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showInkAnnotation="0" codeName="ThisWorkbook"/>
  <mc:AlternateContent xmlns:mc="http://schemas.openxmlformats.org/markup-compatibility/2006">
    <mc:Choice Requires="x15">
      <x15ac:absPath xmlns:x15ac="http://schemas.microsoft.com/office/spreadsheetml/2010/11/ac" url="/Users/mclemens/Dropbox/Systems Agency/SMP dev/macro/authorized/be/alpha/AlphaProjectStuff/"/>
    </mc:Choice>
  </mc:AlternateContent>
  <xr:revisionPtr revIDLastSave="0" documentId="13_ncr:1_{021BAF3B-84C2-2644-A60F-E0372CF41C60}" xr6:coauthVersionLast="34" xr6:coauthVersionMax="34" xr10:uidLastSave="{00000000-0000-0000-0000-000000000000}"/>
  <bookViews>
    <workbookView xWindow="5620" yWindow="5520" windowWidth="44820" windowHeight="24160" tabRatio="500" activeTab="2" xr2:uid="{00000000-000D-0000-FFFF-FFFF00000000}"/>
  </bookViews>
  <sheets>
    <sheet name="Structure" sheetId="5" r:id="rId1"/>
    <sheet name="scriv" sheetId="11" r:id="rId2"/>
    <sheet name="Slides F-R" sheetId="13" r:id="rId3"/>
    <sheet name="Slides" sheetId="12" r:id="rId4"/>
    <sheet name="Story (2)" sheetId="14" r:id="rId5"/>
    <sheet name="Story" sheetId="6" r:id="rId6"/>
    <sheet name="Animation" sheetId="10" r:id="rId7"/>
    <sheet name="Datatypes" sheetId="4" r:id="rId8"/>
    <sheet name="Inststructions" sheetId="3" r:id="rId9"/>
  </sheets>
  <definedNames>
    <definedName name="_xlnm._FilterDatabase" localSheetId="0" hidden="1">Structure!$BC$40:$BC$199</definedName>
    <definedName name="csvdata">Structure!$AG$38:$CB$797</definedName>
    <definedName name="csvname">Structure!$AI$12</definedName>
    <definedName name="directions">Datatypes!$B$33:$B$36</definedName>
    <definedName name="Identify_account_team">Structure!$B$59</definedName>
    <definedName name="lineoffsetkind">Datatypes!$B$16:$B$18</definedName>
    <definedName name="nodeIDs" localSheetId="3">#REF!</definedName>
    <definedName name="nodeIDs" localSheetId="2">#REF!</definedName>
    <definedName name="nodeIDs" localSheetId="4">#REF!</definedName>
    <definedName name="nodeIDs">#REF!</definedName>
    <definedName name="routing">Datatypes!$B$21:$B$49</definedName>
    <definedName name="scrivDelete">scriv!$A$3:$AC$802</definedName>
    <definedName name="StoryLinks" localSheetId="3">Slides!$W$5:$W$60</definedName>
    <definedName name="StoryLinks" localSheetId="2">'Slides F-R'!$AA$5:$AA$60</definedName>
    <definedName name="StoryLinks" localSheetId="4">'Story (2)'!$W$5:$W$60</definedName>
    <definedName name="StoryLinks">Story!$X$5:$X$60</definedName>
    <definedName name="temp" localSheetId="3">#REF!</definedName>
    <definedName name="temp" localSheetId="2">#REF!</definedName>
    <definedName name="temp" localSheetId="4">#REF!</definedName>
    <definedName name="temp">#REF!</definedName>
  </definedNames>
  <calcPr calcId="17902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100" i="13" l="1"/>
  <c r="D100" i="13" s="1"/>
  <c r="A100" i="13"/>
  <c r="F100" i="13" s="1"/>
  <c r="C99" i="13"/>
  <c r="D99" i="13" s="1"/>
  <c r="A99" i="13"/>
  <c r="C98" i="13"/>
  <c r="D98" i="13" s="1"/>
  <c r="A98" i="13"/>
  <c r="E97" i="13" s="1"/>
  <c r="F97" i="13"/>
  <c r="C97" i="13"/>
  <c r="D97" i="13" s="1"/>
  <c r="A97" i="13"/>
  <c r="C96" i="13"/>
  <c r="D96" i="13" s="1"/>
  <c r="A96" i="13"/>
  <c r="C95" i="13"/>
  <c r="D95" i="13" s="1"/>
  <c r="A95" i="13"/>
  <c r="C94" i="13"/>
  <c r="D94" i="13" s="1"/>
  <c r="A94" i="13"/>
  <c r="C93" i="13"/>
  <c r="D93" i="13" s="1"/>
  <c r="A93" i="13"/>
  <c r="F92" i="13" s="1"/>
  <c r="C92" i="13"/>
  <c r="D92" i="13" s="1"/>
  <c r="A92" i="13"/>
  <c r="C91" i="13"/>
  <c r="D91" i="13" s="1"/>
  <c r="A91" i="13"/>
  <c r="C90" i="13"/>
  <c r="D90" i="13" s="1"/>
  <c r="A90" i="13"/>
  <c r="F89" i="13" s="1"/>
  <c r="C89" i="13"/>
  <c r="D89" i="13" s="1"/>
  <c r="A89" i="13"/>
  <c r="C88" i="13"/>
  <c r="D88" i="13" s="1"/>
  <c r="A88" i="13"/>
  <c r="C87" i="13"/>
  <c r="D87" i="13" s="1"/>
  <c r="A87" i="13"/>
  <c r="C86" i="13"/>
  <c r="D86" i="13" s="1"/>
  <c r="A86" i="13"/>
  <c r="E86" i="13" s="1"/>
  <c r="C85" i="13"/>
  <c r="D85" i="13" s="1"/>
  <c r="A85" i="13"/>
  <c r="F84" i="13" s="1"/>
  <c r="C84" i="13"/>
  <c r="D84" i="13" s="1"/>
  <c r="A84" i="13"/>
  <c r="E83" i="13" s="1"/>
  <c r="C83" i="13"/>
  <c r="D83" i="13" s="1"/>
  <c r="A83" i="13"/>
  <c r="F82" i="13" s="1"/>
  <c r="C82" i="13"/>
  <c r="D82" i="13" s="1"/>
  <c r="A82" i="13"/>
  <c r="F81" i="13" s="1"/>
  <c r="C81" i="13"/>
  <c r="D81" i="13" s="1"/>
  <c r="A81" i="13"/>
  <c r="C80" i="13"/>
  <c r="D80" i="13" s="1"/>
  <c r="A80" i="13"/>
  <c r="C79" i="13"/>
  <c r="D79" i="13" s="1"/>
  <c r="A79" i="13"/>
  <c r="F78" i="13" s="1"/>
  <c r="C78" i="13"/>
  <c r="D78" i="13" s="1"/>
  <c r="A78" i="13"/>
  <c r="C77" i="13"/>
  <c r="D77" i="13" s="1"/>
  <c r="A77" i="13"/>
  <c r="C76" i="13"/>
  <c r="D76" i="13" s="1"/>
  <c r="A76" i="13"/>
  <c r="E75" i="13" s="1"/>
  <c r="F75" i="13"/>
  <c r="D75" i="13"/>
  <c r="C75" i="13"/>
  <c r="A75" i="13"/>
  <c r="C74" i="13"/>
  <c r="D74" i="13" s="1"/>
  <c r="A74" i="13"/>
  <c r="C73" i="13"/>
  <c r="D73" i="13" s="1"/>
  <c r="A73" i="13"/>
  <c r="F72" i="13" s="1"/>
  <c r="C72" i="13"/>
  <c r="D72" i="13" s="1"/>
  <c r="A72" i="13"/>
  <c r="F71" i="13" s="1"/>
  <c r="C71" i="13"/>
  <c r="D71" i="13" s="1"/>
  <c r="A71" i="13"/>
  <c r="C70" i="13"/>
  <c r="D70" i="13" s="1"/>
  <c r="A70" i="13"/>
  <c r="E69" i="13" s="1"/>
  <c r="C69" i="13"/>
  <c r="D69" i="13" s="1"/>
  <c r="A69" i="13"/>
  <c r="C68" i="13"/>
  <c r="D68" i="13" s="1"/>
  <c r="A68" i="13"/>
  <c r="C67" i="13"/>
  <c r="D67" i="13" s="1"/>
  <c r="A67" i="13"/>
  <c r="F66" i="13" s="1"/>
  <c r="C66" i="13"/>
  <c r="D66" i="13" s="1"/>
  <c r="A66" i="13"/>
  <c r="F65" i="13" s="1"/>
  <c r="C65" i="13"/>
  <c r="D65" i="13" s="1"/>
  <c r="A65" i="13"/>
  <c r="C64" i="13"/>
  <c r="D64" i="13" s="1"/>
  <c r="A64" i="13"/>
  <c r="D63" i="13"/>
  <c r="C63" i="13"/>
  <c r="A63" i="13"/>
  <c r="F62" i="13" s="1"/>
  <c r="C62" i="13"/>
  <c r="D62" i="13" s="1"/>
  <c r="A62" i="13"/>
  <c r="C61" i="13"/>
  <c r="D61" i="13" s="1"/>
  <c r="A61" i="13"/>
  <c r="C60" i="13"/>
  <c r="D60" i="13" s="1"/>
  <c r="A60" i="13"/>
  <c r="F59" i="13" s="1"/>
  <c r="C59" i="13"/>
  <c r="D59" i="13" s="1"/>
  <c r="A59" i="13"/>
  <c r="C58" i="13"/>
  <c r="D58" i="13" s="1"/>
  <c r="A58" i="13"/>
  <c r="E57" i="13" s="1"/>
  <c r="D57" i="13"/>
  <c r="C57" i="13"/>
  <c r="A57" i="13"/>
  <c r="C56" i="13"/>
  <c r="D56" i="13" s="1"/>
  <c r="A56" i="13"/>
  <c r="C55" i="13"/>
  <c r="D55" i="13" s="1"/>
  <c r="A55" i="13"/>
  <c r="E54" i="13" s="1"/>
  <c r="D54" i="13"/>
  <c r="C54" i="13"/>
  <c r="A54" i="13"/>
  <c r="C53" i="13"/>
  <c r="D53" i="13" s="1"/>
  <c r="A53" i="13"/>
  <c r="C52" i="13"/>
  <c r="D52" i="13" s="1"/>
  <c r="A52" i="13"/>
  <c r="F51" i="13" s="1"/>
  <c r="C51" i="13"/>
  <c r="D51" i="13" s="1"/>
  <c r="A51" i="13"/>
  <c r="C50" i="13"/>
  <c r="D50" i="13" s="1"/>
  <c r="A50" i="13"/>
  <c r="F49" i="13" s="1"/>
  <c r="C49" i="13"/>
  <c r="D49" i="13" s="1"/>
  <c r="A49" i="13"/>
  <c r="F48" i="13" s="1"/>
  <c r="C48" i="13"/>
  <c r="D48" i="13" s="1"/>
  <c r="A48" i="13"/>
  <c r="C47" i="13"/>
  <c r="D47" i="13" s="1"/>
  <c r="A47" i="13"/>
  <c r="C46" i="13"/>
  <c r="D46" i="13" s="1"/>
  <c r="A46" i="13"/>
  <c r="C45" i="13"/>
  <c r="D45" i="13" s="1"/>
  <c r="A45" i="13"/>
  <c r="F44" i="13" s="1"/>
  <c r="C44" i="13"/>
  <c r="D44" i="13" s="1"/>
  <c r="A44" i="13"/>
  <c r="C43" i="13"/>
  <c r="D43" i="13" s="1"/>
  <c r="A43" i="13"/>
  <c r="C42" i="13"/>
  <c r="D42" i="13" s="1"/>
  <c r="A42" i="13"/>
  <c r="C41" i="13"/>
  <c r="D41" i="13" s="1"/>
  <c r="A41" i="13"/>
  <c r="C40" i="13"/>
  <c r="D40" i="13" s="1"/>
  <c r="A40" i="13"/>
  <c r="F39" i="13" s="1"/>
  <c r="C39" i="13"/>
  <c r="D39" i="13" s="1"/>
  <c r="A39" i="13"/>
  <c r="C38" i="13"/>
  <c r="D38" i="13" s="1"/>
  <c r="A38" i="13"/>
  <c r="C37" i="13"/>
  <c r="D37" i="13" s="1"/>
  <c r="A37" i="13"/>
  <c r="F36" i="13" s="1"/>
  <c r="C36" i="13"/>
  <c r="D36" i="13" s="1"/>
  <c r="A36" i="13"/>
  <c r="F35" i="13" s="1"/>
  <c r="C35" i="13"/>
  <c r="D35" i="13" s="1"/>
  <c r="A35" i="13"/>
  <c r="C34" i="13"/>
  <c r="D34" i="13" s="1"/>
  <c r="A34" i="13"/>
  <c r="E33" i="13" s="1"/>
  <c r="F33" i="13"/>
  <c r="C33" i="13"/>
  <c r="D33" i="13" s="1"/>
  <c r="A33" i="13"/>
  <c r="C32" i="13"/>
  <c r="D32" i="13" s="1"/>
  <c r="A32" i="13"/>
  <c r="D31" i="13"/>
  <c r="C31" i="13"/>
  <c r="A31" i="13"/>
  <c r="C30" i="13"/>
  <c r="D30" i="13" s="1"/>
  <c r="A30" i="13"/>
  <c r="E29" i="13" s="1"/>
  <c r="C29" i="13"/>
  <c r="D29" i="13" s="1"/>
  <c r="A29" i="13"/>
  <c r="F28" i="13" s="1"/>
  <c r="C28" i="13"/>
  <c r="D28" i="13" s="1"/>
  <c r="A28" i="13"/>
  <c r="C27" i="13"/>
  <c r="D27" i="13" s="1"/>
  <c r="A27" i="13"/>
  <c r="C26" i="13"/>
  <c r="D26" i="13" s="1"/>
  <c r="A26" i="13"/>
  <c r="F25" i="13" s="1"/>
  <c r="C25" i="13"/>
  <c r="D25" i="13" s="1"/>
  <c r="A25" i="13"/>
  <c r="C24" i="13"/>
  <c r="D24" i="13" s="1"/>
  <c r="A24" i="13"/>
  <c r="C23" i="13"/>
  <c r="D23" i="13" s="1"/>
  <c r="A23" i="13"/>
  <c r="C22" i="13"/>
  <c r="D22" i="13" s="1"/>
  <c r="A22" i="13"/>
  <c r="E21" i="13" s="1"/>
  <c r="C21" i="13"/>
  <c r="D21" i="13" s="1"/>
  <c r="A21" i="13"/>
  <c r="F20" i="13" s="1"/>
  <c r="C20" i="13"/>
  <c r="D20" i="13" s="1"/>
  <c r="A20" i="13"/>
  <c r="E19" i="13" s="1"/>
  <c r="C19" i="13"/>
  <c r="D19" i="13" s="1"/>
  <c r="A19" i="13"/>
  <c r="F18" i="13" s="1"/>
  <c r="C18" i="13"/>
  <c r="D18" i="13" s="1"/>
  <c r="A18" i="13"/>
  <c r="F17" i="13" s="1"/>
  <c r="C17" i="13"/>
  <c r="D17" i="13" s="1"/>
  <c r="A17" i="13"/>
  <c r="C16" i="13"/>
  <c r="D16" i="13" s="1"/>
  <c r="A16" i="13"/>
  <c r="C15" i="13"/>
  <c r="D15" i="13" s="1"/>
  <c r="A15" i="13"/>
  <c r="F14" i="13" s="1"/>
  <c r="C14" i="13"/>
  <c r="D14" i="13" s="1"/>
  <c r="A14" i="13"/>
  <c r="E13" i="13" s="1"/>
  <c r="C13" i="13"/>
  <c r="D13" i="13" s="1"/>
  <c r="A13" i="13"/>
  <c r="C12" i="13"/>
  <c r="D12" i="13" s="1"/>
  <c r="A12" i="13"/>
  <c r="E11" i="13"/>
  <c r="D11" i="13"/>
  <c r="C11" i="13"/>
  <c r="A11" i="13"/>
  <c r="C10" i="13"/>
  <c r="D10" i="13" s="1"/>
  <c r="A10" i="13"/>
  <c r="C9" i="13"/>
  <c r="D9" i="13" s="1"/>
  <c r="A9" i="13"/>
  <c r="C8" i="13"/>
  <c r="D8" i="13" s="1"/>
  <c r="A8" i="13"/>
  <c r="F7" i="13" s="1"/>
  <c r="C7" i="13"/>
  <c r="D7" i="13" s="1"/>
  <c r="A7" i="13"/>
  <c r="C6" i="13"/>
  <c r="D6" i="13" s="1"/>
  <c r="A6" i="13"/>
  <c r="E6" i="13" s="1"/>
  <c r="F22" i="13" l="1"/>
  <c r="F26" i="13"/>
  <c r="F30" i="13"/>
  <c r="E61" i="13"/>
  <c r="E67" i="13"/>
  <c r="F73" i="13"/>
  <c r="F86" i="13"/>
  <c r="F90" i="13"/>
  <c r="F94" i="13"/>
  <c r="E8" i="13"/>
  <c r="F15" i="13"/>
  <c r="E41" i="13"/>
  <c r="F64" i="13"/>
  <c r="F67" i="13"/>
  <c r="E70" i="13"/>
  <c r="F76" i="13"/>
  <c r="F79" i="13"/>
  <c r="F12" i="13"/>
  <c r="F19" i="13"/>
  <c r="F23" i="13"/>
  <c r="F27" i="13"/>
  <c r="F34" i="13"/>
  <c r="E38" i="13"/>
  <c r="E49" i="13"/>
  <c r="F56" i="13"/>
  <c r="E62" i="13"/>
  <c r="F74" i="13"/>
  <c r="F83" i="13"/>
  <c r="F87" i="13"/>
  <c r="F91" i="13"/>
  <c r="F98" i="13"/>
  <c r="F9" i="13"/>
  <c r="F16" i="13"/>
  <c r="F31" i="13"/>
  <c r="F46" i="13"/>
  <c r="E77" i="13"/>
  <c r="F80" i="13"/>
  <c r="F95" i="13"/>
  <c r="F10" i="13"/>
  <c r="E59" i="13"/>
  <c r="E43" i="13"/>
  <c r="F54" i="13"/>
  <c r="F57" i="13"/>
  <c r="E78" i="13"/>
  <c r="F52" i="13"/>
  <c r="F70" i="13"/>
  <c r="F88" i="13"/>
  <c r="F6" i="13"/>
  <c r="F24" i="13"/>
  <c r="E37" i="13"/>
  <c r="E22" i="13"/>
  <c r="E27" i="13"/>
  <c r="F32" i="13"/>
  <c r="E45" i="13"/>
  <c r="F47" i="13"/>
  <c r="F50" i="13"/>
  <c r="F60" i="13"/>
  <c r="E65" i="13"/>
  <c r="E91" i="13"/>
  <c r="F96" i="13"/>
  <c r="F42" i="13"/>
  <c r="E9" i="13"/>
  <c r="E30" i="13"/>
  <c r="E35" i="13"/>
  <c r="F40" i="13"/>
  <c r="E53" i="13"/>
  <c r="F55" i="13"/>
  <c r="F58" i="13"/>
  <c r="F68" i="13"/>
  <c r="E73" i="13"/>
  <c r="E94" i="13"/>
  <c r="E99" i="13"/>
  <c r="F11" i="13"/>
  <c r="E14" i="13"/>
  <c r="E17" i="13"/>
  <c r="F63" i="13"/>
  <c r="E81" i="13"/>
  <c r="F99" i="13"/>
  <c r="E25" i="13"/>
  <c r="F38" i="13"/>
  <c r="F43" i="13"/>
  <c r="E46" i="13"/>
  <c r="E51" i="13"/>
  <c r="E89" i="13"/>
  <c r="F41" i="13"/>
  <c r="E24" i="13"/>
  <c r="E32" i="13"/>
  <c r="E48" i="13"/>
  <c r="E56" i="13"/>
  <c r="E64" i="13"/>
  <c r="E72" i="13"/>
  <c r="E80" i="13"/>
  <c r="E88" i="13"/>
  <c r="E96" i="13"/>
  <c r="E16" i="13"/>
  <c r="E40" i="13"/>
  <c r="F8" i="13"/>
  <c r="E85" i="13"/>
  <c r="E93" i="13"/>
  <c r="E18" i="13"/>
  <c r="F29" i="13"/>
  <c r="E34" i="13"/>
  <c r="F45" i="13"/>
  <c r="E50" i="13"/>
  <c r="F53" i="13"/>
  <c r="E58" i="13"/>
  <c r="F61" i="13"/>
  <c r="E66" i="13"/>
  <c r="F69" i="13"/>
  <c r="E74" i="13"/>
  <c r="F77" i="13"/>
  <c r="E82" i="13"/>
  <c r="F85" i="13"/>
  <c r="E90" i="13"/>
  <c r="F93" i="13"/>
  <c r="E98" i="13"/>
  <c r="E10" i="13"/>
  <c r="F13" i="13"/>
  <c r="E26" i="13"/>
  <c r="F37" i="13"/>
  <c r="E42" i="13"/>
  <c r="E7" i="13"/>
  <c r="E15" i="13"/>
  <c r="E23" i="13"/>
  <c r="E31" i="13"/>
  <c r="E39" i="13"/>
  <c r="E47" i="13"/>
  <c r="E55" i="13"/>
  <c r="E63" i="13"/>
  <c r="E71" i="13"/>
  <c r="E79" i="13"/>
  <c r="E87" i="13"/>
  <c r="E95" i="13"/>
  <c r="F21" i="13"/>
  <c r="E12" i="13"/>
  <c r="E20" i="13"/>
  <c r="E28" i="13"/>
  <c r="E36" i="13"/>
  <c r="E44" i="13"/>
  <c r="E52" i="13"/>
  <c r="E60" i="13"/>
  <c r="E68" i="13"/>
  <c r="E76" i="13"/>
  <c r="E84" i="13"/>
  <c r="E92" i="13"/>
  <c r="E100" i="13"/>
  <c r="AQ100" i="13" l="1"/>
  <c r="AP100" i="13"/>
  <c r="W100" i="13"/>
  <c r="J100" i="13"/>
  <c r="I100" i="13"/>
  <c r="J99" i="13" s="1"/>
  <c r="AQ99" i="13"/>
  <c r="AP99" i="13"/>
  <c r="W99" i="13"/>
  <c r="I99" i="13"/>
  <c r="J98" i="13" s="1"/>
  <c r="AQ98" i="13"/>
  <c r="AP98" i="13"/>
  <c r="W98" i="13"/>
  <c r="I98" i="13"/>
  <c r="J97" i="13" s="1"/>
  <c r="AQ97" i="13"/>
  <c r="AP97" i="13"/>
  <c r="W97" i="13"/>
  <c r="I97" i="13"/>
  <c r="J96" i="13" s="1"/>
  <c r="AQ96" i="13"/>
  <c r="AP96" i="13"/>
  <c r="W96" i="13"/>
  <c r="I96" i="13"/>
  <c r="J95" i="13" s="1"/>
  <c r="AQ95" i="13"/>
  <c r="AP95" i="13"/>
  <c r="W95" i="13"/>
  <c r="I95" i="13"/>
  <c r="J94" i="13" s="1"/>
  <c r="AQ94" i="13"/>
  <c r="AP94" i="13"/>
  <c r="W94" i="13"/>
  <c r="I94" i="13"/>
  <c r="J93" i="13" s="1"/>
  <c r="AQ93" i="13"/>
  <c r="AP93" i="13"/>
  <c r="W93" i="13"/>
  <c r="I93" i="13"/>
  <c r="J92" i="13" s="1"/>
  <c r="AQ92" i="13"/>
  <c r="AP92" i="13"/>
  <c r="W92" i="13"/>
  <c r="I92" i="13"/>
  <c r="J91" i="13" s="1"/>
  <c r="AQ91" i="13"/>
  <c r="AP91" i="13"/>
  <c r="W91" i="13"/>
  <c r="I91" i="13"/>
  <c r="J90" i="13" s="1"/>
  <c r="AQ90" i="13"/>
  <c r="AP90" i="13"/>
  <c r="W90" i="13"/>
  <c r="I90" i="13"/>
  <c r="J89" i="13" s="1"/>
  <c r="AQ89" i="13"/>
  <c r="AP89" i="13"/>
  <c r="W89" i="13"/>
  <c r="I89" i="13"/>
  <c r="J88" i="13" s="1"/>
  <c r="AQ88" i="13"/>
  <c r="AP88" i="13"/>
  <c r="W88" i="13"/>
  <c r="I88" i="13"/>
  <c r="J87" i="13" s="1"/>
  <c r="AQ87" i="13"/>
  <c r="AP87" i="13"/>
  <c r="W87" i="13"/>
  <c r="I87" i="13"/>
  <c r="J86" i="13" s="1"/>
  <c r="AQ86" i="13"/>
  <c r="AP86" i="13"/>
  <c r="W86" i="13"/>
  <c r="I86" i="13"/>
  <c r="J85" i="13" s="1"/>
  <c r="AQ85" i="13"/>
  <c r="AP85" i="13"/>
  <c r="W85" i="13"/>
  <c r="I85" i="13"/>
  <c r="J84" i="13" s="1"/>
  <c r="AQ84" i="13"/>
  <c r="AP84" i="13"/>
  <c r="W84" i="13"/>
  <c r="I84" i="13"/>
  <c r="J83" i="13" s="1"/>
  <c r="AQ83" i="13"/>
  <c r="AP83" i="13"/>
  <c r="W83" i="13"/>
  <c r="I83" i="13"/>
  <c r="J82" i="13" s="1"/>
  <c r="AQ82" i="13"/>
  <c r="AP82" i="13"/>
  <c r="W82" i="13"/>
  <c r="I82" i="13"/>
  <c r="J81" i="13" s="1"/>
  <c r="AQ81" i="13"/>
  <c r="AP81" i="13"/>
  <c r="W81" i="13"/>
  <c r="I81" i="13"/>
  <c r="AG802" i="11"/>
  <c r="AF802" i="11"/>
  <c r="AE802" i="11"/>
  <c r="AD802" i="11"/>
  <c r="AG801" i="11"/>
  <c r="AF801" i="11"/>
  <c r="AE801" i="11"/>
  <c r="AD801" i="11"/>
  <c r="AG800" i="11"/>
  <c r="AF800" i="11"/>
  <c r="AE800" i="11"/>
  <c r="AD800" i="11"/>
  <c r="AG799" i="11"/>
  <c r="AF799" i="11"/>
  <c r="AE799" i="11"/>
  <c r="AD799" i="11"/>
  <c r="AG798" i="11"/>
  <c r="AF798" i="11"/>
  <c r="AE798" i="11"/>
  <c r="AD798" i="11"/>
  <c r="AG797" i="11"/>
  <c r="AF797" i="11"/>
  <c r="AE797" i="11"/>
  <c r="AD797" i="11"/>
  <c r="AG796" i="11"/>
  <c r="AF796" i="11"/>
  <c r="AE796" i="11"/>
  <c r="AD796" i="11"/>
  <c r="AG795" i="11"/>
  <c r="AF795" i="11"/>
  <c r="AE795" i="11"/>
  <c r="AD795" i="11"/>
  <c r="AG794" i="11"/>
  <c r="AF794" i="11"/>
  <c r="AE794" i="11"/>
  <c r="AD794" i="11"/>
  <c r="AG793" i="11"/>
  <c r="AF793" i="11"/>
  <c r="AE793" i="11"/>
  <c r="AD793" i="11"/>
  <c r="AG792" i="11"/>
  <c r="AF792" i="11"/>
  <c r="AE792" i="11"/>
  <c r="AD792" i="11"/>
  <c r="AG791" i="11"/>
  <c r="AF791" i="11"/>
  <c r="AE791" i="11"/>
  <c r="AD791" i="11"/>
  <c r="AG790" i="11"/>
  <c r="AF790" i="11"/>
  <c r="AE790" i="11"/>
  <c r="AD790" i="11"/>
  <c r="AG789" i="11"/>
  <c r="AF789" i="11"/>
  <c r="AE789" i="11"/>
  <c r="AD789" i="11"/>
  <c r="AG788" i="11"/>
  <c r="AF788" i="11"/>
  <c r="AE788" i="11"/>
  <c r="AD788" i="11"/>
  <c r="AG787" i="11"/>
  <c r="AF787" i="11"/>
  <c r="AE787" i="11"/>
  <c r="AD787" i="11"/>
  <c r="AG786" i="11"/>
  <c r="AF786" i="11"/>
  <c r="AE786" i="11"/>
  <c r="AD786" i="11"/>
  <c r="AG785" i="11"/>
  <c r="AF785" i="11"/>
  <c r="AE785" i="11"/>
  <c r="AD785" i="11"/>
  <c r="AG784" i="11"/>
  <c r="AF784" i="11"/>
  <c r="AE784" i="11"/>
  <c r="AD784" i="11"/>
  <c r="AG783" i="11"/>
  <c r="AF783" i="11"/>
  <c r="AE783" i="11"/>
  <c r="AD783" i="11"/>
  <c r="AG782" i="11"/>
  <c r="AF782" i="11"/>
  <c r="AE782" i="11"/>
  <c r="AD782" i="11"/>
  <c r="AG781" i="11"/>
  <c r="AF781" i="11"/>
  <c r="AE781" i="11"/>
  <c r="AD781" i="11"/>
  <c r="AG780" i="11"/>
  <c r="AF780" i="11"/>
  <c r="AE780" i="11"/>
  <c r="AD780" i="11"/>
  <c r="AG779" i="11"/>
  <c r="AF779" i="11"/>
  <c r="AE779" i="11"/>
  <c r="AD779" i="11"/>
  <c r="AG778" i="11"/>
  <c r="AF778" i="11"/>
  <c r="AE778" i="11"/>
  <c r="AD778" i="11"/>
  <c r="AG777" i="11"/>
  <c r="AF777" i="11"/>
  <c r="AE777" i="11"/>
  <c r="AD777" i="11"/>
  <c r="AG776" i="11"/>
  <c r="AF776" i="11"/>
  <c r="AE776" i="11"/>
  <c r="AD776" i="11"/>
  <c r="AG775" i="11"/>
  <c r="AF775" i="11"/>
  <c r="AE775" i="11"/>
  <c r="AD775" i="11"/>
  <c r="AG774" i="11"/>
  <c r="AF774" i="11"/>
  <c r="AE774" i="11"/>
  <c r="AD774" i="11"/>
  <c r="AG773" i="11"/>
  <c r="AF773" i="11"/>
  <c r="AE773" i="11"/>
  <c r="AD773" i="11"/>
  <c r="AG772" i="11"/>
  <c r="AF772" i="11"/>
  <c r="AE772" i="11"/>
  <c r="AD772" i="11"/>
  <c r="AG771" i="11"/>
  <c r="AF771" i="11"/>
  <c r="AE771" i="11"/>
  <c r="AD771" i="11"/>
  <c r="AG770" i="11"/>
  <c r="AF770" i="11"/>
  <c r="AE770" i="11"/>
  <c r="AD770" i="11"/>
  <c r="AG769" i="11"/>
  <c r="AF769" i="11"/>
  <c r="AE769" i="11"/>
  <c r="AD769" i="11"/>
  <c r="AG768" i="11"/>
  <c r="AF768" i="11"/>
  <c r="AE768" i="11"/>
  <c r="AD768" i="11"/>
  <c r="AG767" i="11"/>
  <c r="AF767" i="11"/>
  <c r="AE767" i="11"/>
  <c r="AD767" i="11"/>
  <c r="AG766" i="11"/>
  <c r="AF766" i="11"/>
  <c r="AE766" i="11"/>
  <c r="AD766" i="11"/>
  <c r="AG765" i="11"/>
  <c r="AF765" i="11"/>
  <c r="AE765" i="11"/>
  <c r="AD765" i="11"/>
  <c r="AG764" i="11"/>
  <c r="AF764" i="11"/>
  <c r="AE764" i="11"/>
  <c r="AD764" i="11"/>
  <c r="AG763" i="11"/>
  <c r="AF763" i="11"/>
  <c r="AE763" i="11"/>
  <c r="AD763" i="11"/>
  <c r="AG762" i="11"/>
  <c r="AF762" i="11"/>
  <c r="AE762" i="11"/>
  <c r="AD762" i="11"/>
  <c r="AG761" i="11"/>
  <c r="AF761" i="11"/>
  <c r="AE761" i="11"/>
  <c r="AD761" i="11"/>
  <c r="AG760" i="11"/>
  <c r="AF760" i="11"/>
  <c r="AE760" i="11"/>
  <c r="AD760" i="11"/>
  <c r="AG759" i="11"/>
  <c r="AF759" i="11"/>
  <c r="AE759" i="11"/>
  <c r="AD759" i="11"/>
  <c r="AG758" i="11"/>
  <c r="AF758" i="11"/>
  <c r="AE758" i="11"/>
  <c r="AD758" i="11"/>
  <c r="AG757" i="11"/>
  <c r="AF757" i="11"/>
  <c r="AE757" i="11"/>
  <c r="AD757" i="11"/>
  <c r="AG756" i="11"/>
  <c r="AF756" i="11"/>
  <c r="AE756" i="11"/>
  <c r="AD756" i="11"/>
  <c r="AG755" i="11"/>
  <c r="AF755" i="11"/>
  <c r="AE755" i="11"/>
  <c r="AD755" i="11"/>
  <c r="AG754" i="11"/>
  <c r="AF754" i="11"/>
  <c r="AE754" i="11"/>
  <c r="AD754" i="11"/>
  <c r="AG753" i="11"/>
  <c r="AF753" i="11"/>
  <c r="AE753" i="11"/>
  <c r="AD753" i="11"/>
  <c r="AG752" i="11"/>
  <c r="AF752" i="11"/>
  <c r="AE752" i="11"/>
  <c r="AD752" i="11"/>
  <c r="AG751" i="11"/>
  <c r="AF751" i="11"/>
  <c r="AE751" i="11"/>
  <c r="AD751" i="11"/>
  <c r="AG750" i="11"/>
  <c r="AF750" i="11"/>
  <c r="AE750" i="11"/>
  <c r="AD750" i="11"/>
  <c r="AG749" i="11"/>
  <c r="AF749" i="11"/>
  <c r="AE749" i="11"/>
  <c r="AD749" i="11"/>
  <c r="AG748" i="11"/>
  <c r="AF748" i="11"/>
  <c r="AE748" i="11"/>
  <c r="AD748" i="11"/>
  <c r="AG747" i="11"/>
  <c r="AF747" i="11"/>
  <c r="AE747" i="11"/>
  <c r="AD747" i="11"/>
  <c r="AG746" i="11"/>
  <c r="AF746" i="11"/>
  <c r="AE746" i="11"/>
  <c r="AD746" i="11"/>
  <c r="AG745" i="11"/>
  <c r="AF745" i="11"/>
  <c r="AE745" i="11"/>
  <c r="AD745" i="11"/>
  <c r="AG744" i="11"/>
  <c r="AF744" i="11"/>
  <c r="AE744" i="11"/>
  <c r="AD744" i="11"/>
  <c r="AG743" i="11"/>
  <c r="AF743" i="11"/>
  <c r="AE743" i="11"/>
  <c r="AD743" i="11"/>
  <c r="AG742" i="11"/>
  <c r="AF742" i="11"/>
  <c r="AE742" i="11"/>
  <c r="AD742" i="11"/>
  <c r="AG741" i="11"/>
  <c r="AF741" i="11"/>
  <c r="AE741" i="11"/>
  <c r="AD741" i="11"/>
  <c r="AG740" i="11"/>
  <c r="AF740" i="11"/>
  <c r="AE740" i="11"/>
  <c r="AD740" i="11"/>
  <c r="AG739" i="11"/>
  <c r="AF739" i="11"/>
  <c r="AE739" i="11"/>
  <c r="AD739" i="11"/>
  <c r="AG738" i="11"/>
  <c r="AF738" i="11"/>
  <c r="AE738" i="11"/>
  <c r="AD738" i="11"/>
  <c r="AG737" i="11"/>
  <c r="AF737" i="11"/>
  <c r="AE737" i="11"/>
  <c r="AD737" i="11"/>
  <c r="AG736" i="11"/>
  <c r="AF736" i="11"/>
  <c r="AE736" i="11"/>
  <c r="AD736" i="11"/>
  <c r="AG735" i="11"/>
  <c r="AF735" i="11"/>
  <c r="AE735" i="11"/>
  <c r="AD735" i="11"/>
  <c r="AG734" i="11"/>
  <c r="AF734" i="11"/>
  <c r="AE734" i="11"/>
  <c r="AD734" i="11"/>
  <c r="AG733" i="11"/>
  <c r="AF733" i="11"/>
  <c r="AE733" i="11"/>
  <c r="AD733" i="11"/>
  <c r="AG732" i="11"/>
  <c r="AF732" i="11"/>
  <c r="AE732" i="11"/>
  <c r="AD732" i="11"/>
  <c r="AG731" i="11"/>
  <c r="AF731" i="11"/>
  <c r="AE731" i="11"/>
  <c r="AD731" i="11"/>
  <c r="AG730" i="11"/>
  <c r="AF730" i="11"/>
  <c r="AE730" i="11"/>
  <c r="AD730" i="11"/>
  <c r="AG729" i="11"/>
  <c r="AF729" i="11"/>
  <c r="AE729" i="11"/>
  <c r="AD729" i="11"/>
  <c r="AG728" i="11"/>
  <c r="AF728" i="11"/>
  <c r="AE728" i="11"/>
  <c r="AD728" i="11"/>
  <c r="AG727" i="11"/>
  <c r="AF727" i="11"/>
  <c r="AE727" i="11"/>
  <c r="AD727" i="11"/>
  <c r="AG726" i="11"/>
  <c r="AF726" i="11"/>
  <c r="AE726" i="11"/>
  <c r="AD726" i="11"/>
  <c r="AG725" i="11"/>
  <c r="AF725" i="11"/>
  <c r="AE725" i="11"/>
  <c r="AD725" i="11"/>
  <c r="AG724" i="11"/>
  <c r="AF724" i="11"/>
  <c r="AE724" i="11"/>
  <c r="AD724" i="11"/>
  <c r="AG723" i="11"/>
  <c r="AF723" i="11"/>
  <c r="AE723" i="11"/>
  <c r="AD723" i="11"/>
  <c r="AG722" i="11"/>
  <c r="AF722" i="11"/>
  <c r="AE722" i="11"/>
  <c r="AD722" i="11"/>
  <c r="AG721" i="11"/>
  <c r="AF721" i="11"/>
  <c r="AE721" i="11"/>
  <c r="AD721" i="11"/>
  <c r="AG720" i="11"/>
  <c r="AF720" i="11"/>
  <c r="AE720" i="11"/>
  <c r="AD720" i="11"/>
  <c r="AG719" i="11"/>
  <c r="AF719" i="11"/>
  <c r="AE719" i="11"/>
  <c r="AD719" i="11"/>
  <c r="AG718" i="11"/>
  <c r="AF718" i="11"/>
  <c r="AE718" i="11"/>
  <c r="AD718" i="11"/>
  <c r="AG717" i="11"/>
  <c r="AF717" i="11"/>
  <c r="AE717" i="11"/>
  <c r="AD717" i="11"/>
  <c r="AG716" i="11"/>
  <c r="AF716" i="11"/>
  <c r="AE716" i="11"/>
  <c r="AD716" i="11"/>
  <c r="AG715" i="11"/>
  <c r="AF715" i="11"/>
  <c r="AE715" i="11"/>
  <c r="AD715" i="11"/>
  <c r="AG714" i="11"/>
  <c r="AF714" i="11"/>
  <c r="AE714" i="11"/>
  <c r="AD714" i="11"/>
  <c r="AG713" i="11"/>
  <c r="AF713" i="11"/>
  <c r="AE713" i="11"/>
  <c r="AD713" i="11"/>
  <c r="AG712" i="11"/>
  <c r="AF712" i="11"/>
  <c r="AE712" i="11"/>
  <c r="AD712" i="11"/>
  <c r="AG711" i="11"/>
  <c r="AF711" i="11"/>
  <c r="AE711" i="11"/>
  <c r="AD711" i="11"/>
  <c r="AG710" i="11"/>
  <c r="AF710" i="11"/>
  <c r="AE710" i="11"/>
  <c r="AD710" i="11"/>
  <c r="AG709" i="11"/>
  <c r="AF709" i="11"/>
  <c r="AE709" i="11"/>
  <c r="AD709" i="11"/>
  <c r="AG708" i="11"/>
  <c r="AF708" i="11"/>
  <c r="AE708" i="11"/>
  <c r="AD708" i="11"/>
  <c r="AG707" i="11"/>
  <c r="AF707" i="11"/>
  <c r="AE707" i="11"/>
  <c r="AD707" i="11"/>
  <c r="AG706" i="11"/>
  <c r="AF706" i="11"/>
  <c r="AE706" i="11"/>
  <c r="AD706" i="11"/>
  <c r="AG705" i="11"/>
  <c r="AF705" i="11"/>
  <c r="AE705" i="11"/>
  <c r="AD705" i="11"/>
  <c r="AG704" i="11"/>
  <c r="AF704" i="11"/>
  <c r="AE704" i="11"/>
  <c r="AD704" i="11"/>
  <c r="AG703" i="11"/>
  <c r="AF703" i="11"/>
  <c r="AE703" i="11"/>
  <c r="AD703" i="11"/>
  <c r="AG702" i="11"/>
  <c r="AF702" i="11"/>
  <c r="AE702" i="11"/>
  <c r="AD702" i="11"/>
  <c r="AG701" i="11"/>
  <c r="AF701" i="11"/>
  <c r="AE701" i="11"/>
  <c r="AD701" i="11"/>
  <c r="AG700" i="11"/>
  <c r="AF700" i="11"/>
  <c r="AE700" i="11"/>
  <c r="AD700" i="11"/>
  <c r="AG699" i="11"/>
  <c r="AF699" i="11"/>
  <c r="AE699" i="11"/>
  <c r="AD699" i="11"/>
  <c r="AG698" i="11"/>
  <c r="AF698" i="11"/>
  <c r="AE698" i="11"/>
  <c r="AD698" i="11"/>
  <c r="AG697" i="11"/>
  <c r="AF697" i="11"/>
  <c r="AE697" i="11"/>
  <c r="AD697" i="11"/>
  <c r="AG696" i="11"/>
  <c r="AF696" i="11"/>
  <c r="AE696" i="11"/>
  <c r="AD696" i="11"/>
  <c r="AG695" i="11"/>
  <c r="AF695" i="11"/>
  <c r="AE695" i="11"/>
  <c r="AD695" i="11"/>
  <c r="AG694" i="11"/>
  <c r="AF694" i="11"/>
  <c r="AE694" i="11"/>
  <c r="AD694" i="11"/>
  <c r="AG693" i="11"/>
  <c r="AF693" i="11"/>
  <c r="AE693" i="11"/>
  <c r="AD693" i="11"/>
  <c r="AG692" i="11"/>
  <c r="AF692" i="11"/>
  <c r="AE692" i="11"/>
  <c r="AD692" i="11"/>
  <c r="AG691" i="11"/>
  <c r="AF691" i="11"/>
  <c r="AE691" i="11"/>
  <c r="AD691" i="11"/>
  <c r="AG690" i="11"/>
  <c r="AF690" i="11"/>
  <c r="AE690" i="11"/>
  <c r="AD690" i="11"/>
  <c r="AG689" i="11"/>
  <c r="AF689" i="11"/>
  <c r="AE689" i="11"/>
  <c r="AD689" i="11"/>
  <c r="AG688" i="11"/>
  <c r="AF688" i="11"/>
  <c r="AE688" i="11"/>
  <c r="AD688" i="11"/>
  <c r="AG687" i="11"/>
  <c r="AF687" i="11"/>
  <c r="AE687" i="11"/>
  <c r="AD687" i="11"/>
  <c r="AG686" i="11"/>
  <c r="AF686" i="11"/>
  <c r="AE686" i="11"/>
  <c r="AD686" i="11"/>
  <c r="AG685" i="11"/>
  <c r="AF685" i="11"/>
  <c r="AE685" i="11"/>
  <c r="AD685" i="11"/>
  <c r="AG684" i="11"/>
  <c r="AF684" i="11"/>
  <c r="AE684" i="11"/>
  <c r="AD684" i="11"/>
  <c r="AG683" i="11"/>
  <c r="AF683" i="11"/>
  <c r="AE683" i="11"/>
  <c r="AD683" i="11"/>
  <c r="AG682" i="11"/>
  <c r="AF682" i="11"/>
  <c r="AE682" i="11"/>
  <c r="AD682" i="11"/>
  <c r="AG681" i="11"/>
  <c r="AF681" i="11"/>
  <c r="AE681" i="11"/>
  <c r="AD681" i="11"/>
  <c r="AG680" i="11"/>
  <c r="AF680" i="11"/>
  <c r="AE680" i="11"/>
  <c r="AD680" i="11"/>
  <c r="AG679" i="11"/>
  <c r="AF679" i="11"/>
  <c r="AE679" i="11"/>
  <c r="AD679" i="11"/>
  <c r="AG678" i="11"/>
  <c r="AF678" i="11"/>
  <c r="AE678" i="11"/>
  <c r="AD678" i="11"/>
  <c r="AG677" i="11"/>
  <c r="AF677" i="11"/>
  <c r="AE677" i="11"/>
  <c r="AD677" i="11"/>
  <c r="AG676" i="11"/>
  <c r="AF676" i="11"/>
  <c r="AE676" i="11"/>
  <c r="AD676" i="11"/>
  <c r="AG675" i="11"/>
  <c r="AF675" i="11"/>
  <c r="AE675" i="11"/>
  <c r="AD675" i="11"/>
  <c r="AG674" i="11"/>
  <c r="AF674" i="11"/>
  <c r="AE674" i="11"/>
  <c r="AD674" i="11"/>
  <c r="AG673" i="11"/>
  <c r="AF673" i="11"/>
  <c r="AE673" i="11"/>
  <c r="AD673" i="11"/>
  <c r="AG672" i="11"/>
  <c r="AF672" i="11"/>
  <c r="AE672" i="11"/>
  <c r="AD672" i="11"/>
  <c r="AG671" i="11"/>
  <c r="AF671" i="11"/>
  <c r="AE671" i="11"/>
  <c r="AD671" i="11"/>
  <c r="AG670" i="11"/>
  <c r="AF670" i="11"/>
  <c r="AE670" i="11"/>
  <c r="AD670" i="11"/>
  <c r="AG669" i="11"/>
  <c r="AF669" i="11"/>
  <c r="AE669" i="11"/>
  <c r="AD669" i="11"/>
  <c r="AG668" i="11"/>
  <c r="AF668" i="11"/>
  <c r="AE668" i="11"/>
  <c r="AD668" i="11"/>
  <c r="AG667" i="11"/>
  <c r="AF667" i="11"/>
  <c r="AE667" i="11"/>
  <c r="AD667" i="11"/>
  <c r="AG666" i="11"/>
  <c r="AF666" i="11"/>
  <c r="AE666" i="11"/>
  <c r="AD666" i="11"/>
  <c r="AG665" i="11"/>
  <c r="AF665" i="11"/>
  <c r="AE665" i="11"/>
  <c r="AD665" i="11"/>
  <c r="AG664" i="11"/>
  <c r="AF664" i="11"/>
  <c r="AE664" i="11"/>
  <c r="AD664" i="11"/>
  <c r="AG663" i="11"/>
  <c r="AF663" i="11"/>
  <c r="AE663" i="11"/>
  <c r="AD663" i="11"/>
  <c r="AG662" i="11"/>
  <c r="AF662" i="11"/>
  <c r="AE662" i="11"/>
  <c r="AD662" i="11"/>
  <c r="AG661" i="11"/>
  <c r="AF661" i="11"/>
  <c r="AE661" i="11"/>
  <c r="AD661" i="11"/>
  <c r="AG660" i="11"/>
  <c r="AF660" i="11"/>
  <c r="AE660" i="11"/>
  <c r="AD660" i="11"/>
  <c r="AG659" i="11"/>
  <c r="AF659" i="11"/>
  <c r="AE659" i="11"/>
  <c r="AD659" i="11"/>
  <c r="AG658" i="11"/>
  <c r="AF658" i="11"/>
  <c r="AE658" i="11"/>
  <c r="AD658" i="11"/>
  <c r="AG657" i="11"/>
  <c r="AF657" i="11"/>
  <c r="AE657" i="11"/>
  <c r="AD657" i="11"/>
  <c r="AG656" i="11"/>
  <c r="AF656" i="11"/>
  <c r="AE656" i="11"/>
  <c r="AD656" i="11"/>
  <c r="AG655" i="11"/>
  <c r="AF655" i="11"/>
  <c r="AE655" i="11"/>
  <c r="AD655" i="11"/>
  <c r="AG654" i="11"/>
  <c r="AF654" i="11"/>
  <c r="AE654" i="11"/>
  <c r="AD654" i="11"/>
  <c r="AG653" i="11"/>
  <c r="AF653" i="11"/>
  <c r="AE653" i="11"/>
  <c r="AD653" i="11"/>
  <c r="AG652" i="11"/>
  <c r="AF652" i="11"/>
  <c r="AE652" i="11"/>
  <c r="AD652" i="11"/>
  <c r="AG651" i="11"/>
  <c r="AF651" i="11"/>
  <c r="AE651" i="11"/>
  <c r="AD651" i="11"/>
  <c r="AG650" i="11"/>
  <c r="AF650" i="11"/>
  <c r="AE650" i="11"/>
  <c r="AD650" i="11"/>
  <c r="AG649" i="11"/>
  <c r="AF649" i="11"/>
  <c r="AE649" i="11"/>
  <c r="AD649" i="11"/>
  <c r="AG648" i="11"/>
  <c r="AF648" i="11"/>
  <c r="AE648" i="11"/>
  <c r="AD648" i="11"/>
  <c r="AG647" i="11"/>
  <c r="AF647" i="11"/>
  <c r="AE647" i="11"/>
  <c r="AD647" i="11"/>
  <c r="AG646" i="11"/>
  <c r="AF646" i="11"/>
  <c r="AE646" i="11"/>
  <c r="AD646" i="11"/>
  <c r="AG645" i="11"/>
  <c r="AF645" i="11"/>
  <c r="AE645" i="11"/>
  <c r="AD645" i="11"/>
  <c r="AG644" i="11"/>
  <c r="AF644" i="11"/>
  <c r="AE644" i="11"/>
  <c r="AD644" i="11"/>
  <c r="AG643" i="11"/>
  <c r="AF643" i="11"/>
  <c r="AE643" i="11"/>
  <c r="AD643" i="11"/>
  <c r="AG642" i="11"/>
  <c r="AF642" i="11"/>
  <c r="AE642" i="11"/>
  <c r="AD642" i="11"/>
  <c r="AG641" i="11"/>
  <c r="AF641" i="11"/>
  <c r="AE641" i="11"/>
  <c r="AD641" i="11"/>
  <c r="AG640" i="11"/>
  <c r="AF640" i="11"/>
  <c r="AE640" i="11"/>
  <c r="AD640" i="11"/>
  <c r="AG639" i="11"/>
  <c r="AF639" i="11"/>
  <c r="AE639" i="11"/>
  <c r="AD639" i="11"/>
  <c r="AG638" i="11"/>
  <c r="AF638" i="11"/>
  <c r="AE638" i="11"/>
  <c r="AD638" i="11"/>
  <c r="AG637" i="11"/>
  <c r="AF637" i="11"/>
  <c r="AE637" i="11"/>
  <c r="AD637" i="11"/>
  <c r="AG636" i="11"/>
  <c r="AF636" i="11"/>
  <c r="AE636" i="11"/>
  <c r="AD636" i="11"/>
  <c r="AG635" i="11"/>
  <c r="AF635" i="11"/>
  <c r="AE635" i="11"/>
  <c r="AD635" i="11"/>
  <c r="AG634" i="11"/>
  <c r="AF634" i="11"/>
  <c r="AE634" i="11"/>
  <c r="AD634" i="11"/>
  <c r="AG633" i="11"/>
  <c r="AF633" i="11"/>
  <c r="AE633" i="11"/>
  <c r="AD633" i="11"/>
  <c r="AG632" i="11"/>
  <c r="AF632" i="11"/>
  <c r="AE632" i="11"/>
  <c r="AD632" i="11"/>
  <c r="AG631" i="11"/>
  <c r="AF631" i="11"/>
  <c r="AE631" i="11"/>
  <c r="AD631" i="11"/>
  <c r="AG630" i="11"/>
  <c r="AF630" i="11"/>
  <c r="AE630" i="11"/>
  <c r="AD630" i="11"/>
  <c r="AG629" i="11"/>
  <c r="AF629" i="11"/>
  <c r="AE629" i="11"/>
  <c r="AD629" i="11"/>
  <c r="AG628" i="11"/>
  <c r="AF628" i="11"/>
  <c r="AE628" i="11"/>
  <c r="AD628" i="11"/>
  <c r="AG627" i="11"/>
  <c r="AF627" i="11"/>
  <c r="AE627" i="11"/>
  <c r="AD627" i="11"/>
  <c r="AG626" i="11"/>
  <c r="AF626" i="11"/>
  <c r="AE626" i="11"/>
  <c r="AD626" i="11"/>
  <c r="AG625" i="11"/>
  <c r="AF625" i="11"/>
  <c r="AE625" i="11"/>
  <c r="AD625" i="11"/>
  <c r="AG624" i="11"/>
  <c r="AF624" i="11"/>
  <c r="AE624" i="11"/>
  <c r="AD624" i="11"/>
  <c r="AG623" i="11"/>
  <c r="AF623" i="11"/>
  <c r="AE623" i="11"/>
  <c r="AD623" i="11"/>
  <c r="AG622" i="11"/>
  <c r="AF622" i="11"/>
  <c r="AE622" i="11"/>
  <c r="AD622" i="11"/>
  <c r="AG621" i="11"/>
  <c r="AF621" i="11"/>
  <c r="AE621" i="11"/>
  <c r="AD621" i="11"/>
  <c r="AG620" i="11"/>
  <c r="AF620" i="11"/>
  <c r="AE620" i="11"/>
  <c r="AD620" i="11"/>
  <c r="AG619" i="11"/>
  <c r="AF619" i="11"/>
  <c r="AE619" i="11"/>
  <c r="AD619" i="11"/>
  <c r="AG618" i="11"/>
  <c r="AF618" i="11"/>
  <c r="AE618" i="11"/>
  <c r="AD618" i="11"/>
  <c r="AG617" i="11"/>
  <c r="AF617" i="11"/>
  <c r="AE617" i="11"/>
  <c r="AD617" i="11"/>
  <c r="AG616" i="11"/>
  <c r="AF616" i="11"/>
  <c r="AE616" i="11"/>
  <c r="AD616" i="11"/>
  <c r="AG615" i="11"/>
  <c r="AF615" i="11"/>
  <c r="AE615" i="11"/>
  <c r="AD615" i="11"/>
  <c r="AG614" i="11"/>
  <c r="AF614" i="11"/>
  <c r="AE614" i="11"/>
  <c r="AD614" i="11"/>
  <c r="AG613" i="11"/>
  <c r="AF613" i="11"/>
  <c r="AE613" i="11"/>
  <c r="AD613" i="11"/>
  <c r="AG612" i="11"/>
  <c r="AF612" i="11"/>
  <c r="AE612" i="11"/>
  <c r="AD612" i="11"/>
  <c r="AG611" i="11"/>
  <c r="AF611" i="11"/>
  <c r="AE611" i="11"/>
  <c r="AD611" i="11"/>
  <c r="AG610" i="11"/>
  <c r="AF610" i="11"/>
  <c r="AE610" i="11"/>
  <c r="AD610" i="11"/>
  <c r="AG609" i="11"/>
  <c r="AF609" i="11"/>
  <c r="AE609" i="11"/>
  <c r="AD609" i="11"/>
  <c r="AG608" i="11"/>
  <c r="AF608" i="11"/>
  <c r="AE608" i="11"/>
  <c r="AD608" i="11"/>
  <c r="AG607" i="11"/>
  <c r="AF607" i="11"/>
  <c r="AE607" i="11"/>
  <c r="AD607" i="11"/>
  <c r="AG606" i="11"/>
  <c r="AF606" i="11"/>
  <c r="AE606" i="11"/>
  <c r="AD606" i="11"/>
  <c r="AG605" i="11"/>
  <c r="AF605" i="11"/>
  <c r="AE605" i="11"/>
  <c r="AD605" i="11"/>
  <c r="AG604" i="11"/>
  <c r="AF604" i="11"/>
  <c r="AE604" i="11"/>
  <c r="AD604" i="11"/>
  <c r="AG603" i="11"/>
  <c r="AF603" i="11"/>
  <c r="AE603" i="11"/>
  <c r="AD603" i="11"/>
  <c r="AG602" i="11"/>
  <c r="AF602" i="11"/>
  <c r="AE602" i="11"/>
  <c r="AD602" i="11"/>
  <c r="AG601" i="11"/>
  <c r="AF601" i="11"/>
  <c r="AE601" i="11"/>
  <c r="AD601" i="11"/>
  <c r="AG600" i="11"/>
  <c r="AF600" i="11"/>
  <c r="AE600" i="11"/>
  <c r="AD600" i="11"/>
  <c r="AG599" i="11"/>
  <c r="AF599" i="11"/>
  <c r="AE599" i="11"/>
  <c r="AD599" i="11"/>
  <c r="AG598" i="11"/>
  <c r="AF598" i="11"/>
  <c r="AE598" i="11"/>
  <c r="AD598" i="11"/>
  <c r="AG597" i="11"/>
  <c r="AF597" i="11"/>
  <c r="AE597" i="11"/>
  <c r="AD597" i="11"/>
  <c r="AG596" i="11"/>
  <c r="AF596" i="11"/>
  <c r="AE596" i="11"/>
  <c r="AD596" i="11"/>
  <c r="AG595" i="11"/>
  <c r="AF595" i="11"/>
  <c r="AE595" i="11"/>
  <c r="AD595" i="11"/>
  <c r="AG594" i="11"/>
  <c r="AF594" i="11"/>
  <c r="AE594" i="11"/>
  <c r="AD594" i="11"/>
  <c r="AG593" i="11"/>
  <c r="AF593" i="11"/>
  <c r="AE593" i="11"/>
  <c r="AD593" i="11"/>
  <c r="AG592" i="11"/>
  <c r="AF592" i="11"/>
  <c r="AE592" i="11"/>
  <c r="AD592" i="11"/>
  <c r="AG591" i="11"/>
  <c r="AF591" i="11"/>
  <c r="AE591" i="11"/>
  <c r="AD591" i="11"/>
  <c r="AG590" i="11"/>
  <c r="AF590" i="11"/>
  <c r="AE590" i="11"/>
  <c r="AD590" i="11"/>
  <c r="AG589" i="11"/>
  <c r="AF589" i="11"/>
  <c r="AE589" i="11"/>
  <c r="AD589" i="11"/>
  <c r="AG588" i="11"/>
  <c r="AF588" i="11"/>
  <c r="AE588" i="11"/>
  <c r="AD588" i="11"/>
  <c r="AG587" i="11"/>
  <c r="AF587" i="11"/>
  <c r="AE587" i="11"/>
  <c r="AD587" i="11"/>
  <c r="AG586" i="11"/>
  <c r="AF586" i="11"/>
  <c r="AE586" i="11"/>
  <c r="AD586" i="11"/>
  <c r="AG585" i="11"/>
  <c r="AF585" i="11"/>
  <c r="AE585" i="11"/>
  <c r="AD585" i="11"/>
  <c r="AG584" i="11"/>
  <c r="AF584" i="11"/>
  <c r="AE584" i="11"/>
  <c r="AD584" i="11"/>
  <c r="AG583" i="11"/>
  <c r="AF583" i="11"/>
  <c r="AE583" i="11"/>
  <c r="AD583" i="11"/>
  <c r="AG582" i="11"/>
  <c r="AF582" i="11"/>
  <c r="AE582" i="11"/>
  <c r="AD582" i="11"/>
  <c r="AG581" i="11"/>
  <c r="AF581" i="11"/>
  <c r="AE581" i="11"/>
  <c r="AD581" i="11"/>
  <c r="AG580" i="11"/>
  <c r="AF580" i="11"/>
  <c r="AE580" i="11"/>
  <c r="AD580" i="11"/>
  <c r="AG579" i="11"/>
  <c r="AF579" i="11"/>
  <c r="AE579" i="11"/>
  <c r="AD579" i="11"/>
  <c r="AG578" i="11"/>
  <c r="AF578" i="11"/>
  <c r="AE578" i="11"/>
  <c r="AD578" i="11"/>
  <c r="AG577" i="11"/>
  <c r="AF577" i="11"/>
  <c r="AE577" i="11"/>
  <c r="AD577" i="11"/>
  <c r="AG576" i="11"/>
  <c r="AF576" i="11"/>
  <c r="AE576" i="11"/>
  <c r="AD576" i="11"/>
  <c r="AG575" i="11"/>
  <c r="AF575" i="11"/>
  <c r="AE575" i="11"/>
  <c r="AD575" i="11"/>
  <c r="AG574" i="11"/>
  <c r="AF574" i="11"/>
  <c r="AE574" i="11"/>
  <c r="AD574" i="11"/>
  <c r="AG573" i="11"/>
  <c r="AF573" i="11"/>
  <c r="AE573" i="11"/>
  <c r="AD573" i="11"/>
  <c r="AG572" i="11"/>
  <c r="AF572" i="11"/>
  <c r="AE572" i="11"/>
  <c r="AD572" i="11"/>
  <c r="AG571" i="11"/>
  <c r="AF571" i="11"/>
  <c r="AE571" i="11"/>
  <c r="AD571" i="11"/>
  <c r="AG570" i="11"/>
  <c r="AF570" i="11"/>
  <c r="AE570" i="11"/>
  <c r="AD570" i="11"/>
  <c r="AG569" i="11"/>
  <c r="AF569" i="11"/>
  <c r="AE569" i="11"/>
  <c r="AD569" i="11"/>
  <c r="AG568" i="11"/>
  <c r="AF568" i="11"/>
  <c r="AE568" i="11"/>
  <c r="AD568" i="11"/>
  <c r="AG567" i="11"/>
  <c r="AF567" i="11"/>
  <c r="AE567" i="11"/>
  <c r="AD567" i="11"/>
  <c r="AG566" i="11"/>
  <c r="AF566" i="11"/>
  <c r="AE566" i="11"/>
  <c r="AD566" i="11"/>
  <c r="AG565" i="11"/>
  <c r="AF565" i="11"/>
  <c r="AE565" i="11"/>
  <c r="AD565" i="11"/>
  <c r="AG564" i="11"/>
  <c r="AF564" i="11"/>
  <c r="AE564" i="11"/>
  <c r="AD564" i="11"/>
  <c r="AG563" i="11"/>
  <c r="AF563" i="11"/>
  <c r="AE563" i="11"/>
  <c r="AD563" i="11"/>
  <c r="AG562" i="11"/>
  <c r="AF562" i="11"/>
  <c r="AE562" i="11"/>
  <c r="AD562" i="11"/>
  <c r="AG561" i="11"/>
  <c r="AF561" i="11"/>
  <c r="AE561" i="11"/>
  <c r="AD561" i="11"/>
  <c r="AF252" i="11" l="1"/>
  <c r="AF239" i="11"/>
  <c r="AF250" i="11" s="1"/>
  <c r="AF233" i="11"/>
  <c r="AF234" i="11" s="1"/>
  <c r="AF251" i="11"/>
  <c r="AG233" i="11"/>
  <c r="AG235" i="11" s="1"/>
  <c r="AG236" i="11" l="1"/>
  <c r="AG237" i="11"/>
  <c r="AG234" i="11"/>
  <c r="AF235" i="11"/>
  <c r="AG254" i="11"/>
  <c r="AG263" i="11" s="1"/>
  <c r="AG264" i="11" s="1"/>
  <c r="AG252" i="11"/>
  <c r="AF253" i="11"/>
  <c r="AF236" i="11"/>
  <c r="AF237" i="11"/>
  <c r="AG239" i="11"/>
  <c r="AG251" i="11" s="1"/>
  <c r="AG255" i="11" s="1"/>
  <c r="AG259" i="11" s="1"/>
  <c r="AG262" i="11"/>
  <c r="AF249" i="11"/>
  <c r="AF247" i="11"/>
  <c r="AF243" i="11"/>
  <c r="AF245" i="11" s="1"/>
  <c r="AF240" i="11"/>
  <c r="AF241" i="11" s="1"/>
  <c r="AF246" i="11"/>
  <c r="AF248" i="11" s="1"/>
  <c r="AF244" i="11"/>
  <c r="AF242" i="11" l="1"/>
  <c r="AG249" i="11"/>
  <c r="AG240" i="11"/>
  <c r="AG241" i="11" s="1"/>
  <c r="AG250" i="11"/>
  <c r="AG246" i="11"/>
  <c r="AG247" i="11" s="1"/>
  <c r="AG256" i="11"/>
  <c r="AG260" i="11"/>
  <c r="AG261" i="11"/>
  <c r="AG257" i="11"/>
  <c r="AG258" i="11" s="1"/>
  <c r="AG243" i="11"/>
  <c r="AG242" i="11" l="1"/>
  <c r="AG244" i="11"/>
  <c r="AG245" i="11"/>
  <c r="AL802" i="11" l="1"/>
  <c r="AK802" i="11"/>
  <c r="AJ802" i="11"/>
  <c r="AI802" i="11"/>
  <c r="AH802" i="11"/>
  <c r="AL801" i="11"/>
  <c r="AK801" i="11"/>
  <c r="AJ801" i="11"/>
  <c r="AI801" i="11"/>
  <c r="AH801" i="11"/>
  <c r="AL800" i="11"/>
  <c r="AK800" i="11"/>
  <c r="AJ800" i="11"/>
  <c r="AI800" i="11"/>
  <c r="AH800" i="11"/>
  <c r="AL799" i="11"/>
  <c r="AK799" i="11"/>
  <c r="AJ799" i="11"/>
  <c r="AI799" i="11"/>
  <c r="AH799" i="11"/>
  <c r="AL798" i="11"/>
  <c r="AK798" i="11"/>
  <c r="AJ798" i="11"/>
  <c r="AI798" i="11"/>
  <c r="AH798" i="11"/>
  <c r="AL797" i="11"/>
  <c r="AK797" i="11"/>
  <c r="AJ797" i="11"/>
  <c r="AI797" i="11"/>
  <c r="AH797" i="11"/>
  <c r="AL796" i="11"/>
  <c r="AK796" i="11"/>
  <c r="AJ796" i="11"/>
  <c r="AI796" i="11"/>
  <c r="AH796" i="11"/>
  <c r="AL795" i="11"/>
  <c r="AK795" i="11"/>
  <c r="AJ795" i="11"/>
  <c r="AI795" i="11"/>
  <c r="AH795" i="11"/>
  <c r="AL794" i="11"/>
  <c r="AK794" i="11"/>
  <c r="AJ794" i="11"/>
  <c r="AI794" i="11"/>
  <c r="AH794" i="11"/>
  <c r="AL793" i="11"/>
  <c r="AK793" i="11"/>
  <c r="AJ793" i="11"/>
  <c r="AI793" i="11"/>
  <c r="AH793" i="11"/>
  <c r="AL792" i="11"/>
  <c r="AK792" i="11"/>
  <c r="AJ792" i="11"/>
  <c r="AI792" i="11"/>
  <c r="AH792" i="11"/>
  <c r="AL791" i="11"/>
  <c r="AK791" i="11"/>
  <c r="AJ791" i="11"/>
  <c r="AI791" i="11"/>
  <c r="AH791" i="11"/>
  <c r="AL790" i="11"/>
  <c r="AK790" i="11"/>
  <c r="AJ790" i="11"/>
  <c r="AI790" i="11"/>
  <c r="AH790" i="11"/>
  <c r="AL789" i="11"/>
  <c r="AK789" i="11"/>
  <c r="AJ789" i="11"/>
  <c r="AI789" i="11"/>
  <c r="AH789" i="11"/>
  <c r="AL788" i="11"/>
  <c r="AK788" i="11"/>
  <c r="AJ788" i="11"/>
  <c r="AI788" i="11"/>
  <c r="AH788" i="11"/>
  <c r="AL787" i="11"/>
  <c r="AK787" i="11"/>
  <c r="AJ787" i="11"/>
  <c r="AI787" i="11"/>
  <c r="AH787" i="11"/>
  <c r="AL786" i="11"/>
  <c r="AK786" i="11"/>
  <c r="AJ786" i="11"/>
  <c r="AI786" i="11"/>
  <c r="AH786" i="11"/>
  <c r="AL785" i="11"/>
  <c r="AK785" i="11"/>
  <c r="AJ785" i="11"/>
  <c r="AI785" i="11"/>
  <c r="AH785" i="11"/>
  <c r="AL784" i="11"/>
  <c r="AK784" i="11"/>
  <c r="AJ784" i="11"/>
  <c r="AI784" i="11"/>
  <c r="AH784" i="11"/>
  <c r="AL783" i="11"/>
  <c r="AK783" i="11"/>
  <c r="AJ783" i="11"/>
  <c r="AI783" i="11"/>
  <c r="AH783" i="11"/>
  <c r="AL782" i="11"/>
  <c r="AK782" i="11"/>
  <c r="AJ782" i="11"/>
  <c r="AI782" i="11"/>
  <c r="AH782" i="11"/>
  <c r="AL781" i="11"/>
  <c r="AK781" i="11"/>
  <c r="AJ781" i="11"/>
  <c r="AI781" i="11"/>
  <c r="AH781" i="11"/>
  <c r="AL780" i="11"/>
  <c r="AK780" i="11"/>
  <c r="AJ780" i="11"/>
  <c r="AI780" i="11"/>
  <c r="AH780" i="11"/>
  <c r="AL779" i="11"/>
  <c r="AK779" i="11"/>
  <c r="AJ779" i="11"/>
  <c r="AI779" i="11"/>
  <c r="AH779" i="11"/>
  <c r="AL778" i="11"/>
  <c r="AK778" i="11"/>
  <c r="AJ778" i="11"/>
  <c r="AI778" i="11"/>
  <c r="AH778" i="11"/>
  <c r="AL777" i="11"/>
  <c r="AK777" i="11"/>
  <c r="AJ777" i="11"/>
  <c r="AI777" i="11"/>
  <c r="AH777" i="11"/>
  <c r="AL776" i="11"/>
  <c r="AK776" i="11"/>
  <c r="AJ776" i="11"/>
  <c r="AI776" i="11"/>
  <c r="AH776" i="11"/>
  <c r="AL775" i="11"/>
  <c r="AK775" i="11"/>
  <c r="AJ775" i="11"/>
  <c r="AI775" i="11"/>
  <c r="AH775" i="11"/>
  <c r="AL774" i="11"/>
  <c r="AK774" i="11"/>
  <c r="AJ774" i="11"/>
  <c r="AI774" i="11"/>
  <c r="AH774" i="11"/>
  <c r="AL773" i="11"/>
  <c r="AK773" i="11"/>
  <c r="AJ773" i="11"/>
  <c r="AI773" i="11"/>
  <c r="AH773" i="11"/>
  <c r="AL772" i="11"/>
  <c r="AK772" i="11"/>
  <c r="AJ772" i="11"/>
  <c r="AI772" i="11"/>
  <c r="AH772" i="11"/>
  <c r="AL771" i="11"/>
  <c r="AK771" i="11"/>
  <c r="AJ771" i="11"/>
  <c r="AI771" i="11"/>
  <c r="AH771" i="11"/>
  <c r="AL770" i="11"/>
  <c r="AK770" i="11"/>
  <c r="AJ770" i="11"/>
  <c r="AI770" i="11"/>
  <c r="AH770" i="11"/>
  <c r="AL769" i="11"/>
  <c r="AK769" i="11"/>
  <c r="AJ769" i="11"/>
  <c r="AI769" i="11"/>
  <c r="AH769" i="11"/>
  <c r="AL768" i="11"/>
  <c r="AK768" i="11"/>
  <c r="AJ768" i="11"/>
  <c r="AI768" i="11"/>
  <c r="AH768" i="11"/>
  <c r="AL767" i="11"/>
  <c r="AK767" i="11"/>
  <c r="AJ767" i="11"/>
  <c r="AI767" i="11"/>
  <c r="AH767" i="11"/>
  <c r="AL766" i="11"/>
  <c r="AK766" i="11"/>
  <c r="AJ766" i="11"/>
  <c r="AI766" i="11"/>
  <c r="AH766" i="11"/>
  <c r="AL765" i="11"/>
  <c r="AK765" i="11"/>
  <c r="AJ765" i="11"/>
  <c r="AI765" i="11"/>
  <c r="AH765" i="11"/>
  <c r="AL764" i="11"/>
  <c r="AK764" i="11"/>
  <c r="AJ764" i="11"/>
  <c r="AI764" i="11"/>
  <c r="AH764" i="11"/>
  <c r="AL763" i="11"/>
  <c r="AK763" i="11"/>
  <c r="AJ763" i="11"/>
  <c r="AI763" i="11"/>
  <c r="AH763" i="11"/>
  <c r="AL762" i="11"/>
  <c r="AK762" i="11"/>
  <c r="AJ762" i="11"/>
  <c r="AI762" i="11"/>
  <c r="AH762" i="11"/>
  <c r="AL761" i="11"/>
  <c r="AK761" i="11"/>
  <c r="AJ761" i="11"/>
  <c r="AI761" i="11"/>
  <c r="AH761" i="11"/>
  <c r="AL760" i="11"/>
  <c r="AK760" i="11"/>
  <c r="AJ760" i="11"/>
  <c r="AI760" i="11"/>
  <c r="AH760" i="11"/>
  <c r="AL759" i="11"/>
  <c r="AK759" i="11"/>
  <c r="AJ759" i="11"/>
  <c r="AI759" i="11"/>
  <c r="AH759" i="11"/>
  <c r="AL758" i="11"/>
  <c r="AK758" i="11"/>
  <c r="AJ758" i="11"/>
  <c r="AI758" i="11"/>
  <c r="AH758" i="11"/>
  <c r="AL757" i="11"/>
  <c r="AK757" i="11"/>
  <c r="AJ757" i="11"/>
  <c r="AI757" i="11"/>
  <c r="AH757" i="11"/>
  <c r="AL756" i="11"/>
  <c r="AK756" i="11"/>
  <c r="AJ756" i="11"/>
  <c r="AI756" i="11"/>
  <c r="AH756" i="11"/>
  <c r="AL755" i="11"/>
  <c r="AK755" i="11"/>
  <c r="AJ755" i="11"/>
  <c r="AI755" i="11"/>
  <c r="AH755" i="11"/>
  <c r="AL754" i="11"/>
  <c r="AK754" i="11"/>
  <c r="AJ754" i="11"/>
  <c r="AI754" i="11"/>
  <c r="AH754" i="11"/>
  <c r="AL753" i="11"/>
  <c r="AK753" i="11"/>
  <c r="AJ753" i="11"/>
  <c r="AI753" i="11"/>
  <c r="AH753" i="11"/>
  <c r="AL752" i="11"/>
  <c r="AK752" i="11"/>
  <c r="AJ752" i="11"/>
  <c r="AI752" i="11"/>
  <c r="AH752" i="11"/>
  <c r="AL751" i="11"/>
  <c r="AK751" i="11"/>
  <c r="AJ751" i="11"/>
  <c r="AI751" i="11"/>
  <c r="AH751" i="11"/>
  <c r="AL750" i="11"/>
  <c r="AK750" i="11"/>
  <c r="AJ750" i="11"/>
  <c r="AI750" i="11"/>
  <c r="AH750" i="11"/>
  <c r="AL749" i="11"/>
  <c r="AK749" i="11"/>
  <c r="AJ749" i="11"/>
  <c r="AI749" i="11"/>
  <c r="AH749" i="11"/>
  <c r="AL748" i="11"/>
  <c r="AK748" i="11"/>
  <c r="AJ748" i="11"/>
  <c r="AI748" i="11"/>
  <c r="AH748" i="11"/>
  <c r="AL747" i="11"/>
  <c r="AK747" i="11"/>
  <c r="AJ747" i="11"/>
  <c r="AI747" i="11"/>
  <c r="AH747" i="11"/>
  <c r="AL746" i="11"/>
  <c r="AK746" i="11"/>
  <c r="AJ746" i="11"/>
  <c r="AI746" i="11"/>
  <c r="AH746" i="11"/>
  <c r="AL745" i="11"/>
  <c r="AK745" i="11"/>
  <c r="AJ745" i="11"/>
  <c r="AI745" i="11"/>
  <c r="AH745" i="11"/>
  <c r="AL744" i="11"/>
  <c r="AK744" i="11"/>
  <c r="AJ744" i="11"/>
  <c r="AI744" i="11"/>
  <c r="AH744" i="11"/>
  <c r="AL743" i="11"/>
  <c r="AK743" i="11"/>
  <c r="AJ743" i="11"/>
  <c r="AI743" i="11"/>
  <c r="AH743" i="11"/>
  <c r="AL742" i="11"/>
  <c r="AK742" i="11"/>
  <c r="AJ742" i="11"/>
  <c r="AI742" i="11"/>
  <c r="AH742" i="11"/>
  <c r="AL741" i="11"/>
  <c r="AK741" i="11"/>
  <c r="AJ741" i="11"/>
  <c r="AI741" i="11"/>
  <c r="AH741" i="11"/>
  <c r="AL740" i="11"/>
  <c r="AK740" i="11"/>
  <c r="AJ740" i="11"/>
  <c r="AI740" i="11"/>
  <c r="AH740" i="11"/>
  <c r="AL739" i="11"/>
  <c r="AK739" i="11"/>
  <c r="AJ739" i="11"/>
  <c r="AI739" i="11"/>
  <c r="AH739" i="11"/>
  <c r="AL738" i="11"/>
  <c r="AK738" i="11"/>
  <c r="AJ738" i="11"/>
  <c r="AI738" i="11"/>
  <c r="AH738" i="11"/>
  <c r="AL737" i="11"/>
  <c r="AK737" i="11"/>
  <c r="AJ737" i="11"/>
  <c r="AI737" i="11"/>
  <c r="AH737" i="11"/>
  <c r="AL736" i="11"/>
  <c r="AK736" i="11"/>
  <c r="AJ736" i="11"/>
  <c r="AI736" i="11"/>
  <c r="AH736" i="11"/>
  <c r="AL735" i="11"/>
  <c r="AK735" i="11"/>
  <c r="AJ735" i="11"/>
  <c r="AI735" i="11"/>
  <c r="AH735" i="11"/>
  <c r="AL734" i="11"/>
  <c r="AK734" i="11"/>
  <c r="AJ734" i="11"/>
  <c r="AI734" i="11"/>
  <c r="AH734" i="11"/>
  <c r="AL733" i="11"/>
  <c r="AK733" i="11"/>
  <c r="AJ733" i="11"/>
  <c r="AI733" i="11"/>
  <c r="AH733" i="11"/>
  <c r="AL732" i="11"/>
  <c r="AK732" i="11"/>
  <c r="AJ732" i="11"/>
  <c r="AI732" i="11"/>
  <c r="AH732" i="11"/>
  <c r="AL731" i="11"/>
  <c r="AK731" i="11"/>
  <c r="AJ731" i="11"/>
  <c r="AI731" i="11"/>
  <c r="AH731" i="11"/>
  <c r="AL730" i="11"/>
  <c r="AK730" i="11"/>
  <c r="AJ730" i="11"/>
  <c r="AI730" i="11"/>
  <c r="AH730" i="11"/>
  <c r="AL729" i="11"/>
  <c r="AK729" i="11"/>
  <c r="AJ729" i="11"/>
  <c r="AI729" i="11"/>
  <c r="AH729" i="11"/>
  <c r="AL728" i="11"/>
  <c r="AK728" i="11"/>
  <c r="AJ728" i="11"/>
  <c r="AI728" i="11"/>
  <c r="AH728" i="11"/>
  <c r="AL727" i="11"/>
  <c r="AK727" i="11"/>
  <c r="AJ727" i="11"/>
  <c r="AI727" i="11"/>
  <c r="AH727" i="11"/>
  <c r="AL726" i="11"/>
  <c r="AK726" i="11"/>
  <c r="AJ726" i="11"/>
  <c r="AI726" i="11"/>
  <c r="AH726" i="11"/>
  <c r="AL725" i="11"/>
  <c r="AK725" i="11"/>
  <c r="AJ725" i="11"/>
  <c r="AI725" i="11"/>
  <c r="AH725" i="11"/>
  <c r="AL724" i="11"/>
  <c r="AK724" i="11"/>
  <c r="AJ724" i="11"/>
  <c r="AI724" i="11"/>
  <c r="AH724" i="11"/>
  <c r="AL723" i="11"/>
  <c r="AK723" i="11"/>
  <c r="AJ723" i="11"/>
  <c r="AI723" i="11"/>
  <c r="AH723" i="11"/>
  <c r="AL722" i="11"/>
  <c r="AK722" i="11"/>
  <c r="AJ722" i="11"/>
  <c r="AI722" i="11"/>
  <c r="AH722" i="11"/>
  <c r="AL721" i="11"/>
  <c r="AK721" i="11"/>
  <c r="AJ721" i="11"/>
  <c r="AI721" i="11"/>
  <c r="AH721" i="11"/>
  <c r="AL720" i="11"/>
  <c r="AK720" i="11"/>
  <c r="AJ720" i="11"/>
  <c r="AI720" i="11"/>
  <c r="AH720" i="11"/>
  <c r="AL719" i="11"/>
  <c r="AK719" i="11"/>
  <c r="AJ719" i="11"/>
  <c r="AI719" i="11"/>
  <c r="AH719" i="11"/>
  <c r="AL718" i="11"/>
  <c r="AK718" i="11"/>
  <c r="AJ718" i="11"/>
  <c r="AI718" i="11"/>
  <c r="AH718" i="11"/>
  <c r="AL717" i="11"/>
  <c r="AK717" i="11"/>
  <c r="AJ717" i="11"/>
  <c r="AI717" i="11"/>
  <c r="AH717" i="11"/>
  <c r="AL716" i="11"/>
  <c r="AK716" i="11"/>
  <c r="AJ716" i="11"/>
  <c r="AI716" i="11"/>
  <c r="AH716" i="11"/>
  <c r="AL715" i="11"/>
  <c r="AK715" i="11"/>
  <c r="AJ715" i="11"/>
  <c r="AI715" i="11"/>
  <c r="AH715" i="11"/>
  <c r="AL714" i="11"/>
  <c r="AK714" i="11"/>
  <c r="AJ714" i="11"/>
  <c r="AI714" i="11"/>
  <c r="AH714" i="11"/>
  <c r="AL713" i="11"/>
  <c r="AK713" i="11"/>
  <c r="AJ713" i="11"/>
  <c r="AI713" i="11"/>
  <c r="AH713" i="11"/>
  <c r="AL712" i="11"/>
  <c r="AK712" i="11"/>
  <c r="AJ712" i="11"/>
  <c r="AI712" i="11"/>
  <c r="AH712" i="11"/>
  <c r="AL711" i="11"/>
  <c r="AK711" i="11"/>
  <c r="AJ711" i="11"/>
  <c r="AI711" i="11"/>
  <c r="AH711" i="11"/>
  <c r="AL710" i="11"/>
  <c r="AK710" i="11"/>
  <c r="AJ710" i="11"/>
  <c r="AI710" i="11"/>
  <c r="AH710" i="11"/>
  <c r="AL709" i="11"/>
  <c r="AK709" i="11"/>
  <c r="AJ709" i="11"/>
  <c r="AI709" i="11"/>
  <c r="AH709" i="11"/>
  <c r="AL708" i="11"/>
  <c r="AK708" i="11"/>
  <c r="AJ708" i="11"/>
  <c r="AI708" i="11"/>
  <c r="AH708" i="11"/>
  <c r="AL707" i="11"/>
  <c r="AK707" i="11"/>
  <c r="AJ707" i="11"/>
  <c r="AI707" i="11"/>
  <c r="AH707" i="11"/>
  <c r="AL706" i="11"/>
  <c r="AK706" i="11"/>
  <c r="AJ706" i="11"/>
  <c r="AI706" i="11"/>
  <c r="AH706" i="11"/>
  <c r="AL705" i="11"/>
  <c r="AK705" i="11"/>
  <c r="AJ705" i="11"/>
  <c r="AI705" i="11"/>
  <c r="AH705" i="11"/>
  <c r="AL704" i="11"/>
  <c r="AK704" i="11"/>
  <c r="AJ704" i="11"/>
  <c r="AI704" i="11"/>
  <c r="AH704" i="11"/>
  <c r="AL703" i="11"/>
  <c r="AK703" i="11"/>
  <c r="AJ703" i="11"/>
  <c r="AI703" i="11"/>
  <c r="AH703" i="11"/>
  <c r="AL702" i="11"/>
  <c r="AK702" i="11"/>
  <c r="AJ702" i="11"/>
  <c r="AI702" i="11"/>
  <c r="AH702" i="11"/>
  <c r="AL701" i="11"/>
  <c r="AK701" i="11"/>
  <c r="AJ701" i="11"/>
  <c r="AI701" i="11"/>
  <c r="AH701" i="11"/>
  <c r="AL700" i="11"/>
  <c r="AK700" i="11"/>
  <c r="AJ700" i="11"/>
  <c r="AI700" i="11"/>
  <c r="AH700" i="11"/>
  <c r="AL699" i="11"/>
  <c r="AK699" i="11"/>
  <c r="AJ699" i="11"/>
  <c r="AI699" i="11"/>
  <c r="AH699" i="11"/>
  <c r="AL698" i="11"/>
  <c r="AK698" i="11"/>
  <c r="AJ698" i="11"/>
  <c r="AI698" i="11"/>
  <c r="AH698" i="11"/>
  <c r="AL697" i="11"/>
  <c r="AK697" i="11"/>
  <c r="AJ697" i="11"/>
  <c r="AI697" i="11"/>
  <c r="AH697" i="11"/>
  <c r="AL696" i="11"/>
  <c r="AK696" i="11"/>
  <c r="AJ696" i="11"/>
  <c r="AI696" i="11"/>
  <c r="AH696" i="11"/>
  <c r="AL695" i="11"/>
  <c r="AK695" i="11"/>
  <c r="AJ695" i="11"/>
  <c r="AI695" i="11"/>
  <c r="AH695" i="11"/>
  <c r="AL694" i="11"/>
  <c r="AK694" i="11"/>
  <c r="AJ694" i="11"/>
  <c r="AI694" i="11"/>
  <c r="AH694" i="11"/>
  <c r="AL693" i="11"/>
  <c r="AK693" i="11"/>
  <c r="AJ693" i="11"/>
  <c r="AI693" i="11"/>
  <c r="AH693" i="11"/>
  <c r="AL692" i="11"/>
  <c r="AK692" i="11"/>
  <c r="AJ692" i="11"/>
  <c r="AI692" i="11"/>
  <c r="AH692" i="11"/>
  <c r="AL691" i="11"/>
  <c r="AK691" i="11"/>
  <c r="AJ691" i="11"/>
  <c r="AI691" i="11"/>
  <c r="AH691" i="11"/>
  <c r="AL690" i="11"/>
  <c r="AK690" i="11"/>
  <c r="AJ690" i="11"/>
  <c r="AI690" i="11"/>
  <c r="AH690" i="11"/>
  <c r="AL689" i="11"/>
  <c r="AK689" i="11"/>
  <c r="AJ689" i="11"/>
  <c r="AI689" i="11"/>
  <c r="AH689" i="11"/>
  <c r="AL688" i="11"/>
  <c r="AK688" i="11"/>
  <c r="AJ688" i="11"/>
  <c r="AI688" i="11"/>
  <c r="AH688" i="11"/>
  <c r="AL687" i="11"/>
  <c r="AK687" i="11"/>
  <c r="AJ687" i="11"/>
  <c r="AI687" i="11"/>
  <c r="AH687" i="11"/>
  <c r="AL686" i="11"/>
  <c r="AK686" i="11"/>
  <c r="AJ686" i="11"/>
  <c r="AI686" i="11"/>
  <c r="AH686" i="11"/>
  <c r="AL685" i="11"/>
  <c r="AK685" i="11"/>
  <c r="AJ685" i="11"/>
  <c r="AI685" i="11"/>
  <c r="AH685" i="11"/>
  <c r="AL684" i="11"/>
  <c r="AK684" i="11"/>
  <c r="AJ684" i="11"/>
  <c r="AI684" i="11"/>
  <c r="AH684" i="11"/>
  <c r="AL683" i="11"/>
  <c r="AK683" i="11"/>
  <c r="AJ683" i="11"/>
  <c r="AI683" i="11"/>
  <c r="AH683" i="11"/>
  <c r="AL682" i="11"/>
  <c r="AK682" i="11"/>
  <c r="AJ682" i="11"/>
  <c r="AI682" i="11"/>
  <c r="AH682" i="11"/>
  <c r="AL681" i="11"/>
  <c r="AK681" i="11"/>
  <c r="AJ681" i="11"/>
  <c r="AI681" i="11"/>
  <c r="AH681" i="11"/>
  <c r="AL680" i="11"/>
  <c r="AK680" i="11"/>
  <c r="AJ680" i="11"/>
  <c r="AI680" i="11"/>
  <c r="AH680" i="11"/>
  <c r="AL679" i="11"/>
  <c r="AK679" i="11"/>
  <c r="AJ679" i="11"/>
  <c r="AI679" i="11"/>
  <c r="AH679" i="11"/>
  <c r="AL678" i="11"/>
  <c r="AK678" i="11"/>
  <c r="AJ678" i="11"/>
  <c r="AI678" i="11"/>
  <c r="AH678" i="11"/>
  <c r="AL677" i="11"/>
  <c r="AK677" i="11"/>
  <c r="AJ677" i="11"/>
  <c r="AI677" i="11"/>
  <c r="AH677" i="11"/>
  <c r="AL676" i="11"/>
  <c r="AK676" i="11"/>
  <c r="AJ676" i="11"/>
  <c r="AI676" i="11"/>
  <c r="AH676" i="11"/>
  <c r="AL675" i="11"/>
  <c r="AK675" i="11"/>
  <c r="AJ675" i="11"/>
  <c r="AI675" i="11"/>
  <c r="AH675" i="11"/>
  <c r="AL674" i="11"/>
  <c r="AK674" i="11"/>
  <c r="AJ674" i="11"/>
  <c r="AI674" i="11"/>
  <c r="AH674" i="11"/>
  <c r="AL673" i="11"/>
  <c r="AK673" i="11"/>
  <c r="AJ673" i="11"/>
  <c r="AI673" i="11"/>
  <c r="AH673" i="11"/>
  <c r="AL672" i="11"/>
  <c r="AK672" i="11"/>
  <c r="AJ672" i="11"/>
  <c r="AI672" i="11"/>
  <c r="AH672" i="11"/>
  <c r="AL671" i="11"/>
  <c r="AK671" i="11"/>
  <c r="AJ671" i="11"/>
  <c r="AI671" i="11"/>
  <c r="AH671" i="11"/>
  <c r="AL670" i="11"/>
  <c r="AK670" i="11"/>
  <c r="AJ670" i="11"/>
  <c r="AI670" i="11"/>
  <c r="AH670" i="11"/>
  <c r="AL669" i="11"/>
  <c r="AK669" i="11"/>
  <c r="AJ669" i="11"/>
  <c r="AI669" i="11"/>
  <c r="AH669" i="11"/>
  <c r="AL668" i="11"/>
  <c r="AK668" i="11"/>
  <c r="AJ668" i="11"/>
  <c r="AI668" i="11"/>
  <c r="AH668" i="11"/>
  <c r="AL667" i="11"/>
  <c r="AK667" i="11"/>
  <c r="AJ667" i="11"/>
  <c r="AI667" i="11"/>
  <c r="AH667" i="11"/>
  <c r="AL666" i="11"/>
  <c r="AK666" i="11"/>
  <c r="AJ666" i="11"/>
  <c r="AI666" i="11"/>
  <c r="AH666" i="11"/>
  <c r="AL665" i="11"/>
  <c r="AK665" i="11"/>
  <c r="AJ665" i="11"/>
  <c r="AI665" i="11"/>
  <c r="AH665" i="11"/>
  <c r="AL664" i="11"/>
  <c r="AK664" i="11"/>
  <c r="AJ664" i="11"/>
  <c r="AI664" i="11"/>
  <c r="AH664" i="11"/>
  <c r="AL663" i="11"/>
  <c r="AK663" i="11"/>
  <c r="AJ663" i="11"/>
  <c r="AI663" i="11"/>
  <c r="AH663" i="11"/>
  <c r="AL662" i="11"/>
  <c r="AK662" i="11"/>
  <c r="AJ662" i="11"/>
  <c r="AI662" i="11"/>
  <c r="AH662" i="11"/>
  <c r="AL661" i="11"/>
  <c r="AK661" i="11"/>
  <c r="AJ661" i="11"/>
  <c r="AI661" i="11"/>
  <c r="AH661" i="11"/>
  <c r="AL660" i="11"/>
  <c r="AK660" i="11"/>
  <c r="AJ660" i="11"/>
  <c r="AI660" i="11"/>
  <c r="AH660" i="11"/>
  <c r="AL659" i="11"/>
  <c r="AK659" i="11"/>
  <c r="AJ659" i="11"/>
  <c r="AI659" i="11"/>
  <c r="AH659" i="11"/>
  <c r="AL658" i="11"/>
  <c r="AK658" i="11"/>
  <c r="AJ658" i="11"/>
  <c r="AI658" i="11"/>
  <c r="AH658" i="11"/>
  <c r="AL657" i="11"/>
  <c r="AK657" i="11"/>
  <c r="AJ657" i="11"/>
  <c r="AI657" i="11"/>
  <c r="AH657" i="11"/>
  <c r="AL656" i="11"/>
  <c r="AK656" i="11"/>
  <c r="AJ656" i="11"/>
  <c r="AI656" i="11"/>
  <c r="AH656" i="11"/>
  <c r="AL655" i="11"/>
  <c r="AK655" i="11"/>
  <c r="AJ655" i="11"/>
  <c r="AI655" i="11"/>
  <c r="AH655" i="11"/>
  <c r="AL654" i="11"/>
  <c r="AK654" i="11"/>
  <c r="AJ654" i="11"/>
  <c r="AI654" i="11"/>
  <c r="AH654" i="11"/>
  <c r="AL653" i="11"/>
  <c r="AK653" i="11"/>
  <c r="AJ653" i="11"/>
  <c r="AI653" i="11"/>
  <c r="AH653" i="11"/>
  <c r="AL652" i="11"/>
  <c r="AK652" i="11"/>
  <c r="AJ652" i="11"/>
  <c r="AI652" i="11"/>
  <c r="AH652" i="11"/>
  <c r="AL651" i="11"/>
  <c r="AK651" i="11"/>
  <c r="AJ651" i="11"/>
  <c r="AI651" i="11"/>
  <c r="AH651" i="11"/>
  <c r="AL650" i="11"/>
  <c r="AK650" i="11"/>
  <c r="AJ650" i="11"/>
  <c r="AI650" i="11"/>
  <c r="AH650" i="11"/>
  <c r="AL649" i="11"/>
  <c r="AK649" i="11"/>
  <c r="AJ649" i="11"/>
  <c r="AI649" i="11"/>
  <c r="AH649" i="11"/>
  <c r="AL648" i="11"/>
  <c r="AK648" i="11"/>
  <c r="AJ648" i="11"/>
  <c r="AI648" i="11"/>
  <c r="AH648" i="11"/>
  <c r="AL647" i="11"/>
  <c r="AK647" i="11"/>
  <c r="AJ647" i="11"/>
  <c r="AI647" i="11"/>
  <c r="AH647" i="11"/>
  <c r="AL646" i="11"/>
  <c r="AK646" i="11"/>
  <c r="AJ646" i="11"/>
  <c r="AI646" i="11"/>
  <c r="AH646" i="11"/>
  <c r="AL645" i="11"/>
  <c r="AK645" i="11"/>
  <c r="AJ645" i="11"/>
  <c r="AI645" i="11"/>
  <c r="AH645" i="11"/>
  <c r="AL644" i="11"/>
  <c r="AK644" i="11"/>
  <c r="AJ644" i="11"/>
  <c r="AI644" i="11"/>
  <c r="AH644" i="11"/>
  <c r="AL643" i="11"/>
  <c r="AK643" i="11"/>
  <c r="AJ643" i="11"/>
  <c r="AI643" i="11"/>
  <c r="AH643" i="11"/>
  <c r="AL642" i="11"/>
  <c r="AK642" i="11"/>
  <c r="AJ642" i="11"/>
  <c r="AI642" i="11"/>
  <c r="AH642" i="11"/>
  <c r="AL641" i="11"/>
  <c r="AK641" i="11"/>
  <c r="AJ641" i="11"/>
  <c r="AI641" i="11"/>
  <c r="AH641" i="11"/>
  <c r="AL640" i="11"/>
  <c r="AK640" i="11"/>
  <c r="AJ640" i="11"/>
  <c r="AI640" i="11"/>
  <c r="AH640" i="11"/>
  <c r="AL639" i="11"/>
  <c r="AK639" i="11"/>
  <c r="AJ639" i="11"/>
  <c r="AI639" i="11"/>
  <c r="AH639" i="11"/>
  <c r="AL638" i="11"/>
  <c r="AK638" i="11"/>
  <c r="AJ638" i="11"/>
  <c r="AI638" i="11"/>
  <c r="AH638" i="11"/>
  <c r="AL637" i="11"/>
  <c r="AK637" i="11"/>
  <c r="AJ637" i="11"/>
  <c r="AI637" i="11"/>
  <c r="AH637" i="11"/>
  <c r="AL636" i="11"/>
  <c r="AK636" i="11"/>
  <c r="AJ636" i="11"/>
  <c r="AI636" i="11"/>
  <c r="AH636" i="11"/>
  <c r="AL635" i="11"/>
  <c r="AK635" i="11"/>
  <c r="AJ635" i="11"/>
  <c r="AI635" i="11"/>
  <c r="AH635" i="11"/>
  <c r="AL634" i="11"/>
  <c r="AK634" i="11"/>
  <c r="AJ634" i="11"/>
  <c r="AI634" i="11"/>
  <c r="AH634" i="11"/>
  <c r="AL633" i="11"/>
  <c r="AK633" i="11"/>
  <c r="AJ633" i="11"/>
  <c r="AI633" i="11"/>
  <c r="AH633" i="11"/>
  <c r="AL632" i="11"/>
  <c r="AK632" i="11"/>
  <c r="AJ632" i="11"/>
  <c r="AI632" i="11"/>
  <c r="AH632" i="11"/>
  <c r="AL631" i="11"/>
  <c r="AK631" i="11"/>
  <c r="AJ631" i="11"/>
  <c r="AI631" i="11"/>
  <c r="AH631" i="11"/>
  <c r="AL630" i="11"/>
  <c r="AK630" i="11"/>
  <c r="AJ630" i="11"/>
  <c r="AI630" i="11"/>
  <c r="AH630" i="11"/>
  <c r="AL629" i="11"/>
  <c r="AK629" i="11"/>
  <c r="AJ629" i="11"/>
  <c r="AI629" i="11"/>
  <c r="AH629" i="11"/>
  <c r="AL628" i="11"/>
  <c r="AK628" i="11"/>
  <c r="AJ628" i="11"/>
  <c r="AI628" i="11"/>
  <c r="AH628" i="11"/>
  <c r="AL627" i="11"/>
  <c r="AK627" i="11"/>
  <c r="AJ627" i="11"/>
  <c r="AI627" i="11"/>
  <c r="AH627" i="11"/>
  <c r="AL626" i="11"/>
  <c r="AK626" i="11"/>
  <c r="AJ626" i="11"/>
  <c r="AI626" i="11"/>
  <c r="AH626" i="11"/>
  <c r="AL625" i="11"/>
  <c r="AK625" i="11"/>
  <c r="AJ625" i="11"/>
  <c r="AI625" i="11"/>
  <c r="AH625" i="11"/>
  <c r="AL624" i="11"/>
  <c r="AK624" i="11"/>
  <c r="AJ624" i="11"/>
  <c r="AI624" i="11"/>
  <c r="AH624" i="11"/>
  <c r="AL623" i="11"/>
  <c r="AK623" i="11"/>
  <c r="AJ623" i="11"/>
  <c r="AI623" i="11"/>
  <c r="AH623" i="11"/>
  <c r="AL622" i="11"/>
  <c r="AK622" i="11"/>
  <c r="AJ622" i="11"/>
  <c r="AI622" i="11"/>
  <c r="AH622" i="11"/>
  <c r="AL621" i="11"/>
  <c r="AK621" i="11"/>
  <c r="AJ621" i="11"/>
  <c r="AI621" i="11"/>
  <c r="AH621" i="11"/>
  <c r="AL620" i="11"/>
  <c r="AK620" i="11"/>
  <c r="AJ620" i="11"/>
  <c r="AI620" i="11"/>
  <c r="AH620" i="11"/>
  <c r="AL619" i="11"/>
  <c r="AK619" i="11"/>
  <c r="AJ619" i="11"/>
  <c r="AI619" i="11"/>
  <c r="AH619" i="11"/>
  <c r="AL618" i="11"/>
  <c r="AK618" i="11"/>
  <c r="AJ618" i="11"/>
  <c r="AI618" i="11"/>
  <c r="AH618" i="11"/>
  <c r="AL617" i="11"/>
  <c r="AK617" i="11"/>
  <c r="AJ617" i="11"/>
  <c r="AI617" i="11"/>
  <c r="AH617" i="11"/>
  <c r="AL616" i="11"/>
  <c r="AK616" i="11"/>
  <c r="AJ616" i="11"/>
  <c r="AI616" i="11"/>
  <c r="AH616" i="11"/>
  <c r="AL615" i="11"/>
  <c r="AK615" i="11"/>
  <c r="AJ615" i="11"/>
  <c r="AI615" i="11"/>
  <c r="AH615" i="11"/>
  <c r="AL614" i="11"/>
  <c r="AK614" i="11"/>
  <c r="AJ614" i="11"/>
  <c r="AI614" i="11"/>
  <c r="AH614" i="11"/>
  <c r="AL613" i="11"/>
  <c r="AK613" i="11"/>
  <c r="AJ613" i="11"/>
  <c r="AI613" i="11"/>
  <c r="AH613" i="11"/>
  <c r="AL612" i="11"/>
  <c r="AK612" i="11"/>
  <c r="AJ612" i="11"/>
  <c r="AI612" i="11"/>
  <c r="AH612" i="11"/>
  <c r="AL611" i="11"/>
  <c r="AK611" i="11"/>
  <c r="AJ611" i="11"/>
  <c r="AI611" i="11"/>
  <c r="AH611" i="11"/>
  <c r="AL610" i="11"/>
  <c r="AK610" i="11"/>
  <c r="AJ610" i="11"/>
  <c r="AI610" i="11"/>
  <c r="AH610" i="11"/>
  <c r="AL609" i="11"/>
  <c r="AK609" i="11"/>
  <c r="AJ609" i="11"/>
  <c r="AI609" i="11"/>
  <c r="AH609" i="11"/>
  <c r="AL608" i="11"/>
  <c r="AK608" i="11"/>
  <c r="AJ608" i="11"/>
  <c r="AI608" i="11"/>
  <c r="AH608" i="11"/>
  <c r="AL607" i="11"/>
  <c r="AK607" i="11"/>
  <c r="AJ607" i="11"/>
  <c r="AI607" i="11"/>
  <c r="AH607" i="11"/>
  <c r="AL606" i="11"/>
  <c r="AK606" i="11"/>
  <c r="AJ606" i="11"/>
  <c r="AI606" i="11"/>
  <c r="AH606" i="11"/>
  <c r="AL605" i="11"/>
  <c r="AK605" i="11"/>
  <c r="AJ605" i="11"/>
  <c r="AI605" i="11"/>
  <c r="AH605" i="11"/>
  <c r="AL604" i="11"/>
  <c r="AK604" i="11"/>
  <c r="AJ604" i="11"/>
  <c r="AI604" i="11"/>
  <c r="AH604" i="11"/>
  <c r="AL603" i="11"/>
  <c r="AK603" i="11"/>
  <c r="AJ603" i="11"/>
  <c r="AI603" i="11"/>
  <c r="AH603" i="11"/>
  <c r="AL602" i="11"/>
  <c r="AK602" i="11"/>
  <c r="AJ602" i="11"/>
  <c r="AI602" i="11"/>
  <c r="AH602" i="11"/>
  <c r="AL601" i="11"/>
  <c r="AK601" i="11"/>
  <c r="AJ601" i="11"/>
  <c r="AI601" i="11"/>
  <c r="AH601" i="11"/>
  <c r="AL600" i="11"/>
  <c r="AK600" i="11"/>
  <c r="AJ600" i="11"/>
  <c r="AI600" i="11"/>
  <c r="AH600" i="11"/>
  <c r="AL599" i="11"/>
  <c r="AK599" i="11"/>
  <c r="AJ599" i="11"/>
  <c r="AI599" i="11"/>
  <c r="AH599" i="11"/>
  <c r="AL598" i="11"/>
  <c r="AK598" i="11"/>
  <c r="AJ598" i="11"/>
  <c r="AI598" i="11"/>
  <c r="AH598" i="11"/>
  <c r="AL597" i="11"/>
  <c r="AK597" i="11"/>
  <c r="AJ597" i="11"/>
  <c r="AI597" i="11"/>
  <c r="AH597" i="11"/>
  <c r="AL596" i="11"/>
  <c r="AK596" i="11"/>
  <c r="AJ596" i="11"/>
  <c r="AI596" i="11"/>
  <c r="AH596" i="11"/>
  <c r="AL595" i="11"/>
  <c r="AK595" i="11"/>
  <c r="AJ595" i="11"/>
  <c r="AI595" i="11"/>
  <c r="AH595" i="11"/>
  <c r="AL594" i="11"/>
  <c r="AK594" i="11"/>
  <c r="AJ594" i="11"/>
  <c r="AI594" i="11"/>
  <c r="AH594" i="11"/>
  <c r="AL593" i="11"/>
  <c r="AK593" i="11"/>
  <c r="AJ593" i="11"/>
  <c r="AI593" i="11"/>
  <c r="AH593" i="11"/>
  <c r="AL592" i="11"/>
  <c r="AK592" i="11"/>
  <c r="AJ592" i="11"/>
  <c r="AI592" i="11"/>
  <c r="AH592" i="11"/>
  <c r="AL591" i="11"/>
  <c r="AK591" i="11"/>
  <c r="AJ591" i="11"/>
  <c r="AI591" i="11"/>
  <c r="AH591" i="11"/>
  <c r="AL590" i="11"/>
  <c r="AK590" i="11"/>
  <c r="AJ590" i="11"/>
  <c r="AI590" i="11"/>
  <c r="AH590" i="11"/>
  <c r="AL589" i="11"/>
  <c r="AK589" i="11"/>
  <c r="AJ589" i="11"/>
  <c r="AI589" i="11"/>
  <c r="AH589" i="11"/>
  <c r="AL588" i="11"/>
  <c r="AK588" i="11"/>
  <c r="AJ588" i="11"/>
  <c r="AI588" i="11"/>
  <c r="AH588" i="11"/>
  <c r="AL587" i="11"/>
  <c r="AK587" i="11"/>
  <c r="AJ587" i="11"/>
  <c r="AI587" i="11"/>
  <c r="AH587" i="11"/>
  <c r="AL586" i="11"/>
  <c r="AK586" i="11"/>
  <c r="AJ586" i="11"/>
  <c r="AI586" i="11"/>
  <c r="AH586" i="11"/>
  <c r="AL585" i="11"/>
  <c r="AK585" i="11"/>
  <c r="AJ585" i="11"/>
  <c r="AI585" i="11"/>
  <c r="AH585" i="11"/>
  <c r="AL584" i="11"/>
  <c r="AK584" i="11"/>
  <c r="AJ584" i="11"/>
  <c r="AI584" i="11"/>
  <c r="AH584" i="11"/>
  <c r="AL583" i="11"/>
  <c r="AK583" i="11"/>
  <c r="AJ583" i="11"/>
  <c r="AI583" i="11"/>
  <c r="AH583" i="11"/>
  <c r="AL582" i="11"/>
  <c r="AK582" i="11"/>
  <c r="AJ582" i="11"/>
  <c r="AI582" i="11"/>
  <c r="AH582" i="11"/>
  <c r="AL581" i="11"/>
  <c r="AK581" i="11"/>
  <c r="AJ581" i="11"/>
  <c r="AI581" i="11"/>
  <c r="AH581" i="11"/>
  <c r="AL580" i="11"/>
  <c r="AK580" i="11"/>
  <c r="AJ580" i="11"/>
  <c r="AI580" i="11"/>
  <c r="AH580" i="11"/>
  <c r="AL579" i="11"/>
  <c r="AK579" i="11"/>
  <c r="AJ579" i="11"/>
  <c r="AI579" i="11"/>
  <c r="AH579" i="11"/>
  <c r="AL578" i="11"/>
  <c r="AK578" i="11"/>
  <c r="AJ578" i="11"/>
  <c r="AI578" i="11"/>
  <c r="AH578" i="11"/>
  <c r="AL577" i="11"/>
  <c r="AK577" i="11"/>
  <c r="AJ577" i="11"/>
  <c r="AI577" i="11"/>
  <c r="AH577" i="11"/>
  <c r="AL576" i="11"/>
  <c r="AK576" i="11"/>
  <c r="AJ576" i="11"/>
  <c r="AI576" i="11"/>
  <c r="AH576" i="11"/>
  <c r="AL575" i="11"/>
  <c r="AK575" i="11"/>
  <c r="AJ575" i="11"/>
  <c r="AI575" i="11"/>
  <c r="AH575" i="11"/>
  <c r="AL574" i="11"/>
  <c r="AK574" i="11"/>
  <c r="AJ574" i="11"/>
  <c r="AI574" i="11"/>
  <c r="AH574" i="11"/>
  <c r="AL573" i="11"/>
  <c r="AK573" i="11"/>
  <c r="AJ573" i="11"/>
  <c r="AI573" i="11"/>
  <c r="AH573" i="11"/>
  <c r="AL572" i="11"/>
  <c r="AK572" i="11"/>
  <c r="AJ572" i="11"/>
  <c r="AI572" i="11"/>
  <c r="AH572" i="11"/>
  <c r="AL571" i="11"/>
  <c r="AK571" i="11"/>
  <c r="AJ571" i="11"/>
  <c r="AI571" i="11"/>
  <c r="AH571" i="11"/>
  <c r="AL570" i="11"/>
  <c r="AK570" i="11"/>
  <c r="AJ570" i="11"/>
  <c r="AI570" i="11"/>
  <c r="AH570" i="11"/>
  <c r="AL569" i="11"/>
  <c r="AK569" i="11"/>
  <c r="AJ569" i="11"/>
  <c r="AI569" i="11"/>
  <c r="AH569" i="11"/>
  <c r="AL568" i="11"/>
  <c r="AK568" i="11"/>
  <c r="AJ568" i="11"/>
  <c r="AI568" i="11"/>
  <c r="AH568" i="11"/>
  <c r="AL567" i="11"/>
  <c r="AK567" i="11"/>
  <c r="AJ567" i="11"/>
  <c r="AI567" i="11"/>
  <c r="AH567" i="11"/>
  <c r="AL566" i="11"/>
  <c r="AK566" i="11"/>
  <c r="AJ566" i="11"/>
  <c r="AI566" i="11"/>
  <c r="AH566" i="11"/>
  <c r="AL565" i="11"/>
  <c r="AK565" i="11"/>
  <c r="AJ565" i="11"/>
  <c r="AI565" i="11"/>
  <c r="AH565" i="11"/>
  <c r="AL564" i="11"/>
  <c r="AK564" i="11"/>
  <c r="AJ564" i="11"/>
  <c r="AI564" i="11"/>
  <c r="AH564" i="11"/>
  <c r="AL563" i="11"/>
  <c r="AK563" i="11"/>
  <c r="AJ563" i="11"/>
  <c r="AI563" i="11"/>
  <c r="AH563" i="11"/>
  <c r="AL562" i="11"/>
  <c r="AK562" i="11"/>
  <c r="AJ562" i="11"/>
  <c r="AI562" i="11"/>
  <c r="AH562" i="11"/>
  <c r="AL561" i="11"/>
  <c r="AK561" i="11"/>
  <c r="AJ561" i="11"/>
  <c r="AI561" i="11"/>
  <c r="AH561" i="11"/>
  <c r="AL560" i="11"/>
  <c r="AK560" i="11"/>
  <c r="AJ560" i="11"/>
  <c r="AI560" i="11"/>
  <c r="AH560" i="11"/>
  <c r="AL559" i="11"/>
  <c r="AK559" i="11"/>
  <c r="AJ559" i="11"/>
  <c r="AI559" i="11"/>
  <c r="AH559" i="11"/>
  <c r="AL558" i="11"/>
  <c r="AK558" i="11"/>
  <c r="AJ558" i="11"/>
  <c r="AI558" i="11"/>
  <c r="AH558" i="11"/>
  <c r="AL557" i="11"/>
  <c r="AK557" i="11"/>
  <c r="AJ557" i="11"/>
  <c r="AI557" i="11"/>
  <c r="AH557" i="11"/>
  <c r="AL556" i="11"/>
  <c r="AK556" i="11"/>
  <c r="AJ556" i="11"/>
  <c r="AI556" i="11"/>
  <c r="AH556" i="11"/>
  <c r="AL555" i="11"/>
  <c r="AK555" i="11"/>
  <c r="AJ555" i="11"/>
  <c r="AI555" i="11"/>
  <c r="AH555" i="11"/>
  <c r="AL554" i="11"/>
  <c r="AK554" i="11"/>
  <c r="AJ554" i="11"/>
  <c r="AI554" i="11"/>
  <c r="AH554" i="11"/>
  <c r="AL553" i="11"/>
  <c r="AK553" i="11"/>
  <c r="AJ553" i="11"/>
  <c r="AI553" i="11"/>
  <c r="AH553" i="11"/>
  <c r="AL552" i="11"/>
  <c r="AK552" i="11"/>
  <c r="AJ552" i="11"/>
  <c r="AI552" i="11"/>
  <c r="AH552" i="11"/>
  <c r="AL551" i="11"/>
  <c r="AK551" i="11"/>
  <c r="AJ551" i="11"/>
  <c r="AI551" i="11"/>
  <c r="AH551" i="11"/>
  <c r="AL550" i="11"/>
  <c r="AK550" i="11"/>
  <c r="AJ550" i="11"/>
  <c r="AI550" i="11"/>
  <c r="AH550" i="11"/>
  <c r="AL549" i="11"/>
  <c r="AK549" i="11"/>
  <c r="AJ549" i="11"/>
  <c r="AI549" i="11"/>
  <c r="AH549" i="11"/>
  <c r="AL548" i="11"/>
  <c r="AK548" i="11"/>
  <c r="AJ548" i="11"/>
  <c r="AI548" i="11"/>
  <c r="AH548" i="11"/>
  <c r="AL547" i="11"/>
  <c r="AK547" i="11"/>
  <c r="AJ547" i="11"/>
  <c r="AI547" i="11"/>
  <c r="AH547" i="11"/>
  <c r="AL546" i="11"/>
  <c r="AK546" i="11"/>
  <c r="AJ546" i="11"/>
  <c r="AI546" i="11"/>
  <c r="AH546" i="11"/>
  <c r="AL545" i="11"/>
  <c r="AK545" i="11"/>
  <c r="AJ545" i="11"/>
  <c r="AI545" i="11"/>
  <c r="AH545" i="11"/>
  <c r="AL544" i="11"/>
  <c r="AK544" i="11"/>
  <c r="AJ544" i="11"/>
  <c r="AI544" i="11"/>
  <c r="AH544" i="11"/>
  <c r="AL543" i="11"/>
  <c r="AK543" i="11"/>
  <c r="AJ543" i="11"/>
  <c r="AI543" i="11"/>
  <c r="AH543" i="11"/>
  <c r="AL542" i="11"/>
  <c r="AK542" i="11"/>
  <c r="AJ542" i="11"/>
  <c r="AI542" i="11"/>
  <c r="AH542" i="11"/>
  <c r="AL541" i="11"/>
  <c r="AK541" i="11"/>
  <c r="AJ541" i="11"/>
  <c r="AI541" i="11"/>
  <c r="AH541" i="11"/>
  <c r="AL540" i="11"/>
  <c r="AK540" i="11"/>
  <c r="AJ540" i="11"/>
  <c r="AI540" i="11"/>
  <c r="AH540" i="11"/>
  <c r="AL539" i="11"/>
  <c r="AK539" i="11"/>
  <c r="AJ539" i="11"/>
  <c r="AI539" i="11"/>
  <c r="AH539" i="11"/>
  <c r="AL538" i="11"/>
  <c r="AK538" i="11"/>
  <c r="AJ538" i="11"/>
  <c r="AI538" i="11"/>
  <c r="AH538" i="11"/>
  <c r="AL537" i="11"/>
  <c r="AK537" i="11"/>
  <c r="AJ537" i="11"/>
  <c r="AI537" i="11"/>
  <c r="AH537" i="11"/>
  <c r="AL536" i="11"/>
  <c r="AK536" i="11"/>
  <c r="AJ536" i="11"/>
  <c r="AI536" i="11"/>
  <c r="AH536" i="11"/>
  <c r="AL535" i="11"/>
  <c r="AK535" i="11"/>
  <c r="AJ535" i="11"/>
  <c r="AI535" i="11"/>
  <c r="AH535" i="11"/>
  <c r="AL534" i="11"/>
  <c r="AK534" i="11"/>
  <c r="AJ534" i="11"/>
  <c r="AI534" i="11"/>
  <c r="AH534" i="11"/>
  <c r="AL533" i="11"/>
  <c r="AK533" i="11"/>
  <c r="AJ533" i="11"/>
  <c r="AI533" i="11"/>
  <c r="AH533" i="11"/>
  <c r="AL532" i="11"/>
  <c r="AK532" i="11"/>
  <c r="AJ532" i="11"/>
  <c r="AI532" i="11"/>
  <c r="AH532" i="11"/>
  <c r="AL531" i="11"/>
  <c r="AK531" i="11"/>
  <c r="AJ531" i="11"/>
  <c r="AI531" i="11"/>
  <c r="AH531" i="11"/>
  <c r="AL530" i="11"/>
  <c r="AK530" i="11"/>
  <c r="AJ530" i="11"/>
  <c r="AI530" i="11"/>
  <c r="AH530" i="11"/>
  <c r="AL529" i="11"/>
  <c r="AK529" i="11"/>
  <c r="AJ529" i="11"/>
  <c r="AI529" i="11"/>
  <c r="AH529" i="11"/>
  <c r="AL528" i="11"/>
  <c r="AK528" i="11"/>
  <c r="AJ528" i="11"/>
  <c r="AI528" i="11"/>
  <c r="AH528" i="11"/>
  <c r="AL527" i="11"/>
  <c r="AK527" i="11"/>
  <c r="AJ527" i="11"/>
  <c r="AI527" i="11"/>
  <c r="AH527" i="11"/>
  <c r="AL526" i="11"/>
  <c r="AK526" i="11"/>
  <c r="AJ526" i="11"/>
  <c r="AI526" i="11"/>
  <c r="AH526" i="11"/>
  <c r="AL525" i="11"/>
  <c r="AK525" i="11"/>
  <c r="AJ525" i="11"/>
  <c r="AI525" i="11"/>
  <c r="AH525" i="11"/>
  <c r="AL524" i="11"/>
  <c r="AK524" i="11"/>
  <c r="AJ524" i="11"/>
  <c r="AI524" i="11"/>
  <c r="AH524" i="11"/>
  <c r="AL523" i="11"/>
  <c r="AK523" i="11"/>
  <c r="AJ523" i="11"/>
  <c r="AI523" i="11"/>
  <c r="AH523" i="11"/>
  <c r="AL522" i="11"/>
  <c r="AK522" i="11"/>
  <c r="AJ522" i="11"/>
  <c r="AI522" i="11"/>
  <c r="AH522" i="11"/>
  <c r="AL521" i="11"/>
  <c r="AK521" i="11"/>
  <c r="AJ521" i="11"/>
  <c r="AI521" i="11"/>
  <c r="AH521" i="11"/>
  <c r="AL520" i="11"/>
  <c r="AK520" i="11"/>
  <c r="AJ520" i="11"/>
  <c r="AI520" i="11"/>
  <c r="AH520" i="11"/>
  <c r="AL519" i="11"/>
  <c r="AK519" i="11"/>
  <c r="AJ519" i="11"/>
  <c r="AI519" i="11"/>
  <c r="AH519" i="11"/>
  <c r="AL518" i="11"/>
  <c r="AK518" i="11"/>
  <c r="AJ518" i="11"/>
  <c r="AI518" i="11"/>
  <c r="AH518" i="11"/>
  <c r="AL517" i="11"/>
  <c r="AK517" i="11"/>
  <c r="AJ517" i="11"/>
  <c r="AI517" i="11"/>
  <c r="AH517" i="11"/>
  <c r="AL516" i="11"/>
  <c r="AK516" i="11"/>
  <c r="AJ516" i="11"/>
  <c r="AI516" i="11"/>
  <c r="AH516" i="11"/>
  <c r="AL515" i="11"/>
  <c r="AK515" i="11"/>
  <c r="AJ515" i="11"/>
  <c r="AI515" i="11"/>
  <c r="AH515" i="11"/>
  <c r="AL514" i="11"/>
  <c r="AK514" i="11"/>
  <c r="AJ514" i="11"/>
  <c r="AI514" i="11"/>
  <c r="AH514" i="11"/>
  <c r="AL513" i="11"/>
  <c r="AK513" i="11"/>
  <c r="AJ513" i="11"/>
  <c r="AI513" i="11"/>
  <c r="AH513" i="11"/>
  <c r="AL512" i="11"/>
  <c r="AK512" i="11"/>
  <c r="AJ512" i="11"/>
  <c r="AI512" i="11"/>
  <c r="AH512" i="11"/>
  <c r="AL511" i="11"/>
  <c r="AK511" i="11"/>
  <c r="AJ511" i="11"/>
  <c r="AI511" i="11"/>
  <c r="AH511" i="11"/>
  <c r="AL510" i="11"/>
  <c r="AK510" i="11"/>
  <c r="AJ510" i="11"/>
  <c r="AI510" i="11"/>
  <c r="AH510" i="11"/>
  <c r="AL509" i="11"/>
  <c r="AK509" i="11"/>
  <c r="AJ509" i="11"/>
  <c r="AI509" i="11"/>
  <c r="AH509" i="11"/>
  <c r="AL508" i="11"/>
  <c r="AK508" i="11"/>
  <c r="AJ508" i="11"/>
  <c r="AI508" i="11"/>
  <c r="AH508" i="11"/>
  <c r="AL507" i="11"/>
  <c r="AK507" i="11"/>
  <c r="AJ507" i="11"/>
  <c r="AI507" i="11"/>
  <c r="AH507" i="11"/>
  <c r="AL506" i="11"/>
  <c r="AK506" i="11"/>
  <c r="AJ506" i="11"/>
  <c r="AI506" i="11"/>
  <c r="AH506" i="11"/>
  <c r="AL505" i="11"/>
  <c r="AK505" i="11"/>
  <c r="AJ505" i="11"/>
  <c r="AI505" i="11"/>
  <c r="AH505" i="11"/>
  <c r="AL504" i="11"/>
  <c r="AK504" i="11"/>
  <c r="AJ504" i="11"/>
  <c r="AI504" i="11"/>
  <c r="AH504" i="11"/>
  <c r="AL503" i="11"/>
  <c r="AK503" i="11"/>
  <c r="AJ503" i="11"/>
  <c r="AI503" i="11"/>
  <c r="AH503" i="11"/>
  <c r="AL502" i="11"/>
  <c r="AK502" i="11"/>
  <c r="AJ502" i="11"/>
  <c r="AI502" i="11"/>
  <c r="AH502" i="11"/>
  <c r="AL501" i="11"/>
  <c r="AK501" i="11"/>
  <c r="AJ501" i="11"/>
  <c r="AI501" i="11"/>
  <c r="AH501" i="11"/>
  <c r="AL500" i="11"/>
  <c r="AK500" i="11"/>
  <c r="AJ500" i="11"/>
  <c r="AI500" i="11"/>
  <c r="AH500" i="11"/>
  <c r="AL499" i="11"/>
  <c r="AK499" i="11"/>
  <c r="AJ499" i="11"/>
  <c r="AI499" i="11"/>
  <c r="AH499" i="11"/>
  <c r="AL498" i="11"/>
  <c r="AK498" i="11"/>
  <c r="AJ498" i="11"/>
  <c r="AI498" i="11"/>
  <c r="AH498" i="11"/>
  <c r="AL497" i="11"/>
  <c r="AK497" i="11"/>
  <c r="AJ497" i="11"/>
  <c r="AI497" i="11"/>
  <c r="AH497" i="11"/>
  <c r="AL496" i="11"/>
  <c r="AK496" i="11"/>
  <c r="AJ496" i="11"/>
  <c r="AI496" i="11"/>
  <c r="AH496" i="11"/>
  <c r="AL495" i="11"/>
  <c r="AK495" i="11"/>
  <c r="AJ495" i="11"/>
  <c r="AI495" i="11"/>
  <c r="AH495" i="11"/>
  <c r="AL494" i="11"/>
  <c r="AK494" i="11"/>
  <c r="AJ494" i="11"/>
  <c r="AI494" i="11"/>
  <c r="AH494" i="11"/>
  <c r="AL493" i="11"/>
  <c r="AK493" i="11"/>
  <c r="AJ493" i="11"/>
  <c r="AI493" i="11"/>
  <c r="AH493" i="11"/>
  <c r="AL492" i="11"/>
  <c r="AK492" i="11"/>
  <c r="AJ492" i="11"/>
  <c r="AI492" i="11"/>
  <c r="AH492" i="11"/>
  <c r="AL491" i="11"/>
  <c r="AK491" i="11"/>
  <c r="AJ491" i="11"/>
  <c r="AI491" i="11"/>
  <c r="AH491" i="11"/>
  <c r="AL490" i="11"/>
  <c r="AK490" i="11"/>
  <c r="AJ490" i="11"/>
  <c r="AI490" i="11"/>
  <c r="AH490" i="11"/>
  <c r="AL489" i="11"/>
  <c r="AK489" i="11"/>
  <c r="AJ489" i="11"/>
  <c r="AI489" i="11"/>
  <c r="AH489" i="11"/>
  <c r="AL488" i="11"/>
  <c r="AK488" i="11"/>
  <c r="AJ488" i="11"/>
  <c r="AI488" i="11"/>
  <c r="AH488" i="11"/>
  <c r="AL487" i="11"/>
  <c r="AK487" i="11"/>
  <c r="AJ487" i="11"/>
  <c r="AI487" i="11"/>
  <c r="AH487" i="11"/>
  <c r="AL486" i="11"/>
  <c r="AK486" i="11"/>
  <c r="AJ486" i="11"/>
  <c r="AI486" i="11"/>
  <c r="AH486" i="11"/>
  <c r="AL485" i="11"/>
  <c r="AK485" i="11"/>
  <c r="AJ485" i="11"/>
  <c r="AI485" i="11"/>
  <c r="AH485" i="11"/>
  <c r="AL484" i="11"/>
  <c r="AK484" i="11"/>
  <c r="AJ484" i="11"/>
  <c r="AI484" i="11"/>
  <c r="AH484" i="11"/>
  <c r="AL483" i="11"/>
  <c r="AK483" i="11"/>
  <c r="AJ483" i="11"/>
  <c r="AI483" i="11"/>
  <c r="AH483" i="11"/>
  <c r="AL482" i="11"/>
  <c r="AK482" i="11"/>
  <c r="AJ482" i="11"/>
  <c r="AI482" i="11"/>
  <c r="AH482" i="11"/>
  <c r="AL481" i="11"/>
  <c r="AK481" i="11"/>
  <c r="AJ481" i="11"/>
  <c r="AI481" i="11"/>
  <c r="AH481" i="11"/>
  <c r="AL480" i="11"/>
  <c r="AK480" i="11"/>
  <c r="AJ480" i="11"/>
  <c r="AI480" i="11"/>
  <c r="AH480" i="11"/>
  <c r="AL479" i="11"/>
  <c r="AK479" i="11"/>
  <c r="AJ479" i="11"/>
  <c r="AI479" i="11"/>
  <c r="AH479" i="11"/>
  <c r="AL478" i="11"/>
  <c r="AK478" i="11"/>
  <c r="AJ478" i="11"/>
  <c r="AI478" i="11"/>
  <c r="AH478" i="11"/>
  <c r="AL477" i="11"/>
  <c r="AK477" i="11"/>
  <c r="AJ477" i="11"/>
  <c r="AI477" i="11"/>
  <c r="AH477" i="11"/>
  <c r="AL476" i="11"/>
  <c r="AK476" i="11"/>
  <c r="AJ476" i="11"/>
  <c r="AI476" i="11"/>
  <c r="AH476" i="11"/>
  <c r="AL475" i="11"/>
  <c r="AK475" i="11"/>
  <c r="AJ475" i="11"/>
  <c r="AI475" i="11"/>
  <c r="AH475" i="11"/>
  <c r="AL474" i="11"/>
  <c r="AK474" i="11"/>
  <c r="AJ474" i="11"/>
  <c r="AI474" i="11"/>
  <c r="AH474" i="11"/>
  <c r="AL473" i="11"/>
  <c r="AK473" i="11"/>
  <c r="AJ473" i="11"/>
  <c r="AI473" i="11"/>
  <c r="AH473" i="11"/>
  <c r="AL472" i="11"/>
  <c r="AK472" i="11"/>
  <c r="AJ472" i="11"/>
  <c r="AI472" i="11"/>
  <c r="AH472" i="11"/>
  <c r="AL471" i="11"/>
  <c r="AK471" i="11"/>
  <c r="AJ471" i="11"/>
  <c r="AI471" i="11"/>
  <c r="AH471" i="11"/>
  <c r="AL470" i="11"/>
  <c r="AK470" i="11"/>
  <c r="AJ470" i="11"/>
  <c r="AI470" i="11"/>
  <c r="AH470" i="11"/>
  <c r="AL469" i="11"/>
  <c r="AK469" i="11"/>
  <c r="AJ469" i="11"/>
  <c r="AI469" i="11"/>
  <c r="AH469" i="11"/>
  <c r="AL468" i="11"/>
  <c r="AK468" i="11"/>
  <c r="AJ468" i="11"/>
  <c r="AI468" i="11"/>
  <c r="AH468" i="11"/>
  <c r="AL467" i="11"/>
  <c r="AK467" i="11"/>
  <c r="AJ467" i="11"/>
  <c r="AI467" i="11"/>
  <c r="AH467" i="11"/>
  <c r="AL466" i="11"/>
  <c r="AK466" i="11"/>
  <c r="AJ466" i="11"/>
  <c r="AI466" i="11"/>
  <c r="AH466" i="11"/>
  <c r="AL465" i="11"/>
  <c r="AK465" i="11"/>
  <c r="AJ465" i="11"/>
  <c r="AI465" i="11"/>
  <c r="AH465" i="11"/>
  <c r="AL464" i="11"/>
  <c r="AK464" i="11"/>
  <c r="AJ464" i="11"/>
  <c r="AI464" i="11"/>
  <c r="AH464" i="11"/>
  <c r="AL463" i="11"/>
  <c r="AK463" i="11"/>
  <c r="AJ463" i="11"/>
  <c r="AI463" i="11"/>
  <c r="AH463" i="11"/>
  <c r="AL462" i="11"/>
  <c r="AK462" i="11"/>
  <c r="AJ462" i="11"/>
  <c r="AI462" i="11"/>
  <c r="AH462" i="11"/>
  <c r="AL461" i="11"/>
  <c r="AK461" i="11"/>
  <c r="AJ461" i="11"/>
  <c r="AI461" i="11"/>
  <c r="AH461" i="11"/>
  <c r="AL460" i="11"/>
  <c r="AK460" i="11"/>
  <c r="AJ460" i="11"/>
  <c r="AI460" i="11"/>
  <c r="AH460" i="11"/>
  <c r="AL459" i="11"/>
  <c r="AK459" i="11"/>
  <c r="AJ459" i="11"/>
  <c r="AI459" i="11"/>
  <c r="AH459" i="11"/>
  <c r="AL458" i="11"/>
  <c r="AK458" i="11"/>
  <c r="AJ458" i="11"/>
  <c r="AI458" i="11"/>
  <c r="AH458" i="11"/>
  <c r="AL457" i="11"/>
  <c r="AK457" i="11"/>
  <c r="AJ457" i="11"/>
  <c r="AI457" i="11"/>
  <c r="AH457" i="11"/>
  <c r="AL456" i="11"/>
  <c r="AK456" i="11"/>
  <c r="AJ456" i="11"/>
  <c r="AI456" i="11"/>
  <c r="AH456" i="11"/>
  <c r="AL455" i="11"/>
  <c r="AK455" i="11"/>
  <c r="AJ455" i="11"/>
  <c r="AI455" i="11"/>
  <c r="AH455" i="11"/>
  <c r="AL454" i="11"/>
  <c r="AK454" i="11"/>
  <c r="AJ454" i="11"/>
  <c r="AI454" i="11"/>
  <c r="AH454" i="11"/>
  <c r="AL453" i="11"/>
  <c r="AK453" i="11"/>
  <c r="AJ453" i="11"/>
  <c r="AI453" i="11"/>
  <c r="AH453" i="11"/>
  <c r="AL452" i="11"/>
  <c r="AK452" i="11"/>
  <c r="AJ452" i="11"/>
  <c r="AI452" i="11"/>
  <c r="AH452" i="11"/>
  <c r="AL451" i="11"/>
  <c r="AK451" i="11"/>
  <c r="AJ451" i="11"/>
  <c r="AI451" i="11"/>
  <c r="AH451" i="11"/>
  <c r="AL450" i="11"/>
  <c r="AK450" i="11"/>
  <c r="AJ450" i="11"/>
  <c r="AI450" i="11"/>
  <c r="AH450" i="11"/>
  <c r="AL449" i="11"/>
  <c r="AK449" i="11"/>
  <c r="AJ449" i="11"/>
  <c r="AI449" i="11"/>
  <c r="AH449" i="11"/>
  <c r="AL448" i="11"/>
  <c r="AK448" i="11"/>
  <c r="AJ448" i="11"/>
  <c r="AI448" i="11"/>
  <c r="AH448" i="11"/>
  <c r="AL447" i="11"/>
  <c r="AK447" i="11"/>
  <c r="AJ447" i="11"/>
  <c r="AI447" i="11"/>
  <c r="AH447" i="11"/>
  <c r="AL446" i="11"/>
  <c r="AK446" i="11"/>
  <c r="AJ446" i="11"/>
  <c r="AI446" i="11"/>
  <c r="AH446" i="11"/>
  <c r="AL445" i="11"/>
  <c r="AK445" i="11"/>
  <c r="AJ445" i="11"/>
  <c r="AI445" i="11"/>
  <c r="AH445" i="11"/>
  <c r="AL444" i="11"/>
  <c r="AK444" i="11"/>
  <c r="AJ444" i="11"/>
  <c r="AI444" i="11"/>
  <c r="AH444" i="11"/>
  <c r="AL443" i="11"/>
  <c r="AK443" i="11"/>
  <c r="AJ443" i="11"/>
  <c r="AI443" i="11"/>
  <c r="AH443" i="11"/>
  <c r="AL442" i="11"/>
  <c r="AK442" i="11"/>
  <c r="AJ442" i="11"/>
  <c r="AI442" i="11"/>
  <c r="AH442" i="11"/>
  <c r="AL441" i="11"/>
  <c r="AK441" i="11"/>
  <c r="AJ441" i="11"/>
  <c r="AI441" i="11"/>
  <c r="AH441" i="11"/>
  <c r="AL440" i="11"/>
  <c r="AK440" i="11"/>
  <c r="AJ440" i="11"/>
  <c r="AI440" i="11"/>
  <c r="AH440" i="11"/>
  <c r="AL439" i="11"/>
  <c r="AK439" i="11"/>
  <c r="AJ439" i="11"/>
  <c r="AI439" i="11"/>
  <c r="AH439" i="11"/>
  <c r="AL438" i="11"/>
  <c r="AK438" i="11"/>
  <c r="AJ438" i="11"/>
  <c r="AI438" i="11"/>
  <c r="AH438" i="11"/>
  <c r="AL437" i="11"/>
  <c r="AK437" i="11"/>
  <c r="AJ437" i="11"/>
  <c r="AI437" i="11"/>
  <c r="AH437" i="11"/>
  <c r="AL436" i="11"/>
  <c r="AK436" i="11"/>
  <c r="AJ436" i="11"/>
  <c r="AI436" i="11"/>
  <c r="AH436" i="11"/>
  <c r="AL435" i="11"/>
  <c r="AK435" i="11"/>
  <c r="AJ435" i="11"/>
  <c r="AI435" i="11"/>
  <c r="AH435" i="11"/>
  <c r="AL434" i="11"/>
  <c r="AK434" i="11"/>
  <c r="AJ434" i="11"/>
  <c r="AI434" i="11"/>
  <c r="AH434" i="11"/>
  <c r="AL433" i="11"/>
  <c r="AK433" i="11"/>
  <c r="AJ433" i="11"/>
  <c r="AI433" i="11"/>
  <c r="AH433" i="11"/>
  <c r="AL432" i="11"/>
  <c r="AK432" i="11"/>
  <c r="AJ432" i="11"/>
  <c r="AI432" i="11"/>
  <c r="AH432" i="11"/>
  <c r="AL431" i="11"/>
  <c r="AK431" i="11"/>
  <c r="AJ431" i="11"/>
  <c r="AI431" i="11"/>
  <c r="AH431" i="11"/>
  <c r="AL430" i="11"/>
  <c r="AK430" i="11"/>
  <c r="AJ430" i="11"/>
  <c r="AI430" i="11"/>
  <c r="AH430" i="11"/>
  <c r="AL429" i="11"/>
  <c r="AK429" i="11"/>
  <c r="AJ429" i="11"/>
  <c r="AI429" i="11"/>
  <c r="AH429" i="11"/>
  <c r="AL428" i="11"/>
  <c r="AK428" i="11"/>
  <c r="AJ428" i="11"/>
  <c r="AI428" i="11"/>
  <c r="AH428" i="11"/>
  <c r="AL427" i="11"/>
  <c r="AK427" i="11"/>
  <c r="AJ427" i="11"/>
  <c r="AI427" i="11"/>
  <c r="AH427" i="11"/>
  <c r="AL426" i="11"/>
  <c r="AK426" i="11"/>
  <c r="AJ426" i="11"/>
  <c r="AI426" i="11"/>
  <c r="AH426" i="11"/>
  <c r="AL425" i="11"/>
  <c r="AK425" i="11"/>
  <c r="AJ425" i="11"/>
  <c r="AI425" i="11"/>
  <c r="AH425" i="11"/>
  <c r="AL424" i="11"/>
  <c r="AK424" i="11"/>
  <c r="AJ424" i="11"/>
  <c r="AI424" i="11"/>
  <c r="AH424" i="11"/>
  <c r="AL423" i="11"/>
  <c r="AK423" i="11"/>
  <c r="AJ423" i="11"/>
  <c r="AI423" i="11"/>
  <c r="AH423" i="11"/>
  <c r="AL422" i="11"/>
  <c r="AK422" i="11"/>
  <c r="AJ422" i="11"/>
  <c r="AI422" i="11"/>
  <c r="AH422" i="11"/>
  <c r="AL421" i="11"/>
  <c r="AK421" i="11"/>
  <c r="AJ421" i="11"/>
  <c r="AI421" i="11"/>
  <c r="AH421" i="11"/>
  <c r="AL420" i="11"/>
  <c r="AK420" i="11"/>
  <c r="AJ420" i="11"/>
  <c r="AI420" i="11"/>
  <c r="AH420" i="11"/>
  <c r="AL419" i="11"/>
  <c r="AK419" i="11"/>
  <c r="AJ419" i="11"/>
  <c r="AI419" i="11"/>
  <c r="AH419" i="11"/>
  <c r="AL418" i="11"/>
  <c r="AK418" i="11"/>
  <c r="AJ418" i="11"/>
  <c r="AI418" i="11"/>
  <c r="AH418" i="11"/>
  <c r="AL417" i="11"/>
  <c r="AK417" i="11"/>
  <c r="AJ417" i="11"/>
  <c r="AI417" i="11"/>
  <c r="AH417" i="11"/>
  <c r="AL416" i="11"/>
  <c r="AK416" i="11"/>
  <c r="AJ416" i="11"/>
  <c r="AI416" i="11"/>
  <c r="AH416" i="11"/>
  <c r="AL415" i="11"/>
  <c r="AK415" i="11"/>
  <c r="AJ415" i="11"/>
  <c r="AI415" i="11"/>
  <c r="AH415" i="11"/>
  <c r="AL414" i="11"/>
  <c r="AK414" i="11"/>
  <c r="AJ414" i="11"/>
  <c r="AI414" i="11"/>
  <c r="AH414" i="11"/>
  <c r="AL413" i="11"/>
  <c r="AK413" i="11"/>
  <c r="AJ413" i="11"/>
  <c r="AI413" i="11"/>
  <c r="AH413" i="11"/>
  <c r="AL412" i="11"/>
  <c r="AK412" i="11"/>
  <c r="AJ412" i="11"/>
  <c r="AI412" i="11"/>
  <c r="AH412" i="11"/>
  <c r="AL411" i="11"/>
  <c r="AK411" i="11"/>
  <c r="AJ411" i="11"/>
  <c r="AI411" i="11"/>
  <c r="AH411" i="11"/>
  <c r="AL410" i="11"/>
  <c r="AK410" i="11"/>
  <c r="AJ410" i="11"/>
  <c r="AI410" i="11"/>
  <c r="AH410" i="11"/>
  <c r="AL409" i="11"/>
  <c r="AK409" i="11"/>
  <c r="AJ409" i="11"/>
  <c r="AI409" i="11"/>
  <c r="AH409" i="11"/>
  <c r="AL408" i="11"/>
  <c r="AK408" i="11"/>
  <c r="AJ408" i="11"/>
  <c r="AI408" i="11"/>
  <c r="AH408" i="11"/>
  <c r="AL407" i="11"/>
  <c r="AK407" i="11"/>
  <c r="AJ407" i="11"/>
  <c r="AI407" i="11"/>
  <c r="AH407" i="11"/>
  <c r="AL406" i="11"/>
  <c r="AK406" i="11"/>
  <c r="AJ406" i="11"/>
  <c r="AI406" i="11"/>
  <c r="AH406" i="11"/>
  <c r="AL405" i="11"/>
  <c r="AK405" i="11"/>
  <c r="AJ405" i="11"/>
  <c r="AI405" i="11"/>
  <c r="AH405" i="11"/>
  <c r="AL404" i="11"/>
  <c r="AK404" i="11"/>
  <c r="AJ404" i="11"/>
  <c r="AI404" i="11"/>
  <c r="AH404" i="11"/>
  <c r="AL403" i="11"/>
  <c r="AK403" i="11"/>
  <c r="AJ403" i="11"/>
  <c r="AI403" i="11"/>
  <c r="AH403" i="11"/>
  <c r="AL402" i="11"/>
  <c r="AK402" i="11"/>
  <c r="AJ402" i="11"/>
  <c r="AI402" i="11"/>
  <c r="AH402" i="11"/>
  <c r="AL401" i="11"/>
  <c r="AK401" i="11"/>
  <c r="AJ401" i="11"/>
  <c r="AI401" i="11"/>
  <c r="AH401" i="11"/>
  <c r="AL400" i="11"/>
  <c r="AK400" i="11"/>
  <c r="AJ400" i="11"/>
  <c r="AI400" i="11"/>
  <c r="AH400" i="11"/>
  <c r="AL399" i="11"/>
  <c r="AK399" i="11"/>
  <c r="AJ399" i="11"/>
  <c r="AI399" i="11"/>
  <c r="AH399" i="11"/>
  <c r="AL398" i="11"/>
  <c r="AK398" i="11"/>
  <c r="AJ398" i="11"/>
  <c r="AI398" i="11"/>
  <c r="AH398" i="11"/>
  <c r="AL397" i="11"/>
  <c r="AK397" i="11"/>
  <c r="AJ397" i="11"/>
  <c r="AI397" i="11"/>
  <c r="AH397" i="11"/>
  <c r="AL396" i="11"/>
  <c r="AK396" i="11"/>
  <c r="AJ396" i="11"/>
  <c r="AI396" i="11"/>
  <c r="AH396" i="11"/>
  <c r="AL395" i="11"/>
  <c r="AK395" i="11"/>
  <c r="AJ395" i="11"/>
  <c r="AI395" i="11"/>
  <c r="AH395" i="11"/>
  <c r="AL394" i="11"/>
  <c r="AK394" i="11"/>
  <c r="AJ394" i="11"/>
  <c r="AI394" i="11"/>
  <c r="AH394" i="11"/>
  <c r="AL393" i="11"/>
  <c r="AK393" i="11"/>
  <c r="AJ393" i="11"/>
  <c r="AI393" i="11"/>
  <c r="AH393" i="11"/>
  <c r="AL392" i="11"/>
  <c r="AK392" i="11"/>
  <c r="AJ392" i="11"/>
  <c r="AI392" i="11"/>
  <c r="AH392" i="11"/>
  <c r="AL391" i="11"/>
  <c r="AK391" i="11"/>
  <c r="AJ391" i="11"/>
  <c r="AI391" i="11"/>
  <c r="AH391" i="11"/>
  <c r="AL390" i="11"/>
  <c r="AK390" i="11"/>
  <c r="AJ390" i="11"/>
  <c r="AI390" i="11"/>
  <c r="AH390" i="11"/>
  <c r="AL389" i="11"/>
  <c r="AK389" i="11"/>
  <c r="AJ389" i="11"/>
  <c r="AI389" i="11"/>
  <c r="AH389" i="11"/>
  <c r="AL388" i="11"/>
  <c r="AK388" i="11"/>
  <c r="AJ388" i="11"/>
  <c r="AI388" i="11"/>
  <c r="AH388" i="11"/>
  <c r="AL387" i="11"/>
  <c r="AK387" i="11"/>
  <c r="AJ387" i="11"/>
  <c r="AI387" i="11"/>
  <c r="AH387" i="11"/>
  <c r="AL386" i="11"/>
  <c r="AK386" i="11"/>
  <c r="AJ386" i="11"/>
  <c r="AI386" i="11"/>
  <c r="AH386" i="11"/>
  <c r="AL385" i="11"/>
  <c r="AK385" i="11"/>
  <c r="AJ385" i="11"/>
  <c r="AI385" i="11"/>
  <c r="AH385" i="11"/>
  <c r="AL384" i="11"/>
  <c r="AK384" i="11"/>
  <c r="AJ384" i="11"/>
  <c r="AI384" i="11"/>
  <c r="AH384" i="11"/>
  <c r="AL383" i="11"/>
  <c r="AK383" i="11"/>
  <c r="AJ383" i="11"/>
  <c r="AI383" i="11"/>
  <c r="AH383" i="11"/>
  <c r="AL382" i="11"/>
  <c r="AK382" i="11"/>
  <c r="AJ382" i="11"/>
  <c r="AI382" i="11"/>
  <c r="AH382" i="11"/>
  <c r="AL381" i="11"/>
  <c r="AK381" i="11"/>
  <c r="AJ381" i="11"/>
  <c r="AI381" i="11"/>
  <c r="AH381" i="11"/>
  <c r="AL380" i="11"/>
  <c r="AK380" i="11"/>
  <c r="AJ380" i="11"/>
  <c r="AI380" i="11"/>
  <c r="AH380" i="11"/>
  <c r="AL379" i="11"/>
  <c r="AK379" i="11"/>
  <c r="AJ379" i="11"/>
  <c r="AI379" i="11"/>
  <c r="AH379" i="11"/>
  <c r="AL378" i="11"/>
  <c r="AK378" i="11"/>
  <c r="AJ378" i="11"/>
  <c r="AI378" i="11"/>
  <c r="AH378" i="11"/>
  <c r="AL377" i="11"/>
  <c r="AK377" i="11"/>
  <c r="AJ377" i="11"/>
  <c r="AI377" i="11"/>
  <c r="AH377" i="11"/>
  <c r="AL376" i="11"/>
  <c r="AK376" i="11"/>
  <c r="AJ376" i="11"/>
  <c r="AI376" i="11"/>
  <c r="AH376" i="11"/>
  <c r="AL375" i="11"/>
  <c r="AK375" i="11"/>
  <c r="AJ375" i="11"/>
  <c r="AI375" i="11"/>
  <c r="AH375" i="11"/>
  <c r="AL374" i="11"/>
  <c r="AK374" i="11"/>
  <c r="AJ374" i="11"/>
  <c r="AI374" i="11"/>
  <c r="AH374" i="11"/>
  <c r="AL373" i="11"/>
  <c r="AK373" i="11"/>
  <c r="AJ373" i="11"/>
  <c r="AI373" i="11"/>
  <c r="AH373" i="11"/>
  <c r="AL372" i="11"/>
  <c r="AK372" i="11"/>
  <c r="AJ372" i="11"/>
  <c r="AI372" i="11"/>
  <c r="AH372" i="11"/>
  <c r="AL371" i="11"/>
  <c r="AK371" i="11"/>
  <c r="AJ371" i="11"/>
  <c r="AI371" i="11"/>
  <c r="AH371" i="11"/>
  <c r="AL370" i="11"/>
  <c r="AK370" i="11"/>
  <c r="AJ370" i="11"/>
  <c r="AI370" i="11"/>
  <c r="AH370" i="11"/>
  <c r="AL369" i="11"/>
  <c r="AK369" i="11"/>
  <c r="AJ369" i="11"/>
  <c r="AI369" i="11"/>
  <c r="AH369" i="11"/>
  <c r="AL368" i="11"/>
  <c r="AK368" i="11"/>
  <c r="AJ368" i="11"/>
  <c r="AI368" i="11"/>
  <c r="AH368" i="11"/>
  <c r="AL367" i="11"/>
  <c r="AK367" i="11"/>
  <c r="AJ367" i="11"/>
  <c r="AI367" i="11"/>
  <c r="AH367" i="11"/>
  <c r="AL366" i="11"/>
  <c r="AK366" i="11"/>
  <c r="AJ366" i="11"/>
  <c r="AI366" i="11"/>
  <c r="AH366" i="11"/>
  <c r="AL365" i="11"/>
  <c r="AK365" i="11"/>
  <c r="AJ365" i="11"/>
  <c r="AI365" i="11"/>
  <c r="AH365" i="11"/>
  <c r="AL364" i="11"/>
  <c r="AK364" i="11"/>
  <c r="AJ364" i="11"/>
  <c r="AI364" i="11"/>
  <c r="AH364" i="11"/>
  <c r="AL363" i="11"/>
  <c r="AK363" i="11"/>
  <c r="AJ363" i="11"/>
  <c r="AI363" i="11"/>
  <c r="AH363" i="11"/>
  <c r="AL362" i="11"/>
  <c r="AK362" i="11"/>
  <c r="AJ362" i="11"/>
  <c r="AI362" i="11"/>
  <c r="AH362" i="11"/>
  <c r="AL361" i="11"/>
  <c r="AK361" i="11"/>
  <c r="AJ361" i="11"/>
  <c r="AI361" i="11"/>
  <c r="AH361" i="11"/>
  <c r="AL360" i="11"/>
  <c r="AK360" i="11"/>
  <c r="AJ360" i="11"/>
  <c r="AI360" i="11"/>
  <c r="AH360" i="11"/>
  <c r="AL359" i="11"/>
  <c r="AK359" i="11"/>
  <c r="AJ359" i="11"/>
  <c r="AI359" i="11"/>
  <c r="AH359" i="11"/>
  <c r="AL358" i="11"/>
  <c r="AK358" i="11"/>
  <c r="AJ358" i="11"/>
  <c r="AI358" i="11"/>
  <c r="AH358" i="11"/>
  <c r="AL357" i="11"/>
  <c r="AK357" i="11"/>
  <c r="AJ357" i="11"/>
  <c r="AI357" i="11"/>
  <c r="AH357" i="11"/>
  <c r="AL356" i="11"/>
  <c r="AK356" i="11"/>
  <c r="AJ356" i="11"/>
  <c r="AI356" i="11"/>
  <c r="AH356" i="11"/>
  <c r="AL355" i="11"/>
  <c r="AK355" i="11"/>
  <c r="AJ355" i="11"/>
  <c r="AI355" i="11"/>
  <c r="AH355" i="11"/>
  <c r="AL354" i="11"/>
  <c r="AK354" i="11"/>
  <c r="AJ354" i="11"/>
  <c r="AI354" i="11"/>
  <c r="AH354" i="11"/>
  <c r="AL353" i="11"/>
  <c r="AK353" i="11"/>
  <c r="AJ353" i="11"/>
  <c r="AI353" i="11"/>
  <c r="AH353" i="11"/>
  <c r="AL352" i="11"/>
  <c r="AK352" i="11"/>
  <c r="AJ352" i="11"/>
  <c r="AI352" i="11"/>
  <c r="AH352" i="11"/>
  <c r="AL351" i="11"/>
  <c r="AK351" i="11"/>
  <c r="AJ351" i="11"/>
  <c r="AI351" i="11"/>
  <c r="AH351" i="11"/>
  <c r="AL350" i="11"/>
  <c r="AK350" i="11"/>
  <c r="AJ350" i="11"/>
  <c r="AI350" i="11"/>
  <c r="AH350" i="11"/>
  <c r="AL349" i="11"/>
  <c r="AK349" i="11"/>
  <c r="AJ349" i="11"/>
  <c r="AI349" i="11"/>
  <c r="AH349" i="11"/>
  <c r="AL348" i="11"/>
  <c r="AK348" i="11"/>
  <c r="AJ348" i="11"/>
  <c r="AI348" i="11"/>
  <c r="AH348" i="11"/>
  <c r="AL347" i="11"/>
  <c r="AK347" i="11"/>
  <c r="AJ347" i="11"/>
  <c r="AI347" i="11"/>
  <c r="AH347" i="11"/>
  <c r="AL346" i="11"/>
  <c r="AK346" i="11"/>
  <c r="AJ346" i="11"/>
  <c r="AI346" i="11"/>
  <c r="AH346" i="11"/>
  <c r="AL345" i="11"/>
  <c r="AK345" i="11"/>
  <c r="AJ345" i="11"/>
  <c r="AI345" i="11"/>
  <c r="AH345" i="11"/>
  <c r="AL344" i="11"/>
  <c r="AK344" i="11"/>
  <c r="AJ344" i="11"/>
  <c r="AI344" i="11"/>
  <c r="AH344" i="11"/>
  <c r="AL343" i="11"/>
  <c r="AK343" i="11"/>
  <c r="AJ343" i="11"/>
  <c r="AI343" i="11"/>
  <c r="AH343" i="11"/>
  <c r="AL342" i="11"/>
  <c r="AK342" i="11"/>
  <c r="AJ342" i="11"/>
  <c r="AI342" i="11"/>
  <c r="AH342" i="11"/>
  <c r="AL341" i="11"/>
  <c r="AK341" i="11"/>
  <c r="AJ341" i="11"/>
  <c r="AI341" i="11"/>
  <c r="AH341" i="11"/>
  <c r="AL340" i="11"/>
  <c r="AK340" i="11"/>
  <c r="AJ340" i="11"/>
  <c r="AI340" i="11"/>
  <c r="AH340" i="11"/>
  <c r="AL339" i="11"/>
  <c r="AK339" i="11"/>
  <c r="AJ339" i="11"/>
  <c r="AI339" i="11"/>
  <c r="AH339" i="11"/>
  <c r="AL338" i="11"/>
  <c r="AK338" i="11"/>
  <c r="AJ338" i="11"/>
  <c r="AI338" i="11"/>
  <c r="AH338" i="11"/>
  <c r="AL337" i="11"/>
  <c r="AK337" i="11"/>
  <c r="AJ337" i="11"/>
  <c r="AI337" i="11"/>
  <c r="AH337" i="11"/>
  <c r="AL336" i="11"/>
  <c r="AK336" i="11"/>
  <c r="AJ336" i="11"/>
  <c r="AI336" i="11"/>
  <c r="AH336" i="11"/>
  <c r="AL335" i="11"/>
  <c r="AK335" i="11"/>
  <c r="AJ335" i="11"/>
  <c r="AI335" i="11"/>
  <c r="AH335" i="11"/>
  <c r="AL334" i="11"/>
  <c r="AK334" i="11"/>
  <c r="AJ334" i="11"/>
  <c r="AI334" i="11"/>
  <c r="AH334" i="11"/>
  <c r="AL333" i="11"/>
  <c r="AK333" i="11"/>
  <c r="AJ333" i="11"/>
  <c r="AI333" i="11"/>
  <c r="AH333" i="11"/>
  <c r="AL332" i="11"/>
  <c r="AK332" i="11"/>
  <c r="AJ332" i="11"/>
  <c r="AI332" i="11"/>
  <c r="AH332" i="11"/>
  <c r="AL331" i="11"/>
  <c r="AK331" i="11"/>
  <c r="AJ331" i="11"/>
  <c r="AI331" i="11"/>
  <c r="AH331" i="11"/>
  <c r="AL330" i="11"/>
  <c r="AK330" i="11"/>
  <c r="AJ330" i="11"/>
  <c r="AI330" i="11"/>
  <c r="AH330" i="11"/>
  <c r="AL329" i="11"/>
  <c r="AK329" i="11"/>
  <c r="AJ329" i="11"/>
  <c r="AI329" i="11"/>
  <c r="AH329" i="11"/>
  <c r="AL328" i="11"/>
  <c r="AK328" i="11"/>
  <c r="AJ328" i="11"/>
  <c r="AI328" i="11"/>
  <c r="AH328" i="11"/>
  <c r="AL327" i="11"/>
  <c r="AK327" i="11"/>
  <c r="AJ327" i="11"/>
  <c r="AI327" i="11"/>
  <c r="AH327" i="11"/>
  <c r="AL326" i="11"/>
  <c r="AK326" i="11"/>
  <c r="AJ326" i="11"/>
  <c r="AI326" i="11"/>
  <c r="AH326" i="11"/>
  <c r="AL325" i="11"/>
  <c r="AK325" i="11"/>
  <c r="AJ325" i="11"/>
  <c r="AI325" i="11"/>
  <c r="AH325" i="11"/>
  <c r="AL324" i="11"/>
  <c r="AK324" i="11"/>
  <c r="AJ324" i="11"/>
  <c r="AI324" i="11"/>
  <c r="AH324" i="11"/>
  <c r="AL323" i="11"/>
  <c r="AK323" i="11"/>
  <c r="AJ323" i="11"/>
  <c r="AI323" i="11"/>
  <c r="AH323" i="11"/>
  <c r="AL322" i="11"/>
  <c r="AK322" i="11"/>
  <c r="AJ322" i="11"/>
  <c r="AI322" i="11"/>
  <c r="AH322" i="11"/>
  <c r="AL321" i="11"/>
  <c r="AK321" i="11"/>
  <c r="AJ321" i="11"/>
  <c r="AI321" i="11"/>
  <c r="AH321" i="11"/>
  <c r="AL320" i="11"/>
  <c r="AK320" i="11"/>
  <c r="AJ320" i="11"/>
  <c r="AI320" i="11"/>
  <c r="AH320" i="11"/>
  <c r="AL319" i="11"/>
  <c r="AK319" i="11"/>
  <c r="AJ319" i="11"/>
  <c r="AI319" i="11"/>
  <c r="AH319" i="11"/>
  <c r="AL318" i="11"/>
  <c r="AK318" i="11"/>
  <c r="AJ318" i="11"/>
  <c r="AI318" i="11"/>
  <c r="AH318" i="11"/>
  <c r="AL317" i="11"/>
  <c r="AK317" i="11"/>
  <c r="AJ317" i="11"/>
  <c r="AI317" i="11"/>
  <c r="AH317" i="11"/>
  <c r="AL316" i="11"/>
  <c r="AK316" i="11"/>
  <c r="AJ316" i="11"/>
  <c r="AI316" i="11"/>
  <c r="AH316" i="11"/>
  <c r="AL315" i="11"/>
  <c r="AK315" i="11"/>
  <c r="AJ315" i="11"/>
  <c r="AI315" i="11"/>
  <c r="AH315" i="11"/>
  <c r="AL314" i="11"/>
  <c r="AK314" i="11"/>
  <c r="AJ314" i="11"/>
  <c r="AI314" i="11"/>
  <c r="AH314" i="11"/>
  <c r="AL313" i="11"/>
  <c r="AK313" i="11"/>
  <c r="AJ313" i="11"/>
  <c r="AI313" i="11"/>
  <c r="AH313" i="11"/>
  <c r="AL312" i="11"/>
  <c r="AK312" i="11"/>
  <c r="AJ312" i="11"/>
  <c r="AI312" i="11"/>
  <c r="AH312" i="11"/>
  <c r="AL311" i="11"/>
  <c r="AK311" i="11"/>
  <c r="AJ311" i="11"/>
  <c r="AI311" i="11"/>
  <c r="AH311" i="11"/>
  <c r="AL310" i="11"/>
  <c r="AK310" i="11"/>
  <c r="AJ310" i="11"/>
  <c r="AI310" i="11"/>
  <c r="AH310" i="11"/>
  <c r="AL309" i="11"/>
  <c r="AK309" i="11"/>
  <c r="AJ309" i="11"/>
  <c r="AI309" i="11"/>
  <c r="AH309" i="11"/>
  <c r="AL308" i="11"/>
  <c r="AK308" i="11"/>
  <c r="AJ308" i="11"/>
  <c r="AI308" i="11"/>
  <c r="AH308" i="11"/>
  <c r="AL307" i="11"/>
  <c r="AK307" i="11"/>
  <c r="AJ307" i="11"/>
  <c r="AI307" i="11"/>
  <c r="AH307" i="11"/>
  <c r="AL306" i="11"/>
  <c r="AK306" i="11"/>
  <c r="AJ306" i="11"/>
  <c r="AI306" i="11"/>
  <c r="AH306" i="11"/>
  <c r="AL305" i="11"/>
  <c r="AK305" i="11"/>
  <c r="AJ305" i="11"/>
  <c r="AI305" i="11"/>
  <c r="AH305" i="11"/>
  <c r="AL304" i="11"/>
  <c r="AK304" i="11"/>
  <c r="AJ304" i="11"/>
  <c r="AI304" i="11"/>
  <c r="AH304" i="11"/>
  <c r="AL303" i="11"/>
  <c r="AK303" i="11"/>
  <c r="AJ303" i="11"/>
  <c r="AI303" i="11"/>
  <c r="AH303" i="11"/>
  <c r="AL302" i="11"/>
  <c r="AK302" i="11"/>
  <c r="AJ302" i="11"/>
  <c r="AI302" i="11"/>
  <c r="AH302" i="11"/>
  <c r="AL301" i="11"/>
  <c r="AK301" i="11"/>
  <c r="AJ301" i="11"/>
  <c r="AI301" i="11"/>
  <c r="AH301" i="11"/>
  <c r="AL300" i="11"/>
  <c r="AK300" i="11"/>
  <c r="AJ300" i="11"/>
  <c r="AI300" i="11"/>
  <c r="AH300" i="11"/>
  <c r="AL299" i="11"/>
  <c r="AK299" i="11"/>
  <c r="AJ299" i="11"/>
  <c r="AI299" i="11"/>
  <c r="AH299" i="11"/>
  <c r="AL298" i="11"/>
  <c r="AK298" i="11"/>
  <c r="AJ298" i="11"/>
  <c r="AI298" i="11"/>
  <c r="AH298" i="11"/>
  <c r="AL297" i="11"/>
  <c r="AK297" i="11"/>
  <c r="AJ297" i="11"/>
  <c r="AI297" i="11"/>
  <c r="AH297" i="11"/>
  <c r="AL296" i="11"/>
  <c r="AK296" i="11"/>
  <c r="AJ296" i="11"/>
  <c r="AI296" i="11"/>
  <c r="AH296" i="11"/>
  <c r="AL295" i="11"/>
  <c r="AK295" i="11"/>
  <c r="AJ295" i="11"/>
  <c r="AI295" i="11"/>
  <c r="AH295" i="11"/>
  <c r="AL294" i="11"/>
  <c r="AK294" i="11"/>
  <c r="AJ294" i="11"/>
  <c r="AI294" i="11"/>
  <c r="AH294" i="11"/>
  <c r="AL293" i="11"/>
  <c r="AK293" i="11"/>
  <c r="AJ293" i="11"/>
  <c r="AI293" i="11"/>
  <c r="AH293" i="11"/>
  <c r="AL292" i="11"/>
  <c r="AK292" i="11"/>
  <c r="AJ292" i="11"/>
  <c r="AI292" i="11"/>
  <c r="AH292" i="11"/>
  <c r="AL291" i="11"/>
  <c r="AK291" i="11"/>
  <c r="AJ291" i="11"/>
  <c r="AI291" i="11"/>
  <c r="AH291" i="11"/>
  <c r="AL290" i="11"/>
  <c r="AK290" i="11"/>
  <c r="AJ290" i="11"/>
  <c r="AI290" i="11"/>
  <c r="AH290" i="11"/>
  <c r="AL289" i="11"/>
  <c r="AK289" i="11"/>
  <c r="AJ289" i="11"/>
  <c r="AI289" i="11"/>
  <c r="AH289" i="11"/>
  <c r="AL288" i="11"/>
  <c r="AK288" i="11"/>
  <c r="AJ288" i="11"/>
  <c r="AI288" i="11"/>
  <c r="AH288" i="11"/>
  <c r="AL287" i="11"/>
  <c r="AK287" i="11"/>
  <c r="AJ287" i="11"/>
  <c r="AI287" i="11"/>
  <c r="AH287" i="11"/>
  <c r="AL286" i="11"/>
  <c r="AK286" i="11"/>
  <c r="AJ286" i="11"/>
  <c r="AI286" i="11"/>
  <c r="AH286" i="11"/>
  <c r="AL285" i="11"/>
  <c r="AK285" i="11"/>
  <c r="AJ285" i="11"/>
  <c r="AI285" i="11"/>
  <c r="AH285" i="11"/>
  <c r="AL284" i="11"/>
  <c r="AK284" i="11"/>
  <c r="AJ284" i="11"/>
  <c r="AI284" i="11"/>
  <c r="AH284" i="11"/>
  <c r="AL283" i="11"/>
  <c r="AK283" i="11"/>
  <c r="AJ283" i="11"/>
  <c r="AI283" i="11"/>
  <c r="AH283" i="11"/>
  <c r="AL282" i="11"/>
  <c r="AK282" i="11"/>
  <c r="AJ282" i="11"/>
  <c r="AI282" i="11"/>
  <c r="AH282" i="11"/>
  <c r="AL281" i="11"/>
  <c r="AK281" i="11"/>
  <c r="AJ281" i="11"/>
  <c r="AI281" i="11"/>
  <c r="AH281" i="11"/>
  <c r="AL280" i="11"/>
  <c r="AK280" i="11"/>
  <c r="AJ280" i="11"/>
  <c r="AI280" i="11"/>
  <c r="AH280" i="11"/>
  <c r="AL279" i="11"/>
  <c r="AK279" i="11"/>
  <c r="AJ279" i="11"/>
  <c r="AI279" i="11"/>
  <c r="AH279" i="11"/>
  <c r="AL278" i="11"/>
  <c r="AK278" i="11"/>
  <c r="AJ278" i="11"/>
  <c r="AI278" i="11"/>
  <c r="AH278" i="11"/>
  <c r="AL277" i="11"/>
  <c r="AK277" i="11"/>
  <c r="AJ277" i="11"/>
  <c r="AI277" i="11"/>
  <c r="AH277" i="11"/>
  <c r="AL276" i="11"/>
  <c r="AK276" i="11"/>
  <c r="AJ276" i="11"/>
  <c r="AI276" i="11"/>
  <c r="AH276" i="11"/>
  <c r="AL275" i="11"/>
  <c r="AK275" i="11"/>
  <c r="AJ275" i="11"/>
  <c r="AI275" i="11"/>
  <c r="AH275" i="11"/>
  <c r="AL274" i="11"/>
  <c r="AK274" i="11"/>
  <c r="AJ274" i="11"/>
  <c r="AI274" i="11"/>
  <c r="AH274" i="11"/>
  <c r="AL273" i="11"/>
  <c r="AK273" i="11"/>
  <c r="AJ273" i="11"/>
  <c r="AI273" i="11"/>
  <c r="AH273" i="11"/>
  <c r="AL272" i="11"/>
  <c r="AK272" i="11"/>
  <c r="AJ272" i="11"/>
  <c r="AI272" i="11"/>
  <c r="AH272" i="11"/>
  <c r="AL271" i="11"/>
  <c r="AK271" i="11"/>
  <c r="AJ271" i="11"/>
  <c r="AI271" i="11"/>
  <c r="AH271" i="11"/>
  <c r="AL270" i="11"/>
  <c r="AK270" i="11"/>
  <c r="AJ270" i="11"/>
  <c r="AI270" i="11"/>
  <c r="AH270" i="11"/>
  <c r="AL269" i="11"/>
  <c r="AK269" i="11"/>
  <c r="AJ269" i="11"/>
  <c r="AI269" i="11"/>
  <c r="AH269" i="11"/>
  <c r="AL268" i="11"/>
  <c r="AK268" i="11"/>
  <c r="AJ268" i="11"/>
  <c r="AI268" i="11"/>
  <c r="AH268" i="11"/>
  <c r="AL267" i="11"/>
  <c r="AK267" i="11"/>
  <c r="AJ267" i="11"/>
  <c r="AI267" i="11"/>
  <c r="AH267" i="11"/>
  <c r="AL266" i="11"/>
  <c r="AK266" i="11"/>
  <c r="AJ266" i="11"/>
  <c r="AI266" i="11"/>
  <c r="AH266" i="11"/>
  <c r="AL265" i="11"/>
  <c r="AK265" i="11"/>
  <c r="AJ265" i="11"/>
  <c r="AI265" i="11"/>
  <c r="AH265" i="11"/>
  <c r="AL264" i="11"/>
  <c r="AK264" i="11"/>
  <c r="AJ264" i="11"/>
  <c r="AI264" i="11"/>
  <c r="AH264" i="11"/>
  <c r="AL263" i="11"/>
  <c r="AK263" i="11"/>
  <c r="AJ263" i="11"/>
  <c r="AI263" i="11"/>
  <c r="AH263" i="11"/>
  <c r="AL262" i="11"/>
  <c r="AK262" i="11"/>
  <c r="AJ262" i="11"/>
  <c r="AI262" i="11"/>
  <c r="AH262" i="11"/>
  <c r="AL261" i="11"/>
  <c r="AK261" i="11"/>
  <c r="AJ261" i="11"/>
  <c r="AI261" i="11"/>
  <c r="AH261" i="11"/>
  <c r="AL260" i="11"/>
  <c r="AK260" i="11"/>
  <c r="AJ260" i="11"/>
  <c r="AI260" i="11"/>
  <c r="AH260" i="11"/>
  <c r="AL259" i="11"/>
  <c r="AK259" i="11"/>
  <c r="AJ259" i="11"/>
  <c r="AI259" i="11"/>
  <c r="AH259" i="11"/>
  <c r="AL258" i="11"/>
  <c r="AK258" i="11"/>
  <c r="AJ258" i="11"/>
  <c r="AI258" i="11"/>
  <c r="AH258" i="11"/>
  <c r="AL257" i="11"/>
  <c r="AK257" i="11"/>
  <c r="AJ257" i="11"/>
  <c r="AI257" i="11"/>
  <c r="AH257" i="11"/>
  <c r="AL256" i="11"/>
  <c r="AK256" i="11"/>
  <c r="AJ256" i="11"/>
  <c r="AI256" i="11"/>
  <c r="AH256" i="11"/>
  <c r="AL255" i="11"/>
  <c r="AK255" i="11"/>
  <c r="AJ255" i="11"/>
  <c r="AI255" i="11"/>
  <c r="AH255" i="11"/>
  <c r="AL254" i="11"/>
  <c r="AK254" i="11"/>
  <c r="AJ254" i="11"/>
  <c r="AI254" i="11"/>
  <c r="AH254" i="11"/>
  <c r="AL253" i="11"/>
  <c r="AK253" i="11"/>
  <c r="AJ253" i="11"/>
  <c r="AI253" i="11"/>
  <c r="AH253" i="11"/>
  <c r="AL252" i="11"/>
  <c r="AK252" i="11"/>
  <c r="AJ252" i="11"/>
  <c r="AI252" i="11"/>
  <c r="AH252" i="11"/>
  <c r="AL251" i="11"/>
  <c r="AK251" i="11"/>
  <c r="AJ251" i="11"/>
  <c r="AI251" i="11"/>
  <c r="AH251" i="11"/>
  <c r="AL250" i="11"/>
  <c r="AK250" i="11"/>
  <c r="AJ250" i="11"/>
  <c r="AI250" i="11"/>
  <c r="AH250" i="11"/>
  <c r="AL249" i="11"/>
  <c r="AK249" i="11"/>
  <c r="AJ249" i="11"/>
  <c r="AI249" i="11"/>
  <c r="AH249" i="11"/>
  <c r="AL248" i="11"/>
  <c r="AK248" i="11"/>
  <c r="AJ248" i="11"/>
  <c r="AI248" i="11"/>
  <c r="AH248" i="11"/>
  <c r="AL247" i="11"/>
  <c r="AK247" i="11"/>
  <c r="AJ247" i="11"/>
  <c r="AI247" i="11"/>
  <c r="AH247" i="11"/>
  <c r="AL246" i="11"/>
  <c r="AK246" i="11"/>
  <c r="AJ246" i="11"/>
  <c r="AI246" i="11"/>
  <c r="AH246" i="11"/>
  <c r="AL245" i="11"/>
  <c r="AK245" i="11"/>
  <c r="AJ245" i="11"/>
  <c r="AI245" i="11"/>
  <c r="AH245" i="11"/>
  <c r="AL244" i="11"/>
  <c r="AK244" i="11"/>
  <c r="AJ244" i="11"/>
  <c r="AI244" i="11"/>
  <c r="AH244" i="11"/>
  <c r="AL243" i="11"/>
  <c r="AK243" i="11"/>
  <c r="AJ243" i="11"/>
  <c r="AI243" i="11"/>
  <c r="AH243" i="11"/>
  <c r="AL242" i="11"/>
  <c r="AK242" i="11"/>
  <c r="AJ242" i="11"/>
  <c r="AI242" i="11"/>
  <c r="AH242" i="11"/>
  <c r="AL241" i="11"/>
  <c r="AK241" i="11"/>
  <c r="AJ241" i="11"/>
  <c r="AI241" i="11"/>
  <c r="AH241" i="11"/>
  <c r="AL240" i="11"/>
  <c r="AK240" i="11"/>
  <c r="AJ240" i="11"/>
  <c r="AI240" i="11"/>
  <c r="AH240" i="11"/>
  <c r="AL239" i="11"/>
  <c r="AK239" i="11"/>
  <c r="AJ239" i="11"/>
  <c r="AI239" i="11"/>
  <c r="AH239" i="11"/>
  <c r="AL238" i="11"/>
  <c r="AK238" i="11"/>
  <c r="AJ238" i="11"/>
  <c r="AI238" i="11"/>
  <c r="AH238" i="11"/>
  <c r="AL237" i="11"/>
  <c r="AK237" i="11"/>
  <c r="AJ237" i="11"/>
  <c r="AI237" i="11"/>
  <c r="AH237" i="11"/>
  <c r="AL236" i="11"/>
  <c r="AK236" i="11"/>
  <c r="AJ236" i="11"/>
  <c r="AI236" i="11"/>
  <c r="AH236" i="11"/>
  <c r="AL235" i="11"/>
  <c r="AK235" i="11"/>
  <c r="AJ235" i="11"/>
  <c r="AI235" i="11"/>
  <c r="AH235" i="11"/>
  <c r="AL234" i="11"/>
  <c r="AK234" i="11"/>
  <c r="AJ234" i="11"/>
  <c r="AI234" i="11"/>
  <c r="AH234" i="11"/>
  <c r="AL233" i="11"/>
  <c r="AK233" i="11"/>
  <c r="AJ233" i="11"/>
  <c r="AI233" i="11"/>
  <c r="AH233" i="11"/>
  <c r="AL232" i="11"/>
  <c r="AK232" i="11"/>
  <c r="AJ232" i="11"/>
  <c r="AI232" i="11"/>
  <c r="AH232" i="11"/>
  <c r="AL231" i="11"/>
  <c r="AK231" i="11"/>
  <c r="AJ231" i="11"/>
  <c r="AI231" i="11"/>
  <c r="AH231" i="11"/>
  <c r="AL230" i="11"/>
  <c r="AK230" i="11"/>
  <c r="AJ230" i="11"/>
  <c r="AI230" i="11"/>
  <c r="AH230" i="11"/>
  <c r="AL229" i="11"/>
  <c r="AK229" i="11"/>
  <c r="AJ229" i="11"/>
  <c r="AI229" i="11"/>
  <c r="AH229" i="11"/>
  <c r="AL228" i="11"/>
  <c r="AK228" i="11"/>
  <c r="AJ228" i="11"/>
  <c r="AI228" i="11"/>
  <c r="AH228" i="11"/>
  <c r="AL227" i="11"/>
  <c r="AK227" i="11"/>
  <c r="AJ227" i="11"/>
  <c r="AI227" i="11"/>
  <c r="AH227" i="11"/>
  <c r="AL226" i="11"/>
  <c r="AK226" i="11"/>
  <c r="AJ226" i="11"/>
  <c r="AI226" i="11"/>
  <c r="AH226" i="11"/>
  <c r="AL225" i="11"/>
  <c r="AK225" i="11"/>
  <c r="AJ225" i="11"/>
  <c r="AI225" i="11"/>
  <c r="AH225" i="11"/>
  <c r="AL224" i="11"/>
  <c r="AK224" i="11"/>
  <c r="AJ224" i="11"/>
  <c r="AI224" i="11"/>
  <c r="AH224" i="11"/>
  <c r="AL223" i="11"/>
  <c r="AK223" i="11"/>
  <c r="AJ223" i="11"/>
  <c r="AI223" i="11"/>
  <c r="AH223" i="11"/>
  <c r="AL222" i="11"/>
  <c r="AK222" i="11"/>
  <c r="AJ222" i="11"/>
  <c r="AI222" i="11"/>
  <c r="AH222" i="11"/>
  <c r="AL221" i="11"/>
  <c r="AK221" i="11"/>
  <c r="AJ221" i="11"/>
  <c r="AI221" i="11"/>
  <c r="AH221" i="11"/>
  <c r="AL220" i="11"/>
  <c r="AK220" i="11"/>
  <c r="AJ220" i="11"/>
  <c r="AI220" i="11"/>
  <c r="AH220" i="11"/>
  <c r="AL219" i="11"/>
  <c r="AK219" i="11"/>
  <c r="AJ219" i="11"/>
  <c r="AI219" i="11"/>
  <c r="AH219" i="11"/>
  <c r="AL218" i="11"/>
  <c r="AK218" i="11"/>
  <c r="AJ218" i="11"/>
  <c r="AI218" i="11"/>
  <c r="AH218" i="11"/>
  <c r="AL217" i="11"/>
  <c r="AK217" i="11"/>
  <c r="AJ217" i="11"/>
  <c r="AI217" i="11"/>
  <c r="AH217" i="11"/>
  <c r="AL216" i="11"/>
  <c r="AK216" i="11"/>
  <c r="AJ216" i="11"/>
  <c r="AI216" i="11"/>
  <c r="AH216" i="11"/>
  <c r="AL215" i="11"/>
  <c r="AK215" i="11"/>
  <c r="AJ215" i="11"/>
  <c r="AI215" i="11"/>
  <c r="AH215" i="11"/>
  <c r="AL214" i="11"/>
  <c r="AK214" i="11"/>
  <c r="AJ214" i="11"/>
  <c r="AI214" i="11"/>
  <c r="AH214" i="11"/>
  <c r="AL213" i="11"/>
  <c r="AK213" i="11"/>
  <c r="AJ213" i="11"/>
  <c r="AI213" i="11"/>
  <c r="AH213" i="11"/>
  <c r="AL212" i="11"/>
  <c r="AK212" i="11"/>
  <c r="AJ212" i="11"/>
  <c r="AI212" i="11"/>
  <c r="AH212" i="11"/>
  <c r="AL211" i="11"/>
  <c r="AK211" i="11"/>
  <c r="AJ211" i="11"/>
  <c r="AI211" i="11"/>
  <c r="AH211" i="11"/>
  <c r="AL210" i="11"/>
  <c r="AK210" i="11"/>
  <c r="AJ210" i="11"/>
  <c r="AI210" i="11"/>
  <c r="AH210" i="11"/>
  <c r="AL209" i="11"/>
  <c r="AK209" i="11"/>
  <c r="AJ209" i="11"/>
  <c r="AI209" i="11"/>
  <c r="AH209" i="11"/>
  <c r="AL208" i="11"/>
  <c r="AK208" i="11"/>
  <c r="AJ208" i="11"/>
  <c r="AI208" i="11"/>
  <c r="AH208" i="11"/>
  <c r="AL207" i="11"/>
  <c r="AK207" i="11"/>
  <c r="AJ207" i="11"/>
  <c r="AI207" i="11"/>
  <c r="AH207" i="11"/>
  <c r="AL206" i="11"/>
  <c r="AK206" i="11"/>
  <c r="AJ206" i="11"/>
  <c r="AI206" i="11"/>
  <c r="AH206" i="11"/>
  <c r="AL205" i="11"/>
  <c r="AK205" i="11"/>
  <c r="AJ205" i="11"/>
  <c r="AI205" i="11"/>
  <c r="AH205" i="11"/>
  <c r="AL204" i="11"/>
  <c r="AK204" i="11"/>
  <c r="AJ204" i="11"/>
  <c r="AI204" i="11"/>
  <c r="AH204" i="11"/>
  <c r="AL203" i="11"/>
  <c r="AK203" i="11"/>
  <c r="AJ203" i="11"/>
  <c r="AI203" i="11"/>
  <c r="AH203" i="11"/>
  <c r="AL202" i="11"/>
  <c r="AK202" i="11"/>
  <c r="AJ202" i="11"/>
  <c r="AI202" i="11"/>
  <c r="AH202" i="11"/>
  <c r="AL201" i="11"/>
  <c r="AK201" i="11"/>
  <c r="AJ201" i="11"/>
  <c r="AI201" i="11"/>
  <c r="AH201" i="11"/>
  <c r="AL200" i="11"/>
  <c r="AK200" i="11"/>
  <c r="AJ200" i="11"/>
  <c r="AI200" i="11"/>
  <c r="AH200" i="11"/>
  <c r="AL199" i="11"/>
  <c r="AK199" i="11"/>
  <c r="AJ199" i="11"/>
  <c r="AI199" i="11"/>
  <c r="AH199" i="11"/>
  <c r="AL198" i="11"/>
  <c r="AK198" i="11"/>
  <c r="AJ198" i="11"/>
  <c r="AI198" i="11"/>
  <c r="AH198" i="11"/>
  <c r="AL197" i="11"/>
  <c r="AK197" i="11"/>
  <c r="AJ197" i="11"/>
  <c r="AI197" i="11"/>
  <c r="AH197" i="11"/>
  <c r="AL196" i="11"/>
  <c r="AK196" i="11"/>
  <c r="AJ196" i="11"/>
  <c r="AI196" i="11"/>
  <c r="AH196" i="11"/>
  <c r="AL195" i="11"/>
  <c r="AK195" i="11"/>
  <c r="AJ195" i="11"/>
  <c r="AI195" i="11"/>
  <c r="AH195" i="11"/>
  <c r="AL194" i="11"/>
  <c r="AK194" i="11"/>
  <c r="AJ194" i="11"/>
  <c r="AI194" i="11"/>
  <c r="AH194" i="11"/>
  <c r="AL193" i="11"/>
  <c r="AK193" i="11"/>
  <c r="AJ193" i="11"/>
  <c r="AI193" i="11"/>
  <c r="AH193" i="11"/>
  <c r="AL192" i="11"/>
  <c r="AK192" i="11"/>
  <c r="AJ192" i="11"/>
  <c r="AI192" i="11"/>
  <c r="AH192" i="11"/>
  <c r="AL191" i="11"/>
  <c r="AK191" i="11"/>
  <c r="AJ191" i="11"/>
  <c r="AI191" i="11"/>
  <c r="AH191" i="11"/>
  <c r="AL190" i="11"/>
  <c r="AK190" i="11"/>
  <c r="AJ190" i="11"/>
  <c r="AI190" i="11"/>
  <c r="AH190" i="11"/>
  <c r="AL189" i="11"/>
  <c r="AK189" i="11"/>
  <c r="AJ189" i="11"/>
  <c r="AI189" i="11"/>
  <c r="AH189" i="11"/>
  <c r="AL188" i="11"/>
  <c r="AK188" i="11"/>
  <c r="AJ188" i="11"/>
  <c r="AI188" i="11"/>
  <c r="AH188" i="11"/>
  <c r="AL187" i="11"/>
  <c r="AK187" i="11"/>
  <c r="AJ187" i="11"/>
  <c r="AI187" i="11"/>
  <c r="AH187" i="11"/>
  <c r="AL186" i="11"/>
  <c r="AK186" i="11"/>
  <c r="AJ186" i="11"/>
  <c r="AI186" i="11"/>
  <c r="AH186" i="11"/>
  <c r="AL185" i="11"/>
  <c r="AK185" i="11"/>
  <c r="AJ185" i="11"/>
  <c r="AI185" i="11"/>
  <c r="AH185" i="11"/>
  <c r="AL184" i="11"/>
  <c r="AK184" i="11"/>
  <c r="AJ184" i="11"/>
  <c r="AI184" i="11"/>
  <c r="AH184" i="11"/>
  <c r="AL183" i="11"/>
  <c r="AK183" i="11"/>
  <c r="AJ183" i="11"/>
  <c r="AI183" i="11"/>
  <c r="AH183" i="11"/>
  <c r="AL182" i="11"/>
  <c r="AK182" i="11"/>
  <c r="AJ182" i="11"/>
  <c r="AI182" i="11"/>
  <c r="AH182" i="11"/>
  <c r="AL181" i="11"/>
  <c r="AK181" i="11"/>
  <c r="AJ181" i="11"/>
  <c r="AI181" i="11"/>
  <c r="AH181" i="11"/>
  <c r="AL180" i="11"/>
  <c r="AK180" i="11"/>
  <c r="AJ180" i="11"/>
  <c r="AI180" i="11"/>
  <c r="AH180" i="11"/>
  <c r="AL179" i="11"/>
  <c r="AK179" i="11"/>
  <c r="AJ179" i="11"/>
  <c r="AI179" i="11"/>
  <c r="AH179" i="11"/>
  <c r="AL178" i="11"/>
  <c r="AK178" i="11"/>
  <c r="AJ178" i="11"/>
  <c r="AI178" i="11"/>
  <c r="AH178" i="11"/>
  <c r="AL177" i="11"/>
  <c r="AK177" i="11"/>
  <c r="AJ177" i="11"/>
  <c r="AI177" i="11"/>
  <c r="AH177" i="11"/>
  <c r="AL176" i="11"/>
  <c r="AK176" i="11"/>
  <c r="AJ176" i="11"/>
  <c r="AI176" i="11"/>
  <c r="AH176" i="11"/>
  <c r="AL175" i="11"/>
  <c r="AK175" i="11"/>
  <c r="AJ175" i="11"/>
  <c r="AI175" i="11"/>
  <c r="AH175" i="11"/>
  <c r="AL174" i="11"/>
  <c r="AK174" i="11"/>
  <c r="AJ174" i="11"/>
  <c r="AI174" i="11"/>
  <c r="AH174" i="11"/>
  <c r="AL173" i="11"/>
  <c r="AK173" i="11"/>
  <c r="AJ173" i="11"/>
  <c r="AI173" i="11"/>
  <c r="AH173" i="11"/>
  <c r="AL172" i="11"/>
  <c r="AK172" i="11"/>
  <c r="AJ172" i="11"/>
  <c r="AI172" i="11"/>
  <c r="AH172" i="11"/>
  <c r="AL171" i="11"/>
  <c r="AK171" i="11"/>
  <c r="AJ171" i="11"/>
  <c r="AI171" i="11"/>
  <c r="AH171" i="11"/>
  <c r="AL170" i="11"/>
  <c r="AK170" i="11"/>
  <c r="AJ170" i="11"/>
  <c r="AI170" i="11"/>
  <c r="AH170" i="11"/>
  <c r="AL169" i="11"/>
  <c r="AK169" i="11"/>
  <c r="AJ169" i="11"/>
  <c r="AI169" i="11"/>
  <c r="AH169" i="11"/>
  <c r="AL168" i="11"/>
  <c r="AK168" i="11"/>
  <c r="AJ168" i="11"/>
  <c r="AI168" i="11"/>
  <c r="AH168" i="11"/>
  <c r="AL167" i="11"/>
  <c r="AK167" i="11"/>
  <c r="AJ167" i="11"/>
  <c r="AI167" i="11"/>
  <c r="AH167" i="11"/>
  <c r="AL166" i="11"/>
  <c r="AK166" i="11"/>
  <c r="AJ166" i="11"/>
  <c r="AI166" i="11"/>
  <c r="AH166" i="11"/>
  <c r="AL165" i="11"/>
  <c r="AK165" i="11"/>
  <c r="AJ165" i="11"/>
  <c r="AI165" i="11"/>
  <c r="AH165" i="11"/>
  <c r="AL164" i="11"/>
  <c r="AK164" i="11"/>
  <c r="AJ164" i="11"/>
  <c r="AI164" i="11"/>
  <c r="AH164" i="11"/>
  <c r="AL163" i="11"/>
  <c r="AK163" i="11"/>
  <c r="AJ163" i="11"/>
  <c r="AI163" i="11"/>
  <c r="AH163" i="11"/>
  <c r="AL162" i="11"/>
  <c r="AK162" i="11"/>
  <c r="AJ162" i="11"/>
  <c r="AI162" i="11"/>
  <c r="AH162" i="11"/>
  <c r="AL161" i="11"/>
  <c r="AK161" i="11"/>
  <c r="AJ161" i="11"/>
  <c r="AI161" i="11"/>
  <c r="AH161" i="11"/>
  <c r="AL160" i="11"/>
  <c r="AK160" i="11"/>
  <c r="AJ160" i="11"/>
  <c r="AI160" i="11"/>
  <c r="AH160" i="11"/>
  <c r="AL159" i="11"/>
  <c r="AK159" i="11"/>
  <c r="AJ159" i="11"/>
  <c r="AI159" i="11"/>
  <c r="AH159" i="11"/>
  <c r="AL158" i="11"/>
  <c r="AK158" i="11"/>
  <c r="AJ158" i="11"/>
  <c r="AI158" i="11"/>
  <c r="AH158" i="11"/>
  <c r="AL157" i="11"/>
  <c r="AK157" i="11"/>
  <c r="AJ157" i="11"/>
  <c r="AI157" i="11"/>
  <c r="AH157" i="11"/>
  <c r="AL156" i="11"/>
  <c r="AK156" i="11"/>
  <c r="AJ156" i="11"/>
  <c r="AI156" i="11"/>
  <c r="AH156" i="11"/>
  <c r="AL155" i="11"/>
  <c r="AK155" i="11"/>
  <c r="AJ155" i="11"/>
  <c r="AI155" i="11"/>
  <c r="AH155" i="11"/>
  <c r="AL154" i="11"/>
  <c r="AK154" i="11"/>
  <c r="AJ154" i="11"/>
  <c r="AI154" i="11"/>
  <c r="AH154" i="11"/>
  <c r="AL153" i="11"/>
  <c r="AK153" i="11"/>
  <c r="AJ153" i="11"/>
  <c r="AI153" i="11"/>
  <c r="AH153" i="11"/>
  <c r="AL152" i="11"/>
  <c r="AK152" i="11"/>
  <c r="AJ152" i="11"/>
  <c r="AI152" i="11"/>
  <c r="AH152" i="11"/>
  <c r="AL151" i="11"/>
  <c r="AK151" i="11"/>
  <c r="AJ151" i="11"/>
  <c r="AI151" i="11"/>
  <c r="AH151" i="11"/>
  <c r="AL150" i="11"/>
  <c r="AK150" i="11"/>
  <c r="AJ150" i="11"/>
  <c r="AI150" i="11"/>
  <c r="AH150" i="11"/>
  <c r="AL149" i="11"/>
  <c r="AK149" i="11"/>
  <c r="AJ149" i="11"/>
  <c r="AI149" i="11"/>
  <c r="AH149" i="11"/>
  <c r="AL148" i="11"/>
  <c r="AK148" i="11"/>
  <c r="AJ148" i="11"/>
  <c r="AI148" i="11"/>
  <c r="AH148" i="11"/>
  <c r="AL147" i="11"/>
  <c r="AK147" i="11"/>
  <c r="AJ147" i="11"/>
  <c r="AI147" i="11"/>
  <c r="AH147" i="11"/>
  <c r="AL146" i="11"/>
  <c r="AK146" i="11"/>
  <c r="AJ146" i="11"/>
  <c r="AI146" i="11"/>
  <c r="AH146" i="11"/>
  <c r="AL145" i="11"/>
  <c r="AK145" i="11"/>
  <c r="AJ145" i="11"/>
  <c r="AI145" i="11"/>
  <c r="AH145" i="11"/>
  <c r="AL144" i="11"/>
  <c r="AK144" i="11"/>
  <c r="AJ144" i="11"/>
  <c r="AI144" i="11"/>
  <c r="AH144" i="11"/>
  <c r="AL143" i="11"/>
  <c r="AK143" i="11"/>
  <c r="AJ143" i="11"/>
  <c r="AI143" i="11"/>
  <c r="AH143" i="11"/>
  <c r="AL142" i="11"/>
  <c r="AK142" i="11"/>
  <c r="AJ142" i="11"/>
  <c r="AI142" i="11"/>
  <c r="AH142" i="11"/>
  <c r="AL141" i="11"/>
  <c r="AK141" i="11"/>
  <c r="AJ141" i="11"/>
  <c r="AI141" i="11"/>
  <c r="AH141" i="11"/>
  <c r="AL140" i="11"/>
  <c r="AK140" i="11"/>
  <c r="AJ140" i="11"/>
  <c r="AI140" i="11"/>
  <c r="AH140" i="11"/>
  <c r="AL139" i="11"/>
  <c r="AK139" i="11"/>
  <c r="AJ139" i="11"/>
  <c r="AI139" i="11"/>
  <c r="AH139" i="11"/>
  <c r="AL138" i="11"/>
  <c r="AK138" i="11"/>
  <c r="AJ138" i="11"/>
  <c r="AI138" i="11"/>
  <c r="AH138" i="11"/>
  <c r="AL137" i="11"/>
  <c r="AK137" i="11"/>
  <c r="AJ137" i="11"/>
  <c r="AI137" i="11"/>
  <c r="AH137" i="11"/>
  <c r="AL136" i="11"/>
  <c r="AK136" i="11"/>
  <c r="AJ136" i="11"/>
  <c r="AI136" i="11"/>
  <c r="AH136" i="11"/>
  <c r="AL135" i="11"/>
  <c r="AK135" i="11"/>
  <c r="AJ135" i="11"/>
  <c r="AI135" i="11"/>
  <c r="AH135" i="11"/>
  <c r="AL134" i="11"/>
  <c r="AK134" i="11"/>
  <c r="AJ134" i="11"/>
  <c r="AI134" i="11"/>
  <c r="AH134" i="11"/>
  <c r="AL133" i="11"/>
  <c r="AK133" i="11"/>
  <c r="AJ133" i="11"/>
  <c r="AI133" i="11"/>
  <c r="AH133" i="11"/>
  <c r="AL132" i="11"/>
  <c r="AK132" i="11"/>
  <c r="AJ132" i="11"/>
  <c r="AI132" i="11"/>
  <c r="AH132" i="11"/>
  <c r="AL131" i="11"/>
  <c r="AK131" i="11"/>
  <c r="AJ131" i="11"/>
  <c r="AI131" i="11"/>
  <c r="AH131" i="11"/>
  <c r="AL130" i="11"/>
  <c r="AK130" i="11"/>
  <c r="AJ130" i="11"/>
  <c r="AI130" i="11"/>
  <c r="AH130" i="11"/>
  <c r="AL129" i="11"/>
  <c r="AK129" i="11"/>
  <c r="AJ129" i="11"/>
  <c r="AI129" i="11"/>
  <c r="AH129" i="11"/>
  <c r="AL128" i="11"/>
  <c r="AK128" i="11"/>
  <c r="AJ128" i="11"/>
  <c r="AI128" i="11"/>
  <c r="AH128" i="11"/>
  <c r="AL127" i="11"/>
  <c r="AK127" i="11"/>
  <c r="AJ127" i="11"/>
  <c r="AI127" i="11"/>
  <c r="AH127" i="11"/>
  <c r="AL126" i="11"/>
  <c r="AK126" i="11"/>
  <c r="AJ126" i="11"/>
  <c r="AI126" i="11"/>
  <c r="AH126" i="11"/>
  <c r="AL125" i="11"/>
  <c r="AK125" i="11"/>
  <c r="AJ125" i="11"/>
  <c r="AI125" i="11"/>
  <c r="AH125" i="11"/>
  <c r="AL124" i="11"/>
  <c r="AK124" i="11"/>
  <c r="AJ124" i="11"/>
  <c r="AI124" i="11"/>
  <c r="AH124" i="11"/>
  <c r="AL123" i="11"/>
  <c r="AK123" i="11"/>
  <c r="AJ123" i="11"/>
  <c r="AI123" i="11"/>
  <c r="AH123" i="11"/>
  <c r="AL122" i="11"/>
  <c r="AK122" i="11"/>
  <c r="AJ122" i="11"/>
  <c r="AI122" i="11"/>
  <c r="AH122" i="11"/>
  <c r="AL121" i="11"/>
  <c r="AK121" i="11"/>
  <c r="AJ121" i="11"/>
  <c r="AI121" i="11"/>
  <c r="AH121" i="11"/>
  <c r="AL120" i="11"/>
  <c r="AK120" i="11"/>
  <c r="AJ120" i="11"/>
  <c r="AI120" i="11"/>
  <c r="AH120" i="11"/>
  <c r="AL119" i="11"/>
  <c r="AK119" i="11"/>
  <c r="AJ119" i="11"/>
  <c r="AI119" i="11"/>
  <c r="AH119" i="11"/>
  <c r="AL118" i="11"/>
  <c r="AK118" i="11"/>
  <c r="AJ118" i="11"/>
  <c r="AI118" i="11"/>
  <c r="AH118" i="11"/>
  <c r="AL117" i="11"/>
  <c r="AK117" i="11"/>
  <c r="AJ117" i="11"/>
  <c r="AI117" i="11"/>
  <c r="AH117" i="11"/>
  <c r="AL116" i="11"/>
  <c r="AK116" i="11"/>
  <c r="AJ116" i="11"/>
  <c r="AI116" i="11"/>
  <c r="AH116" i="11"/>
  <c r="AL115" i="11"/>
  <c r="AK115" i="11"/>
  <c r="AJ115" i="11"/>
  <c r="AI115" i="11"/>
  <c r="AH115" i="11"/>
  <c r="AL114" i="11"/>
  <c r="AK114" i="11"/>
  <c r="AJ114" i="11"/>
  <c r="AI114" i="11"/>
  <c r="AH114" i="11"/>
  <c r="AL113" i="11"/>
  <c r="AK113" i="11"/>
  <c r="AJ113" i="11"/>
  <c r="AI113" i="11"/>
  <c r="AH113" i="11"/>
  <c r="AL112" i="11"/>
  <c r="AK112" i="11"/>
  <c r="AJ112" i="11"/>
  <c r="AI112" i="11"/>
  <c r="AH112" i="11"/>
  <c r="AL111" i="11"/>
  <c r="AK111" i="11"/>
  <c r="AJ111" i="11"/>
  <c r="AI111" i="11"/>
  <c r="AH111" i="11"/>
  <c r="AL110" i="11"/>
  <c r="AK110" i="11"/>
  <c r="AJ110" i="11"/>
  <c r="AI110" i="11"/>
  <c r="AH110" i="11"/>
  <c r="AL109" i="11"/>
  <c r="AK109" i="11"/>
  <c r="AJ109" i="11"/>
  <c r="AI109" i="11"/>
  <c r="AH109" i="11"/>
  <c r="AL108" i="11"/>
  <c r="AK108" i="11"/>
  <c r="AJ108" i="11"/>
  <c r="AI108" i="11"/>
  <c r="AH108" i="11"/>
  <c r="AL107" i="11"/>
  <c r="AK107" i="11"/>
  <c r="AJ107" i="11"/>
  <c r="AI107" i="11"/>
  <c r="AH107" i="11"/>
  <c r="AL106" i="11"/>
  <c r="AK106" i="11"/>
  <c r="AJ106" i="11"/>
  <c r="AI106" i="11"/>
  <c r="AH106" i="11"/>
  <c r="AL105" i="11"/>
  <c r="AK105" i="11"/>
  <c r="AJ105" i="11"/>
  <c r="AI105" i="11"/>
  <c r="AH105" i="11"/>
  <c r="AL104" i="11"/>
  <c r="AK104" i="11"/>
  <c r="AJ104" i="11"/>
  <c r="AI104" i="11"/>
  <c r="AH104" i="11"/>
  <c r="AL103" i="11"/>
  <c r="AK103" i="11"/>
  <c r="AJ103" i="11"/>
  <c r="AI103" i="11"/>
  <c r="AH103" i="11"/>
  <c r="AL102" i="11"/>
  <c r="AK102" i="11"/>
  <c r="AJ102" i="11"/>
  <c r="AI102" i="11"/>
  <c r="AH102" i="11"/>
  <c r="AL101" i="11"/>
  <c r="AK101" i="11"/>
  <c r="AJ101" i="11"/>
  <c r="AI101" i="11"/>
  <c r="AH101" i="11"/>
  <c r="AL100" i="11"/>
  <c r="AK100" i="11"/>
  <c r="AJ100" i="11"/>
  <c r="AI100" i="11"/>
  <c r="AH100" i="11"/>
  <c r="AL99" i="11"/>
  <c r="AK99" i="11"/>
  <c r="AJ99" i="11"/>
  <c r="AI99" i="11"/>
  <c r="AH99" i="11"/>
  <c r="AL98" i="11"/>
  <c r="AK98" i="11"/>
  <c r="AJ98" i="11"/>
  <c r="AI98" i="11"/>
  <c r="AH98" i="11"/>
  <c r="K100" i="13" s="1"/>
  <c r="AL97" i="11"/>
  <c r="AK97" i="11"/>
  <c r="AJ97" i="11"/>
  <c r="AI97" i="11"/>
  <c r="AH97" i="11"/>
  <c r="K99" i="13" s="1"/>
  <c r="AL96" i="11"/>
  <c r="AK96" i="11"/>
  <c r="AJ96" i="11"/>
  <c r="AI96" i="11"/>
  <c r="AH96" i="11"/>
  <c r="K98" i="13" s="1"/>
  <c r="AL95" i="11"/>
  <c r="AK95" i="11"/>
  <c r="AJ95" i="11"/>
  <c r="AI95" i="11"/>
  <c r="AH95" i="11"/>
  <c r="K97" i="13" s="1"/>
  <c r="AL94" i="11"/>
  <c r="AK94" i="11"/>
  <c r="AJ94" i="11"/>
  <c r="AI94" i="11"/>
  <c r="AH94" i="11"/>
  <c r="K96" i="13" s="1"/>
  <c r="AL93" i="11"/>
  <c r="AK93" i="11"/>
  <c r="AJ93" i="11"/>
  <c r="AI93" i="11"/>
  <c r="AH93" i="11"/>
  <c r="K95" i="13" s="1"/>
  <c r="AL92" i="11"/>
  <c r="AK92" i="11"/>
  <c r="AJ92" i="11"/>
  <c r="AI92" i="11"/>
  <c r="AH92" i="11"/>
  <c r="K94" i="13" s="1"/>
  <c r="AL91" i="11"/>
  <c r="AK91" i="11"/>
  <c r="AJ91" i="11"/>
  <c r="AI91" i="11"/>
  <c r="AH91" i="11"/>
  <c r="K93" i="13" s="1"/>
  <c r="AL90" i="11"/>
  <c r="AK90" i="11"/>
  <c r="AJ90" i="11"/>
  <c r="AI90" i="11"/>
  <c r="AH90" i="11"/>
  <c r="K92" i="13" s="1"/>
  <c r="AL89" i="11"/>
  <c r="AK89" i="11"/>
  <c r="AJ89" i="11"/>
  <c r="AI89" i="11"/>
  <c r="AH89" i="11"/>
  <c r="K91" i="13" s="1"/>
  <c r="AL88" i="11"/>
  <c r="AK88" i="11"/>
  <c r="AJ88" i="11"/>
  <c r="AI88" i="11"/>
  <c r="AH88" i="11"/>
  <c r="K90" i="13" s="1"/>
  <c r="AL87" i="11"/>
  <c r="AK87" i="11"/>
  <c r="AJ87" i="11"/>
  <c r="AI87" i="11"/>
  <c r="AH87" i="11"/>
  <c r="K89" i="13" s="1"/>
  <c r="AL86" i="11"/>
  <c r="AK86" i="11"/>
  <c r="AJ86" i="11"/>
  <c r="AI86" i="11"/>
  <c r="AH86" i="11"/>
  <c r="K88" i="13" s="1"/>
  <c r="AL85" i="11"/>
  <c r="AK85" i="11"/>
  <c r="AJ85" i="11"/>
  <c r="AI85" i="11"/>
  <c r="AH85" i="11"/>
  <c r="K87" i="13" s="1"/>
  <c r="AL84" i="11"/>
  <c r="AK84" i="11"/>
  <c r="AJ84" i="11"/>
  <c r="AI84" i="11"/>
  <c r="AH84" i="11"/>
  <c r="K86" i="13" s="1"/>
  <c r="AL83" i="11"/>
  <c r="AK83" i="11"/>
  <c r="AJ83" i="11"/>
  <c r="AI83" i="11"/>
  <c r="AH83" i="11"/>
  <c r="K85" i="13" s="1"/>
  <c r="AL82" i="11"/>
  <c r="AK82" i="11"/>
  <c r="AJ82" i="11"/>
  <c r="AI82" i="11"/>
  <c r="AH82" i="11"/>
  <c r="K84" i="13" s="1"/>
  <c r="AL81" i="11"/>
  <c r="AK81" i="11"/>
  <c r="AJ81" i="11"/>
  <c r="AI81" i="11"/>
  <c r="AH81" i="11"/>
  <c r="K83" i="13" s="1"/>
  <c r="AL80" i="11"/>
  <c r="AK80" i="11"/>
  <c r="AJ80" i="11"/>
  <c r="AI80" i="11"/>
  <c r="AH80" i="11"/>
  <c r="K82" i="13" s="1"/>
  <c r="AL79" i="11"/>
  <c r="AK79" i="11"/>
  <c r="AJ79" i="11"/>
  <c r="AI79" i="11"/>
  <c r="AH79" i="11"/>
  <c r="K81" i="13" s="1"/>
  <c r="AL78" i="11"/>
  <c r="AK78" i="11"/>
  <c r="AJ78" i="11"/>
  <c r="AI78" i="11"/>
  <c r="AH78" i="11"/>
  <c r="AL77" i="11"/>
  <c r="AK77" i="11"/>
  <c r="AJ77" i="11"/>
  <c r="AI77" i="11"/>
  <c r="AH77" i="11"/>
  <c r="AL76" i="11"/>
  <c r="AK76" i="11"/>
  <c r="AJ76" i="11"/>
  <c r="AI76" i="11"/>
  <c r="AH76" i="11"/>
  <c r="AL75" i="11"/>
  <c r="AK75" i="11"/>
  <c r="AJ75" i="11"/>
  <c r="AI75" i="11"/>
  <c r="AH75" i="11"/>
  <c r="AL74" i="11"/>
  <c r="AK74" i="11"/>
  <c r="AJ74" i="11"/>
  <c r="AI74" i="11"/>
  <c r="AH74" i="11"/>
  <c r="AL73" i="11"/>
  <c r="AK73" i="11"/>
  <c r="AJ73" i="11"/>
  <c r="AI73" i="11"/>
  <c r="AH73" i="11"/>
  <c r="AL72" i="11"/>
  <c r="AK72" i="11"/>
  <c r="AJ72" i="11"/>
  <c r="AI72" i="11"/>
  <c r="AH72" i="11"/>
  <c r="AL71" i="11"/>
  <c r="AK71" i="11"/>
  <c r="AJ71" i="11"/>
  <c r="AI71" i="11"/>
  <c r="AH71" i="11"/>
  <c r="AL70" i="11"/>
  <c r="AK70" i="11"/>
  <c r="AJ70" i="11"/>
  <c r="AI70" i="11"/>
  <c r="AH70" i="11"/>
  <c r="AL69" i="11"/>
  <c r="AK69" i="11"/>
  <c r="AJ69" i="11"/>
  <c r="AI69" i="11"/>
  <c r="AH69" i="11"/>
  <c r="AL68" i="11"/>
  <c r="AK68" i="11"/>
  <c r="AJ68" i="11"/>
  <c r="AI68" i="11"/>
  <c r="AH68" i="11"/>
  <c r="AL67" i="11"/>
  <c r="AK67" i="11"/>
  <c r="AJ67" i="11"/>
  <c r="AI67" i="11"/>
  <c r="AH67" i="11"/>
  <c r="AL66" i="11"/>
  <c r="AK66" i="11"/>
  <c r="AJ66" i="11"/>
  <c r="AI66" i="11"/>
  <c r="AH66" i="11"/>
  <c r="AL65" i="11"/>
  <c r="AK65" i="11"/>
  <c r="AJ65" i="11"/>
  <c r="AI65" i="11"/>
  <c r="AH65" i="11"/>
  <c r="AL64" i="11"/>
  <c r="AK64" i="11"/>
  <c r="AJ64" i="11"/>
  <c r="AI64" i="11"/>
  <c r="AH64" i="11"/>
  <c r="AL63" i="11"/>
  <c r="AK63" i="11"/>
  <c r="AJ63" i="11"/>
  <c r="AI63" i="11"/>
  <c r="AH63" i="11"/>
  <c r="AL62" i="11"/>
  <c r="AK62" i="11"/>
  <c r="AJ62" i="11"/>
  <c r="AI62" i="11"/>
  <c r="AH62" i="11"/>
  <c r="AL61" i="11"/>
  <c r="AK61" i="11"/>
  <c r="AJ61" i="11"/>
  <c r="AI61" i="11"/>
  <c r="AH61" i="11"/>
  <c r="AL60" i="11"/>
  <c r="AK60" i="11"/>
  <c r="AJ60" i="11"/>
  <c r="AI60" i="11"/>
  <c r="AH60" i="11"/>
  <c r="AL59" i="11"/>
  <c r="AK59" i="11"/>
  <c r="AJ59" i="11"/>
  <c r="AI59" i="11"/>
  <c r="AH59" i="11"/>
  <c r="AL58" i="11"/>
  <c r="AK58" i="11"/>
  <c r="AJ58" i="11"/>
  <c r="AI58" i="11"/>
  <c r="AH58" i="11"/>
  <c r="AL57" i="11"/>
  <c r="AK57" i="11"/>
  <c r="AJ57" i="11"/>
  <c r="AI57" i="11"/>
  <c r="AH57" i="11"/>
  <c r="AL56" i="11"/>
  <c r="AK56" i="11"/>
  <c r="AJ56" i="11"/>
  <c r="AI56" i="11"/>
  <c r="AH56" i="11"/>
  <c r="AL55" i="11"/>
  <c r="AK55" i="11"/>
  <c r="AJ55" i="11"/>
  <c r="AI55" i="11"/>
  <c r="AH55" i="11"/>
  <c r="AL54" i="11"/>
  <c r="AK54" i="11"/>
  <c r="AJ54" i="11"/>
  <c r="AI54" i="11"/>
  <c r="AH54" i="11"/>
  <c r="AL53" i="11"/>
  <c r="AK53" i="11"/>
  <c r="AJ53" i="11"/>
  <c r="AI53" i="11"/>
  <c r="AH53" i="11"/>
  <c r="AL52" i="11"/>
  <c r="AK52" i="11"/>
  <c r="AJ52" i="11"/>
  <c r="AI52" i="11"/>
  <c r="AH52" i="11"/>
  <c r="AL51" i="11"/>
  <c r="AK51" i="11"/>
  <c r="AJ51" i="11"/>
  <c r="AI51" i="11"/>
  <c r="AH51" i="11"/>
  <c r="AL50" i="11"/>
  <c r="AK50" i="11"/>
  <c r="AJ50" i="11"/>
  <c r="AI50" i="11"/>
  <c r="AH50" i="11"/>
  <c r="AL49" i="11"/>
  <c r="AK49" i="11"/>
  <c r="AJ49" i="11"/>
  <c r="AI49" i="11"/>
  <c r="AH49" i="11"/>
  <c r="AL48" i="11"/>
  <c r="AK48" i="11"/>
  <c r="AJ48" i="11"/>
  <c r="AI48" i="11"/>
  <c r="AH48" i="11"/>
  <c r="AL47" i="11"/>
  <c r="AK47" i="11"/>
  <c r="AJ47" i="11"/>
  <c r="AI47" i="11"/>
  <c r="AH47" i="11"/>
  <c r="AL46" i="11"/>
  <c r="AK46" i="11"/>
  <c r="AJ46" i="11"/>
  <c r="AI46" i="11"/>
  <c r="AH46" i="11"/>
  <c r="AL45" i="11"/>
  <c r="AK45" i="11"/>
  <c r="AJ45" i="11"/>
  <c r="AI45" i="11"/>
  <c r="AH45" i="11"/>
  <c r="AL44" i="11"/>
  <c r="AK44" i="11"/>
  <c r="AJ44" i="11"/>
  <c r="AI44" i="11"/>
  <c r="AH44" i="11"/>
  <c r="AL43" i="11"/>
  <c r="AK43" i="11"/>
  <c r="AJ43" i="11"/>
  <c r="AI43" i="11"/>
  <c r="AH43" i="11"/>
  <c r="AL42" i="11"/>
  <c r="AK42" i="11"/>
  <c r="AJ42" i="11"/>
  <c r="AI42" i="11"/>
  <c r="AH42" i="11"/>
  <c r="AL41" i="11"/>
  <c r="AK41" i="11"/>
  <c r="AJ41" i="11"/>
  <c r="AI41" i="11"/>
  <c r="AH41" i="11"/>
  <c r="AL40" i="11"/>
  <c r="AK40" i="11"/>
  <c r="AJ40" i="11"/>
  <c r="AI40" i="11"/>
  <c r="AH40" i="11"/>
  <c r="AL39" i="11"/>
  <c r="AK39" i="11"/>
  <c r="AJ39" i="11"/>
  <c r="AI39" i="11"/>
  <c r="AH39" i="11"/>
  <c r="AL38" i="11"/>
  <c r="AK38" i="11"/>
  <c r="AJ38" i="11"/>
  <c r="AI38" i="11"/>
  <c r="AH38" i="11"/>
  <c r="AL37" i="11"/>
  <c r="AK37" i="11"/>
  <c r="AJ37" i="11"/>
  <c r="AI37" i="11"/>
  <c r="AH37" i="11"/>
  <c r="AL36" i="11"/>
  <c r="AK36" i="11"/>
  <c r="AJ36" i="11"/>
  <c r="AI36" i="11"/>
  <c r="AH36" i="11"/>
  <c r="AL35" i="11"/>
  <c r="AK35" i="11"/>
  <c r="AJ35" i="11"/>
  <c r="AI35" i="11"/>
  <c r="AH35" i="11"/>
  <c r="AL34" i="11"/>
  <c r="AK34" i="11"/>
  <c r="AJ34" i="11"/>
  <c r="AI34" i="11"/>
  <c r="AH34" i="11"/>
  <c r="AL33" i="11"/>
  <c r="AK33" i="11"/>
  <c r="AJ33" i="11"/>
  <c r="AI33" i="11"/>
  <c r="AH33" i="11"/>
  <c r="AL32" i="11"/>
  <c r="AK32" i="11"/>
  <c r="AJ32" i="11"/>
  <c r="AI32" i="11"/>
  <c r="AH32" i="11"/>
  <c r="AL31" i="11"/>
  <c r="AK31" i="11"/>
  <c r="AJ31" i="11"/>
  <c r="AI31" i="11"/>
  <c r="AH31" i="11"/>
  <c r="AL30" i="11"/>
  <c r="AK30" i="11"/>
  <c r="AJ30" i="11"/>
  <c r="AI30" i="11"/>
  <c r="AH30" i="11"/>
  <c r="AL29" i="11"/>
  <c r="AK29" i="11"/>
  <c r="AJ29" i="11"/>
  <c r="AI29" i="11"/>
  <c r="AH29" i="11"/>
  <c r="AL28" i="11"/>
  <c r="AK28" i="11"/>
  <c r="AJ28" i="11"/>
  <c r="AI28" i="11"/>
  <c r="AH28" i="11"/>
  <c r="AL27" i="11"/>
  <c r="AK27" i="11"/>
  <c r="AJ27" i="11"/>
  <c r="AI27" i="11"/>
  <c r="AH27" i="11"/>
  <c r="AL26" i="11"/>
  <c r="AK26" i="11"/>
  <c r="AJ26" i="11"/>
  <c r="AI26" i="11"/>
  <c r="AH26" i="11"/>
  <c r="AL25" i="11"/>
  <c r="AK25" i="11"/>
  <c r="AJ25" i="11"/>
  <c r="AI25" i="11"/>
  <c r="AH25" i="11"/>
  <c r="AL24" i="11"/>
  <c r="AK24" i="11"/>
  <c r="AJ24" i="11"/>
  <c r="AI24" i="11"/>
  <c r="AH24" i="11"/>
  <c r="AL23" i="11"/>
  <c r="AK23" i="11"/>
  <c r="AJ23" i="11"/>
  <c r="AI23" i="11"/>
  <c r="AH23" i="11"/>
  <c r="AL22" i="11"/>
  <c r="AK22" i="11"/>
  <c r="AJ22" i="11"/>
  <c r="AI22" i="11"/>
  <c r="AH22" i="11"/>
  <c r="AL21" i="11"/>
  <c r="AK21" i="11"/>
  <c r="AJ21" i="11"/>
  <c r="AI21" i="11"/>
  <c r="AH21" i="11"/>
  <c r="AL20" i="11"/>
  <c r="AK20" i="11"/>
  <c r="AJ20" i="11"/>
  <c r="AI20" i="11"/>
  <c r="AH20" i="11"/>
  <c r="AL19" i="11"/>
  <c r="AK19" i="11"/>
  <c r="AJ19" i="11"/>
  <c r="AI19" i="11"/>
  <c r="AH19" i="11"/>
  <c r="AL18" i="11"/>
  <c r="AK18" i="11"/>
  <c r="AJ18" i="11"/>
  <c r="AI18" i="11"/>
  <c r="AH18" i="11"/>
  <c r="AL17" i="11"/>
  <c r="AK17" i="11"/>
  <c r="AJ17" i="11"/>
  <c r="AI17" i="11"/>
  <c r="AH17" i="11"/>
  <c r="AL16" i="11"/>
  <c r="AK16" i="11"/>
  <c r="AJ16" i="11"/>
  <c r="AI16" i="11"/>
  <c r="AH16" i="11"/>
  <c r="AL15" i="11"/>
  <c r="AK15" i="11"/>
  <c r="AJ15" i="11"/>
  <c r="AI15" i="11"/>
  <c r="AH15" i="11"/>
  <c r="AL14" i="11"/>
  <c r="AK14" i="11"/>
  <c r="AJ14" i="11"/>
  <c r="AI14" i="11"/>
  <c r="AH14" i="11"/>
  <c r="AL13" i="11"/>
  <c r="AK13" i="11"/>
  <c r="AJ13" i="11"/>
  <c r="AI13" i="11"/>
  <c r="AH13" i="11"/>
  <c r="AL12" i="11"/>
  <c r="AK12" i="11"/>
  <c r="AJ12" i="11"/>
  <c r="AI12" i="11"/>
  <c r="AH12" i="11"/>
  <c r="AL11" i="11"/>
  <c r="AK11" i="11"/>
  <c r="AJ11" i="11"/>
  <c r="AI11" i="11"/>
  <c r="AH11" i="11"/>
  <c r="AL10" i="11"/>
  <c r="AK10" i="11"/>
  <c r="AJ10" i="11"/>
  <c r="AI10" i="11"/>
  <c r="AH10" i="11"/>
  <c r="AL9" i="11"/>
  <c r="AK9" i="11"/>
  <c r="AJ9" i="11"/>
  <c r="AI9" i="11"/>
  <c r="AH9" i="11"/>
  <c r="AL8" i="11"/>
  <c r="AK8" i="11"/>
  <c r="AJ8" i="11"/>
  <c r="AI8" i="11"/>
  <c r="AH8" i="11"/>
  <c r="AL7" i="11"/>
  <c r="AK7" i="11"/>
  <c r="AJ7" i="11"/>
  <c r="AI7" i="11"/>
  <c r="AH7" i="11"/>
  <c r="AL6" i="11"/>
  <c r="AK6" i="11"/>
  <c r="AJ6" i="11"/>
  <c r="AI6" i="11"/>
  <c r="AH6" i="11"/>
  <c r="AL5" i="11"/>
  <c r="AK5" i="11"/>
  <c r="AJ5" i="11"/>
  <c r="AI5" i="11"/>
  <c r="AH5" i="11"/>
  <c r="AL3" i="11"/>
  <c r="AK3" i="11"/>
  <c r="AJ3" i="11"/>
  <c r="AI3" i="11"/>
  <c r="AH3" i="11"/>
  <c r="AH4" i="11"/>
  <c r="AI4" i="11"/>
  <c r="AJ4" i="11"/>
  <c r="AK4" i="11"/>
  <c r="AL4" i="11"/>
  <c r="CB820" i="5" l="1"/>
  <c r="CA820" i="5"/>
  <c r="BS820" i="5"/>
  <c r="BR820" i="5"/>
  <c r="AJ820" i="5"/>
  <c r="BQ820" i="5" s="1"/>
  <c r="AB820" i="5"/>
  <c r="W820" i="5"/>
  <c r="V820" i="5"/>
  <c r="U820" i="5"/>
  <c r="T820" i="5"/>
  <c r="S820" i="5"/>
  <c r="Q820" i="5"/>
  <c r="P820" i="5"/>
  <c r="O820" i="5" s="1"/>
  <c r="N820" i="5"/>
  <c r="M820" i="5"/>
  <c r="K820" i="5"/>
  <c r="J820" i="5"/>
  <c r="I820" i="5" s="1"/>
  <c r="R820" i="5" s="1"/>
  <c r="F820" i="5"/>
  <c r="B820" i="5"/>
  <c r="AI820" i="5" s="1"/>
  <c r="CB819" i="5"/>
  <c r="CA819" i="5"/>
  <c r="BS819" i="5"/>
  <c r="BR819" i="5"/>
  <c r="AJ819" i="5"/>
  <c r="AB819" i="5"/>
  <c r="W819" i="5"/>
  <c r="V819" i="5"/>
  <c r="U819" i="5"/>
  <c r="T819" i="5"/>
  <c r="S819" i="5"/>
  <c r="Q819" i="5"/>
  <c r="P819" i="5"/>
  <c r="O819" i="5" s="1"/>
  <c r="N819" i="5"/>
  <c r="M819" i="5"/>
  <c r="K819" i="5"/>
  <c r="J819" i="5"/>
  <c r="I819" i="5" s="1"/>
  <c r="R819" i="5" s="1"/>
  <c r="F819" i="5"/>
  <c r="B819" i="5"/>
  <c r="AI819" i="5" s="1"/>
  <c r="CB818" i="5"/>
  <c r="CA818" i="5"/>
  <c r="BS818" i="5"/>
  <c r="BR818" i="5"/>
  <c r="AJ818" i="5"/>
  <c r="AI818" i="5"/>
  <c r="AB818" i="5"/>
  <c r="W818" i="5"/>
  <c r="V818" i="5"/>
  <c r="U818" i="5"/>
  <c r="T818" i="5"/>
  <c r="S818" i="5"/>
  <c r="Q818" i="5"/>
  <c r="P818" i="5"/>
  <c r="O818" i="5" s="1"/>
  <c r="N818" i="5"/>
  <c r="M818" i="5"/>
  <c r="K818" i="5"/>
  <c r="J818" i="5"/>
  <c r="I818" i="5" s="1"/>
  <c r="R818" i="5" s="1"/>
  <c r="F818" i="5"/>
  <c r="B818" i="5"/>
  <c r="CB817" i="5"/>
  <c r="CA817" i="5"/>
  <c r="BS817" i="5"/>
  <c r="BR817" i="5"/>
  <c r="AJ817" i="5"/>
  <c r="AB817" i="5"/>
  <c r="W817" i="5"/>
  <c r="V817" i="5"/>
  <c r="U817" i="5"/>
  <c r="T817" i="5"/>
  <c r="S817" i="5"/>
  <c r="Q817" i="5"/>
  <c r="P817" i="5"/>
  <c r="O817" i="5" s="1"/>
  <c r="N817" i="5"/>
  <c r="M817" i="5"/>
  <c r="K817" i="5"/>
  <c r="J817" i="5"/>
  <c r="I817" i="5" s="1"/>
  <c r="R817" i="5" s="1"/>
  <c r="F817" i="5"/>
  <c r="B817" i="5"/>
  <c r="AI817" i="5" s="1"/>
  <c r="CB816" i="5"/>
  <c r="CA816" i="5"/>
  <c r="BS816" i="5"/>
  <c r="BR816" i="5"/>
  <c r="AJ816" i="5"/>
  <c r="AB816" i="5"/>
  <c r="W816" i="5"/>
  <c r="V816" i="5"/>
  <c r="U816" i="5"/>
  <c r="T816" i="5"/>
  <c r="S816" i="5"/>
  <c r="Q816" i="5"/>
  <c r="P816" i="5"/>
  <c r="O816" i="5" s="1"/>
  <c r="N816" i="5"/>
  <c r="M816" i="5"/>
  <c r="K816" i="5"/>
  <c r="J816" i="5"/>
  <c r="I816" i="5" s="1"/>
  <c r="R816" i="5" s="1"/>
  <c r="F816" i="5"/>
  <c r="B816" i="5"/>
  <c r="AI816" i="5" s="1"/>
  <c r="CB815" i="5"/>
  <c r="CA815" i="5"/>
  <c r="BS815" i="5"/>
  <c r="BR815" i="5"/>
  <c r="AJ815" i="5"/>
  <c r="BQ815" i="5" s="1"/>
  <c r="AB815" i="5"/>
  <c r="W815" i="5"/>
  <c r="V815" i="5"/>
  <c r="U815" i="5"/>
  <c r="T815" i="5"/>
  <c r="S815" i="5"/>
  <c r="Q815" i="5"/>
  <c r="P815" i="5"/>
  <c r="O815" i="5" s="1"/>
  <c r="N815" i="5"/>
  <c r="M815" i="5"/>
  <c r="K815" i="5"/>
  <c r="J815" i="5"/>
  <c r="I815" i="5" s="1"/>
  <c r="R815" i="5" s="1"/>
  <c r="F815" i="5"/>
  <c r="B815" i="5"/>
  <c r="AI815" i="5" s="1"/>
  <c r="CB814" i="5"/>
  <c r="CA814" i="5"/>
  <c r="BS814" i="5"/>
  <c r="BR814" i="5"/>
  <c r="AJ814" i="5"/>
  <c r="BQ814" i="5" s="1"/>
  <c r="AB814" i="5"/>
  <c r="W814" i="5"/>
  <c r="V814" i="5"/>
  <c r="U814" i="5"/>
  <c r="T814" i="5"/>
  <c r="S814" i="5"/>
  <c r="Q814" i="5"/>
  <c r="P814" i="5"/>
  <c r="O814" i="5" s="1"/>
  <c r="N814" i="5"/>
  <c r="M814" i="5"/>
  <c r="K814" i="5"/>
  <c r="J814" i="5"/>
  <c r="I814" i="5" s="1"/>
  <c r="R814" i="5" s="1"/>
  <c r="F814" i="5"/>
  <c r="B814" i="5"/>
  <c r="AI814" i="5" s="1"/>
  <c r="CB813" i="5"/>
  <c r="CA813" i="5"/>
  <c r="BS813" i="5"/>
  <c r="BR813" i="5"/>
  <c r="AJ813" i="5"/>
  <c r="BP813" i="5" s="1"/>
  <c r="AB813" i="5"/>
  <c r="W813" i="5"/>
  <c r="V813" i="5"/>
  <c r="U813" i="5"/>
  <c r="T813" i="5"/>
  <c r="S813" i="5"/>
  <c r="Q813" i="5"/>
  <c r="P813" i="5"/>
  <c r="O813" i="5" s="1"/>
  <c r="N813" i="5"/>
  <c r="M813" i="5"/>
  <c r="K813" i="5"/>
  <c r="J813" i="5"/>
  <c r="I813" i="5" s="1"/>
  <c r="R813" i="5" s="1"/>
  <c r="F813" i="5"/>
  <c r="B813" i="5"/>
  <c r="AI813" i="5" s="1"/>
  <c r="CB812" i="5"/>
  <c r="CA812" i="5"/>
  <c r="BS812" i="5"/>
  <c r="BR812" i="5"/>
  <c r="AJ812" i="5"/>
  <c r="BP812" i="5" s="1"/>
  <c r="AB812" i="5"/>
  <c r="W812" i="5"/>
  <c r="V812" i="5"/>
  <c r="U812" i="5"/>
  <c r="T812" i="5"/>
  <c r="S812" i="5"/>
  <c r="Q812" i="5"/>
  <c r="P812" i="5"/>
  <c r="O812" i="5" s="1"/>
  <c r="N812" i="5"/>
  <c r="M812" i="5"/>
  <c r="K812" i="5"/>
  <c r="J812" i="5"/>
  <c r="I812" i="5" s="1"/>
  <c r="R812" i="5" s="1"/>
  <c r="F812" i="5"/>
  <c r="B812" i="5"/>
  <c r="AI812" i="5" s="1"/>
  <c r="CB811" i="5"/>
  <c r="CA811" i="5"/>
  <c r="BS811" i="5"/>
  <c r="BR811" i="5"/>
  <c r="AJ811" i="5"/>
  <c r="AB811" i="5"/>
  <c r="W811" i="5"/>
  <c r="V811" i="5"/>
  <c r="U811" i="5"/>
  <c r="T811" i="5"/>
  <c r="S811" i="5"/>
  <c r="Q811" i="5"/>
  <c r="P811" i="5"/>
  <c r="O811" i="5" s="1"/>
  <c r="N811" i="5"/>
  <c r="M811" i="5"/>
  <c r="K811" i="5"/>
  <c r="J811" i="5"/>
  <c r="I811" i="5"/>
  <c r="R811" i="5" s="1"/>
  <c r="F811" i="5"/>
  <c r="B811" i="5"/>
  <c r="AI811" i="5" s="1"/>
  <c r="CB810" i="5"/>
  <c r="CA810" i="5"/>
  <c r="BS810" i="5"/>
  <c r="BR810" i="5"/>
  <c r="AJ810" i="5"/>
  <c r="AI810" i="5"/>
  <c r="AB810" i="5"/>
  <c r="W810" i="5"/>
  <c r="V810" i="5"/>
  <c r="U810" i="5"/>
  <c r="T810" i="5"/>
  <c r="S810" i="5"/>
  <c r="Q810" i="5"/>
  <c r="P810" i="5"/>
  <c r="O810" i="5" s="1"/>
  <c r="N810" i="5"/>
  <c r="M810" i="5"/>
  <c r="K810" i="5"/>
  <c r="J810" i="5"/>
  <c r="I810" i="5" s="1"/>
  <c r="R810" i="5" s="1"/>
  <c r="F810" i="5"/>
  <c r="B810" i="5"/>
  <c r="CB809" i="5"/>
  <c r="CA809" i="5"/>
  <c r="BS809" i="5"/>
  <c r="BR809" i="5"/>
  <c r="AJ809" i="5"/>
  <c r="AB809" i="5"/>
  <c r="W809" i="5"/>
  <c r="V809" i="5"/>
  <c r="U809" i="5"/>
  <c r="T809" i="5"/>
  <c r="S809" i="5"/>
  <c r="Q809" i="5"/>
  <c r="P809" i="5"/>
  <c r="O809" i="5" s="1"/>
  <c r="N809" i="5"/>
  <c r="M809" i="5"/>
  <c r="K809" i="5"/>
  <c r="J809" i="5"/>
  <c r="I809" i="5" s="1"/>
  <c r="R809" i="5" s="1"/>
  <c r="F809" i="5"/>
  <c r="B809" i="5"/>
  <c r="AI809" i="5" s="1"/>
  <c r="CB808" i="5"/>
  <c r="CA808" i="5"/>
  <c r="BS808" i="5"/>
  <c r="BR808" i="5"/>
  <c r="AJ808" i="5"/>
  <c r="BQ808" i="5" s="1"/>
  <c r="AB808" i="5"/>
  <c r="W808" i="5"/>
  <c r="V808" i="5"/>
  <c r="U808" i="5"/>
  <c r="T808" i="5"/>
  <c r="S808" i="5"/>
  <c r="Q808" i="5"/>
  <c r="P808" i="5"/>
  <c r="O808" i="5" s="1"/>
  <c r="N808" i="5"/>
  <c r="M808" i="5"/>
  <c r="K808" i="5"/>
  <c r="J808" i="5"/>
  <c r="I808" i="5" s="1"/>
  <c r="R808" i="5" s="1"/>
  <c r="F808" i="5"/>
  <c r="B808" i="5"/>
  <c r="AI808" i="5" s="1"/>
  <c r="CB807" i="5"/>
  <c r="CA807" i="5"/>
  <c r="BS807" i="5"/>
  <c r="BR807" i="5"/>
  <c r="AJ807" i="5"/>
  <c r="BP807" i="5" s="1"/>
  <c r="AB807" i="5"/>
  <c r="W807" i="5"/>
  <c r="V807" i="5"/>
  <c r="U807" i="5"/>
  <c r="T807" i="5"/>
  <c r="S807" i="5"/>
  <c r="Q807" i="5"/>
  <c r="P807" i="5"/>
  <c r="O807" i="5" s="1"/>
  <c r="N807" i="5"/>
  <c r="M807" i="5"/>
  <c r="K807" i="5"/>
  <c r="J807" i="5"/>
  <c r="I807" i="5" s="1"/>
  <c r="R807" i="5" s="1"/>
  <c r="F807" i="5"/>
  <c r="B807" i="5"/>
  <c r="AI807" i="5" s="1"/>
  <c r="CB806" i="5"/>
  <c r="CA806" i="5"/>
  <c r="BS806" i="5"/>
  <c r="BR806" i="5"/>
  <c r="AJ806" i="5"/>
  <c r="BQ806" i="5" s="1"/>
  <c r="AB806" i="5"/>
  <c r="W806" i="5"/>
  <c r="V806" i="5"/>
  <c r="U806" i="5"/>
  <c r="T806" i="5"/>
  <c r="S806" i="5"/>
  <c r="Q806" i="5"/>
  <c r="P806" i="5"/>
  <c r="O806" i="5" s="1"/>
  <c r="N806" i="5"/>
  <c r="M806" i="5"/>
  <c r="K806" i="5"/>
  <c r="J806" i="5"/>
  <c r="I806" i="5" s="1"/>
  <c r="R806" i="5" s="1"/>
  <c r="F806" i="5"/>
  <c r="B806" i="5"/>
  <c r="AI806" i="5" s="1"/>
  <c r="CB805" i="5"/>
  <c r="CA805" i="5"/>
  <c r="BS805" i="5"/>
  <c r="BR805" i="5"/>
  <c r="AJ805" i="5"/>
  <c r="AB805" i="5"/>
  <c r="W805" i="5"/>
  <c r="V805" i="5"/>
  <c r="U805" i="5"/>
  <c r="T805" i="5"/>
  <c r="S805" i="5"/>
  <c r="Q805" i="5"/>
  <c r="P805" i="5"/>
  <c r="O805" i="5" s="1"/>
  <c r="N805" i="5"/>
  <c r="M805" i="5"/>
  <c r="K805" i="5"/>
  <c r="J805" i="5"/>
  <c r="I805" i="5" s="1"/>
  <c r="R805" i="5" s="1"/>
  <c r="F805" i="5"/>
  <c r="B805" i="5"/>
  <c r="AI805" i="5" s="1"/>
  <c r="CB804" i="5"/>
  <c r="CA804" i="5"/>
  <c r="BS804" i="5"/>
  <c r="BR804" i="5"/>
  <c r="AJ804" i="5"/>
  <c r="AB804" i="5"/>
  <c r="W804" i="5"/>
  <c r="V804" i="5"/>
  <c r="U804" i="5"/>
  <c r="T804" i="5"/>
  <c r="S804" i="5"/>
  <c r="Q804" i="5"/>
  <c r="P804" i="5"/>
  <c r="O804" i="5" s="1"/>
  <c r="N804" i="5"/>
  <c r="M804" i="5"/>
  <c r="K804" i="5"/>
  <c r="J804" i="5"/>
  <c r="I804" i="5" s="1"/>
  <c r="R804" i="5" s="1"/>
  <c r="F804" i="5"/>
  <c r="B804" i="5"/>
  <c r="AI804" i="5" s="1"/>
  <c r="CB803" i="5"/>
  <c r="CA803" i="5"/>
  <c r="BS803" i="5"/>
  <c r="BR803" i="5"/>
  <c r="AJ803" i="5"/>
  <c r="AB803" i="5"/>
  <c r="W803" i="5"/>
  <c r="V803" i="5"/>
  <c r="U803" i="5"/>
  <c r="T803" i="5"/>
  <c r="S803" i="5"/>
  <c r="Q803" i="5"/>
  <c r="P803" i="5"/>
  <c r="O803" i="5" s="1"/>
  <c r="N803" i="5"/>
  <c r="M803" i="5"/>
  <c r="K803" i="5"/>
  <c r="J803" i="5"/>
  <c r="I803" i="5" s="1"/>
  <c r="R803" i="5" s="1"/>
  <c r="F803" i="5"/>
  <c r="B803" i="5"/>
  <c r="AI803" i="5" s="1"/>
  <c r="CB802" i="5"/>
  <c r="CA802" i="5"/>
  <c r="BS802" i="5"/>
  <c r="BR802" i="5"/>
  <c r="AJ802" i="5"/>
  <c r="AB802" i="5"/>
  <c r="W802" i="5"/>
  <c r="V802" i="5"/>
  <c r="U802" i="5"/>
  <c r="T802" i="5"/>
  <c r="S802" i="5"/>
  <c r="Q802" i="5"/>
  <c r="P802" i="5"/>
  <c r="O802" i="5" s="1"/>
  <c r="N802" i="5"/>
  <c r="M802" i="5"/>
  <c r="K802" i="5"/>
  <c r="J802" i="5"/>
  <c r="I802" i="5"/>
  <c r="R802" i="5" s="1"/>
  <c r="F802" i="5"/>
  <c r="B802" i="5"/>
  <c r="AI802" i="5" s="1"/>
  <c r="CB801" i="5"/>
  <c r="CA801" i="5"/>
  <c r="BS801" i="5"/>
  <c r="BR801" i="5"/>
  <c r="AJ801" i="5"/>
  <c r="BP801" i="5" s="1"/>
  <c r="AB801" i="5"/>
  <c r="W801" i="5"/>
  <c r="V801" i="5"/>
  <c r="U801" i="5"/>
  <c r="T801" i="5"/>
  <c r="S801" i="5"/>
  <c r="Q801" i="5"/>
  <c r="P801" i="5"/>
  <c r="O801" i="5" s="1"/>
  <c r="N801" i="5"/>
  <c r="M801" i="5"/>
  <c r="K801" i="5"/>
  <c r="J801" i="5"/>
  <c r="I801" i="5" s="1"/>
  <c r="R801" i="5" s="1"/>
  <c r="F801" i="5"/>
  <c r="B801" i="5"/>
  <c r="AI801" i="5" s="1"/>
  <c r="CB800" i="5"/>
  <c r="CA800" i="5"/>
  <c r="BS800" i="5"/>
  <c r="BR800" i="5"/>
  <c r="AJ800" i="5"/>
  <c r="BQ800" i="5" s="1"/>
  <c r="AB800" i="5"/>
  <c r="W800" i="5"/>
  <c r="V800" i="5"/>
  <c r="U800" i="5"/>
  <c r="T800" i="5"/>
  <c r="S800" i="5"/>
  <c r="Q800" i="5"/>
  <c r="P800" i="5"/>
  <c r="O800" i="5" s="1"/>
  <c r="N800" i="5"/>
  <c r="M800" i="5"/>
  <c r="K800" i="5"/>
  <c r="J800" i="5"/>
  <c r="I800" i="5" s="1"/>
  <c r="R800" i="5" s="1"/>
  <c r="F800" i="5"/>
  <c r="B800" i="5"/>
  <c r="AI800" i="5" s="1"/>
  <c r="CB799" i="5"/>
  <c r="CA799" i="5"/>
  <c r="BS799" i="5"/>
  <c r="BR799" i="5"/>
  <c r="AJ799" i="5"/>
  <c r="BP799" i="5" s="1"/>
  <c r="AB799" i="5"/>
  <c r="W799" i="5"/>
  <c r="V799" i="5"/>
  <c r="U799" i="5"/>
  <c r="T799" i="5"/>
  <c r="S799" i="5"/>
  <c r="Q799" i="5"/>
  <c r="P799" i="5"/>
  <c r="O799" i="5" s="1"/>
  <c r="N799" i="5"/>
  <c r="M799" i="5"/>
  <c r="K799" i="5"/>
  <c r="J799" i="5"/>
  <c r="I799" i="5" s="1"/>
  <c r="R799" i="5" s="1"/>
  <c r="F799" i="5"/>
  <c r="B799" i="5"/>
  <c r="AI799" i="5" s="1"/>
  <c r="CB798" i="5"/>
  <c r="CA798" i="5"/>
  <c r="BS798" i="5"/>
  <c r="BR798" i="5"/>
  <c r="AJ798" i="5"/>
  <c r="BQ798" i="5" s="1"/>
  <c r="AB798" i="5"/>
  <c r="W798" i="5"/>
  <c r="V798" i="5"/>
  <c r="U798" i="5"/>
  <c r="T798" i="5"/>
  <c r="S798" i="5"/>
  <c r="Q798" i="5"/>
  <c r="P798" i="5"/>
  <c r="O798" i="5" s="1"/>
  <c r="N798" i="5"/>
  <c r="M798" i="5"/>
  <c r="K798" i="5"/>
  <c r="J798" i="5"/>
  <c r="I798" i="5" s="1"/>
  <c r="R798" i="5" s="1"/>
  <c r="F798" i="5"/>
  <c r="B798" i="5"/>
  <c r="AI798" i="5" s="1"/>
  <c r="CB797" i="5"/>
  <c r="CA797" i="5"/>
  <c r="BS797" i="5"/>
  <c r="BR797" i="5"/>
  <c r="AJ797" i="5"/>
  <c r="BP797" i="5" s="1"/>
  <c r="AB797" i="5"/>
  <c r="W797" i="5"/>
  <c r="V797" i="5"/>
  <c r="U797" i="5"/>
  <c r="T797" i="5"/>
  <c r="S797" i="5"/>
  <c r="Q797" i="5"/>
  <c r="P797" i="5"/>
  <c r="O797" i="5" s="1"/>
  <c r="N797" i="5"/>
  <c r="M797" i="5"/>
  <c r="K797" i="5"/>
  <c r="J797" i="5"/>
  <c r="I797" i="5" s="1"/>
  <c r="R797" i="5" s="1"/>
  <c r="F797" i="5"/>
  <c r="B797" i="5"/>
  <c r="AI797" i="5" s="1"/>
  <c r="CB796" i="5"/>
  <c r="CA796" i="5"/>
  <c r="BS796" i="5"/>
  <c r="BR796" i="5"/>
  <c r="AJ796" i="5"/>
  <c r="BQ796" i="5" s="1"/>
  <c r="AB796" i="5"/>
  <c r="W796" i="5"/>
  <c r="V796" i="5"/>
  <c r="U796" i="5"/>
  <c r="T796" i="5"/>
  <c r="S796" i="5"/>
  <c r="Q796" i="5"/>
  <c r="P796" i="5"/>
  <c r="O796" i="5" s="1"/>
  <c r="N796" i="5"/>
  <c r="M796" i="5"/>
  <c r="K796" i="5"/>
  <c r="J796" i="5"/>
  <c r="I796" i="5" s="1"/>
  <c r="R796" i="5" s="1"/>
  <c r="F796" i="5"/>
  <c r="B796" i="5"/>
  <c r="AI796" i="5" s="1"/>
  <c r="CB795" i="5"/>
  <c r="CA795" i="5"/>
  <c r="BS795" i="5"/>
  <c r="BR795" i="5"/>
  <c r="AJ795" i="5"/>
  <c r="BQ795" i="5" s="1"/>
  <c r="AB795" i="5"/>
  <c r="W795" i="5"/>
  <c r="V795" i="5"/>
  <c r="U795" i="5"/>
  <c r="T795" i="5"/>
  <c r="S795" i="5"/>
  <c r="Q795" i="5"/>
  <c r="P795" i="5"/>
  <c r="O795" i="5" s="1"/>
  <c r="N795" i="5"/>
  <c r="M795" i="5"/>
  <c r="K795" i="5"/>
  <c r="J795" i="5"/>
  <c r="I795" i="5" s="1"/>
  <c r="R795" i="5" s="1"/>
  <c r="F795" i="5"/>
  <c r="B795" i="5"/>
  <c r="AI795" i="5" s="1"/>
  <c r="CB794" i="5"/>
  <c r="CA794" i="5"/>
  <c r="BS794" i="5"/>
  <c r="BR794" i="5"/>
  <c r="AJ794" i="5"/>
  <c r="BQ794" i="5" s="1"/>
  <c r="AB794" i="5"/>
  <c r="W794" i="5"/>
  <c r="V794" i="5"/>
  <c r="U794" i="5"/>
  <c r="T794" i="5"/>
  <c r="S794" i="5"/>
  <c r="Q794" i="5"/>
  <c r="P794" i="5"/>
  <c r="O794" i="5" s="1"/>
  <c r="N794" i="5"/>
  <c r="M794" i="5"/>
  <c r="K794" i="5"/>
  <c r="J794" i="5"/>
  <c r="I794" i="5" s="1"/>
  <c r="R794" i="5" s="1"/>
  <c r="F794" i="5"/>
  <c r="B794" i="5"/>
  <c r="AI794" i="5" s="1"/>
  <c r="CB793" i="5"/>
  <c r="CA793" i="5"/>
  <c r="BS793" i="5"/>
  <c r="BR793" i="5"/>
  <c r="AJ793" i="5"/>
  <c r="BP793" i="5" s="1"/>
  <c r="AB793" i="5"/>
  <c r="W793" i="5"/>
  <c r="V793" i="5"/>
  <c r="U793" i="5"/>
  <c r="T793" i="5"/>
  <c r="S793" i="5"/>
  <c r="Q793" i="5"/>
  <c r="P793" i="5"/>
  <c r="O793" i="5" s="1"/>
  <c r="N793" i="5"/>
  <c r="M793" i="5"/>
  <c r="K793" i="5"/>
  <c r="J793" i="5"/>
  <c r="I793" i="5" s="1"/>
  <c r="R793" i="5" s="1"/>
  <c r="F793" i="5"/>
  <c r="B793" i="5"/>
  <c r="AI793" i="5" s="1"/>
  <c r="CB792" i="5"/>
  <c r="CA792" i="5"/>
  <c r="BS792" i="5"/>
  <c r="BR792" i="5"/>
  <c r="AJ792" i="5"/>
  <c r="AB792" i="5"/>
  <c r="W792" i="5"/>
  <c r="V792" i="5"/>
  <c r="U792" i="5"/>
  <c r="T792" i="5"/>
  <c r="S792" i="5"/>
  <c r="Q792" i="5"/>
  <c r="P792" i="5"/>
  <c r="O792" i="5" s="1"/>
  <c r="N792" i="5"/>
  <c r="M792" i="5"/>
  <c r="K792" i="5"/>
  <c r="J792" i="5"/>
  <c r="I792" i="5" s="1"/>
  <c r="R792" i="5" s="1"/>
  <c r="F792" i="5"/>
  <c r="B792" i="5"/>
  <c r="AI792" i="5" s="1"/>
  <c r="CB791" i="5"/>
  <c r="CA791" i="5"/>
  <c r="BS791" i="5"/>
  <c r="BR791" i="5"/>
  <c r="AJ791" i="5"/>
  <c r="AB791" i="5"/>
  <c r="W791" i="5"/>
  <c r="V791" i="5"/>
  <c r="U791" i="5"/>
  <c r="T791" i="5"/>
  <c r="S791" i="5"/>
  <c r="Q791" i="5"/>
  <c r="P791" i="5"/>
  <c r="O791" i="5" s="1"/>
  <c r="N791" i="5"/>
  <c r="M791" i="5"/>
  <c r="K791" i="5"/>
  <c r="J791" i="5"/>
  <c r="I791" i="5" s="1"/>
  <c r="R791" i="5" s="1"/>
  <c r="F791" i="5"/>
  <c r="B791" i="5"/>
  <c r="AI791" i="5" s="1"/>
  <c r="CB790" i="5"/>
  <c r="CA790" i="5"/>
  <c r="BS790" i="5"/>
  <c r="BR790" i="5"/>
  <c r="AJ790" i="5"/>
  <c r="BQ790" i="5" s="1"/>
  <c r="AB790" i="5"/>
  <c r="W790" i="5"/>
  <c r="V790" i="5"/>
  <c r="U790" i="5"/>
  <c r="T790" i="5"/>
  <c r="S790" i="5"/>
  <c r="Q790" i="5"/>
  <c r="P790" i="5"/>
  <c r="O790" i="5" s="1"/>
  <c r="N790" i="5"/>
  <c r="M790" i="5"/>
  <c r="K790" i="5"/>
  <c r="J790" i="5"/>
  <c r="I790" i="5" s="1"/>
  <c r="R790" i="5" s="1"/>
  <c r="F790" i="5"/>
  <c r="B790" i="5"/>
  <c r="AI790" i="5" s="1"/>
  <c r="CB789" i="5"/>
  <c r="CA789" i="5"/>
  <c r="BS789" i="5"/>
  <c r="BR789" i="5"/>
  <c r="AJ789" i="5"/>
  <c r="BQ789" i="5" s="1"/>
  <c r="AB789" i="5"/>
  <c r="W789" i="5"/>
  <c r="V789" i="5"/>
  <c r="U789" i="5"/>
  <c r="T789" i="5"/>
  <c r="S789" i="5"/>
  <c r="Q789" i="5"/>
  <c r="P789" i="5"/>
  <c r="O789" i="5" s="1"/>
  <c r="N789" i="5"/>
  <c r="M789" i="5"/>
  <c r="K789" i="5"/>
  <c r="J789" i="5"/>
  <c r="I789" i="5" s="1"/>
  <c r="R789" i="5" s="1"/>
  <c r="F789" i="5"/>
  <c r="B789" i="5"/>
  <c r="AI789" i="5" s="1"/>
  <c r="CB788" i="5"/>
  <c r="CA788" i="5"/>
  <c r="BS788" i="5"/>
  <c r="BR788" i="5"/>
  <c r="AJ788" i="5"/>
  <c r="BP788" i="5" s="1"/>
  <c r="AB788" i="5"/>
  <c r="W788" i="5"/>
  <c r="V788" i="5"/>
  <c r="U788" i="5"/>
  <c r="T788" i="5"/>
  <c r="S788" i="5"/>
  <c r="Q788" i="5"/>
  <c r="P788" i="5"/>
  <c r="O788" i="5" s="1"/>
  <c r="N788" i="5"/>
  <c r="M788" i="5"/>
  <c r="K788" i="5"/>
  <c r="J788" i="5"/>
  <c r="I788" i="5" s="1"/>
  <c r="R788" i="5" s="1"/>
  <c r="F788" i="5"/>
  <c r="B788" i="5"/>
  <c r="AI788" i="5" s="1"/>
  <c r="CB787" i="5"/>
  <c r="CA787" i="5"/>
  <c r="BS787" i="5"/>
  <c r="BR787" i="5"/>
  <c r="AJ787" i="5"/>
  <c r="AB787" i="5"/>
  <c r="W787" i="5"/>
  <c r="V787" i="5"/>
  <c r="U787" i="5"/>
  <c r="T787" i="5"/>
  <c r="S787" i="5"/>
  <c r="Q787" i="5"/>
  <c r="P787" i="5"/>
  <c r="O787" i="5" s="1"/>
  <c r="N787" i="5"/>
  <c r="M787" i="5"/>
  <c r="K787" i="5"/>
  <c r="J787" i="5"/>
  <c r="I787" i="5" s="1"/>
  <c r="R787" i="5" s="1"/>
  <c r="F787" i="5"/>
  <c r="B787" i="5"/>
  <c r="AI787" i="5" s="1"/>
  <c r="CB786" i="5"/>
  <c r="CA786" i="5"/>
  <c r="BS786" i="5"/>
  <c r="BR786" i="5"/>
  <c r="AJ786" i="5"/>
  <c r="BP786" i="5" s="1"/>
  <c r="AB786" i="5"/>
  <c r="W786" i="5"/>
  <c r="V786" i="5"/>
  <c r="U786" i="5"/>
  <c r="T786" i="5"/>
  <c r="S786" i="5"/>
  <c r="Q786" i="5"/>
  <c r="P786" i="5"/>
  <c r="O786" i="5" s="1"/>
  <c r="N786" i="5"/>
  <c r="M786" i="5"/>
  <c r="K786" i="5"/>
  <c r="J786" i="5"/>
  <c r="I786" i="5" s="1"/>
  <c r="R786" i="5" s="1"/>
  <c r="F786" i="5"/>
  <c r="B786" i="5"/>
  <c r="AI786" i="5" s="1"/>
  <c r="CB785" i="5"/>
  <c r="CA785" i="5"/>
  <c r="BS785" i="5"/>
  <c r="BR785" i="5"/>
  <c r="AJ785" i="5"/>
  <c r="BP785" i="5" s="1"/>
  <c r="AB785" i="5"/>
  <c r="W785" i="5"/>
  <c r="V785" i="5"/>
  <c r="U785" i="5"/>
  <c r="T785" i="5"/>
  <c r="S785" i="5"/>
  <c r="Q785" i="5"/>
  <c r="P785" i="5"/>
  <c r="O785" i="5" s="1"/>
  <c r="N785" i="5"/>
  <c r="M785" i="5"/>
  <c r="K785" i="5"/>
  <c r="J785" i="5"/>
  <c r="I785" i="5" s="1"/>
  <c r="R785" i="5" s="1"/>
  <c r="F785" i="5"/>
  <c r="B785" i="5"/>
  <c r="AI785" i="5" s="1"/>
  <c r="CB784" i="5"/>
  <c r="CA784" i="5"/>
  <c r="BS784" i="5"/>
  <c r="BR784" i="5"/>
  <c r="AJ784" i="5"/>
  <c r="BQ784" i="5" s="1"/>
  <c r="AB784" i="5"/>
  <c r="W784" i="5"/>
  <c r="V784" i="5"/>
  <c r="U784" i="5"/>
  <c r="T784" i="5"/>
  <c r="S784" i="5"/>
  <c r="Q784" i="5"/>
  <c r="P784" i="5"/>
  <c r="O784" i="5" s="1"/>
  <c r="N784" i="5"/>
  <c r="M784" i="5"/>
  <c r="K784" i="5"/>
  <c r="J784" i="5"/>
  <c r="I784" i="5" s="1"/>
  <c r="R784" i="5" s="1"/>
  <c r="F784" i="5"/>
  <c r="B784" i="5"/>
  <c r="AI784" i="5" s="1"/>
  <c r="CB783" i="5"/>
  <c r="CA783" i="5"/>
  <c r="BS783" i="5"/>
  <c r="BR783" i="5"/>
  <c r="AJ783" i="5"/>
  <c r="AB783" i="5"/>
  <c r="W783" i="5"/>
  <c r="V783" i="5"/>
  <c r="U783" i="5"/>
  <c r="T783" i="5"/>
  <c r="S783" i="5"/>
  <c r="Q783" i="5"/>
  <c r="P783" i="5"/>
  <c r="O783" i="5" s="1"/>
  <c r="N783" i="5"/>
  <c r="M783" i="5"/>
  <c r="K783" i="5"/>
  <c r="J783" i="5"/>
  <c r="I783" i="5" s="1"/>
  <c r="R783" i="5" s="1"/>
  <c r="F783" i="5"/>
  <c r="B783" i="5"/>
  <c r="AI783" i="5" s="1"/>
  <c r="CB782" i="5"/>
  <c r="CA782" i="5"/>
  <c r="BS782" i="5"/>
  <c r="BR782" i="5"/>
  <c r="AJ782" i="5"/>
  <c r="BQ782" i="5" s="1"/>
  <c r="AB782" i="5"/>
  <c r="W782" i="5"/>
  <c r="V782" i="5"/>
  <c r="U782" i="5"/>
  <c r="T782" i="5"/>
  <c r="S782" i="5"/>
  <c r="Q782" i="5"/>
  <c r="P782" i="5"/>
  <c r="O782" i="5" s="1"/>
  <c r="N782" i="5"/>
  <c r="M782" i="5"/>
  <c r="K782" i="5"/>
  <c r="J782" i="5"/>
  <c r="I782" i="5" s="1"/>
  <c r="R782" i="5" s="1"/>
  <c r="F782" i="5"/>
  <c r="B782" i="5"/>
  <c r="AI782" i="5" s="1"/>
  <c r="CB781" i="5"/>
  <c r="CA781" i="5"/>
  <c r="BS781" i="5"/>
  <c r="BR781" i="5"/>
  <c r="AJ781" i="5"/>
  <c r="AB781" i="5"/>
  <c r="W781" i="5"/>
  <c r="V781" i="5"/>
  <c r="U781" i="5"/>
  <c r="T781" i="5"/>
  <c r="S781" i="5"/>
  <c r="Q781" i="5"/>
  <c r="P781" i="5"/>
  <c r="O781" i="5" s="1"/>
  <c r="N781" i="5"/>
  <c r="M781" i="5"/>
  <c r="K781" i="5"/>
  <c r="J781" i="5"/>
  <c r="I781" i="5" s="1"/>
  <c r="R781" i="5" s="1"/>
  <c r="F781" i="5"/>
  <c r="B781" i="5"/>
  <c r="AI781" i="5" s="1"/>
  <c r="CB780" i="5"/>
  <c r="CA780" i="5"/>
  <c r="BS780" i="5"/>
  <c r="BR780" i="5"/>
  <c r="AJ780" i="5"/>
  <c r="AB780" i="5"/>
  <c r="W780" i="5"/>
  <c r="V780" i="5"/>
  <c r="U780" i="5"/>
  <c r="T780" i="5"/>
  <c r="S780" i="5"/>
  <c r="Q780" i="5"/>
  <c r="P780" i="5"/>
  <c r="O780" i="5" s="1"/>
  <c r="N780" i="5"/>
  <c r="M780" i="5"/>
  <c r="K780" i="5"/>
  <c r="J780" i="5"/>
  <c r="I780" i="5" s="1"/>
  <c r="R780" i="5" s="1"/>
  <c r="F780" i="5"/>
  <c r="B780" i="5"/>
  <c r="AI780" i="5" s="1"/>
  <c r="CB779" i="5"/>
  <c r="CA779" i="5"/>
  <c r="BS779" i="5"/>
  <c r="BR779" i="5"/>
  <c r="AJ779" i="5"/>
  <c r="BP779" i="5" s="1"/>
  <c r="AB779" i="5"/>
  <c r="W779" i="5"/>
  <c r="V779" i="5"/>
  <c r="U779" i="5"/>
  <c r="T779" i="5"/>
  <c r="S779" i="5"/>
  <c r="Q779" i="5"/>
  <c r="P779" i="5"/>
  <c r="O779" i="5" s="1"/>
  <c r="N779" i="5"/>
  <c r="M779" i="5"/>
  <c r="K779" i="5"/>
  <c r="J779" i="5"/>
  <c r="I779" i="5" s="1"/>
  <c r="R779" i="5" s="1"/>
  <c r="F779" i="5"/>
  <c r="B779" i="5"/>
  <c r="AI779" i="5" s="1"/>
  <c r="CB778" i="5"/>
  <c r="CA778" i="5"/>
  <c r="BS778" i="5"/>
  <c r="BR778" i="5"/>
  <c r="AJ778" i="5"/>
  <c r="AB778" i="5"/>
  <c r="W778" i="5"/>
  <c r="V778" i="5"/>
  <c r="U778" i="5"/>
  <c r="T778" i="5"/>
  <c r="S778" i="5"/>
  <c r="Q778" i="5"/>
  <c r="P778" i="5"/>
  <c r="O778" i="5" s="1"/>
  <c r="N778" i="5"/>
  <c r="M778" i="5"/>
  <c r="K778" i="5"/>
  <c r="J778" i="5"/>
  <c r="I778" i="5" s="1"/>
  <c r="R778" i="5" s="1"/>
  <c r="F778" i="5"/>
  <c r="B778" i="5"/>
  <c r="AI778" i="5" s="1"/>
  <c r="CB777" i="5"/>
  <c r="CA777" i="5"/>
  <c r="BS777" i="5"/>
  <c r="BR777" i="5"/>
  <c r="AJ777" i="5"/>
  <c r="AB777" i="5"/>
  <c r="W777" i="5"/>
  <c r="V777" i="5"/>
  <c r="U777" i="5"/>
  <c r="T777" i="5"/>
  <c r="S777" i="5"/>
  <c r="Q777" i="5"/>
  <c r="P777" i="5"/>
  <c r="O777" i="5" s="1"/>
  <c r="N777" i="5"/>
  <c r="M777" i="5"/>
  <c r="K777" i="5"/>
  <c r="J777" i="5"/>
  <c r="I777" i="5" s="1"/>
  <c r="R777" i="5" s="1"/>
  <c r="F777" i="5"/>
  <c r="B777" i="5"/>
  <c r="AI777" i="5" s="1"/>
  <c r="CB776" i="5"/>
  <c r="CA776" i="5"/>
  <c r="BS776" i="5"/>
  <c r="BR776" i="5"/>
  <c r="AJ776" i="5"/>
  <c r="BQ776" i="5" s="1"/>
  <c r="AB776" i="5"/>
  <c r="W776" i="5"/>
  <c r="V776" i="5"/>
  <c r="U776" i="5"/>
  <c r="T776" i="5"/>
  <c r="S776" i="5"/>
  <c r="Q776" i="5"/>
  <c r="P776" i="5"/>
  <c r="O776" i="5" s="1"/>
  <c r="N776" i="5"/>
  <c r="M776" i="5"/>
  <c r="K776" i="5"/>
  <c r="J776" i="5"/>
  <c r="I776" i="5" s="1"/>
  <c r="R776" i="5" s="1"/>
  <c r="F776" i="5"/>
  <c r="B776" i="5"/>
  <c r="AI776" i="5" s="1"/>
  <c r="CB775" i="5"/>
  <c r="CA775" i="5"/>
  <c r="BS775" i="5"/>
  <c r="BR775" i="5"/>
  <c r="AJ775" i="5"/>
  <c r="BQ775" i="5" s="1"/>
  <c r="AB775" i="5"/>
  <c r="W775" i="5"/>
  <c r="V775" i="5"/>
  <c r="U775" i="5"/>
  <c r="T775" i="5"/>
  <c r="S775" i="5"/>
  <c r="Q775" i="5"/>
  <c r="P775" i="5"/>
  <c r="O775" i="5" s="1"/>
  <c r="N775" i="5"/>
  <c r="M775" i="5"/>
  <c r="K775" i="5"/>
  <c r="J775" i="5"/>
  <c r="I775" i="5" s="1"/>
  <c r="R775" i="5" s="1"/>
  <c r="F775" i="5"/>
  <c r="B775" i="5"/>
  <c r="AI775" i="5" s="1"/>
  <c r="CB774" i="5"/>
  <c r="CA774" i="5"/>
  <c r="BS774" i="5"/>
  <c r="BR774" i="5"/>
  <c r="AJ774" i="5"/>
  <c r="BQ774" i="5" s="1"/>
  <c r="AB774" i="5"/>
  <c r="W774" i="5"/>
  <c r="V774" i="5"/>
  <c r="U774" i="5"/>
  <c r="T774" i="5"/>
  <c r="S774" i="5"/>
  <c r="Q774" i="5"/>
  <c r="P774" i="5"/>
  <c r="O774" i="5" s="1"/>
  <c r="N774" i="5"/>
  <c r="M774" i="5"/>
  <c r="K774" i="5"/>
  <c r="J774" i="5"/>
  <c r="I774" i="5" s="1"/>
  <c r="R774" i="5" s="1"/>
  <c r="F774" i="5"/>
  <c r="B774" i="5"/>
  <c r="AI774" i="5" s="1"/>
  <c r="CB773" i="5"/>
  <c r="CA773" i="5"/>
  <c r="BS773" i="5"/>
  <c r="BR773" i="5"/>
  <c r="AJ773" i="5"/>
  <c r="BP773" i="5" s="1"/>
  <c r="AB773" i="5"/>
  <c r="W773" i="5"/>
  <c r="V773" i="5"/>
  <c r="U773" i="5"/>
  <c r="T773" i="5"/>
  <c r="S773" i="5"/>
  <c r="Q773" i="5"/>
  <c r="P773" i="5"/>
  <c r="O773" i="5" s="1"/>
  <c r="N773" i="5"/>
  <c r="M773" i="5"/>
  <c r="K773" i="5"/>
  <c r="J773" i="5"/>
  <c r="I773" i="5" s="1"/>
  <c r="R773" i="5" s="1"/>
  <c r="F773" i="5"/>
  <c r="B773" i="5"/>
  <c r="AI773" i="5" s="1"/>
  <c r="CB772" i="5"/>
  <c r="CA772" i="5"/>
  <c r="BS772" i="5"/>
  <c r="BR772" i="5"/>
  <c r="AJ772" i="5"/>
  <c r="BP772" i="5" s="1"/>
  <c r="AB772" i="5"/>
  <c r="W772" i="5"/>
  <c r="V772" i="5"/>
  <c r="U772" i="5"/>
  <c r="T772" i="5"/>
  <c r="S772" i="5"/>
  <c r="Q772" i="5"/>
  <c r="P772" i="5"/>
  <c r="O772" i="5" s="1"/>
  <c r="N772" i="5"/>
  <c r="M772" i="5"/>
  <c r="K772" i="5"/>
  <c r="J772" i="5"/>
  <c r="I772" i="5" s="1"/>
  <c r="R772" i="5" s="1"/>
  <c r="F772" i="5"/>
  <c r="B772" i="5"/>
  <c r="AI772" i="5" s="1"/>
  <c r="CB771" i="5"/>
  <c r="CA771" i="5"/>
  <c r="BS771" i="5"/>
  <c r="BR771" i="5"/>
  <c r="AJ771" i="5"/>
  <c r="AB771" i="5"/>
  <c r="W771" i="5"/>
  <c r="V771" i="5"/>
  <c r="U771" i="5"/>
  <c r="T771" i="5"/>
  <c r="S771" i="5"/>
  <c r="Q771" i="5"/>
  <c r="P771" i="5"/>
  <c r="O771" i="5" s="1"/>
  <c r="N771" i="5"/>
  <c r="M771" i="5"/>
  <c r="K771" i="5"/>
  <c r="J771" i="5"/>
  <c r="I771" i="5" s="1"/>
  <c r="R771" i="5" s="1"/>
  <c r="F771" i="5"/>
  <c r="B771" i="5"/>
  <c r="AI771" i="5" s="1"/>
  <c r="CB770" i="5"/>
  <c r="CA770" i="5"/>
  <c r="BS770" i="5"/>
  <c r="BR770" i="5"/>
  <c r="AJ770" i="5"/>
  <c r="BQ770" i="5" s="1"/>
  <c r="AB770" i="5"/>
  <c r="W770" i="5"/>
  <c r="V770" i="5"/>
  <c r="U770" i="5"/>
  <c r="T770" i="5"/>
  <c r="S770" i="5"/>
  <c r="Q770" i="5"/>
  <c r="P770" i="5"/>
  <c r="O770" i="5" s="1"/>
  <c r="N770" i="5"/>
  <c r="M770" i="5"/>
  <c r="K770" i="5"/>
  <c r="J770" i="5"/>
  <c r="I770" i="5" s="1"/>
  <c r="R770" i="5" s="1"/>
  <c r="F770" i="5"/>
  <c r="B770" i="5"/>
  <c r="AI770" i="5" s="1"/>
  <c r="CB769" i="5"/>
  <c r="CA769" i="5"/>
  <c r="BS769" i="5"/>
  <c r="BR769" i="5"/>
  <c r="AJ769" i="5"/>
  <c r="AB769" i="5"/>
  <c r="W769" i="5"/>
  <c r="V769" i="5"/>
  <c r="U769" i="5"/>
  <c r="T769" i="5"/>
  <c r="S769" i="5"/>
  <c r="Q769" i="5"/>
  <c r="P769" i="5"/>
  <c r="O769" i="5" s="1"/>
  <c r="N769" i="5"/>
  <c r="M769" i="5"/>
  <c r="K769" i="5"/>
  <c r="J769" i="5"/>
  <c r="I769" i="5" s="1"/>
  <c r="R769" i="5" s="1"/>
  <c r="F769" i="5"/>
  <c r="B769" i="5"/>
  <c r="AI769" i="5" s="1"/>
  <c r="CB768" i="5"/>
  <c r="CA768" i="5"/>
  <c r="BS768" i="5"/>
  <c r="BR768" i="5"/>
  <c r="AJ768" i="5"/>
  <c r="BQ768" i="5" s="1"/>
  <c r="AB768" i="5"/>
  <c r="W768" i="5"/>
  <c r="V768" i="5"/>
  <c r="U768" i="5"/>
  <c r="T768" i="5"/>
  <c r="S768" i="5"/>
  <c r="Q768" i="5"/>
  <c r="P768" i="5"/>
  <c r="O768" i="5" s="1"/>
  <c r="N768" i="5"/>
  <c r="M768" i="5"/>
  <c r="K768" i="5"/>
  <c r="J768" i="5"/>
  <c r="I768" i="5" s="1"/>
  <c r="R768" i="5" s="1"/>
  <c r="F768" i="5"/>
  <c r="B768" i="5"/>
  <c r="AI768" i="5" s="1"/>
  <c r="CB767" i="5"/>
  <c r="CA767" i="5"/>
  <c r="BS767" i="5"/>
  <c r="BR767" i="5"/>
  <c r="AJ767" i="5"/>
  <c r="AB767" i="5"/>
  <c r="W767" i="5"/>
  <c r="V767" i="5"/>
  <c r="U767" i="5"/>
  <c r="T767" i="5"/>
  <c r="S767" i="5"/>
  <c r="Q767" i="5"/>
  <c r="P767" i="5"/>
  <c r="O767" i="5" s="1"/>
  <c r="N767" i="5"/>
  <c r="M767" i="5"/>
  <c r="K767" i="5"/>
  <c r="J767" i="5"/>
  <c r="I767" i="5" s="1"/>
  <c r="R767" i="5" s="1"/>
  <c r="F767" i="5"/>
  <c r="B767" i="5"/>
  <c r="AI767" i="5" s="1"/>
  <c r="CB766" i="5"/>
  <c r="CA766" i="5"/>
  <c r="BS766" i="5"/>
  <c r="BR766" i="5"/>
  <c r="AJ766" i="5"/>
  <c r="BQ766" i="5" s="1"/>
  <c r="AB766" i="5"/>
  <c r="W766" i="5"/>
  <c r="V766" i="5"/>
  <c r="U766" i="5"/>
  <c r="T766" i="5"/>
  <c r="S766" i="5"/>
  <c r="Q766" i="5"/>
  <c r="P766" i="5"/>
  <c r="O766" i="5" s="1"/>
  <c r="N766" i="5"/>
  <c r="M766" i="5"/>
  <c r="K766" i="5"/>
  <c r="J766" i="5"/>
  <c r="I766" i="5" s="1"/>
  <c r="R766" i="5" s="1"/>
  <c r="F766" i="5"/>
  <c r="B766" i="5"/>
  <c r="AI766" i="5" s="1"/>
  <c r="CB765" i="5"/>
  <c r="CA765" i="5"/>
  <c r="BS765" i="5"/>
  <c r="BR765" i="5"/>
  <c r="AJ765" i="5"/>
  <c r="BQ765" i="5" s="1"/>
  <c r="AB765" i="5"/>
  <c r="W765" i="5"/>
  <c r="V765" i="5"/>
  <c r="U765" i="5"/>
  <c r="T765" i="5"/>
  <c r="S765" i="5"/>
  <c r="Q765" i="5"/>
  <c r="P765" i="5"/>
  <c r="O765" i="5" s="1"/>
  <c r="N765" i="5"/>
  <c r="M765" i="5"/>
  <c r="K765" i="5"/>
  <c r="J765" i="5"/>
  <c r="I765" i="5" s="1"/>
  <c r="R765" i="5" s="1"/>
  <c r="F765" i="5"/>
  <c r="B765" i="5"/>
  <c r="AI765" i="5" s="1"/>
  <c r="CB764" i="5"/>
  <c r="CA764" i="5"/>
  <c r="BS764" i="5"/>
  <c r="BR764" i="5"/>
  <c r="AJ764" i="5"/>
  <c r="AB764" i="5"/>
  <c r="W764" i="5"/>
  <c r="V764" i="5"/>
  <c r="U764" i="5"/>
  <c r="T764" i="5"/>
  <c r="S764" i="5"/>
  <c r="Q764" i="5"/>
  <c r="P764" i="5"/>
  <c r="O764" i="5" s="1"/>
  <c r="N764" i="5"/>
  <c r="M764" i="5"/>
  <c r="K764" i="5"/>
  <c r="J764" i="5"/>
  <c r="I764" i="5" s="1"/>
  <c r="R764" i="5" s="1"/>
  <c r="F764" i="5"/>
  <c r="B764" i="5"/>
  <c r="AI764" i="5" s="1"/>
  <c r="CB763" i="5"/>
  <c r="CA763" i="5"/>
  <c r="BS763" i="5"/>
  <c r="BR763" i="5"/>
  <c r="AJ763" i="5"/>
  <c r="BQ763" i="5" s="1"/>
  <c r="AB763" i="5"/>
  <c r="W763" i="5"/>
  <c r="V763" i="5"/>
  <c r="U763" i="5"/>
  <c r="T763" i="5"/>
  <c r="S763" i="5"/>
  <c r="Q763" i="5"/>
  <c r="P763" i="5"/>
  <c r="O763" i="5" s="1"/>
  <c r="N763" i="5"/>
  <c r="M763" i="5"/>
  <c r="K763" i="5"/>
  <c r="J763" i="5"/>
  <c r="I763" i="5" s="1"/>
  <c r="R763" i="5" s="1"/>
  <c r="F763" i="5"/>
  <c r="B763" i="5"/>
  <c r="AI763" i="5" s="1"/>
  <c r="CB762" i="5"/>
  <c r="CA762" i="5"/>
  <c r="BS762" i="5"/>
  <c r="BR762" i="5"/>
  <c r="AJ762" i="5"/>
  <c r="BQ762" i="5" s="1"/>
  <c r="AB762" i="5"/>
  <c r="W762" i="5"/>
  <c r="V762" i="5"/>
  <c r="U762" i="5"/>
  <c r="T762" i="5"/>
  <c r="S762" i="5"/>
  <c r="Q762" i="5"/>
  <c r="P762" i="5"/>
  <c r="O762" i="5" s="1"/>
  <c r="N762" i="5"/>
  <c r="M762" i="5"/>
  <c r="K762" i="5"/>
  <c r="J762" i="5"/>
  <c r="I762" i="5" s="1"/>
  <c r="R762" i="5" s="1"/>
  <c r="F762" i="5"/>
  <c r="B762" i="5"/>
  <c r="AI762" i="5" s="1"/>
  <c r="CB761" i="5"/>
  <c r="CA761" i="5"/>
  <c r="BS761" i="5"/>
  <c r="BR761" i="5"/>
  <c r="AJ761" i="5"/>
  <c r="AB761" i="5"/>
  <c r="W761" i="5"/>
  <c r="V761" i="5"/>
  <c r="U761" i="5"/>
  <c r="T761" i="5"/>
  <c r="S761" i="5"/>
  <c r="Q761" i="5"/>
  <c r="P761" i="5"/>
  <c r="O761" i="5" s="1"/>
  <c r="N761" i="5"/>
  <c r="M761" i="5"/>
  <c r="K761" i="5"/>
  <c r="J761" i="5"/>
  <c r="I761" i="5" s="1"/>
  <c r="R761" i="5" s="1"/>
  <c r="F761" i="5"/>
  <c r="B761" i="5"/>
  <c r="AI761" i="5" s="1"/>
  <c r="CB760" i="5"/>
  <c r="CA760" i="5"/>
  <c r="BS760" i="5"/>
  <c r="BR760" i="5"/>
  <c r="AJ760" i="5"/>
  <c r="AB760" i="5"/>
  <c r="W760" i="5"/>
  <c r="V760" i="5"/>
  <c r="U760" i="5"/>
  <c r="T760" i="5"/>
  <c r="S760" i="5"/>
  <c r="Q760" i="5"/>
  <c r="P760" i="5"/>
  <c r="O760" i="5" s="1"/>
  <c r="N760" i="5"/>
  <c r="M760" i="5"/>
  <c r="K760" i="5"/>
  <c r="J760" i="5"/>
  <c r="I760" i="5" s="1"/>
  <c r="R760" i="5" s="1"/>
  <c r="F760" i="5"/>
  <c r="B760" i="5"/>
  <c r="AI760" i="5" s="1"/>
  <c r="CB759" i="5"/>
  <c r="CA759" i="5"/>
  <c r="BS759" i="5"/>
  <c r="BR759" i="5"/>
  <c r="AJ759" i="5"/>
  <c r="AB759" i="5"/>
  <c r="W759" i="5"/>
  <c r="V759" i="5"/>
  <c r="U759" i="5"/>
  <c r="T759" i="5"/>
  <c r="S759" i="5"/>
  <c r="Q759" i="5"/>
  <c r="P759" i="5"/>
  <c r="O759" i="5" s="1"/>
  <c r="N759" i="5"/>
  <c r="M759" i="5"/>
  <c r="K759" i="5"/>
  <c r="J759" i="5"/>
  <c r="I759" i="5" s="1"/>
  <c r="R759" i="5" s="1"/>
  <c r="F759" i="5"/>
  <c r="B759" i="5"/>
  <c r="AI759" i="5" s="1"/>
  <c r="CB758" i="5"/>
  <c r="CA758" i="5"/>
  <c r="BS758" i="5"/>
  <c r="BR758" i="5"/>
  <c r="AJ758" i="5"/>
  <c r="BQ758" i="5" s="1"/>
  <c r="AB758" i="5"/>
  <c r="W758" i="5"/>
  <c r="V758" i="5"/>
  <c r="U758" i="5"/>
  <c r="T758" i="5"/>
  <c r="S758" i="5"/>
  <c r="Q758" i="5"/>
  <c r="P758" i="5"/>
  <c r="O758" i="5" s="1"/>
  <c r="N758" i="5"/>
  <c r="M758" i="5"/>
  <c r="K758" i="5"/>
  <c r="J758" i="5"/>
  <c r="I758" i="5" s="1"/>
  <c r="R758" i="5" s="1"/>
  <c r="F758" i="5"/>
  <c r="B758" i="5"/>
  <c r="AI758" i="5" s="1"/>
  <c r="CB757" i="5"/>
  <c r="CA757" i="5"/>
  <c r="BS757" i="5"/>
  <c r="BR757" i="5"/>
  <c r="AJ757" i="5"/>
  <c r="AB757" i="5"/>
  <c r="W757" i="5"/>
  <c r="V757" i="5"/>
  <c r="U757" i="5"/>
  <c r="T757" i="5"/>
  <c r="S757" i="5"/>
  <c r="Q757" i="5"/>
  <c r="P757" i="5"/>
  <c r="O757" i="5" s="1"/>
  <c r="N757" i="5"/>
  <c r="M757" i="5"/>
  <c r="K757" i="5"/>
  <c r="J757" i="5"/>
  <c r="I757" i="5" s="1"/>
  <c r="R757" i="5" s="1"/>
  <c r="F757" i="5"/>
  <c r="B757" i="5"/>
  <c r="AI757" i="5" s="1"/>
  <c r="CB756" i="5"/>
  <c r="CA756" i="5"/>
  <c r="BS756" i="5"/>
  <c r="BR756" i="5"/>
  <c r="AJ756" i="5"/>
  <c r="BP756" i="5" s="1"/>
  <c r="AB756" i="5"/>
  <c r="W756" i="5"/>
  <c r="V756" i="5"/>
  <c r="U756" i="5"/>
  <c r="T756" i="5"/>
  <c r="S756" i="5"/>
  <c r="Q756" i="5"/>
  <c r="P756" i="5"/>
  <c r="O756" i="5" s="1"/>
  <c r="N756" i="5"/>
  <c r="M756" i="5"/>
  <c r="K756" i="5"/>
  <c r="J756" i="5"/>
  <c r="I756" i="5" s="1"/>
  <c r="R756" i="5" s="1"/>
  <c r="F756" i="5"/>
  <c r="B756" i="5"/>
  <c r="AI756" i="5" s="1"/>
  <c r="CB755" i="5"/>
  <c r="CA755" i="5"/>
  <c r="BS755" i="5"/>
  <c r="BR755" i="5"/>
  <c r="AJ755" i="5"/>
  <c r="BP755" i="5" s="1"/>
  <c r="AB755" i="5"/>
  <c r="W755" i="5"/>
  <c r="V755" i="5"/>
  <c r="U755" i="5"/>
  <c r="T755" i="5"/>
  <c r="S755" i="5"/>
  <c r="Q755" i="5"/>
  <c r="P755" i="5"/>
  <c r="O755" i="5" s="1"/>
  <c r="N755" i="5"/>
  <c r="M755" i="5"/>
  <c r="K755" i="5"/>
  <c r="J755" i="5"/>
  <c r="I755" i="5" s="1"/>
  <c r="R755" i="5" s="1"/>
  <c r="F755" i="5"/>
  <c r="B755" i="5"/>
  <c r="AI755" i="5" s="1"/>
  <c r="CB754" i="5"/>
  <c r="CA754" i="5"/>
  <c r="BS754" i="5"/>
  <c r="BR754" i="5"/>
  <c r="AJ754" i="5"/>
  <c r="BQ754" i="5" s="1"/>
  <c r="AB754" i="5"/>
  <c r="W754" i="5"/>
  <c r="V754" i="5"/>
  <c r="U754" i="5"/>
  <c r="T754" i="5"/>
  <c r="S754" i="5"/>
  <c r="Q754" i="5"/>
  <c r="P754" i="5"/>
  <c r="O754" i="5" s="1"/>
  <c r="N754" i="5"/>
  <c r="M754" i="5"/>
  <c r="K754" i="5"/>
  <c r="J754" i="5"/>
  <c r="I754" i="5" s="1"/>
  <c r="R754" i="5" s="1"/>
  <c r="F754" i="5"/>
  <c r="B754" i="5"/>
  <c r="AI754" i="5" s="1"/>
  <c r="CB753" i="5"/>
  <c r="CA753" i="5"/>
  <c r="BS753" i="5"/>
  <c r="BR753" i="5"/>
  <c r="AJ753" i="5"/>
  <c r="AB753" i="5"/>
  <c r="W753" i="5"/>
  <c r="V753" i="5"/>
  <c r="U753" i="5"/>
  <c r="T753" i="5"/>
  <c r="S753" i="5"/>
  <c r="Q753" i="5"/>
  <c r="P753" i="5"/>
  <c r="O753" i="5" s="1"/>
  <c r="N753" i="5"/>
  <c r="M753" i="5"/>
  <c r="K753" i="5"/>
  <c r="J753" i="5"/>
  <c r="I753" i="5" s="1"/>
  <c r="R753" i="5" s="1"/>
  <c r="F753" i="5"/>
  <c r="B753" i="5"/>
  <c r="AI753" i="5" s="1"/>
  <c r="CB752" i="5"/>
  <c r="CA752" i="5"/>
  <c r="BS752" i="5"/>
  <c r="BR752" i="5"/>
  <c r="AJ752" i="5"/>
  <c r="AB752" i="5"/>
  <c r="W752" i="5"/>
  <c r="V752" i="5"/>
  <c r="U752" i="5"/>
  <c r="T752" i="5"/>
  <c r="S752" i="5"/>
  <c r="Q752" i="5"/>
  <c r="P752" i="5"/>
  <c r="O752" i="5" s="1"/>
  <c r="N752" i="5"/>
  <c r="M752" i="5"/>
  <c r="K752" i="5"/>
  <c r="J752" i="5"/>
  <c r="I752" i="5" s="1"/>
  <c r="R752" i="5" s="1"/>
  <c r="F752" i="5"/>
  <c r="B752" i="5"/>
  <c r="AI752" i="5" s="1"/>
  <c r="CB751" i="5"/>
  <c r="CA751" i="5"/>
  <c r="BS751" i="5"/>
  <c r="BR751" i="5"/>
  <c r="AJ751" i="5"/>
  <c r="AB751" i="5"/>
  <c r="W751" i="5"/>
  <c r="V751" i="5"/>
  <c r="U751" i="5"/>
  <c r="T751" i="5"/>
  <c r="S751" i="5"/>
  <c r="Q751" i="5"/>
  <c r="P751" i="5"/>
  <c r="O751" i="5" s="1"/>
  <c r="N751" i="5"/>
  <c r="M751" i="5"/>
  <c r="K751" i="5"/>
  <c r="J751" i="5"/>
  <c r="I751" i="5" s="1"/>
  <c r="R751" i="5" s="1"/>
  <c r="F751" i="5"/>
  <c r="B751" i="5"/>
  <c r="AI751" i="5" s="1"/>
  <c r="CB750" i="5"/>
  <c r="CA750" i="5"/>
  <c r="BS750" i="5"/>
  <c r="BR750" i="5"/>
  <c r="AJ750" i="5"/>
  <c r="BQ750" i="5" s="1"/>
  <c r="AB750" i="5"/>
  <c r="W750" i="5"/>
  <c r="V750" i="5"/>
  <c r="U750" i="5"/>
  <c r="T750" i="5"/>
  <c r="S750" i="5"/>
  <c r="Q750" i="5"/>
  <c r="P750" i="5"/>
  <c r="O750" i="5" s="1"/>
  <c r="N750" i="5"/>
  <c r="M750" i="5"/>
  <c r="K750" i="5"/>
  <c r="J750" i="5"/>
  <c r="I750" i="5" s="1"/>
  <c r="R750" i="5" s="1"/>
  <c r="F750" i="5"/>
  <c r="B750" i="5"/>
  <c r="AI750" i="5" s="1"/>
  <c r="CB749" i="5"/>
  <c r="CA749" i="5"/>
  <c r="BS749" i="5"/>
  <c r="BR749" i="5"/>
  <c r="AJ749" i="5"/>
  <c r="BQ749" i="5" s="1"/>
  <c r="AB749" i="5"/>
  <c r="W749" i="5"/>
  <c r="V749" i="5"/>
  <c r="U749" i="5"/>
  <c r="T749" i="5"/>
  <c r="S749" i="5"/>
  <c r="Q749" i="5"/>
  <c r="P749" i="5"/>
  <c r="O749" i="5" s="1"/>
  <c r="N749" i="5"/>
  <c r="M749" i="5"/>
  <c r="K749" i="5"/>
  <c r="J749" i="5"/>
  <c r="I749" i="5" s="1"/>
  <c r="R749" i="5" s="1"/>
  <c r="F749" i="5"/>
  <c r="B749" i="5"/>
  <c r="AI749" i="5" s="1"/>
  <c r="CB748" i="5"/>
  <c r="CA748" i="5"/>
  <c r="BS748" i="5"/>
  <c r="BR748" i="5"/>
  <c r="AJ748" i="5"/>
  <c r="BQ748" i="5" s="1"/>
  <c r="AB748" i="5"/>
  <c r="W748" i="5"/>
  <c r="V748" i="5"/>
  <c r="U748" i="5"/>
  <c r="T748" i="5"/>
  <c r="S748" i="5"/>
  <c r="Q748" i="5"/>
  <c r="P748" i="5"/>
  <c r="O748" i="5" s="1"/>
  <c r="N748" i="5"/>
  <c r="M748" i="5"/>
  <c r="K748" i="5"/>
  <c r="J748" i="5"/>
  <c r="I748" i="5" s="1"/>
  <c r="R748" i="5" s="1"/>
  <c r="F748" i="5"/>
  <c r="B748" i="5"/>
  <c r="AI748" i="5" s="1"/>
  <c r="CB747" i="5"/>
  <c r="CA747" i="5"/>
  <c r="BS747" i="5"/>
  <c r="BR747" i="5"/>
  <c r="AJ747" i="5"/>
  <c r="BP747" i="5" s="1"/>
  <c r="AB747" i="5"/>
  <c r="W747" i="5"/>
  <c r="V747" i="5"/>
  <c r="U747" i="5"/>
  <c r="T747" i="5"/>
  <c r="S747" i="5"/>
  <c r="Q747" i="5"/>
  <c r="P747" i="5"/>
  <c r="O747" i="5" s="1"/>
  <c r="N747" i="5"/>
  <c r="M747" i="5"/>
  <c r="K747" i="5"/>
  <c r="J747" i="5"/>
  <c r="I747" i="5" s="1"/>
  <c r="R747" i="5" s="1"/>
  <c r="F747" i="5"/>
  <c r="B747" i="5"/>
  <c r="AI747" i="5" s="1"/>
  <c r="CB746" i="5"/>
  <c r="CA746" i="5"/>
  <c r="BS746" i="5"/>
  <c r="BR746" i="5"/>
  <c r="AJ746" i="5"/>
  <c r="BQ746" i="5" s="1"/>
  <c r="AB746" i="5"/>
  <c r="W746" i="5"/>
  <c r="V746" i="5"/>
  <c r="U746" i="5"/>
  <c r="T746" i="5"/>
  <c r="S746" i="5"/>
  <c r="Q746" i="5"/>
  <c r="P746" i="5"/>
  <c r="O746" i="5" s="1"/>
  <c r="N746" i="5"/>
  <c r="M746" i="5"/>
  <c r="K746" i="5"/>
  <c r="J746" i="5"/>
  <c r="I746" i="5" s="1"/>
  <c r="R746" i="5" s="1"/>
  <c r="F746" i="5"/>
  <c r="B746" i="5"/>
  <c r="AI746" i="5" s="1"/>
  <c r="CB745" i="5"/>
  <c r="CA745" i="5"/>
  <c r="BS745" i="5"/>
  <c r="BR745" i="5"/>
  <c r="AJ745" i="5"/>
  <c r="AB745" i="5"/>
  <c r="W745" i="5"/>
  <c r="V745" i="5"/>
  <c r="U745" i="5"/>
  <c r="T745" i="5"/>
  <c r="S745" i="5"/>
  <c r="Q745" i="5"/>
  <c r="P745" i="5"/>
  <c r="O745" i="5" s="1"/>
  <c r="N745" i="5"/>
  <c r="M745" i="5"/>
  <c r="K745" i="5"/>
  <c r="J745" i="5"/>
  <c r="I745" i="5" s="1"/>
  <c r="R745" i="5" s="1"/>
  <c r="F745" i="5"/>
  <c r="B745" i="5"/>
  <c r="AI745" i="5" s="1"/>
  <c r="CB744" i="5"/>
  <c r="CA744" i="5"/>
  <c r="BS744" i="5"/>
  <c r="BR744" i="5"/>
  <c r="AJ744" i="5"/>
  <c r="AB744" i="5"/>
  <c r="W744" i="5"/>
  <c r="V744" i="5"/>
  <c r="U744" i="5"/>
  <c r="T744" i="5"/>
  <c r="S744" i="5"/>
  <c r="Q744" i="5"/>
  <c r="P744" i="5"/>
  <c r="O744" i="5" s="1"/>
  <c r="N744" i="5"/>
  <c r="M744" i="5"/>
  <c r="K744" i="5"/>
  <c r="J744" i="5"/>
  <c r="I744" i="5" s="1"/>
  <c r="R744" i="5" s="1"/>
  <c r="F744" i="5"/>
  <c r="B744" i="5"/>
  <c r="AI744" i="5" s="1"/>
  <c r="CB743" i="5"/>
  <c r="CA743" i="5"/>
  <c r="BS743" i="5"/>
  <c r="BR743" i="5"/>
  <c r="AJ743" i="5"/>
  <c r="AB743" i="5"/>
  <c r="W743" i="5"/>
  <c r="V743" i="5"/>
  <c r="U743" i="5"/>
  <c r="T743" i="5"/>
  <c r="S743" i="5"/>
  <c r="Q743" i="5"/>
  <c r="P743" i="5"/>
  <c r="O743" i="5" s="1"/>
  <c r="N743" i="5"/>
  <c r="M743" i="5"/>
  <c r="K743" i="5"/>
  <c r="J743" i="5"/>
  <c r="I743" i="5" s="1"/>
  <c r="R743" i="5" s="1"/>
  <c r="F743" i="5"/>
  <c r="B743" i="5"/>
  <c r="AI743" i="5" s="1"/>
  <c r="CB742" i="5"/>
  <c r="CA742" i="5"/>
  <c r="BS742" i="5"/>
  <c r="BR742" i="5"/>
  <c r="AJ742" i="5"/>
  <c r="BQ742" i="5" s="1"/>
  <c r="AB742" i="5"/>
  <c r="W742" i="5"/>
  <c r="V742" i="5"/>
  <c r="U742" i="5"/>
  <c r="T742" i="5"/>
  <c r="S742" i="5"/>
  <c r="Q742" i="5"/>
  <c r="P742" i="5"/>
  <c r="O742" i="5" s="1"/>
  <c r="N742" i="5"/>
  <c r="M742" i="5"/>
  <c r="K742" i="5"/>
  <c r="J742" i="5"/>
  <c r="I742" i="5" s="1"/>
  <c r="R742" i="5" s="1"/>
  <c r="F742" i="5"/>
  <c r="B742" i="5"/>
  <c r="AI742" i="5" s="1"/>
  <c r="CB741" i="5"/>
  <c r="CA741" i="5"/>
  <c r="BS741" i="5"/>
  <c r="BR741" i="5"/>
  <c r="AJ741" i="5"/>
  <c r="BQ741" i="5" s="1"/>
  <c r="AB741" i="5"/>
  <c r="W741" i="5"/>
  <c r="V741" i="5"/>
  <c r="U741" i="5"/>
  <c r="T741" i="5"/>
  <c r="S741" i="5"/>
  <c r="Q741" i="5"/>
  <c r="P741" i="5"/>
  <c r="O741" i="5" s="1"/>
  <c r="N741" i="5"/>
  <c r="M741" i="5"/>
  <c r="K741" i="5"/>
  <c r="J741" i="5"/>
  <c r="I741" i="5" s="1"/>
  <c r="R741" i="5" s="1"/>
  <c r="F741" i="5"/>
  <c r="B741" i="5"/>
  <c r="AI741" i="5" s="1"/>
  <c r="CB740" i="5"/>
  <c r="CA740" i="5"/>
  <c r="BS740" i="5"/>
  <c r="BR740" i="5"/>
  <c r="AJ740" i="5"/>
  <c r="BQ740" i="5" s="1"/>
  <c r="AB740" i="5"/>
  <c r="W740" i="5"/>
  <c r="V740" i="5"/>
  <c r="U740" i="5"/>
  <c r="T740" i="5"/>
  <c r="S740" i="5"/>
  <c r="Q740" i="5"/>
  <c r="P740" i="5"/>
  <c r="O740" i="5" s="1"/>
  <c r="N740" i="5"/>
  <c r="M740" i="5"/>
  <c r="K740" i="5"/>
  <c r="J740" i="5"/>
  <c r="I740" i="5" s="1"/>
  <c r="R740" i="5" s="1"/>
  <c r="F740" i="5"/>
  <c r="B740" i="5"/>
  <c r="AI740" i="5" s="1"/>
  <c r="CB739" i="5"/>
  <c r="CA739" i="5"/>
  <c r="BS739" i="5"/>
  <c r="BR739" i="5"/>
  <c r="AJ739" i="5"/>
  <c r="AB739" i="5"/>
  <c r="W739" i="5"/>
  <c r="V739" i="5"/>
  <c r="U739" i="5"/>
  <c r="T739" i="5"/>
  <c r="S739" i="5"/>
  <c r="Q739" i="5"/>
  <c r="P739" i="5"/>
  <c r="O739" i="5" s="1"/>
  <c r="N739" i="5"/>
  <c r="M739" i="5"/>
  <c r="K739" i="5"/>
  <c r="J739" i="5"/>
  <c r="I739" i="5" s="1"/>
  <c r="R739" i="5" s="1"/>
  <c r="F739" i="5"/>
  <c r="B739" i="5"/>
  <c r="AI739" i="5" s="1"/>
  <c r="CB738" i="5"/>
  <c r="CA738" i="5"/>
  <c r="BS738" i="5"/>
  <c r="BR738" i="5"/>
  <c r="AJ738" i="5"/>
  <c r="BQ738" i="5" s="1"/>
  <c r="AB738" i="5"/>
  <c r="W738" i="5"/>
  <c r="V738" i="5"/>
  <c r="U738" i="5"/>
  <c r="T738" i="5"/>
  <c r="S738" i="5"/>
  <c r="Q738" i="5"/>
  <c r="P738" i="5"/>
  <c r="O738" i="5" s="1"/>
  <c r="N738" i="5"/>
  <c r="M738" i="5"/>
  <c r="K738" i="5"/>
  <c r="J738" i="5"/>
  <c r="I738" i="5" s="1"/>
  <c r="R738" i="5" s="1"/>
  <c r="F738" i="5"/>
  <c r="B738" i="5"/>
  <c r="AI738" i="5" s="1"/>
  <c r="CB737" i="5"/>
  <c r="CA737" i="5"/>
  <c r="BS737" i="5"/>
  <c r="BR737" i="5"/>
  <c r="AJ737" i="5"/>
  <c r="AB737" i="5"/>
  <c r="W737" i="5"/>
  <c r="V737" i="5"/>
  <c r="U737" i="5"/>
  <c r="T737" i="5"/>
  <c r="S737" i="5"/>
  <c r="Q737" i="5"/>
  <c r="P737" i="5"/>
  <c r="O737" i="5" s="1"/>
  <c r="N737" i="5"/>
  <c r="M737" i="5"/>
  <c r="K737" i="5"/>
  <c r="J737" i="5"/>
  <c r="I737" i="5" s="1"/>
  <c r="R737" i="5" s="1"/>
  <c r="F737" i="5"/>
  <c r="B737" i="5"/>
  <c r="AI737" i="5" s="1"/>
  <c r="CB736" i="5"/>
  <c r="CA736" i="5"/>
  <c r="BS736" i="5"/>
  <c r="BR736" i="5"/>
  <c r="AJ736" i="5"/>
  <c r="AB736" i="5"/>
  <c r="W736" i="5"/>
  <c r="V736" i="5"/>
  <c r="U736" i="5"/>
  <c r="T736" i="5"/>
  <c r="S736" i="5"/>
  <c r="Q736" i="5"/>
  <c r="P736" i="5"/>
  <c r="O736" i="5" s="1"/>
  <c r="N736" i="5"/>
  <c r="M736" i="5"/>
  <c r="K736" i="5"/>
  <c r="J736" i="5"/>
  <c r="I736" i="5" s="1"/>
  <c r="R736" i="5" s="1"/>
  <c r="F736" i="5"/>
  <c r="B736" i="5"/>
  <c r="AI736" i="5" s="1"/>
  <c r="CB735" i="5"/>
  <c r="CA735" i="5"/>
  <c r="BS735" i="5"/>
  <c r="BR735" i="5"/>
  <c r="AJ735" i="5"/>
  <c r="AB735" i="5"/>
  <c r="W735" i="5"/>
  <c r="V735" i="5"/>
  <c r="U735" i="5"/>
  <c r="T735" i="5"/>
  <c r="S735" i="5"/>
  <c r="Q735" i="5"/>
  <c r="P735" i="5"/>
  <c r="O735" i="5" s="1"/>
  <c r="N735" i="5"/>
  <c r="M735" i="5"/>
  <c r="K735" i="5"/>
  <c r="J735" i="5"/>
  <c r="I735" i="5" s="1"/>
  <c r="R735" i="5" s="1"/>
  <c r="F735" i="5"/>
  <c r="B735" i="5"/>
  <c r="AI735" i="5" s="1"/>
  <c r="CB734" i="5"/>
  <c r="CA734" i="5"/>
  <c r="BS734" i="5"/>
  <c r="BR734" i="5"/>
  <c r="AJ734" i="5"/>
  <c r="BQ734" i="5" s="1"/>
  <c r="AB734" i="5"/>
  <c r="W734" i="5"/>
  <c r="V734" i="5"/>
  <c r="U734" i="5"/>
  <c r="T734" i="5"/>
  <c r="S734" i="5"/>
  <c r="Q734" i="5"/>
  <c r="P734" i="5"/>
  <c r="O734" i="5" s="1"/>
  <c r="N734" i="5"/>
  <c r="M734" i="5"/>
  <c r="K734" i="5"/>
  <c r="J734" i="5"/>
  <c r="I734" i="5" s="1"/>
  <c r="R734" i="5" s="1"/>
  <c r="F734" i="5"/>
  <c r="B734" i="5"/>
  <c r="AI734" i="5" s="1"/>
  <c r="CB733" i="5"/>
  <c r="CA733" i="5"/>
  <c r="BS733" i="5"/>
  <c r="BR733" i="5"/>
  <c r="AJ733" i="5"/>
  <c r="AB733" i="5"/>
  <c r="W733" i="5"/>
  <c r="V733" i="5"/>
  <c r="U733" i="5"/>
  <c r="T733" i="5"/>
  <c r="S733" i="5"/>
  <c r="Q733" i="5"/>
  <c r="P733" i="5"/>
  <c r="O733" i="5" s="1"/>
  <c r="N733" i="5"/>
  <c r="M733" i="5"/>
  <c r="K733" i="5"/>
  <c r="J733" i="5"/>
  <c r="I733" i="5" s="1"/>
  <c r="R733" i="5" s="1"/>
  <c r="F733" i="5"/>
  <c r="B733" i="5"/>
  <c r="AI733" i="5" s="1"/>
  <c r="CB732" i="5"/>
  <c r="CA732" i="5"/>
  <c r="BS732" i="5"/>
  <c r="BR732" i="5"/>
  <c r="AJ732" i="5"/>
  <c r="BQ732" i="5" s="1"/>
  <c r="AB732" i="5"/>
  <c r="W732" i="5"/>
  <c r="V732" i="5"/>
  <c r="U732" i="5"/>
  <c r="T732" i="5"/>
  <c r="S732" i="5"/>
  <c r="Q732" i="5"/>
  <c r="P732" i="5"/>
  <c r="O732" i="5" s="1"/>
  <c r="N732" i="5"/>
  <c r="M732" i="5"/>
  <c r="K732" i="5"/>
  <c r="J732" i="5"/>
  <c r="I732" i="5" s="1"/>
  <c r="R732" i="5" s="1"/>
  <c r="F732" i="5"/>
  <c r="B732" i="5"/>
  <c r="AI732" i="5" s="1"/>
  <c r="CB731" i="5"/>
  <c r="CA731" i="5"/>
  <c r="BS731" i="5"/>
  <c r="BR731" i="5"/>
  <c r="AJ731" i="5"/>
  <c r="BQ731" i="5" s="1"/>
  <c r="AB731" i="5"/>
  <c r="W731" i="5"/>
  <c r="V731" i="5"/>
  <c r="U731" i="5"/>
  <c r="T731" i="5"/>
  <c r="S731" i="5"/>
  <c r="Q731" i="5"/>
  <c r="P731" i="5"/>
  <c r="O731" i="5" s="1"/>
  <c r="N731" i="5"/>
  <c r="M731" i="5"/>
  <c r="K731" i="5"/>
  <c r="J731" i="5"/>
  <c r="I731" i="5" s="1"/>
  <c r="R731" i="5" s="1"/>
  <c r="F731" i="5"/>
  <c r="B731" i="5"/>
  <c r="AI731" i="5" s="1"/>
  <c r="CB730" i="5"/>
  <c r="CA730" i="5"/>
  <c r="BS730" i="5"/>
  <c r="BR730" i="5"/>
  <c r="AJ730" i="5"/>
  <c r="BQ730" i="5" s="1"/>
  <c r="AB730" i="5"/>
  <c r="W730" i="5"/>
  <c r="V730" i="5"/>
  <c r="U730" i="5"/>
  <c r="T730" i="5"/>
  <c r="S730" i="5"/>
  <c r="Q730" i="5"/>
  <c r="P730" i="5"/>
  <c r="O730" i="5" s="1"/>
  <c r="N730" i="5"/>
  <c r="M730" i="5"/>
  <c r="K730" i="5"/>
  <c r="J730" i="5"/>
  <c r="I730" i="5" s="1"/>
  <c r="R730" i="5" s="1"/>
  <c r="F730" i="5"/>
  <c r="B730" i="5"/>
  <c r="AI730" i="5" s="1"/>
  <c r="CB729" i="5"/>
  <c r="CA729" i="5"/>
  <c r="BS729" i="5"/>
  <c r="BR729" i="5"/>
  <c r="AJ729" i="5"/>
  <c r="AB729" i="5"/>
  <c r="W729" i="5"/>
  <c r="V729" i="5"/>
  <c r="U729" i="5"/>
  <c r="T729" i="5"/>
  <c r="S729" i="5"/>
  <c r="Q729" i="5"/>
  <c r="P729" i="5"/>
  <c r="O729" i="5" s="1"/>
  <c r="N729" i="5"/>
  <c r="M729" i="5"/>
  <c r="K729" i="5"/>
  <c r="J729" i="5"/>
  <c r="I729" i="5" s="1"/>
  <c r="R729" i="5" s="1"/>
  <c r="F729" i="5"/>
  <c r="B729" i="5"/>
  <c r="AI729" i="5" s="1"/>
  <c r="CB728" i="5"/>
  <c r="CA728" i="5"/>
  <c r="BS728" i="5"/>
  <c r="BR728" i="5"/>
  <c r="AJ728" i="5"/>
  <c r="AB728" i="5"/>
  <c r="W728" i="5"/>
  <c r="V728" i="5"/>
  <c r="U728" i="5"/>
  <c r="T728" i="5"/>
  <c r="S728" i="5"/>
  <c r="Q728" i="5"/>
  <c r="P728" i="5"/>
  <c r="O728" i="5" s="1"/>
  <c r="N728" i="5"/>
  <c r="M728" i="5"/>
  <c r="K728" i="5"/>
  <c r="J728" i="5"/>
  <c r="I728" i="5" s="1"/>
  <c r="R728" i="5" s="1"/>
  <c r="F728" i="5"/>
  <c r="B728" i="5"/>
  <c r="AI728" i="5" s="1"/>
  <c r="CB727" i="5"/>
  <c r="CA727" i="5"/>
  <c r="BS727" i="5"/>
  <c r="BR727" i="5"/>
  <c r="AJ727" i="5"/>
  <c r="AB727" i="5"/>
  <c r="W727" i="5"/>
  <c r="V727" i="5"/>
  <c r="U727" i="5"/>
  <c r="T727" i="5"/>
  <c r="S727" i="5"/>
  <c r="Q727" i="5"/>
  <c r="P727" i="5"/>
  <c r="O727" i="5" s="1"/>
  <c r="N727" i="5"/>
  <c r="M727" i="5"/>
  <c r="K727" i="5"/>
  <c r="J727" i="5"/>
  <c r="I727" i="5" s="1"/>
  <c r="R727" i="5" s="1"/>
  <c r="F727" i="5"/>
  <c r="B727" i="5"/>
  <c r="AI727" i="5" s="1"/>
  <c r="CB726" i="5"/>
  <c r="CA726" i="5"/>
  <c r="BS726" i="5"/>
  <c r="BR726" i="5"/>
  <c r="AJ726" i="5"/>
  <c r="BQ726" i="5" s="1"/>
  <c r="AB726" i="5"/>
  <c r="W726" i="5"/>
  <c r="V726" i="5"/>
  <c r="U726" i="5"/>
  <c r="T726" i="5"/>
  <c r="S726" i="5"/>
  <c r="Q726" i="5"/>
  <c r="P726" i="5"/>
  <c r="O726" i="5" s="1"/>
  <c r="N726" i="5"/>
  <c r="M726" i="5"/>
  <c r="K726" i="5"/>
  <c r="J726" i="5"/>
  <c r="I726" i="5" s="1"/>
  <c r="R726" i="5" s="1"/>
  <c r="F726" i="5"/>
  <c r="B726" i="5"/>
  <c r="AI726" i="5" s="1"/>
  <c r="CB725" i="5"/>
  <c r="CA725" i="5"/>
  <c r="BS725" i="5"/>
  <c r="BR725" i="5"/>
  <c r="AJ725" i="5"/>
  <c r="BP725" i="5" s="1"/>
  <c r="AB725" i="5"/>
  <c r="W725" i="5"/>
  <c r="V725" i="5"/>
  <c r="U725" i="5"/>
  <c r="T725" i="5"/>
  <c r="S725" i="5"/>
  <c r="Q725" i="5"/>
  <c r="P725" i="5"/>
  <c r="O725" i="5" s="1"/>
  <c r="N725" i="5"/>
  <c r="M725" i="5"/>
  <c r="K725" i="5"/>
  <c r="J725" i="5"/>
  <c r="I725" i="5" s="1"/>
  <c r="R725" i="5" s="1"/>
  <c r="F725" i="5"/>
  <c r="B725" i="5"/>
  <c r="AI725" i="5" s="1"/>
  <c r="CB724" i="5"/>
  <c r="CA724" i="5"/>
  <c r="BS724" i="5"/>
  <c r="BR724" i="5"/>
  <c r="AJ724" i="5"/>
  <c r="BP724" i="5" s="1"/>
  <c r="AB724" i="5"/>
  <c r="W724" i="5"/>
  <c r="V724" i="5"/>
  <c r="U724" i="5"/>
  <c r="T724" i="5"/>
  <c r="S724" i="5"/>
  <c r="Q724" i="5"/>
  <c r="P724" i="5"/>
  <c r="O724" i="5" s="1"/>
  <c r="N724" i="5"/>
  <c r="M724" i="5"/>
  <c r="K724" i="5"/>
  <c r="J724" i="5"/>
  <c r="I724" i="5" s="1"/>
  <c r="R724" i="5" s="1"/>
  <c r="F724" i="5"/>
  <c r="B724" i="5"/>
  <c r="AI724" i="5" s="1"/>
  <c r="CB723" i="5"/>
  <c r="CA723" i="5"/>
  <c r="BS723" i="5"/>
  <c r="BR723" i="5"/>
  <c r="AJ723" i="5"/>
  <c r="BP723" i="5" s="1"/>
  <c r="AB723" i="5"/>
  <c r="W723" i="5"/>
  <c r="V723" i="5"/>
  <c r="U723" i="5"/>
  <c r="T723" i="5"/>
  <c r="S723" i="5"/>
  <c r="Q723" i="5"/>
  <c r="P723" i="5"/>
  <c r="O723" i="5" s="1"/>
  <c r="N723" i="5"/>
  <c r="M723" i="5"/>
  <c r="K723" i="5"/>
  <c r="J723" i="5"/>
  <c r="I723" i="5" s="1"/>
  <c r="R723" i="5" s="1"/>
  <c r="F723" i="5"/>
  <c r="B723" i="5"/>
  <c r="AI723" i="5" s="1"/>
  <c r="CB722" i="5"/>
  <c r="CA722" i="5"/>
  <c r="BS722" i="5"/>
  <c r="BR722" i="5"/>
  <c r="AJ722" i="5"/>
  <c r="BP722" i="5" s="1"/>
  <c r="AB722" i="5"/>
  <c r="W722" i="5"/>
  <c r="V722" i="5"/>
  <c r="U722" i="5"/>
  <c r="T722" i="5"/>
  <c r="S722" i="5"/>
  <c r="Q722" i="5"/>
  <c r="P722" i="5"/>
  <c r="O722" i="5" s="1"/>
  <c r="N722" i="5"/>
  <c r="M722" i="5"/>
  <c r="K722" i="5"/>
  <c r="J722" i="5"/>
  <c r="I722" i="5" s="1"/>
  <c r="R722" i="5" s="1"/>
  <c r="F722" i="5"/>
  <c r="B722" i="5"/>
  <c r="AI722" i="5" s="1"/>
  <c r="CB721" i="5"/>
  <c r="CA721" i="5"/>
  <c r="BS721" i="5"/>
  <c r="BR721" i="5"/>
  <c r="AJ721" i="5"/>
  <c r="BQ721" i="5" s="1"/>
  <c r="AB721" i="5"/>
  <c r="W721" i="5"/>
  <c r="V721" i="5"/>
  <c r="U721" i="5"/>
  <c r="T721" i="5"/>
  <c r="S721" i="5"/>
  <c r="Q721" i="5"/>
  <c r="P721" i="5"/>
  <c r="O721" i="5" s="1"/>
  <c r="N721" i="5"/>
  <c r="M721" i="5"/>
  <c r="K721" i="5"/>
  <c r="J721" i="5"/>
  <c r="I721" i="5" s="1"/>
  <c r="R721" i="5" s="1"/>
  <c r="F721" i="5"/>
  <c r="B721" i="5"/>
  <c r="AI721" i="5" s="1"/>
  <c r="CB720" i="5"/>
  <c r="CA720" i="5"/>
  <c r="BS720" i="5"/>
  <c r="BR720" i="5"/>
  <c r="AJ720" i="5"/>
  <c r="BQ720" i="5" s="1"/>
  <c r="AB720" i="5"/>
  <c r="W720" i="5"/>
  <c r="V720" i="5"/>
  <c r="U720" i="5"/>
  <c r="T720" i="5"/>
  <c r="S720" i="5"/>
  <c r="Q720" i="5"/>
  <c r="P720" i="5"/>
  <c r="O720" i="5" s="1"/>
  <c r="N720" i="5"/>
  <c r="M720" i="5"/>
  <c r="K720" i="5"/>
  <c r="J720" i="5"/>
  <c r="I720" i="5" s="1"/>
  <c r="R720" i="5" s="1"/>
  <c r="F720" i="5"/>
  <c r="B720" i="5"/>
  <c r="AI720" i="5" s="1"/>
  <c r="CB719" i="5"/>
  <c r="CA719" i="5"/>
  <c r="BS719" i="5"/>
  <c r="BR719" i="5"/>
  <c r="AJ719" i="5"/>
  <c r="BQ719" i="5" s="1"/>
  <c r="AB719" i="5"/>
  <c r="W719" i="5"/>
  <c r="V719" i="5"/>
  <c r="U719" i="5"/>
  <c r="T719" i="5"/>
  <c r="S719" i="5"/>
  <c r="Q719" i="5"/>
  <c r="P719" i="5"/>
  <c r="O719" i="5" s="1"/>
  <c r="N719" i="5"/>
  <c r="M719" i="5"/>
  <c r="K719" i="5"/>
  <c r="J719" i="5"/>
  <c r="I719" i="5" s="1"/>
  <c r="R719" i="5" s="1"/>
  <c r="F719" i="5"/>
  <c r="B719" i="5"/>
  <c r="AI719" i="5" s="1"/>
  <c r="CB718" i="5"/>
  <c r="CA718" i="5"/>
  <c r="BS718" i="5"/>
  <c r="BR718" i="5"/>
  <c r="AJ718" i="5"/>
  <c r="AB718" i="5"/>
  <c r="W718" i="5"/>
  <c r="V718" i="5"/>
  <c r="U718" i="5"/>
  <c r="T718" i="5"/>
  <c r="S718" i="5"/>
  <c r="Q718" i="5"/>
  <c r="P718" i="5"/>
  <c r="O718" i="5" s="1"/>
  <c r="N718" i="5"/>
  <c r="M718" i="5"/>
  <c r="K718" i="5"/>
  <c r="J718" i="5"/>
  <c r="I718" i="5" s="1"/>
  <c r="R718" i="5" s="1"/>
  <c r="F718" i="5"/>
  <c r="B718" i="5"/>
  <c r="AI718" i="5" s="1"/>
  <c r="CB717" i="5"/>
  <c r="CA717" i="5"/>
  <c r="BS717" i="5"/>
  <c r="BR717" i="5"/>
  <c r="AJ717" i="5"/>
  <c r="AB717" i="5"/>
  <c r="W717" i="5"/>
  <c r="V717" i="5"/>
  <c r="U717" i="5"/>
  <c r="T717" i="5"/>
  <c r="S717" i="5"/>
  <c r="Q717" i="5"/>
  <c r="P717" i="5"/>
  <c r="O717" i="5" s="1"/>
  <c r="N717" i="5"/>
  <c r="M717" i="5"/>
  <c r="K717" i="5"/>
  <c r="J717" i="5"/>
  <c r="I717" i="5" s="1"/>
  <c r="R717" i="5" s="1"/>
  <c r="F717" i="5"/>
  <c r="B717" i="5"/>
  <c r="AI717" i="5" s="1"/>
  <c r="CB716" i="5"/>
  <c r="CA716" i="5"/>
  <c r="BS716" i="5"/>
  <c r="BR716" i="5"/>
  <c r="AJ716" i="5"/>
  <c r="AB716" i="5"/>
  <c r="W716" i="5"/>
  <c r="V716" i="5"/>
  <c r="U716" i="5"/>
  <c r="T716" i="5"/>
  <c r="S716" i="5"/>
  <c r="Q716" i="5"/>
  <c r="P716" i="5"/>
  <c r="O716" i="5" s="1"/>
  <c r="N716" i="5"/>
  <c r="M716" i="5"/>
  <c r="K716" i="5"/>
  <c r="J716" i="5"/>
  <c r="I716" i="5" s="1"/>
  <c r="R716" i="5" s="1"/>
  <c r="F716" i="5"/>
  <c r="B716" i="5"/>
  <c r="AI716" i="5" s="1"/>
  <c r="CB715" i="5"/>
  <c r="CA715" i="5"/>
  <c r="BS715" i="5"/>
  <c r="BR715" i="5"/>
  <c r="AJ715" i="5"/>
  <c r="AB715" i="5"/>
  <c r="W715" i="5"/>
  <c r="V715" i="5"/>
  <c r="U715" i="5"/>
  <c r="T715" i="5"/>
  <c r="S715" i="5"/>
  <c r="Q715" i="5"/>
  <c r="P715" i="5"/>
  <c r="O715" i="5" s="1"/>
  <c r="N715" i="5"/>
  <c r="M715" i="5"/>
  <c r="K715" i="5"/>
  <c r="J715" i="5"/>
  <c r="I715" i="5" s="1"/>
  <c r="R715" i="5" s="1"/>
  <c r="F715" i="5"/>
  <c r="B715" i="5"/>
  <c r="AI715" i="5" s="1"/>
  <c r="CB714" i="5"/>
  <c r="CA714" i="5"/>
  <c r="BS714" i="5"/>
  <c r="BR714" i="5"/>
  <c r="AJ714" i="5"/>
  <c r="BQ714" i="5" s="1"/>
  <c r="AB714" i="5"/>
  <c r="W714" i="5"/>
  <c r="V714" i="5"/>
  <c r="U714" i="5"/>
  <c r="T714" i="5"/>
  <c r="S714" i="5"/>
  <c r="Q714" i="5"/>
  <c r="P714" i="5"/>
  <c r="O714" i="5" s="1"/>
  <c r="N714" i="5"/>
  <c r="M714" i="5"/>
  <c r="K714" i="5"/>
  <c r="J714" i="5"/>
  <c r="I714" i="5" s="1"/>
  <c r="R714" i="5" s="1"/>
  <c r="F714" i="5"/>
  <c r="B714" i="5"/>
  <c r="AI714" i="5" s="1"/>
  <c r="CB713" i="5"/>
  <c r="CA713" i="5"/>
  <c r="BS713" i="5"/>
  <c r="BR713" i="5"/>
  <c r="AJ713" i="5"/>
  <c r="AB713" i="5"/>
  <c r="W713" i="5"/>
  <c r="V713" i="5"/>
  <c r="U713" i="5"/>
  <c r="T713" i="5"/>
  <c r="S713" i="5"/>
  <c r="Q713" i="5"/>
  <c r="P713" i="5"/>
  <c r="O713" i="5" s="1"/>
  <c r="N713" i="5"/>
  <c r="M713" i="5"/>
  <c r="K713" i="5"/>
  <c r="J713" i="5"/>
  <c r="I713" i="5" s="1"/>
  <c r="R713" i="5" s="1"/>
  <c r="F713" i="5"/>
  <c r="B713" i="5"/>
  <c r="AI713" i="5" s="1"/>
  <c r="CB712" i="5"/>
  <c r="CA712" i="5"/>
  <c r="BS712" i="5"/>
  <c r="BR712" i="5"/>
  <c r="AJ712" i="5"/>
  <c r="BQ712" i="5" s="1"/>
  <c r="AB712" i="5"/>
  <c r="W712" i="5"/>
  <c r="V712" i="5"/>
  <c r="U712" i="5"/>
  <c r="T712" i="5"/>
  <c r="S712" i="5"/>
  <c r="Q712" i="5"/>
  <c r="P712" i="5"/>
  <c r="O712" i="5" s="1"/>
  <c r="N712" i="5"/>
  <c r="M712" i="5"/>
  <c r="K712" i="5"/>
  <c r="J712" i="5"/>
  <c r="I712" i="5" s="1"/>
  <c r="R712" i="5" s="1"/>
  <c r="F712" i="5"/>
  <c r="B712" i="5"/>
  <c r="AI712" i="5" s="1"/>
  <c r="CB711" i="5"/>
  <c r="CA711" i="5"/>
  <c r="BS711" i="5"/>
  <c r="BR711" i="5"/>
  <c r="AJ711" i="5"/>
  <c r="AB711" i="5"/>
  <c r="W711" i="5"/>
  <c r="V711" i="5"/>
  <c r="U711" i="5"/>
  <c r="T711" i="5"/>
  <c r="S711" i="5"/>
  <c r="Q711" i="5"/>
  <c r="P711" i="5"/>
  <c r="O711" i="5" s="1"/>
  <c r="N711" i="5"/>
  <c r="M711" i="5"/>
  <c r="K711" i="5"/>
  <c r="J711" i="5"/>
  <c r="I711" i="5"/>
  <c r="R711" i="5" s="1"/>
  <c r="F711" i="5"/>
  <c r="B711" i="5"/>
  <c r="AI711" i="5" s="1"/>
  <c r="CB710" i="5"/>
  <c r="CA710" i="5"/>
  <c r="BS710" i="5"/>
  <c r="BR710" i="5"/>
  <c r="AJ710" i="5"/>
  <c r="BQ710" i="5" s="1"/>
  <c r="AB710" i="5"/>
  <c r="W710" i="5"/>
  <c r="V710" i="5"/>
  <c r="U710" i="5"/>
  <c r="T710" i="5"/>
  <c r="S710" i="5"/>
  <c r="Q710" i="5"/>
  <c r="P710" i="5"/>
  <c r="O710" i="5"/>
  <c r="N710" i="5"/>
  <c r="M710" i="5"/>
  <c r="K710" i="5"/>
  <c r="J710" i="5"/>
  <c r="I710" i="5" s="1"/>
  <c r="R710" i="5" s="1"/>
  <c r="F710" i="5"/>
  <c r="B710" i="5"/>
  <c r="AI710" i="5" s="1"/>
  <c r="CB709" i="5"/>
  <c r="CA709" i="5"/>
  <c r="BS709" i="5"/>
  <c r="BR709" i="5"/>
  <c r="AJ709" i="5"/>
  <c r="AB709" i="5"/>
  <c r="W709" i="5"/>
  <c r="V709" i="5"/>
  <c r="U709" i="5"/>
  <c r="T709" i="5"/>
  <c r="S709" i="5"/>
  <c r="Q709" i="5"/>
  <c r="P709" i="5"/>
  <c r="O709" i="5" s="1"/>
  <c r="N709" i="5"/>
  <c r="M709" i="5"/>
  <c r="K709" i="5"/>
  <c r="J709" i="5"/>
  <c r="I709" i="5" s="1"/>
  <c r="R709" i="5" s="1"/>
  <c r="F709" i="5"/>
  <c r="B709" i="5"/>
  <c r="AI709" i="5" s="1"/>
  <c r="CB708" i="5"/>
  <c r="CA708" i="5"/>
  <c r="BS708" i="5"/>
  <c r="BR708" i="5"/>
  <c r="AJ708" i="5"/>
  <c r="BQ708" i="5" s="1"/>
  <c r="AB708" i="5"/>
  <c r="W708" i="5"/>
  <c r="V708" i="5"/>
  <c r="U708" i="5"/>
  <c r="T708" i="5"/>
  <c r="S708" i="5"/>
  <c r="Q708" i="5"/>
  <c r="P708" i="5"/>
  <c r="O708" i="5" s="1"/>
  <c r="N708" i="5"/>
  <c r="M708" i="5"/>
  <c r="K708" i="5"/>
  <c r="J708" i="5"/>
  <c r="I708" i="5" s="1"/>
  <c r="R708" i="5" s="1"/>
  <c r="F708" i="5"/>
  <c r="B708" i="5"/>
  <c r="AI708" i="5" s="1"/>
  <c r="CB707" i="5"/>
  <c r="CA707" i="5"/>
  <c r="BS707" i="5"/>
  <c r="BR707" i="5"/>
  <c r="AJ707" i="5"/>
  <c r="AB707" i="5"/>
  <c r="W707" i="5"/>
  <c r="V707" i="5"/>
  <c r="U707" i="5"/>
  <c r="T707" i="5"/>
  <c r="S707" i="5"/>
  <c r="Q707" i="5"/>
  <c r="P707" i="5"/>
  <c r="O707" i="5" s="1"/>
  <c r="N707" i="5"/>
  <c r="M707" i="5"/>
  <c r="K707" i="5"/>
  <c r="J707" i="5"/>
  <c r="I707" i="5" s="1"/>
  <c r="R707" i="5" s="1"/>
  <c r="F707" i="5"/>
  <c r="B707" i="5"/>
  <c r="AI707" i="5" s="1"/>
  <c r="CB706" i="5"/>
  <c r="CA706" i="5"/>
  <c r="BS706" i="5"/>
  <c r="BR706" i="5"/>
  <c r="AJ706" i="5"/>
  <c r="AB706" i="5"/>
  <c r="W706" i="5"/>
  <c r="V706" i="5"/>
  <c r="U706" i="5"/>
  <c r="T706" i="5"/>
  <c r="S706" i="5"/>
  <c r="Q706" i="5"/>
  <c r="P706" i="5"/>
  <c r="O706" i="5" s="1"/>
  <c r="N706" i="5"/>
  <c r="M706" i="5"/>
  <c r="K706" i="5"/>
  <c r="J706" i="5"/>
  <c r="I706" i="5" s="1"/>
  <c r="R706" i="5" s="1"/>
  <c r="F706" i="5"/>
  <c r="B706" i="5"/>
  <c r="AI706" i="5" s="1"/>
  <c r="CB705" i="5"/>
  <c r="CA705" i="5"/>
  <c r="BS705" i="5"/>
  <c r="BR705" i="5"/>
  <c r="AJ705" i="5"/>
  <c r="AB705" i="5"/>
  <c r="W705" i="5"/>
  <c r="V705" i="5"/>
  <c r="U705" i="5"/>
  <c r="T705" i="5"/>
  <c r="S705" i="5"/>
  <c r="Q705" i="5"/>
  <c r="P705" i="5"/>
  <c r="O705" i="5" s="1"/>
  <c r="N705" i="5"/>
  <c r="M705" i="5"/>
  <c r="K705" i="5"/>
  <c r="J705" i="5"/>
  <c r="I705" i="5" s="1"/>
  <c r="R705" i="5" s="1"/>
  <c r="F705" i="5"/>
  <c r="B705" i="5"/>
  <c r="AI705" i="5" s="1"/>
  <c r="CB704" i="5"/>
  <c r="CA704" i="5"/>
  <c r="BS704" i="5"/>
  <c r="BR704" i="5"/>
  <c r="AJ704" i="5"/>
  <c r="AB704" i="5"/>
  <c r="W704" i="5"/>
  <c r="V704" i="5"/>
  <c r="U704" i="5"/>
  <c r="T704" i="5"/>
  <c r="S704" i="5"/>
  <c r="Q704" i="5"/>
  <c r="P704" i="5"/>
  <c r="O704" i="5" s="1"/>
  <c r="N704" i="5"/>
  <c r="M704" i="5"/>
  <c r="K704" i="5"/>
  <c r="J704" i="5"/>
  <c r="I704" i="5" s="1"/>
  <c r="R704" i="5" s="1"/>
  <c r="F704" i="5"/>
  <c r="B704" i="5"/>
  <c r="AI704" i="5" s="1"/>
  <c r="CB703" i="5"/>
  <c r="CA703" i="5"/>
  <c r="BS703" i="5"/>
  <c r="BR703" i="5"/>
  <c r="AJ703" i="5"/>
  <c r="BQ703" i="5" s="1"/>
  <c r="AB703" i="5"/>
  <c r="W703" i="5"/>
  <c r="V703" i="5"/>
  <c r="U703" i="5"/>
  <c r="T703" i="5"/>
  <c r="S703" i="5"/>
  <c r="Q703" i="5"/>
  <c r="P703" i="5"/>
  <c r="O703" i="5" s="1"/>
  <c r="N703" i="5"/>
  <c r="M703" i="5"/>
  <c r="K703" i="5"/>
  <c r="J703" i="5"/>
  <c r="I703" i="5" s="1"/>
  <c r="R703" i="5" s="1"/>
  <c r="F703" i="5"/>
  <c r="B703" i="5"/>
  <c r="AI703" i="5" s="1"/>
  <c r="CB702" i="5"/>
  <c r="CA702" i="5"/>
  <c r="BS702" i="5"/>
  <c r="BR702" i="5"/>
  <c r="AJ702" i="5"/>
  <c r="BQ702" i="5" s="1"/>
  <c r="AB702" i="5"/>
  <c r="W702" i="5"/>
  <c r="V702" i="5"/>
  <c r="U702" i="5"/>
  <c r="T702" i="5"/>
  <c r="S702" i="5"/>
  <c r="Q702" i="5"/>
  <c r="P702" i="5"/>
  <c r="O702" i="5" s="1"/>
  <c r="N702" i="5"/>
  <c r="M702" i="5"/>
  <c r="K702" i="5"/>
  <c r="J702" i="5"/>
  <c r="I702" i="5" s="1"/>
  <c r="R702" i="5" s="1"/>
  <c r="F702" i="5"/>
  <c r="B702" i="5"/>
  <c r="AI702" i="5" s="1"/>
  <c r="CB701" i="5"/>
  <c r="CA701" i="5"/>
  <c r="BS701" i="5"/>
  <c r="BR701" i="5"/>
  <c r="AJ701" i="5"/>
  <c r="AB701" i="5"/>
  <c r="W701" i="5"/>
  <c r="V701" i="5"/>
  <c r="U701" i="5"/>
  <c r="T701" i="5"/>
  <c r="S701" i="5"/>
  <c r="Q701" i="5"/>
  <c r="P701" i="5"/>
  <c r="O701" i="5" s="1"/>
  <c r="N701" i="5"/>
  <c r="M701" i="5"/>
  <c r="K701" i="5"/>
  <c r="J701" i="5"/>
  <c r="I701" i="5" s="1"/>
  <c r="R701" i="5" s="1"/>
  <c r="F701" i="5"/>
  <c r="B701" i="5"/>
  <c r="AI701" i="5" s="1"/>
  <c r="CB700" i="5"/>
  <c r="CA700" i="5"/>
  <c r="BS700" i="5"/>
  <c r="BR700" i="5"/>
  <c r="AJ700" i="5"/>
  <c r="AB700" i="5"/>
  <c r="W700" i="5"/>
  <c r="V700" i="5"/>
  <c r="U700" i="5"/>
  <c r="T700" i="5"/>
  <c r="S700" i="5"/>
  <c r="Q700" i="5"/>
  <c r="P700" i="5"/>
  <c r="O700" i="5" s="1"/>
  <c r="N700" i="5"/>
  <c r="M700" i="5"/>
  <c r="K700" i="5"/>
  <c r="J700" i="5"/>
  <c r="I700" i="5" s="1"/>
  <c r="R700" i="5" s="1"/>
  <c r="F700" i="5"/>
  <c r="B700" i="5"/>
  <c r="AI700" i="5" s="1"/>
  <c r="CB699" i="5"/>
  <c r="CA699" i="5"/>
  <c r="BS699" i="5"/>
  <c r="BR699" i="5"/>
  <c r="AJ699" i="5"/>
  <c r="BQ699" i="5" s="1"/>
  <c r="AB699" i="5"/>
  <c r="W699" i="5"/>
  <c r="V699" i="5"/>
  <c r="U699" i="5"/>
  <c r="T699" i="5"/>
  <c r="S699" i="5"/>
  <c r="Q699" i="5"/>
  <c r="P699" i="5"/>
  <c r="O699" i="5" s="1"/>
  <c r="N699" i="5"/>
  <c r="M699" i="5"/>
  <c r="K699" i="5"/>
  <c r="J699" i="5"/>
  <c r="I699" i="5" s="1"/>
  <c r="R699" i="5" s="1"/>
  <c r="F699" i="5"/>
  <c r="B699" i="5"/>
  <c r="AI699" i="5" s="1"/>
  <c r="CB698" i="5"/>
  <c r="CA698" i="5"/>
  <c r="BS698" i="5"/>
  <c r="BR698" i="5"/>
  <c r="AJ698" i="5"/>
  <c r="AB698" i="5"/>
  <c r="W698" i="5"/>
  <c r="V698" i="5"/>
  <c r="U698" i="5"/>
  <c r="T698" i="5"/>
  <c r="S698" i="5"/>
  <c r="Q698" i="5"/>
  <c r="P698" i="5"/>
  <c r="O698" i="5" s="1"/>
  <c r="N698" i="5"/>
  <c r="M698" i="5"/>
  <c r="K698" i="5"/>
  <c r="J698" i="5"/>
  <c r="I698" i="5" s="1"/>
  <c r="R698" i="5" s="1"/>
  <c r="F698" i="5"/>
  <c r="B698" i="5"/>
  <c r="AI698" i="5" s="1"/>
  <c r="CB697" i="5"/>
  <c r="CA697" i="5"/>
  <c r="BS697" i="5"/>
  <c r="BR697" i="5"/>
  <c r="AJ697" i="5"/>
  <c r="AB697" i="5"/>
  <c r="W697" i="5"/>
  <c r="V697" i="5"/>
  <c r="U697" i="5"/>
  <c r="T697" i="5"/>
  <c r="S697" i="5"/>
  <c r="Q697" i="5"/>
  <c r="P697" i="5"/>
  <c r="O697" i="5" s="1"/>
  <c r="N697" i="5"/>
  <c r="M697" i="5"/>
  <c r="K697" i="5"/>
  <c r="J697" i="5"/>
  <c r="I697" i="5" s="1"/>
  <c r="R697" i="5" s="1"/>
  <c r="F697" i="5"/>
  <c r="B697" i="5"/>
  <c r="AI697" i="5" s="1"/>
  <c r="CB696" i="5"/>
  <c r="CA696" i="5"/>
  <c r="BS696" i="5"/>
  <c r="BR696" i="5"/>
  <c r="AJ696" i="5"/>
  <c r="BQ696" i="5" s="1"/>
  <c r="AB696" i="5"/>
  <c r="W696" i="5"/>
  <c r="V696" i="5"/>
  <c r="U696" i="5"/>
  <c r="T696" i="5"/>
  <c r="S696" i="5"/>
  <c r="Q696" i="5"/>
  <c r="P696" i="5"/>
  <c r="O696" i="5" s="1"/>
  <c r="N696" i="5"/>
  <c r="M696" i="5"/>
  <c r="K696" i="5"/>
  <c r="J696" i="5"/>
  <c r="I696" i="5" s="1"/>
  <c r="R696" i="5" s="1"/>
  <c r="F696" i="5"/>
  <c r="B696" i="5"/>
  <c r="AI696" i="5" s="1"/>
  <c r="CB695" i="5"/>
  <c r="CA695" i="5"/>
  <c r="BS695" i="5"/>
  <c r="BR695" i="5"/>
  <c r="AJ695" i="5"/>
  <c r="BQ695" i="5" s="1"/>
  <c r="AB695" i="5"/>
  <c r="W695" i="5"/>
  <c r="V695" i="5"/>
  <c r="U695" i="5"/>
  <c r="T695" i="5"/>
  <c r="S695" i="5"/>
  <c r="Q695" i="5"/>
  <c r="P695" i="5"/>
  <c r="O695" i="5" s="1"/>
  <c r="N695" i="5"/>
  <c r="M695" i="5"/>
  <c r="K695" i="5"/>
  <c r="J695" i="5"/>
  <c r="I695" i="5" s="1"/>
  <c r="R695" i="5" s="1"/>
  <c r="F695" i="5"/>
  <c r="B695" i="5"/>
  <c r="AI695" i="5" s="1"/>
  <c r="CB694" i="5"/>
  <c r="CA694" i="5"/>
  <c r="BS694" i="5"/>
  <c r="BR694" i="5"/>
  <c r="AJ694" i="5"/>
  <c r="AB694" i="5"/>
  <c r="W694" i="5"/>
  <c r="V694" i="5"/>
  <c r="U694" i="5"/>
  <c r="T694" i="5"/>
  <c r="S694" i="5"/>
  <c r="Q694" i="5"/>
  <c r="P694" i="5"/>
  <c r="O694" i="5" s="1"/>
  <c r="N694" i="5"/>
  <c r="M694" i="5"/>
  <c r="K694" i="5"/>
  <c r="J694" i="5"/>
  <c r="I694" i="5" s="1"/>
  <c r="R694" i="5" s="1"/>
  <c r="F694" i="5"/>
  <c r="B694" i="5"/>
  <c r="AI694" i="5" s="1"/>
  <c r="CB693" i="5"/>
  <c r="CA693" i="5"/>
  <c r="BS693" i="5"/>
  <c r="BR693" i="5"/>
  <c r="AJ693" i="5"/>
  <c r="AB693" i="5"/>
  <c r="W693" i="5"/>
  <c r="V693" i="5"/>
  <c r="U693" i="5"/>
  <c r="T693" i="5"/>
  <c r="S693" i="5"/>
  <c r="Q693" i="5"/>
  <c r="P693" i="5"/>
  <c r="O693" i="5" s="1"/>
  <c r="N693" i="5"/>
  <c r="M693" i="5"/>
  <c r="K693" i="5"/>
  <c r="J693" i="5"/>
  <c r="I693" i="5" s="1"/>
  <c r="R693" i="5" s="1"/>
  <c r="F693" i="5"/>
  <c r="B693" i="5"/>
  <c r="AI693" i="5" s="1"/>
  <c r="CB692" i="5"/>
  <c r="CA692" i="5"/>
  <c r="BS692" i="5"/>
  <c r="BR692" i="5"/>
  <c r="AJ692" i="5"/>
  <c r="AB692" i="5"/>
  <c r="W692" i="5"/>
  <c r="V692" i="5"/>
  <c r="U692" i="5"/>
  <c r="T692" i="5"/>
  <c r="S692" i="5"/>
  <c r="Q692" i="5"/>
  <c r="P692" i="5"/>
  <c r="O692" i="5" s="1"/>
  <c r="N692" i="5"/>
  <c r="M692" i="5"/>
  <c r="K692" i="5"/>
  <c r="J692" i="5"/>
  <c r="I692" i="5" s="1"/>
  <c r="R692" i="5" s="1"/>
  <c r="F692" i="5"/>
  <c r="B692" i="5"/>
  <c r="AI692" i="5" s="1"/>
  <c r="CB691" i="5"/>
  <c r="CA691" i="5"/>
  <c r="BS691" i="5"/>
  <c r="BR691" i="5"/>
  <c r="AJ691" i="5"/>
  <c r="BQ691" i="5" s="1"/>
  <c r="AB691" i="5"/>
  <c r="W691" i="5"/>
  <c r="V691" i="5"/>
  <c r="U691" i="5"/>
  <c r="T691" i="5"/>
  <c r="S691" i="5"/>
  <c r="Q691" i="5"/>
  <c r="P691" i="5"/>
  <c r="O691" i="5" s="1"/>
  <c r="N691" i="5"/>
  <c r="M691" i="5"/>
  <c r="K691" i="5"/>
  <c r="J691" i="5"/>
  <c r="I691" i="5" s="1"/>
  <c r="R691" i="5" s="1"/>
  <c r="F691" i="5"/>
  <c r="B691" i="5"/>
  <c r="AI691" i="5" s="1"/>
  <c r="CB690" i="5"/>
  <c r="CA690" i="5"/>
  <c r="BS690" i="5"/>
  <c r="BR690" i="5"/>
  <c r="AJ690" i="5"/>
  <c r="BP690" i="5" s="1"/>
  <c r="AB690" i="5"/>
  <c r="W690" i="5"/>
  <c r="V690" i="5"/>
  <c r="U690" i="5"/>
  <c r="T690" i="5"/>
  <c r="S690" i="5"/>
  <c r="Q690" i="5"/>
  <c r="P690" i="5"/>
  <c r="O690" i="5" s="1"/>
  <c r="N690" i="5"/>
  <c r="M690" i="5"/>
  <c r="K690" i="5"/>
  <c r="J690" i="5"/>
  <c r="I690" i="5" s="1"/>
  <c r="R690" i="5" s="1"/>
  <c r="F690" i="5"/>
  <c r="B690" i="5"/>
  <c r="AI690" i="5" s="1"/>
  <c r="CB689" i="5"/>
  <c r="CA689" i="5"/>
  <c r="BS689" i="5"/>
  <c r="BR689" i="5"/>
  <c r="AJ689" i="5"/>
  <c r="BQ689" i="5" s="1"/>
  <c r="AB689" i="5"/>
  <c r="W689" i="5"/>
  <c r="V689" i="5"/>
  <c r="U689" i="5"/>
  <c r="T689" i="5"/>
  <c r="S689" i="5"/>
  <c r="Q689" i="5"/>
  <c r="P689" i="5"/>
  <c r="O689" i="5" s="1"/>
  <c r="N689" i="5"/>
  <c r="M689" i="5"/>
  <c r="K689" i="5"/>
  <c r="J689" i="5"/>
  <c r="I689" i="5" s="1"/>
  <c r="R689" i="5" s="1"/>
  <c r="F689" i="5"/>
  <c r="B689" i="5"/>
  <c r="AI689" i="5" s="1"/>
  <c r="CB688" i="5"/>
  <c r="CA688" i="5"/>
  <c r="BS688" i="5"/>
  <c r="BR688" i="5"/>
  <c r="AJ688" i="5"/>
  <c r="BQ688" i="5" s="1"/>
  <c r="AB688" i="5"/>
  <c r="W688" i="5"/>
  <c r="V688" i="5"/>
  <c r="U688" i="5"/>
  <c r="T688" i="5"/>
  <c r="S688" i="5"/>
  <c r="Q688" i="5"/>
  <c r="P688" i="5"/>
  <c r="O688" i="5" s="1"/>
  <c r="N688" i="5"/>
  <c r="M688" i="5"/>
  <c r="K688" i="5"/>
  <c r="J688" i="5"/>
  <c r="I688" i="5" s="1"/>
  <c r="R688" i="5" s="1"/>
  <c r="F688" i="5"/>
  <c r="B688" i="5"/>
  <c r="AI688" i="5" s="1"/>
  <c r="CB687" i="5"/>
  <c r="CA687" i="5"/>
  <c r="BS687" i="5"/>
  <c r="BR687" i="5"/>
  <c r="AJ687" i="5"/>
  <c r="AB687" i="5"/>
  <c r="W687" i="5"/>
  <c r="V687" i="5"/>
  <c r="U687" i="5"/>
  <c r="T687" i="5"/>
  <c r="S687" i="5"/>
  <c r="Q687" i="5"/>
  <c r="P687" i="5"/>
  <c r="O687" i="5" s="1"/>
  <c r="N687" i="5"/>
  <c r="M687" i="5"/>
  <c r="K687" i="5"/>
  <c r="J687" i="5"/>
  <c r="I687" i="5" s="1"/>
  <c r="R687" i="5" s="1"/>
  <c r="F687" i="5"/>
  <c r="B687" i="5"/>
  <c r="AI687" i="5" s="1"/>
  <c r="CB686" i="5"/>
  <c r="CA686" i="5"/>
  <c r="BS686" i="5"/>
  <c r="BR686" i="5"/>
  <c r="AJ686" i="5"/>
  <c r="AB686" i="5"/>
  <c r="W686" i="5"/>
  <c r="V686" i="5"/>
  <c r="U686" i="5"/>
  <c r="T686" i="5"/>
  <c r="S686" i="5"/>
  <c r="Q686" i="5"/>
  <c r="P686" i="5"/>
  <c r="O686" i="5" s="1"/>
  <c r="N686" i="5"/>
  <c r="M686" i="5"/>
  <c r="K686" i="5"/>
  <c r="J686" i="5"/>
  <c r="I686" i="5" s="1"/>
  <c r="R686" i="5" s="1"/>
  <c r="F686" i="5"/>
  <c r="B686" i="5"/>
  <c r="AI686" i="5" s="1"/>
  <c r="CB685" i="5"/>
  <c r="CA685" i="5"/>
  <c r="BS685" i="5"/>
  <c r="BR685" i="5"/>
  <c r="AJ685" i="5"/>
  <c r="AB685" i="5"/>
  <c r="W685" i="5"/>
  <c r="V685" i="5"/>
  <c r="U685" i="5"/>
  <c r="T685" i="5"/>
  <c r="S685" i="5"/>
  <c r="Q685" i="5"/>
  <c r="P685" i="5"/>
  <c r="O685" i="5" s="1"/>
  <c r="N685" i="5"/>
  <c r="M685" i="5"/>
  <c r="K685" i="5"/>
  <c r="J685" i="5"/>
  <c r="I685" i="5" s="1"/>
  <c r="R685" i="5" s="1"/>
  <c r="F685" i="5"/>
  <c r="B685" i="5"/>
  <c r="AI685" i="5" s="1"/>
  <c r="CB684" i="5"/>
  <c r="CA684" i="5"/>
  <c r="BS684" i="5"/>
  <c r="BR684" i="5"/>
  <c r="AJ684" i="5"/>
  <c r="AB684" i="5"/>
  <c r="W684" i="5"/>
  <c r="V684" i="5"/>
  <c r="U684" i="5"/>
  <c r="T684" i="5"/>
  <c r="S684" i="5"/>
  <c r="Q684" i="5"/>
  <c r="P684" i="5"/>
  <c r="O684" i="5" s="1"/>
  <c r="N684" i="5"/>
  <c r="M684" i="5"/>
  <c r="K684" i="5"/>
  <c r="J684" i="5"/>
  <c r="I684" i="5" s="1"/>
  <c r="R684" i="5" s="1"/>
  <c r="F684" i="5"/>
  <c r="B684" i="5"/>
  <c r="AI684" i="5" s="1"/>
  <c r="CB683" i="5"/>
  <c r="CA683" i="5"/>
  <c r="BS683" i="5"/>
  <c r="BR683" i="5"/>
  <c r="AJ683" i="5"/>
  <c r="AB683" i="5"/>
  <c r="W683" i="5"/>
  <c r="V683" i="5"/>
  <c r="U683" i="5"/>
  <c r="T683" i="5"/>
  <c r="S683" i="5"/>
  <c r="Q683" i="5"/>
  <c r="P683" i="5"/>
  <c r="O683" i="5" s="1"/>
  <c r="N683" i="5"/>
  <c r="M683" i="5"/>
  <c r="K683" i="5"/>
  <c r="J683" i="5"/>
  <c r="I683" i="5" s="1"/>
  <c r="R683" i="5" s="1"/>
  <c r="F683" i="5"/>
  <c r="B683" i="5"/>
  <c r="AI683" i="5" s="1"/>
  <c r="CB682" i="5"/>
  <c r="CA682" i="5"/>
  <c r="BS682" i="5"/>
  <c r="BR682" i="5"/>
  <c r="AJ682" i="5"/>
  <c r="AB682" i="5"/>
  <c r="W682" i="5"/>
  <c r="V682" i="5"/>
  <c r="U682" i="5"/>
  <c r="T682" i="5"/>
  <c r="S682" i="5"/>
  <c r="Q682" i="5"/>
  <c r="P682" i="5"/>
  <c r="O682" i="5" s="1"/>
  <c r="N682" i="5"/>
  <c r="M682" i="5"/>
  <c r="K682" i="5"/>
  <c r="J682" i="5"/>
  <c r="I682" i="5" s="1"/>
  <c r="R682" i="5" s="1"/>
  <c r="F682" i="5"/>
  <c r="B682" i="5"/>
  <c r="AI682" i="5" s="1"/>
  <c r="CB681" i="5"/>
  <c r="CA681" i="5"/>
  <c r="BS681" i="5"/>
  <c r="BR681" i="5"/>
  <c r="AJ681" i="5"/>
  <c r="BQ681" i="5" s="1"/>
  <c r="AB681" i="5"/>
  <c r="W681" i="5"/>
  <c r="V681" i="5"/>
  <c r="U681" i="5"/>
  <c r="T681" i="5"/>
  <c r="S681" i="5"/>
  <c r="Q681" i="5"/>
  <c r="P681" i="5"/>
  <c r="O681" i="5" s="1"/>
  <c r="N681" i="5"/>
  <c r="M681" i="5"/>
  <c r="K681" i="5"/>
  <c r="J681" i="5"/>
  <c r="I681" i="5" s="1"/>
  <c r="R681" i="5" s="1"/>
  <c r="F681" i="5"/>
  <c r="B681" i="5"/>
  <c r="AI681" i="5" s="1"/>
  <c r="CB680" i="5"/>
  <c r="CA680" i="5"/>
  <c r="BS680" i="5"/>
  <c r="BR680" i="5"/>
  <c r="AJ680" i="5"/>
  <c r="AB680" i="5"/>
  <c r="W680" i="5"/>
  <c r="V680" i="5"/>
  <c r="U680" i="5"/>
  <c r="T680" i="5"/>
  <c r="S680" i="5"/>
  <c r="Q680" i="5"/>
  <c r="P680" i="5"/>
  <c r="O680" i="5" s="1"/>
  <c r="N680" i="5"/>
  <c r="M680" i="5"/>
  <c r="K680" i="5"/>
  <c r="J680" i="5"/>
  <c r="I680" i="5" s="1"/>
  <c r="R680" i="5" s="1"/>
  <c r="F680" i="5"/>
  <c r="B680" i="5"/>
  <c r="AI680" i="5" s="1"/>
  <c r="CB679" i="5"/>
  <c r="CA679" i="5"/>
  <c r="BS679" i="5"/>
  <c r="BR679" i="5"/>
  <c r="AJ679" i="5"/>
  <c r="AB679" i="5"/>
  <c r="W679" i="5"/>
  <c r="V679" i="5"/>
  <c r="U679" i="5"/>
  <c r="T679" i="5"/>
  <c r="S679" i="5"/>
  <c r="Q679" i="5"/>
  <c r="P679" i="5"/>
  <c r="O679" i="5" s="1"/>
  <c r="N679" i="5"/>
  <c r="M679" i="5"/>
  <c r="K679" i="5"/>
  <c r="J679" i="5"/>
  <c r="I679" i="5" s="1"/>
  <c r="R679" i="5" s="1"/>
  <c r="F679" i="5"/>
  <c r="B679" i="5"/>
  <c r="AI679" i="5" s="1"/>
  <c r="CB678" i="5"/>
  <c r="CA678" i="5"/>
  <c r="BS678" i="5"/>
  <c r="BR678" i="5"/>
  <c r="AJ678" i="5"/>
  <c r="AB678" i="5"/>
  <c r="W678" i="5"/>
  <c r="V678" i="5"/>
  <c r="U678" i="5"/>
  <c r="T678" i="5"/>
  <c r="S678" i="5"/>
  <c r="Q678" i="5"/>
  <c r="P678" i="5"/>
  <c r="O678" i="5" s="1"/>
  <c r="N678" i="5"/>
  <c r="M678" i="5"/>
  <c r="K678" i="5"/>
  <c r="J678" i="5"/>
  <c r="I678" i="5" s="1"/>
  <c r="R678" i="5" s="1"/>
  <c r="F678" i="5"/>
  <c r="B678" i="5"/>
  <c r="AI678" i="5" s="1"/>
  <c r="CB677" i="5"/>
  <c r="CA677" i="5"/>
  <c r="BS677" i="5"/>
  <c r="BR677" i="5"/>
  <c r="AJ677" i="5"/>
  <c r="BP677" i="5" s="1"/>
  <c r="AB677" i="5"/>
  <c r="W677" i="5"/>
  <c r="V677" i="5"/>
  <c r="U677" i="5"/>
  <c r="T677" i="5"/>
  <c r="S677" i="5"/>
  <c r="Q677" i="5"/>
  <c r="P677" i="5"/>
  <c r="O677" i="5" s="1"/>
  <c r="N677" i="5"/>
  <c r="M677" i="5"/>
  <c r="K677" i="5"/>
  <c r="J677" i="5"/>
  <c r="I677" i="5" s="1"/>
  <c r="R677" i="5" s="1"/>
  <c r="F677" i="5"/>
  <c r="B677" i="5"/>
  <c r="AI677" i="5" s="1"/>
  <c r="CB676" i="5"/>
  <c r="CA676" i="5"/>
  <c r="BS676" i="5"/>
  <c r="BR676" i="5"/>
  <c r="AJ676" i="5"/>
  <c r="AB676" i="5"/>
  <c r="W676" i="5"/>
  <c r="V676" i="5"/>
  <c r="U676" i="5"/>
  <c r="T676" i="5"/>
  <c r="S676" i="5"/>
  <c r="Q676" i="5"/>
  <c r="P676" i="5"/>
  <c r="O676" i="5" s="1"/>
  <c r="N676" i="5"/>
  <c r="M676" i="5"/>
  <c r="K676" i="5"/>
  <c r="J676" i="5"/>
  <c r="I676" i="5" s="1"/>
  <c r="R676" i="5" s="1"/>
  <c r="F676" i="5"/>
  <c r="B676" i="5"/>
  <c r="AI676" i="5" s="1"/>
  <c r="CB675" i="5"/>
  <c r="CA675" i="5"/>
  <c r="BS675" i="5"/>
  <c r="BR675" i="5"/>
  <c r="AJ675" i="5"/>
  <c r="AB675" i="5"/>
  <c r="W675" i="5"/>
  <c r="V675" i="5"/>
  <c r="U675" i="5"/>
  <c r="T675" i="5"/>
  <c r="S675" i="5"/>
  <c r="Q675" i="5"/>
  <c r="P675" i="5"/>
  <c r="O675" i="5" s="1"/>
  <c r="N675" i="5"/>
  <c r="M675" i="5"/>
  <c r="K675" i="5"/>
  <c r="J675" i="5"/>
  <c r="I675" i="5" s="1"/>
  <c r="R675" i="5" s="1"/>
  <c r="F675" i="5"/>
  <c r="B675" i="5"/>
  <c r="AI675" i="5" s="1"/>
  <c r="CB674" i="5"/>
  <c r="CA674" i="5"/>
  <c r="BS674" i="5"/>
  <c r="BR674" i="5"/>
  <c r="AJ674" i="5"/>
  <c r="BP674" i="5" s="1"/>
  <c r="AB674" i="5"/>
  <c r="W674" i="5"/>
  <c r="V674" i="5"/>
  <c r="U674" i="5"/>
  <c r="T674" i="5"/>
  <c r="S674" i="5"/>
  <c r="Q674" i="5"/>
  <c r="P674" i="5"/>
  <c r="O674" i="5" s="1"/>
  <c r="N674" i="5"/>
  <c r="M674" i="5"/>
  <c r="K674" i="5"/>
  <c r="J674" i="5"/>
  <c r="I674" i="5" s="1"/>
  <c r="R674" i="5" s="1"/>
  <c r="F674" i="5"/>
  <c r="B674" i="5"/>
  <c r="AI674" i="5" s="1"/>
  <c r="CB673" i="5"/>
  <c r="CA673" i="5"/>
  <c r="BS673" i="5"/>
  <c r="BR673" i="5"/>
  <c r="AJ673" i="5"/>
  <c r="BP673" i="5" s="1"/>
  <c r="AB673" i="5"/>
  <c r="W673" i="5"/>
  <c r="V673" i="5"/>
  <c r="U673" i="5"/>
  <c r="T673" i="5"/>
  <c r="S673" i="5"/>
  <c r="Q673" i="5"/>
  <c r="P673" i="5"/>
  <c r="O673" i="5" s="1"/>
  <c r="N673" i="5"/>
  <c r="M673" i="5"/>
  <c r="K673" i="5"/>
  <c r="J673" i="5"/>
  <c r="I673" i="5" s="1"/>
  <c r="R673" i="5" s="1"/>
  <c r="F673" i="5"/>
  <c r="B673" i="5"/>
  <c r="AI673" i="5" s="1"/>
  <c r="CB672" i="5"/>
  <c r="CA672" i="5"/>
  <c r="BS672" i="5"/>
  <c r="BR672" i="5"/>
  <c r="AJ672" i="5"/>
  <c r="AB672" i="5"/>
  <c r="W672" i="5"/>
  <c r="V672" i="5"/>
  <c r="U672" i="5"/>
  <c r="T672" i="5"/>
  <c r="S672" i="5"/>
  <c r="Q672" i="5"/>
  <c r="P672" i="5"/>
  <c r="O672" i="5" s="1"/>
  <c r="N672" i="5"/>
  <c r="M672" i="5"/>
  <c r="K672" i="5"/>
  <c r="J672" i="5"/>
  <c r="I672" i="5" s="1"/>
  <c r="R672" i="5" s="1"/>
  <c r="F672" i="5"/>
  <c r="B672" i="5"/>
  <c r="AI672" i="5" s="1"/>
  <c r="CB671" i="5"/>
  <c r="CA671" i="5"/>
  <c r="BS671" i="5"/>
  <c r="BR671" i="5"/>
  <c r="AJ671" i="5"/>
  <c r="AB671" i="5"/>
  <c r="W671" i="5"/>
  <c r="V671" i="5"/>
  <c r="U671" i="5"/>
  <c r="T671" i="5"/>
  <c r="S671" i="5"/>
  <c r="Q671" i="5"/>
  <c r="P671" i="5"/>
  <c r="O671" i="5" s="1"/>
  <c r="N671" i="5"/>
  <c r="M671" i="5"/>
  <c r="K671" i="5"/>
  <c r="J671" i="5"/>
  <c r="I671" i="5" s="1"/>
  <c r="R671" i="5" s="1"/>
  <c r="F671" i="5"/>
  <c r="B671" i="5"/>
  <c r="AI671" i="5" s="1"/>
  <c r="CB670" i="5"/>
  <c r="CA670" i="5"/>
  <c r="BS670" i="5"/>
  <c r="BR670" i="5"/>
  <c r="AJ670" i="5"/>
  <c r="AB670" i="5"/>
  <c r="W670" i="5"/>
  <c r="V670" i="5"/>
  <c r="U670" i="5"/>
  <c r="T670" i="5"/>
  <c r="S670" i="5"/>
  <c r="Q670" i="5"/>
  <c r="P670" i="5"/>
  <c r="O670" i="5" s="1"/>
  <c r="N670" i="5"/>
  <c r="M670" i="5"/>
  <c r="K670" i="5"/>
  <c r="J670" i="5"/>
  <c r="I670" i="5" s="1"/>
  <c r="R670" i="5" s="1"/>
  <c r="F670" i="5"/>
  <c r="B670" i="5"/>
  <c r="AI670" i="5" s="1"/>
  <c r="CB669" i="5"/>
  <c r="CA669" i="5"/>
  <c r="BS669" i="5"/>
  <c r="BR669" i="5"/>
  <c r="AJ669" i="5"/>
  <c r="BQ669" i="5" s="1"/>
  <c r="AB669" i="5"/>
  <c r="W669" i="5"/>
  <c r="V669" i="5"/>
  <c r="U669" i="5"/>
  <c r="T669" i="5"/>
  <c r="S669" i="5"/>
  <c r="Q669" i="5"/>
  <c r="P669" i="5"/>
  <c r="O669" i="5" s="1"/>
  <c r="N669" i="5"/>
  <c r="M669" i="5"/>
  <c r="K669" i="5"/>
  <c r="J669" i="5"/>
  <c r="I669" i="5" s="1"/>
  <c r="R669" i="5" s="1"/>
  <c r="F669" i="5"/>
  <c r="B669" i="5"/>
  <c r="AI669" i="5" s="1"/>
  <c r="CB668" i="5"/>
  <c r="CA668" i="5"/>
  <c r="BS668" i="5"/>
  <c r="BR668" i="5"/>
  <c r="AJ668" i="5"/>
  <c r="BQ668" i="5" s="1"/>
  <c r="AB668" i="5"/>
  <c r="W668" i="5"/>
  <c r="V668" i="5"/>
  <c r="U668" i="5"/>
  <c r="T668" i="5"/>
  <c r="S668" i="5"/>
  <c r="Q668" i="5"/>
  <c r="P668" i="5"/>
  <c r="O668" i="5" s="1"/>
  <c r="N668" i="5"/>
  <c r="M668" i="5"/>
  <c r="K668" i="5"/>
  <c r="J668" i="5"/>
  <c r="I668" i="5" s="1"/>
  <c r="R668" i="5" s="1"/>
  <c r="F668" i="5"/>
  <c r="B668" i="5"/>
  <c r="AI668" i="5" s="1"/>
  <c r="CB667" i="5"/>
  <c r="CA667" i="5"/>
  <c r="BS667" i="5"/>
  <c r="BR667" i="5"/>
  <c r="AJ667" i="5"/>
  <c r="AB667" i="5"/>
  <c r="W667" i="5"/>
  <c r="V667" i="5"/>
  <c r="U667" i="5"/>
  <c r="T667" i="5"/>
  <c r="S667" i="5"/>
  <c r="Q667" i="5"/>
  <c r="P667" i="5"/>
  <c r="O667" i="5" s="1"/>
  <c r="N667" i="5"/>
  <c r="M667" i="5"/>
  <c r="K667" i="5"/>
  <c r="J667" i="5"/>
  <c r="I667" i="5" s="1"/>
  <c r="R667" i="5" s="1"/>
  <c r="F667" i="5"/>
  <c r="B667" i="5"/>
  <c r="AI667" i="5" s="1"/>
  <c r="CB666" i="5"/>
  <c r="CA666" i="5"/>
  <c r="BS666" i="5"/>
  <c r="BR666" i="5"/>
  <c r="AJ666" i="5"/>
  <c r="BQ666" i="5" s="1"/>
  <c r="AB666" i="5"/>
  <c r="W666" i="5"/>
  <c r="V666" i="5"/>
  <c r="U666" i="5"/>
  <c r="T666" i="5"/>
  <c r="S666" i="5"/>
  <c r="Q666" i="5"/>
  <c r="P666" i="5"/>
  <c r="O666" i="5" s="1"/>
  <c r="N666" i="5"/>
  <c r="M666" i="5"/>
  <c r="K666" i="5"/>
  <c r="J666" i="5"/>
  <c r="I666" i="5" s="1"/>
  <c r="R666" i="5" s="1"/>
  <c r="F666" i="5"/>
  <c r="B666" i="5"/>
  <c r="AI666" i="5" s="1"/>
  <c r="CB665" i="5"/>
  <c r="CA665" i="5"/>
  <c r="BS665" i="5"/>
  <c r="BR665" i="5"/>
  <c r="AJ665" i="5"/>
  <c r="BP665" i="5" s="1"/>
  <c r="AB665" i="5"/>
  <c r="W665" i="5"/>
  <c r="V665" i="5"/>
  <c r="U665" i="5"/>
  <c r="T665" i="5"/>
  <c r="S665" i="5"/>
  <c r="Q665" i="5"/>
  <c r="P665" i="5"/>
  <c r="O665" i="5" s="1"/>
  <c r="N665" i="5"/>
  <c r="M665" i="5"/>
  <c r="K665" i="5"/>
  <c r="J665" i="5"/>
  <c r="I665" i="5" s="1"/>
  <c r="R665" i="5" s="1"/>
  <c r="F665" i="5"/>
  <c r="B665" i="5"/>
  <c r="AI665" i="5" s="1"/>
  <c r="CB664" i="5"/>
  <c r="CA664" i="5"/>
  <c r="BS664" i="5"/>
  <c r="BR664" i="5"/>
  <c r="AJ664" i="5"/>
  <c r="AB664" i="5"/>
  <c r="W664" i="5"/>
  <c r="V664" i="5"/>
  <c r="U664" i="5"/>
  <c r="T664" i="5"/>
  <c r="S664" i="5"/>
  <c r="Q664" i="5"/>
  <c r="P664" i="5"/>
  <c r="O664" i="5" s="1"/>
  <c r="N664" i="5"/>
  <c r="M664" i="5"/>
  <c r="K664" i="5"/>
  <c r="J664" i="5"/>
  <c r="I664" i="5" s="1"/>
  <c r="R664" i="5" s="1"/>
  <c r="F664" i="5"/>
  <c r="B664" i="5"/>
  <c r="AI664" i="5" s="1"/>
  <c r="CB663" i="5"/>
  <c r="CA663" i="5"/>
  <c r="BS663" i="5"/>
  <c r="BR663" i="5"/>
  <c r="AJ663" i="5"/>
  <c r="AB663" i="5"/>
  <c r="W663" i="5"/>
  <c r="V663" i="5"/>
  <c r="U663" i="5"/>
  <c r="T663" i="5"/>
  <c r="S663" i="5"/>
  <c r="Q663" i="5"/>
  <c r="P663" i="5"/>
  <c r="O663" i="5" s="1"/>
  <c r="N663" i="5"/>
  <c r="M663" i="5"/>
  <c r="K663" i="5"/>
  <c r="J663" i="5"/>
  <c r="I663" i="5" s="1"/>
  <c r="R663" i="5" s="1"/>
  <c r="F663" i="5"/>
  <c r="B663" i="5"/>
  <c r="AI663" i="5" s="1"/>
  <c r="CB662" i="5"/>
  <c r="CA662" i="5"/>
  <c r="BS662" i="5"/>
  <c r="BR662" i="5"/>
  <c r="AJ662" i="5"/>
  <c r="AB662" i="5"/>
  <c r="W662" i="5"/>
  <c r="V662" i="5"/>
  <c r="U662" i="5"/>
  <c r="T662" i="5"/>
  <c r="S662" i="5"/>
  <c r="Q662" i="5"/>
  <c r="P662" i="5"/>
  <c r="O662" i="5" s="1"/>
  <c r="N662" i="5"/>
  <c r="M662" i="5"/>
  <c r="K662" i="5"/>
  <c r="J662" i="5"/>
  <c r="I662" i="5" s="1"/>
  <c r="R662" i="5" s="1"/>
  <c r="F662" i="5"/>
  <c r="B662" i="5"/>
  <c r="AI662" i="5" s="1"/>
  <c r="CB661" i="5"/>
  <c r="CA661" i="5"/>
  <c r="BS661" i="5"/>
  <c r="BR661" i="5"/>
  <c r="AJ661" i="5"/>
  <c r="BQ661" i="5" s="1"/>
  <c r="AB661" i="5"/>
  <c r="W661" i="5"/>
  <c r="V661" i="5"/>
  <c r="U661" i="5"/>
  <c r="T661" i="5"/>
  <c r="S661" i="5"/>
  <c r="Q661" i="5"/>
  <c r="P661" i="5"/>
  <c r="O661" i="5" s="1"/>
  <c r="N661" i="5"/>
  <c r="M661" i="5"/>
  <c r="K661" i="5"/>
  <c r="J661" i="5"/>
  <c r="I661" i="5" s="1"/>
  <c r="R661" i="5" s="1"/>
  <c r="F661" i="5"/>
  <c r="B661" i="5"/>
  <c r="AI661" i="5" s="1"/>
  <c r="CB660" i="5"/>
  <c r="CA660" i="5"/>
  <c r="BS660" i="5"/>
  <c r="BR660" i="5"/>
  <c r="AJ660" i="5"/>
  <c r="BQ660" i="5" s="1"/>
  <c r="AB660" i="5"/>
  <c r="W660" i="5"/>
  <c r="V660" i="5"/>
  <c r="U660" i="5"/>
  <c r="T660" i="5"/>
  <c r="S660" i="5"/>
  <c r="Q660" i="5"/>
  <c r="P660" i="5"/>
  <c r="O660" i="5" s="1"/>
  <c r="N660" i="5"/>
  <c r="M660" i="5"/>
  <c r="K660" i="5"/>
  <c r="J660" i="5"/>
  <c r="I660" i="5" s="1"/>
  <c r="R660" i="5" s="1"/>
  <c r="F660" i="5"/>
  <c r="B660" i="5"/>
  <c r="AI660" i="5" s="1"/>
  <c r="CB659" i="5"/>
  <c r="CA659" i="5"/>
  <c r="BS659" i="5"/>
  <c r="BR659" i="5"/>
  <c r="AJ659" i="5"/>
  <c r="BQ659" i="5" s="1"/>
  <c r="AB659" i="5"/>
  <c r="W659" i="5"/>
  <c r="V659" i="5"/>
  <c r="U659" i="5"/>
  <c r="T659" i="5"/>
  <c r="S659" i="5"/>
  <c r="Q659" i="5"/>
  <c r="P659" i="5"/>
  <c r="O659" i="5" s="1"/>
  <c r="N659" i="5"/>
  <c r="M659" i="5"/>
  <c r="K659" i="5"/>
  <c r="J659" i="5"/>
  <c r="I659" i="5" s="1"/>
  <c r="R659" i="5" s="1"/>
  <c r="F659" i="5"/>
  <c r="B659" i="5"/>
  <c r="AI659" i="5" s="1"/>
  <c r="CB658" i="5"/>
  <c r="CA658" i="5"/>
  <c r="BS658" i="5"/>
  <c r="BR658" i="5"/>
  <c r="AJ658" i="5"/>
  <c r="AB658" i="5"/>
  <c r="W658" i="5"/>
  <c r="V658" i="5"/>
  <c r="U658" i="5"/>
  <c r="T658" i="5"/>
  <c r="S658" i="5"/>
  <c r="Q658" i="5"/>
  <c r="P658" i="5"/>
  <c r="O658" i="5" s="1"/>
  <c r="N658" i="5"/>
  <c r="M658" i="5"/>
  <c r="K658" i="5"/>
  <c r="J658" i="5"/>
  <c r="I658" i="5" s="1"/>
  <c r="R658" i="5" s="1"/>
  <c r="F658" i="5"/>
  <c r="B658" i="5"/>
  <c r="AI658" i="5" s="1"/>
  <c r="CB657" i="5"/>
  <c r="CA657" i="5"/>
  <c r="BS657" i="5"/>
  <c r="BR657" i="5"/>
  <c r="AJ657" i="5"/>
  <c r="BQ657" i="5" s="1"/>
  <c r="AB657" i="5"/>
  <c r="W657" i="5"/>
  <c r="V657" i="5"/>
  <c r="U657" i="5"/>
  <c r="T657" i="5"/>
  <c r="S657" i="5"/>
  <c r="Q657" i="5"/>
  <c r="P657" i="5"/>
  <c r="O657" i="5" s="1"/>
  <c r="N657" i="5"/>
  <c r="M657" i="5"/>
  <c r="K657" i="5"/>
  <c r="J657" i="5"/>
  <c r="I657" i="5" s="1"/>
  <c r="R657" i="5" s="1"/>
  <c r="F657" i="5"/>
  <c r="B657" i="5"/>
  <c r="AI657" i="5" s="1"/>
  <c r="CB656" i="5"/>
  <c r="CA656" i="5"/>
  <c r="BS656" i="5"/>
  <c r="BR656" i="5"/>
  <c r="AJ656" i="5"/>
  <c r="AB656" i="5"/>
  <c r="W656" i="5"/>
  <c r="V656" i="5"/>
  <c r="U656" i="5"/>
  <c r="T656" i="5"/>
  <c r="S656" i="5"/>
  <c r="Q656" i="5"/>
  <c r="P656" i="5"/>
  <c r="O656" i="5" s="1"/>
  <c r="N656" i="5"/>
  <c r="M656" i="5"/>
  <c r="K656" i="5"/>
  <c r="J656" i="5"/>
  <c r="I656" i="5" s="1"/>
  <c r="R656" i="5" s="1"/>
  <c r="F656" i="5"/>
  <c r="B656" i="5"/>
  <c r="AI656" i="5" s="1"/>
  <c r="CB655" i="5"/>
  <c r="CA655" i="5"/>
  <c r="BS655" i="5"/>
  <c r="BR655" i="5"/>
  <c r="AJ655" i="5"/>
  <c r="AB655" i="5"/>
  <c r="W655" i="5"/>
  <c r="V655" i="5"/>
  <c r="U655" i="5"/>
  <c r="T655" i="5"/>
  <c r="S655" i="5"/>
  <c r="Q655" i="5"/>
  <c r="P655" i="5"/>
  <c r="O655" i="5" s="1"/>
  <c r="N655" i="5"/>
  <c r="M655" i="5"/>
  <c r="K655" i="5"/>
  <c r="J655" i="5"/>
  <c r="I655" i="5" s="1"/>
  <c r="R655" i="5" s="1"/>
  <c r="F655" i="5"/>
  <c r="B655" i="5"/>
  <c r="AI655" i="5" s="1"/>
  <c r="CB654" i="5"/>
  <c r="CA654" i="5"/>
  <c r="BS654" i="5"/>
  <c r="BR654" i="5"/>
  <c r="AJ654" i="5"/>
  <c r="AB654" i="5"/>
  <c r="W654" i="5"/>
  <c r="V654" i="5"/>
  <c r="U654" i="5"/>
  <c r="T654" i="5"/>
  <c r="S654" i="5"/>
  <c r="Q654" i="5"/>
  <c r="P654" i="5"/>
  <c r="O654" i="5" s="1"/>
  <c r="N654" i="5"/>
  <c r="M654" i="5"/>
  <c r="K654" i="5"/>
  <c r="J654" i="5"/>
  <c r="I654" i="5" s="1"/>
  <c r="R654" i="5" s="1"/>
  <c r="F654" i="5"/>
  <c r="B654" i="5"/>
  <c r="AI654" i="5" s="1"/>
  <c r="CB653" i="5"/>
  <c r="CA653" i="5"/>
  <c r="BS653" i="5"/>
  <c r="BR653" i="5"/>
  <c r="AJ653" i="5"/>
  <c r="BQ653" i="5" s="1"/>
  <c r="AB653" i="5"/>
  <c r="W653" i="5"/>
  <c r="V653" i="5"/>
  <c r="U653" i="5"/>
  <c r="T653" i="5"/>
  <c r="S653" i="5"/>
  <c r="Q653" i="5"/>
  <c r="P653" i="5"/>
  <c r="O653" i="5" s="1"/>
  <c r="N653" i="5"/>
  <c r="M653" i="5"/>
  <c r="K653" i="5"/>
  <c r="J653" i="5"/>
  <c r="I653" i="5" s="1"/>
  <c r="R653" i="5" s="1"/>
  <c r="F653" i="5"/>
  <c r="B653" i="5"/>
  <c r="AI653" i="5" s="1"/>
  <c r="CB652" i="5"/>
  <c r="CA652" i="5"/>
  <c r="BS652" i="5"/>
  <c r="BR652" i="5"/>
  <c r="AJ652" i="5"/>
  <c r="AB652" i="5"/>
  <c r="W652" i="5"/>
  <c r="V652" i="5"/>
  <c r="U652" i="5"/>
  <c r="T652" i="5"/>
  <c r="S652" i="5"/>
  <c r="Q652" i="5"/>
  <c r="P652" i="5"/>
  <c r="O652" i="5" s="1"/>
  <c r="N652" i="5"/>
  <c r="M652" i="5"/>
  <c r="K652" i="5"/>
  <c r="J652" i="5"/>
  <c r="I652" i="5" s="1"/>
  <c r="R652" i="5" s="1"/>
  <c r="F652" i="5"/>
  <c r="B652" i="5"/>
  <c r="AI652" i="5" s="1"/>
  <c r="CB651" i="5"/>
  <c r="CA651" i="5"/>
  <c r="BS651" i="5"/>
  <c r="BR651" i="5"/>
  <c r="AJ651" i="5"/>
  <c r="BQ651" i="5" s="1"/>
  <c r="AB651" i="5"/>
  <c r="W651" i="5"/>
  <c r="V651" i="5"/>
  <c r="U651" i="5"/>
  <c r="T651" i="5"/>
  <c r="S651" i="5"/>
  <c r="Q651" i="5"/>
  <c r="P651" i="5"/>
  <c r="O651" i="5" s="1"/>
  <c r="N651" i="5"/>
  <c r="M651" i="5"/>
  <c r="K651" i="5"/>
  <c r="J651" i="5"/>
  <c r="I651" i="5" s="1"/>
  <c r="R651" i="5" s="1"/>
  <c r="F651" i="5"/>
  <c r="B651" i="5"/>
  <c r="AI651" i="5" s="1"/>
  <c r="CB650" i="5"/>
  <c r="CA650" i="5"/>
  <c r="BS650" i="5"/>
  <c r="BR650" i="5"/>
  <c r="AJ650" i="5"/>
  <c r="BQ650" i="5" s="1"/>
  <c r="AB650" i="5"/>
  <c r="W650" i="5"/>
  <c r="V650" i="5"/>
  <c r="U650" i="5"/>
  <c r="T650" i="5"/>
  <c r="S650" i="5"/>
  <c r="Q650" i="5"/>
  <c r="P650" i="5"/>
  <c r="O650" i="5" s="1"/>
  <c r="N650" i="5"/>
  <c r="M650" i="5"/>
  <c r="K650" i="5"/>
  <c r="J650" i="5"/>
  <c r="I650" i="5" s="1"/>
  <c r="R650" i="5" s="1"/>
  <c r="F650" i="5"/>
  <c r="B650" i="5"/>
  <c r="AI650" i="5" s="1"/>
  <c r="CB649" i="5"/>
  <c r="CA649" i="5"/>
  <c r="BS649" i="5"/>
  <c r="BR649" i="5"/>
  <c r="AJ649" i="5"/>
  <c r="AB649" i="5"/>
  <c r="W649" i="5"/>
  <c r="V649" i="5"/>
  <c r="U649" i="5"/>
  <c r="T649" i="5"/>
  <c r="S649" i="5"/>
  <c r="Q649" i="5"/>
  <c r="P649" i="5"/>
  <c r="O649" i="5" s="1"/>
  <c r="N649" i="5"/>
  <c r="M649" i="5"/>
  <c r="K649" i="5"/>
  <c r="J649" i="5"/>
  <c r="I649" i="5" s="1"/>
  <c r="R649" i="5" s="1"/>
  <c r="F649" i="5"/>
  <c r="B649" i="5"/>
  <c r="AI649" i="5" s="1"/>
  <c r="CB648" i="5"/>
  <c r="CA648" i="5"/>
  <c r="BS648" i="5"/>
  <c r="BR648" i="5"/>
  <c r="AJ648" i="5"/>
  <c r="AB648" i="5"/>
  <c r="W648" i="5"/>
  <c r="V648" i="5"/>
  <c r="U648" i="5"/>
  <c r="T648" i="5"/>
  <c r="S648" i="5"/>
  <c r="Q648" i="5"/>
  <c r="P648" i="5"/>
  <c r="O648" i="5" s="1"/>
  <c r="N648" i="5"/>
  <c r="M648" i="5"/>
  <c r="K648" i="5"/>
  <c r="J648" i="5"/>
  <c r="I648" i="5"/>
  <c r="R648" i="5" s="1"/>
  <c r="F648" i="5"/>
  <c r="B648" i="5"/>
  <c r="AI648" i="5" s="1"/>
  <c r="CB647" i="5"/>
  <c r="CA647" i="5"/>
  <c r="BS647" i="5"/>
  <c r="BR647" i="5"/>
  <c r="AJ647" i="5"/>
  <c r="AB647" i="5"/>
  <c r="W647" i="5"/>
  <c r="V647" i="5"/>
  <c r="U647" i="5"/>
  <c r="T647" i="5"/>
  <c r="S647" i="5"/>
  <c r="Q647" i="5"/>
  <c r="P647" i="5"/>
  <c r="O647" i="5" s="1"/>
  <c r="N647" i="5"/>
  <c r="M647" i="5"/>
  <c r="K647" i="5"/>
  <c r="J647" i="5"/>
  <c r="I647" i="5" s="1"/>
  <c r="R647" i="5" s="1"/>
  <c r="F647" i="5"/>
  <c r="B647" i="5"/>
  <c r="AI647" i="5" s="1"/>
  <c r="CB646" i="5"/>
  <c r="CA646" i="5"/>
  <c r="BS646" i="5"/>
  <c r="BR646" i="5"/>
  <c r="AJ646" i="5"/>
  <c r="BQ646" i="5" s="1"/>
  <c r="AB646" i="5"/>
  <c r="W646" i="5"/>
  <c r="V646" i="5"/>
  <c r="U646" i="5"/>
  <c r="T646" i="5"/>
  <c r="S646" i="5"/>
  <c r="Q646" i="5"/>
  <c r="P646" i="5"/>
  <c r="O646" i="5" s="1"/>
  <c r="N646" i="5"/>
  <c r="M646" i="5"/>
  <c r="K646" i="5"/>
  <c r="J646" i="5"/>
  <c r="I646" i="5" s="1"/>
  <c r="R646" i="5" s="1"/>
  <c r="F646" i="5"/>
  <c r="B646" i="5"/>
  <c r="AI646" i="5" s="1"/>
  <c r="CB645" i="5"/>
  <c r="CA645" i="5"/>
  <c r="BS645" i="5"/>
  <c r="BR645" i="5"/>
  <c r="AJ645" i="5"/>
  <c r="BQ645" i="5" s="1"/>
  <c r="AB645" i="5"/>
  <c r="W645" i="5"/>
  <c r="V645" i="5"/>
  <c r="U645" i="5"/>
  <c r="T645" i="5"/>
  <c r="S645" i="5"/>
  <c r="Q645" i="5"/>
  <c r="P645" i="5"/>
  <c r="O645" i="5" s="1"/>
  <c r="N645" i="5"/>
  <c r="M645" i="5"/>
  <c r="K645" i="5"/>
  <c r="J645" i="5"/>
  <c r="I645" i="5" s="1"/>
  <c r="R645" i="5" s="1"/>
  <c r="F645" i="5"/>
  <c r="B645" i="5"/>
  <c r="AI645" i="5" s="1"/>
  <c r="CB644" i="5"/>
  <c r="CA644" i="5"/>
  <c r="BS644" i="5"/>
  <c r="BR644" i="5"/>
  <c r="AJ644" i="5"/>
  <c r="AB644" i="5"/>
  <c r="W644" i="5"/>
  <c r="V644" i="5"/>
  <c r="U644" i="5"/>
  <c r="T644" i="5"/>
  <c r="S644" i="5"/>
  <c r="Q644" i="5"/>
  <c r="P644" i="5"/>
  <c r="O644" i="5" s="1"/>
  <c r="N644" i="5"/>
  <c r="M644" i="5"/>
  <c r="K644" i="5"/>
  <c r="J644" i="5"/>
  <c r="I644" i="5" s="1"/>
  <c r="R644" i="5" s="1"/>
  <c r="F644" i="5"/>
  <c r="B644" i="5"/>
  <c r="AI644" i="5" s="1"/>
  <c r="CB643" i="5"/>
  <c r="CA643" i="5"/>
  <c r="BS643" i="5"/>
  <c r="BR643" i="5"/>
  <c r="AJ643" i="5"/>
  <c r="AB643" i="5"/>
  <c r="W643" i="5"/>
  <c r="V643" i="5"/>
  <c r="U643" i="5"/>
  <c r="T643" i="5"/>
  <c r="S643" i="5"/>
  <c r="Q643" i="5"/>
  <c r="P643" i="5"/>
  <c r="O643" i="5" s="1"/>
  <c r="N643" i="5"/>
  <c r="M643" i="5"/>
  <c r="K643" i="5"/>
  <c r="J643" i="5"/>
  <c r="I643" i="5" s="1"/>
  <c r="R643" i="5" s="1"/>
  <c r="F643" i="5"/>
  <c r="B643" i="5"/>
  <c r="AI643" i="5" s="1"/>
  <c r="CB642" i="5"/>
  <c r="CA642" i="5"/>
  <c r="BS642" i="5"/>
  <c r="BR642" i="5"/>
  <c r="AJ642" i="5"/>
  <c r="AB642" i="5"/>
  <c r="W642" i="5"/>
  <c r="V642" i="5"/>
  <c r="U642" i="5"/>
  <c r="T642" i="5"/>
  <c r="S642" i="5"/>
  <c r="Q642" i="5"/>
  <c r="P642" i="5"/>
  <c r="O642" i="5" s="1"/>
  <c r="N642" i="5"/>
  <c r="M642" i="5"/>
  <c r="K642" i="5"/>
  <c r="J642" i="5"/>
  <c r="I642" i="5" s="1"/>
  <c r="R642" i="5" s="1"/>
  <c r="F642" i="5"/>
  <c r="B642" i="5"/>
  <c r="AI642" i="5" s="1"/>
  <c r="CB641" i="5"/>
  <c r="CA641" i="5"/>
  <c r="BS641" i="5"/>
  <c r="BR641" i="5"/>
  <c r="AJ641" i="5"/>
  <c r="BQ641" i="5" s="1"/>
  <c r="AB641" i="5"/>
  <c r="W641" i="5"/>
  <c r="V641" i="5"/>
  <c r="U641" i="5"/>
  <c r="T641" i="5"/>
  <c r="S641" i="5"/>
  <c r="Q641" i="5"/>
  <c r="P641" i="5"/>
  <c r="O641" i="5" s="1"/>
  <c r="N641" i="5"/>
  <c r="M641" i="5"/>
  <c r="K641" i="5"/>
  <c r="J641" i="5"/>
  <c r="I641" i="5" s="1"/>
  <c r="R641" i="5" s="1"/>
  <c r="F641" i="5"/>
  <c r="B641" i="5"/>
  <c r="AI641" i="5" s="1"/>
  <c r="CB640" i="5"/>
  <c r="CA640" i="5"/>
  <c r="BS640" i="5"/>
  <c r="BR640" i="5"/>
  <c r="AJ640" i="5"/>
  <c r="BQ640" i="5" s="1"/>
  <c r="AB640" i="5"/>
  <c r="W640" i="5"/>
  <c r="V640" i="5"/>
  <c r="U640" i="5"/>
  <c r="T640" i="5"/>
  <c r="S640" i="5"/>
  <c r="Q640" i="5"/>
  <c r="P640" i="5"/>
  <c r="O640" i="5" s="1"/>
  <c r="N640" i="5"/>
  <c r="M640" i="5"/>
  <c r="K640" i="5"/>
  <c r="J640" i="5"/>
  <c r="I640" i="5" s="1"/>
  <c r="R640" i="5" s="1"/>
  <c r="F640" i="5"/>
  <c r="B640" i="5"/>
  <c r="AI640" i="5" s="1"/>
  <c r="CB639" i="5"/>
  <c r="CA639" i="5"/>
  <c r="BS639" i="5"/>
  <c r="BR639" i="5"/>
  <c r="AJ639" i="5"/>
  <c r="BQ639" i="5" s="1"/>
  <c r="AB639" i="5"/>
  <c r="W639" i="5"/>
  <c r="V639" i="5"/>
  <c r="U639" i="5"/>
  <c r="T639" i="5"/>
  <c r="S639" i="5"/>
  <c r="Q639" i="5"/>
  <c r="P639" i="5"/>
  <c r="O639" i="5" s="1"/>
  <c r="N639" i="5"/>
  <c r="M639" i="5"/>
  <c r="K639" i="5"/>
  <c r="J639" i="5"/>
  <c r="I639" i="5" s="1"/>
  <c r="R639" i="5" s="1"/>
  <c r="F639" i="5"/>
  <c r="B639" i="5"/>
  <c r="AI639" i="5" s="1"/>
  <c r="CB638" i="5"/>
  <c r="CA638" i="5"/>
  <c r="BS638" i="5"/>
  <c r="BR638" i="5"/>
  <c r="AJ638" i="5"/>
  <c r="AB638" i="5"/>
  <c r="W638" i="5"/>
  <c r="V638" i="5"/>
  <c r="U638" i="5"/>
  <c r="T638" i="5"/>
  <c r="S638" i="5"/>
  <c r="Q638" i="5"/>
  <c r="P638" i="5"/>
  <c r="O638" i="5" s="1"/>
  <c r="N638" i="5"/>
  <c r="M638" i="5"/>
  <c r="K638" i="5"/>
  <c r="J638" i="5"/>
  <c r="I638" i="5" s="1"/>
  <c r="R638" i="5" s="1"/>
  <c r="F638" i="5"/>
  <c r="B638" i="5"/>
  <c r="AI638" i="5" s="1"/>
  <c r="CB637" i="5"/>
  <c r="CA637" i="5"/>
  <c r="BS637" i="5"/>
  <c r="BR637" i="5"/>
  <c r="AJ637" i="5"/>
  <c r="AB637" i="5"/>
  <c r="W637" i="5"/>
  <c r="V637" i="5"/>
  <c r="U637" i="5"/>
  <c r="T637" i="5"/>
  <c r="S637" i="5"/>
  <c r="Q637" i="5"/>
  <c r="P637" i="5"/>
  <c r="O637" i="5" s="1"/>
  <c r="N637" i="5"/>
  <c r="M637" i="5"/>
  <c r="K637" i="5"/>
  <c r="J637" i="5"/>
  <c r="I637" i="5" s="1"/>
  <c r="R637" i="5" s="1"/>
  <c r="F637" i="5"/>
  <c r="B637" i="5"/>
  <c r="AI637" i="5" s="1"/>
  <c r="CB636" i="5"/>
  <c r="CA636" i="5"/>
  <c r="BS636" i="5"/>
  <c r="BR636" i="5"/>
  <c r="AJ636" i="5"/>
  <c r="AB636" i="5"/>
  <c r="W636" i="5"/>
  <c r="V636" i="5"/>
  <c r="U636" i="5"/>
  <c r="T636" i="5"/>
  <c r="S636" i="5"/>
  <c r="Q636" i="5"/>
  <c r="P636" i="5"/>
  <c r="O636" i="5" s="1"/>
  <c r="N636" i="5"/>
  <c r="M636" i="5"/>
  <c r="K636" i="5"/>
  <c r="J636" i="5"/>
  <c r="I636" i="5" s="1"/>
  <c r="R636" i="5" s="1"/>
  <c r="F636" i="5"/>
  <c r="B636" i="5"/>
  <c r="AI636" i="5" s="1"/>
  <c r="CB635" i="5"/>
  <c r="CA635" i="5"/>
  <c r="BS635" i="5"/>
  <c r="BR635" i="5"/>
  <c r="AJ635" i="5"/>
  <c r="BQ635" i="5" s="1"/>
  <c r="AB635" i="5"/>
  <c r="W635" i="5"/>
  <c r="V635" i="5"/>
  <c r="U635" i="5"/>
  <c r="T635" i="5"/>
  <c r="S635" i="5"/>
  <c r="Q635" i="5"/>
  <c r="P635" i="5"/>
  <c r="O635" i="5" s="1"/>
  <c r="N635" i="5"/>
  <c r="M635" i="5"/>
  <c r="K635" i="5"/>
  <c r="J635" i="5"/>
  <c r="I635" i="5" s="1"/>
  <c r="R635" i="5" s="1"/>
  <c r="F635" i="5"/>
  <c r="B635" i="5"/>
  <c r="AI635" i="5" s="1"/>
  <c r="CB634" i="5"/>
  <c r="CA634" i="5"/>
  <c r="BS634" i="5"/>
  <c r="BR634" i="5"/>
  <c r="AJ634" i="5"/>
  <c r="BQ634" i="5" s="1"/>
  <c r="AB634" i="5"/>
  <c r="W634" i="5"/>
  <c r="V634" i="5"/>
  <c r="U634" i="5"/>
  <c r="T634" i="5"/>
  <c r="S634" i="5"/>
  <c r="Q634" i="5"/>
  <c r="P634" i="5"/>
  <c r="O634" i="5" s="1"/>
  <c r="N634" i="5"/>
  <c r="M634" i="5"/>
  <c r="K634" i="5"/>
  <c r="J634" i="5"/>
  <c r="I634" i="5" s="1"/>
  <c r="R634" i="5" s="1"/>
  <c r="F634" i="5"/>
  <c r="B634" i="5"/>
  <c r="AI634" i="5" s="1"/>
  <c r="CB633" i="5"/>
  <c r="CA633" i="5"/>
  <c r="BS633" i="5"/>
  <c r="BR633" i="5"/>
  <c r="AJ633" i="5"/>
  <c r="BQ633" i="5" s="1"/>
  <c r="AB633" i="5"/>
  <c r="W633" i="5"/>
  <c r="V633" i="5"/>
  <c r="U633" i="5"/>
  <c r="T633" i="5"/>
  <c r="S633" i="5"/>
  <c r="Q633" i="5"/>
  <c r="P633" i="5"/>
  <c r="O633" i="5" s="1"/>
  <c r="N633" i="5"/>
  <c r="M633" i="5"/>
  <c r="K633" i="5"/>
  <c r="J633" i="5"/>
  <c r="I633" i="5" s="1"/>
  <c r="R633" i="5" s="1"/>
  <c r="F633" i="5"/>
  <c r="B633" i="5"/>
  <c r="AI633" i="5" s="1"/>
  <c r="CB632" i="5"/>
  <c r="CA632" i="5"/>
  <c r="BS632" i="5"/>
  <c r="BR632" i="5"/>
  <c r="AJ632" i="5"/>
  <c r="BQ632" i="5" s="1"/>
  <c r="AB632" i="5"/>
  <c r="W632" i="5"/>
  <c r="V632" i="5"/>
  <c r="U632" i="5"/>
  <c r="T632" i="5"/>
  <c r="S632" i="5"/>
  <c r="Q632" i="5"/>
  <c r="P632" i="5"/>
  <c r="O632" i="5" s="1"/>
  <c r="N632" i="5"/>
  <c r="M632" i="5"/>
  <c r="K632" i="5"/>
  <c r="J632" i="5"/>
  <c r="I632" i="5" s="1"/>
  <c r="R632" i="5" s="1"/>
  <c r="F632" i="5"/>
  <c r="B632" i="5"/>
  <c r="AI632" i="5" s="1"/>
  <c r="CB631" i="5"/>
  <c r="CA631" i="5"/>
  <c r="BS631" i="5"/>
  <c r="BR631" i="5"/>
  <c r="AJ631" i="5"/>
  <c r="AB631" i="5"/>
  <c r="W631" i="5"/>
  <c r="V631" i="5"/>
  <c r="U631" i="5"/>
  <c r="T631" i="5"/>
  <c r="S631" i="5"/>
  <c r="Q631" i="5"/>
  <c r="P631" i="5"/>
  <c r="O631" i="5" s="1"/>
  <c r="N631" i="5"/>
  <c r="M631" i="5"/>
  <c r="K631" i="5"/>
  <c r="J631" i="5"/>
  <c r="I631" i="5" s="1"/>
  <c r="R631" i="5" s="1"/>
  <c r="F631" i="5"/>
  <c r="B631" i="5"/>
  <c r="AI631" i="5" s="1"/>
  <c r="CB630" i="5"/>
  <c r="CA630" i="5"/>
  <c r="BS630" i="5"/>
  <c r="BR630" i="5"/>
  <c r="AJ630" i="5"/>
  <c r="AB630" i="5"/>
  <c r="W630" i="5"/>
  <c r="V630" i="5"/>
  <c r="U630" i="5"/>
  <c r="T630" i="5"/>
  <c r="S630" i="5"/>
  <c r="Q630" i="5"/>
  <c r="P630" i="5"/>
  <c r="O630" i="5" s="1"/>
  <c r="N630" i="5"/>
  <c r="M630" i="5"/>
  <c r="K630" i="5"/>
  <c r="J630" i="5"/>
  <c r="I630" i="5" s="1"/>
  <c r="R630" i="5" s="1"/>
  <c r="F630" i="5"/>
  <c r="B630" i="5"/>
  <c r="AI630" i="5" s="1"/>
  <c r="CB629" i="5"/>
  <c r="CA629" i="5"/>
  <c r="BS629" i="5"/>
  <c r="BR629" i="5"/>
  <c r="AJ629" i="5"/>
  <c r="AB629" i="5"/>
  <c r="W629" i="5"/>
  <c r="V629" i="5"/>
  <c r="U629" i="5"/>
  <c r="T629" i="5"/>
  <c r="S629" i="5"/>
  <c r="Q629" i="5"/>
  <c r="P629" i="5"/>
  <c r="O629" i="5" s="1"/>
  <c r="N629" i="5"/>
  <c r="M629" i="5"/>
  <c r="K629" i="5"/>
  <c r="J629" i="5"/>
  <c r="I629" i="5" s="1"/>
  <c r="R629" i="5" s="1"/>
  <c r="F629" i="5"/>
  <c r="B629" i="5"/>
  <c r="AI629" i="5" s="1"/>
  <c r="CB628" i="5"/>
  <c r="CA628" i="5"/>
  <c r="BS628" i="5"/>
  <c r="BR628" i="5"/>
  <c r="AJ628" i="5"/>
  <c r="AB628" i="5"/>
  <c r="W628" i="5"/>
  <c r="V628" i="5"/>
  <c r="U628" i="5"/>
  <c r="T628" i="5"/>
  <c r="S628" i="5"/>
  <c r="Q628" i="5"/>
  <c r="P628" i="5"/>
  <c r="O628" i="5" s="1"/>
  <c r="N628" i="5"/>
  <c r="M628" i="5"/>
  <c r="K628" i="5"/>
  <c r="J628" i="5"/>
  <c r="I628" i="5" s="1"/>
  <c r="R628" i="5" s="1"/>
  <c r="F628" i="5"/>
  <c r="B628" i="5"/>
  <c r="AI628" i="5" s="1"/>
  <c r="CB627" i="5"/>
  <c r="CA627" i="5"/>
  <c r="BS627" i="5"/>
  <c r="BR627" i="5"/>
  <c r="AJ627" i="5"/>
  <c r="BQ627" i="5" s="1"/>
  <c r="AB627" i="5"/>
  <c r="W627" i="5"/>
  <c r="V627" i="5"/>
  <c r="U627" i="5"/>
  <c r="T627" i="5"/>
  <c r="S627" i="5"/>
  <c r="Q627" i="5"/>
  <c r="P627" i="5"/>
  <c r="O627" i="5" s="1"/>
  <c r="N627" i="5"/>
  <c r="M627" i="5"/>
  <c r="K627" i="5"/>
  <c r="J627" i="5"/>
  <c r="I627" i="5" s="1"/>
  <c r="R627" i="5" s="1"/>
  <c r="F627" i="5"/>
  <c r="B627" i="5"/>
  <c r="AI627" i="5" s="1"/>
  <c r="CB626" i="5"/>
  <c r="CA626" i="5"/>
  <c r="BS626" i="5"/>
  <c r="BR626" i="5"/>
  <c r="AJ626" i="5"/>
  <c r="BQ626" i="5" s="1"/>
  <c r="AB626" i="5"/>
  <c r="W626" i="5"/>
  <c r="V626" i="5"/>
  <c r="U626" i="5"/>
  <c r="T626" i="5"/>
  <c r="S626" i="5"/>
  <c r="Q626" i="5"/>
  <c r="P626" i="5"/>
  <c r="O626" i="5" s="1"/>
  <c r="N626" i="5"/>
  <c r="M626" i="5"/>
  <c r="K626" i="5"/>
  <c r="J626" i="5"/>
  <c r="I626" i="5" s="1"/>
  <c r="R626" i="5" s="1"/>
  <c r="F626" i="5"/>
  <c r="B626" i="5"/>
  <c r="AI626" i="5" s="1"/>
  <c r="CB625" i="5"/>
  <c r="CA625" i="5"/>
  <c r="BS625" i="5"/>
  <c r="BR625" i="5"/>
  <c r="AJ625" i="5"/>
  <c r="BQ625" i="5" s="1"/>
  <c r="AB625" i="5"/>
  <c r="W625" i="5"/>
  <c r="V625" i="5"/>
  <c r="U625" i="5"/>
  <c r="T625" i="5"/>
  <c r="S625" i="5"/>
  <c r="Q625" i="5"/>
  <c r="P625" i="5"/>
  <c r="O625" i="5" s="1"/>
  <c r="N625" i="5"/>
  <c r="M625" i="5"/>
  <c r="K625" i="5"/>
  <c r="J625" i="5"/>
  <c r="I625" i="5" s="1"/>
  <c r="R625" i="5" s="1"/>
  <c r="F625" i="5"/>
  <c r="B625" i="5"/>
  <c r="AI625" i="5" s="1"/>
  <c r="CB624" i="5"/>
  <c r="CA624" i="5"/>
  <c r="BS624" i="5"/>
  <c r="BR624" i="5"/>
  <c r="AJ624" i="5"/>
  <c r="BP624" i="5" s="1"/>
  <c r="AB624" i="5"/>
  <c r="W624" i="5"/>
  <c r="V624" i="5"/>
  <c r="U624" i="5"/>
  <c r="T624" i="5"/>
  <c r="S624" i="5"/>
  <c r="Q624" i="5"/>
  <c r="P624" i="5"/>
  <c r="O624" i="5" s="1"/>
  <c r="N624" i="5"/>
  <c r="M624" i="5"/>
  <c r="K624" i="5"/>
  <c r="J624" i="5"/>
  <c r="I624" i="5" s="1"/>
  <c r="R624" i="5" s="1"/>
  <c r="F624" i="5"/>
  <c r="B624" i="5"/>
  <c r="AI624" i="5" s="1"/>
  <c r="CB623" i="5"/>
  <c r="CA623" i="5"/>
  <c r="BS623" i="5"/>
  <c r="BR623" i="5"/>
  <c r="AJ623" i="5"/>
  <c r="AB623" i="5"/>
  <c r="W623" i="5"/>
  <c r="V623" i="5"/>
  <c r="U623" i="5"/>
  <c r="T623" i="5"/>
  <c r="S623" i="5"/>
  <c r="Q623" i="5"/>
  <c r="P623" i="5"/>
  <c r="O623" i="5" s="1"/>
  <c r="N623" i="5"/>
  <c r="M623" i="5"/>
  <c r="K623" i="5"/>
  <c r="J623" i="5"/>
  <c r="I623" i="5" s="1"/>
  <c r="R623" i="5" s="1"/>
  <c r="F623" i="5"/>
  <c r="B623" i="5"/>
  <c r="AI623" i="5" s="1"/>
  <c r="CB622" i="5"/>
  <c r="CA622" i="5"/>
  <c r="BS622" i="5"/>
  <c r="BR622" i="5"/>
  <c r="AJ622" i="5"/>
  <c r="AB622" i="5"/>
  <c r="W622" i="5"/>
  <c r="V622" i="5"/>
  <c r="U622" i="5"/>
  <c r="T622" i="5"/>
  <c r="S622" i="5"/>
  <c r="Q622" i="5"/>
  <c r="P622" i="5"/>
  <c r="O622" i="5" s="1"/>
  <c r="N622" i="5"/>
  <c r="M622" i="5"/>
  <c r="K622" i="5"/>
  <c r="J622" i="5"/>
  <c r="I622" i="5" s="1"/>
  <c r="R622" i="5" s="1"/>
  <c r="F622" i="5"/>
  <c r="B622" i="5"/>
  <c r="AI622" i="5" s="1"/>
  <c r="CB621" i="5"/>
  <c r="CA621" i="5"/>
  <c r="BS621" i="5"/>
  <c r="BR621" i="5"/>
  <c r="AJ621" i="5"/>
  <c r="AB621" i="5"/>
  <c r="W621" i="5"/>
  <c r="V621" i="5"/>
  <c r="U621" i="5"/>
  <c r="T621" i="5"/>
  <c r="S621" i="5"/>
  <c r="Q621" i="5"/>
  <c r="P621" i="5"/>
  <c r="O621" i="5" s="1"/>
  <c r="N621" i="5"/>
  <c r="M621" i="5"/>
  <c r="K621" i="5"/>
  <c r="J621" i="5"/>
  <c r="I621" i="5" s="1"/>
  <c r="R621" i="5" s="1"/>
  <c r="F621" i="5"/>
  <c r="B621" i="5"/>
  <c r="AI621" i="5" s="1"/>
  <c r="CB620" i="5"/>
  <c r="CA620" i="5"/>
  <c r="BS620" i="5"/>
  <c r="BR620" i="5"/>
  <c r="AJ620" i="5"/>
  <c r="AB620" i="5"/>
  <c r="W620" i="5"/>
  <c r="V620" i="5"/>
  <c r="U620" i="5"/>
  <c r="T620" i="5"/>
  <c r="S620" i="5"/>
  <c r="Q620" i="5"/>
  <c r="P620" i="5"/>
  <c r="O620" i="5" s="1"/>
  <c r="N620" i="5"/>
  <c r="M620" i="5"/>
  <c r="K620" i="5"/>
  <c r="J620" i="5"/>
  <c r="I620" i="5" s="1"/>
  <c r="R620" i="5" s="1"/>
  <c r="F620" i="5"/>
  <c r="B620" i="5"/>
  <c r="AI620" i="5" s="1"/>
  <c r="CB619" i="5"/>
  <c r="CA619" i="5"/>
  <c r="BS619" i="5"/>
  <c r="BR619" i="5"/>
  <c r="AJ619" i="5"/>
  <c r="AB619" i="5"/>
  <c r="W619" i="5"/>
  <c r="V619" i="5"/>
  <c r="U619" i="5"/>
  <c r="T619" i="5"/>
  <c r="S619" i="5"/>
  <c r="Q619" i="5"/>
  <c r="P619" i="5"/>
  <c r="O619" i="5" s="1"/>
  <c r="N619" i="5"/>
  <c r="M619" i="5"/>
  <c r="K619" i="5"/>
  <c r="J619" i="5"/>
  <c r="I619" i="5" s="1"/>
  <c r="R619" i="5" s="1"/>
  <c r="F619" i="5"/>
  <c r="B619" i="5"/>
  <c r="AI619" i="5" s="1"/>
  <c r="CB618" i="5"/>
  <c r="CA618" i="5"/>
  <c r="BS618" i="5"/>
  <c r="BR618" i="5"/>
  <c r="AJ618" i="5"/>
  <c r="AB618" i="5"/>
  <c r="W618" i="5"/>
  <c r="V618" i="5"/>
  <c r="U618" i="5"/>
  <c r="T618" i="5"/>
  <c r="S618" i="5"/>
  <c r="Q618" i="5"/>
  <c r="P618" i="5"/>
  <c r="O618" i="5" s="1"/>
  <c r="N618" i="5"/>
  <c r="M618" i="5"/>
  <c r="K618" i="5"/>
  <c r="J618" i="5"/>
  <c r="I618" i="5" s="1"/>
  <c r="R618" i="5" s="1"/>
  <c r="F618" i="5"/>
  <c r="B618" i="5"/>
  <c r="AI618" i="5" s="1"/>
  <c r="CB617" i="5"/>
  <c r="CA617" i="5"/>
  <c r="BS617" i="5"/>
  <c r="BR617" i="5"/>
  <c r="AJ617" i="5"/>
  <c r="AB617" i="5"/>
  <c r="W617" i="5"/>
  <c r="V617" i="5"/>
  <c r="U617" i="5"/>
  <c r="T617" i="5"/>
  <c r="S617" i="5"/>
  <c r="Q617" i="5"/>
  <c r="P617" i="5"/>
  <c r="O617" i="5" s="1"/>
  <c r="N617" i="5"/>
  <c r="M617" i="5"/>
  <c r="K617" i="5"/>
  <c r="J617" i="5"/>
  <c r="I617" i="5" s="1"/>
  <c r="R617" i="5" s="1"/>
  <c r="F617" i="5"/>
  <c r="B617" i="5"/>
  <c r="AI617" i="5" s="1"/>
  <c r="CB616" i="5"/>
  <c r="CA616" i="5"/>
  <c r="BS616" i="5"/>
  <c r="BR616" i="5"/>
  <c r="AJ616" i="5"/>
  <c r="BP616" i="5" s="1"/>
  <c r="AB616" i="5"/>
  <c r="W616" i="5"/>
  <c r="V616" i="5"/>
  <c r="U616" i="5"/>
  <c r="T616" i="5"/>
  <c r="S616" i="5"/>
  <c r="Q616" i="5"/>
  <c r="P616" i="5"/>
  <c r="O616" i="5" s="1"/>
  <c r="N616" i="5"/>
  <c r="M616" i="5"/>
  <c r="K616" i="5"/>
  <c r="J616" i="5"/>
  <c r="I616" i="5" s="1"/>
  <c r="R616" i="5" s="1"/>
  <c r="F616" i="5"/>
  <c r="B616" i="5"/>
  <c r="AI616" i="5" s="1"/>
  <c r="CB615" i="5"/>
  <c r="CA615" i="5"/>
  <c r="BS615" i="5"/>
  <c r="BR615" i="5"/>
  <c r="AJ615" i="5"/>
  <c r="BQ615" i="5" s="1"/>
  <c r="AB615" i="5"/>
  <c r="W615" i="5"/>
  <c r="V615" i="5"/>
  <c r="U615" i="5"/>
  <c r="T615" i="5"/>
  <c r="S615" i="5"/>
  <c r="Q615" i="5"/>
  <c r="P615" i="5"/>
  <c r="O615" i="5" s="1"/>
  <c r="N615" i="5"/>
  <c r="M615" i="5"/>
  <c r="K615" i="5"/>
  <c r="J615" i="5"/>
  <c r="I615" i="5"/>
  <c r="R615" i="5" s="1"/>
  <c r="F615" i="5"/>
  <c r="B615" i="5"/>
  <c r="AI615" i="5" s="1"/>
  <c r="CB614" i="5"/>
  <c r="CA614" i="5"/>
  <c r="BS614" i="5"/>
  <c r="BR614" i="5"/>
  <c r="AJ614" i="5"/>
  <c r="AB614" i="5"/>
  <c r="W614" i="5"/>
  <c r="V614" i="5"/>
  <c r="U614" i="5"/>
  <c r="T614" i="5"/>
  <c r="S614" i="5"/>
  <c r="Q614" i="5"/>
  <c r="P614" i="5"/>
  <c r="O614" i="5" s="1"/>
  <c r="N614" i="5"/>
  <c r="M614" i="5"/>
  <c r="K614" i="5"/>
  <c r="J614" i="5"/>
  <c r="I614" i="5" s="1"/>
  <c r="R614" i="5" s="1"/>
  <c r="F614" i="5"/>
  <c r="B614" i="5"/>
  <c r="AI614" i="5" s="1"/>
  <c r="CB613" i="5"/>
  <c r="CA613" i="5"/>
  <c r="BS613" i="5"/>
  <c r="BR613" i="5"/>
  <c r="AJ613" i="5"/>
  <c r="BQ613" i="5" s="1"/>
  <c r="AB613" i="5"/>
  <c r="W613" i="5"/>
  <c r="V613" i="5"/>
  <c r="U613" i="5"/>
  <c r="T613" i="5"/>
  <c r="S613" i="5"/>
  <c r="Q613" i="5"/>
  <c r="P613" i="5"/>
  <c r="O613" i="5" s="1"/>
  <c r="N613" i="5"/>
  <c r="M613" i="5"/>
  <c r="K613" i="5"/>
  <c r="J613" i="5"/>
  <c r="I613" i="5" s="1"/>
  <c r="R613" i="5" s="1"/>
  <c r="F613" i="5"/>
  <c r="B613" i="5"/>
  <c r="AI613" i="5" s="1"/>
  <c r="CB612" i="5"/>
  <c r="CA612" i="5"/>
  <c r="BS612" i="5"/>
  <c r="BR612" i="5"/>
  <c r="AJ612" i="5"/>
  <c r="BQ612" i="5" s="1"/>
  <c r="AB612" i="5"/>
  <c r="W612" i="5"/>
  <c r="V612" i="5"/>
  <c r="U612" i="5"/>
  <c r="T612" i="5"/>
  <c r="S612" i="5"/>
  <c r="Q612" i="5"/>
  <c r="P612" i="5"/>
  <c r="O612" i="5" s="1"/>
  <c r="N612" i="5"/>
  <c r="M612" i="5"/>
  <c r="K612" i="5"/>
  <c r="J612" i="5"/>
  <c r="I612" i="5" s="1"/>
  <c r="R612" i="5" s="1"/>
  <c r="F612" i="5"/>
  <c r="B612" i="5"/>
  <c r="AI612" i="5" s="1"/>
  <c r="CB611" i="5"/>
  <c r="CA611" i="5"/>
  <c r="BS611" i="5"/>
  <c r="BR611" i="5"/>
  <c r="AJ611" i="5"/>
  <c r="BP611" i="5" s="1"/>
  <c r="AB611" i="5"/>
  <c r="W611" i="5"/>
  <c r="V611" i="5"/>
  <c r="U611" i="5"/>
  <c r="T611" i="5"/>
  <c r="S611" i="5"/>
  <c r="Q611" i="5"/>
  <c r="P611" i="5"/>
  <c r="O611" i="5" s="1"/>
  <c r="N611" i="5"/>
  <c r="M611" i="5"/>
  <c r="K611" i="5"/>
  <c r="J611" i="5"/>
  <c r="I611" i="5" s="1"/>
  <c r="R611" i="5" s="1"/>
  <c r="F611" i="5"/>
  <c r="B611" i="5"/>
  <c r="AI611" i="5" s="1"/>
  <c r="CB610" i="5"/>
  <c r="CA610" i="5"/>
  <c r="BS610" i="5"/>
  <c r="BR610" i="5"/>
  <c r="AJ610" i="5"/>
  <c r="BQ610" i="5" s="1"/>
  <c r="AB610" i="5"/>
  <c r="W610" i="5"/>
  <c r="V610" i="5"/>
  <c r="U610" i="5"/>
  <c r="T610" i="5"/>
  <c r="S610" i="5"/>
  <c r="Q610" i="5"/>
  <c r="P610" i="5"/>
  <c r="O610" i="5" s="1"/>
  <c r="N610" i="5"/>
  <c r="M610" i="5"/>
  <c r="K610" i="5"/>
  <c r="J610" i="5"/>
  <c r="I610" i="5" s="1"/>
  <c r="R610" i="5" s="1"/>
  <c r="F610" i="5"/>
  <c r="B610" i="5"/>
  <c r="AI610" i="5" s="1"/>
  <c r="CB609" i="5"/>
  <c r="CA609" i="5"/>
  <c r="BS609" i="5"/>
  <c r="BR609" i="5"/>
  <c r="AJ609" i="5"/>
  <c r="AB609" i="5"/>
  <c r="W609" i="5"/>
  <c r="V609" i="5"/>
  <c r="U609" i="5"/>
  <c r="T609" i="5"/>
  <c r="S609" i="5"/>
  <c r="Q609" i="5"/>
  <c r="P609" i="5"/>
  <c r="O609" i="5" s="1"/>
  <c r="N609" i="5"/>
  <c r="M609" i="5"/>
  <c r="K609" i="5"/>
  <c r="J609" i="5"/>
  <c r="I609" i="5" s="1"/>
  <c r="R609" i="5" s="1"/>
  <c r="F609" i="5"/>
  <c r="B609" i="5"/>
  <c r="AI609" i="5" s="1"/>
  <c r="CB608" i="5"/>
  <c r="CA608" i="5"/>
  <c r="BS608" i="5"/>
  <c r="BR608" i="5"/>
  <c r="AJ608" i="5"/>
  <c r="AB608" i="5"/>
  <c r="W608" i="5"/>
  <c r="V608" i="5"/>
  <c r="U608" i="5"/>
  <c r="T608" i="5"/>
  <c r="S608" i="5"/>
  <c r="Q608" i="5"/>
  <c r="P608" i="5"/>
  <c r="O608" i="5" s="1"/>
  <c r="N608" i="5"/>
  <c r="M608" i="5"/>
  <c r="K608" i="5"/>
  <c r="J608" i="5"/>
  <c r="I608" i="5" s="1"/>
  <c r="R608" i="5" s="1"/>
  <c r="F608" i="5"/>
  <c r="B608" i="5"/>
  <c r="AI608" i="5" s="1"/>
  <c r="CB607" i="5"/>
  <c r="CA607" i="5"/>
  <c r="BS607" i="5"/>
  <c r="BR607" i="5"/>
  <c r="AJ607" i="5"/>
  <c r="AB607" i="5"/>
  <c r="W607" i="5"/>
  <c r="V607" i="5"/>
  <c r="U607" i="5"/>
  <c r="T607" i="5"/>
  <c r="S607" i="5"/>
  <c r="Q607" i="5"/>
  <c r="P607" i="5"/>
  <c r="O607" i="5" s="1"/>
  <c r="N607" i="5"/>
  <c r="M607" i="5"/>
  <c r="K607" i="5"/>
  <c r="J607" i="5"/>
  <c r="I607" i="5" s="1"/>
  <c r="R607" i="5" s="1"/>
  <c r="F607" i="5"/>
  <c r="B607" i="5"/>
  <c r="AI607" i="5" s="1"/>
  <c r="CB606" i="5"/>
  <c r="CA606" i="5"/>
  <c r="BS606" i="5"/>
  <c r="BR606" i="5"/>
  <c r="AJ606" i="5"/>
  <c r="AB606" i="5"/>
  <c r="W606" i="5"/>
  <c r="V606" i="5"/>
  <c r="U606" i="5"/>
  <c r="T606" i="5"/>
  <c r="S606" i="5"/>
  <c r="Q606" i="5"/>
  <c r="P606" i="5"/>
  <c r="O606" i="5" s="1"/>
  <c r="N606" i="5"/>
  <c r="M606" i="5"/>
  <c r="K606" i="5"/>
  <c r="J606" i="5"/>
  <c r="I606" i="5" s="1"/>
  <c r="R606" i="5" s="1"/>
  <c r="F606" i="5"/>
  <c r="B606" i="5"/>
  <c r="AI606" i="5" s="1"/>
  <c r="CB605" i="5"/>
  <c r="CA605" i="5"/>
  <c r="BS605" i="5"/>
  <c r="BR605" i="5"/>
  <c r="AJ605" i="5"/>
  <c r="BQ605" i="5" s="1"/>
  <c r="AB605" i="5"/>
  <c r="W605" i="5"/>
  <c r="V605" i="5"/>
  <c r="U605" i="5"/>
  <c r="T605" i="5"/>
  <c r="S605" i="5"/>
  <c r="Q605" i="5"/>
  <c r="P605" i="5"/>
  <c r="O605" i="5" s="1"/>
  <c r="N605" i="5"/>
  <c r="M605" i="5"/>
  <c r="K605" i="5"/>
  <c r="J605" i="5"/>
  <c r="I605" i="5" s="1"/>
  <c r="R605" i="5" s="1"/>
  <c r="F605" i="5"/>
  <c r="B605" i="5"/>
  <c r="AI605" i="5" s="1"/>
  <c r="CB604" i="5"/>
  <c r="CA604" i="5"/>
  <c r="BS604" i="5"/>
  <c r="BR604" i="5"/>
  <c r="AJ604" i="5"/>
  <c r="BQ604" i="5" s="1"/>
  <c r="AB604" i="5"/>
  <c r="W604" i="5"/>
  <c r="V604" i="5"/>
  <c r="U604" i="5"/>
  <c r="T604" i="5"/>
  <c r="S604" i="5"/>
  <c r="Q604" i="5"/>
  <c r="P604" i="5"/>
  <c r="O604" i="5" s="1"/>
  <c r="N604" i="5"/>
  <c r="M604" i="5"/>
  <c r="K604" i="5"/>
  <c r="J604" i="5"/>
  <c r="I604" i="5" s="1"/>
  <c r="R604" i="5" s="1"/>
  <c r="F604" i="5"/>
  <c r="B604" i="5"/>
  <c r="AI604" i="5" s="1"/>
  <c r="CB603" i="5"/>
  <c r="CA603" i="5"/>
  <c r="BS603" i="5"/>
  <c r="BR603" i="5"/>
  <c r="AJ603" i="5"/>
  <c r="AB603" i="5"/>
  <c r="W603" i="5"/>
  <c r="V603" i="5"/>
  <c r="U603" i="5"/>
  <c r="T603" i="5"/>
  <c r="S603" i="5"/>
  <c r="Q603" i="5"/>
  <c r="P603" i="5"/>
  <c r="O603" i="5" s="1"/>
  <c r="N603" i="5"/>
  <c r="M603" i="5"/>
  <c r="K603" i="5"/>
  <c r="J603" i="5"/>
  <c r="I603" i="5" s="1"/>
  <c r="R603" i="5" s="1"/>
  <c r="F603" i="5"/>
  <c r="B603" i="5"/>
  <c r="AI603" i="5" s="1"/>
  <c r="CB602" i="5"/>
  <c r="CA602" i="5"/>
  <c r="BS602" i="5"/>
  <c r="BR602" i="5"/>
  <c r="AJ602" i="5"/>
  <c r="BQ602" i="5" s="1"/>
  <c r="AB602" i="5"/>
  <c r="W602" i="5"/>
  <c r="V602" i="5"/>
  <c r="U602" i="5"/>
  <c r="T602" i="5"/>
  <c r="S602" i="5"/>
  <c r="Q602" i="5"/>
  <c r="P602" i="5"/>
  <c r="O602" i="5" s="1"/>
  <c r="N602" i="5"/>
  <c r="M602" i="5"/>
  <c r="K602" i="5"/>
  <c r="J602" i="5"/>
  <c r="I602" i="5" s="1"/>
  <c r="R602" i="5" s="1"/>
  <c r="F602" i="5"/>
  <c r="B602" i="5"/>
  <c r="AI602" i="5" s="1"/>
  <c r="CB601" i="5"/>
  <c r="CA601" i="5"/>
  <c r="BS601" i="5"/>
  <c r="BR601" i="5"/>
  <c r="AJ601" i="5"/>
  <c r="AB601" i="5"/>
  <c r="W601" i="5"/>
  <c r="V601" i="5"/>
  <c r="U601" i="5"/>
  <c r="T601" i="5"/>
  <c r="S601" i="5"/>
  <c r="Q601" i="5"/>
  <c r="P601" i="5"/>
  <c r="O601" i="5" s="1"/>
  <c r="N601" i="5"/>
  <c r="M601" i="5"/>
  <c r="K601" i="5"/>
  <c r="J601" i="5"/>
  <c r="I601" i="5" s="1"/>
  <c r="R601" i="5" s="1"/>
  <c r="F601" i="5"/>
  <c r="B601" i="5"/>
  <c r="AI601" i="5" s="1"/>
  <c r="CB600" i="5"/>
  <c r="CA600" i="5"/>
  <c r="BS600" i="5"/>
  <c r="BR600" i="5"/>
  <c r="AJ600" i="5"/>
  <c r="AB600" i="5"/>
  <c r="W600" i="5"/>
  <c r="V600" i="5"/>
  <c r="U600" i="5"/>
  <c r="T600" i="5"/>
  <c r="S600" i="5"/>
  <c r="Q600" i="5"/>
  <c r="P600" i="5"/>
  <c r="O600" i="5" s="1"/>
  <c r="N600" i="5"/>
  <c r="M600" i="5"/>
  <c r="K600" i="5"/>
  <c r="J600" i="5"/>
  <c r="I600" i="5" s="1"/>
  <c r="R600" i="5" s="1"/>
  <c r="F600" i="5"/>
  <c r="B600" i="5"/>
  <c r="AI600" i="5" s="1"/>
  <c r="CB599" i="5"/>
  <c r="CA599" i="5"/>
  <c r="BS599" i="5"/>
  <c r="BR599" i="5"/>
  <c r="AJ599" i="5"/>
  <c r="AB599" i="5"/>
  <c r="W599" i="5"/>
  <c r="V599" i="5"/>
  <c r="U599" i="5"/>
  <c r="T599" i="5"/>
  <c r="S599" i="5"/>
  <c r="Q599" i="5"/>
  <c r="P599" i="5"/>
  <c r="O599" i="5" s="1"/>
  <c r="N599" i="5"/>
  <c r="M599" i="5"/>
  <c r="K599" i="5"/>
  <c r="J599" i="5"/>
  <c r="I599" i="5" s="1"/>
  <c r="R599" i="5" s="1"/>
  <c r="F599" i="5"/>
  <c r="B599" i="5"/>
  <c r="AI599" i="5" s="1"/>
  <c r="CB598" i="5"/>
  <c r="CA598" i="5"/>
  <c r="BS598" i="5"/>
  <c r="BR598" i="5"/>
  <c r="AJ598" i="5"/>
  <c r="AB598" i="5"/>
  <c r="W598" i="5"/>
  <c r="V598" i="5"/>
  <c r="U598" i="5"/>
  <c r="T598" i="5"/>
  <c r="S598" i="5"/>
  <c r="Q598" i="5"/>
  <c r="P598" i="5"/>
  <c r="O598" i="5" s="1"/>
  <c r="N598" i="5"/>
  <c r="M598" i="5"/>
  <c r="K598" i="5"/>
  <c r="J598" i="5"/>
  <c r="I598" i="5" s="1"/>
  <c r="R598" i="5" s="1"/>
  <c r="F598" i="5"/>
  <c r="B598" i="5"/>
  <c r="AI598" i="5" s="1"/>
  <c r="CB597" i="5"/>
  <c r="CA597" i="5"/>
  <c r="BS597" i="5"/>
  <c r="BR597" i="5"/>
  <c r="AJ597" i="5"/>
  <c r="BQ597" i="5" s="1"/>
  <c r="AB597" i="5"/>
  <c r="W597" i="5"/>
  <c r="V597" i="5"/>
  <c r="U597" i="5"/>
  <c r="T597" i="5"/>
  <c r="S597" i="5"/>
  <c r="Q597" i="5"/>
  <c r="P597" i="5"/>
  <c r="O597" i="5" s="1"/>
  <c r="N597" i="5"/>
  <c r="M597" i="5"/>
  <c r="K597" i="5"/>
  <c r="J597" i="5"/>
  <c r="I597" i="5" s="1"/>
  <c r="R597" i="5" s="1"/>
  <c r="F597" i="5"/>
  <c r="B597" i="5"/>
  <c r="AI597" i="5" s="1"/>
  <c r="CB596" i="5"/>
  <c r="CA596" i="5"/>
  <c r="BS596" i="5"/>
  <c r="BR596" i="5"/>
  <c r="AJ596" i="5"/>
  <c r="BQ596" i="5" s="1"/>
  <c r="AB596" i="5"/>
  <c r="W596" i="5"/>
  <c r="V596" i="5"/>
  <c r="U596" i="5"/>
  <c r="T596" i="5"/>
  <c r="S596" i="5"/>
  <c r="Q596" i="5"/>
  <c r="P596" i="5"/>
  <c r="O596" i="5" s="1"/>
  <c r="N596" i="5"/>
  <c r="M596" i="5"/>
  <c r="K596" i="5"/>
  <c r="J596" i="5"/>
  <c r="I596" i="5" s="1"/>
  <c r="R596" i="5" s="1"/>
  <c r="F596" i="5"/>
  <c r="B596" i="5"/>
  <c r="AI596" i="5" s="1"/>
  <c r="CB595" i="5"/>
  <c r="CA595" i="5"/>
  <c r="BS595" i="5"/>
  <c r="BR595" i="5"/>
  <c r="AJ595" i="5"/>
  <c r="BP595" i="5" s="1"/>
  <c r="AB595" i="5"/>
  <c r="W595" i="5"/>
  <c r="V595" i="5"/>
  <c r="U595" i="5"/>
  <c r="T595" i="5"/>
  <c r="S595" i="5"/>
  <c r="Q595" i="5"/>
  <c r="P595" i="5"/>
  <c r="O595" i="5" s="1"/>
  <c r="N595" i="5"/>
  <c r="M595" i="5"/>
  <c r="K595" i="5"/>
  <c r="J595" i="5"/>
  <c r="I595" i="5" s="1"/>
  <c r="R595" i="5" s="1"/>
  <c r="F595" i="5"/>
  <c r="B595" i="5"/>
  <c r="AI595" i="5" s="1"/>
  <c r="CB594" i="5"/>
  <c r="CA594" i="5"/>
  <c r="BS594" i="5"/>
  <c r="BR594" i="5"/>
  <c r="AJ594" i="5"/>
  <c r="BQ594" i="5" s="1"/>
  <c r="AB594" i="5"/>
  <c r="W594" i="5"/>
  <c r="V594" i="5"/>
  <c r="U594" i="5"/>
  <c r="T594" i="5"/>
  <c r="S594" i="5"/>
  <c r="Q594" i="5"/>
  <c r="P594" i="5"/>
  <c r="O594" i="5" s="1"/>
  <c r="N594" i="5"/>
  <c r="M594" i="5"/>
  <c r="K594" i="5"/>
  <c r="J594" i="5"/>
  <c r="I594" i="5" s="1"/>
  <c r="R594" i="5" s="1"/>
  <c r="F594" i="5"/>
  <c r="B594" i="5"/>
  <c r="AI594" i="5" s="1"/>
  <c r="CB593" i="5"/>
  <c r="CA593" i="5"/>
  <c r="BS593" i="5"/>
  <c r="BR593" i="5"/>
  <c r="AJ593" i="5"/>
  <c r="AB593" i="5"/>
  <c r="W593" i="5"/>
  <c r="V593" i="5"/>
  <c r="U593" i="5"/>
  <c r="T593" i="5"/>
  <c r="S593" i="5"/>
  <c r="Q593" i="5"/>
  <c r="P593" i="5"/>
  <c r="O593" i="5" s="1"/>
  <c r="N593" i="5"/>
  <c r="M593" i="5"/>
  <c r="K593" i="5"/>
  <c r="J593" i="5"/>
  <c r="I593" i="5" s="1"/>
  <c r="R593" i="5" s="1"/>
  <c r="F593" i="5"/>
  <c r="B593" i="5"/>
  <c r="AI593" i="5" s="1"/>
  <c r="CB592" i="5"/>
  <c r="CA592" i="5"/>
  <c r="BS592" i="5"/>
  <c r="BR592" i="5"/>
  <c r="AJ592" i="5"/>
  <c r="AB592" i="5"/>
  <c r="W592" i="5"/>
  <c r="V592" i="5"/>
  <c r="U592" i="5"/>
  <c r="T592" i="5"/>
  <c r="S592" i="5"/>
  <c r="Q592" i="5"/>
  <c r="P592" i="5"/>
  <c r="O592" i="5" s="1"/>
  <c r="N592" i="5"/>
  <c r="M592" i="5"/>
  <c r="K592" i="5"/>
  <c r="J592" i="5"/>
  <c r="I592" i="5" s="1"/>
  <c r="R592" i="5" s="1"/>
  <c r="F592" i="5"/>
  <c r="B592" i="5"/>
  <c r="AI592" i="5" s="1"/>
  <c r="CB591" i="5"/>
  <c r="CA591" i="5"/>
  <c r="BS591" i="5"/>
  <c r="BR591" i="5"/>
  <c r="AJ591" i="5"/>
  <c r="AB591" i="5"/>
  <c r="W591" i="5"/>
  <c r="V591" i="5"/>
  <c r="U591" i="5"/>
  <c r="T591" i="5"/>
  <c r="S591" i="5"/>
  <c r="Q591" i="5"/>
  <c r="P591" i="5"/>
  <c r="O591" i="5" s="1"/>
  <c r="N591" i="5"/>
  <c r="M591" i="5"/>
  <c r="K591" i="5"/>
  <c r="J591" i="5"/>
  <c r="I591" i="5" s="1"/>
  <c r="R591" i="5" s="1"/>
  <c r="F591" i="5"/>
  <c r="B591" i="5"/>
  <c r="AI591" i="5" s="1"/>
  <c r="CB590" i="5"/>
  <c r="CA590" i="5"/>
  <c r="BS590" i="5"/>
  <c r="BR590" i="5"/>
  <c r="AJ590" i="5"/>
  <c r="AB590" i="5"/>
  <c r="W590" i="5"/>
  <c r="V590" i="5"/>
  <c r="U590" i="5"/>
  <c r="T590" i="5"/>
  <c r="S590" i="5"/>
  <c r="Q590" i="5"/>
  <c r="P590" i="5"/>
  <c r="O590" i="5" s="1"/>
  <c r="N590" i="5"/>
  <c r="M590" i="5"/>
  <c r="K590" i="5"/>
  <c r="J590" i="5"/>
  <c r="I590" i="5" s="1"/>
  <c r="R590" i="5" s="1"/>
  <c r="F590" i="5"/>
  <c r="B590" i="5"/>
  <c r="AI590" i="5" s="1"/>
  <c r="CB589" i="5"/>
  <c r="CA589" i="5"/>
  <c r="BS589" i="5"/>
  <c r="BR589" i="5"/>
  <c r="AJ589" i="5"/>
  <c r="BQ589" i="5" s="1"/>
  <c r="AB589" i="5"/>
  <c r="W589" i="5"/>
  <c r="V589" i="5"/>
  <c r="U589" i="5"/>
  <c r="T589" i="5"/>
  <c r="S589" i="5"/>
  <c r="Q589" i="5"/>
  <c r="P589" i="5"/>
  <c r="O589" i="5" s="1"/>
  <c r="N589" i="5"/>
  <c r="M589" i="5"/>
  <c r="K589" i="5"/>
  <c r="J589" i="5"/>
  <c r="I589" i="5" s="1"/>
  <c r="R589" i="5" s="1"/>
  <c r="F589" i="5"/>
  <c r="B589" i="5"/>
  <c r="AI589" i="5" s="1"/>
  <c r="CB588" i="5"/>
  <c r="CA588" i="5"/>
  <c r="BS588" i="5"/>
  <c r="BR588" i="5"/>
  <c r="AJ588" i="5"/>
  <c r="BP588" i="5" s="1"/>
  <c r="AB588" i="5"/>
  <c r="W588" i="5"/>
  <c r="V588" i="5"/>
  <c r="U588" i="5"/>
  <c r="T588" i="5"/>
  <c r="S588" i="5"/>
  <c r="Q588" i="5"/>
  <c r="P588" i="5"/>
  <c r="O588" i="5" s="1"/>
  <c r="N588" i="5"/>
  <c r="M588" i="5"/>
  <c r="K588" i="5"/>
  <c r="J588" i="5"/>
  <c r="I588" i="5" s="1"/>
  <c r="R588" i="5" s="1"/>
  <c r="F588" i="5"/>
  <c r="B588" i="5"/>
  <c r="AI588" i="5" s="1"/>
  <c r="CB587" i="5"/>
  <c r="CA587" i="5"/>
  <c r="BS587" i="5"/>
  <c r="BR587" i="5"/>
  <c r="AJ587" i="5"/>
  <c r="BP587" i="5" s="1"/>
  <c r="AB587" i="5"/>
  <c r="W587" i="5"/>
  <c r="V587" i="5"/>
  <c r="U587" i="5"/>
  <c r="T587" i="5"/>
  <c r="S587" i="5"/>
  <c r="Q587" i="5"/>
  <c r="P587" i="5"/>
  <c r="O587" i="5" s="1"/>
  <c r="N587" i="5"/>
  <c r="M587" i="5"/>
  <c r="K587" i="5"/>
  <c r="J587" i="5"/>
  <c r="I587" i="5" s="1"/>
  <c r="R587" i="5" s="1"/>
  <c r="F587" i="5"/>
  <c r="B587" i="5"/>
  <c r="AI587" i="5" s="1"/>
  <c r="CB586" i="5"/>
  <c r="CA586" i="5"/>
  <c r="BS586" i="5"/>
  <c r="BR586" i="5"/>
  <c r="AJ586" i="5"/>
  <c r="BP586" i="5" s="1"/>
  <c r="AB586" i="5"/>
  <c r="W586" i="5"/>
  <c r="V586" i="5"/>
  <c r="U586" i="5"/>
  <c r="T586" i="5"/>
  <c r="S586" i="5"/>
  <c r="Q586" i="5"/>
  <c r="P586" i="5"/>
  <c r="O586" i="5" s="1"/>
  <c r="N586" i="5"/>
  <c r="M586" i="5"/>
  <c r="K586" i="5"/>
  <c r="J586" i="5"/>
  <c r="I586" i="5" s="1"/>
  <c r="R586" i="5" s="1"/>
  <c r="F586" i="5"/>
  <c r="B586" i="5"/>
  <c r="AI586" i="5" s="1"/>
  <c r="CB585" i="5"/>
  <c r="CA585" i="5"/>
  <c r="BS585" i="5"/>
  <c r="BR585" i="5"/>
  <c r="AJ585" i="5"/>
  <c r="AB585" i="5"/>
  <c r="W585" i="5"/>
  <c r="V585" i="5"/>
  <c r="U585" i="5"/>
  <c r="T585" i="5"/>
  <c r="S585" i="5"/>
  <c r="Q585" i="5"/>
  <c r="P585" i="5"/>
  <c r="O585" i="5" s="1"/>
  <c r="N585" i="5"/>
  <c r="M585" i="5"/>
  <c r="K585" i="5"/>
  <c r="J585" i="5"/>
  <c r="I585" i="5" s="1"/>
  <c r="R585" i="5" s="1"/>
  <c r="F585" i="5"/>
  <c r="B585" i="5"/>
  <c r="AI585" i="5" s="1"/>
  <c r="CB584" i="5"/>
  <c r="CA584" i="5"/>
  <c r="BS584" i="5"/>
  <c r="BR584" i="5"/>
  <c r="AJ584" i="5"/>
  <c r="AB584" i="5"/>
  <c r="W584" i="5"/>
  <c r="V584" i="5"/>
  <c r="U584" i="5"/>
  <c r="T584" i="5"/>
  <c r="S584" i="5"/>
  <c r="Q584" i="5"/>
  <c r="P584" i="5"/>
  <c r="O584" i="5" s="1"/>
  <c r="N584" i="5"/>
  <c r="M584" i="5"/>
  <c r="K584" i="5"/>
  <c r="J584" i="5"/>
  <c r="I584" i="5" s="1"/>
  <c r="R584" i="5" s="1"/>
  <c r="F584" i="5"/>
  <c r="B584" i="5"/>
  <c r="AI584" i="5" s="1"/>
  <c r="CB583" i="5"/>
  <c r="CA583" i="5"/>
  <c r="BS583" i="5"/>
  <c r="BR583" i="5"/>
  <c r="AJ583" i="5"/>
  <c r="AB583" i="5"/>
  <c r="W583" i="5"/>
  <c r="V583" i="5"/>
  <c r="U583" i="5"/>
  <c r="T583" i="5"/>
  <c r="S583" i="5"/>
  <c r="Q583" i="5"/>
  <c r="P583" i="5"/>
  <c r="O583" i="5" s="1"/>
  <c r="N583" i="5"/>
  <c r="M583" i="5"/>
  <c r="K583" i="5"/>
  <c r="J583" i="5"/>
  <c r="I583" i="5" s="1"/>
  <c r="R583" i="5" s="1"/>
  <c r="F583" i="5"/>
  <c r="B583" i="5"/>
  <c r="AI583" i="5" s="1"/>
  <c r="CB582" i="5"/>
  <c r="CA582" i="5"/>
  <c r="BS582" i="5"/>
  <c r="BR582" i="5"/>
  <c r="AJ582" i="5"/>
  <c r="AB582" i="5"/>
  <c r="W582" i="5"/>
  <c r="V582" i="5"/>
  <c r="U582" i="5"/>
  <c r="T582" i="5"/>
  <c r="S582" i="5"/>
  <c r="Q582" i="5"/>
  <c r="P582" i="5"/>
  <c r="O582" i="5" s="1"/>
  <c r="N582" i="5"/>
  <c r="M582" i="5"/>
  <c r="K582" i="5"/>
  <c r="J582" i="5"/>
  <c r="I582" i="5" s="1"/>
  <c r="R582" i="5" s="1"/>
  <c r="F582" i="5"/>
  <c r="B582" i="5"/>
  <c r="AI582" i="5" s="1"/>
  <c r="CB581" i="5"/>
  <c r="CA581" i="5"/>
  <c r="BS581" i="5"/>
  <c r="BR581" i="5"/>
  <c r="AJ581" i="5"/>
  <c r="AB581" i="5"/>
  <c r="W581" i="5"/>
  <c r="V581" i="5"/>
  <c r="U581" i="5"/>
  <c r="T581" i="5"/>
  <c r="S581" i="5"/>
  <c r="Q581" i="5"/>
  <c r="P581" i="5"/>
  <c r="O581" i="5" s="1"/>
  <c r="N581" i="5"/>
  <c r="M581" i="5"/>
  <c r="K581" i="5"/>
  <c r="J581" i="5"/>
  <c r="I581" i="5" s="1"/>
  <c r="R581" i="5" s="1"/>
  <c r="F581" i="5"/>
  <c r="B581" i="5"/>
  <c r="AI581" i="5" s="1"/>
  <c r="CB580" i="5"/>
  <c r="CA580" i="5"/>
  <c r="BS580" i="5"/>
  <c r="BR580" i="5"/>
  <c r="AJ580" i="5"/>
  <c r="AB580" i="5"/>
  <c r="W580" i="5"/>
  <c r="V580" i="5"/>
  <c r="U580" i="5"/>
  <c r="T580" i="5"/>
  <c r="S580" i="5"/>
  <c r="Q580" i="5"/>
  <c r="P580" i="5"/>
  <c r="O580" i="5" s="1"/>
  <c r="N580" i="5"/>
  <c r="M580" i="5"/>
  <c r="K580" i="5"/>
  <c r="J580" i="5"/>
  <c r="I580" i="5" s="1"/>
  <c r="R580" i="5" s="1"/>
  <c r="F580" i="5"/>
  <c r="B580" i="5"/>
  <c r="AI580" i="5" s="1"/>
  <c r="CB579" i="5"/>
  <c r="CA579" i="5"/>
  <c r="BS579" i="5"/>
  <c r="BR579" i="5"/>
  <c r="AJ579" i="5"/>
  <c r="BP579" i="5" s="1"/>
  <c r="AB579" i="5"/>
  <c r="W579" i="5"/>
  <c r="V579" i="5"/>
  <c r="U579" i="5"/>
  <c r="T579" i="5"/>
  <c r="S579" i="5"/>
  <c r="Q579" i="5"/>
  <c r="P579" i="5"/>
  <c r="O579" i="5" s="1"/>
  <c r="N579" i="5"/>
  <c r="M579" i="5"/>
  <c r="K579" i="5"/>
  <c r="J579" i="5"/>
  <c r="I579" i="5" s="1"/>
  <c r="R579" i="5" s="1"/>
  <c r="F579" i="5"/>
  <c r="B579" i="5"/>
  <c r="AI579" i="5" s="1"/>
  <c r="CB578" i="5"/>
  <c r="CA578" i="5"/>
  <c r="BS578" i="5"/>
  <c r="BR578" i="5"/>
  <c r="AJ578" i="5"/>
  <c r="BQ578" i="5" s="1"/>
  <c r="AB578" i="5"/>
  <c r="W578" i="5"/>
  <c r="V578" i="5"/>
  <c r="U578" i="5"/>
  <c r="T578" i="5"/>
  <c r="S578" i="5"/>
  <c r="Q578" i="5"/>
  <c r="P578" i="5"/>
  <c r="O578" i="5" s="1"/>
  <c r="N578" i="5"/>
  <c r="M578" i="5"/>
  <c r="K578" i="5"/>
  <c r="J578" i="5"/>
  <c r="I578" i="5" s="1"/>
  <c r="R578" i="5" s="1"/>
  <c r="F578" i="5"/>
  <c r="B578" i="5"/>
  <c r="AI578" i="5" s="1"/>
  <c r="CB577" i="5"/>
  <c r="CA577" i="5"/>
  <c r="BS577" i="5"/>
  <c r="BR577" i="5"/>
  <c r="BL577" i="5"/>
  <c r="AJ577" i="5"/>
  <c r="AB577" i="5"/>
  <c r="W577" i="5"/>
  <c r="V577" i="5"/>
  <c r="U577" i="5"/>
  <c r="T577" i="5"/>
  <c r="S577" i="5"/>
  <c r="Q577" i="5"/>
  <c r="P577" i="5"/>
  <c r="O577" i="5" s="1"/>
  <c r="N577" i="5"/>
  <c r="M577" i="5"/>
  <c r="K577" i="5"/>
  <c r="J577" i="5"/>
  <c r="I577" i="5" s="1"/>
  <c r="R577" i="5" s="1"/>
  <c r="F577" i="5"/>
  <c r="E577" i="5"/>
  <c r="D577" i="5"/>
  <c r="BN577" i="5" s="1"/>
  <c r="B577" i="5"/>
  <c r="AI577" i="5" s="1"/>
  <c r="A577" i="5"/>
  <c r="AH577" i="5" s="1"/>
  <c r="CB576" i="5"/>
  <c r="CA576" i="5"/>
  <c r="BS576" i="5"/>
  <c r="BR576" i="5"/>
  <c r="AJ576" i="5"/>
  <c r="AB576" i="5"/>
  <c r="W576" i="5"/>
  <c r="V576" i="5"/>
  <c r="U576" i="5"/>
  <c r="T576" i="5"/>
  <c r="S576" i="5"/>
  <c r="Q576" i="5"/>
  <c r="P576" i="5"/>
  <c r="O576" i="5" s="1"/>
  <c r="N576" i="5"/>
  <c r="M576" i="5"/>
  <c r="K576" i="5"/>
  <c r="J576" i="5"/>
  <c r="I576" i="5" s="1"/>
  <c r="R576" i="5" s="1"/>
  <c r="F576" i="5"/>
  <c r="B576" i="5"/>
  <c r="AI576" i="5" s="1"/>
  <c r="CB575" i="5"/>
  <c r="CA575" i="5"/>
  <c r="BS575" i="5"/>
  <c r="BR575" i="5"/>
  <c r="AJ575" i="5"/>
  <c r="AB575" i="5"/>
  <c r="W575" i="5"/>
  <c r="V575" i="5"/>
  <c r="U575" i="5"/>
  <c r="T575" i="5"/>
  <c r="S575" i="5"/>
  <c r="Q575" i="5"/>
  <c r="P575" i="5"/>
  <c r="O575" i="5" s="1"/>
  <c r="N575" i="5"/>
  <c r="M575" i="5"/>
  <c r="K575" i="5"/>
  <c r="J575" i="5"/>
  <c r="I575" i="5" s="1"/>
  <c r="R575" i="5" s="1"/>
  <c r="F575" i="5"/>
  <c r="B575" i="5"/>
  <c r="AI575" i="5" s="1"/>
  <c r="CB574" i="5"/>
  <c r="CA574" i="5"/>
  <c r="BS574" i="5"/>
  <c r="BR574" i="5"/>
  <c r="AJ574" i="5"/>
  <c r="AB574" i="5"/>
  <c r="W574" i="5"/>
  <c r="V574" i="5"/>
  <c r="U574" i="5"/>
  <c r="T574" i="5"/>
  <c r="S574" i="5"/>
  <c r="Q574" i="5"/>
  <c r="P574" i="5"/>
  <c r="O574" i="5" s="1"/>
  <c r="N574" i="5"/>
  <c r="M574" i="5"/>
  <c r="K574" i="5"/>
  <c r="J574" i="5"/>
  <c r="I574" i="5" s="1"/>
  <c r="R574" i="5" s="1"/>
  <c r="F574" i="5"/>
  <c r="B574" i="5"/>
  <c r="AI574" i="5" s="1"/>
  <c r="CB573" i="5"/>
  <c r="CA573" i="5"/>
  <c r="BS573" i="5"/>
  <c r="BR573" i="5"/>
  <c r="AJ573" i="5"/>
  <c r="AB573" i="5"/>
  <c r="W573" i="5"/>
  <c r="V573" i="5"/>
  <c r="U573" i="5"/>
  <c r="T573" i="5"/>
  <c r="S573" i="5"/>
  <c r="Q573" i="5"/>
  <c r="P573" i="5"/>
  <c r="O573" i="5" s="1"/>
  <c r="N573" i="5"/>
  <c r="M573" i="5"/>
  <c r="K573" i="5"/>
  <c r="J573" i="5"/>
  <c r="I573" i="5" s="1"/>
  <c r="R573" i="5" s="1"/>
  <c r="F573" i="5"/>
  <c r="B573" i="5"/>
  <c r="AI573" i="5" s="1"/>
  <c r="CB572" i="5"/>
  <c r="CA572" i="5"/>
  <c r="BS572" i="5"/>
  <c r="BR572" i="5"/>
  <c r="AJ572" i="5"/>
  <c r="AB572" i="5"/>
  <c r="W572" i="5"/>
  <c r="V572" i="5"/>
  <c r="U572" i="5"/>
  <c r="T572" i="5"/>
  <c r="S572" i="5"/>
  <c r="Q572" i="5"/>
  <c r="P572" i="5"/>
  <c r="O572" i="5" s="1"/>
  <c r="N572" i="5"/>
  <c r="M572" i="5"/>
  <c r="K572" i="5"/>
  <c r="J572" i="5"/>
  <c r="I572" i="5" s="1"/>
  <c r="R572" i="5" s="1"/>
  <c r="F572" i="5"/>
  <c r="B572" i="5"/>
  <c r="AI572" i="5" s="1"/>
  <c r="CB571" i="5"/>
  <c r="CA571" i="5"/>
  <c r="BS571" i="5"/>
  <c r="BR571" i="5"/>
  <c r="AJ571" i="5"/>
  <c r="AB571" i="5"/>
  <c r="W571" i="5"/>
  <c r="V571" i="5"/>
  <c r="U571" i="5"/>
  <c r="T571" i="5"/>
  <c r="S571" i="5"/>
  <c r="Q571" i="5"/>
  <c r="P571" i="5"/>
  <c r="O571" i="5" s="1"/>
  <c r="N571" i="5"/>
  <c r="M571" i="5"/>
  <c r="K571" i="5"/>
  <c r="J571" i="5"/>
  <c r="I571" i="5" s="1"/>
  <c r="R571" i="5" s="1"/>
  <c r="F571" i="5"/>
  <c r="B571" i="5"/>
  <c r="AI571" i="5" s="1"/>
  <c r="CB570" i="5"/>
  <c r="CA570" i="5"/>
  <c r="BS570" i="5"/>
  <c r="BR570" i="5"/>
  <c r="AJ570" i="5"/>
  <c r="AB570" i="5"/>
  <c r="W570" i="5"/>
  <c r="V570" i="5"/>
  <c r="U570" i="5"/>
  <c r="T570" i="5"/>
  <c r="S570" i="5"/>
  <c r="Q570" i="5"/>
  <c r="P570" i="5"/>
  <c r="O570" i="5" s="1"/>
  <c r="N570" i="5"/>
  <c r="M570" i="5"/>
  <c r="K570" i="5"/>
  <c r="J570" i="5"/>
  <c r="I570" i="5" s="1"/>
  <c r="R570" i="5" s="1"/>
  <c r="F570" i="5"/>
  <c r="B570" i="5"/>
  <c r="AI570" i="5" s="1"/>
  <c r="CB569" i="5"/>
  <c r="CA569" i="5"/>
  <c r="BS569" i="5"/>
  <c r="BR569" i="5"/>
  <c r="AJ569" i="5"/>
  <c r="AB569" i="5"/>
  <c r="W569" i="5"/>
  <c r="V569" i="5"/>
  <c r="U569" i="5"/>
  <c r="T569" i="5"/>
  <c r="S569" i="5"/>
  <c r="Q569" i="5"/>
  <c r="P569" i="5"/>
  <c r="O569" i="5" s="1"/>
  <c r="N569" i="5"/>
  <c r="M569" i="5"/>
  <c r="K569" i="5"/>
  <c r="J569" i="5"/>
  <c r="I569" i="5" s="1"/>
  <c r="R569" i="5" s="1"/>
  <c r="F569" i="5"/>
  <c r="B569" i="5"/>
  <c r="AI569" i="5" s="1"/>
  <c r="CB568" i="5"/>
  <c r="CA568" i="5"/>
  <c r="BS568" i="5"/>
  <c r="BR568" i="5"/>
  <c r="AJ568" i="5"/>
  <c r="AB568" i="5"/>
  <c r="W568" i="5"/>
  <c r="V568" i="5"/>
  <c r="U568" i="5"/>
  <c r="T568" i="5"/>
  <c r="S568" i="5"/>
  <c r="Q568" i="5"/>
  <c r="P568" i="5"/>
  <c r="O568" i="5" s="1"/>
  <c r="N568" i="5"/>
  <c r="M568" i="5"/>
  <c r="K568" i="5"/>
  <c r="J568" i="5"/>
  <c r="I568" i="5" s="1"/>
  <c r="R568" i="5" s="1"/>
  <c r="F568" i="5"/>
  <c r="B568" i="5"/>
  <c r="AI568" i="5" s="1"/>
  <c r="CB567" i="5"/>
  <c r="CA567" i="5"/>
  <c r="BS567" i="5"/>
  <c r="BR567" i="5"/>
  <c r="AJ567" i="5"/>
  <c r="AB567" i="5"/>
  <c r="W567" i="5"/>
  <c r="V567" i="5"/>
  <c r="U567" i="5"/>
  <c r="T567" i="5"/>
  <c r="S567" i="5"/>
  <c r="Q567" i="5"/>
  <c r="P567" i="5"/>
  <c r="O567" i="5" s="1"/>
  <c r="N567" i="5"/>
  <c r="M567" i="5"/>
  <c r="K567" i="5"/>
  <c r="J567" i="5"/>
  <c r="I567" i="5" s="1"/>
  <c r="R567" i="5" s="1"/>
  <c r="F567" i="5"/>
  <c r="B567" i="5"/>
  <c r="AI567" i="5" s="1"/>
  <c r="CB566" i="5"/>
  <c r="CA566" i="5"/>
  <c r="BS566" i="5"/>
  <c r="BR566" i="5"/>
  <c r="AJ566" i="5"/>
  <c r="AB566" i="5"/>
  <c r="W566" i="5"/>
  <c r="V566" i="5"/>
  <c r="U566" i="5"/>
  <c r="T566" i="5"/>
  <c r="S566" i="5"/>
  <c r="Q566" i="5"/>
  <c r="P566" i="5"/>
  <c r="O566" i="5" s="1"/>
  <c r="N566" i="5"/>
  <c r="M566" i="5"/>
  <c r="K566" i="5"/>
  <c r="J566" i="5"/>
  <c r="I566" i="5" s="1"/>
  <c r="R566" i="5" s="1"/>
  <c r="F566" i="5"/>
  <c r="B566" i="5"/>
  <c r="AI566" i="5" s="1"/>
  <c r="CB565" i="5"/>
  <c r="CA565" i="5"/>
  <c r="BS565" i="5"/>
  <c r="BR565" i="5"/>
  <c r="AJ565" i="5"/>
  <c r="AB565" i="5"/>
  <c r="W565" i="5"/>
  <c r="V565" i="5"/>
  <c r="U565" i="5"/>
  <c r="T565" i="5"/>
  <c r="S565" i="5"/>
  <c r="Q565" i="5"/>
  <c r="P565" i="5"/>
  <c r="O565" i="5" s="1"/>
  <c r="N565" i="5"/>
  <c r="M565" i="5"/>
  <c r="K565" i="5"/>
  <c r="J565" i="5"/>
  <c r="I565" i="5" s="1"/>
  <c r="R565" i="5" s="1"/>
  <c r="F565" i="5"/>
  <c r="B565" i="5"/>
  <c r="AI565" i="5" s="1"/>
  <c r="CB564" i="5"/>
  <c r="CA564" i="5"/>
  <c r="BS564" i="5"/>
  <c r="BR564" i="5"/>
  <c r="AJ564" i="5"/>
  <c r="AB564" i="5"/>
  <c r="W564" i="5"/>
  <c r="V564" i="5"/>
  <c r="U564" i="5"/>
  <c r="T564" i="5"/>
  <c r="S564" i="5"/>
  <c r="Q564" i="5"/>
  <c r="P564" i="5"/>
  <c r="O564" i="5" s="1"/>
  <c r="N564" i="5"/>
  <c r="M564" i="5"/>
  <c r="K564" i="5"/>
  <c r="J564" i="5"/>
  <c r="I564" i="5" s="1"/>
  <c r="R564" i="5" s="1"/>
  <c r="F564" i="5"/>
  <c r="B564" i="5"/>
  <c r="AI564" i="5" s="1"/>
  <c r="CB563" i="5"/>
  <c r="CA563" i="5"/>
  <c r="BS563" i="5"/>
  <c r="BR563" i="5"/>
  <c r="AJ563" i="5"/>
  <c r="AB563" i="5"/>
  <c r="W563" i="5"/>
  <c r="V563" i="5"/>
  <c r="U563" i="5"/>
  <c r="T563" i="5"/>
  <c r="S563" i="5"/>
  <c r="Q563" i="5"/>
  <c r="P563" i="5"/>
  <c r="O563" i="5" s="1"/>
  <c r="N563" i="5"/>
  <c r="M563" i="5"/>
  <c r="K563" i="5"/>
  <c r="J563" i="5"/>
  <c r="I563" i="5" s="1"/>
  <c r="R563" i="5" s="1"/>
  <c r="F563" i="5"/>
  <c r="B563" i="5"/>
  <c r="AI563" i="5" s="1"/>
  <c r="CB562" i="5"/>
  <c r="CA562" i="5"/>
  <c r="BS562" i="5"/>
  <c r="BR562" i="5"/>
  <c r="BL562" i="5"/>
  <c r="AJ562" i="5"/>
  <c r="AB562" i="5"/>
  <c r="W562" i="5"/>
  <c r="V562" i="5"/>
  <c r="U562" i="5"/>
  <c r="T562" i="5"/>
  <c r="S562" i="5"/>
  <c r="Q562" i="5"/>
  <c r="P562" i="5"/>
  <c r="O562" i="5" s="1"/>
  <c r="N562" i="5"/>
  <c r="M562" i="5"/>
  <c r="K562" i="5"/>
  <c r="J562" i="5"/>
  <c r="I562" i="5" s="1"/>
  <c r="R562" i="5" s="1"/>
  <c r="F562" i="5"/>
  <c r="E562" i="5"/>
  <c r="D562" i="5"/>
  <c r="BN562" i="5" s="1"/>
  <c r="B562" i="5"/>
  <c r="AI562" i="5" s="1"/>
  <c r="A562" i="5"/>
  <c r="AH562" i="5" s="1"/>
  <c r="CB561" i="5"/>
  <c r="CA561" i="5"/>
  <c r="BS561" i="5"/>
  <c r="BR561" i="5"/>
  <c r="AJ561" i="5"/>
  <c r="AB561" i="5"/>
  <c r="W561" i="5"/>
  <c r="V561" i="5"/>
  <c r="U561" i="5"/>
  <c r="T561" i="5"/>
  <c r="S561" i="5"/>
  <c r="Q561" i="5"/>
  <c r="P561" i="5"/>
  <c r="O561" i="5" s="1"/>
  <c r="N561" i="5"/>
  <c r="M561" i="5"/>
  <c r="K561" i="5"/>
  <c r="J561" i="5"/>
  <c r="I561" i="5" s="1"/>
  <c r="R561" i="5" s="1"/>
  <c r="F561" i="5"/>
  <c r="B561" i="5"/>
  <c r="AI561" i="5" s="1"/>
  <c r="CB560" i="5"/>
  <c r="CA560" i="5"/>
  <c r="BS560" i="5"/>
  <c r="BR560" i="5"/>
  <c r="AJ560" i="5"/>
  <c r="AB560" i="5"/>
  <c r="W560" i="5"/>
  <c r="V560" i="5"/>
  <c r="U560" i="5"/>
  <c r="T560" i="5"/>
  <c r="S560" i="5"/>
  <c r="Q560" i="5"/>
  <c r="P560" i="5"/>
  <c r="O560" i="5" s="1"/>
  <c r="N560" i="5"/>
  <c r="M560" i="5"/>
  <c r="K560" i="5"/>
  <c r="J560" i="5"/>
  <c r="I560" i="5" s="1"/>
  <c r="R560" i="5" s="1"/>
  <c r="F560" i="5"/>
  <c r="B560" i="5"/>
  <c r="AI560" i="5" s="1"/>
  <c r="CB559" i="5"/>
  <c r="CA559" i="5"/>
  <c r="BS559" i="5"/>
  <c r="BR559" i="5"/>
  <c r="AJ559" i="5"/>
  <c r="AB559" i="5"/>
  <c r="W559" i="5"/>
  <c r="V559" i="5"/>
  <c r="U559" i="5"/>
  <c r="T559" i="5"/>
  <c r="S559" i="5"/>
  <c r="Q559" i="5"/>
  <c r="P559" i="5"/>
  <c r="O559" i="5" s="1"/>
  <c r="N559" i="5"/>
  <c r="M559" i="5"/>
  <c r="K559" i="5"/>
  <c r="J559" i="5"/>
  <c r="I559" i="5" s="1"/>
  <c r="R559" i="5" s="1"/>
  <c r="F559" i="5"/>
  <c r="B559" i="5"/>
  <c r="AI559" i="5" s="1"/>
  <c r="CB558" i="5"/>
  <c r="CA558" i="5"/>
  <c r="BS558" i="5"/>
  <c r="BR558" i="5"/>
  <c r="AJ558" i="5"/>
  <c r="AB558" i="5"/>
  <c r="W558" i="5"/>
  <c r="V558" i="5"/>
  <c r="U558" i="5"/>
  <c r="T558" i="5"/>
  <c r="S558" i="5"/>
  <c r="Q558" i="5"/>
  <c r="P558" i="5"/>
  <c r="O558" i="5" s="1"/>
  <c r="N558" i="5"/>
  <c r="M558" i="5"/>
  <c r="K558" i="5"/>
  <c r="J558" i="5"/>
  <c r="I558" i="5" s="1"/>
  <c r="R558" i="5" s="1"/>
  <c r="F558" i="5"/>
  <c r="B558" i="5"/>
  <c r="AI558" i="5" s="1"/>
  <c r="CB557" i="5"/>
  <c r="CA557" i="5"/>
  <c r="BS557" i="5"/>
  <c r="BR557" i="5"/>
  <c r="AJ557" i="5"/>
  <c r="AB557" i="5"/>
  <c r="W557" i="5"/>
  <c r="V557" i="5"/>
  <c r="U557" i="5"/>
  <c r="T557" i="5"/>
  <c r="S557" i="5"/>
  <c r="Q557" i="5"/>
  <c r="P557" i="5"/>
  <c r="O557" i="5" s="1"/>
  <c r="N557" i="5"/>
  <c r="M557" i="5"/>
  <c r="K557" i="5"/>
  <c r="J557" i="5"/>
  <c r="I557" i="5" s="1"/>
  <c r="R557" i="5" s="1"/>
  <c r="F557" i="5"/>
  <c r="B557" i="5"/>
  <c r="AI557" i="5" s="1"/>
  <c r="CB556" i="5"/>
  <c r="CA556" i="5"/>
  <c r="BS556" i="5"/>
  <c r="BR556" i="5"/>
  <c r="AJ556" i="5"/>
  <c r="AB556" i="5"/>
  <c r="W556" i="5"/>
  <c r="V556" i="5"/>
  <c r="U556" i="5"/>
  <c r="T556" i="5"/>
  <c r="S556" i="5"/>
  <c r="Q556" i="5"/>
  <c r="P556" i="5"/>
  <c r="O556" i="5" s="1"/>
  <c r="N556" i="5"/>
  <c r="M556" i="5"/>
  <c r="K556" i="5"/>
  <c r="J556" i="5"/>
  <c r="I556" i="5" s="1"/>
  <c r="R556" i="5" s="1"/>
  <c r="F556" i="5"/>
  <c r="B556" i="5"/>
  <c r="AI556" i="5" s="1"/>
  <c r="CB555" i="5"/>
  <c r="CA555" i="5"/>
  <c r="BS555" i="5"/>
  <c r="BR555" i="5"/>
  <c r="AJ555" i="5"/>
  <c r="AB555" i="5"/>
  <c r="W555" i="5"/>
  <c r="V555" i="5"/>
  <c r="U555" i="5"/>
  <c r="T555" i="5"/>
  <c r="S555" i="5"/>
  <c r="Q555" i="5"/>
  <c r="P555" i="5"/>
  <c r="O555" i="5" s="1"/>
  <c r="N555" i="5"/>
  <c r="M555" i="5"/>
  <c r="K555" i="5"/>
  <c r="J555" i="5"/>
  <c r="I555" i="5" s="1"/>
  <c r="R555" i="5" s="1"/>
  <c r="F555" i="5"/>
  <c r="B555" i="5"/>
  <c r="AI555" i="5" s="1"/>
  <c r="CB554" i="5"/>
  <c r="CA554" i="5"/>
  <c r="BS554" i="5"/>
  <c r="BR554" i="5"/>
  <c r="AJ554" i="5"/>
  <c r="AB554" i="5"/>
  <c r="W554" i="5"/>
  <c r="V554" i="5"/>
  <c r="U554" i="5"/>
  <c r="T554" i="5"/>
  <c r="S554" i="5"/>
  <c r="Q554" i="5"/>
  <c r="P554" i="5"/>
  <c r="O554" i="5" s="1"/>
  <c r="N554" i="5"/>
  <c r="M554" i="5"/>
  <c r="K554" i="5"/>
  <c r="J554" i="5"/>
  <c r="I554" i="5" s="1"/>
  <c r="R554" i="5" s="1"/>
  <c r="F554" i="5"/>
  <c r="B554" i="5"/>
  <c r="AI554" i="5" s="1"/>
  <c r="CB553" i="5"/>
  <c r="CA553" i="5"/>
  <c r="BS553" i="5"/>
  <c r="BR553" i="5"/>
  <c r="AJ553" i="5"/>
  <c r="AB553" i="5"/>
  <c r="W553" i="5"/>
  <c r="V553" i="5"/>
  <c r="U553" i="5"/>
  <c r="T553" i="5"/>
  <c r="S553" i="5"/>
  <c r="Q553" i="5"/>
  <c r="P553" i="5"/>
  <c r="O553" i="5" s="1"/>
  <c r="N553" i="5"/>
  <c r="M553" i="5"/>
  <c r="K553" i="5"/>
  <c r="J553" i="5"/>
  <c r="I553" i="5" s="1"/>
  <c r="R553" i="5" s="1"/>
  <c r="F553" i="5"/>
  <c r="B553" i="5"/>
  <c r="AI553" i="5" s="1"/>
  <c r="CB552" i="5"/>
  <c r="CA552" i="5"/>
  <c r="BS552" i="5"/>
  <c r="BR552" i="5"/>
  <c r="AJ552" i="5"/>
  <c r="AB552" i="5"/>
  <c r="W552" i="5"/>
  <c r="V552" i="5"/>
  <c r="U552" i="5"/>
  <c r="T552" i="5"/>
  <c r="S552" i="5"/>
  <c r="Q552" i="5"/>
  <c r="P552" i="5"/>
  <c r="O552" i="5" s="1"/>
  <c r="N552" i="5"/>
  <c r="M552" i="5"/>
  <c r="K552" i="5"/>
  <c r="J552" i="5"/>
  <c r="I552" i="5" s="1"/>
  <c r="R552" i="5" s="1"/>
  <c r="F552" i="5"/>
  <c r="B552" i="5"/>
  <c r="AI552" i="5" s="1"/>
  <c r="CB551" i="5"/>
  <c r="CA551" i="5"/>
  <c r="BS551" i="5"/>
  <c r="BR551" i="5"/>
  <c r="AJ551" i="5"/>
  <c r="AB551" i="5"/>
  <c r="W551" i="5"/>
  <c r="V551" i="5"/>
  <c r="U551" i="5"/>
  <c r="T551" i="5"/>
  <c r="S551" i="5"/>
  <c r="Q551" i="5"/>
  <c r="P551" i="5"/>
  <c r="O551" i="5" s="1"/>
  <c r="N551" i="5"/>
  <c r="M551" i="5"/>
  <c r="K551" i="5"/>
  <c r="J551" i="5"/>
  <c r="I551" i="5" s="1"/>
  <c r="R551" i="5" s="1"/>
  <c r="F551" i="5"/>
  <c r="B551" i="5"/>
  <c r="AI551" i="5" s="1"/>
  <c r="CB550" i="5"/>
  <c r="CA550" i="5"/>
  <c r="BS550" i="5"/>
  <c r="BR550" i="5"/>
  <c r="AJ550" i="5"/>
  <c r="AB550" i="5"/>
  <c r="W550" i="5"/>
  <c r="V550" i="5"/>
  <c r="U550" i="5"/>
  <c r="T550" i="5"/>
  <c r="S550" i="5"/>
  <c r="Q550" i="5"/>
  <c r="P550" i="5"/>
  <c r="O550" i="5" s="1"/>
  <c r="N550" i="5"/>
  <c r="M550" i="5"/>
  <c r="K550" i="5"/>
  <c r="J550" i="5"/>
  <c r="I550" i="5" s="1"/>
  <c r="R550" i="5" s="1"/>
  <c r="F550" i="5"/>
  <c r="B550" i="5"/>
  <c r="AI550" i="5" s="1"/>
  <c r="CB549" i="5"/>
  <c r="CA549" i="5"/>
  <c r="BS549" i="5"/>
  <c r="BR549" i="5"/>
  <c r="AJ549" i="5"/>
  <c r="AB549" i="5"/>
  <c r="W549" i="5"/>
  <c r="V549" i="5"/>
  <c r="U549" i="5"/>
  <c r="T549" i="5"/>
  <c r="S549" i="5"/>
  <c r="Q549" i="5"/>
  <c r="P549" i="5"/>
  <c r="O549" i="5" s="1"/>
  <c r="N549" i="5"/>
  <c r="M549" i="5"/>
  <c r="K549" i="5"/>
  <c r="J549" i="5"/>
  <c r="I549" i="5" s="1"/>
  <c r="R549" i="5" s="1"/>
  <c r="F549" i="5"/>
  <c r="B549" i="5"/>
  <c r="AI549" i="5" s="1"/>
  <c r="CB548" i="5"/>
  <c r="CA548" i="5"/>
  <c r="BS548" i="5"/>
  <c r="BR548" i="5"/>
  <c r="AJ548" i="5"/>
  <c r="AB548" i="5"/>
  <c r="W548" i="5"/>
  <c r="V548" i="5"/>
  <c r="U548" i="5"/>
  <c r="T548" i="5"/>
  <c r="S548" i="5"/>
  <c r="Q548" i="5"/>
  <c r="P548" i="5"/>
  <c r="O548" i="5" s="1"/>
  <c r="N548" i="5"/>
  <c r="M548" i="5"/>
  <c r="K548" i="5"/>
  <c r="J548" i="5"/>
  <c r="I548" i="5" s="1"/>
  <c r="R548" i="5" s="1"/>
  <c r="F548" i="5"/>
  <c r="B548" i="5"/>
  <c r="AI548" i="5" s="1"/>
  <c r="CB547" i="5"/>
  <c r="CA547" i="5"/>
  <c r="BS547" i="5"/>
  <c r="BR547" i="5"/>
  <c r="AJ547" i="5"/>
  <c r="AB547" i="5"/>
  <c r="W547" i="5"/>
  <c r="V547" i="5"/>
  <c r="U547" i="5"/>
  <c r="T547" i="5"/>
  <c r="S547" i="5"/>
  <c r="Q547" i="5"/>
  <c r="P547" i="5"/>
  <c r="O547" i="5" s="1"/>
  <c r="N547" i="5"/>
  <c r="M547" i="5"/>
  <c r="K547" i="5"/>
  <c r="J547" i="5"/>
  <c r="I547" i="5" s="1"/>
  <c r="R547" i="5" s="1"/>
  <c r="F547" i="5"/>
  <c r="B547" i="5"/>
  <c r="AI547" i="5" s="1"/>
  <c r="CB546" i="5"/>
  <c r="CA546" i="5"/>
  <c r="BS546" i="5"/>
  <c r="BR546" i="5"/>
  <c r="AJ546" i="5"/>
  <c r="AB546" i="5"/>
  <c r="W546" i="5"/>
  <c r="V546" i="5"/>
  <c r="U546" i="5"/>
  <c r="T546" i="5"/>
  <c r="S546" i="5"/>
  <c r="Q546" i="5"/>
  <c r="P546" i="5"/>
  <c r="O546" i="5" s="1"/>
  <c r="N546" i="5"/>
  <c r="M546" i="5"/>
  <c r="K546" i="5"/>
  <c r="J546" i="5"/>
  <c r="I546" i="5" s="1"/>
  <c r="R546" i="5" s="1"/>
  <c r="F546" i="5"/>
  <c r="B546" i="5"/>
  <c r="AI546" i="5" s="1"/>
  <c r="CB545" i="5"/>
  <c r="CA545" i="5"/>
  <c r="BS545" i="5"/>
  <c r="BR545" i="5"/>
  <c r="AJ545" i="5"/>
  <c r="AB545" i="5"/>
  <c r="W545" i="5"/>
  <c r="V545" i="5"/>
  <c r="U545" i="5"/>
  <c r="T545" i="5"/>
  <c r="S545" i="5"/>
  <c r="Q545" i="5"/>
  <c r="P545" i="5"/>
  <c r="O545" i="5" s="1"/>
  <c r="N545" i="5"/>
  <c r="M545" i="5"/>
  <c r="K545" i="5"/>
  <c r="J545" i="5"/>
  <c r="I545" i="5" s="1"/>
  <c r="R545" i="5" s="1"/>
  <c r="F545" i="5"/>
  <c r="B545" i="5"/>
  <c r="AI545" i="5" s="1"/>
  <c r="CB544" i="5"/>
  <c r="CA544" i="5"/>
  <c r="BS544" i="5"/>
  <c r="BR544" i="5"/>
  <c r="AJ544" i="5"/>
  <c r="AB544" i="5"/>
  <c r="W544" i="5"/>
  <c r="V544" i="5"/>
  <c r="U544" i="5"/>
  <c r="T544" i="5"/>
  <c r="S544" i="5"/>
  <c r="Q544" i="5"/>
  <c r="P544" i="5"/>
  <c r="O544" i="5" s="1"/>
  <c r="N544" i="5"/>
  <c r="M544" i="5"/>
  <c r="K544" i="5"/>
  <c r="J544" i="5"/>
  <c r="I544" i="5" s="1"/>
  <c r="R544" i="5" s="1"/>
  <c r="F544" i="5"/>
  <c r="B544" i="5"/>
  <c r="AI544" i="5" s="1"/>
  <c r="CB543" i="5"/>
  <c r="CA543" i="5"/>
  <c r="BS543" i="5"/>
  <c r="BR543" i="5"/>
  <c r="AJ543" i="5"/>
  <c r="AB543" i="5"/>
  <c r="W543" i="5"/>
  <c r="V543" i="5"/>
  <c r="U543" i="5"/>
  <c r="T543" i="5"/>
  <c r="S543" i="5"/>
  <c r="Q543" i="5"/>
  <c r="P543" i="5"/>
  <c r="O543" i="5" s="1"/>
  <c r="N543" i="5"/>
  <c r="M543" i="5"/>
  <c r="K543" i="5"/>
  <c r="J543" i="5"/>
  <c r="I543" i="5" s="1"/>
  <c r="R543" i="5" s="1"/>
  <c r="F543" i="5"/>
  <c r="B543" i="5"/>
  <c r="AI543" i="5" s="1"/>
  <c r="CB542" i="5"/>
  <c r="CA542" i="5"/>
  <c r="BS542" i="5"/>
  <c r="BR542" i="5"/>
  <c r="AJ542" i="5"/>
  <c r="AB542" i="5"/>
  <c r="W542" i="5"/>
  <c r="V542" i="5"/>
  <c r="U542" i="5"/>
  <c r="T542" i="5"/>
  <c r="S542" i="5"/>
  <c r="Q542" i="5"/>
  <c r="P542" i="5"/>
  <c r="O542" i="5" s="1"/>
  <c r="N542" i="5"/>
  <c r="M542" i="5"/>
  <c r="K542" i="5"/>
  <c r="J542" i="5"/>
  <c r="I542" i="5" s="1"/>
  <c r="R542" i="5" s="1"/>
  <c r="F542" i="5"/>
  <c r="B542" i="5"/>
  <c r="AI542" i="5" s="1"/>
  <c r="CB541" i="5"/>
  <c r="CA541" i="5"/>
  <c r="BS541" i="5"/>
  <c r="BR541" i="5"/>
  <c r="AJ541" i="5"/>
  <c r="AB541" i="5"/>
  <c r="W541" i="5"/>
  <c r="V541" i="5"/>
  <c r="U541" i="5"/>
  <c r="T541" i="5"/>
  <c r="S541" i="5"/>
  <c r="Q541" i="5"/>
  <c r="P541" i="5"/>
  <c r="O541" i="5" s="1"/>
  <c r="N541" i="5"/>
  <c r="M541" i="5"/>
  <c r="K541" i="5"/>
  <c r="J541" i="5"/>
  <c r="I541" i="5" s="1"/>
  <c r="R541" i="5" s="1"/>
  <c r="F541" i="5"/>
  <c r="B541" i="5"/>
  <c r="AI541" i="5" s="1"/>
  <c r="CB540" i="5"/>
  <c r="CA540" i="5"/>
  <c r="BS540" i="5"/>
  <c r="BR540" i="5"/>
  <c r="AJ540" i="5"/>
  <c r="AB540" i="5"/>
  <c r="W540" i="5"/>
  <c r="V540" i="5"/>
  <c r="U540" i="5"/>
  <c r="T540" i="5"/>
  <c r="S540" i="5"/>
  <c r="Q540" i="5"/>
  <c r="P540" i="5"/>
  <c r="O540" i="5" s="1"/>
  <c r="N540" i="5"/>
  <c r="M540" i="5"/>
  <c r="K540" i="5"/>
  <c r="J540" i="5"/>
  <c r="I540" i="5" s="1"/>
  <c r="R540" i="5" s="1"/>
  <c r="F540" i="5"/>
  <c r="B540" i="5"/>
  <c r="AI540" i="5" s="1"/>
  <c r="CB539" i="5"/>
  <c r="CA539" i="5"/>
  <c r="BS539" i="5"/>
  <c r="BR539" i="5"/>
  <c r="AJ539" i="5"/>
  <c r="AB539" i="5"/>
  <c r="W539" i="5"/>
  <c r="V539" i="5"/>
  <c r="U539" i="5"/>
  <c r="T539" i="5"/>
  <c r="S539" i="5"/>
  <c r="Q539" i="5"/>
  <c r="P539" i="5"/>
  <c r="O539" i="5" s="1"/>
  <c r="N539" i="5"/>
  <c r="M539" i="5"/>
  <c r="K539" i="5"/>
  <c r="J539" i="5"/>
  <c r="I539" i="5" s="1"/>
  <c r="R539" i="5" s="1"/>
  <c r="F539" i="5"/>
  <c r="B539" i="5"/>
  <c r="AI539" i="5" s="1"/>
  <c r="CB538" i="5"/>
  <c r="CA538" i="5"/>
  <c r="BS538" i="5"/>
  <c r="BR538" i="5"/>
  <c r="AJ538" i="5"/>
  <c r="AB538" i="5"/>
  <c r="W538" i="5"/>
  <c r="V538" i="5"/>
  <c r="U538" i="5"/>
  <c r="T538" i="5"/>
  <c r="S538" i="5"/>
  <c r="Q538" i="5"/>
  <c r="P538" i="5"/>
  <c r="O538" i="5" s="1"/>
  <c r="N538" i="5"/>
  <c r="M538" i="5"/>
  <c r="K538" i="5"/>
  <c r="J538" i="5"/>
  <c r="I538" i="5" s="1"/>
  <c r="R538" i="5" s="1"/>
  <c r="F538" i="5"/>
  <c r="B538" i="5"/>
  <c r="AI538" i="5" s="1"/>
  <c r="CB537" i="5"/>
  <c r="CA537" i="5"/>
  <c r="BS537" i="5"/>
  <c r="BR537" i="5"/>
  <c r="AJ537" i="5"/>
  <c r="AB537" i="5"/>
  <c r="W537" i="5"/>
  <c r="V537" i="5"/>
  <c r="U537" i="5"/>
  <c r="T537" i="5"/>
  <c r="S537" i="5"/>
  <c r="Q537" i="5"/>
  <c r="P537" i="5"/>
  <c r="O537" i="5" s="1"/>
  <c r="N537" i="5"/>
  <c r="M537" i="5"/>
  <c r="K537" i="5"/>
  <c r="J537" i="5"/>
  <c r="I537" i="5" s="1"/>
  <c r="R537" i="5" s="1"/>
  <c r="F537" i="5"/>
  <c r="B537" i="5"/>
  <c r="AI537" i="5" s="1"/>
  <c r="CB536" i="5"/>
  <c r="CA536" i="5"/>
  <c r="BS536" i="5"/>
  <c r="BR536" i="5"/>
  <c r="AJ536" i="5"/>
  <c r="AB536" i="5"/>
  <c r="W536" i="5"/>
  <c r="V536" i="5"/>
  <c r="U536" i="5"/>
  <c r="T536" i="5"/>
  <c r="S536" i="5"/>
  <c r="Q536" i="5"/>
  <c r="P536" i="5"/>
  <c r="O536" i="5" s="1"/>
  <c r="N536" i="5"/>
  <c r="M536" i="5"/>
  <c r="K536" i="5"/>
  <c r="J536" i="5"/>
  <c r="I536" i="5" s="1"/>
  <c r="R536" i="5" s="1"/>
  <c r="F536" i="5"/>
  <c r="B536" i="5"/>
  <c r="AI536" i="5" s="1"/>
  <c r="CB535" i="5"/>
  <c r="CA535" i="5"/>
  <c r="BS535" i="5"/>
  <c r="BR535" i="5"/>
  <c r="AJ535" i="5"/>
  <c r="AB535" i="5"/>
  <c r="W535" i="5"/>
  <c r="V535" i="5"/>
  <c r="U535" i="5"/>
  <c r="T535" i="5"/>
  <c r="S535" i="5"/>
  <c r="Q535" i="5"/>
  <c r="P535" i="5"/>
  <c r="O535" i="5" s="1"/>
  <c r="N535" i="5"/>
  <c r="M535" i="5"/>
  <c r="K535" i="5"/>
  <c r="J535" i="5"/>
  <c r="I535" i="5" s="1"/>
  <c r="R535" i="5" s="1"/>
  <c r="F535" i="5"/>
  <c r="B535" i="5"/>
  <c r="AI535" i="5" s="1"/>
  <c r="CB534" i="5"/>
  <c r="CA534" i="5"/>
  <c r="BS534" i="5"/>
  <c r="BR534" i="5"/>
  <c r="AJ534" i="5"/>
  <c r="AB534" i="5"/>
  <c r="W534" i="5"/>
  <c r="V534" i="5"/>
  <c r="U534" i="5"/>
  <c r="T534" i="5"/>
  <c r="S534" i="5"/>
  <c r="Q534" i="5"/>
  <c r="P534" i="5"/>
  <c r="O534" i="5" s="1"/>
  <c r="N534" i="5"/>
  <c r="M534" i="5"/>
  <c r="K534" i="5"/>
  <c r="J534" i="5"/>
  <c r="I534" i="5" s="1"/>
  <c r="R534" i="5" s="1"/>
  <c r="F534" i="5"/>
  <c r="B534" i="5"/>
  <c r="AI534" i="5" s="1"/>
  <c r="CB533" i="5"/>
  <c r="CA533" i="5"/>
  <c r="BS533" i="5"/>
  <c r="BR533" i="5"/>
  <c r="AJ533" i="5"/>
  <c r="AB533" i="5"/>
  <c r="W533" i="5"/>
  <c r="V533" i="5"/>
  <c r="U533" i="5"/>
  <c r="T533" i="5"/>
  <c r="S533" i="5"/>
  <c r="Q533" i="5"/>
  <c r="P533" i="5"/>
  <c r="O533" i="5" s="1"/>
  <c r="N533" i="5"/>
  <c r="M533" i="5"/>
  <c r="K533" i="5"/>
  <c r="J533" i="5"/>
  <c r="I533" i="5" s="1"/>
  <c r="R533" i="5" s="1"/>
  <c r="F533" i="5"/>
  <c r="B533" i="5"/>
  <c r="AI533" i="5" s="1"/>
  <c r="CB532" i="5"/>
  <c r="CA532" i="5"/>
  <c r="BS532" i="5"/>
  <c r="BR532" i="5"/>
  <c r="AJ532" i="5"/>
  <c r="AB532" i="5"/>
  <c r="W532" i="5"/>
  <c r="V532" i="5"/>
  <c r="U532" i="5"/>
  <c r="T532" i="5"/>
  <c r="S532" i="5"/>
  <c r="Q532" i="5"/>
  <c r="P532" i="5"/>
  <c r="O532" i="5" s="1"/>
  <c r="N532" i="5"/>
  <c r="M532" i="5"/>
  <c r="K532" i="5"/>
  <c r="J532" i="5"/>
  <c r="I532" i="5" s="1"/>
  <c r="R532" i="5" s="1"/>
  <c r="F532" i="5"/>
  <c r="B532" i="5"/>
  <c r="AI532" i="5" s="1"/>
  <c r="CB531" i="5"/>
  <c r="CA531" i="5"/>
  <c r="BS531" i="5"/>
  <c r="BR531" i="5"/>
  <c r="AJ531" i="5"/>
  <c r="AB531" i="5"/>
  <c r="W531" i="5"/>
  <c r="V531" i="5"/>
  <c r="U531" i="5"/>
  <c r="T531" i="5"/>
  <c r="S531" i="5"/>
  <c r="Q531" i="5"/>
  <c r="P531" i="5"/>
  <c r="O531" i="5" s="1"/>
  <c r="N531" i="5"/>
  <c r="M531" i="5"/>
  <c r="K531" i="5"/>
  <c r="J531" i="5"/>
  <c r="I531" i="5" s="1"/>
  <c r="R531" i="5" s="1"/>
  <c r="F531" i="5"/>
  <c r="B531" i="5"/>
  <c r="AI531" i="5" s="1"/>
  <c r="CB530" i="5"/>
  <c r="CA530" i="5"/>
  <c r="BS530" i="5"/>
  <c r="BR530" i="5"/>
  <c r="AJ530" i="5"/>
  <c r="AB530" i="5"/>
  <c r="W530" i="5"/>
  <c r="V530" i="5"/>
  <c r="U530" i="5"/>
  <c r="T530" i="5"/>
  <c r="S530" i="5"/>
  <c r="Q530" i="5"/>
  <c r="P530" i="5"/>
  <c r="O530" i="5" s="1"/>
  <c r="N530" i="5"/>
  <c r="M530" i="5"/>
  <c r="K530" i="5"/>
  <c r="J530" i="5"/>
  <c r="I530" i="5" s="1"/>
  <c r="R530" i="5" s="1"/>
  <c r="F530" i="5"/>
  <c r="B530" i="5"/>
  <c r="AI530" i="5" s="1"/>
  <c r="CB529" i="5"/>
  <c r="CA529" i="5"/>
  <c r="BS529" i="5"/>
  <c r="BR529" i="5"/>
  <c r="AJ529" i="5"/>
  <c r="AB529" i="5"/>
  <c r="W529" i="5"/>
  <c r="V529" i="5"/>
  <c r="U529" i="5"/>
  <c r="T529" i="5"/>
  <c r="S529" i="5"/>
  <c r="Q529" i="5"/>
  <c r="P529" i="5"/>
  <c r="O529" i="5" s="1"/>
  <c r="N529" i="5"/>
  <c r="M529" i="5"/>
  <c r="K529" i="5"/>
  <c r="J529" i="5"/>
  <c r="I529" i="5" s="1"/>
  <c r="R529" i="5" s="1"/>
  <c r="F529" i="5"/>
  <c r="B529" i="5"/>
  <c r="AI529" i="5" s="1"/>
  <c r="CB528" i="5"/>
  <c r="CA528" i="5"/>
  <c r="BS528" i="5"/>
  <c r="BR528" i="5"/>
  <c r="AJ528" i="5"/>
  <c r="AB528" i="5"/>
  <c r="W528" i="5"/>
  <c r="V528" i="5"/>
  <c r="U528" i="5"/>
  <c r="T528" i="5"/>
  <c r="S528" i="5"/>
  <c r="Q528" i="5"/>
  <c r="P528" i="5"/>
  <c r="O528" i="5" s="1"/>
  <c r="N528" i="5"/>
  <c r="M528" i="5"/>
  <c r="K528" i="5"/>
  <c r="J528" i="5"/>
  <c r="I528" i="5" s="1"/>
  <c r="R528" i="5" s="1"/>
  <c r="F528" i="5"/>
  <c r="B528" i="5"/>
  <c r="AI528" i="5" s="1"/>
  <c r="CB527" i="5"/>
  <c r="CA527" i="5"/>
  <c r="BS527" i="5"/>
  <c r="BR527" i="5"/>
  <c r="AJ527" i="5"/>
  <c r="AB527" i="5"/>
  <c r="W527" i="5"/>
  <c r="V527" i="5"/>
  <c r="U527" i="5"/>
  <c r="T527" i="5"/>
  <c r="S527" i="5"/>
  <c r="Q527" i="5"/>
  <c r="P527" i="5"/>
  <c r="O527" i="5" s="1"/>
  <c r="N527" i="5"/>
  <c r="M527" i="5"/>
  <c r="K527" i="5"/>
  <c r="J527" i="5"/>
  <c r="I527" i="5" s="1"/>
  <c r="R527" i="5" s="1"/>
  <c r="F527" i="5"/>
  <c r="B527" i="5"/>
  <c r="AI527" i="5" s="1"/>
  <c r="CB526" i="5"/>
  <c r="CA526" i="5"/>
  <c r="BS526" i="5"/>
  <c r="BR526" i="5"/>
  <c r="AJ526" i="5"/>
  <c r="AB526" i="5"/>
  <c r="W526" i="5"/>
  <c r="V526" i="5"/>
  <c r="U526" i="5"/>
  <c r="T526" i="5"/>
  <c r="S526" i="5"/>
  <c r="Q526" i="5"/>
  <c r="P526" i="5"/>
  <c r="O526" i="5" s="1"/>
  <c r="N526" i="5"/>
  <c r="M526" i="5"/>
  <c r="K526" i="5"/>
  <c r="J526" i="5"/>
  <c r="I526" i="5" s="1"/>
  <c r="R526" i="5" s="1"/>
  <c r="F526" i="5"/>
  <c r="B526" i="5"/>
  <c r="AI526" i="5" s="1"/>
  <c r="CB525" i="5"/>
  <c r="CA525" i="5"/>
  <c r="BS525" i="5"/>
  <c r="BR525" i="5"/>
  <c r="AJ525" i="5"/>
  <c r="AB525" i="5"/>
  <c r="W525" i="5"/>
  <c r="V525" i="5"/>
  <c r="U525" i="5"/>
  <c r="T525" i="5"/>
  <c r="S525" i="5"/>
  <c r="Q525" i="5"/>
  <c r="P525" i="5"/>
  <c r="O525" i="5" s="1"/>
  <c r="N525" i="5"/>
  <c r="M525" i="5"/>
  <c r="K525" i="5"/>
  <c r="J525" i="5"/>
  <c r="I525" i="5" s="1"/>
  <c r="R525" i="5" s="1"/>
  <c r="F525" i="5"/>
  <c r="B525" i="5"/>
  <c r="AI525" i="5" s="1"/>
  <c r="CB524" i="5"/>
  <c r="CA524" i="5"/>
  <c r="BS524" i="5"/>
  <c r="BR524" i="5"/>
  <c r="AJ524" i="5"/>
  <c r="AB524" i="5"/>
  <c r="W524" i="5"/>
  <c r="V524" i="5"/>
  <c r="U524" i="5"/>
  <c r="T524" i="5"/>
  <c r="S524" i="5"/>
  <c r="Q524" i="5"/>
  <c r="P524" i="5"/>
  <c r="O524" i="5" s="1"/>
  <c r="N524" i="5"/>
  <c r="M524" i="5"/>
  <c r="K524" i="5"/>
  <c r="J524" i="5"/>
  <c r="I524" i="5" s="1"/>
  <c r="R524" i="5" s="1"/>
  <c r="F524" i="5"/>
  <c r="B524" i="5"/>
  <c r="AI524" i="5" s="1"/>
  <c r="CB523" i="5"/>
  <c r="CA523" i="5"/>
  <c r="BS523" i="5"/>
  <c r="BR523" i="5"/>
  <c r="AJ523" i="5"/>
  <c r="AB523" i="5"/>
  <c r="W523" i="5"/>
  <c r="V523" i="5"/>
  <c r="U523" i="5"/>
  <c r="T523" i="5"/>
  <c r="S523" i="5"/>
  <c r="Q523" i="5"/>
  <c r="P523" i="5"/>
  <c r="O523" i="5" s="1"/>
  <c r="N523" i="5"/>
  <c r="M523" i="5"/>
  <c r="K523" i="5"/>
  <c r="J523" i="5"/>
  <c r="I523" i="5" s="1"/>
  <c r="R523" i="5" s="1"/>
  <c r="F523" i="5"/>
  <c r="B523" i="5"/>
  <c r="AI523" i="5" s="1"/>
  <c r="CB522" i="5"/>
  <c r="CA522" i="5"/>
  <c r="BS522" i="5"/>
  <c r="BR522" i="5"/>
  <c r="AJ522" i="5"/>
  <c r="AB522" i="5"/>
  <c r="W522" i="5"/>
  <c r="V522" i="5"/>
  <c r="U522" i="5"/>
  <c r="T522" i="5"/>
  <c r="S522" i="5"/>
  <c r="Q522" i="5"/>
  <c r="P522" i="5"/>
  <c r="O522" i="5" s="1"/>
  <c r="N522" i="5"/>
  <c r="M522" i="5"/>
  <c r="K522" i="5"/>
  <c r="J522" i="5"/>
  <c r="I522" i="5" s="1"/>
  <c r="R522" i="5" s="1"/>
  <c r="F522" i="5"/>
  <c r="B522" i="5"/>
  <c r="AI522" i="5" s="1"/>
  <c r="CB521" i="5"/>
  <c r="CA521" i="5"/>
  <c r="BS521" i="5"/>
  <c r="BR521" i="5"/>
  <c r="AJ521" i="5"/>
  <c r="AB521" i="5"/>
  <c r="W521" i="5"/>
  <c r="V521" i="5"/>
  <c r="U521" i="5"/>
  <c r="T521" i="5"/>
  <c r="S521" i="5"/>
  <c r="Q521" i="5"/>
  <c r="P521" i="5"/>
  <c r="O521" i="5" s="1"/>
  <c r="N521" i="5"/>
  <c r="M521" i="5"/>
  <c r="K521" i="5"/>
  <c r="J521" i="5"/>
  <c r="I521" i="5" s="1"/>
  <c r="R521" i="5" s="1"/>
  <c r="F521" i="5"/>
  <c r="B521" i="5"/>
  <c r="AI521" i="5" s="1"/>
  <c r="CB520" i="5"/>
  <c r="CA520" i="5"/>
  <c r="BS520" i="5"/>
  <c r="BR520" i="5"/>
  <c r="AJ520" i="5"/>
  <c r="AB520" i="5"/>
  <c r="W520" i="5"/>
  <c r="V520" i="5"/>
  <c r="U520" i="5"/>
  <c r="T520" i="5"/>
  <c r="S520" i="5"/>
  <c r="Q520" i="5"/>
  <c r="P520" i="5"/>
  <c r="O520" i="5" s="1"/>
  <c r="N520" i="5"/>
  <c r="M520" i="5"/>
  <c r="K520" i="5"/>
  <c r="J520" i="5"/>
  <c r="I520" i="5" s="1"/>
  <c r="R520" i="5" s="1"/>
  <c r="F520" i="5"/>
  <c r="B520" i="5"/>
  <c r="AI520" i="5" s="1"/>
  <c r="CB519" i="5"/>
  <c r="CA519" i="5"/>
  <c r="BS519" i="5"/>
  <c r="BR519" i="5"/>
  <c r="AJ519" i="5"/>
  <c r="AB519" i="5"/>
  <c r="W519" i="5"/>
  <c r="V519" i="5"/>
  <c r="U519" i="5"/>
  <c r="T519" i="5"/>
  <c r="S519" i="5"/>
  <c r="Q519" i="5"/>
  <c r="P519" i="5"/>
  <c r="O519" i="5" s="1"/>
  <c r="N519" i="5"/>
  <c r="M519" i="5"/>
  <c r="K519" i="5"/>
  <c r="J519" i="5"/>
  <c r="I519" i="5" s="1"/>
  <c r="R519" i="5" s="1"/>
  <c r="F519" i="5"/>
  <c r="B519" i="5"/>
  <c r="AI519" i="5" s="1"/>
  <c r="CB518" i="5"/>
  <c r="CA518" i="5"/>
  <c r="BS518" i="5"/>
  <c r="BR518" i="5"/>
  <c r="AJ518" i="5"/>
  <c r="AB518" i="5"/>
  <c r="W518" i="5"/>
  <c r="V518" i="5"/>
  <c r="U518" i="5"/>
  <c r="T518" i="5"/>
  <c r="S518" i="5"/>
  <c r="Q518" i="5"/>
  <c r="P518" i="5"/>
  <c r="O518" i="5" s="1"/>
  <c r="N518" i="5"/>
  <c r="M518" i="5"/>
  <c r="K518" i="5"/>
  <c r="J518" i="5"/>
  <c r="I518" i="5" s="1"/>
  <c r="R518" i="5" s="1"/>
  <c r="F518" i="5"/>
  <c r="B518" i="5"/>
  <c r="AI518" i="5" s="1"/>
  <c r="CB517" i="5"/>
  <c r="CA517" i="5"/>
  <c r="BS517" i="5"/>
  <c r="BR517" i="5"/>
  <c r="AJ517" i="5"/>
  <c r="AB517" i="5"/>
  <c r="W517" i="5"/>
  <c r="V517" i="5"/>
  <c r="U517" i="5"/>
  <c r="T517" i="5"/>
  <c r="S517" i="5"/>
  <c r="Q517" i="5"/>
  <c r="P517" i="5"/>
  <c r="O517" i="5" s="1"/>
  <c r="N517" i="5"/>
  <c r="M517" i="5"/>
  <c r="K517" i="5"/>
  <c r="J517" i="5"/>
  <c r="I517" i="5" s="1"/>
  <c r="R517" i="5" s="1"/>
  <c r="F517" i="5"/>
  <c r="B517" i="5"/>
  <c r="AI517" i="5" s="1"/>
  <c r="CB516" i="5"/>
  <c r="CA516" i="5"/>
  <c r="BS516" i="5"/>
  <c r="BR516" i="5"/>
  <c r="AJ516" i="5"/>
  <c r="AB516" i="5"/>
  <c r="W516" i="5"/>
  <c r="V516" i="5"/>
  <c r="U516" i="5"/>
  <c r="T516" i="5"/>
  <c r="S516" i="5"/>
  <c r="Q516" i="5"/>
  <c r="P516" i="5"/>
  <c r="O516" i="5" s="1"/>
  <c r="N516" i="5"/>
  <c r="M516" i="5"/>
  <c r="K516" i="5"/>
  <c r="J516" i="5"/>
  <c r="I516" i="5" s="1"/>
  <c r="R516" i="5" s="1"/>
  <c r="F516" i="5"/>
  <c r="B516" i="5"/>
  <c r="AI516" i="5" s="1"/>
  <c r="CB515" i="5"/>
  <c r="CA515" i="5"/>
  <c r="BS515" i="5"/>
  <c r="BR515" i="5"/>
  <c r="AJ515" i="5"/>
  <c r="AB515" i="5"/>
  <c r="W515" i="5"/>
  <c r="V515" i="5"/>
  <c r="U515" i="5"/>
  <c r="T515" i="5"/>
  <c r="S515" i="5"/>
  <c r="Q515" i="5"/>
  <c r="P515" i="5"/>
  <c r="O515" i="5" s="1"/>
  <c r="N515" i="5"/>
  <c r="M515" i="5"/>
  <c r="K515" i="5"/>
  <c r="J515" i="5"/>
  <c r="I515" i="5" s="1"/>
  <c r="R515" i="5" s="1"/>
  <c r="F515" i="5"/>
  <c r="B515" i="5"/>
  <c r="AI515" i="5" s="1"/>
  <c r="CB514" i="5"/>
  <c r="CA514" i="5"/>
  <c r="BS514" i="5"/>
  <c r="BR514" i="5"/>
  <c r="AJ514" i="5"/>
  <c r="AB514" i="5"/>
  <c r="W514" i="5"/>
  <c r="V514" i="5"/>
  <c r="U514" i="5"/>
  <c r="T514" i="5"/>
  <c r="S514" i="5"/>
  <c r="Q514" i="5"/>
  <c r="P514" i="5"/>
  <c r="O514" i="5" s="1"/>
  <c r="N514" i="5"/>
  <c r="M514" i="5"/>
  <c r="K514" i="5"/>
  <c r="J514" i="5"/>
  <c r="I514" i="5" s="1"/>
  <c r="R514" i="5" s="1"/>
  <c r="F514" i="5"/>
  <c r="B514" i="5"/>
  <c r="AI514" i="5" s="1"/>
  <c r="CB513" i="5"/>
  <c r="CA513" i="5"/>
  <c r="BS513" i="5"/>
  <c r="BR513" i="5"/>
  <c r="AJ513" i="5"/>
  <c r="AB513" i="5"/>
  <c r="W513" i="5"/>
  <c r="V513" i="5"/>
  <c r="U513" i="5"/>
  <c r="T513" i="5"/>
  <c r="S513" i="5"/>
  <c r="Q513" i="5"/>
  <c r="P513" i="5"/>
  <c r="O513" i="5" s="1"/>
  <c r="N513" i="5"/>
  <c r="M513" i="5"/>
  <c r="K513" i="5"/>
  <c r="J513" i="5"/>
  <c r="I513" i="5" s="1"/>
  <c r="R513" i="5" s="1"/>
  <c r="F513" i="5"/>
  <c r="B513" i="5"/>
  <c r="AI513" i="5" s="1"/>
  <c r="CB512" i="5"/>
  <c r="CA512" i="5"/>
  <c r="BS512" i="5"/>
  <c r="BR512" i="5"/>
  <c r="AJ512" i="5"/>
  <c r="AB512" i="5"/>
  <c r="W512" i="5"/>
  <c r="V512" i="5"/>
  <c r="U512" i="5"/>
  <c r="T512" i="5"/>
  <c r="S512" i="5"/>
  <c r="Q512" i="5"/>
  <c r="P512" i="5"/>
  <c r="O512" i="5" s="1"/>
  <c r="N512" i="5"/>
  <c r="M512" i="5"/>
  <c r="K512" i="5"/>
  <c r="J512" i="5"/>
  <c r="I512" i="5" s="1"/>
  <c r="R512" i="5" s="1"/>
  <c r="F512" i="5"/>
  <c r="B512" i="5"/>
  <c r="AI512" i="5" s="1"/>
  <c r="CB511" i="5"/>
  <c r="CA511" i="5"/>
  <c r="BS511" i="5"/>
  <c r="BR511" i="5"/>
  <c r="AJ511" i="5"/>
  <c r="AB511" i="5"/>
  <c r="W511" i="5"/>
  <c r="V511" i="5"/>
  <c r="U511" i="5"/>
  <c r="T511" i="5"/>
  <c r="S511" i="5"/>
  <c r="Q511" i="5"/>
  <c r="P511" i="5"/>
  <c r="O511" i="5" s="1"/>
  <c r="N511" i="5"/>
  <c r="M511" i="5"/>
  <c r="K511" i="5"/>
  <c r="J511" i="5"/>
  <c r="I511" i="5" s="1"/>
  <c r="R511" i="5" s="1"/>
  <c r="F511" i="5"/>
  <c r="B511" i="5"/>
  <c r="AI511" i="5" s="1"/>
  <c r="CB510" i="5"/>
  <c r="CA510" i="5"/>
  <c r="BS510" i="5"/>
  <c r="BR510" i="5"/>
  <c r="AJ510" i="5"/>
  <c r="AB510" i="5"/>
  <c r="W510" i="5"/>
  <c r="V510" i="5"/>
  <c r="U510" i="5"/>
  <c r="T510" i="5"/>
  <c r="S510" i="5"/>
  <c r="Q510" i="5"/>
  <c r="P510" i="5"/>
  <c r="O510" i="5" s="1"/>
  <c r="N510" i="5"/>
  <c r="M510" i="5"/>
  <c r="K510" i="5"/>
  <c r="J510" i="5"/>
  <c r="I510" i="5" s="1"/>
  <c r="R510" i="5" s="1"/>
  <c r="F510" i="5"/>
  <c r="B510" i="5"/>
  <c r="AI510" i="5" s="1"/>
  <c r="CB509" i="5"/>
  <c r="CA509" i="5"/>
  <c r="BS509" i="5"/>
  <c r="BR509" i="5"/>
  <c r="AJ509" i="5"/>
  <c r="AB509" i="5"/>
  <c r="W509" i="5"/>
  <c r="V509" i="5"/>
  <c r="U509" i="5"/>
  <c r="T509" i="5"/>
  <c r="S509" i="5"/>
  <c r="Q509" i="5"/>
  <c r="P509" i="5"/>
  <c r="O509" i="5" s="1"/>
  <c r="N509" i="5"/>
  <c r="M509" i="5"/>
  <c r="K509" i="5"/>
  <c r="J509" i="5"/>
  <c r="I509" i="5" s="1"/>
  <c r="R509" i="5" s="1"/>
  <c r="F509" i="5"/>
  <c r="B509" i="5"/>
  <c r="AI509" i="5" s="1"/>
  <c r="CB508" i="5"/>
  <c r="CA508" i="5"/>
  <c r="BS508" i="5"/>
  <c r="BR508" i="5"/>
  <c r="AJ508" i="5"/>
  <c r="AB508" i="5"/>
  <c r="W508" i="5"/>
  <c r="V508" i="5"/>
  <c r="U508" i="5"/>
  <c r="T508" i="5"/>
  <c r="S508" i="5"/>
  <c r="Q508" i="5"/>
  <c r="P508" i="5"/>
  <c r="O508" i="5" s="1"/>
  <c r="N508" i="5"/>
  <c r="M508" i="5"/>
  <c r="K508" i="5"/>
  <c r="J508" i="5"/>
  <c r="I508" i="5" s="1"/>
  <c r="R508" i="5" s="1"/>
  <c r="F508" i="5"/>
  <c r="B508" i="5"/>
  <c r="AI508" i="5" s="1"/>
  <c r="CB507" i="5"/>
  <c r="CA507" i="5"/>
  <c r="BS507" i="5"/>
  <c r="BR507" i="5"/>
  <c r="AJ507" i="5"/>
  <c r="AB507" i="5"/>
  <c r="W507" i="5"/>
  <c r="V507" i="5"/>
  <c r="U507" i="5"/>
  <c r="T507" i="5"/>
  <c r="S507" i="5"/>
  <c r="Q507" i="5"/>
  <c r="P507" i="5"/>
  <c r="O507" i="5" s="1"/>
  <c r="N507" i="5"/>
  <c r="M507" i="5"/>
  <c r="K507" i="5"/>
  <c r="J507" i="5"/>
  <c r="I507" i="5" s="1"/>
  <c r="R507" i="5" s="1"/>
  <c r="F507" i="5"/>
  <c r="B507" i="5"/>
  <c r="AI507" i="5" s="1"/>
  <c r="CB506" i="5"/>
  <c r="CA506" i="5"/>
  <c r="BS506" i="5"/>
  <c r="BR506" i="5"/>
  <c r="AJ506" i="5"/>
  <c r="AB506" i="5"/>
  <c r="W506" i="5"/>
  <c r="V506" i="5"/>
  <c r="U506" i="5"/>
  <c r="T506" i="5"/>
  <c r="S506" i="5"/>
  <c r="Q506" i="5"/>
  <c r="P506" i="5"/>
  <c r="O506" i="5" s="1"/>
  <c r="N506" i="5"/>
  <c r="M506" i="5"/>
  <c r="K506" i="5"/>
  <c r="J506" i="5"/>
  <c r="I506" i="5" s="1"/>
  <c r="R506" i="5" s="1"/>
  <c r="F506" i="5"/>
  <c r="B506" i="5"/>
  <c r="AI506" i="5" s="1"/>
  <c r="CB505" i="5"/>
  <c r="CA505" i="5"/>
  <c r="BS505" i="5"/>
  <c r="BR505" i="5"/>
  <c r="AJ505" i="5"/>
  <c r="AB505" i="5"/>
  <c r="W505" i="5"/>
  <c r="V505" i="5"/>
  <c r="U505" i="5"/>
  <c r="T505" i="5"/>
  <c r="S505" i="5"/>
  <c r="Q505" i="5"/>
  <c r="P505" i="5"/>
  <c r="O505" i="5" s="1"/>
  <c r="N505" i="5"/>
  <c r="M505" i="5"/>
  <c r="K505" i="5"/>
  <c r="J505" i="5"/>
  <c r="I505" i="5" s="1"/>
  <c r="R505" i="5" s="1"/>
  <c r="F505" i="5"/>
  <c r="B505" i="5"/>
  <c r="AI505" i="5" s="1"/>
  <c r="CB504" i="5"/>
  <c r="CA504" i="5"/>
  <c r="BS504" i="5"/>
  <c r="BR504" i="5"/>
  <c r="AJ504" i="5"/>
  <c r="AB504" i="5"/>
  <c r="W504" i="5"/>
  <c r="V504" i="5"/>
  <c r="U504" i="5"/>
  <c r="T504" i="5"/>
  <c r="S504" i="5"/>
  <c r="Q504" i="5"/>
  <c r="P504" i="5"/>
  <c r="O504" i="5" s="1"/>
  <c r="N504" i="5"/>
  <c r="M504" i="5"/>
  <c r="K504" i="5"/>
  <c r="J504" i="5"/>
  <c r="I504" i="5" s="1"/>
  <c r="R504" i="5" s="1"/>
  <c r="F504" i="5"/>
  <c r="B504" i="5"/>
  <c r="AI504" i="5" s="1"/>
  <c r="CB503" i="5"/>
  <c r="CA503" i="5"/>
  <c r="BS503" i="5"/>
  <c r="BR503" i="5"/>
  <c r="AJ503" i="5"/>
  <c r="AB503" i="5"/>
  <c r="W503" i="5"/>
  <c r="V503" i="5"/>
  <c r="U503" i="5"/>
  <c r="T503" i="5"/>
  <c r="S503" i="5"/>
  <c r="Q503" i="5"/>
  <c r="P503" i="5"/>
  <c r="O503" i="5" s="1"/>
  <c r="N503" i="5"/>
  <c r="M503" i="5"/>
  <c r="K503" i="5"/>
  <c r="J503" i="5"/>
  <c r="I503" i="5" s="1"/>
  <c r="R503" i="5" s="1"/>
  <c r="F503" i="5"/>
  <c r="B503" i="5"/>
  <c r="AI503" i="5" s="1"/>
  <c r="CB502" i="5"/>
  <c r="CA502" i="5"/>
  <c r="BS502" i="5"/>
  <c r="BR502" i="5"/>
  <c r="AJ502" i="5"/>
  <c r="AB502" i="5"/>
  <c r="W502" i="5"/>
  <c r="V502" i="5"/>
  <c r="U502" i="5"/>
  <c r="T502" i="5"/>
  <c r="S502" i="5"/>
  <c r="Q502" i="5"/>
  <c r="P502" i="5"/>
  <c r="O502" i="5" s="1"/>
  <c r="N502" i="5"/>
  <c r="M502" i="5"/>
  <c r="K502" i="5"/>
  <c r="J502" i="5"/>
  <c r="I502" i="5" s="1"/>
  <c r="R502" i="5" s="1"/>
  <c r="F502" i="5"/>
  <c r="B502" i="5"/>
  <c r="AI502" i="5" s="1"/>
  <c r="CB501" i="5"/>
  <c r="CA501" i="5"/>
  <c r="BS501" i="5"/>
  <c r="BR501" i="5"/>
  <c r="AJ501" i="5"/>
  <c r="AB501" i="5"/>
  <c r="W501" i="5"/>
  <c r="V501" i="5"/>
  <c r="U501" i="5"/>
  <c r="T501" i="5"/>
  <c r="S501" i="5"/>
  <c r="Q501" i="5"/>
  <c r="P501" i="5"/>
  <c r="O501" i="5" s="1"/>
  <c r="N501" i="5"/>
  <c r="M501" i="5"/>
  <c r="K501" i="5"/>
  <c r="J501" i="5"/>
  <c r="I501" i="5" s="1"/>
  <c r="R501" i="5" s="1"/>
  <c r="F501" i="5"/>
  <c r="B501" i="5"/>
  <c r="AI501" i="5" s="1"/>
  <c r="CB500" i="5"/>
  <c r="CA500" i="5"/>
  <c r="BS500" i="5"/>
  <c r="BR500" i="5"/>
  <c r="AJ500" i="5"/>
  <c r="AB500" i="5"/>
  <c r="W500" i="5"/>
  <c r="V500" i="5"/>
  <c r="U500" i="5"/>
  <c r="T500" i="5"/>
  <c r="S500" i="5"/>
  <c r="Q500" i="5"/>
  <c r="P500" i="5"/>
  <c r="O500" i="5" s="1"/>
  <c r="N500" i="5"/>
  <c r="M500" i="5"/>
  <c r="K500" i="5"/>
  <c r="J500" i="5"/>
  <c r="I500" i="5" s="1"/>
  <c r="R500" i="5" s="1"/>
  <c r="F500" i="5"/>
  <c r="B500" i="5"/>
  <c r="AI500" i="5" s="1"/>
  <c r="CB499" i="5"/>
  <c r="CA499" i="5"/>
  <c r="BS499" i="5"/>
  <c r="BR499" i="5"/>
  <c r="AJ499" i="5"/>
  <c r="AB499" i="5"/>
  <c r="W499" i="5"/>
  <c r="V499" i="5"/>
  <c r="U499" i="5"/>
  <c r="T499" i="5"/>
  <c r="S499" i="5"/>
  <c r="Q499" i="5"/>
  <c r="P499" i="5"/>
  <c r="O499" i="5" s="1"/>
  <c r="N499" i="5"/>
  <c r="M499" i="5"/>
  <c r="K499" i="5"/>
  <c r="J499" i="5"/>
  <c r="I499" i="5" s="1"/>
  <c r="R499" i="5" s="1"/>
  <c r="F499" i="5"/>
  <c r="B499" i="5"/>
  <c r="AI499" i="5" s="1"/>
  <c r="CB498" i="5"/>
  <c r="CA498" i="5"/>
  <c r="BS498" i="5"/>
  <c r="BR498" i="5"/>
  <c r="AJ498" i="5"/>
  <c r="AB498" i="5"/>
  <c r="W498" i="5"/>
  <c r="V498" i="5"/>
  <c r="U498" i="5"/>
  <c r="T498" i="5"/>
  <c r="S498" i="5"/>
  <c r="Q498" i="5"/>
  <c r="P498" i="5"/>
  <c r="O498" i="5" s="1"/>
  <c r="N498" i="5"/>
  <c r="M498" i="5"/>
  <c r="K498" i="5"/>
  <c r="J498" i="5"/>
  <c r="I498" i="5" s="1"/>
  <c r="R498" i="5" s="1"/>
  <c r="F498" i="5"/>
  <c r="B498" i="5"/>
  <c r="AI498" i="5" s="1"/>
  <c r="CB497" i="5"/>
  <c r="CA497" i="5"/>
  <c r="BS497" i="5"/>
  <c r="BR497" i="5"/>
  <c r="AJ497" i="5"/>
  <c r="AB497" i="5"/>
  <c r="W497" i="5"/>
  <c r="V497" i="5"/>
  <c r="U497" i="5"/>
  <c r="T497" i="5"/>
  <c r="S497" i="5"/>
  <c r="Q497" i="5"/>
  <c r="P497" i="5"/>
  <c r="O497" i="5" s="1"/>
  <c r="N497" i="5"/>
  <c r="M497" i="5"/>
  <c r="K497" i="5"/>
  <c r="J497" i="5"/>
  <c r="I497" i="5" s="1"/>
  <c r="R497" i="5" s="1"/>
  <c r="F497" i="5"/>
  <c r="B497" i="5"/>
  <c r="AI497" i="5" s="1"/>
  <c r="CB496" i="5"/>
  <c r="CA496" i="5"/>
  <c r="BS496" i="5"/>
  <c r="BR496" i="5"/>
  <c r="AJ496" i="5"/>
  <c r="AB496" i="5"/>
  <c r="W496" i="5"/>
  <c r="V496" i="5"/>
  <c r="U496" i="5"/>
  <c r="T496" i="5"/>
  <c r="S496" i="5"/>
  <c r="Q496" i="5"/>
  <c r="P496" i="5"/>
  <c r="O496" i="5" s="1"/>
  <c r="N496" i="5"/>
  <c r="M496" i="5"/>
  <c r="K496" i="5"/>
  <c r="J496" i="5"/>
  <c r="I496" i="5" s="1"/>
  <c r="R496" i="5" s="1"/>
  <c r="F496" i="5"/>
  <c r="B496" i="5"/>
  <c r="AI496" i="5" s="1"/>
  <c r="CB495" i="5"/>
  <c r="CA495" i="5"/>
  <c r="BS495" i="5"/>
  <c r="BR495" i="5"/>
  <c r="AJ495" i="5"/>
  <c r="AB495" i="5"/>
  <c r="W495" i="5"/>
  <c r="V495" i="5"/>
  <c r="U495" i="5"/>
  <c r="T495" i="5"/>
  <c r="S495" i="5"/>
  <c r="Q495" i="5"/>
  <c r="P495" i="5"/>
  <c r="O495" i="5" s="1"/>
  <c r="N495" i="5"/>
  <c r="M495" i="5"/>
  <c r="K495" i="5"/>
  <c r="J495" i="5"/>
  <c r="I495" i="5" s="1"/>
  <c r="R495" i="5" s="1"/>
  <c r="F495" i="5"/>
  <c r="B495" i="5"/>
  <c r="AI495" i="5" s="1"/>
  <c r="CB494" i="5"/>
  <c r="CA494" i="5"/>
  <c r="BS494" i="5"/>
  <c r="BR494" i="5"/>
  <c r="AJ494" i="5"/>
  <c r="AB494" i="5"/>
  <c r="W494" i="5"/>
  <c r="V494" i="5"/>
  <c r="U494" i="5"/>
  <c r="T494" i="5"/>
  <c r="S494" i="5"/>
  <c r="Q494" i="5"/>
  <c r="P494" i="5"/>
  <c r="O494" i="5" s="1"/>
  <c r="N494" i="5"/>
  <c r="M494" i="5"/>
  <c r="K494" i="5"/>
  <c r="J494" i="5"/>
  <c r="I494" i="5" s="1"/>
  <c r="R494" i="5" s="1"/>
  <c r="F494" i="5"/>
  <c r="B494" i="5"/>
  <c r="AI494" i="5" s="1"/>
  <c r="CB493" i="5"/>
  <c r="CA493" i="5"/>
  <c r="BS493" i="5"/>
  <c r="BR493" i="5"/>
  <c r="AJ493" i="5"/>
  <c r="AB493" i="5"/>
  <c r="W493" i="5"/>
  <c r="V493" i="5"/>
  <c r="U493" i="5"/>
  <c r="T493" i="5"/>
  <c r="S493" i="5"/>
  <c r="Q493" i="5"/>
  <c r="P493" i="5"/>
  <c r="O493" i="5" s="1"/>
  <c r="N493" i="5"/>
  <c r="M493" i="5"/>
  <c r="K493" i="5"/>
  <c r="J493" i="5"/>
  <c r="I493" i="5" s="1"/>
  <c r="R493" i="5" s="1"/>
  <c r="F493" i="5"/>
  <c r="B493" i="5"/>
  <c r="AI493" i="5" s="1"/>
  <c r="CB492" i="5"/>
  <c r="CA492" i="5"/>
  <c r="BS492" i="5"/>
  <c r="BR492" i="5"/>
  <c r="AJ492" i="5"/>
  <c r="AB492" i="5"/>
  <c r="W492" i="5"/>
  <c r="V492" i="5"/>
  <c r="U492" i="5"/>
  <c r="T492" i="5"/>
  <c r="S492" i="5"/>
  <c r="Q492" i="5"/>
  <c r="P492" i="5"/>
  <c r="O492" i="5" s="1"/>
  <c r="N492" i="5"/>
  <c r="M492" i="5"/>
  <c r="K492" i="5"/>
  <c r="J492" i="5"/>
  <c r="I492" i="5" s="1"/>
  <c r="R492" i="5" s="1"/>
  <c r="F492" i="5"/>
  <c r="B492" i="5"/>
  <c r="AI492" i="5" s="1"/>
  <c r="CB491" i="5"/>
  <c r="CA491" i="5"/>
  <c r="BS491" i="5"/>
  <c r="BR491" i="5"/>
  <c r="AJ491" i="5"/>
  <c r="AB491" i="5"/>
  <c r="W491" i="5"/>
  <c r="V491" i="5"/>
  <c r="U491" i="5"/>
  <c r="T491" i="5"/>
  <c r="S491" i="5"/>
  <c r="Q491" i="5"/>
  <c r="P491" i="5"/>
  <c r="O491" i="5" s="1"/>
  <c r="N491" i="5"/>
  <c r="M491" i="5"/>
  <c r="K491" i="5"/>
  <c r="J491" i="5"/>
  <c r="I491" i="5" s="1"/>
  <c r="R491" i="5" s="1"/>
  <c r="F491" i="5"/>
  <c r="B491" i="5"/>
  <c r="AI491" i="5" s="1"/>
  <c r="CB490" i="5"/>
  <c r="CA490" i="5"/>
  <c r="BS490" i="5"/>
  <c r="BR490" i="5"/>
  <c r="AJ490" i="5"/>
  <c r="AB490" i="5"/>
  <c r="W490" i="5"/>
  <c r="V490" i="5"/>
  <c r="U490" i="5"/>
  <c r="T490" i="5"/>
  <c r="S490" i="5"/>
  <c r="Q490" i="5"/>
  <c r="P490" i="5"/>
  <c r="O490" i="5" s="1"/>
  <c r="N490" i="5"/>
  <c r="M490" i="5"/>
  <c r="K490" i="5"/>
  <c r="J490" i="5"/>
  <c r="I490" i="5" s="1"/>
  <c r="R490" i="5" s="1"/>
  <c r="F490" i="5"/>
  <c r="B490" i="5"/>
  <c r="AI490" i="5" s="1"/>
  <c r="CB489" i="5"/>
  <c r="CA489" i="5"/>
  <c r="BS489" i="5"/>
  <c r="BR489" i="5"/>
  <c r="AJ489" i="5"/>
  <c r="AB489" i="5"/>
  <c r="W489" i="5"/>
  <c r="V489" i="5"/>
  <c r="U489" i="5"/>
  <c r="T489" i="5"/>
  <c r="S489" i="5"/>
  <c r="Q489" i="5"/>
  <c r="P489" i="5"/>
  <c r="O489" i="5" s="1"/>
  <c r="N489" i="5"/>
  <c r="M489" i="5"/>
  <c r="K489" i="5"/>
  <c r="J489" i="5"/>
  <c r="I489" i="5" s="1"/>
  <c r="R489" i="5" s="1"/>
  <c r="F489" i="5"/>
  <c r="B489" i="5"/>
  <c r="AI489" i="5" s="1"/>
  <c r="CB488" i="5"/>
  <c r="CA488" i="5"/>
  <c r="BS488" i="5"/>
  <c r="BR488" i="5"/>
  <c r="AJ488" i="5"/>
  <c r="AB488" i="5"/>
  <c r="W488" i="5"/>
  <c r="V488" i="5"/>
  <c r="U488" i="5"/>
  <c r="T488" i="5"/>
  <c r="S488" i="5"/>
  <c r="Q488" i="5"/>
  <c r="P488" i="5"/>
  <c r="O488" i="5" s="1"/>
  <c r="N488" i="5"/>
  <c r="M488" i="5"/>
  <c r="K488" i="5"/>
  <c r="J488" i="5"/>
  <c r="I488" i="5" s="1"/>
  <c r="R488" i="5" s="1"/>
  <c r="F488" i="5"/>
  <c r="B488" i="5"/>
  <c r="AI488" i="5" s="1"/>
  <c r="CB487" i="5"/>
  <c r="CA487" i="5"/>
  <c r="BS487" i="5"/>
  <c r="BR487" i="5"/>
  <c r="AJ487" i="5"/>
  <c r="AB487" i="5"/>
  <c r="W487" i="5"/>
  <c r="V487" i="5"/>
  <c r="U487" i="5"/>
  <c r="T487" i="5"/>
  <c r="S487" i="5"/>
  <c r="Q487" i="5"/>
  <c r="P487" i="5"/>
  <c r="O487" i="5" s="1"/>
  <c r="N487" i="5"/>
  <c r="M487" i="5"/>
  <c r="K487" i="5"/>
  <c r="J487" i="5"/>
  <c r="I487" i="5" s="1"/>
  <c r="R487" i="5" s="1"/>
  <c r="F487" i="5"/>
  <c r="B487" i="5"/>
  <c r="AI487" i="5" s="1"/>
  <c r="CB486" i="5"/>
  <c r="CA486" i="5"/>
  <c r="BS486" i="5"/>
  <c r="BR486" i="5"/>
  <c r="AJ486" i="5"/>
  <c r="AB486" i="5"/>
  <c r="W486" i="5"/>
  <c r="V486" i="5"/>
  <c r="U486" i="5"/>
  <c r="T486" i="5"/>
  <c r="S486" i="5"/>
  <c r="Q486" i="5"/>
  <c r="P486" i="5"/>
  <c r="O486" i="5" s="1"/>
  <c r="N486" i="5"/>
  <c r="M486" i="5"/>
  <c r="K486" i="5"/>
  <c r="J486" i="5"/>
  <c r="I486" i="5" s="1"/>
  <c r="R486" i="5" s="1"/>
  <c r="F486" i="5"/>
  <c r="B486" i="5"/>
  <c r="AI486" i="5" s="1"/>
  <c r="CB485" i="5"/>
  <c r="CA485" i="5"/>
  <c r="BS485" i="5"/>
  <c r="BR485" i="5"/>
  <c r="AJ485" i="5"/>
  <c r="AB485" i="5"/>
  <c r="W485" i="5"/>
  <c r="V485" i="5"/>
  <c r="U485" i="5"/>
  <c r="T485" i="5"/>
  <c r="S485" i="5"/>
  <c r="Q485" i="5"/>
  <c r="P485" i="5"/>
  <c r="O485" i="5" s="1"/>
  <c r="N485" i="5"/>
  <c r="M485" i="5"/>
  <c r="K485" i="5"/>
  <c r="J485" i="5"/>
  <c r="I485" i="5" s="1"/>
  <c r="R485" i="5" s="1"/>
  <c r="F485" i="5"/>
  <c r="B485" i="5"/>
  <c r="AI485" i="5" s="1"/>
  <c r="CB484" i="5"/>
  <c r="CA484" i="5"/>
  <c r="BS484" i="5"/>
  <c r="BR484" i="5"/>
  <c r="AJ484" i="5"/>
  <c r="AB484" i="5"/>
  <c r="W484" i="5"/>
  <c r="V484" i="5"/>
  <c r="U484" i="5"/>
  <c r="T484" i="5"/>
  <c r="S484" i="5"/>
  <c r="Q484" i="5"/>
  <c r="P484" i="5"/>
  <c r="O484" i="5" s="1"/>
  <c r="N484" i="5"/>
  <c r="M484" i="5"/>
  <c r="K484" i="5"/>
  <c r="J484" i="5"/>
  <c r="I484" i="5" s="1"/>
  <c r="R484" i="5" s="1"/>
  <c r="F484" i="5"/>
  <c r="B484" i="5"/>
  <c r="AI484" i="5" s="1"/>
  <c r="CB483" i="5"/>
  <c r="CA483" i="5"/>
  <c r="BS483" i="5"/>
  <c r="BR483" i="5"/>
  <c r="AJ483" i="5"/>
  <c r="AB483" i="5"/>
  <c r="W483" i="5"/>
  <c r="V483" i="5"/>
  <c r="U483" i="5"/>
  <c r="T483" i="5"/>
  <c r="S483" i="5"/>
  <c r="Q483" i="5"/>
  <c r="P483" i="5"/>
  <c r="O483" i="5" s="1"/>
  <c r="N483" i="5"/>
  <c r="M483" i="5"/>
  <c r="K483" i="5"/>
  <c r="J483" i="5"/>
  <c r="I483" i="5" s="1"/>
  <c r="R483" i="5" s="1"/>
  <c r="F483" i="5"/>
  <c r="B483" i="5"/>
  <c r="AI483" i="5" s="1"/>
  <c r="CB482" i="5"/>
  <c r="CA482" i="5"/>
  <c r="BS482" i="5"/>
  <c r="BR482" i="5"/>
  <c r="AJ482" i="5"/>
  <c r="AB482" i="5"/>
  <c r="W482" i="5"/>
  <c r="V482" i="5"/>
  <c r="U482" i="5"/>
  <c r="T482" i="5"/>
  <c r="S482" i="5"/>
  <c r="Q482" i="5"/>
  <c r="P482" i="5"/>
  <c r="O482" i="5" s="1"/>
  <c r="N482" i="5"/>
  <c r="M482" i="5"/>
  <c r="K482" i="5"/>
  <c r="J482" i="5"/>
  <c r="I482" i="5" s="1"/>
  <c r="R482" i="5" s="1"/>
  <c r="F482" i="5"/>
  <c r="B482" i="5"/>
  <c r="AI482" i="5" s="1"/>
  <c r="CB481" i="5"/>
  <c r="CA481" i="5"/>
  <c r="BS481" i="5"/>
  <c r="BR481" i="5"/>
  <c r="AJ481" i="5"/>
  <c r="AB481" i="5"/>
  <c r="W481" i="5"/>
  <c r="V481" i="5"/>
  <c r="U481" i="5"/>
  <c r="T481" i="5"/>
  <c r="S481" i="5"/>
  <c r="Q481" i="5"/>
  <c r="P481" i="5"/>
  <c r="O481" i="5" s="1"/>
  <c r="N481" i="5"/>
  <c r="M481" i="5"/>
  <c r="K481" i="5"/>
  <c r="J481" i="5"/>
  <c r="I481" i="5" s="1"/>
  <c r="R481" i="5" s="1"/>
  <c r="F481" i="5"/>
  <c r="B481" i="5"/>
  <c r="AI481" i="5" s="1"/>
  <c r="CB480" i="5"/>
  <c r="CA480" i="5"/>
  <c r="BS480" i="5"/>
  <c r="BR480" i="5"/>
  <c r="AJ480" i="5"/>
  <c r="AB480" i="5"/>
  <c r="W480" i="5"/>
  <c r="V480" i="5"/>
  <c r="U480" i="5"/>
  <c r="T480" i="5"/>
  <c r="S480" i="5"/>
  <c r="Q480" i="5"/>
  <c r="P480" i="5"/>
  <c r="O480" i="5" s="1"/>
  <c r="N480" i="5"/>
  <c r="M480" i="5"/>
  <c r="K480" i="5"/>
  <c r="J480" i="5"/>
  <c r="I480" i="5" s="1"/>
  <c r="R480" i="5" s="1"/>
  <c r="F480" i="5"/>
  <c r="B480" i="5"/>
  <c r="AI480" i="5" s="1"/>
  <c r="CB479" i="5"/>
  <c r="CA479" i="5"/>
  <c r="BS479" i="5"/>
  <c r="BR479" i="5"/>
  <c r="AJ479" i="5"/>
  <c r="AB479" i="5"/>
  <c r="W479" i="5"/>
  <c r="V479" i="5"/>
  <c r="U479" i="5"/>
  <c r="T479" i="5"/>
  <c r="S479" i="5"/>
  <c r="Q479" i="5"/>
  <c r="P479" i="5"/>
  <c r="O479" i="5" s="1"/>
  <c r="N479" i="5"/>
  <c r="M479" i="5"/>
  <c r="K479" i="5"/>
  <c r="J479" i="5"/>
  <c r="I479" i="5" s="1"/>
  <c r="R479" i="5" s="1"/>
  <c r="F479" i="5"/>
  <c r="B479" i="5"/>
  <c r="AI479" i="5" s="1"/>
  <c r="CB478" i="5"/>
  <c r="CA478" i="5"/>
  <c r="BS478" i="5"/>
  <c r="BR478" i="5"/>
  <c r="AJ478" i="5"/>
  <c r="AB478" i="5"/>
  <c r="W478" i="5"/>
  <c r="V478" i="5"/>
  <c r="U478" i="5"/>
  <c r="T478" i="5"/>
  <c r="S478" i="5"/>
  <c r="Q478" i="5"/>
  <c r="P478" i="5"/>
  <c r="O478" i="5" s="1"/>
  <c r="N478" i="5"/>
  <c r="M478" i="5"/>
  <c r="K478" i="5"/>
  <c r="J478" i="5"/>
  <c r="I478" i="5" s="1"/>
  <c r="R478" i="5" s="1"/>
  <c r="F478" i="5"/>
  <c r="B478" i="5"/>
  <c r="AI478" i="5" s="1"/>
  <c r="CB477" i="5"/>
  <c r="CA477" i="5"/>
  <c r="BS477" i="5"/>
  <c r="BR477" i="5"/>
  <c r="AJ477" i="5"/>
  <c r="AB477" i="5"/>
  <c r="W477" i="5"/>
  <c r="V477" i="5"/>
  <c r="U477" i="5"/>
  <c r="T477" i="5"/>
  <c r="S477" i="5"/>
  <c r="Q477" i="5"/>
  <c r="P477" i="5"/>
  <c r="O477" i="5" s="1"/>
  <c r="N477" i="5"/>
  <c r="M477" i="5"/>
  <c r="K477" i="5"/>
  <c r="J477" i="5"/>
  <c r="I477" i="5" s="1"/>
  <c r="R477" i="5" s="1"/>
  <c r="F477" i="5"/>
  <c r="B477" i="5"/>
  <c r="AI477" i="5" s="1"/>
  <c r="CB476" i="5"/>
  <c r="CA476" i="5"/>
  <c r="BS476" i="5"/>
  <c r="BR476" i="5"/>
  <c r="AJ476" i="5"/>
  <c r="AB476" i="5"/>
  <c r="W476" i="5"/>
  <c r="V476" i="5"/>
  <c r="U476" i="5"/>
  <c r="T476" i="5"/>
  <c r="S476" i="5"/>
  <c r="Q476" i="5"/>
  <c r="P476" i="5"/>
  <c r="O476" i="5" s="1"/>
  <c r="N476" i="5"/>
  <c r="M476" i="5"/>
  <c r="K476" i="5"/>
  <c r="J476" i="5"/>
  <c r="I476" i="5" s="1"/>
  <c r="R476" i="5" s="1"/>
  <c r="F476" i="5"/>
  <c r="B476" i="5"/>
  <c r="AI476" i="5" s="1"/>
  <c r="CB475" i="5"/>
  <c r="CA475" i="5"/>
  <c r="BS475" i="5"/>
  <c r="BR475" i="5"/>
  <c r="AJ475" i="5"/>
  <c r="AB475" i="5"/>
  <c r="W475" i="5"/>
  <c r="V475" i="5"/>
  <c r="U475" i="5"/>
  <c r="T475" i="5"/>
  <c r="S475" i="5"/>
  <c r="Q475" i="5"/>
  <c r="P475" i="5"/>
  <c r="O475" i="5" s="1"/>
  <c r="N475" i="5"/>
  <c r="M475" i="5"/>
  <c r="K475" i="5"/>
  <c r="J475" i="5"/>
  <c r="I475" i="5" s="1"/>
  <c r="R475" i="5" s="1"/>
  <c r="F475" i="5"/>
  <c r="B475" i="5"/>
  <c r="AI475" i="5" s="1"/>
  <c r="CB474" i="5"/>
  <c r="CA474" i="5"/>
  <c r="BS474" i="5"/>
  <c r="BR474" i="5"/>
  <c r="AJ474" i="5"/>
  <c r="AB474" i="5"/>
  <c r="W474" i="5"/>
  <c r="V474" i="5"/>
  <c r="U474" i="5"/>
  <c r="T474" i="5"/>
  <c r="S474" i="5"/>
  <c r="Q474" i="5"/>
  <c r="P474" i="5"/>
  <c r="O474" i="5" s="1"/>
  <c r="N474" i="5"/>
  <c r="M474" i="5"/>
  <c r="K474" i="5"/>
  <c r="J474" i="5"/>
  <c r="I474" i="5" s="1"/>
  <c r="R474" i="5" s="1"/>
  <c r="F474" i="5"/>
  <c r="B474" i="5"/>
  <c r="AI474" i="5" s="1"/>
  <c r="CB473" i="5"/>
  <c r="CA473" i="5"/>
  <c r="BS473" i="5"/>
  <c r="BR473" i="5"/>
  <c r="AJ473" i="5"/>
  <c r="AB473" i="5"/>
  <c r="W473" i="5"/>
  <c r="V473" i="5"/>
  <c r="U473" i="5"/>
  <c r="T473" i="5"/>
  <c r="S473" i="5"/>
  <c r="Q473" i="5"/>
  <c r="P473" i="5"/>
  <c r="O473" i="5" s="1"/>
  <c r="N473" i="5"/>
  <c r="M473" i="5"/>
  <c r="K473" i="5"/>
  <c r="J473" i="5"/>
  <c r="I473" i="5" s="1"/>
  <c r="R473" i="5" s="1"/>
  <c r="F473" i="5"/>
  <c r="B473" i="5"/>
  <c r="AI473" i="5" s="1"/>
  <c r="CB472" i="5"/>
  <c r="CA472" i="5"/>
  <c r="BS472" i="5"/>
  <c r="BR472" i="5"/>
  <c r="AJ472" i="5"/>
  <c r="AB472" i="5"/>
  <c r="W472" i="5"/>
  <c r="V472" i="5"/>
  <c r="U472" i="5"/>
  <c r="T472" i="5"/>
  <c r="S472" i="5"/>
  <c r="Q472" i="5"/>
  <c r="P472" i="5"/>
  <c r="O472" i="5" s="1"/>
  <c r="N472" i="5"/>
  <c r="M472" i="5"/>
  <c r="K472" i="5"/>
  <c r="J472" i="5"/>
  <c r="I472" i="5" s="1"/>
  <c r="R472" i="5" s="1"/>
  <c r="F472" i="5"/>
  <c r="B472" i="5"/>
  <c r="AI472" i="5" s="1"/>
  <c r="CB471" i="5"/>
  <c r="CA471" i="5"/>
  <c r="BS471" i="5"/>
  <c r="BR471" i="5"/>
  <c r="AJ471" i="5"/>
  <c r="AB471" i="5"/>
  <c r="W471" i="5"/>
  <c r="V471" i="5"/>
  <c r="U471" i="5"/>
  <c r="T471" i="5"/>
  <c r="S471" i="5"/>
  <c r="Q471" i="5"/>
  <c r="P471" i="5"/>
  <c r="O471" i="5" s="1"/>
  <c r="N471" i="5"/>
  <c r="M471" i="5"/>
  <c r="K471" i="5"/>
  <c r="J471" i="5"/>
  <c r="I471" i="5" s="1"/>
  <c r="R471" i="5" s="1"/>
  <c r="F471" i="5"/>
  <c r="B471" i="5"/>
  <c r="AI471" i="5" s="1"/>
  <c r="CB470" i="5"/>
  <c r="CA470" i="5"/>
  <c r="BS470" i="5"/>
  <c r="BR470" i="5"/>
  <c r="AJ470" i="5"/>
  <c r="AB470" i="5"/>
  <c r="W470" i="5"/>
  <c r="V470" i="5"/>
  <c r="U470" i="5"/>
  <c r="T470" i="5"/>
  <c r="S470" i="5"/>
  <c r="Q470" i="5"/>
  <c r="P470" i="5"/>
  <c r="O470" i="5" s="1"/>
  <c r="N470" i="5"/>
  <c r="M470" i="5"/>
  <c r="K470" i="5"/>
  <c r="J470" i="5"/>
  <c r="I470" i="5" s="1"/>
  <c r="R470" i="5" s="1"/>
  <c r="F470" i="5"/>
  <c r="B470" i="5"/>
  <c r="AI470" i="5" s="1"/>
  <c r="CB469" i="5"/>
  <c r="CA469" i="5"/>
  <c r="BS469" i="5"/>
  <c r="BR469" i="5"/>
  <c r="AJ469" i="5"/>
  <c r="AB469" i="5"/>
  <c r="W469" i="5"/>
  <c r="V469" i="5"/>
  <c r="U469" i="5"/>
  <c r="T469" i="5"/>
  <c r="S469" i="5"/>
  <c r="Q469" i="5"/>
  <c r="P469" i="5"/>
  <c r="O469" i="5" s="1"/>
  <c r="N469" i="5"/>
  <c r="M469" i="5"/>
  <c r="K469" i="5"/>
  <c r="J469" i="5"/>
  <c r="I469" i="5" s="1"/>
  <c r="R469" i="5" s="1"/>
  <c r="F469" i="5"/>
  <c r="B469" i="5"/>
  <c r="AI469" i="5" s="1"/>
  <c r="CB468" i="5"/>
  <c r="CA468" i="5"/>
  <c r="BS468" i="5"/>
  <c r="BR468" i="5"/>
  <c r="AJ468" i="5"/>
  <c r="AB468" i="5"/>
  <c r="W468" i="5"/>
  <c r="V468" i="5"/>
  <c r="U468" i="5"/>
  <c r="T468" i="5"/>
  <c r="S468" i="5"/>
  <c r="Q468" i="5"/>
  <c r="P468" i="5"/>
  <c r="O468" i="5" s="1"/>
  <c r="N468" i="5"/>
  <c r="M468" i="5"/>
  <c r="K468" i="5"/>
  <c r="J468" i="5"/>
  <c r="I468" i="5" s="1"/>
  <c r="R468" i="5" s="1"/>
  <c r="F468" i="5"/>
  <c r="B468" i="5"/>
  <c r="AI468" i="5" s="1"/>
  <c r="CB467" i="5"/>
  <c r="CA467" i="5"/>
  <c r="BS467" i="5"/>
  <c r="BR467" i="5"/>
  <c r="AJ467" i="5"/>
  <c r="AB467" i="5"/>
  <c r="W467" i="5"/>
  <c r="V467" i="5"/>
  <c r="U467" i="5"/>
  <c r="T467" i="5"/>
  <c r="S467" i="5"/>
  <c r="Q467" i="5"/>
  <c r="P467" i="5"/>
  <c r="O467" i="5" s="1"/>
  <c r="N467" i="5"/>
  <c r="M467" i="5"/>
  <c r="K467" i="5"/>
  <c r="J467" i="5"/>
  <c r="I467" i="5" s="1"/>
  <c r="R467" i="5" s="1"/>
  <c r="F467" i="5"/>
  <c r="B467" i="5"/>
  <c r="AI467" i="5" s="1"/>
  <c r="CB466" i="5"/>
  <c r="CA466" i="5"/>
  <c r="BS466" i="5"/>
  <c r="BR466" i="5"/>
  <c r="AJ466" i="5"/>
  <c r="AB466" i="5"/>
  <c r="W466" i="5"/>
  <c r="V466" i="5"/>
  <c r="U466" i="5"/>
  <c r="T466" i="5"/>
  <c r="S466" i="5"/>
  <c r="Q466" i="5"/>
  <c r="P466" i="5"/>
  <c r="O466" i="5" s="1"/>
  <c r="N466" i="5"/>
  <c r="M466" i="5"/>
  <c r="K466" i="5"/>
  <c r="J466" i="5"/>
  <c r="I466" i="5" s="1"/>
  <c r="R466" i="5" s="1"/>
  <c r="F466" i="5"/>
  <c r="B466" i="5"/>
  <c r="AI466" i="5" s="1"/>
  <c r="CB465" i="5"/>
  <c r="CA465" i="5"/>
  <c r="BS465" i="5"/>
  <c r="BR465" i="5"/>
  <c r="AJ465" i="5"/>
  <c r="AB465" i="5"/>
  <c r="W465" i="5"/>
  <c r="V465" i="5"/>
  <c r="U465" i="5"/>
  <c r="T465" i="5"/>
  <c r="S465" i="5"/>
  <c r="Q465" i="5"/>
  <c r="P465" i="5"/>
  <c r="O465" i="5" s="1"/>
  <c r="N465" i="5"/>
  <c r="M465" i="5"/>
  <c r="K465" i="5"/>
  <c r="J465" i="5"/>
  <c r="I465" i="5" s="1"/>
  <c r="R465" i="5" s="1"/>
  <c r="F465" i="5"/>
  <c r="B465" i="5"/>
  <c r="AI465" i="5" s="1"/>
  <c r="CB464" i="5"/>
  <c r="CA464" i="5"/>
  <c r="BS464" i="5"/>
  <c r="BR464" i="5"/>
  <c r="AJ464" i="5"/>
  <c r="AB464" i="5"/>
  <c r="W464" i="5"/>
  <c r="V464" i="5"/>
  <c r="U464" i="5"/>
  <c r="T464" i="5"/>
  <c r="S464" i="5"/>
  <c r="Q464" i="5"/>
  <c r="P464" i="5"/>
  <c r="O464" i="5" s="1"/>
  <c r="N464" i="5"/>
  <c r="M464" i="5"/>
  <c r="K464" i="5"/>
  <c r="J464" i="5"/>
  <c r="I464" i="5" s="1"/>
  <c r="R464" i="5" s="1"/>
  <c r="F464" i="5"/>
  <c r="B464" i="5"/>
  <c r="AI464" i="5" s="1"/>
  <c r="CB463" i="5"/>
  <c r="CA463" i="5"/>
  <c r="BS463" i="5"/>
  <c r="BR463" i="5"/>
  <c r="AJ463" i="5"/>
  <c r="AB463" i="5"/>
  <c r="W463" i="5"/>
  <c r="V463" i="5"/>
  <c r="U463" i="5"/>
  <c r="T463" i="5"/>
  <c r="S463" i="5"/>
  <c r="Q463" i="5"/>
  <c r="P463" i="5"/>
  <c r="O463" i="5" s="1"/>
  <c r="N463" i="5"/>
  <c r="M463" i="5"/>
  <c r="K463" i="5"/>
  <c r="J463" i="5"/>
  <c r="I463" i="5" s="1"/>
  <c r="R463" i="5" s="1"/>
  <c r="F463" i="5"/>
  <c r="B463" i="5"/>
  <c r="AI463" i="5" s="1"/>
  <c r="CB462" i="5"/>
  <c r="CA462" i="5"/>
  <c r="BS462" i="5"/>
  <c r="BR462" i="5"/>
  <c r="AJ462" i="5"/>
  <c r="AB462" i="5"/>
  <c r="W462" i="5"/>
  <c r="V462" i="5"/>
  <c r="U462" i="5"/>
  <c r="T462" i="5"/>
  <c r="S462" i="5"/>
  <c r="Q462" i="5"/>
  <c r="P462" i="5"/>
  <c r="O462" i="5" s="1"/>
  <c r="N462" i="5"/>
  <c r="M462" i="5"/>
  <c r="K462" i="5"/>
  <c r="J462" i="5"/>
  <c r="I462" i="5" s="1"/>
  <c r="R462" i="5" s="1"/>
  <c r="F462" i="5"/>
  <c r="B462" i="5"/>
  <c r="AI462" i="5" s="1"/>
  <c r="CB461" i="5"/>
  <c r="CA461" i="5"/>
  <c r="BS461" i="5"/>
  <c r="BR461" i="5"/>
  <c r="AJ461" i="5"/>
  <c r="AB461" i="5"/>
  <c r="W461" i="5"/>
  <c r="V461" i="5"/>
  <c r="U461" i="5"/>
  <c r="T461" i="5"/>
  <c r="S461" i="5"/>
  <c r="Q461" i="5"/>
  <c r="P461" i="5"/>
  <c r="O461" i="5" s="1"/>
  <c r="N461" i="5"/>
  <c r="M461" i="5"/>
  <c r="K461" i="5"/>
  <c r="J461" i="5"/>
  <c r="I461" i="5" s="1"/>
  <c r="R461" i="5" s="1"/>
  <c r="F461" i="5"/>
  <c r="B461" i="5"/>
  <c r="AI461" i="5" s="1"/>
  <c r="CB460" i="5"/>
  <c r="CA460" i="5"/>
  <c r="BS460" i="5"/>
  <c r="BR460" i="5"/>
  <c r="AJ460" i="5"/>
  <c r="AB460" i="5"/>
  <c r="W460" i="5"/>
  <c r="V460" i="5"/>
  <c r="U460" i="5"/>
  <c r="T460" i="5"/>
  <c r="S460" i="5"/>
  <c r="Q460" i="5"/>
  <c r="P460" i="5"/>
  <c r="O460" i="5" s="1"/>
  <c r="N460" i="5"/>
  <c r="M460" i="5"/>
  <c r="K460" i="5"/>
  <c r="J460" i="5"/>
  <c r="I460" i="5" s="1"/>
  <c r="R460" i="5" s="1"/>
  <c r="F460" i="5"/>
  <c r="B460" i="5"/>
  <c r="AI460" i="5" s="1"/>
  <c r="CB459" i="5"/>
  <c r="CA459" i="5"/>
  <c r="BS459" i="5"/>
  <c r="BR459" i="5"/>
  <c r="AJ459" i="5"/>
  <c r="AB459" i="5"/>
  <c r="W459" i="5"/>
  <c r="V459" i="5"/>
  <c r="U459" i="5"/>
  <c r="T459" i="5"/>
  <c r="S459" i="5"/>
  <c r="Q459" i="5"/>
  <c r="P459" i="5"/>
  <c r="O459" i="5" s="1"/>
  <c r="N459" i="5"/>
  <c r="M459" i="5"/>
  <c r="K459" i="5"/>
  <c r="J459" i="5"/>
  <c r="I459" i="5" s="1"/>
  <c r="R459" i="5" s="1"/>
  <c r="F459" i="5"/>
  <c r="B459" i="5"/>
  <c r="AI459" i="5" s="1"/>
  <c r="CB458" i="5"/>
  <c r="CA458" i="5"/>
  <c r="BS458" i="5"/>
  <c r="BR458" i="5"/>
  <c r="AJ458" i="5"/>
  <c r="AB458" i="5"/>
  <c r="W458" i="5"/>
  <c r="V458" i="5"/>
  <c r="U458" i="5"/>
  <c r="T458" i="5"/>
  <c r="S458" i="5"/>
  <c r="Q458" i="5"/>
  <c r="P458" i="5"/>
  <c r="O458" i="5" s="1"/>
  <c r="N458" i="5"/>
  <c r="M458" i="5"/>
  <c r="K458" i="5"/>
  <c r="J458" i="5"/>
  <c r="I458" i="5" s="1"/>
  <c r="R458" i="5" s="1"/>
  <c r="F458" i="5"/>
  <c r="B458" i="5"/>
  <c r="AI458" i="5" s="1"/>
  <c r="CB457" i="5"/>
  <c r="CA457" i="5"/>
  <c r="BS457" i="5"/>
  <c r="BR457" i="5"/>
  <c r="AJ457" i="5"/>
  <c r="AB457" i="5"/>
  <c r="W457" i="5"/>
  <c r="V457" i="5"/>
  <c r="U457" i="5"/>
  <c r="T457" i="5"/>
  <c r="S457" i="5"/>
  <c r="Q457" i="5"/>
  <c r="P457" i="5"/>
  <c r="O457" i="5" s="1"/>
  <c r="N457" i="5"/>
  <c r="M457" i="5"/>
  <c r="K457" i="5"/>
  <c r="J457" i="5"/>
  <c r="I457" i="5" s="1"/>
  <c r="R457" i="5" s="1"/>
  <c r="F457" i="5"/>
  <c r="B457" i="5"/>
  <c r="AI457" i="5" s="1"/>
  <c r="CB456" i="5"/>
  <c r="CA456" i="5"/>
  <c r="BS456" i="5"/>
  <c r="BR456" i="5"/>
  <c r="AJ456" i="5"/>
  <c r="AB456" i="5"/>
  <c r="W456" i="5"/>
  <c r="V456" i="5"/>
  <c r="U456" i="5"/>
  <c r="T456" i="5"/>
  <c r="S456" i="5"/>
  <c r="Q456" i="5"/>
  <c r="P456" i="5"/>
  <c r="O456" i="5" s="1"/>
  <c r="N456" i="5"/>
  <c r="M456" i="5"/>
  <c r="K456" i="5"/>
  <c r="J456" i="5"/>
  <c r="I456" i="5" s="1"/>
  <c r="R456" i="5" s="1"/>
  <c r="F456" i="5"/>
  <c r="B456" i="5"/>
  <c r="AI456" i="5" s="1"/>
  <c r="CB455" i="5"/>
  <c r="CA455" i="5"/>
  <c r="BS455" i="5"/>
  <c r="BR455" i="5"/>
  <c r="AJ455" i="5"/>
  <c r="AB455" i="5"/>
  <c r="W455" i="5"/>
  <c r="V455" i="5"/>
  <c r="U455" i="5"/>
  <c r="T455" i="5"/>
  <c r="S455" i="5"/>
  <c r="Q455" i="5"/>
  <c r="P455" i="5"/>
  <c r="O455" i="5" s="1"/>
  <c r="N455" i="5"/>
  <c r="M455" i="5"/>
  <c r="K455" i="5"/>
  <c r="J455" i="5"/>
  <c r="I455" i="5" s="1"/>
  <c r="R455" i="5" s="1"/>
  <c r="F455" i="5"/>
  <c r="B455" i="5"/>
  <c r="AI455" i="5" s="1"/>
  <c r="CB454" i="5"/>
  <c r="CA454" i="5"/>
  <c r="BS454" i="5"/>
  <c r="BR454" i="5"/>
  <c r="AJ454" i="5"/>
  <c r="AB454" i="5"/>
  <c r="W454" i="5"/>
  <c r="V454" i="5"/>
  <c r="U454" i="5"/>
  <c r="T454" i="5"/>
  <c r="S454" i="5"/>
  <c r="Q454" i="5"/>
  <c r="P454" i="5"/>
  <c r="O454" i="5" s="1"/>
  <c r="N454" i="5"/>
  <c r="M454" i="5"/>
  <c r="K454" i="5"/>
  <c r="J454" i="5"/>
  <c r="I454" i="5" s="1"/>
  <c r="R454" i="5" s="1"/>
  <c r="F454" i="5"/>
  <c r="B454" i="5"/>
  <c r="AI454" i="5" s="1"/>
  <c r="CB453" i="5"/>
  <c r="CA453" i="5"/>
  <c r="BS453" i="5"/>
  <c r="BR453" i="5"/>
  <c r="AJ453" i="5"/>
  <c r="AB453" i="5"/>
  <c r="W453" i="5"/>
  <c r="V453" i="5"/>
  <c r="U453" i="5"/>
  <c r="T453" i="5"/>
  <c r="S453" i="5"/>
  <c r="Q453" i="5"/>
  <c r="P453" i="5"/>
  <c r="O453" i="5" s="1"/>
  <c r="N453" i="5"/>
  <c r="M453" i="5"/>
  <c r="K453" i="5"/>
  <c r="J453" i="5"/>
  <c r="I453" i="5" s="1"/>
  <c r="R453" i="5" s="1"/>
  <c r="F453" i="5"/>
  <c r="B453" i="5"/>
  <c r="AI453" i="5" s="1"/>
  <c r="CB452" i="5"/>
  <c r="CA452" i="5"/>
  <c r="BS452" i="5"/>
  <c r="BR452" i="5"/>
  <c r="AJ452" i="5"/>
  <c r="AB452" i="5"/>
  <c r="W452" i="5"/>
  <c r="V452" i="5"/>
  <c r="U452" i="5"/>
  <c r="T452" i="5"/>
  <c r="S452" i="5"/>
  <c r="Q452" i="5"/>
  <c r="P452" i="5"/>
  <c r="O452" i="5" s="1"/>
  <c r="N452" i="5"/>
  <c r="M452" i="5"/>
  <c r="K452" i="5"/>
  <c r="J452" i="5"/>
  <c r="I452" i="5" s="1"/>
  <c r="R452" i="5" s="1"/>
  <c r="F452" i="5"/>
  <c r="B452" i="5"/>
  <c r="AI452" i="5" s="1"/>
  <c r="CB451" i="5"/>
  <c r="CA451" i="5"/>
  <c r="BS451" i="5"/>
  <c r="BR451" i="5"/>
  <c r="AJ451" i="5"/>
  <c r="AB451" i="5"/>
  <c r="W451" i="5"/>
  <c r="V451" i="5"/>
  <c r="U451" i="5"/>
  <c r="T451" i="5"/>
  <c r="S451" i="5"/>
  <c r="Q451" i="5"/>
  <c r="P451" i="5"/>
  <c r="O451" i="5" s="1"/>
  <c r="N451" i="5"/>
  <c r="M451" i="5"/>
  <c r="K451" i="5"/>
  <c r="J451" i="5"/>
  <c r="I451" i="5" s="1"/>
  <c r="R451" i="5" s="1"/>
  <c r="F451" i="5"/>
  <c r="B451" i="5"/>
  <c r="AI451" i="5" s="1"/>
  <c r="CB450" i="5"/>
  <c r="CA450" i="5"/>
  <c r="BS450" i="5"/>
  <c r="BR450" i="5"/>
  <c r="AJ450" i="5"/>
  <c r="AB450" i="5"/>
  <c r="W450" i="5"/>
  <c r="V450" i="5"/>
  <c r="U450" i="5"/>
  <c r="T450" i="5"/>
  <c r="S450" i="5"/>
  <c r="Q450" i="5"/>
  <c r="P450" i="5"/>
  <c r="O450" i="5" s="1"/>
  <c r="N450" i="5"/>
  <c r="M450" i="5"/>
  <c r="K450" i="5"/>
  <c r="J450" i="5"/>
  <c r="I450" i="5" s="1"/>
  <c r="R450" i="5" s="1"/>
  <c r="F450" i="5"/>
  <c r="B450" i="5"/>
  <c r="AI450" i="5" s="1"/>
  <c r="CB449" i="5"/>
  <c r="CA449" i="5"/>
  <c r="BS449" i="5"/>
  <c r="BR449" i="5"/>
  <c r="AJ449" i="5"/>
  <c r="AB449" i="5"/>
  <c r="W449" i="5"/>
  <c r="V449" i="5"/>
  <c r="U449" i="5"/>
  <c r="T449" i="5"/>
  <c r="S449" i="5"/>
  <c r="Q449" i="5"/>
  <c r="P449" i="5"/>
  <c r="O449" i="5" s="1"/>
  <c r="N449" i="5"/>
  <c r="M449" i="5"/>
  <c r="K449" i="5"/>
  <c r="J449" i="5"/>
  <c r="I449" i="5" s="1"/>
  <c r="R449" i="5" s="1"/>
  <c r="F449" i="5"/>
  <c r="B449" i="5"/>
  <c r="AI449" i="5" s="1"/>
  <c r="CB448" i="5"/>
  <c r="CA448" i="5"/>
  <c r="BS448" i="5"/>
  <c r="BR448" i="5"/>
  <c r="AJ448" i="5"/>
  <c r="AB448" i="5"/>
  <c r="W448" i="5"/>
  <c r="V448" i="5"/>
  <c r="U448" i="5"/>
  <c r="T448" i="5"/>
  <c r="S448" i="5"/>
  <c r="Q448" i="5"/>
  <c r="P448" i="5"/>
  <c r="O448" i="5" s="1"/>
  <c r="N448" i="5"/>
  <c r="M448" i="5"/>
  <c r="K448" i="5"/>
  <c r="J448" i="5"/>
  <c r="I448" i="5" s="1"/>
  <c r="R448" i="5" s="1"/>
  <c r="F448" i="5"/>
  <c r="B448" i="5"/>
  <c r="AI448" i="5" s="1"/>
  <c r="CB447" i="5"/>
  <c r="CA447" i="5"/>
  <c r="BS447" i="5"/>
  <c r="BR447" i="5"/>
  <c r="AJ447" i="5"/>
  <c r="AB447" i="5"/>
  <c r="W447" i="5"/>
  <c r="V447" i="5"/>
  <c r="U447" i="5"/>
  <c r="T447" i="5"/>
  <c r="S447" i="5"/>
  <c r="Q447" i="5"/>
  <c r="P447" i="5"/>
  <c r="O447" i="5" s="1"/>
  <c r="N447" i="5"/>
  <c r="M447" i="5"/>
  <c r="K447" i="5"/>
  <c r="J447" i="5"/>
  <c r="I447" i="5" s="1"/>
  <c r="R447" i="5" s="1"/>
  <c r="F447" i="5"/>
  <c r="B447" i="5"/>
  <c r="AI447" i="5" s="1"/>
  <c r="CB446" i="5"/>
  <c r="CA446" i="5"/>
  <c r="BS446" i="5"/>
  <c r="BR446" i="5"/>
  <c r="AJ446" i="5"/>
  <c r="AB446" i="5"/>
  <c r="W446" i="5"/>
  <c r="V446" i="5"/>
  <c r="U446" i="5"/>
  <c r="T446" i="5"/>
  <c r="S446" i="5"/>
  <c r="Q446" i="5"/>
  <c r="P446" i="5"/>
  <c r="O446" i="5" s="1"/>
  <c r="N446" i="5"/>
  <c r="M446" i="5"/>
  <c r="K446" i="5"/>
  <c r="J446" i="5"/>
  <c r="I446" i="5" s="1"/>
  <c r="R446" i="5" s="1"/>
  <c r="F446" i="5"/>
  <c r="B446" i="5"/>
  <c r="AI446" i="5" s="1"/>
  <c r="CB445" i="5"/>
  <c r="CA445" i="5"/>
  <c r="BS445" i="5"/>
  <c r="BR445" i="5"/>
  <c r="AJ445" i="5"/>
  <c r="AB445" i="5"/>
  <c r="W445" i="5"/>
  <c r="V445" i="5"/>
  <c r="U445" i="5"/>
  <c r="T445" i="5"/>
  <c r="S445" i="5"/>
  <c r="Q445" i="5"/>
  <c r="P445" i="5"/>
  <c r="O445" i="5" s="1"/>
  <c r="N445" i="5"/>
  <c r="M445" i="5"/>
  <c r="K445" i="5"/>
  <c r="J445" i="5"/>
  <c r="I445" i="5" s="1"/>
  <c r="R445" i="5" s="1"/>
  <c r="F445" i="5"/>
  <c r="B445" i="5"/>
  <c r="AI445" i="5" s="1"/>
  <c r="CB444" i="5"/>
  <c r="CA444" i="5"/>
  <c r="BS444" i="5"/>
  <c r="BR444" i="5"/>
  <c r="AJ444" i="5"/>
  <c r="AB444" i="5"/>
  <c r="W444" i="5"/>
  <c r="V444" i="5"/>
  <c r="U444" i="5"/>
  <c r="T444" i="5"/>
  <c r="S444" i="5"/>
  <c r="Q444" i="5"/>
  <c r="P444" i="5"/>
  <c r="O444" i="5" s="1"/>
  <c r="N444" i="5"/>
  <c r="M444" i="5"/>
  <c r="K444" i="5"/>
  <c r="J444" i="5"/>
  <c r="I444" i="5" s="1"/>
  <c r="R444" i="5" s="1"/>
  <c r="F444" i="5"/>
  <c r="B444" i="5"/>
  <c r="AI444" i="5" s="1"/>
  <c r="CB443" i="5"/>
  <c r="CA443" i="5"/>
  <c r="BS443" i="5"/>
  <c r="BR443" i="5"/>
  <c r="AJ443" i="5"/>
  <c r="AB443" i="5"/>
  <c r="W443" i="5"/>
  <c r="V443" i="5"/>
  <c r="U443" i="5"/>
  <c r="T443" i="5"/>
  <c r="S443" i="5"/>
  <c r="Q443" i="5"/>
  <c r="P443" i="5"/>
  <c r="O443" i="5" s="1"/>
  <c r="N443" i="5"/>
  <c r="M443" i="5"/>
  <c r="K443" i="5"/>
  <c r="J443" i="5"/>
  <c r="I443" i="5" s="1"/>
  <c r="R443" i="5" s="1"/>
  <c r="F443" i="5"/>
  <c r="B443" i="5"/>
  <c r="AI443" i="5" s="1"/>
  <c r="CB442" i="5"/>
  <c r="CA442" i="5"/>
  <c r="BS442" i="5"/>
  <c r="BR442" i="5"/>
  <c r="AJ442" i="5"/>
  <c r="AB442" i="5"/>
  <c r="W442" i="5"/>
  <c r="V442" i="5"/>
  <c r="U442" i="5"/>
  <c r="T442" i="5"/>
  <c r="S442" i="5"/>
  <c r="Q442" i="5"/>
  <c r="P442" i="5"/>
  <c r="O442" i="5" s="1"/>
  <c r="N442" i="5"/>
  <c r="M442" i="5"/>
  <c r="K442" i="5"/>
  <c r="J442" i="5"/>
  <c r="I442" i="5" s="1"/>
  <c r="R442" i="5" s="1"/>
  <c r="F442" i="5"/>
  <c r="B442" i="5"/>
  <c r="AI442" i="5" s="1"/>
  <c r="CB441" i="5"/>
  <c r="CA441" i="5"/>
  <c r="BS441" i="5"/>
  <c r="BR441" i="5"/>
  <c r="AJ441" i="5"/>
  <c r="AB441" i="5"/>
  <c r="W441" i="5"/>
  <c r="V441" i="5"/>
  <c r="U441" i="5"/>
  <c r="T441" i="5"/>
  <c r="S441" i="5"/>
  <c r="Q441" i="5"/>
  <c r="P441" i="5"/>
  <c r="O441" i="5" s="1"/>
  <c r="N441" i="5"/>
  <c r="M441" i="5"/>
  <c r="K441" i="5"/>
  <c r="J441" i="5"/>
  <c r="I441" i="5" s="1"/>
  <c r="R441" i="5" s="1"/>
  <c r="F441" i="5"/>
  <c r="B441" i="5"/>
  <c r="AI441" i="5" s="1"/>
  <c r="CB440" i="5"/>
  <c r="CA440" i="5"/>
  <c r="BS440" i="5"/>
  <c r="BR440" i="5"/>
  <c r="AJ440" i="5"/>
  <c r="AB440" i="5"/>
  <c r="W440" i="5"/>
  <c r="V440" i="5"/>
  <c r="U440" i="5"/>
  <c r="T440" i="5"/>
  <c r="S440" i="5"/>
  <c r="Q440" i="5"/>
  <c r="P440" i="5"/>
  <c r="O440" i="5" s="1"/>
  <c r="N440" i="5"/>
  <c r="M440" i="5"/>
  <c r="K440" i="5"/>
  <c r="J440" i="5"/>
  <c r="I440" i="5" s="1"/>
  <c r="R440" i="5" s="1"/>
  <c r="F440" i="5"/>
  <c r="B440" i="5"/>
  <c r="AI440" i="5" s="1"/>
  <c r="CB439" i="5"/>
  <c r="CA439" i="5"/>
  <c r="BS439" i="5"/>
  <c r="BR439" i="5"/>
  <c r="AJ439" i="5"/>
  <c r="AB439" i="5"/>
  <c r="W439" i="5"/>
  <c r="V439" i="5"/>
  <c r="U439" i="5"/>
  <c r="T439" i="5"/>
  <c r="S439" i="5"/>
  <c r="Q439" i="5"/>
  <c r="P439" i="5"/>
  <c r="O439" i="5" s="1"/>
  <c r="N439" i="5"/>
  <c r="M439" i="5"/>
  <c r="K439" i="5"/>
  <c r="J439" i="5"/>
  <c r="I439" i="5" s="1"/>
  <c r="R439" i="5" s="1"/>
  <c r="F439" i="5"/>
  <c r="B439" i="5"/>
  <c r="AI439" i="5" s="1"/>
  <c r="CB438" i="5"/>
  <c r="CA438" i="5"/>
  <c r="BS438" i="5"/>
  <c r="BR438" i="5"/>
  <c r="AJ438" i="5"/>
  <c r="AB438" i="5"/>
  <c r="W438" i="5"/>
  <c r="V438" i="5"/>
  <c r="U438" i="5"/>
  <c r="T438" i="5"/>
  <c r="S438" i="5"/>
  <c r="Q438" i="5"/>
  <c r="P438" i="5"/>
  <c r="O438" i="5" s="1"/>
  <c r="N438" i="5"/>
  <c r="M438" i="5"/>
  <c r="K438" i="5"/>
  <c r="J438" i="5"/>
  <c r="I438" i="5" s="1"/>
  <c r="R438" i="5" s="1"/>
  <c r="F438" i="5"/>
  <c r="B438" i="5"/>
  <c r="AI438" i="5" s="1"/>
  <c r="CB437" i="5"/>
  <c r="CA437" i="5"/>
  <c r="BS437" i="5"/>
  <c r="BR437" i="5"/>
  <c r="AJ437" i="5"/>
  <c r="AB437" i="5"/>
  <c r="W437" i="5"/>
  <c r="V437" i="5"/>
  <c r="U437" i="5"/>
  <c r="T437" i="5"/>
  <c r="S437" i="5"/>
  <c r="Q437" i="5"/>
  <c r="P437" i="5"/>
  <c r="O437" i="5" s="1"/>
  <c r="N437" i="5"/>
  <c r="M437" i="5"/>
  <c r="K437" i="5"/>
  <c r="J437" i="5"/>
  <c r="I437" i="5" s="1"/>
  <c r="R437" i="5" s="1"/>
  <c r="F437" i="5"/>
  <c r="B437" i="5"/>
  <c r="AI437" i="5" s="1"/>
  <c r="CB436" i="5"/>
  <c r="CA436" i="5"/>
  <c r="BS436" i="5"/>
  <c r="BR436" i="5"/>
  <c r="AJ436" i="5"/>
  <c r="AB436" i="5"/>
  <c r="W436" i="5"/>
  <c r="V436" i="5"/>
  <c r="U436" i="5"/>
  <c r="T436" i="5"/>
  <c r="S436" i="5"/>
  <c r="Q436" i="5"/>
  <c r="P436" i="5"/>
  <c r="O436" i="5" s="1"/>
  <c r="N436" i="5"/>
  <c r="M436" i="5"/>
  <c r="K436" i="5"/>
  <c r="J436" i="5"/>
  <c r="I436" i="5" s="1"/>
  <c r="R436" i="5" s="1"/>
  <c r="F436" i="5"/>
  <c r="B436" i="5"/>
  <c r="AI436" i="5" s="1"/>
  <c r="CB435" i="5"/>
  <c r="CA435" i="5"/>
  <c r="BS435" i="5"/>
  <c r="BR435" i="5"/>
  <c r="AJ435" i="5"/>
  <c r="AB435" i="5"/>
  <c r="W435" i="5"/>
  <c r="V435" i="5"/>
  <c r="U435" i="5"/>
  <c r="T435" i="5"/>
  <c r="S435" i="5"/>
  <c r="Q435" i="5"/>
  <c r="P435" i="5"/>
  <c r="O435" i="5" s="1"/>
  <c r="N435" i="5"/>
  <c r="M435" i="5"/>
  <c r="K435" i="5"/>
  <c r="J435" i="5"/>
  <c r="I435" i="5" s="1"/>
  <c r="R435" i="5" s="1"/>
  <c r="F435" i="5"/>
  <c r="B435" i="5"/>
  <c r="AI435" i="5" s="1"/>
  <c r="CB434" i="5"/>
  <c r="CA434" i="5"/>
  <c r="BS434" i="5"/>
  <c r="BR434" i="5"/>
  <c r="AJ434" i="5"/>
  <c r="AB434" i="5"/>
  <c r="W434" i="5"/>
  <c r="V434" i="5"/>
  <c r="U434" i="5"/>
  <c r="T434" i="5"/>
  <c r="S434" i="5"/>
  <c r="Q434" i="5"/>
  <c r="P434" i="5"/>
  <c r="O434" i="5" s="1"/>
  <c r="N434" i="5"/>
  <c r="M434" i="5"/>
  <c r="K434" i="5"/>
  <c r="J434" i="5"/>
  <c r="I434" i="5" s="1"/>
  <c r="R434" i="5" s="1"/>
  <c r="F434" i="5"/>
  <c r="B434" i="5"/>
  <c r="AI434" i="5" s="1"/>
  <c r="CB433" i="5"/>
  <c r="CA433" i="5"/>
  <c r="BS433" i="5"/>
  <c r="BR433" i="5"/>
  <c r="AJ433" i="5"/>
  <c r="AB433" i="5"/>
  <c r="W433" i="5"/>
  <c r="V433" i="5"/>
  <c r="U433" i="5"/>
  <c r="T433" i="5"/>
  <c r="S433" i="5"/>
  <c r="Q433" i="5"/>
  <c r="P433" i="5"/>
  <c r="O433" i="5" s="1"/>
  <c r="N433" i="5"/>
  <c r="M433" i="5"/>
  <c r="K433" i="5"/>
  <c r="J433" i="5"/>
  <c r="I433" i="5" s="1"/>
  <c r="R433" i="5" s="1"/>
  <c r="F433" i="5"/>
  <c r="B433" i="5"/>
  <c r="AI433" i="5" s="1"/>
  <c r="CB432" i="5"/>
  <c r="CA432" i="5"/>
  <c r="BS432" i="5"/>
  <c r="BR432" i="5"/>
  <c r="AJ432" i="5"/>
  <c r="AB432" i="5"/>
  <c r="W432" i="5"/>
  <c r="V432" i="5"/>
  <c r="U432" i="5"/>
  <c r="T432" i="5"/>
  <c r="S432" i="5"/>
  <c r="Q432" i="5"/>
  <c r="P432" i="5"/>
  <c r="O432" i="5" s="1"/>
  <c r="N432" i="5"/>
  <c r="M432" i="5"/>
  <c r="K432" i="5"/>
  <c r="J432" i="5"/>
  <c r="I432" i="5" s="1"/>
  <c r="R432" i="5" s="1"/>
  <c r="F432" i="5"/>
  <c r="B432" i="5"/>
  <c r="AI432" i="5" s="1"/>
  <c r="CB431" i="5"/>
  <c r="CA431" i="5"/>
  <c r="BS431" i="5"/>
  <c r="BR431" i="5"/>
  <c r="AJ431" i="5"/>
  <c r="AB431" i="5"/>
  <c r="W431" i="5"/>
  <c r="V431" i="5"/>
  <c r="U431" i="5"/>
  <c r="T431" i="5"/>
  <c r="S431" i="5"/>
  <c r="Q431" i="5"/>
  <c r="P431" i="5"/>
  <c r="O431" i="5" s="1"/>
  <c r="N431" i="5"/>
  <c r="M431" i="5"/>
  <c r="K431" i="5"/>
  <c r="J431" i="5"/>
  <c r="I431" i="5" s="1"/>
  <c r="R431" i="5" s="1"/>
  <c r="F431" i="5"/>
  <c r="B431" i="5"/>
  <c r="AI431" i="5" s="1"/>
  <c r="CB430" i="5"/>
  <c r="CA430" i="5"/>
  <c r="BS430" i="5"/>
  <c r="BR430" i="5"/>
  <c r="AJ430" i="5"/>
  <c r="AB430" i="5"/>
  <c r="W430" i="5"/>
  <c r="V430" i="5"/>
  <c r="U430" i="5"/>
  <c r="T430" i="5"/>
  <c r="S430" i="5"/>
  <c r="Q430" i="5"/>
  <c r="P430" i="5"/>
  <c r="O430" i="5" s="1"/>
  <c r="N430" i="5"/>
  <c r="M430" i="5"/>
  <c r="K430" i="5"/>
  <c r="J430" i="5"/>
  <c r="I430" i="5" s="1"/>
  <c r="R430" i="5" s="1"/>
  <c r="F430" i="5"/>
  <c r="B430" i="5"/>
  <c r="AI430" i="5" s="1"/>
  <c r="CB429" i="5"/>
  <c r="CA429" i="5"/>
  <c r="BS429" i="5"/>
  <c r="BR429" i="5"/>
  <c r="AJ429" i="5"/>
  <c r="AB429" i="5"/>
  <c r="W429" i="5"/>
  <c r="V429" i="5"/>
  <c r="U429" i="5"/>
  <c r="T429" i="5"/>
  <c r="S429" i="5"/>
  <c r="Q429" i="5"/>
  <c r="P429" i="5"/>
  <c r="O429" i="5" s="1"/>
  <c r="N429" i="5"/>
  <c r="M429" i="5"/>
  <c r="K429" i="5"/>
  <c r="J429" i="5"/>
  <c r="I429" i="5" s="1"/>
  <c r="R429" i="5" s="1"/>
  <c r="F429" i="5"/>
  <c r="B429" i="5"/>
  <c r="AI429" i="5" s="1"/>
  <c r="CB428" i="5"/>
  <c r="CA428" i="5"/>
  <c r="BS428" i="5"/>
  <c r="BR428" i="5"/>
  <c r="AJ428" i="5"/>
  <c r="AB428" i="5"/>
  <c r="W428" i="5"/>
  <c r="V428" i="5"/>
  <c r="U428" i="5"/>
  <c r="T428" i="5"/>
  <c r="S428" i="5"/>
  <c r="Q428" i="5"/>
  <c r="P428" i="5"/>
  <c r="O428" i="5" s="1"/>
  <c r="N428" i="5"/>
  <c r="M428" i="5"/>
  <c r="K428" i="5"/>
  <c r="J428" i="5"/>
  <c r="I428" i="5" s="1"/>
  <c r="R428" i="5" s="1"/>
  <c r="F428" i="5"/>
  <c r="B428" i="5"/>
  <c r="AI428" i="5" s="1"/>
  <c r="CB427" i="5"/>
  <c r="CA427" i="5"/>
  <c r="BS427" i="5"/>
  <c r="BR427" i="5"/>
  <c r="AJ427" i="5"/>
  <c r="AB427" i="5"/>
  <c r="W427" i="5"/>
  <c r="V427" i="5"/>
  <c r="U427" i="5"/>
  <c r="T427" i="5"/>
  <c r="S427" i="5"/>
  <c r="Q427" i="5"/>
  <c r="P427" i="5"/>
  <c r="O427" i="5" s="1"/>
  <c r="N427" i="5"/>
  <c r="M427" i="5"/>
  <c r="K427" i="5"/>
  <c r="J427" i="5"/>
  <c r="I427" i="5" s="1"/>
  <c r="R427" i="5" s="1"/>
  <c r="F427" i="5"/>
  <c r="B427" i="5"/>
  <c r="AI427" i="5" s="1"/>
  <c r="CB426" i="5"/>
  <c r="CA426" i="5"/>
  <c r="BS426" i="5"/>
  <c r="BR426" i="5"/>
  <c r="AJ426" i="5"/>
  <c r="AB426" i="5"/>
  <c r="W426" i="5"/>
  <c r="V426" i="5"/>
  <c r="U426" i="5"/>
  <c r="T426" i="5"/>
  <c r="S426" i="5"/>
  <c r="Q426" i="5"/>
  <c r="P426" i="5"/>
  <c r="O426" i="5" s="1"/>
  <c r="N426" i="5"/>
  <c r="M426" i="5"/>
  <c r="K426" i="5"/>
  <c r="J426" i="5"/>
  <c r="I426" i="5" s="1"/>
  <c r="R426" i="5" s="1"/>
  <c r="F426" i="5"/>
  <c r="B426" i="5"/>
  <c r="AI426" i="5" s="1"/>
  <c r="CB425" i="5"/>
  <c r="CA425" i="5"/>
  <c r="BS425" i="5"/>
  <c r="BR425" i="5"/>
  <c r="AJ425" i="5"/>
  <c r="AB425" i="5"/>
  <c r="W425" i="5"/>
  <c r="V425" i="5"/>
  <c r="U425" i="5"/>
  <c r="T425" i="5"/>
  <c r="S425" i="5"/>
  <c r="Q425" i="5"/>
  <c r="P425" i="5"/>
  <c r="O425" i="5" s="1"/>
  <c r="N425" i="5"/>
  <c r="M425" i="5"/>
  <c r="K425" i="5"/>
  <c r="J425" i="5"/>
  <c r="I425" i="5" s="1"/>
  <c r="R425" i="5" s="1"/>
  <c r="F425" i="5"/>
  <c r="B425" i="5"/>
  <c r="AI425" i="5" s="1"/>
  <c r="CB424" i="5"/>
  <c r="CA424" i="5"/>
  <c r="BS424" i="5"/>
  <c r="BR424" i="5"/>
  <c r="AJ424" i="5"/>
  <c r="AB424" i="5"/>
  <c r="W424" i="5"/>
  <c r="V424" i="5"/>
  <c r="U424" i="5"/>
  <c r="T424" i="5"/>
  <c r="S424" i="5"/>
  <c r="Q424" i="5"/>
  <c r="P424" i="5"/>
  <c r="O424" i="5" s="1"/>
  <c r="N424" i="5"/>
  <c r="M424" i="5"/>
  <c r="K424" i="5"/>
  <c r="J424" i="5"/>
  <c r="I424" i="5" s="1"/>
  <c r="R424" i="5" s="1"/>
  <c r="F424" i="5"/>
  <c r="B424" i="5"/>
  <c r="AI424" i="5" s="1"/>
  <c r="CB423" i="5"/>
  <c r="CA423" i="5"/>
  <c r="BS423" i="5"/>
  <c r="BR423" i="5"/>
  <c r="AJ423" i="5"/>
  <c r="AB423" i="5"/>
  <c r="W423" i="5"/>
  <c r="V423" i="5"/>
  <c r="U423" i="5"/>
  <c r="T423" i="5"/>
  <c r="S423" i="5"/>
  <c r="Q423" i="5"/>
  <c r="P423" i="5"/>
  <c r="O423" i="5" s="1"/>
  <c r="N423" i="5"/>
  <c r="M423" i="5"/>
  <c r="K423" i="5"/>
  <c r="J423" i="5"/>
  <c r="I423" i="5" s="1"/>
  <c r="R423" i="5" s="1"/>
  <c r="F423" i="5"/>
  <c r="B423" i="5"/>
  <c r="AI423" i="5" s="1"/>
  <c r="CB422" i="5"/>
  <c r="CA422" i="5"/>
  <c r="BS422" i="5"/>
  <c r="BR422" i="5"/>
  <c r="AJ422" i="5"/>
  <c r="AB422" i="5"/>
  <c r="W422" i="5"/>
  <c r="V422" i="5"/>
  <c r="U422" i="5"/>
  <c r="T422" i="5"/>
  <c r="S422" i="5"/>
  <c r="Q422" i="5"/>
  <c r="P422" i="5"/>
  <c r="O422" i="5" s="1"/>
  <c r="N422" i="5"/>
  <c r="M422" i="5"/>
  <c r="K422" i="5"/>
  <c r="J422" i="5"/>
  <c r="I422" i="5" s="1"/>
  <c r="R422" i="5" s="1"/>
  <c r="F422" i="5"/>
  <c r="B422" i="5"/>
  <c r="AI422" i="5" s="1"/>
  <c r="CB421" i="5"/>
  <c r="CA421" i="5"/>
  <c r="BS421" i="5"/>
  <c r="BR421" i="5"/>
  <c r="AJ421" i="5"/>
  <c r="AB421" i="5"/>
  <c r="W421" i="5"/>
  <c r="V421" i="5"/>
  <c r="U421" i="5"/>
  <c r="T421" i="5"/>
  <c r="S421" i="5"/>
  <c r="Q421" i="5"/>
  <c r="P421" i="5"/>
  <c r="O421" i="5" s="1"/>
  <c r="N421" i="5"/>
  <c r="M421" i="5"/>
  <c r="K421" i="5"/>
  <c r="J421" i="5"/>
  <c r="I421" i="5" s="1"/>
  <c r="R421" i="5" s="1"/>
  <c r="F421" i="5"/>
  <c r="B421" i="5"/>
  <c r="AI421" i="5" s="1"/>
  <c r="CB420" i="5"/>
  <c r="CA420" i="5"/>
  <c r="BS420" i="5"/>
  <c r="BR420" i="5"/>
  <c r="AJ420" i="5"/>
  <c r="AB420" i="5"/>
  <c r="W420" i="5"/>
  <c r="V420" i="5"/>
  <c r="U420" i="5"/>
  <c r="T420" i="5"/>
  <c r="S420" i="5"/>
  <c r="Q420" i="5"/>
  <c r="P420" i="5"/>
  <c r="O420" i="5" s="1"/>
  <c r="N420" i="5"/>
  <c r="M420" i="5"/>
  <c r="K420" i="5"/>
  <c r="J420" i="5"/>
  <c r="I420" i="5" s="1"/>
  <c r="R420" i="5" s="1"/>
  <c r="F420" i="5"/>
  <c r="B420" i="5"/>
  <c r="AI420" i="5" s="1"/>
  <c r="CB419" i="5"/>
  <c r="CA419" i="5"/>
  <c r="BS419" i="5"/>
  <c r="BR419" i="5"/>
  <c r="AJ419" i="5"/>
  <c r="AB419" i="5"/>
  <c r="W419" i="5"/>
  <c r="V419" i="5"/>
  <c r="U419" i="5"/>
  <c r="T419" i="5"/>
  <c r="S419" i="5"/>
  <c r="Q419" i="5"/>
  <c r="P419" i="5"/>
  <c r="O419" i="5" s="1"/>
  <c r="N419" i="5"/>
  <c r="M419" i="5"/>
  <c r="K419" i="5"/>
  <c r="J419" i="5"/>
  <c r="I419" i="5" s="1"/>
  <c r="R419" i="5" s="1"/>
  <c r="F419" i="5"/>
  <c r="B419" i="5"/>
  <c r="AI419" i="5" s="1"/>
  <c r="CB418" i="5"/>
  <c r="CA418" i="5"/>
  <c r="BS418" i="5"/>
  <c r="BR418" i="5"/>
  <c r="AJ418" i="5"/>
  <c r="AB418" i="5"/>
  <c r="W418" i="5"/>
  <c r="V418" i="5"/>
  <c r="U418" i="5"/>
  <c r="T418" i="5"/>
  <c r="S418" i="5"/>
  <c r="Q418" i="5"/>
  <c r="P418" i="5"/>
  <c r="O418" i="5" s="1"/>
  <c r="N418" i="5"/>
  <c r="M418" i="5"/>
  <c r="K418" i="5"/>
  <c r="J418" i="5"/>
  <c r="I418" i="5" s="1"/>
  <c r="R418" i="5" s="1"/>
  <c r="F418" i="5"/>
  <c r="B418" i="5"/>
  <c r="AI418" i="5" s="1"/>
  <c r="CB417" i="5"/>
  <c r="CA417" i="5"/>
  <c r="BS417" i="5"/>
  <c r="BR417" i="5"/>
  <c r="AJ417" i="5"/>
  <c r="AB417" i="5"/>
  <c r="W417" i="5"/>
  <c r="V417" i="5"/>
  <c r="U417" i="5"/>
  <c r="T417" i="5"/>
  <c r="S417" i="5"/>
  <c r="Q417" i="5"/>
  <c r="P417" i="5"/>
  <c r="O417" i="5" s="1"/>
  <c r="N417" i="5"/>
  <c r="M417" i="5"/>
  <c r="K417" i="5"/>
  <c r="J417" i="5"/>
  <c r="I417" i="5" s="1"/>
  <c r="R417" i="5" s="1"/>
  <c r="F417" i="5"/>
  <c r="B417" i="5"/>
  <c r="AI417" i="5" s="1"/>
  <c r="CB416" i="5"/>
  <c r="CA416" i="5"/>
  <c r="BS416" i="5"/>
  <c r="BR416" i="5"/>
  <c r="AJ416" i="5"/>
  <c r="AB416" i="5"/>
  <c r="W416" i="5"/>
  <c r="V416" i="5"/>
  <c r="U416" i="5"/>
  <c r="T416" i="5"/>
  <c r="S416" i="5"/>
  <c r="Q416" i="5"/>
  <c r="P416" i="5"/>
  <c r="O416" i="5" s="1"/>
  <c r="N416" i="5"/>
  <c r="M416" i="5"/>
  <c r="K416" i="5"/>
  <c r="J416" i="5"/>
  <c r="I416" i="5" s="1"/>
  <c r="R416" i="5" s="1"/>
  <c r="F416" i="5"/>
  <c r="B416" i="5"/>
  <c r="AI416" i="5" s="1"/>
  <c r="CB415" i="5"/>
  <c r="CA415" i="5"/>
  <c r="BS415" i="5"/>
  <c r="BR415" i="5"/>
  <c r="AJ415" i="5"/>
  <c r="AB415" i="5"/>
  <c r="W415" i="5"/>
  <c r="V415" i="5"/>
  <c r="U415" i="5"/>
  <c r="T415" i="5"/>
  <c r="S415" i="5"/>
  <c r="Q415" i="5"/>
  <c r="P415" i="5"/>
  <c r="O415" i="5" s="1"/>
  <c r="N415" i="5"/>
  <c r="M415" i="5"/>
  <c r="K415" i="5"/>
  <c r="J415" i="5"/>
  <c r="I415" i="5" s="1"/>
  <c r="R415" i="5" s="1"/>
  <c r="F415" i="5"/>
  <c r="B415" i="5"/>
  <c r="AI415" i="5" s="1"/>
  <c r="CB414" i="5"/>
  <c r="CA414" i="5"/>
  <c r="BS414" i="5"/>
  <c r="BR414" i="5"/>
  <c r="AJ414" i="5"/>
  <c r="AB414" i="5"/>
  <c r="W414" i="5"/>
  <c r="V414" i="5"/>
  <c r="U414" i="5"/>
  <c r="T414" i="5"/>
  <c r="S414" i="5"/>
  <c r="Q414" i="5"/>
  <c r="P414" i="5"/>
  <c r="O414" i="5" s="1"/>
  <c r="N414" i="5"/>
  <c r="M414" i="5"/>
  <c r="K414" i="5"/>
  <c r="J414" i="5"/>
  <c r="I414" i="5" s="1"/>
  <c r="R414" i="5" s="1"/>
  <c r="F414" i="5"/>
  <c r="B414" i="5"/>
  <c r="AI414" i="5" s="1"/>
  <c r="CB413" i="5"/>
  <c r="CA413" i="5"/>
  <c r="BS413" i="5"/>
  <c r="BR413" i="5"/>
  <c r="AJ413" i="5"/>
  <c r="AB413" i="5"/>
  <c r="W413" i="5"/>
  <c r="V413" i="5"/>
  <c r="U413" i="5"/>
  <c r="T413" i="5"/>
  <c r="S413" i="5"/>
  <c r="Q413" i="5"/>
  <c r="P413" i="5"/>
  <c r="O413" i="5" s="1"/>
  <c r="N413" i="5"/>
  <c r="M413" i="5"/>
  <c r="K413" i="5"/>
  <c r="J413" i="5"/>
  <c r="I413" i="5" s="1"/>
  <c r="R413" i="5" s="1"/>
  <c r="F413" i="5"/>
  <c r="B413" i="5"/>
  <c r="AI413" i="5" s="1"/>
  <c r="CB412" i="5"/>
  <c r="CA412" i="5"/>
  <c r="BS412" i="5"/>
  <c r="BR412" i="5"/>
  <c r="AJ412" i="5"/>
  <c r="AB412" i="5"/>
  <c r="W412" i="5"/>
  <c r="V412" i="5"/>
  <c r="U412" i="5"/>
  <c r="T412" i="5"/>
  <c r="S412" i="5"/>
  <c r="Q412" i="5"/>
  <c r="P412" i="5"/>
  <c r="O412" i="5" s="1"/>
  <c r="N412" i="5"/>
  <c r="M412" i="5"/>
  <c r="K412" i="5"/>
  <c r="J412" i="5"/>
  <c r="I412" i="5" s="1"/>
  <c r="R412" i="5" s="1"/>
  <c r="F412" i="5"/>
  <c r="B412" i="5"/>
  <c r="AI412" i="5" s="1"/>
  <c r="CB411" i="5"/>
  <c r="CA411" i="5"/>
  <c r="BS411" i="5"/>
  <c r="BR411" i="5"/>
  <c r="AJ411" i="5"/>
  <c r="AB411" i="5"/>
  <c r="W411" i="5"/>
  <c r="V411" i="5"/>
  <c r="U411" i="5"/>
  <c r="T411" i="5"/>
  <c r="S411" i="5"/>
  <c r="Q411" i="5"/>
  <c r="P411" i="5"/>
  <c r="O411" i="5" s="1"/>
  <c r="N411" i="5"/>
  <c r="M411" i="5"/>
  <c r="K411" i="5"/>
  <c r="J411" i="5"/>
  <c r="I411" i="5" s="1"/>
  <c r="R411" i="5" s="1"/>
  <c r="F411" i="5"/>
  <c r="B411" i="5"/>
  <c r="AI411" i="5" s="1"/>
  <c r="CB410" i="5"/>
  <c r="CA410" i="5"/>
  <c r="BS410" i="5"/>
  <c r="BR410" i="5"/>
  <c r="AJ410" i="5"/>
  <c r="AB410" i="5"/>
  <c r="W410" i="5"/>
  <c r="V410" i="5"/>
  <c r="U410" i="5"/>
  <c r="T410" i="5"/>
  <c r="S410" i="5"/>
  <c r="Q410" i="5"/>
  <c r="P410" i="5"/>
  <c r="O410" i="5" s="1"/>
  <c r="N410" i="5"/>
  <c r="M410" i="5"/>
  <c r="K410" i="5"/>
  <c r="J410" i="5"/>
  <c r="I410" i="5" s="1"/>
  <c r="R410" i="5" s="1"/>
  <c r="F410" i="5"/>
  <c r="B410" i="5"/>
  <c r="AI410" i="5" s="1"/>
  <c r="CB409" i="5"/>
  <c r="CA409" i="5"/>
  <c r="BS409" i="5"/>
  <c r="BR409" i="5"/>
  <c r="AJ409" i="5"/>
  <c r="AB409" i="5"/>
  <c r="W409" i="5"/>
  <c r="V409" i="5"/>
  <c r="U409" i="5"/>
  <c r="T409" i="5"/>
  <c r="S409" i="5"/>
  <c r="Q409" i="5"/>
  <c r="P409" i="5"/>
  <c r="O409" i="5" s="1"/>
  <c r="N409" i="5"/>
  <c r="M409" i="5"/>
  <c r="K409" i="5"/>
  <c r="J409" i="5"/>
  <c r="I409" i="5" s="1"/>
  <c r="R409" i="5" s="1"/>
  <c r="F409" i="5"/>
  <c r="B409" i="5"/>
  <c r="AI409" i="5" s="1"/>
  <c r="CB408" i="5"/>
  <c r="CA408" i="5"/>
  <c r="BS408" i="5"/>
  <c r="BR408" i="5"/>
  <c r="AJ408" i="5"/>
  <c r="AB408" i="5"/>
  <c r="W408" i="5"/>
  <c r="V408" i="5"/>
  <c r="U408" i="5"/>
  <c r="T408" i="5"/>
  <c r="S408" i="5"/>
  <c r="Q408" i="5"/>
  <c r="P408" i="5"/>
  <c r="O408" i="5" s="1"/>
  <c r="N408" i="5"/>
  <c r="M408" i="5"/>
  <c r="K408" i="5"/>
  <c r="J408" i="5"/>
  <c r="I408" i="5" s="1"/>
  <c r="R408" i="5" s="1"/>
  <c r="F408" i="5"/>
  <c r="B408" i="5"/>
  <c r="AI408" i="5" s="1"/>
  <c r="CB407" i="5"/>
  <c r="CA407" i="5"/>
  <c r="BS407" i="5"/>
  <c r="BR407" i="5"/>
  <c r="AJ407" i="5"/>
  <c r="AB407" i="5"/>
  <c r="W407" i="5"/>
  <c r="V407" i="5"/>
  <c r="U407" i="5"/>
  <c r="T407" i="5"/>
  <c r="S407" i="5"/>
  <c r="Q407" i="5"/>
  <c r="P407" i="5"/>
  <c r="O407" i="5" s="1"/>
  <c r="N407" i="5"/>
  <c r="M407" i="5"/>
  <c r="K407" i="5"/>
  <c r="J407" i="5"/>
  <c r="I407" i="5" s="1"/>
  <c r="R407" i="5" s="1"/>
  <c r="F407" i="5"/>
  <c r="B407" i="5"/>
  <c r="AI407" i="5" s="1"/>
  <c r="CB406" i="5"/>
  <c r="CA406" i="5"/>
  <c r="BS406" i="5"/>
  <c r="BR406" i="5"/>
  <c r="AJ406" i="5"/>
  <c r="AB406" i="5"/>
  <c r="W406" i="5"/>
  <c r="V406" i="5"/>
  <c r="U406" i="5"/>
  <c r="T406" i="5"/>
  <c r="S406" i="5"/>
  <c r="Q406" i="5"/>
  <c r="P406" i="5"/>
  <c r="O406" i="5" s="1"/>
  <c r="N406" i="5"/>
  <c r="M406" i="5"/>
  <c r="K406" i="5"/>
  <c r="J406" i="5"/>
  <c r="I406" i="5" s="1"/>
  <c r="R406" i="5" s="1"/>
  <c r="F406" i="5"/>
  <c r="B406" i="5"/>
  <c r="AI406" i="5" s="1"/>
  <c r="CB405" i="5"/>
  <c r="CA405" i="5"/>
  <c r="BS405" i="5"/>
  <c r="BR405" i="5"/>
  <c r="AJ405" i="5"/>
  <c r="AB405" i="5"/>
  <c r="W405" i="5"/>
  <c r="V405" i="5"/>
  <c r="U405" i="5"/>
  <c r="T405" i="5"/>
  <c r="S405" i="5"/>
  <c r="Q405" i="5"/>
  <c r="P405" i="5"/>
  <c r="O405" i="5" s="1"/>
  <c r="N405" i="5"/>
  <c r="M405" i="5"/>
  <c r="K405" i="5"/>
  <c r="J405" i="5"/>
  <c r="I405" i="5" s="1"/>
  <c r="R405" i="5" s="1"/>
  <c r="F405" i="5"/>
  <c r="B405" i="5"/>
  <c r="AI405" i="5" s="1"/>
  <c r="CB404" i="5"/>
  <c r="CA404" i="5"/>
  <c r="BS404" i="5"/>
  <c r="BR404" i="5"/>
  <c r="AJ404" i="5"/>
  <c r="AB404" i="5"/>
  <c r="W404" i="5"/>
  <c r="V404" i="5"/>
  <c r="U404" i="5"/>
  <c r="T404" i="5"/>
  <c r="S404" i="5"/>
  <c r="Q404" i="5"/>
  <c r="P404" i="5"/>
  <c r="O404" i="5" s="1"/>
  <c r="N404" i="5"/>
  <c r="M404" i="5"/>
  <c r="K404" i="5"/>
  <c r="J404" i="5"/>
  <c r="I404" i="5" s="1"/>
  <c r="R404" i="5" s="1"/>
  <c r="F404" i="5"/>
  <c r="B404" i="5"/>
  <c r="AI404" i="5" s="1"/>
  <c r="CB403" i="5"/>
  <c r="CA403" i="5"/>
  <c r="BS403" i="5"/>
  <c r="BR403" i="5"/>
  <c r="AJ403" i="5"/>
  <c r="AB403" i="5"/>
  <c r="W403" i="5"/>
  <c r="V403" i="5"/>
  <c r="U403" i="5"/>
  <c r="T403" i="5"/>
  <c r="S403" i="5"/>
  <c r="Q403" i="5"/>
  <c r="P403" i="5"/>
  <c r="O403" i="5" s="1"/>
  <c r="N403" i="5"/>
  <c r="M403" i="5"/>
  <c r="K403" i="5"/>
  <c r="J403" i="5"/>
  <c r="I403" i="5" s="1"/>
  <c r="R403" i="5" s="1"/>
  <c r="F403" i="5"/>
  <c r="B403" i="5"/>
  <c r="AI403" i="5" s="1"/>
  <c r="CB402" i="5"/>
  <c r="CA402" i="5"/>
  <c r="BS402" i="5"/>
  <c r="BR402" i="5"/>
  <c r="AJ402" i="5"/>
  <c r="AB402" i="5"/>
  <c r="W402" i="5"/>
  <c r="V402" i="5"/>
  <c r="U402" i="5"/>
  <c r="T402" i="5"/>
  <c r="S402" i="5"/>
  <c r="Q402" i="5"/>
  <c r="P402" i="5"/>
  <c r="O402" i="5" s="1"/>
  <c r="N402" i="5"/>
  <c r="M402" i="5"/>
  <c r="K402" i="5"/>
  <c r="J402" i="5"/>
  <c r="I402" i="5" s="1"/>
  <c r="R402" i="5" s="1"/>
  <c r="F402" i="5"/>
  <c r="B402" i="5"/>
  <c r="AI402" i="5" s="1"/>
  <c r="CB401" i="5"/>
  <c r="CA401" i="5"/>
  <c r="BS401" i="5"/>
  <c r="BR401" i="5"/>
  <c r="AJ401" i="5"/>
  <c r="AB401" i="5"/>
  <c r="W401" i="5"/>
  <c r="V401" i="5"/>
  <c r="U401" i="5"/>
  <c r="T401" i="5"/>
  <c r="S401" i="5"/>
  <c r="Q401" i="5"/>
  <c r="P401" i="5"/>
  <c r="O401" i="5" s="1"/>
  <c r="N401" i="5"/>
  <c r="M401" i="5"/>
  <c r="K401" i="5"/>
  <c r="J401" i="5"/>
  <c r="I401" i="5" s="1"/>
  <c r="R401" i="5" s="1"/>
  <c r="F401" i="5"/>
  <c r="B401" i="5"/>
  <c r="AI401" i="5" s="1"/>
  <c r="CB400" i="5"/>
  <c r="CA400" i="5"/>
  <c r="BS400" i="5"/>
  <c r="BR400" i="5"/>
  <c r="AJ400" i="5"/>
  <c r="AB400" i="5"/>
  <c r="W400" i="5"/>
  <c r="V400" i="5"/>
  <c r="U400" i="5"/>
  <c r="T400" i="5"/>
  <c r="S400" i="5"/>
  <c r="Q400" i="5"/>
  <c r="P400" i="5"/>
  <c r="O400" i="5" s="1"/>
  <c r="N400" i="5"/>
  <c r="M400" i="5"/>
  <c r="K400" i="5"/>
  <c r="J400" i="5"/>
  <c r="I400" i="5" s="1"/>
  <c r="R400" i="5" s="1"/>
  <c r="F400" i="5"/>
  <c r="B400" i="5"/>
  <c r="AI400" i="5" s="1"/>
  <c r="CB399" i="5"/>
  <c r="CA399" i="5"/>
  <c r="BS399" i="5"/>
  <c r="BR399" i="5"/>
  <c r="AJ399" i="5"/>
  <c r="AB399" i="5"/>
  <c r="W399" i="5"/>
  <c r="V399" i="5"/>
  <c r="U399" i="5"/>
  <c r="T399" i="5"/>
  <c r="S399" i="5"/>
  <c r="Q399" i="5"/>
  <c r="P399" i="5"/>
  <c r="O399" i="5" s="1"/>
  <c r="N399" i="5"/>
  <c r="M399" i="5"/>
  <c r="K399" i="5"/>
  <c r="J399" i="5"/>
  <c r="I399" i="5" s="1"/>
  <c r="R399" i="5" s="1"/>
  <c r="F399" i="5"/>
  <c r="B399" i="5"/>
  <c r="AI399" i="5" s="1"/>
  <c r="CB398" i="5"/>
  <c r="CA398" i="5"/>
  <c r="BS398" i="5"/>
  <c r="BR398" i="5"/>
  <c r="AJ398" i="5"/>
  <c r="AB398" i="5"/>
  <c r="W398" i="5"/>
  <c r="V398" i="5"/>
  <c r="U398" i="5"/>
  <c r="T398" i="5"/>
  <c r="S398" i="5"/>
  <c r="Q398" i="5"/>
  <c r="P398" i="5"/>
  <c r="O398" i="5" s="1"/>
  <c r="N398" i="5"/>
  <c r="M398" i="5"/>
  <c r="K398" i="5"/>
  <c r="J398" i="5"/>
  <c r="I398" i="5" s="1"/>
  <c r="R398" i="5" s="1"/>
  <c r="F398" i="5"/>
  <c r="B398" i="5"/>
  <c r="AI398" i="5" s="1"/>
  <c r="CB397" i="5"/>
  <c r="CA397" i="5"/>
  <c r="BS397" i="5"/>
  <c r="BR397" i="5"/>
  <c r="AJ397" i="5"/>
  <c r="AB397" i="5"/>
  <c r="W397" i="5"/>
  <c r="V397" i="5"/>
  <c r="U397" i="5"/>
  <c r="T397" i="5"/>
  <c r="S397" i="5"/>
  <c r="Q397" i="5"/>
  <c r="P397" i="5"/>
  <c r="O397" i="5" s="1"/>
  <c r="N397" i="5"/>
  <c r="M397" i="5"/>
  <c r="K397" i="5"/>
  <c r="J397" i="5"/>
  <c r="I397" i="5" s="1"/>
  <c r="R397" i="5" s="1"/>
  <c r="F397" i="5"/>
  <c r="B397" i="5"/>
  <c r="AI397" i="5" s="1"/>
  <c r="CB396" i="5"/>
  <c r="CA396" i="5"/>
  <c r="BS396" i="5"/>
  <c r="BR396" i="5"/>
  <c r="AJ396" i="5"/>
  <c r="AB396" i="5"/>
  <c r="W396" i="5"/>
  <c r="V396" i="5"/>
  <c r="U396" i="5"/>
  <c r="T396" i="5"/>
  <c r="S396" i="5"/>
  <c r="Q396" i="5"/>
  <c r="P396" i="5"/>
  <c r="O396" i="5" s="1"/>
  <c r="N396" i="5"/>
  <c r="M396" i="5"/>
  <c r="K396" i="5"/>
  <c r="J396" i="5"/>
  <c r="I396" i="5" s="1"/>
  <c r="R396" i="5" s="1"/>
  <c r="F396" i="5"/>
  <c r="B396" i="5"/>
  <c r="AI396" i="5" s="1"/>
  <c r="CB395" i="5"/>
  <c r="CA395" i="5"/>
  <c r="BS395" i="5"/>
  <c r="BR395" i="5"/>
  <c r="AJ395" i="5"/>
  <c r="AB395" i="5"/>
  <c r="W395" i="5"/>
  <c r="V395" i="5"/>
  <c r="U395" i="5"/>
  <c r="T395" i="5"/>
  <c r="S395" i="5"/>
  <c r="Q395" i="5"/>
  <c r="P395" i="5"/>
  <c r="O395" i="5" s="1"/>
  <c r="N395" i="5"/>
  <c r="M395" i="5"/>
  <c r="K395" i="5"/>
  <c r="J395" i="5"/>
  <c r="I395" i="5" s="1"/>
  <c r="R395" i="5" s="1"/>
  <c r="F395" i="5"/>
  <c r="B395" i="5"/>
  <c r="AI395" i="5" s="1"/>
  <c r="CB394" i="5"/>
  <c r="CA394" i="5"/>
  <c r="BS394" i="5"/>
  <c r="BR394" i="5"/>
  <c r="AJ394" i="5"/>
  <c r="AB394" i="5"/>
  <c r="W394" i="5"/>
  <c r="V394" i="5"/>
  <c r="U394" i="5"/>
  <c r="T394" i="5"/>
  <c r="S394" i="5"/>
  <c r="Q394" i="5"/>
  <c r="P394" i="5"/>
  <c r="O394" i="5" s="1"/>
  <c r="N394" i="5"/>
  <c r="M394" i="5"/>
  <c r="K394" i="5"/>
  <c r="J394" i="5"/>
  <c r="I394" i="5" s="1"/>
  <c r="R394" i="5" s="1"/>
  <c r="F394" i="5"/>
  <c r="B394" i="5"/>
  <c r="AI394" i="5" s="1"/>
  <c r="CB393" i="5"/>
  <c r="CA393" i="5"/>
  <c r="BS393" i="5"/>
  <c r="BR393" i="5"/>
  <c r="AJ393" i="5"/>
  <c r="AB393" i="5"/>
  <c r="W393" i="5"/>
  <c r="V393" i="5"/>
  <c r="U393" i="5"/>
  <c r="T393" i="5"/>
  <c r="S393" i="5"/>
  <c r="Q393" i="5"/>
  <c r="P393" i="5"/>
  <c r="O393" i="5" s="1"/>
  <c r="N393" i="5"/>
  <c r="M393" i="5"/>
  <c r="K393" i="5"/>
  <c r="J393" i="5"/>
  <c r="I393" i="5" s="1"/>
  <c r="R393" i="5" s="1"/>
  <c r="F393" i="5"/>
  <c r="B393" i="5"/>
  <c r="AI393" i="5" s="1"/>
  <c r="CB392" i="5"/>
  <c r="CA392" i="5"/>
  <c r="BS392" i="5"/>
  <c r="BR392" i="5"/>
  <c r="AJ392" i="5"/>
  <c r="AB392" i="5"/>
  <c r="W392" i="5"/>
  <c r="V392" i="5"/>
  <c r="U392" i="5"/>
  <c r="T392" i="5"/>
  <c r="S392" i="5"/>
  <c r="Q392" i="5"/>
  <c r="P392" i="5"/>
  <c r="O392" i="5" s="1"/>
  <c r="N392" i="5"/>
  <c r="M392" i="5"/>
  <c r="K392" i="5"/>
  <c r="J392" i="5"/>
  <c r="I392" i="5" s="1"/>
  <c r="R392" i="5" s="1"/>
  <c r="F392" i="5"/>
  <c r="B392" i="5"/>
  <c r="AI392" i="5" s="1"/>
  <c r="CB391" i="5"/>
  <c r="CA391" i="5"/>
  <c r="BS391" i="5"/>
  <c r="BR391" i="5"/>
  <c r="AJ391" i="5"/>
  <c r="AB391" i="5"/>
  <c r="W391" i="5"/>
  <c r="V391" i="5"/>
  <c r="U391" i="5"/>
  <c r="T391" i="5"/>
  <c r="S391" i="5"/>
  <c r="Q391" i="5"/>
  <c r="P391" i="5"/>
  <c r="O391" i="5" s="1"/>
  <c r="N391" i="5"/>
  <c r="M391" i="5"/>
  <c r="K391" i="5"/>
  <c r="J391" i="5"/>
  <c r="I391" i="5" s="1"/>
  <c r="R391" i="5" s="1"/>
  <c r="F391" i="5"/>
  <c r="B391" i="5"/>
  <c r="AI391" i="5" s="1"/>
  <c r="CB390" i="5"/>
  <c r="CA390" i="5"/>
  <c r="BS390" i="5"/>
  <c r="BR390" i="5"/>
  <c r="AJ390" i="5"/>
  <c r="AB390" i="5"/>
  <c r="W390" i="5"/>
  <c r="V390" i="5"/>
  <c r="U390" i="5"/>
  <c r="T390" i="5"/>
  <c r="S390" i="5"/>
  <c r="Q390" i="5"/>
  <c r="P390" i="5"/>
  <c r="O390" i="5" s="1"/>
  <c r="N390" i="5"/>
  <c r="M390" i="5"/>
  <c r="K390" i="5"/>
  <c r="J390" i="5"/>
  <c r="I390" i="5" s="1"/>
  <c r="R390" i="5" s="1"/>
  <c r="F390" i="5"/>
  <c r="B390" i="5"/>
  <c r="AI390" i="5" s="1"/>
  <c r="CB389" i="5"/>
  <c r="CA389" i="5"/>
  <c r="BS389" i="5"/>
  <c r="BR389" i="5"/>
  <c r="AJ389" i="5"/>
  <c r="AB389" i="5"/>
  <c r="W389" i="5"/>
  <c r="V389" i="5"/>
  <c r="U389" i="5"/>
  <c r="T389" i="5"/>
  <c r="S389" i="5"/>
  <c r="Q389" i="5"/>
  <c r="P389" i="5"/>
  <c r="O389" i="5" s="1"/>
  <c r="N389" i="5"/>
  <c r="M389" i="5"/>
  <c r="K389" i="5"/>
  <c r="J389" i="5"/>
  <c r="I389" i="5" s="1"/>
  <c r="R389" i="5" s="1"/>
  <c r="F389" i="5"/>
  <c r="B389" i="5"/>
  <c r="AI389" i="5" s="1"/>
  <c r="CB388" i="5"/>
  <c r="CA388" i="5"/>
  <c r="BS388" i="5"/>
  <c r="BR388" i="5"/>
  <c r="AJ388" i="5"/>
  <c r="AB388" i="5"/>
  <c r="W388" i="5"/>
  <c r="V388" i="5"/>
  <c r="U388" i="5"/>
  <c r="T388" i="5"/>
  <c r="S388" i="5"/>
  <c r="Q388" i="5"/>
  <c r="P388" i="5"/>
  <c r="O388" i="5" s="1"/>
  <c r="N388" i="5"/>
  <c r="M388" i="5"/>
  <c r="K388" i="5"/>
  <c r="J388" i="5"/>
  <c r="I388" i="5" s="1"/>
  <c r="R388" i="5" s="1"/>
  <c r="F388" i="5"/>
  <c r="B388" i="5"/>
  <c r="AI388" i="5" s="1"/>
  <c r="CB387" i="5"/>
  <c r="CA387" i="5"/>
  <c r="BS387" i="5"/>
  <c r="BR387" i="5"/>
  <c r="AJ387" i="5"/>
  <c r="AB387" i="5"/>
  <c r="W387" i="5"/>
  <c r="V387" i="5"/>
  <c r="U387" i="5"/>
  <c r="T387" i="5"/>
  <c r="S387" i="5"/>
  <c r="Q387" i="5"/>
  <c r="P387" i="5"/>
  <c r="O387" i="5" s="1"/>
  <c r="N387" i="5"/>
  <c r="M387" i="5"/>
  <c r="K387" i="5"/>
  <c r="J387" i="5"/>
  <c r="I387" i="5" s="1"/>
  <c r="R387" i="5" s="1"/>
  <c r="F387" i="5"/>
  <c r="B387" i="5"/>
  <c r="AI387" i="5" s="1"/>
  <c r="CB386" i="5"/>
  <c r="CA386" i="5"/>
  <c r="BS386" i="5"/>
  <c r="BR386" i="5"/>
  <c r="AJ386" i="5"/>
  <c r="AB386" i="5"/>
  <c r="W386" i="5"/>
  <c r="V386" i="5"/>
  <c r="U386" i="5"/>
  <c r="T386" i="5"/>
  <c r="S386" i="5"/>
  <c r="Q386" i="5"/>
  <c r="P386" i="5"/>
  <c r="O386" i="5" s="1"/>
  <c r="N386" i="5"/>
  <c r="M386" i="5"/>
  <c r="K386" i="5"/>
  <c r="J386" i="5"/>
  <c r="I386" i="5" s="1"/>
  <c r="R386" i="5" s="1"/>
  <c r="F386" i="5"/>
  <c r="B386" i="5"/>
  <c r="AI386" i="5" s="1"/>
  <c r="CB385" i="5"/>
  <c r="CA385" i="5"/>
  <c r="BS385" i="5"/>
  <c r="BR385" i="5"/>
  <c r="AJ385" i="5"/>
  <c r="AB385" i="5"/>
  <c r="W385" i="5"/>
  <c r="V385" i="5"/>
  <c r="U385" i="5"/>
  <c r="T385" i="5"/>
  <c r="S385" i="5"/>
  <c r="Q385" i="5"/>
  <c r="P385" i="5"/>
  <c r="O385" i="5" s="1"/>
  <c r="N385" i="5"/>
  <c r="M385" i="5"/>
  <c r="K385" i="5"/>
  <c r="J385" i="5"/>
  <c r="I385" i="5" s="1"/>
  <c r="R385" i="5" s="1"/>
  <c r="F385" i="5"/>
  <c r="B385" i="5"/>
  <c r="AI385" i="5" s="1"/>
  <c r="CB384" i="5"/>
  <c r="CA384" i="5"/>
  <c r="BS384" i="5"/>
  <c r="BR384" i="5"/>
  <c r="AJ384" i="5"/>
  <c r="AB384" i="5"/>
  <c r="W384" i="5"/>
  <c r="V384" i="5"/>
  <c r="U384" i="5"/>
  <c r="T384" i="5"/>
  <c r="S384" i="5"/>
  <c r="Q384" i="5"/>
  <c r="P384" i="5"/>
  <c r="O384" i="5" s="1"/>
  <c r="N384" i="5"/>
  <c r="M384" i="5"/>
  <c r="K384" i="5"/>
  <c r="J384" i="5"/>
  <c r="I384" i="5" s="1"/>
  <c r="R384" i="5" s="1"/>
  <c r="F384" i="5"/>
  <c r="B384" i="5"/>
  <c r="AI384" i="5" s="1"/>
  <c r="CB383" i="5"/>
  <c r="CA383" i="5"/>
  <c r="BS383" i="5"/>
  <c r="BR383" i="5"/>
  <c r="AJ383" i="5"/>
  <c r="AB383" i="5"/>
  <c r="W383" i="5"/>
  <c r="V383" i="5"/>
  <c r="U383" i="5"/>
  <c r="T383" i="5"/>
  <c r="S383" i="5"/>
  <c r="Q383" i="5"/>
  <c r="P383" i="5"/>
  <c r="O383" i="5" s="1"/>
  <c r="N383" i="5"/>
  <c r="M383" i="5"/>
  <c r="K383" i="5"/>
  <c r="J383" i="5"/>
  <c r="I383" i="5" s="1"/>
  <c r="R383" i="5" s="1"/>
  <c r="F383" i="5"/>
  <c r="B383" i="5"/>
  <c r="AI383" i="5" s="1"/>
  <c r="CB382" i="5"/>
  <c r="CA382" i="5"/>
  <c r="BS382" i="5"/>
  <c r="BR382" i="5"/>
  <c r="AJ382" i="5"/>
  <c r="AB382" i="5"/>
  <c r="W382" i="5"/>
  <c r="V382" i="5"/>
  <c r="U382" i="5"/>
  <c r="T382" i="5"/>
  <c r="S382" i="5"/>
  <c r="Q382" i="5"/>
  <c r="P382" i="5"/>
  <c r="O382" i="5" s="1"/>
  <c r="N382" i="5"/>
  <c r="M382" i="5"/>
  <c r="K382" i="5"/>
  <c r="J382" i="5"/>
  <c r="I382" i="5" s="1"/>
  <c r="R382" i="5" s="1"/>
  <c r="F382" i="5"/>
  <c r="B382" i="5"/>
  <c r="AI382" i="5" s="1"/>
  <c r="CB381" i="5"/>
  <c r="CA381" i="5"/>
  <c r="BS381" i="5"/>
  <c r="BR381" i="5"/>
  <c r="AJ381" i="5"/>
  <c r="AB381" i="5"/>
  <c r="W381" i="5"/>
  <c r="V381" i="5"/>
  <c r="U381" i="5"/>
  <c r="T381" i="5"/>
  <c r="S381" i="5"/>
  <c r="Q381" i="5"/>
  <c r="P381" i="5"/>
  <c r="O381" i="5" s="1"/>
  <c r="N381" i="5"/>
  <c r="M381" i="5"/>
  <c r="K381" i="5"/>
  <c r="J381" i="5"/>
  <c r="I381" i="5" s="1"/>
  <c r="R381" i="5" s="1"/>
  <c r="F381" i="5"/>
  <c r="B381" i="5"/>
  <c r="AI381" i="5" s="1"/>
  <c r="CB380" i="5"/>
  <c r="CA380" i="5"/>
  <c r="BS380" i="5"/>
  <c r="BR380" i="5"/>
  <c r="AJ380" i="5"/>
  <c r="AB380" i="5"/>
  <c r="W380" i="5"/>
  <c r="V380" i="5"/>
  <c r="U380" i="5"/>
  <c r="T380" i="5"/>
  <c r="S380" i="5"/>
  <c r="Q380" i="5"/>
  <c r="P380" i="5"/>
  <c r="O380" i="5" s="1"/>
  <c r="N380" i="5"/>
  <c r="M380" i="5"/>
  <c r="K380" i="5"/>
  <c r="J380" i="5"/>
  <c r="I380" i="5" s="1"/>
  <c r="R380" i="5" s="1"/>
  <c r="F380" i="5"/>
  <c r="B380" i="5"/>
  <c r="AI380" i="5" s="1"/>
  <c r="CB379" i="5"/>
  <c r="CA379" i="5"/>
  <c r="BS379" i="5"/>
  <c r="BR379" i="5"/>
  <c r="AJ379" i="5"/>
  <c r="AB379" i="5"/>
  <c r="W379" i="5"/>
  <c r="V379" i="5"/>
  <c r="U379" i="5"/>
  <c r="T379" i="5"/>
  <c r="S379" i="5"/>
  <c r="Q379" i="5"/>
  <c r="P379" i="5"/>
  <c r="O379" i="5" s="1"/>
  <c r="N379" i="5"/>
  <c r="M379" i="5"/>
  <c r="K379" i="5"/>
  <c r="J379" i="5"/>
  <c r="I379" i="5" s="1"/>
  <c r="R379" i="5" s="1"/>
  <c r="F379" i="5"/>
  <c r="B379" i="5"/>
  <c r="AI379" i="5" s="1"/>
  <c r="CB378" i="5"/>
  <c r="CA378" i="5"/>
  <c r="BS378" i="5"/>
  <c r="BR378" i="5"/>
  <c r="AJ378" i="5"/>
  <c r="AB378" i="5"/>
  <c r="W378" i="5"/>
  <c r="V378" i="5"/>
  <c r="U378" i="5"/>
  <c r="T378" i="5"/>
  <c r="S378" i="5"/>
  <c r="Q378" i="5"/>
  <c r="P378" i="5"/>
  <c r="O378" i="5" s="1"/>
  <c r="N378" i="5"/>
  <c r="M378" i="5"/>
  <c r="K378" i="5"/>
  <c r="J378" i="5"/>
  <c r="I378" i="5" s="1"/>
  <c r="R378" i="5" s="1"/>
  <c r="F378" i="5"/>
  <c r="B378" i="5"/>
  <c r="AI378" i="5" s="1"/>
  <c r="CB377" i="5"/>
  <c r="CA377" i="5"/>
  <c r="BS377" i="5"/>
  <c r="BR377" i="5"/>
  <c r="AJ377" i="5"/>
  <c r="AB377" i="5"/>
  <c r="W377" i="5"/>
  <c r="V377" i="5"/>
  <c r="U377" i="5"/>
  <c r="T377" i="5"/>
  <c r="S377" i="5"/>
  <c r="Q377" i="5"/>
  <c r="P377" i="5"/>
  <c r="O377" i="5" s="1"/>
  <c r="N377" i="5"/>
  <c r="M377" i="5"/>
  <c r="K377" i="5"/>
  <c r="J377" i="5"/>
  <c r="I377" i="5" s="1"/>
  <c r="R377" i="5" s="1"/>
  <c r="F377" i="5"/>
  <c r="B377" i="5"/>
  <c r="AI377" i="5" s="1"/>
  <c r="CB376" i="5"/>
  <c r="CA376" i="5"/>
  <c r="BS376" i="5"/>
  <c r="BR376" i="5"/>
  <c r="AJ376" i="5"/>
  <c r="AB376" i="5"/>
  <c r="W376" i="5"/>
  <c r="V376" i="5"/>
  <c r="U376" i="5"/>
  <c r="T376" i="5"/>
  <c r="S376" i="5"/>
  <c r="Q376" i="5"/>
  <c r="P376" i="5"/>
  <c r="O376" i="5" s="1"/>
  <c r="N376" i="5"/>
  <c r="M376" i="5"/>
  <c r="K376" i="5"/>
  <c r="J376" i="5"/>
  <c r="I376" i="5" s="1"/>
  <c r="R376" i="5" s="1"/>
  <c r="F376" i="5"/>
  <c r="B376" i="5"/>
  <c r="AI376" i="5" s="1"/>
  <c r="CB375" i="5"/>
  <c r="CA375" i="5"/>
  <c r="BS375" i="5"/>
  <c r="BR375" i="5"/>
  <c r="AJ375" i="5"/>
  <c r="AB375" i="5"/>
  <c r="W375" i="5"/>
  <c r="V375" i="5"/>
  <c r="U375" i="5"/>
  <c r="T375" i="5"/>
  <c r="S375" i="5"/>
  <c r="Q375" i="5"/>
  <c r="P375" i="5"/>
  <c r="O375" i="5" s="1"/>
  <c r="N375" i="5"/>
  <c r="M375" i="5"/>
  <c r="K375" i="5"/>
  <c r="J375" i="5"/>
  <c r="I375" i="5" s="1"/>
  <c r="R375" i="5" s="1"/>
  <c r="F375" i="5"/>
  <c r="B375" i="5"/>
  <c r="AI375" i="5" s="1"/>
  <c r="CB374" i="5"/>
  <c r="CA374" i="5"/>
  <c r="BS374" i="5"/>
  <c r="BR374" i="5"/>
  <c r="AJ374" i="5"/>
  <c r="AB374" i="5"/>
  <c r="W374" i="5"/>
  <c r="V374" i="5"/>
  <c r="U374" i="5"/>
  <c r="T374" i="5"/>
  <c r="S374" i="5"/>
  <c r="Q374" i="5"/>
  <c r="P374" i="5"/>
  <c r="O374" i="5" s="1"/>
  <c r="N374" i="5"/>
  <c r="M374" i="5"/>
  <c r="K374" i="5"/>
  <c r="J374" i="5"/>
  <c r="I374" i="5" s="1"/>
  <c r="R374" i="5" s="1"/>
  <c r="F374" i="5"/>
  <c r="B374" i="5"/>
  <c r="AI374" i="5" s="1"/>
  <c r="CB373" i="5"/>
  <c r="CA373" i="5"/>
  <c r="BS373" i="5"/>
  <c r="BR373" i="5"/>
  <c r="AJ373" i="5"/>
  <c r="AB373" i="5"/>
  <c r="W373" i="5"/>
  <c r="V373" i="5"/>
  <c r="U373" i="5"/>
  <c r="T373" i="5"/>
  <c r="S373" i="5"/>
  <c r="Q373" i="5"/>
  <c r="P373" i="5"/>
  <c r="O373" i="5" s="1"/>
  <c r="N373" i="5"/>
  <c r="M373" i="5"/>
  <c r="K373" i="5"/>
  <c r="J373" i="5"/>
  <c r="I373" i="5" s="1"/>
  <c r="R373" i="5" s="1"/>
  <c r="F373" i="5"/>
  <c r="B373" i="5"/>
  <c r="AI373" i="5" s="1"/>
  <c r="CB372" i="5"/>
  <c r="CA372" i="5"/>
  <c r="BS372" i="5"/>
  <c r="BR372" i="5"/>
  <c r="AJ372" i="5"/>
  <c r="AB372" i="5"/>
  <c r="W372" i="5"/>
  <c r="V372" i="5"/>
  <c r="U372" i="5"/>
  <c r="T372" i="5"/>
  <c r="S372" i="5"/>
  <c r="Q372" i="5"/>
  <c r="P372" i="5"/>
  <c r="O372" i="5" s="1"/>
  <c r="N372" i="5"/>
  <c r="M372" i="5"/>
  <c r="K372" i="5"/>
  <c r="J372" i="5"/>
  <c r="I372" i="5" s="1"/>
  <c r="R372" i="5" s="1"/>
  <c r="F372" i="5"/>
  <c r="B372" i="5"/>
  <c r="AI372" i="5" s="1"/>
  <c r="CB371" i="5"/>
  <c r="CA371" i="5"/>
  <c r="BS371" i="5"/>
  <c r="BR371" i="5"/>
  <c r="AJ371" i="5"/>
  <c r="AB371" i="5"/>
  <c r="W371" i="5"/>
  <c r="V371" i="5"/>
  <c r="U371" i="5"/>
  <c r="T371" i="5"/>
  <c r="S371" i="5"/>
  <c r="Q371" i="5"/>
  <c r="P371" i="5"/>
  <c r="O371" i="5" s="1"/>
  <c r="N371" i="5"/>
  <c r="M371" i="5"/>
  <c r="K371" i="5"/>
  <c r="J371" i="5"/>
  <c r="I371" i="5" s="1"/>
  <c r="R371" i="5" s="1"/>
  <c r="F371" i="5"/>
  <c r="B371" i="5"/>
  <c r="AI371" i="5" s="1"/>
  <c r="CB370" i="5"/>
  <c r="CA370" i="5"/>
  <c r="BS370" i="5"/>
  <c r="BR370" i="5"/>
  <c r="AJ370" i="5"/>
  <c r="AB370" i="5"/>
  <c r="W370" i="5"/>
  <c r="V370" i="5"/>
  <c r="U370" i="5"/>
  <c r="T370" i="5"/>
  <c r="S370" i="5"/>
  <c r="Q370" i="5"/>
  <c r="P370" i="5"/>
  <c r="O370" i="5" s="1"/>
  <c r="N370" i="5"/>
  <c r="M370" i="5"/>
  <c r="K370" i="5"/>
  <c r="J370" i="5"/>
  <c r="I370" i="5" s="1"/>
  <c r="R370" i="5" s="1"/>
  <c r="F370" i="5"/>
  <c r="B370" i="5"/>
  <c r="AI370" i="5" s="1"/>
  <c r="CB369" i="5"/>
  <c r="CA369" i="5"/>
  <c r="BS369" i="5"/>
  <c r="BR369" i="5"/>
  <c r="AJ369" i="5"/>
  <c r="AB369" i="5"/>
  <c r="W369" i="5"/>
  <c r="V369" i="5"/>
  <c r="U369" i="5"/>
  <c r="T369" i="5"/>
  <c r="S369" i="5"/>
  <c r="Q369" i="5"/>
  <c r="P369" i="5"/>
  <c r="O369" i="5" s="1"/>
  <c r="N369" i="5"/>
  <c r="M369" i="5"/>
  <c r="K369" i="5"/>
  <c r="J369" i="5"/>
  <c r="I369" i="5" s="1"/>
  <c r="R369" i="5" s="1"/>
  <c r="F369" i="5"/>
  <c r="B369" i="5"/>
  <c r="AI369" i="5" s="1"/>
  <c r="CB368" i="5"/>
  <c r="CA368" i="5"/>
  <c r="BS368" i="5"/>
  <c r="BR368" i="5"/>
  <c r="AJ368" i="5"/>
  <c r="AB368" i="5"/>
  <c r="W368" i="5"/>
  <c r="V368" i="5"/>
  <c r="U368" i="5"/>
  <c r="T368" i="5"/>
  <c r="S368" i="5"/>
  <c r="Q368" i="5"/>
  <c r="P368" i="5"/>
  <c r="O368" i="5" s="1"/>
  <c r="N368" i="5"/>
  <c r="M368" i="5"/>
  <c r="K368" i="5"/>
  <c r="J368" i="5"/>
  <c r="I368" i="5" s="1"/>
  <c r="R368" i="5" s="1"/>
  <c r="F368" i="5"/>
  <c r="B368" i="5"/>
  <c r="AI368" i="5" s="1"/>
  <c r="CB367" i="5"/>
  <c r="CA367" i="5"/>
  <c r="BS367" i="5"/>
  <c r="BR367" i="5"/>
  <c r="AJ367" i="5"/>
  <c r="AB367" i="5"/>
  <c r="W367" i="5"/>
  <c r="V367" i="5"/>
  <c r="U367" i="5"/>
  <c r="T367" i="5"/>
  <c r="S367" i="5"/>
  <c r="Q367" i="5"/>
  <c r="P367" i="5"/>
  <c r="O367" i="5" s="1"/>
  <c r="N367" i="5"/>
  <c r="M367" i="5"/>
  <c r="K367" i="5"/>
  <c r="J367" i="5"/>
  <c r="I367" i="5" s="1"/>
  <c r="R367" i="5" s="1"/>
  <c r="F367" i="5"/>
  <c r="B367" i="5"/>
  <c r="AI367" i="5" s="1"/>
  <c r="CB366" i="5"/>
  <c r="CA366" i="5"/>
  <c r="BS366" i="5"/>
  <c r="BR366" i="5"/>
  <c r="AJ366" i="5"/>
  <c r="AB366" i="5"/>
  <c r="W366" i="5"/>
  <c r="V366" i="5"/>
  <c r="U366" i="5"/>
  <c r="T366" i="5"/>
  <c r="S366" i="5"/>
  <c r="Q366" i="5"/>
  <c r="P366" i="5"/>
  <c r="O366" i="5" s="1"/>
  <c r="N366" i="5"/>
  <c r="M366" i="5"/>
  <c r="K366" i="5"/>
  <c r="J366" i="5"/>
  <c r="I366" i="5" s="1"/>
  <c r="R366" i="5" s="1"/>
  <c r="F366" i="5"/>
  <c r="B366" i="5"/>
  <c r="AI366" i="5" s="1"/>
  <c r="CB365" i="5"/>
  <c r="CA365" i="5"/>
  <c r="BS365" i="5"/>
  <c r="BR365" i="5"/>
  <c r="AJ365" i="5"/>
  <c r="AB365" i="5"/>
  <c r="W365" i="5"/>
  <c r="V365" i="5"/>
  <c r="U365" i="5"/>
  <c r="T365" i="5"/>
  <c r="S365" i="5"/>
  <c r="Q365" i="5"/>
  <c r="P365" i="5"/>
  <c r="O365" i="5" s="1"/>
  <c r="N365" i="5"/>
  <c r="M365" i="5"/>
  <c r="K365" i="5"/>
  <c r="J365" i="5"/>
  <c r="I365" i="5" s="1"/>
  <c r="R365" i="5" s="1"/>
  <c r="F365" i="5"/>
  <c r="B365" i="5"/>
  <c r="AI365" i="5" s="1"/>
  <c r="CB364" i="5"/>
  <c r="CA364" i="5"/>
  <c r="BS364" i="5"/>
  <c r="BR364" i="5"/>
  <c r="AJ364" i="5"/>
  <c r="AB364" i="5"/>
  <c r="W364" i="5"/>
  <c r="V364" i="5"/>
  <c r="U364" i="5"/>
  <c r="T364" i="5"/>
  <c r="S364" i="5"/>
  <c r="Q364" i="5"/>
  <c r="P364" i="5"/>
  <c r="O364" i="5" s="1"/>
  <c r="N364" i="5"/>
  <c r="M364" i="5"/>
  <c r="K364" i="5"/>
  <c r="J364" i="5"/>
  <c r="I364" i="5" s="1"/>
  <c r="R364" i="5" s="1"/>
  <c r="F364" i="5"/>
  <c r="B364" i="5"/>
  <c r="AI364" i="5" s="1"/>
  <c r="CB363" i="5"/>
  <c r="CA363" i="5"/>
  <c r="BS363" i="5"/>
  <c r="BR363" i="5"/>
  <c r="AJ363" i="5"/>
  <c r="AB363" i="5"/>
  <c r="W363" i="5"/>
  <c r="V363" i="5"/>
  <c r="U363" i="5"/>
  <c r="T363" i="5"/>
  <c r="S363" i="5"/>
  <c r="Q363" i="5"/>
  <c r="P363" i="5"/>
  <c r="O363" i="5" s="1"/>
  <c r="N363" i="5"/>
  <c r="M363" i="5"/>
  <c r="K363" i="5"/>
  <c r="J363" i="5"/>
  <c r="I363" i="5" s="1"/>
  <c r="R363" i="5" s="1"/>
  <c r="F363" i="5"/>
  <c r="B363" i="5"/>
  <c r="AI363" i="5" s="1"/>
  <c r="CB362" i="5"/>
  <c r="CA362" i="5"/>
  <c r="BS362" i="5"/>
  <c r="BR362" i="5"/>
  <c r="AJ362" i="5"/>
  <c r="AB362" i="5"/>
  <c r="W362" i="5"/>
  <c r="V362" i="5"/>
  <c r="U362" i="5"/>
  <c r="T362" i="5"/>
  <c r="S362" i="5"/>
  <c r="Q362" i="5"/>
  <c r="P362" i="5"/>
  <c r="O362" i="5" s="1"/>
  <c r="N362" i="5"/>
  <c r="M362" i="5"/>
  <c r="K362" i="5"/>
  <c r="J362" i="5"/>
  <c r="I362" i="5"/>
  <c r="R362" i="5" s="1"/>
  <c r="F362" i="5"/>
  <c r="B362" i="5"/>
  <c r="AI362" i="5" s="1"/>
  <c r="CB361" i="5"/>
  <c r="CA361" i="5"/>
  <c r="BS361" i="5"/>
  <c r="BR361" i="5"/>
  <c r="AJ361" i="5"/>
  <c r="AB361" i="5"/>
  <c r="W361" i="5"/>
  <c r="V361" i="5"/>
  <c r="U361" i="5"/>
  <c r="T361" i="5"/>
  <c r="S361" i="5"/>
  <c r="Q361" i="5"/>
  <c r="P361" i="5"/>
  <c r="O361" i="5" s="1"/>
  <c r="N361" i="5"/>
  <c r="M361" i="5"/>
  <c r="K361" i="5"/>
  <c r="J361" i="5"/>
  <c r="I361" i="5" s="1"/>
  <c r="R361" i="5" s="1"/>
  <c r="F361" i="5"/>
  <c r="B361" i="5"/>
  <c r="AI361" i="5" s="1"/>
  <c r="CB360" i="5"/>
  <c r="CA360" i="5"/>
  <c r="BS360" i="5"/>
  <c r="BR360" i="5"/>
  <c r="AJ360" i="5"/>
  <c r="AB360" i="5"/>
  <c r="W360" i="5"/>
  <c r="V360" i="5"/>
  <c r="U360" i="5"/>
  <c r="T360" i="5"/>
  <c r="S360" i="5"/>
  <c r="Q360" i="5"/>
  <c r="P360" i="5"/>
  <c r="O360" i="5" s="1"/>
  <c r="N360" i="5"/>
  <c r="M360" i="5"/>
  <c r="K360" i="5"/>
  <c r="J360" i="5"/>
  <c r="I360" i="5" s="1"/>
  <c r="R360" i="5" s="1"/>
  <c r="F360" i="5"/>
  <c r="B360" i="5"/>
  <c r="AI360" i="5" s="1"/>
  <c r="CB359" i="5"/>
  <c r="CA359" i="5"/>
  <c r="BS359" i="5"/>
  <c r="BR359" i="5"/>
  <c r="AJ359" i="5"/>
  <c r="AB359" i="5"/>
  <c r="W359" i="5"/>
  <c r="V359" i="5"/>
  <c r="U359" i="5"/>
  <c r="T359" i="5"/>
  <c r="S359" i="5"/>
  <c r="Q359" i="5"/>
  <c r="P359" i="5"/>
  <c r="O359" i="5" s="1"/>
  <c r="N359" i="5"/>
  <c r="M359" i="5"/>
  <c r="K359" i="5"/>
  <c r="J359" i="5"/>
  <c r="I359" i="5" s="1"/>
  <c r="R359" i="5" s="1"/>
  <c r="F359" i="5"/>
  <c r="B359" i="5"/>
  <c r="AI359" i="5" s="1"/>
  <c r="CB358" i="5"/>
  <c r="CA358" i="5"/>
  <c r="BS358" i="5"/>
  <c r="BR358" i="5"/>
  <c r="AJ358" i="5"/>
  <c r="AB358" i="5"/>
  <c r="W358" i="5"/>
  <c r="V358" i="5"/>
  <c r="U358" i="5"/>
  <c r="T358" i="5"/>
  <c r="S358" i="5"/>
  <c r="Q358" i="5"/>
  <c r="P358" i="5"/>
  <c r="O358" i="5" s="1"/>
  <c r="N358" i="5"/>
  <c r="M358" i="5"/>
  <c r="K358" i="5"/>
  <c r="J358" i="5"/>
  <c r="I358" i="5" s="1"/>
  <c r="R358" i="5" s="1"/>
  <c r="F358" i="5"/>
  <c r="B358" i="5"/>
  <c r="AI358" i="5" s="1"/>
  <c r="CB357" i="5"/>
  <c r="CA357" i="5"/>
  <c r="BS357" i="5"/>
  <c r="BR357" i="5"/>
  <c r="AJ357" i="5"/>
  <c r="AB357" i="5"/>
  <c r="W357" i="5"/>
  <c r="V357" i="5"/>
  <c r="U357" i="5"/>
  <c r="T357" i="5"/>
  <c r="S357" i="5"/>
  <c r="Q357" i="5"/>
  <c r="P357" i="5"/>
  <c r="O357" i="5" s="1"/>
  <c r="N357" i="5"/>
  <c r="M357" i="5"/>
  <c r="K357" i="5"/>
  <c r="J357" i="5"/>
  <c r="I357" i="5" s="1"/>
  <c r="R357" i="5" s="1"/>
  <c r="F357" i="5"/>
  <c r="B357" i="5"/>
  <c r="AI357" i="5" s="1"/>
  <c r="CB356" i="5"/>
  <c r="CA356" i="5"/>
  <c r="BS356" i="5"/>
  <c r="BR356" i="5"/>
  <c r="AJ356" i="5"/>
  <c r="AB356" i="5"/>
  <c r="W356" i="5"/>
  <c r="V356" i="5"/>
  <c r="U356" i="5"/>
  <c r="T356" i="5"/>
  <c r="S356" i="5"/>
  <c r="Q356" i="5"/>
  <c r="P356" i="5"/>
  <c r="O356" i="5" s="1"/>
  <c r="N356" i="5"/>
  <c r="M356" i="5"/>
  <c r="K356" i="5"/>
  <c r="J356" i="5"/>
  <c r="I356" i="5" s="1"/>
  <c r="R356" i="5" s="1"/>
  <c r="F356" i="5"/>
  <c r="B356" i="5"/>
  <c r="AI356" i="5" s="1"/>
  <c r="CB355" i="5"/>
  <c r="CA355" i="5"/>
  <c r="BS355" i="5"/>
  <c r="BR355" i="5"/>
  <c r="AJ355" i="5"/>
  <c r="AB355" i="5"/>
  <c r="W355" i="5"/>
  <c r="V355" i="5"/>
  <c r="U355" i="5"/>
  <c r="T355" i="5"/>
  <c r="S355" i="5"/>
  <c r="Q355" i="5"/>
  <c r="P355" i="5"/>
  <c r="O355" i="5" s="1"/>
  <c r="N355" i="5"/>
  <c r="M355" i="5"/>
  <c r="K355" i="5"/>
  <c r="J355" i="5"/>
  <c r="I355" i="5" s="1"/>
  <c r="R355" i="5" s="1"/>
  <c r="F355" i="5"/>
  <c r="B355" i="5"/>
  <c r="AI355" i="5" s="1"/>
  <c r="CB354" i="5"/>
  <c r="CA354" i="5"/>
  <c r="BS354" i="5"/>
  <c r="BR354" i="5"/>
  <c r="AJ354" i="5"/>
  <c r="AB354" i="5"/>
  <c r="W354" i="5"/>
  <c r="V354" i="5"/>
  <c r="U354" i="5"/>
  <c r="T354" i="5"/>
  <c r="S354" i="5"/>
  <c r="Q354" i="5"/>
  <c r="P354" i="5"/>
  <c r="O354" i="5" s="1"/>
  <c r="N354" i="5"/>
  <c r="M354" i="5"/>
  <c r="K354" i="5"/>
  <c r="J354" i="5"/>
  <c r="I354" i="5" s="1"/>
  <c r="R354" i="5" s="1"/>
  <c r="F354" i="5"/>
  <c r="B354" i="5"/>
  <c r="AI354" i="5" s="1"/>
  <c r="CB353" i="5"/>
  <c r="CA353" i="5"/>
  <c r="BS353" i="5"/>
  <c r="BR353" i="5"/>
  <c r="AJ353" i="5"/>
  <c r="AB353" i="5"/>
  <c r="W353" i="5"/>
  <c r="V353" i="5"/>
  <c r="U353" i="5"/>
  <c r="T353" i="5"/>
  <c r="S353" i="5"/>
  <c r="Q353" i="5"/>
  <c r="P353" i="5"/>
  <c r="O353" i="5" s="1"/>
  <c r="N353" i="5"/>
  <c r="M353" i="5"/>
  <c r="K353" i="5"/>
  <c r="J353" i="5"/>
  <c r="I353" i="5" s="1"/>
  <c r="R353" i="5" s="1"/>
  <c r="F353" i="5"/>
  <c r="B353" i="5"/>
  <c r="AI353" i="5" s="1"/>
  <c r="CB352" i="5"/>
  <c r="CA352" i="5"/>
  <c r="BS352" i="5"/>
  <c r="BR352" i="5"/>
  <c r="AJ352" i="5"/>
  <c r="AB352" i="5"/>
  <c r="W352" i="5"/>
  <c r="V352" i="5"/>
  <c r="U352" i="5"/>
  <c r="T352" i="5"/>
  <c r="S352" i="5"/>
  <c r="Q352" i="5"/>
  <c r="P352" i="5"/>
  <c r="O352" i="5" s="1"/>
  <c r="N352" i="5"/>
  <c r="M352" i="5"/>
  <c r="K352" i="5"/>
  <c r="J352" i="5"/>
  <c r="I352" i="5" s="1"/>
  <c r="R352" i="5" s="1"/>
  <c r="F352" i="5"/>
  <c r="B352" i="5"/>
  <c r="AI352" i="5" s="1"/>
  <c r="CB351" i="5"/>
  <c r="CA351" i="5"/>
  <c r="BS351" i="5"/>
  <c r="BR351" i="5"/>
  <c r="AJ351" i="5"/>
  <c r="AB351" i="5"/>
  <c r="W351" i="5"/>
  <c r="V351" i="5"/>
  <c r="U351" i="5"/>
  <c r="T351" i="5"/>
  <c r="S351" i="5"/>
  <c r="Q351" i="5"/>
  <c r="P351" i="5"/>
  <c r="O351" i="5" s="1"/>
  <c r="N351" i="5"/>
  <c r="M351" i="5"/>
  <c r="K351" i="5"/>
  <c r="J351" i="5"/>
  <c r="I351" i="5" s="1"/>
  <c r="R351" i="5" s="1"/>
  <c r="F351" i="5"/>
  <c r="B351" i="5"/>
  <c r="AI351" i="5" s="1"/>
  <c r="CB350" i="5"/>
  <c r="CA350" i="5"/>
  <c r="BS350" i="5"/>
  <c r="BR350" i="5"/>
  <c r="AJ350" i="5"/>
  <c r="AB350" i="5"/>
  <c r="W350" i="5"/>
  <c r="V350" i="5"/>
  <c r="U350" i="5"/>
  <c r="T350" i="5"/>
  <c r="S350" i="5"/>
  <c r="Q350" i="5"/>
  <c r="P350" i="5"/>
  <c r="O350" i="5" s="1"/>
  <c r="N350" i="5"/>
  <c r="M350" i="5"/>
  <c r="K350" i="5"/>
  <c r="J350" i="5"/>
  <c r="I350" i="5" s="1"/>
  <c r="R350" i="5" s="1"/>
  <c r="F350" i="5"/>
  <c r="B350" i="5"/>
  <c r="AI350" i="5" s="1"/>
  <c r="CB349" i="5"/>
  <c r="CA349" i="5"/>
  <c r="BS349" i="5"/>
  <c r="BR349" i="5"/>
  <c r="AJ349" i="5"/>
  <c r="AB349" i="5"/>
  <c r="W349" i="5"/>
  <c r="V349" i="5"/>
  <c r="U349" i="5"/>
  <c r="T349" i="5"/>
  <c r="S349" i="5"/>
  <c r="Q349" i="5"/>
  <c r="P349" i="5"/>
  <c r="O349" i="5" s="1"/>
  <c r="N349" i="5"/>
  <c r="M349" i="5"/>
  <c r="K349" i="5"/>
  <c r="J349" i="5"/>
  <c r="I349" i="5" s="1"/>
  <c r="R349" i="5" s="1"/>
  <c r="F349" i="5"/>
  <c r="B349" i="5"/>
  <c r="AI349" i="5" s="1"/>
  <c r="CB348" i="5"/>
  <c r="CA348" i="5"/>
  <c r="BS348" i="5"/>
  <c r="BR348" i="5"/>
  <c r="AJ348" i="5"/>
  <c r="AB348" i="5"/>
  <c r="W348" i="5"/>
  <c r="V348" i="5"/>
  <c r="U348" i="5"/>
  <c r="T348" i="5"/>
  <c r="S348" i="5"/>
  <c r="Q348" i="5"/>
  <c r="P348" i="5"/>
  <c r="O348" i="5" s="1"/>
  <c r="N348" i="5"/>
  <c r="M348" i="5"/>
  <c r="K348" i="5"/>
  <c r="J348" i="5"/>
  <c r="I348" i="5" s="1"/>
  <c r="R348" i="5" s="1"/>
  <c r="F348" i="5"/>
  <c r="B348" i="5"/>
  <c r="AI348" i="5" s="1"/>
  <c r="CB347" i="5"/>
  <c r="CA347" i="5"/>
  <c r="BS347" i="5"/>
  <c r="BR347" i="5"/>
  <c r="AJ347" i="5"/>
  <c r="AB347" i="5"/>
  <c r="W347" i="5"/>
  <c r="V347" i="5"/>
  <c r="U347" i="5"/>
  <c r="T347" i="5"/>
  <c r="S347" i="5"/>
  <c r="Q347" i="5"/>
  <c r="P347" i="5"/>
  <c r="O347" i="5" s="1"/>
  <c r="N347" i="5"/>
  <c r="M347" i="5"/>
  <c r="K347" i="5"/>
  <c r="J347" i="5"/>
  <c r="I347" i="5" s="1"/>
  <c r="R347" i="5" s="1"/>
  <c r="F347" i="5"/>
  <c r="B347" i="5"/>
  <c r="AI347" i="5" s="1"/>
  <c r="CB346" i="5"/>
  <c r="CA346" i="5"/>
  <c r="BS346" i="5"/>
  <c r="BR346" i="5"/>
  <c r="AJ346" i="5"/>
  <c r="AB346" i="5"/>
  <c r="W346" i="5"/>
  <c r="V346" i="5"/>
  <c r="U346" i="5"/>
  <c r="T346" i="5"/>
  <c r="S346" i="5"/>
  <c r="Q346" i="5"/>
  <c r="P346" i="5"/>
  <c r="O346" i="5" s="1"/>
  <c r="N346" i="5"/>
  <c r="M346" i="5"/>
  <c r="K346" i="5"/>
  <c r="J346" i="5"/>
  <c r="I346" i="5" s="1"/>
  <c r="R346" i="5" s="1"/>
  <c r="F346" i="5"/>
  <c r="B346" i="5"/>
  <c r="AI346" i="5" s="1"/>
  <c r="CB345" i="5"/>
  <c r="CA345" i="5"/>
  <c r="BS345" i="5"/>
  <c r="BR345" i="5"/>
  <c r="AJ345" i="5"/>
  <c r="AB345" i="5"/>
  <c r="W345" i="5"/>
  <c r="V345" i="5"/>
  <c r="U345" i="5"/>
  <c r="T345" i="5"/>
  <c r="S345" i="5"/>
  <c r="Q345" i="5"/>
  <c r="P345" i="5"/>
  <c r="O345" i="5" s="1"/>
  <c r="N345" i="5"/>
  <c r="M345" i="5"/>
  <c r="K345" i="5"/>
  <c r="J345" i="5"/>
  <c r="I345" i="5" s="1"/>
  <c r="R345" i="5" s="1"/>
  <c r="F345" i="5"/>
  <c r="B345" i="5"/>
  <c r="AI345" i="5" s="1"/>
  <c r="CB344" i="5"/>
  <c r="CA344" i="5"/>
  <c r="BS344" i="5"/>
  <c r="BR344" i="5"/>
  <c r="AJ344" i="5"/>
  <c r="AB344" i="5"/>
  <c r="W344" i="5"/>
  <c r="V344" i="5"/>
  <c r="U344" i="5"/>
  <c r="T344" i="5"/>
  <c r="S344" i="5"/>
  <c r="Q344" i="5"/>
  <c r="P344" i="5"/>
  <c r="O344" i="5" s="1"/>
  <c r="N344" i="5"/>
  <c r="M344" i="5"/>
  <c r="K344" i="5"/>
  <c r="J344" i="5"/>
  <c r="I344" i="5" s="1"/>
  <c r="R344" i="5" s="1"/>
  <c r="F344" i="5"/>
  <c r="B344" i="5"/>
  <c r="AI344" i="5" s="1"/>
  <c r="CB343" i="5"/>
  <c r="CA343" i="5"/>
  <c r="BS343" i="5"/>
  <c r="BR343" i="5"/>
  <c r="AJ343" i="5"/>
  <c r="AB343" i="5"/>
  <c r="W343" i="5"/>
  <c r="V343" i="5"/>
  <c r="U343" i="5"/>
  <c r="T343" i="5"/>
  <c r="S343" i="5"/>
  <c r="Q343" i="5"/>
  <c r="P343" i="5"/>
  <c r="O343" i="5" s="1"/>
  <c r="N343" i="5"/>
  <c r="M343" i="5"/>
  <c r="K343" i="5"/>
  <c r="J343" i="5"/>
  <c r="I343" i="5" s="1"/>
  <c r="R343" i="5" s="1"/>
  <c r="F343" i="5"/>
  <c r="B343" i="5"/>
  <c r="AI343" i="5" s="1"/>
  <c r="CB342" i="5"/>
  <c r="CA342" i="5"/>
  <c r="BS342" i="5"/>
  <c r="BR342" i="5"/>
  <c r="AJ342" i="5"/>
  <c r="AB342" i="5"/>
  <c r="W342" i="5"/>
  <c r="V342" i="5"/>
  <c r="U342" i="5"/>
  <c r="T342" i="5"/>
  <c r="S342" i="5"/>
  <c r="Q342" i="5"/>
  <c r="P342" i="5"/>
  <c r="O342" i="5" s="1"/>
  <c r="N342" i="5"/>
  <c r="M342" i="5"/>
  <c r="K342" i="5"/>
  <c r="J342" i="5"/>
  <c r="I342" i="5" s="1"/>
  <c r="R342" i="5" s="1"/>
  <c r="F342" i="5"/>
  <c r="B342" i="5"/>
  <c r="AI342" i="5" s="1"/>
  <c r="CB341" i="5"/>
  <c r="CA341" i="5"/>
  <c r="BS341" i="5"/>
  <c r="BR341" i="5"/>
  <c r="AJ341" i="5"/>
  <c r="AB341" i="5"/>
  <c r="W341" i="5"/>
  <c r="V341" i="5"/>
  <c r="U341" i="5"/>
  <c r="T341" i="5"/>
  <c r="S341" i="5"/>
  <c r="Q341" i="5"/>
  <c r="P341" i="5"/>
  <c r="O341" i="5" s="1"/>
  <c r="N341" i="5"/>
  <c r="M341" i="5"/>
  <c r="K341" i="5"/>
  <c r="J341" i="5"/>
  <c r="I341" i="5" s="1"/>
  <c r="R341" i="5" s="1"/>
  <c r="F341" i="5"/>
  <c r="B341" i="5"/>
  <c r="AI341" i="5" s="1"/>
  <c r="CB340" i="5"/>
  <c r="CA340" i="5"/>
  <c r="BS340" i="5"/>
  <c r="BR340" i="5"/>
  <c r="AJ340" i="5"/>
  <c r="AB340" i="5"/>
  <c r="W340" i="5"/>
  <c r="V340" i="5"/>
  <c r="U340" i="5"/>
  <c r="T340" i="5"/>
  <c r="S340" i="5"/>
  <c r="Q340" i="5"/>
  <c r="P340" i="5"/>
  <c r="O340" i="5" s="1"/>
  <c r="N340" i="5"/>
  <c r="M340" i="5"/>
  <c r="K340" i="5"/>
  <c r="J340" i="5"/>
  <c r="I340" i="5" s="1"/>
  <c r="R340" i="5" s="1"/>
  <c r="F340" i="5"/>
  <c r="B340" i="5"/>
  <c r="AI340" i="5" s="1"/>
  <c r="CB339" i="5"/>
  <c r="CA339" i="5"/>
  <c r="BS339" i="5"/>
  <c r="BR339" i="5"/>
  <c r="AJ339" i="5"/>
  <c r="AB339" i="5"/>
  <c r="W339" i="5"/>
  <c r="V339" i="5"/>
  <c r="U339" i="5"/>
  <c r="T339" i="5"/>
  <c r="S339" i="5"/>
  <c r="Q339" i="5"/>
  <c r="P339" i="5"/>
  <c r="O339" i="5" s="1"/>
  <c r="N339" i="5"/>
  <c r="M339" i="5"/>
  <c r="K339" i="5"/>
  <c r="J339" i="5"/>
  <c r="I339" i="5" s="1"/>
  <c r="R339" i="5" s="1"/>
  <c r="F339" i="5"/>
  <c r="B339" i="5"/>
  <c r="AI339" i="5" s="1"/>
  <c r="CB338" i="5"/>
  <c r="CA338" i="5"/>
  <c r="BS338" i="5"/>
  <c r="BR338" i="5"/>
  <c r="AJ338" i="5"/>
  <c r="AB338" i="5"/>
  <c r="W338" i="5"/>
  <c r="V338" i="5"/>
  <c r="U338" i="5"/>
  <c r="T338" i="5"/>
  <c r="S338" i="5"/>
  <c r="Q338" i="5"/>
  <c r="P338" i="5"/>
  <c r="O338" i="5" s="1"/>
  <c r="N338" i="5"/>
  <c r="M338" i="5"/>
  <c r="K338" i="5"/>
  <c r="J338" i="5"/>
  <c r="I338" i="5" s="1"/>
  <c r="R338" i="5" s="1"/>
  <c r="F338" i="5"/>
  <c r="B338" i="5"/>
  <c r="AI338" i="5" s="1"/>
  <c r="CB337" i="5"/>
  <c r="CA337" i="5"/>
  <c r="BS337" i="5"/>
  <c r="BR337" i="5"/>
  <c r="AJ337" i="5"/>
  <c r="AB337" i="5"/>
  <c r="W337" i="5"/>
  <c r="V337" i="5"/>
  <c r="U337" i="5"/>
  <c r="T337" i="5"/>
  <c r="S337" i="5"/>
  <c r="Q337" i="5"/>
  <c r="P337" i="5"/>
  <c r="O337" i="5" s="1"/>
  <c r="N337" i="5"/>
  <c r="M337" i="5"/>
  <c r="K337" i="5"/>
  <c r="J337" i="5"/>
  <c r="I337" i="5" s="1"/>
  <c r="R337" i="5" s="1"/>
  <c r="F337" i="5"/>
  <c r="B337" i="5"/>
  <c r="AI337" i="5" s="1"/>
  <c r="CB336" i="5"/>
  <c r="CA336" i="5"/>
  <c r="BS336" i="5"/>
  <c r="BR336" i="5"/>
  <c r="AJ336" i="5"/>
  <c r="AB336" i="5"/>
  <c r="W336" i="5"/>
  <c r="V336" i="5"/>
  <c r="U336" i="5"/>
  <c r="T336" i="5"/>
  <c r="S336" i="5"/>
  <c r="Q336" i="5"/>
  <c r="P336" i="5"/>
  <c r="O336" i="5" s="1"/>
  <c r="N336" i="5"/>
  <c r="M336" i="5"/>
  <c r="K336" i="5"/>
  <c r="J336" i="5"/>
  <c r="I336" i="5" s="1"/>
  <c r="R336" i="5" s="1"/>
  <c r="F336" i="5"/>
  <c r="B336" i="5"/>
  <c r="AI336" i="5" s="1"/>
  <c r="CB335" i="5"/>
  <c r="CA335" i="5"/>
  <c r="BS335" i="5"/>
  <c r="BR335" i="5"/>
  <c r="AJ335" i="5"/>
  <c r="AB335" i="5"/>
  <c r="W335" i="5"/>
  <c r="V335" i="5"/>
  <c r="U335" i="5"/>
  <c r="T335" i="5"/>
  <c r="S335" i="5"/>
  <c r="Q335" i="5"/>
  <c r="P335" i="5"/>
  <c r="O335" i="5" s="1"/>
  <c r="N335" i="5"/>
  <c r="M335" i="5"/>
  <c r="K335" i="5"/>
  <c r="J335" i="5"/>
  <c r="I335" i="5" s="1"/>
  <c r="R335" i="5" s="1"/>
  <c r="F335" i="5"/>
  <c r="B335" i="5"/>
  <c r="AI335" i="5" s="1"/>
  <c r="CB334" i="5"/>
  <c r="CA334" i="5"/>
  <c r="BS334" i="5"/>
  <c r="BR334" i="5"/>
  <c r="AJ334" i="5"/>
  <c r="AB334" i="5"/>
  <c r="W334" i="5"/>
  <c r="V334" i="5"/>
  <c r="U334" i="5"/>
  <c r="T334" i="5"/>
  <c r="S334" i="5"/>
  <c r="Q334" i="5"/>
  <c r="P334" i="5"/>
  <c r="O334" i="5" s="1"/>
  <c r="N334" i="5"/>
  <c r="M334" i="5"/>
  <c r="K334" i="5"/>
  <c r="J334" i="5"/>
  <c r="I334" i="5" s="1"/>
  <c r="R334" i="5" s="1"/>
  <c r="F334" i="5"/>
  <c r="B334" i="5"/>
  <c r="AI334" i="5" s="1"/>
  <c r="CB333" i="5"/>
  <c r="CA333" i="5"/>
  <c r="BS333" i="5"/>
  <c r="BR333" i="5"/>
  <c r="AJ333" i="5"/>
  <c r="AB333" i="5"/>
  <c r="W333" i="5"/>
  <c r="V333" i="5"/>
  <c r="U333" i="5"/>
  <c r="T333" i="5"/>
  <c r="S333" i="5"/>
  <c r="Q333" i="5"/>
  <c r="P333" i="5"/>
  <c r="O333" i="5" s="1"/>
  <c r="N333" i="5"/>
  <c r="M333" i="5"/>
  <c r="K333" i="5"/>
  <c r="J333" i="5"/>
  <c r="I333" i="5" s="1"/>
  <c r="R333" i="5" s="1"/>
  <c r="F333" i="5"/>
  <c r="B333" i="5"/>
  <c r="AI333" i="5" s="1"/>
  <c r="CB332" i="5"/>
  <c r="CA332" i="5"/>
  <c r="BS332" i="5"/>
  <c r="BR332" i="5"/>
  <c r="AJ332" i="5"/>
  <c r="AB332" i="5"/>
  <c r="W332" i="5"/>
  <c r="V332" i="5"/>
  <c r="U332" i="5"/>
  <c r="T332" i="5"/>
  <c r="S332" i="5"/>
  <c r="Q332" i="5"/>
  <c r="P332" i="5"/>
  <c r="O332" i="5" s="1"/>
  <c r="N332" i="5"/>
  <c r="M332" i="5"/>
  <c r="K332" i="5"/>
  <c r="J332" i="5"/>
  <c r="I332" i="5" s="1"/>
  <c r="R332" i="5" s="1"/>
  <c r="F332" i="5"/>
  <c r="B332" i="5"/>
  <c r="AI332" i="5" s="1"/>
  <c r="CB331" i="5"/>
  <c r="CA331" i="5"/>
  <c r="BS331" i="5"/>
  <c r="BR331" i="5"/>
  <c r="AJ331" i="5"/>
  <c r="AB331" i="5"/>
  <c r="W331" i="5"/>
  <c r="V331" i="5"/>
  <c r="U331" i="5"/>
  <c r="T331" i="5"/>
  <c r="S331" i="5"/>
  <c r="Q331" i="5"/>
  <c r="P331" i="5"/>
  <c r="O331" i="5" s="1"/>
  <c r="N331" i="5"/>
  <c r="M331" i="5"/>
  <c r="K331" i="5"/>
  <c r="J331" i="5"/>
  <c r="I331" i="5" s="1"/>
  <c r="R331" i="5" s="1"/>
  <c r="F331" i="5"/>
  <c r="B331" i="5"/>
  <c r="AI331" i="5" s="1"/>
  <c r="CB330" i="5"/>
  <c r="CA330" i="5"/>
  <c r="BS330" i="5"/>
  <c r="BR330" i="5"/>
  <c r="AJ330" i="5"/>
  <c r="AB330" i="5"/>
  <c r="W330" i="5"/>
  <c r="V330" i="5"/>
  <c r="U330" i="5"/>
  <c r="T330" i="5"/>
  <c r="S330" i="5"/>
  <c r="Q330" i="5"/>
  <c r="P330" i="5"/>
  <c r="O330" i="5" s="1"/>
  <c r="N330" i="5"/>
  <c r="M330" i="5"/>
  <c r="K330" i="5"/>
  <c r="J330" i="5"/>
  <c r="I330" i="5" s="1"/>
  <c r="R330" i="5" s="1"/>
  <c r="F330" i="5"/>
  <c r="B330" i="5"/>
  <c r="AI330" i="5" s="1"/>
  <c r="CB329" i="5"/>
  <c r="CA329" i="5"/>
  <c r="BS329" i="5"/>
  <c r="BR329" i="5"/>
  <c r="AJ329" i="5"/>
  <c r="AB329" i="5"/>
  <c r="W329" i="5"/>
  <c r="V329" i="5"/>
  <c r="U329" i="5"/>
  <c r="T329" i="5"/>
  <c r="S329" i="5"/>
  <c r="Q329" i="5"/>
  <c r="P329" i="5"/>
  <c r="O329" i="5" s="1"/>
  <c r="N329" i="5"/>
  <c r="M329" i="5"/>
  <c r="K329" i="5"/>
  <c r="J329" i="5"/>
  <c r="I329" i="5" s="1"/>
  <c r="R329" i="5" s="1"/>
  <c r="F329" i="5"/>
  <c r="B329" i="5"/>
  <c r="AI329" i="5" s="1"/>
  <c r="CB328" i="5"/>
  <c r="CA328" i="5"/>
  <c r="BS328" i="5"/>
  <c r="BR328" i="5"/>
  <c r="AJ328" i="5"/>
  <c r="AB328" i="5"/>
  <c r="W328" i="5"/>
  <c r="V328" i="5"/>
  <c r="U328" i="5"/>
  <c r="T328" i="5"/>
  <c r="S328" i="5"/>
  <c r="Q328" i="5"/>
  <c r="P328" i="5"/>
  <c r="O328" i="5" s="1"/>
  <c r="N328" i="5"/>
  <c r="M328" i="5"/>
  <c r="K328" i="5"/>
  <c r="J328" i="5"/>
  <c r="I328" i="5" s="1"/>
  <c r="R328" i="5" s="1"/>
  <c r="F328" i="5"/>
  <c r="B328" i="5"/>
  <c r="AI328" i="5" s="1"/>
  <c r="CB327" i="5"/>
  <c r="CA327" i="5"/>
  <c r="BS327" i="5"/>
  <c r="BR327" i="5"/>
  <c r="AJ327" i="5"/>
  <c r="AB327" i="5"/>
  <c r="W327" i="5"/>
  <c r="V327" i="5"/>
  <c r="U327" i="5"/>
  <c r="T327" i="5"/>
  <c r="S327" i="5"/>
  <c r="Q327" i="5"/>
  <c r="P327" i="5"/>
  <c r="O327" i="5" s="1"/>
  <c r="N327" i="5"/>
  <c r="M327" i="5"/>
  <c r="K327" i="5"/>
  <c r="J327" i="5"/>
  <c r="I327" i="5" s="1"/>
  <c r="R327" i="5" s="1"/>
  <c r="F327" i="5"/>
  <c r="B327" i="5"/>
  <c r="AI327" i="5" s="1"/>
  <c r="CB326" i="5"/>
  <c r="CA326" i="5"/>
  <c r="BS326" i="5"/>
  <c r="BR326" i="5"/>
  <c r="AJ326" i="5"/>
  <c r="AB326" i="5"/>
  <c r="W326" i="5"/>
  <c r="V326" i="5"/>
  <c r="U326" i="5"/>
  <c r="T326" i="5"/>
  <c r="S326" i="5"/>
  <c r="Q326" i="5"/>
  <c r="P326" i="5"/>
  <c r="O326" i="5" s="1"/>
  <c r="N326" i="5"/>
  <c r="M326" i="5"/>
  <c r="K326" i="5"/>
  <c r="J326" i="5"/>
  <c r="I326" i="5" s="1"/>
  <c r="R326" i="5" s="1"/>
  <c r="F326" i="5"/>
  <c r="B326" i="5"/>
  <c r="AI326" i="5" s="1"/>
  <c r="CB325" i="5"/>
  <c r="CA325" i="5"/>
  <c r="BS325" i="5"/>
  <c r="BR325" i="5"/>
  <c r="AJ325" i="5"/>
  <c r="AB325" i="5"/>
  <c r="W325" i="5"/>
  <c r="V325" i="5"/>
  <c r="U325" i="5"/>
  <c r="T325" i="5"/>
  <c r="S325" i="5"/>
  <c r="Q325" i="5"/>
  <c r="P325" i="5"/>
  <c r="O325" i="5" s="1"/>
  <c r="N325" i="5"/>
  <c r="M325" i="5"/>
  <c r="K325" i="5"/>
  <c r="J325" i="5"/>
  <c r="I325" i="5" s="1"/>
  <c r="R325" i="5" s="1"/>
  <c r="F325" i="5"/>
  <c r="B325" i="5"/>
  <c r="AI325" i="5" s="1"/>
  <c r="CB324" i="5"/>
  <c r="CA324" i="5"/>
  <c r="BS324" i="5"/>
  <c r="BR324" i="5"/>
  <c r="AJ324" i="5"/>
  <c r="AB324" i="5"/>
  <c r="W324" i="5"/>
  <c r="V324" i="5"/>
  <c r="U324" i="5"/>
  <c r="T324" i="5"/>
  <c r="S324" i="5"/>
  <c r="Q324" i="5"/>
  <c r="P324" i="5"/>
  <c r="O324" i="5" s="1"/>
  <c r="N324" i="5"/>
  <c r="M324" i="5"/>
  <c r="K324" i="5"/>
  <c r="J324" i="5"/>
  <c r="I324" i="5" s="1"/>
  <c r="R324" i="5" s="1"/>
  <c r="F324" i="5"/>
  <c r="B324" i="5"/>
  <c r="AI324" i="5" s="1"/>
  <c r="CB323" i="5"/>
  <c r="CA323" i="5"/>
  <c r="BS323" i="5"/>
  <c r="BR323" i="5"/>
  <c r="AJ323" i="5"/>
  <c r="AB323" i="5"/>
  <c r="W323" i="5"/>
  <c r="V323" i="5"/>
  <c r="U323" i="5"/>
  <c r="T323" i="5"/>
  <c r="S323" i="5"/>
  <c r="Q323" i="5"/>
  <c r="P323" i="5"/>
  <c r="O323" i="5" s="1"/>
  <c r="N323" i="5"/>
  <c r="M323" i="5"/>
  <c r="K323" i="5"/>
  <c r="J323" i="5"/>
  <c r="I323" i="5" s="1"/>
  <c r="R323" i="5" s="1"/>
  <c r="F323" i="5"/>
  <c r="B323" i="5"/>
  <c r="AI323" i="5" s="1"/>
  <c r="CB322" i="5"/>
  <c r="CA322" i="5"/>
  <c r="BS322" i="5"/>
  <c r="BR322" i="5"/>
  <c r="AJ322" i="5"/>
  <c r="AB322" i="5"/>
  <c r="W322" i="5"/>
  <c r="V322" i="5"/>
  <c r="U322" i="5"/>
  <c r="T322" i="5"/>
  <c r="S322" i="5"/>
  <c r="Q322" i="5"/>
  <c r="P322" i="5"/>
  <c r="O322" i="5" s="1"/>
  <c r="N322" i="5"/>
  <c r="M322" i="5"/>
  <c r="K322" i="5"/>
  <c r="J322" i="5"/>
  <c r="I322" i="5" s="1"/>
  <c r="R322" i="5" s="1"/>
  <c r="F322" i="5"/>
  <c r="B322" i="5"/>
  <c r="AI322" i="5" s="1"/>
  <c r="CB321" i="5"/>
  <c r="CA321" i="5"/>
  <c r="BS321" i="5"/>
  <c r="BR321" i="5"/>
  <c r="AJ321" i="5"/>
  <c r="AB321" i="5"/>
  <c r="W321" i="5"/>
  <c r="V321" i="5"/>
  <c r="U321" i="5"/>
  <c r="T321" i="5"/>
  <c r="S321" i="5"/>
  <c r="Q321" i="5"/>
  <c r="P321" i="5"/>
  <c r="O321" i="5" s="1"/>
  <c r="N321" i="5"/>
  <c r="M321" i="5"/>
  <c r="K321" i="5"/>
  <c r="J321" i="5"/>
  <c r="I321" i="5" s="1"/>
  <c r="R321" i="5" s="1"/>
  <c r="F321" i="5"/>
  <c r="B321" i="5"/>
  <c r="AI321" i="5" s="1"/>
  <c r="CB320" i="5"/>
  <c r="CA320" i="5"/>
  <c r="BS320" i="5"/>
  <c r="BR320" i="5"/>
  <c r="AJ320" i="5"/>
  <c r="AB320" i="5"/>
  <c r="W320" i="5"/>
  <c r="V320" i="5"/>
  <c r="U320" i="5"/>
  <c r="T320" i="5"/>
  <c r="S320" i="5"/>
  <c r="Q320" i="5"/>
  <c r="P320" i="5"/>
  <c r="O320" i="5" s="1"/>
  <c r="N320" i="5"/>
  <c r="M320" i="5"/>
  <c r="K320" i="5"/>
  <c r="J320" i="5"/>
  <c r="I320" i="5" s="1"/>
  <c r="R320" i="5" s="1"/>
  <c r="F320" i="5"/>
  <c r="B320" i="5"/>
  <c r="AI320" i="5" s="1"/>
  <c r="CB319" i="5"/>
  <c r="CA319" i="5"/>
  <c r="BS319" i="5"/>
  <c r="BR319" i="5"/>
  <c r="AJ319" i="5"/>
  <c r="AB319" i="5"/>
  <c r="W319" i="5"/>
  <c r="V319" i="5"/>
  <c r="U319" i="5"/>
  <c r="T319" i="5"/>
  <c r="S319" i="5"/>
  <c r="Q319" i="5"/>
  <c r="P319" i="5"/>
  <c r="O319" i="5" s="1"/>
  <c r="N319" i="5"/>
  <c r="M319" i="5"/>
  <c r="K319" i="5"/>
  <c r="J319" i="5"/>
  <c r="I319" i="5" s="1"/>
  <c r="R319" i="5" s="1"/>
  <c r="F319" i="5"/>
  <c r="B319" i="5"/>
  <c r="AI319" i="5" s="1"/>
  <c r="CB318" i="5"/>
  <c r="CA318" i="5"/>
  <c r="BS318" i="5"/>
  <c r="BR318" i="5"/>
  <c r="AJ318" i="5"/>
  <c r="AB318" i="5"/>
  <c r="W318" i="5"/>
  <c r="V318" i="5"/>
  <c r="U318" i="5"/>
  <c r="T318" i="5"/>
  <c r="S318" i="5"/>
  <c r="Q318" i="5"/>
  <c r="P318" i="5"/>
  <c r="O318" i="5" s="1"/>
  <c r="N318" i="5"/>
  <c r="M318" i="5"/>
  <c r="K318" i="5"/>
  <c r="J318" i="5"/>
  <c r="I318" i="5" s="1"/>
  <c r="R318" i="5" s="1"/>
  <c r="F318" i="5"/>
  <c r="B318" i="5"/>
  <c r="AI318" i="5" s="1"/>
  <c r="CB317" i="5"/>
  <c r="CA317" i="5"/>
  <c r="BS317" i="5"/>
  <c r="BR317" i="5"/>
  <c r="AJ317" i="5"/>
  <c r="AB317" i="5"/>
  <c r="W317" i="5"/>
  <c r="V317" i="5"/>
  <c r="U317" i="5"/>
  <c r="T317" i="5"/>
  <c r="S317" i="5"/>
  <c r="Q317" i="5"/>
  <c r="P317" i="5"/>
  <c r="O317" i="5" s="1"/>
  <c r="N317" i="5"/>
  <c r="M317" i="5"/>
  <c r="K317" i="5"/>
  <c r="J317" i="5"/>
  <c r="I317" i="5" s="1"/>
  <c r="R317" i="5" s="1"/>
  <c r="F317" i="5"/>
  <c r="B317" i="5"/>
  <c r="AI317" i="5" s="1"/>
  <c r="CB316" i="5"/>
  <c r="CA316" i="5"/>
  <c r="BS316" i="5"/>
  <c r="BR316" i="5"/>
  <c r="AJ316" i="5"/>
  <c r="AB316" i="5"/>
  <c r="W316" i="5"/>
  <c r="V316" i="5"/>
  <c r="U316" i="5"/>
  <c r="T316" i="5"/>
  <c r="S316" i="5"/>
  <c r="Q316" i="5"/>
  <c r="P316" i="5"/>
  <c r="O316" i="5" s="1"/>
  <c r="N316" i="5"/>
  <c r="M316" i="5"/>
  <c r="K316" i="5"/>
  <c r="J316" i="5"/>
  <c r="I316" i="5" s="1"/>
  <c r="R316" i="5" s="1"/>
  <c r="F316" i="5"/>
  <c r="B316" i="5"/>
  <c r="AI316" i="5" s="1"/>
  <c r="CB315" i="5"/>
  <c r="CA315" i="5"/>
  <c r="BS315" i="5"/>
  <c r="BR315" i="5"/>
  <c r="AJ315" i="5"/>
  <c r="AB315" i="5"/>
  <c r="W315" i="5"/>
  <c r="V315" i="5"/>
  <c r="U315" i="5"/>
  <c r="T315" i="5"/>
  <c r="S315" i="5"/>
  <c r="Q315" i="5"/>
  <c r="P315" i="5"/>
  <c r="O315" i="5" s="1"/>
  <c r="N315" i="5"/>
  <c r="M315" i="5"/>
  <c r="K315" i="5"/>
  <c r="J315" i="5"/>
  <c r="I315" i="5" s="1"/>
  <c r="R315" i="5" s="1"/>
  <c r="F315" i="5"/>
  <c r="B315" i="5"/>
  <c r="AI315" i="5" s="1"/>
  <c r="CB314" i="5"/>
  <c r="CA314" i="5"/>
  <c r="BS314" i="5"/>
  <c r="BR314" i="5"/>
  <c r="AJ314" i="5"/>
  <c r="AB314" i="5"/>
  <c r="W314" i="5"/>
  <c r="V314" i="5"/>
  <c r="U314" i="5"/>
  <c r="T314" i="5"/>
  <c r="S314" i="5"/>
  <c r="Q314" i="5"/>
  <c r="P314" i="5"/>
  <c r="O314" i="5" s="1"/>
  <c r="N314" i="5"/>
  <c r="M314" i="5"/>
  <c r="K314" i="5"/>
  <c r="J314" i="5"/>
  <c r="I314" i="5" s="1"/>
  <c r="R314" i="5" s="1"/>
  <c r="F314" i="5"/>
  <c r="B314" i="5"/>
  <c r="AI314" i="5" s="1"/>
  <c r="CB313" i="5"/>
  <c r="CA313" i="5"/>
  <c r="BS313" i="5"/>
  <c r="BR313" i="5"/>
  <c r="AJ313" i="5"/>
  <c r="AB313" i="5"/>
  <c r="W313" i="5"/>
  <c r="V313" i="5"/>
  <c r="U313" i="5"/>
  <c r="T313" i="5"/>
  <c r="S313" i="5"/>
  <c r="Q313" i="5"/>
  <c r="P313" i="5"/>
  <c r="O313" i="5" s="1"/>
  <c r="N313" i="5"/>
  <c r="M313" i="5"/>
  <c r="K313" i="5"/>
  <c r="J313" i="5"/>
  <c r="I313" i="5" s="1"/>
  <c r="R313" i="5" s="1"/>
  <c r="F313" i="5"/>
  <c r="B313" i="5"/>
  <c r="AI313" i="5" s="1"/>
  <c r="CB312" i="5"/>
  <c r="CA312" i="5"/>
  <c r="BS312" i="5"/>
  <c r="BR312" i="5"/>
  <c r="AJ312" i="5"/>
  <c r="AB312" i="5"/>
  <c r="W312" i="5"/>
  <c r="V312" i="5"/>
  <c r="U312" i="5"/>
  <c r="T312" i="5"/>
  <c r="S312" i="5"/>
  <c r="Q312" i="5"/>
  <c r="P312" i="5"/>
  <c r="O312" i="5" s="1"/>
  <c r="N312" i="5"/>
  <c r="M312" i="5"/>
  <c r="K312" i="5"/>
  <c r="J312" i="5"/>
  <c r="I312" i="5" s="1"/>
  <c r="R312" i="5" s="1"/>
  <c r="F312" i="5"/>
  <c r="B312" i="5"/>
  <c r="AI312" i="5" s="1"/>
  <c r="CB311" i="5"/>
  <c r="CA311" i="5"/>
  <c r="BS311" i="5"/>
  <c r="BR311" i="5"/>
  <c r="AJ311" i="5"/>
  <c r="AB311" i="5"/>
  <c r="W311" i="5"/>
  <c r="V311" i="5"/>
  <c r="U311" i="5"/>
  <c r="T311" i="5"/>
  <c r="S311" i="5"/>
  <c r="Q311" i="5"/>
  <c r="P311" i="5"/>
  <c r="O311" i="5" s="1"/>
  <c r="N311" i="5"/>
  <c r="M311" i="5"/>
  <c r="K311" i="5"/>
  <c r="J311" i="5"/>
  <c r="I311" i="5" s="1"/>
  <c r="R311" i="5" s="1"/>
  <c r="F311" i="5"/>
  <c r="B311" i="5"/>
  <c r="AI311" i="5" s="1"/>
  <c r="CB310" i="5"/>
  <c r="CA310" i="5"/>
  <c r="BS310" i="5"/>
  <c r="BR310" i="5"/>
  <c r="AJ310" i="5"/>
  <c r="AB310" i="5"/>
  <c r="W310" i="5"/>
  <c r="V310" i="5"/>
  <c r="U310" i="5"/>
  <c r="T310" i="5"/>
  <c r="S310" i="5"/>
  <c r="Q310" i="5"/>
  <c r="P310" i="5"/>
  <c r="O310" i="5" s="1"/>
  <c r="N310" i="5"/>
  <c r="M310" i="5"/>
  <c r="K310" i="5"/>
  <c r="J310" i="5"/>
  <c r="I310" i="5" s="1"/>
  <c r="R310" i="5" s="1"/>
  <c r="F310" i="5"/>
  <c r="B310" i="5"/>
  <c r="AI310" i="5" s="1"/>
  <c r="CB309" i="5"/>
  <c r="CA309" i="5"/>
  <c r="BS309" i="5"/>
  <c r="BR309" i="5"/>
  <c r="AJ309" i="5"/>
  <c r="AB309" i="5"/>
  <c r="W309" i="5"/>
  <c r="V309" i="5"/>
  <c r="U309" i="5"/>
  <c r="T309" i="5"/>
  <c r="S309" i="5"/>
  <c r="Q309" i="5"/>
  <c r="P309" i="5"/>
  <c r="O309" i="5" s="1"/>
  <c r="N309" i="5"/>
  <c r="M309" i="5"/>
  <c r="K309" i="5"/>
  <c r="J309" i="5"/>
  <c r="I309" i="5" s="1"/>
  <c r="R309" i="5" s="1"/>
  <c r="F309" i="5"/>
  <c r="B309" i="5"/>
  <c r="AI309" i="5" s="1"/>
  <c r="CB308" i="5"/>
  <c r="CA308" i="5"/>
  <c r="BS308" i="5"/>
  <c r="BR308" i="5"/>
  <c r="AJ308" i="5"/>
  <c r="AB308" i="5"/>
  <c r="W308" i="5"/>
  <c r="V308" i="5"/>
  <c r="U308" i="5"/>
  <c r="T308" i="5"/>
  <c r="S308" i="5"/>
  <c r="Q308" i="5"/>
  <c r="P308" i="5"/>
  <c r="O308" i="5" s="1"/>
  <c r="N308" i="5"/>
  <c r="M308" i="5"/>
  <c r="K308" i="5"/>
  <c r="J308" i="5"/>
  <c r="I308" i="5" s="1"/>
  <c r="R308" i="5" s="1"/>
  <c r="F308" i="5"/>
  <c r="B308" i="5"/>
  <c r="AI308" i="5" s="1"/>
  <c r="CB307" i="5"/>
  <c r="CA307" i="5"/>
  <c r="BS307" i="5"/>
  <c r="BR307" i="5"/>
  <c r="AJ307" i="5"/>
  <c r="AB307" i="5"/>
  <c r="W307" i="5"/>
  <c r="V307" i="5"/>
  <c r="U307" i="5"/>
  <c r="T307" i="5"/>
  <c r="S307" i="5"/>
  <c r="Q307" i="5"/>
  <c r="P307" i="5"/>
  <c r="O307" i="5" s="1"/>
  <c r="N307" i="5"/>
  <c r="M307" i="5"/>
  <c r="K307" i="5"/>
  <c r="J307" i="5"/>
  <c r="I307" i="5" s="1"/>
  <c r="R307" i="5" s="1"/>
  <c r="F307" i="5"/>
  <c r="B307" i="5"/>
  <c r="AI307" i="5" s="1"/>
  <c r="CB306" i="5"/>
  <c r="CA306" i="5"/>
  <c r="BS306" i="5"/>
  <c r="BR306" i="5"/>
  <c r="AJ306" i="5"/>
  <c r="AB306" i="5"/>
  <c r="W306" i="5"/>
  <c r="V306" i="5"/>
  <c r="U306" i="5"/>
  <c r="T306" i="5"/>
  <c r="S306" i="5"/>
  <c r="Q306" i="5"/>
  <c r="P306" i="5"/>
  <c r="O306" i="5" s="1"/>
  <c r="N306" i="5"/>
  <c r="M306" i="5"/>
  <c r="K306" i="5"/>
  <c r="J306" i="5"/>
  <c r="I306" i="5" s="1"/>
  <c r="R306" i="5" s="1"/>
  <c r="F306" i="5"/>
  <c r="B306" i="5"/>
  <c r="AI306" i="5" s="1"/>
  <c r="CB305" i="5"/>
  <c r="CA305" i="5"/>
  <c r="BS305" i="5"/>
  <c r="BR305" i="5"/>
  <c r="AJ305" i="5"/>
  <c r="AB305" i="5"/>
  <c r="W305" i="5"/>
  <c r="V305" i="5"/>
  <c r="U305" i="5"/>
  <c r="T305" i="5"/>
  <c r="S305" i="5"/>
  <c r="Q305" i="5"/>
  <c r="P305" i="5"/>
  <c r="O305" i="5" s="1"/>
  <c r="N305" i="5"/>
  <c r="M305" i="5"/>
  <c r="K305" i="5"/>
  <c r="J305" i="5"/>
  <c r="I305" i="5" s="1"/>
  <c r="R305" i="5" s="1"/>
  <c r="F305" i="5"/>
  <c r="B305" i="5"/>
  <c r="AI305" i="5" s="1"/>
  <c r="CB304" i="5"/>
  <c r="CA304" i="5"/>
  <c r="BS304" i="5"/>
  <c r="BR304" i="5"/>
  <c r="AJ304" i="5"/>
  <c r="AB304" i="5"/>
  <c r="W304" i="5"/>
  <c r="V304" i="5"/>
  <c r="U304" i="5"/>
  <c r="T304" i="5"/>
  <c r="S304" i="5"/>
  <c r="Q304" i="5"/>
  <c r="P304" i="5"/>
  <c r="O304" i="5" s="1"/>
  <c r="N304" i="5"/>
  <c r="M304" i="5"/>
  <c r="K304" i="5"/>
  <c r="J304" i="5"/>
  <c r="I304" i="5" s="1"/>
  <c r="R304" i="5" s="1"/>
  <c r="F304" i="5"/>
  <c r="B304" i="5"/>
  <c r="AI304" i="5" s="1"/>
  <c r="CB303" i="5"/>
  <c r="CA303" i="5"/>
  <c r="BS303" i="5"/>
  <c r="BR303" i="5"/>
  <c r="AJ303" i="5"/>
  <c r="AB303" i="5"/>
  <c r="W303" i="5"/>
  <c r="V303" i="5"/>
  <c r="U303" i="5"/>
  <c r="T303" i="5"/>
  <c r="S303" i="5"/>
  <c r="Q303" i="5"/>
  <c r="P303" i="5"/>
  <c r="O303" i="5" s="1"/>
  <c r="N303" i="5"/>
  <c r="M303" i="5"/>
  <c r="K303" i="5"/>
  <c r="J303" i="5"/>
  <c r="I303" i="5" s="1"/>
  <c r="R303" i="5" s="1"/>
  <c r="F303" i="5"/>
  <c r="B303" i="5"/>
  <c r="AI303" i="5" s="1"/>
  <c r="CB302" i="5"/>
  <c r="CA302" i="5"/>
  <c r="BS302" i="5"/>
  <c r="BR302" i="5"/>
  <c r="AJ302" i="5"/>
  <c r="AB302" i="5"/>
  <c r="W302" i="5"/>
  <c r="V302" i="5"/>
  <c r="U302" i="5"/>
  <c r="T302" i="5"/>
  <c r="S302" i="5"/>
  <c r="Q302" i="5"/>
  <c r="P302" i="5"/>
  <c r="O302" i="5" s="1"/>
  <c r="N302" i="5"/>
  <c r="M302" i="5"/>
  <c r="K302" i="5"/>
  <c r="J302" i="5"/>
  <c r="I302" i="5" s="1"/>
  <c r="R302" i="5" s="1"/>
  <c r="F302" i="5"/>
  <c r="B302" i="5"/>
  <c r="AI302" i="5" s="1"/>
  <c r="CB301" i="5"/>
  <c r="CA301" i="5"/>
  <c r="BS301" i="5"/>
  <c r="BR301" i="5"/>
  <c r="AJ301" i="5"/>
  <c r="AB301" i="5"/>
  <c r="W301" i="5"/>
  <c r="V301" i="5"/>
  <c r="U301" i="5"/>
  <c r="T301" i="5"/>
  <c r="S301" i="5"/>
  <c r="Q301" i="5"/>
  <c r="P301" i="5"/>
  <c r="O301" i="5" s="1"/>
  <c r="N301" i="5"/>
  <c r="M301" i="5"/>
  <c r="K301" i="5"/>
  <c r="J301" i="5"/>
  <c r="I301" i="5" s="1"/>
  <c r="R301" i="5" s="1"/>
  <c r="F301" i="5"/>
  <c r="B301" i="5"/>
  <c r="AI301" i="5" s="1"/>
  <c r="CB300" i="5"/>
  <c r="CA300" i="5"/>
  <c r="BS300" i="5"/>
  <c r="BR300" i="5"/>
  <c r="AJ300" i="5"/>
  <c r="AB300" i="5"/>
  <c r="W300" i="5"/>
  <c r="V300" i="5"/>
  <c r="U300" i="5"/>
  <c r="T300" i="5"/>
  <c r="S300" i="5"/>
  <c r="Q300" i="5"/>
  <c r="P300" i="5"/>
  <c r="O300" i="5" s="1"/>
  <c r="N300" i="5"/>
  <c r="M300" i="5"/>
  <c r="K300" i="5"/>
  <c r="J300" i="5"/>
  <c r="I300" i="5" s="1"/>
  <c r="R300" i="5" s="1"/>
  <c r="F300" i="5"/>
  <c r="B300" i="5"/>
  <c r="AI300" i="5" s="1"/>
  <c r="CB299" i="5"/>
  <c r="CA299" i="5"/>
  <c r="BS299" i="5"/>
  <c r="BR299" i="5"/>
  <c r="AJ299" i="5"/>
  <c r="AB299" i="5"/>
  <c r="W299" i="5"/>
  <c r="V299" i="5"/>
  <c r="U299" i="5"/>
  <c r="T299" i="5"/>
  <c r="S299" i="5"/>
  <c r="Q299" i="5"/>
  <c r="P299" i="5"/>
  <c r="O299" i="5" s="1"/>
  <c r="N299" i="5"/>
  <c r="M299" i="5"/>
  <c r="K299" i="5"/>
  <c r="J299" i="5"/>
  <c r="I299" i="5" s="1"/>
  <c r="R299" i="5" s="1"/>
  <c r="F299" i="5"/>
  <c r="B299" i="5"/>
  <c r="AI299" i="5" s="1"/>
  <c r="CB298" i="5"/>
  <c r="CA298" i="5"/>
  <c r="BS298" i="5"/>
  <c r="BR298" i="5"/>
  <c r="AJ298" i="5"/>
  <c r="AB298" i="5"/>
  <c r="W298" i="5"/>
  <c r="V298" i="5"/>
  <c r="U298" i="5"/>
  <c r="T298" i="5"/>
  <c r="S298" i="5"/>
  <c r="Q298" i="5"/>
  <c r="P298" i="5"/>
  <c r="O298" i="5" s="1"/>
  <c r="N298" i="5"/>
  <c r="M298" i="5"/>
  <c r="K298" i="5"/>
  <c r="J298" i="5"/>
  <c r="I298" i="5" s="1"/>
  <c r="R298" i="5" s="1"/>
  <c r="F298" i="5"/>
  <c r="B298" i="5"/>
  <c r="AI298" i="5" s="1"/>
  <c r="CB297" i="5"/>
  <c r="CA297" i="5"/>
  <c r="BS297" i="5"/>
  <c r="BR297" i="5"/>
  <c r="AJ297" i="5"/>
  <c r="AB297" i="5"/>
  <c r="W297" i="5"/>
  <c r="V297" i="5"/>
  <c r="U297" i="5"/>
  <c r="T297" i="5"/>
  <c r="S297" i="5"/>
  <c r="Q297" i="5"/>
  <c r="P297" i="5"/>
  <c r="O297" i="5" s="1"/>
  <c r="N297" i="5"/>
  <c r="M297" i="5"/>
  <c r="K297" i="5"/>
  <c r="J297" i="5"/>
  <c r="I297" i="5" s="1"/>
  <c r="R297" i="5" s="1"/>
  <c r="F297" i="5"/>
  <c r="B297" i="5"/>
  <c r="AI297" i="5" s="1"/>
  <c r="CB296" i="5"/>
  <c r="CA296" i="5"/>
  <c r="BS296" i="5"/>
  <c r="BR296" i="5"/>
  <c r="AJ296" i="5"/>
  <c r="AB296" i="5"/>
  <c r="W296" i="5"/>
  <c r="V296" i="5"/>
  <c r="U296" i="5"/>
  <c r="T296" i="5"/>
  <c r="S296" i="5"/>
  <c r="Q296" i="5"/>
  <c r="P296" i="5"/>
  <c r="O296" i="5" s="1"/>
  <c r="N296" i="5"/>
  <c r="M296" i="5"/>
  <c r="K296" i="5"/>
  <c r="J296" i="5"/>
  <c r="I296" i="5" s="1"/>
  <c r="R296" i="5" s="1"/>
  <c r="F296" i="5"/>
  <c r="B296" i="5"/>
  <c r="AI296" i="5" s="1"/>
  <c r="CB295" i="5"/>
  <c r="CA295" i="5"/>
  <c r="BS295" i="5"/>
  <c r="BR295" i="5"/>
  <c r="AJ295" i="5"/>
  <c r="AB295" i="5"/>
  <c r="W295" i="5"/>
  <c r="V295" i="5"/>
  <c r="U295" i="5"/>
  <c r="T295" i="5"/>
  <c r="S295" i="5"/>
  <c r="Q295" i="5"/>
  <c r="P295" i="5"/>
  <c r="O295" i="5" s="1"/>
  <c r="N295" i="5"/>
  <c r="M295" i="5"/>
  <c r="K295" i="5"/>
  <c r="J295" i="5"/>
  <c r="I295" i="5" s="1"/>
  <c r="R295" i="5" s="1"/>
  <c r="F295" i="5"/>
  <c r="B295" i="5"/>
  <c r="AI295" i="5" s="1"/>
  <c r="CB294" i="5"/>
  <c r="CA294" i="5"/>
  <c r="BS294" i="5"/>
  <c r="BR294" i="5"/>
  <c r="AJ294" i="5"/>
  <c r="AB294" i="5"/>
  <c r="W294" i="5"/>
  <c r="V294" i="5"/>
  <c r="U294" i="5"/>
  <c r="T294" i="5"/>
  <c r="S294" i="5"/>
  <c r="Q294" i="5"/>
  <c r="P294" i="5"/>
  <c r="O294" i="5" s="1"/>
  <c r="N294" i="5"/>
  <c r="M294" i="5"/>
  <c r="K294" i="5"/>
  <c r="J294" i="5"/>
  <c r="I294" i="5" s="1"/>
  <c r="R294" i="5" s="1"/>
  <c r="F294" i="5"/>
  <c r="B294" i="5"/>
  <c r="AI294" i="5" s="1"/>
  <c r="CB293" i="5"/>
  <c r="CA293" i="5"/>
  <c r="BS293" i="5"/>
  <c r="BR293" i="5"/>
  <c r="AJ293" i="5"/>
  <c r="AB293" i="5"/>
  <c r="W293" i="5"/>
  <c r="V293" i="5"/>
  <c r="U293" i="5"/>
  <c r="T293" i="5"/>
  <c r="S293" i="5"/>
  <c r="Q293" i="5"/>
  <c r="P293" i="5"/>
  <c r="O293" i="5" s="1"/>
  <c r="N293" i="5"/>
  <c r="M293" i="5"/>
  <c r="K293" i="5"/>
  <c r="J293" i="5"/>
  <c r="I293" i="5" s="1"/>
  <c r="R293" i="5" s="1"/>
  <c r="F293" i="5"/>
  <c r="B293" i="5"/>
  <c r="AI293" i="5" s="1"/>
  <c r="CB292" i="5"/>
  <c r="CA292" i="5"/>
  <c r="BS292" i="5"/>
  <c r="BR292" i="5"/>
  <c r="AJ292" i="5"/>
  <c r="AB292" i="5"/>
  <c r="W292" i="5"/>
  <c r="V292" i="5"/>
  <c r="U292" i="5"/>
  <c r="T292" i="5"/>
  <c r="S292" i="5"/>
  <c r="Q292" i="5"/>
  <c r="P292" i="5"/>
  <c r="O292" i="5" s="1"/>
  <c r="N292" i="5"/>
  <c r="M292" i="5"/>
  <c r="K292" i="5"/>
  <c r="J292" i="5"/>
  <c r="I292" i="5" s="1"/>
  <c r="R292" i="5" s="1"/>
  <c r="F292" i="5"/>
  <c r="B292" i="5"/>
  <c r="AI292" i="5" s="1"/>
  <c r="CB291" i="5"/>
  <c r="CA291" i="5"/>
  <c r="BS291" i="5"/>
  <c r="BR291" i="5"/>
  <c r="AJ291" i="5"/>
  <c r="AB291" i="5"/>
  <c r="W291" i="5"/>
  <c r="V291" i="5"/>
  <c r="U291" i="5"/>
  <c r="T291" i="5"/>
  <c r="S291" i="5"/>
  <c r="Q291" i="5"/>
  <c r="P291" i="5"/>
  <c r="O291" i="5" s="1"/>
  <c r="N291" i="5"/>
  <c r="M291" i="5"/>
  <c r="K291" i="5"/>
  <c r="J291" i="5"/>
  <c r="I291" i="5" s="1"/>
  <c r="R291" i="5" s="1"/>
  <c r="F291" i="5"/>
  <c r="B291" i="5"/>
  <c r="AI291" i="5" s="1"/>
  <c r="CB290" i="5"/>
  <c r="CA290" i="5"/>
  <c r="BS290" i="5"/>
  <c r="BR290" i="5"/>
  <c r="AJ290" i="5"/>
  <c r="AB290" i="5"/>
  <c r="W290" i="5"/>
  <c r="V290" i="5"/>
  <c r="U290" i="5"/>
  <c r="T290" i="5"/>
  <c r="S290" i="5"/>
  <c r="Q290" i="5"/>
  <c r="P290" i="5"/>
  <c r="O290" i="5" s="1"/>
  <c r="N290" i="5"/>
  <c r="M290" i="5"/>
  <c r="K290" i="5"/>
  <c r="J290" i="5"/>
  <c r="I290" i="5" s="1"/>
  <c r="R290" i="5" s="1"/>
  <c r="F290" i="5"/>
  <c r="B290" i="5"/>
  <c r="AI290" i="5" s="1"/>
  <c r="CB289" i="5"/>
  <c r="CA289" i="5"/>
  <c r="BS289" i="5"/>
  <c r="BR289" i="5"/>
  <c r="AJ289" i="5"/>
  <c r="AB289" i="5"/>
  <c r="W289" i="5"/>
  <c r="V289" i="5"/>
  <c r="U289" i="5"/>
  <c r="T289" i="5"/>
  <c r="S289" i="5"/>
  <c r="Q289" i="5"/>
  <c r="P289" i="5"/>
  <c r="O289" i="5" s="1"/>
  <c r="N289" i="5"/>
  <c r="M289" i="5"/>
  <c r="K289" i="5"/>
  <c r="J289" i="5"/>
  <c r="I289" i="5" s="1"/>
  <c r="R289" i="5" s="1"/>
  <c r="F289" i="5"/>
  <c r="B289" i="5"/>
  <c r="AI289" i="5" s="1"/>
  <c r="CB288" i="5"/>
  <c r="CA288" i="5"/>
  <c r="BS288" i="5"/>
  <c r="BR288" i="5"/>
  <c r="AJ288" i="5"/>
  <c r="AB288" i="5"/>
  <c r="W288" i="5"/>
  <c r="V288" i="5"/>
  <c r="U288" i="5"/>
  <c r="T288" i="5"/>
  <c r="S288" i="5"/>
  <c r="Q288" i="5"/>
  <c r="P288" i="5"/>
  <c r="O288" i="5" s="1"/>
  <c r="N288" i="5"/>
  <c r="M288" i="5"/>
  <c r="K288" i="5"/>
  <c r="J288" i="5"/>
  <c r="I288" i="5" s="1"/>
  <c r="R288" i="5" s="1"/>
  <c r="F288" i="5"/>
  <c r="B288" i="5"/>
  <c r="AI288" i="5" s="1"/>
  <c r="CB287" i="5"/>
  <c r="CA287" i="5"/>
  <c r="BS287" i="5"/>
  <c r="BR287" i="5"/>
  <c r="AJ287" i="5"/>
  <c r="AB287" i="5"/>
  <c r="W287" i="5"/>
  <c r="V287" i="5"/>
  <c r="U287" i="5"/>
  <c r="T287" i="5"/>
  <c r="S287" i="5"/>
  <c r="Q287" i="5"/>
  <c r="P287" i="5"/>
  <c r="O287" i="5" s="1"/>
  <c r="N287" i="5"/>
  <c r="M287" i="5"/>
  <c r="K287" i="5"/>
  <c r="J287" i="5"/>
  <c r="I287" i="5" s="1"/>
  <c r="R287" i="5" s="1"/>
  <c r="F287" i="5"/>
  <c r="B287" i="5"/>
  <c r="AI287" i="5" s="1"/>
  <c r="CB286" i="5"/>
  <c r="CA286" i="5"/>
  <c r="BS286" i="5"/>
  <c r="BR286" i="5"/>
  <c r="AJ286" i="5"/>
  <c r="AB286" i="5"/>
  <c r="W286" i="5"/>
  <c r="V286" i="5"/>
  <c r="U286" i="5"/>
  <c r="T286" i="5"/>
  <c r="S286" i="5"/>
  <c r="Q286" i="5"/>
  <c r="P286" i="5"/>
  <c r="O286" i="5" s="1"/>
  <c r="N286" i="5"/>
  <c r="M286" i="5"/>
  <c r="K286" i="5"/>
  <c r="J286" i="5"/>
  <c r="I286" i="5" s="1"/>
  <c r="R286" i="5" s="1"/>
  <c r="F286" i="5"/>
  <c r="B286" i="5"/>
  <c r="AI286" i="5" s="1"/>
  <c r="CB285" i="5"/>
  <c r="CA285" i="5"/>
  <c r="BS285" i="5"/>
  <c r="BR285" i="5"/>
  <c r="AJ285" i="5"/>
  <c r="AB285" i="5"/>
  <c r="W285" i="5"/>
  <c r="V285" i="5"/>
  <c r="U285" i="5"/>
  <c r="T285" i="5"/>
  <c r="S285" i="5"/>
  <c r="Q285" i="5"/>
  <c r="P285" i="5"/>
  <c r="O285" i="5" s="1"/>
  <c r="N285" i="5"/>
  <c r="M285" i="5"/>
  <c r="K285" i="5"/>
  <c r="J285" i="5"/>
  <c r="I285" i="5" s="1"/>
  <c r="R285" i="5" s="1"/>
  <c r="F285" i="5"/>
  <c r="B285" i="5"/>
  <c r="AI285" i="5" s="1"/>
  <c r="CB284" i="5"/>
  <c r="CA284" i="5"/>
  <c r="BS284" i="5"/>
  <c r="BR284" i="5"/>
  <c r="AJ284" i="5"/>
  <c r="AB284" i="5"/>
  <c r="W284" i="5"/>
  <c r="V284" i="5"/>
  <c r="U284" i="5"/>
  <c r="T284" i="5"/>
  <c r="S284" i="5"/>
  <c r="Q284" i="5"/>
  <c r="P284" i="5"/>
  <c r="O284" i="5" s="1"/>
  <c r="N284" i="5"/>
  <c r="M284" i="5"/>
  <c r="K284" i="5"/>
  <c r="J284" i="5"/>
  <c r="I284" i="5" s="1"/>
  <c r="R284" i="5" s="1"/>
  <c r="F284" i="5"/>
  <c r="B284" i="5"/>
  <c r="AI284" i="5" s="1"/>
  <c r="CB283" i="5"/>
  <c r="CA283" i="5"/>
  <c r="BS283" i="5"/>
  <c r="BR283" i="5"/>
  <c r="AJ283" i="5"/>
  <c r="AB283" i="5"/>
  <c r="W283" i="5"/>
  <c r="V283" i="5"/>
  <c r="U283" i="5"/>
  <c r="T283" i="5"/>
  <c r="S283" i="5"/>
  <c r="Q283" i="5"/>
  <c r="P283" i="5"/>
  <c r="O283" i="5" s="1"/>
  <c r="N283" i="5"/>
  <c r="M283" i="5"/>
  <c r="K283" i="5"/>
  <c r="J283" i="5"/>
  <c r="I283" i="5" s="1"/>
  <c r="R283" i="5" s="1"/>
  <c r="F283" i="5"/>
  <c r="B283" i="5"/>
  <c r="AI283" i="5" s="1"/>
  <c r="CB282" i="5"/>
  <c r="CA282" i="5"/>
  <c r="BS282" i="5"/>
  <c r="BR282" i="5"/>
  <c r="AJ282" i="5"/>
  <c r="AB282" i="5"/>
  <c r="W282" i="5"/>
  <c r="V282" i="5"/>
  <c r="U282" i="5"/>
  <c r="T282" i="5"/>
  <c r="S282" i="5"/>
  <c r="Q282" i="5"/>
  <c r="P282" i="5"/>
  <c r="O282" i="5" s="1"/>
  <c r="N282" i="5"/>
  <c r="M282" i="5"/>
  <c r="K282" i="5"/>
  <c r="J282" i="5"/>
  <c r="I282" i="5" s="1"/>
  <c r="R282" i="5" s="1"/>
  <c r="F282" i="5"/>
  <c r="B282" i="5"/>
  <c r="AI282" i="5" s="1"/>
  <c r="CB281" i="5"/>
  <c r="CA281" i="5"/>
  <c r="BS281" i="5"/>
  <c r="BR281" i="5"/>
  <c r="AJ281" i="5"/>
  <c r="AB281" i="5"/>
  <c r="W281" i="5"/>
  <c r="V281" i="5"/>
  <c r="U281" i="5"/>
  <c r="T281" i="5"/>
  <c r="S281" i="5"/>
  <c r="Q281" i="5"/>
  <c r="P281" i="5"/>
  <c r="O281" i="5" s="1"/>
  <c r="N281" i="5"/>
  <c r="M281" i="5"/>
  <c r="K281" i="5"/>
  <c r="J281" i="5"/>
  <c r="I281" i="5" s="1"/>
  <c r="R281" i="5" s="1"/>
  <c r="F281" i="5"/>
  <c r="B281" i="5"/>
  <c r="AI281" i="5" s="1"/>
  <c r="CB280" i="5"/>
  <c r="CA280" i="5"/>
  <c r="BS280" i="5"/>
  <c r="BR280" i="5"/>
  <c r="AJ280" i="5"/>
  <c r="AB280" i="5"/>
  <c r="W280" i="5"/>
  <c r="V280" i="5"/>
  <c r="U280" i="5"/>
  <c r="T280" i="5"/>
  <c r="S280" i="5"/>
  <c r="Q280" i="5"/>
  <c r="P280" i="5"/>
  <c r="O280" i="5" s="1"/>
  <c r="N280" i="5"/>
  <c r="M280" i="5"/>
  <c r="K280" i="5"/>
  <c r="J280" i="5"/>
  <c r="I280" i="5" s="1"/>
  <c r="R280" i="5" s="1"/>
  <c r="F280" i="5"/>
  <c r="B280" i="5"/>
  <c r="AI280" i="5" s="1"/>
  <c r="CB279" i="5"/>
  <c r="CA279" i="5"/>
  <c r="BS279" i="5"/>
  <c r="BR279" i="5"/>
  <c r="AJ279" i="5"/>
  <c r="AB279" i="5"/>
  <c r="W279" i="5"/>
  <c r="V279" i="5"/>
  <c r="U279" i="5"/>
  <c r="T279" i="5"/>
  <c r="S279" i="5"/>
  <c r="Q279" i="5"/>
  <c r="P279" i="5"/>
  <c r="O279" i="5" s="1"/>
  <c r="N279" i="5"/>
  <c r="M279" i="5"/>
  <c r="K279" i="5"/>
  <c r="J279" i="5"/>
  <c r="I279" i="5" s="1"/>
  <c r="R279" i="5" s="1"/>
  <c r="F279" i="5"/>
  <c r="B279" i="5"/>
  <c r="AI279" i="5" s="1"/>
  <c r="CB278" i="5"/>
  <c r="CA278" i="5"/>
  <c r="BS278" i="5"/>
  <c r="BR278" i="5"/>
  <c r="AJ278" i="5"/>
  <c r="AB278" i="5"/>
  <c r="W278" i="5"/>
  <c r="V278" i="5"/>
  <c r="U278" i="5"/>
  <c r="T278" i="5"/>
  <c r="S278" i="5"/>
  <c r="Q278" i="5"/>
  <c r="P278" i="5"/>
  <c r="O278" i="5" s="1"/>
  <c r="N278" i="5"/>
  <c r="M278" i="5"/>
  <c r="K278" i="5"/>
  <c r="J278" i="5"/>
  <c r="I278" i="5" s="1"/>
  <c r="R278" i="5" s="1"/>
  <c r="F278" i="5"/>
  <c r="B278" i="5"/>
  <c r="AI278" i="5" s="1"/>
  <c r="CB277" i="5"/>
  <c r="CA277" i="5"/>
  <c r="BS277" i="5"/>
  <c r="BR277" i="5"/>
  <c r="AJ277" i="5"/>
  <c r="AB277" i="5"/>
  <c r="W277" i="5"/>
  <c r="V277" i="5"/>
  <c r="U277" i="5"/>
  <c r="T277" i="5"/>
  <c r="S277" i="5"/>
  <c r="Q277" i="5"/>
  <c r="P277" i="5"/>
  <c r="O277" i="5" s="1"/>
  <c r="N277" i="5"/>
  <c r="M277" i="5"/>
  <c r="K277" i="5"/>
  <c r="J277" i="5"/>
  <c r="I277" i="5" s="1"/>
  <c r="R277" i="5" s="1"/>
  <c r="F277" i="5"/>
  <c r="B277" i="5"/>
  <c r="AI277" i="5" s="1"/>
  <c r="CB276" i="5"/>
  <c r="CA276" i="5"/>
  <c r="BS276" i="5"/>
  <c r="BR276" i="5"/>
  <c r="AJ276" i="5"/>
  <c r="AB276" i="5"/>
  <c r="W276" i="5"/>
  <c r="V276" i="5"/>
  <c r="U276" i="5"/>
  <c r="T276" i="5"/>
  <c r="S276" i="5"/>
  <c r="Q276" i="5"/>
  <c r="P276" i="5"/>
  <c r="O276" i="5" s="1"/>
  <c r="N276" i="5"/>
  <c r="M276" i="5"/>
  <c r="K276" i="5"/>
  <c r="J276" i="5"/>
  <c r="I276" i="5" s="1"/>
  <c r="R276" i="5" s="1"/>
  <c r="F276" i="5"/>
  <c r="B276" i="5"/>
  <c r="AI276" i="5" s="1"/>
  <c r="CB275" i="5"/>
  <c r="CA275" i="5"/>
  <c r="BS275" i="5"/>
  <c r="BR275" i="5"/>
  <c r="AJ275" i="5"/>
  <c r="AB275" i="5"/>
  <c r="W275" i="5"/>
  <c r="V275" i="5"/>
  <c r="U275" i="5"/>
  <c r="T275" i="5"/>
  <c r="S275" i="5"/>
  <c r="Q275" i="5"/>
  <c r="P275" i="5"/>
  <c r="O275" i="5" s="1"/>
  <c r="N275" i="5"/>
  <c r="M275" i="5"/>
  <c r="K275" i="5"/>
  <c r="J275" i="5"/>
  <c r="I275" i="5" s="1"/>
  <c r="R275" i="5" s="1"/>
  <c r="F275" i="5"/>
  <c r="B275" i="5"/>
  <c r="AI275" i="5" s="1"/>
  <c r="CB274" i="5"/>
  <c r="CA274" i="5"/>
  <c r="BS274" i="5"/>
  <c r="BR274" i="5"/>
  <c r="AJ274" i="5"/>
  <c r="AB274" i="5"/>
  <c r="W274" i="5"/>
  <c r="V274" i="5"/>
  <c r="U274" i="5"/>
  <c r="T274" i="5"/>
  <c r="S274" i="5"/>
  <c r="Q274" i="5"/>
  <c r="P274" i="5"/>
  <c r="O274" i="5" s="1"/>
  <c r="N274" i="5"/>
  <c r="M274" i="5"/>
  <c r="K274" i="5"/>
  <c r="J274" i="5"/>
  <c r="I274" i="5" s="1"/>
  <c r="R274" i="5" s="1"/>
  <c r="F274" i="5"/>
  <c r="B274" i="5"/>
  <c r="AI274" i="5" s="1"/>
  <c r="CB273" i="5"/>
  <c r="CA273" i="5"/>
  <c r="BS273" i="5"/>
  <c r="BR273" i="5"/>
  <c r="AJ273" i="5"/>
  <c r="AB273" i="5"/>
  <c r="W273" i="5"/>
  <c r="V273" i="5"/>
  <c r="U273" i="5"/>
  <c r="T273" i="5"/>
  <c r="S273" i="5"/>
  <c r="Q273" i="5"/>
  <c r="P273" i="5"/>
  <c r="O273" i="5" s="1"/>
  <c r="N273" i="5"/>
  <c r="M273" i="5"/>
  <c r="K273" i="5"/>
  <c r="J273" i="5"/>
  <c r="I273" i="5" s="1"/>
  <c r="R273" i="5" s="1"/>
  <c r="F273" i="5"/>
  <c r="B273" i="5"/>
  <c r="AI273" i="5" s="1"/>
  <c r="CB272" i="5"/>
  <c r="CA272" i="5"/>
  <c r="BS272" i="5"/>
  <c r="BR272" i="5"/>
  <c r="AJ272" i="5"/>
  <c r="AB272" i="5"/>
  <c r="W272" i="5"/>
  <c r="V272" i="5"/>
  <c r="U272" i="5"/>
  <c r="T272" i="5"/>
  <c r="S272" i="5"/>
  <c r="Q272" i="5"/>
  <c r="P272" i="5"/>
  <c r="O272" i="5" s="1"/>
  <c r="N272" i="5"/>
  <c r="M272" i="5"/>
  <c r="K272" i="5"/>
  <c r="J272" i="5"/>
  <c r="I272" i="5" s="1"/>
  <c r="R272" i="5" s="1"/>
  <c r="F272" i="5"/>
  <c r="B272" i="5"/>
  <c r="AI272" i="5" s="1"/>
  <c r="CB271" i="5"/>
  <c r="CA271" i="5"/>
  <c r="BS271" i="5"/>
  <c r="BR271" i="5"/>
  <c r="AJ271" i="5"/>
  <c r="AB271" i="5"/>
  <c r="W271" i="5"/>
  <c r="V271" i="5"/>
  <c r="U271" i="5"/>
  <c r="T271" i="5"/>
  <c r="S271" i="5"/>
  <c r="Q271" i="5"/>
  <c r="P271" i="5"/>
  <c r="O271" i="5" s="1"/>
  <c r="N271" i="5"/>
  <c r="M271" i="5"/>
  <c r="K271" i="5"/>
  <c r="J271" i="5"/>
  <c r="I271" i="5" s="1"/>
  <c r="R271" i="5" s="1"/>
  <c r="F271" i="5"/>
  <c r="B271" i="5"/>
  <c r="AI271" i="5" s="1"/>
  <c r="CB270" i="5"/>
  <c r="CA270" i="5"/>
  <c r="BS270" i="5"/>
  <c r="BR270" i="5"/>
  <c r="AJ270" i="5"/>
  <c r="AB270" i="5"/>
  <c r="W270" i="5"/>
  <c r="V270" i="5"/>
  <c r="U270" i="5"/>
  <c r="T270" i="5"/>
  <c r="S270" i="5"/>
  <c r="Q270" i="5"/>
  <c r="P270" i="5"/>
  <c r="O270" i="5" s="1"/>
  <c r="N270" i="5"/>
  <c r="M270" i="5"/>
  <c r="K270" i="5"/>
  <c r="J270" i="5"/>
  <c r="I270" i="5" s="1"/>
  <c r="R270" i="5" s="1"/>
  <c r="F270" i="5"/>
  <c r="B270" i="5"/>
  <c r="AI270" i="5" s="1"/>
  <c r="CB269" i="5"/>
  <c r="CA269" i="5"/>
  <c r="BS269" i="5"/>
  <c r="BR269" i="5"/>
  <c r="AJ269" i="5"/>
  <c r="AB269" i="5"/>
  <c r="W269" i="5"/>
  <c r="V269" i="5"/>
  <c r="U269" i="5"/>
  <c r="T269" i="5"/>
  <c r="S269" i="5"/>
  <c r="Q269" i="5"/>
  <c r="P269" i="5"/>
  <c r="O269" i="5" s="1"/>
  <c r="N269" i="5"/>
  <c r="M269" i="5"/>
  <c r="K269" i="5"/>
  <c r="J269" i="5"/>
  <c r="I269" i="5" s="1"/>
  <c r="R269" i="5" s="1"/>
  <c r="F269" i="5"/>
  <c r="B269" i="5"/>
  <c r="AI269" i="5" s="1"/>
  <c r="CB268" i="5"/>
  <c r="CA268" i="5"/>
  <c r="BS268" i="5"/>
  <c r="BR268" i="5"/>
  <c r="AJ268" i="5"/>
  <c r="AB268" i="5"/>
  <c r="W268" i="5"/>
  <c r="V268" i="5"/>
  <c r="U268" i="5"/>
  <c r="T268" i="5"/>
  <c r="S268" i="5"/>
  <c r="Q268" i="5"/>
  <c r="P268" i="5"/>
  <c r="O268" i="5" s="1"/>
  <c r="N268" i="5"/>
  <c r="M268" i="5"/>
  <c r="K268" i="5"/>
  <c r="J268" i="5"/>
  <c r="I268" i="5" s="1"/>
  <c r="R268" i="5" s="1"/>
  <c r="F268" i="5"/>
  <c r="B268" i="5"/>
  <c r="AI268" i="5" s="1"/>
  <c r="CB267" i="5"/>
  <c r="CA267" i="5"/>
  <c r="BS267" i="5"/>
  <c r="BR267" i="5"/>
  <c r="AJ267" i="5"/>
  <c r="AB267" i="5"/>
  <c r="W267" i="5"/>
  <c r="V267" i="5"/>
  <c r="U267" i="5"/>
  <c r="T267" i="5"/>
  <c r="S267" i="5"/>
  <c r="Q267" i="5"/>
  <c r="P267" i="5"/>
  <c r="O267" i="5" s="1"/>
  <c r="N267" i="5"/>
  <c r="M267" i="5"/>
  <c r="K267" i="5"/>
  <c r="J267" i="5"/>
  <c r="I267" i="5" s="1"/>
  <c r="R267" i="5" s="1"/>
  <c r="F267" i="5"/>
  <c r="B267" i="5"/>
  <c r="AI267" i="5" s="1"/>
  <c r="CB266" i="5"/>
  <c r="CA266" i="5"/>
  <c r="BS266" i="5"/>
  <c r="BR266" i="5"/>
  <c r="AJ266" i="5"/>
  <c r="AB266" i="5"/>
  <c r="W266" i="5"/>
  <c r="V266" i="5"/>
  <c r="U266" i="5"/>
  <c r="T266" i="5"/>
  <c r="S266" i="5"/>
  <c r="Q266" i="5"/>
  <c r="P266" i="5"/>
  <c r="O266" i="5" s="1"/>
  <c r="N266" i="5"/>
  <c r="M266" i="5"/>
  <c r="K266" i="5"/>
  <c r="J266" i="5"/>
  <c r="I266" i="5" s="1"/>
  <c r="R266" i="5" s="1"/>
  <c r="F266" i="5"/>
  <c r="B266" i="5"/>
  <c r="AI266" i="5" s="1"/>
  <c r="CB265" i="5"/>
  <c r="CA265" i="5"/>
  <c r="BS265" i="5"/>
  <c r="BR265" i="5"/>
  <c r="AJ265" i="5"/>
  <c r="AB265" i="5"/>
  <c r="W265" i="5"/>
  <c r="V265" i="5"/>
  <c r="U265" i="5"/>
  <c r="T265" i="5"/>
  <c r="S265" i="5"/>
  <c r="Q265" i="5"/>
  <c r="P265" i="5"/>
  <c r="O265" i="5" s="1"/>
  <c r="N265" i="5"/>
  <c r="M265" i="5"/>
  <c r="K265" i="5"/>
  <c r="J265" i="5"/>
  <c r="I265" i="5" s="1"/>
  <c r="R265" i="5" s="1"/>
  <c r="F265" i="5"/>
  <c r="B265" i="5"/>
  <c r="AI265" i="5" s="1"/>
  <c r="CB264" i="5"/>
  <c r="CA264" i="5"/>
  <c r="BS264" i="5"/>
  <c r="BR264" i="5"/>
  <c r="AJ264" i="5"/>
  <c r="AB264" i="5"/>
  <c r="W264" i="5"/>
  <c r="V264" i="5"/>
  <c r="U264" i="5"/>
  <c r="T264" i="5"/>
  <c r="S264" i="5"/>
  <c r="Q264" i="5"/>
  <c r="P264" i="5"/>
  <c r="O264" i="5" s="1"/>
  <c r="N264" i="5"/>
  <c r="M264" i="5"/>
  <c r="K264" i="5"/>
  <c r="J264" i="5"/>
  <c r="I264" i="5" s="1"/>
  <c r="R264" i="5" s="1"/>
  <c r="F264" i="5"/>
  <c r="B264" i="5"/>
  <c r="AI264" i="5" s="1"/>
  <c r="CB263" i="5"/>
  <c r="CA263" i="5"/>
  <c r="BS263" i="5"/>
  <c r="BR263" i="5"/>
  <c r="AJ263" i="5"/>
  <c r="AB263" i="5"/>
  <c r="W263" i="5"/>
  <c r="V263" i="5"/>
  <c r="U263" i="5"/>
  <c r="T263" i="5"/>
  <c r="S263" i="5"/>
  <c r="Q263" i="5"/>
  <c r="P263" i="5"/>
  <c r="O263" i="5" s="1"/>
  <c r="N263" i="5"/>
  <c r="M263" i="5"/>
  <c r="K263" i="5"/>
  <c r="J263" i="5"/>
  <c r="I263" i="5" s="1"/>
  <c r="R263" i="5" s="1"/>
  <c r="F263" i="5"/>
  <c r="B263" i="5"/>
  <c r="AI263" i="5" s="1"/>
  <c r="CB262" i="5"/>
  <c r="CA262" i="5"/>
  <c r="BS262" i="5"/>
  <c r="BR262" i="5"/>
  <c r="AJ262" i="5"/>
  <c r="AB262" i="5"/>
  <c r="W262" i="5"/>
  <c r="V262" i="5"/>
  <c r="U262" i="5"/>
  <c r="T262" i="5"/>
  <c r="S262" i="5"/>
  <c r="Q262" i="5"/>
  <c r="P262" i="5"/>
  <c r="O262" i="5" s="1"/>
  <c r="N262" i="5"/>
  <c r="M262" i="5"/>
  <c r="K262" i="5"/>
  <c r="J262" i="5"/>
  <c r="I262" i="5" s="1"/>
  <c r="R262" i="5" s="1"/>
  <c r="F262" i="5"/>
  <c r="B262" i="5"/>
  <c r="AI262" i="5" s="1"/>
  <c r="CB261" i="5"/>
  <c r="CA261" i="5"/>
  <c r="BS261" i="5"/>
  <c r="BR261" i="5"/>
  <c r="AJ261" i="5"/>
  <c r="AB261" i="5"/>
  <c r="W261" i="5"/>
  <c r="V261" i="5"/>
  <c r="U261" i="5"/>
  <c r="T261" i="5"/>
  <c r="S261" i="5"/>
  <c r="Q261" i="5"/>
  <c r="P261" i="5"/>
  <c r="O261" i="5" s="1"/>
  <c r="N261" i="5"/>
  <c r="M261" i="5"/>
  <c r="K261" i="5"/>
  <c r="J261" i="5"/>
  <c r="I261" i="5" s="1"/>
  <c r="R261" i="5" s="1"/>
  <c r="F261" i="5"/>
  <c r="B261" i="5"/>
  <c r="AI261" i="5" s="1"/>
  <c r="CB260" i="5"/>
  <c r="CA260" i="5"/>
  <c r="BS260" i="5"/>
  <c r="BR260" i="5"/>
  <c r="AJ260" i="5"/>
  <c r="AB260" i="5"/>
  <c r="W260" i="5"/>
  <c r="V260" i="5"/>
  <c r="U260" i="5"/>
  <c r="T260" i="5"/>
  <c r="S260" i="5"/>
  <c r="Q260" i="5"/>
  <c r="P260" i="5"/>
  <c r="O260" i="5" s="1"/>
  <c r="N260" i="5"/>
  <c r="M260" i="5"/>
  <c r="K260" i="5"/>
  <c r="J260" i="5"/>
  <c r="I260" i="5" s="1"/>
  <c r="R260" i="5" s="1"/>
  <c r="F260" i="5"/>
  <c r="B260" i="5"/>
  <c r="AI260" i="5" s="1"/>
  <c r="CB259" i="5"/>
  <c r="CA259" i="5"/>
  <c r="BS259" i="5"/>
  <c r="BR259" i="5"/>
  <c r="AJ259" i="5"/>
  <c r="AB259" i="5"/>
  <c r="W259" i="5"/>
  <c r="V259" i="5"/>
  <c r="U259" i="5"/>
  <c r="T259" i="5"/>
  <c r="S259" i="5"/>
  <c r="Q259" i="5"/>
  <c r="P259" i="5"/>
  <c r="O259" i="5" s="1"/>
  <c r="N259" i="5"/>
  <c r="M259" i="5"/>
  <c r="K259" i="5"/>
  <c r="J259" i="5"/>
  <c r="I259" i="5" s="1"/>
  <c r="R259" i="5" s="1"/>
  <c r="F259" i="5"/>
  <c r="B259" i="5"/>
  <c r="AI259" i="5" s="1"/>
  <c r="CB258" i="5"/>
  <c r="CA258" i="5"/>
  <c r="BS258" i="5"/>
  <c r="BR258" i="5"/>
  <c r="AJ258" i="5"/>
  <c r="AB258" i="5"/>
  <c r="W258" i="5"/>
  <c r="V258" i="5"/>
  <c r="U258" i="5"/>
  <c r="T258" i="5"/>
  <c r="S258" i="5"/>
  <c r="Q258" i="5"/>
  <c r="P258" i="5"/>
  <c r="O258" i="5" s="1"/>
  <c r="N258" i="5"/>
  <c r="M258" i="5"/>
  <c r="K258" i="5"/>
  <c r="J258" i="5"/>
  <c r="I258" i="5" s="1"/>
  <c r="R258" i="5" s="1"/>
  <c r="F258" i="5"/>
  <c r="B258" i="5"/>
  <c r="AI258" i="5" s="1"/>
  <c r="CB257" i="5"/>
  <c r="CA257" i="5"/>
  <c r="BS257" i="5"/>
  <c r="BR257" i="5"/>
  <c r="AJ257" i="5"/>
  <c r="AB257" i="5"/>
  <c r="W257" i="5"/>
  <c r="V257" i="5"/>
  <c r="U257" i="5"/>
  <c r="T257" i="5"/>
  <c r="S257" i="5"/>
  <c r="Q257" i="5"/>
  <c r="P257" i="5"/>
  <c r="O257" i="5" s="1"/>
  <c r="N257" i="5"/>
  <c r="M257" i="5"/>
  <c r="K257" i="5"/>
  <c r="J257" i="5"/>
  <c r="I257" i="5" s="1"/>
  <c r="R257" i="5" s="1"/>
  <c r="F257" i="5"/>
  <c r="B257" i="5"/>
  <c r="AI257" i="5" s="1"/>
  <c r="CB256" i="5"/>
  <c r="CA256" i="5"/>
  <c r="BS256" i="5"/>
  <c r="BR256" i="5"/>
  <c r="AJ256" i="5"/>
  <c r="AB256" i="5"/>
  <c r="W256" i="5"/>
  <c r="V256" i="5"/>
  <c r="U256" i="5"/>
  <c r="T256" i="5"/>
  <c r="S256" i="5"/>
  <c r="Q256" i="5"/>
  <c r="P256" i="5"/>
  <c r="O256" i="5" s="1"/>
  <c r="N256" i="5"/>
  <c r="M256" i="5"/>
  <c r="K256" i="5"/>
  <c r="J256" i="5"/>
  <c r="I256" i="5" s="1"/>
  <c r="R256" i="5" s="1"/>
  <c r="F256" i="5"/>
  <c r="B256" i="5"/>
  <c r="AI256" i="5" s="1"/>
  <c r="CB255" i="5"/>
  <c r="CA255" i="5"/>
  <c r="BS255" i="5"/>
  <c r="BR255" i="5"/>
  <c r="AJ255" i="5"/>
  <c r="AB255" i="5"/>
  <c r="W255" i="5"/>
  <c r="V255" i="5"/>
  <c r="U255" i="5"/>
  <c r="T255" i="5"/>
  <c r="S255" i="5"/>
  <c r="Q255" i="5"/>
  <c r="P255" i="5"/>
  <c r="O255" i="5" s="1"/>
  <c r="N255" i="5"/>
  <c r="M255" i="5"/>
  <c r="K255" i="5"/>
  <c r="J255" i="5"/>
  <c r="I255" i="5" s="1"/>
  <c r="R255" i="5" s="1"/>
  <c r="F255" i="5"/>
  <c r="B255" i="5"/>
  <c r="AI255" i="5" s="1"/>
  <c r="CB254" i="5"/>
  <c r="CA254" i="5"/>
  <c r="BS254" i="5"/>
  <c r="BR254" i="5"/>
  <c r="AJ254" i="5"/>
  <c r="AB254" i="5"/>
  <c r="W254" i="5"/>
  <c r="V254" i="5"/>
  <c r="U254" i="5"/>
  <c r="T254" i="5"/>
  <c r="S254" i="5"/>
  <c r="Q254" i="5"/>
  <c r="P254" i="5"/>
  <c r="O254" i="5" s="1"/>
  <c r="N254" i="5"/>
  <c r="M254" i="5"/>
  <c r="K254" i="5"/>
  <c r="J254" i="5"/>
  <c r="I254" i="5" s="1"/>
  <c r="R254" i="5" s="1"/>
  <c r="F254" i="5"/>
  <c r="B254" i="5"/>
  <c r="AI254" i="5" s="1"/>
  <c r="CB253" i="5"/>
  <c r="CA253" i="5"/>
  <c r="BS253" i="5"/>
  <c r="BR253" i="5"/>
  <c r="AJ253" i="5"/>
  <c r="AB253" i="5"/>
  <c r="W253" i="5"/>
  <c r="V253" i="5"/>
  <c r="U253" i="5"/>
  <c r="T253" i="5"/>
  <c r="S253" i="5"/>
  <c r="Q253" i="5"/>
  <c r="P253" i="5"/>
  <c r="O253" i="5" s="1"/>
  <c r="N253" i="5"/>
  <c r="M253" i="5"/>
  <c r="K253" i="5"/>
  <c r="J253" i="5"/>
  <c r="I253" i="5" s="1"/>
  <c r="R253" i="5" s="1"/>
  <c r="F253" i="5"/>
  <c r="B253" i="5"/>
  <c r="AI253" i="5" s="1"/>
  <c r="CB252" i="5"/>
  <c r="CA252" i="5"/>
  <c r="BS252" i="5"/>
  <c r="BR252" i="5"/>
  <c r="AJ252" i="5"/>
  <c r="AB252" i="5"/>
  <c r="W252" i="5"/>
  <c r="V252" i="5"/>
  <c r="U252" i="5"/>
  <c r="T252" i="5"/>
  <c r="S252" i="5"/>
  <c r="Q252" i="5"/>
  <c r="P252" i="5"/>
  <c r="O252" i="5" s="1"/>
  <c r="N252" i="5"/>
  <c r="M252" i="5"/>
  <c r="K252" i="5"/>
  <c r="J252" i="5"/>
  <c r="I252" i="5" s="1"/>
  <c r="R252" i="5" s="1"/>
  <c r="F252" i="5"/>
  <c r="B252" i="5"/>
  <c r="AI252" i="5" s="1"/>
  <c r="CB251" i="5"/>
  <c r="CA251" i="5"/>
  <c r="BS251" i="5"/>
  <c r="BR251" i="5"/>
  <c r="AJ251" i="5"/>
  <c r="AB251" i="5"/>
  <c r="W251" i="5"/>
  <c r="V251" i="5"/>
  <c r="U251" i="5"/>
  <c r="T251" i="5"/>
  <c r="S251" i="5"/>
  <c r="Q251" i="5"/>
  <c r="P251" i="5"/>
  <c r="O251" i="5" s="1"/>
  <c r="N251" i="5"/>
  <c r="M251" i="5"/>
  <c r="K251" i="5"/>
  <c r="J251" i="5"/>
  <c r="I251" i="5" s="1"/>
  <c r="R251" i="5" s="1"/>
  <c r="F251" i="5"/>
  <c r="B251" i="5"/>
  <c r="AI251" i="5" s="1"/>
  <c r="CB250" i="5"/>
  <c r="CA250" i="5"/>
  <c r="BS250" i="5"/>
  <c r="BR250" i="5"/>
  <c r="AJ250" i="5"/>
  <c r="AB250" i="5"/>
  <c r="W250" i="5"/>
  <c r="V250" i="5"/>
  <c r="U250" i="5"/>
  <c r="T250" i="5"/>
  <c r="S250" i="5"/>
  <c r="Q250" i="5"/>
  <c r="P250" i="5"/>
  <c r="O250" i="5" s="1"/>
  <c r="N250" i="5"/>
  <c r="M250" i="5"/>
  <c r="K250" i="5"/>
  <c r="J250" i="5"/>
  <c r="I250" i="5" s="1"/>
  <c r="R250" i="5" s="1"/>
  <c r="F250" i="5"/>
  <c r="B250" i="5"/>
  <c r="AI250" i="5" s="1"/>
  <c r="CB249" i="5"/>
  <c r="CA249" i="5"/>
  <c r="BS249" i="5"/>
  <c r="BR249" i="5"/>
  <c r="AJ249" i="5"/>
  <c r="AB249" i="5"/>
  <c r="W249" i="5"/>
  <c r="V249" i="5"/>
  <c r="U249" i="5"/>
  <c r="T249" i="5"/>
  <c r="S249" i="5"/>
  <c r="Q249" i="5"/>
  <c r="P249" i="5"/>
  <c r="O249" i="5" s="1"/>
  <c r="N249" i="5"/>
  <c r="M249" i="5"/>
  <c r="K249" i="5"/>
  <c r="J249" i="5"/>
  <c r="I249" i="5" s="1"/>
  <c r="R249" i="5" s="1"/>
  <c r="F249" i="5"/>
  <c r="B249" i="5"/>
  <c r="AI249" i="5" s="1"/>
  <c r="CB248" i="5"/>
  <c r="CA248" i="5"/>
  <c r="BS248" i="5"/>
  <c r="BR248" i="5"/>
  <c r="AJ248" i="5"/>
  <c r="AB248" i="5"/>
  <c r="W248" i="5"/>
  <c r="V248" i="5"/>
  <c r="U248" i="5"/>
  <c r="T248" i="5"/>
  <c r="S248" i="5"/>
  <c r="Q248" i="5"/>
  <c r="P248" i="5"/>
  <c r="O248" i="5" s="1"/>
  <c r="N248" i="5"/>
  <c r="M248" i="5"/>
  <c r="K248" i="5"/>
  <c r="J248" i="5"/>
  <c r="I248" i="5" s="1"/>
  <c r="R248" i="5" s="1"/>
  <c r="F248" i="5"/>
  <c r="B248" i="5"/>
  <c r="AI248" i="5" s="1"/>
  <c r="CB247" i="5"/>
  <c r="CA247" i="5"/>
  <c r="BS247" i="5"/>
  <c r="BR247" i="5"/>
  <c r="AJ247" i="5"/>
  <c r="AB247" i="5"/>
  <c r="W247" i="5"/>
  <c r="V247" i="5"/>
  <c r="U247" i="5"/>
  <c r="T247" i="5"/>
  <c r="S247" i="5"/>
  <c r="Q247" i="5"/>
  <c r="P247" i="5"/>
  <c r="O247" i="5" s="1"/>
  <c r="N247" i="5"/>
  <c r="M247" i="5"/>
  <c r="K247" i="5"/>
  <c r="J247" i="5"/>
  <c r="I247" i="5" s="1"/>
  <c r="R247" i="5" s="1"/>
  <c r="F247" i="5"/>
  <c r="B247" i="5"/>
  <c r="AI247" i="5" s="1"/>
  <c r="CB246" i="5"/>
  <c r="CA246" i="5"/>
  <c r="BS246" i="5"/>
  <c r="BR246" i="5"/>
  <c r="AJ246" i="5"/>
  <c r="AB246" i="5"/>
  <c r="W246" i="5"/>
  <c r="V246" i="5"/>
  <c r="U246" i="5"/>
  <c r="T246" i="5"/>
  <c r="S246" i="5"/>
  <c r="Q246" i="5"/>
  <c r="P246" i="5"/>
  <c r="O246" i="5" s="1"/>
  <c r="N246" i="5"/>
  <c r="M246" i="5"/>
  <c r="K246" i="5"/>
  <c r="J246" i="5"/>
  <c r="I246" i="5" s="1"/>
  <c r="R246" i="5" s="1"/>
  <c r="F246" i="5"/>
  <c r="B246" i="5"/>
  <c r="AI246" i="5" s="1"/>
  <c r="CB245" i="5"/>
  <c r="CA245" i="5"/>
  <c r="BS245" i="5"/>
  <c r="BR245" i="5"/>
  <c r="AJ245" i="5"/>
  <c r="AB245" i="5"/>
  <c r="W245" i="5"/>
  <c r="V245" i="5"/>
  <c r="U245" i="5"/>
  <c r="T245" i="5"/>
  <c r="S245" i="5"/>
  <c r="Q245" i="5"/>
  <c r="P245" i="5"/>
  <c r="O245" i="5" s="1"/>
  <c r="N245" i="5"/>
  <c r="M245" i="5"/>
  <c r="K245" i="5"/>
  <c r="J245" i="5"/>
  <c r="I245" i="5" s="1"/>
  <c r="R245" i="5" s="1"/>
  <c r="F245" i="5"/>
  <c r="B245" i="5"/>
  <c r="AI245" i="5" s="1"/>
  <c r="CB244" i="5"/>
  <c r="CA244" i="5"/>
  <c r="BS244" i="5"/>
  <c r="BR244" i="5"/>
  <c r="AJ244" i="5"/>
  <c r="AB244" i="5"/>
  <c r="W244" i="5"/>
  <c r="V244" i="5"/>
  <c r="U244" i="5"/>
  <c r="T244" i="5"/>
  <c r="S244" i="5"/>
  <c r="Q244" i="5"/>
  <c r="P244" i="5"/>
  <c r="O244" i="5" s="1"/>
  <c r="N244" i="5"/>
  <c r="M244" i="5"/>
  <c r="K244" i="5"/>
  <c r="J244" i="5"/>
  <c r="I244" i="5" s="1"/>
  <c r="R244" i="5" s="1"/>
  <c r="F244" i="5"/>
  <c r="B244" i="5"/>
  <c r="AI244" i="5" s="1"/>
  <c r="CB243" i="5"/>
  <c r="CA243" i="5"/>
  <c r="BS243" i="5"/>
  <c r="BR243" i="5"/>
  <c r="AJ243" i="5"/>
  <c r="AB243" i="5"/>
  <c r="W243" i="5"/>
  <c r="V243" i="5"/>
  <c r="U243" i="5"/>
  <c r="T243" i="5"/>
  <c r="S243" i="5"/>
  <c r="Q243" i="5"/>
  <c r="P243" i="5"/>
  <c r="O243" i="5" s="1"/>
  <c r="N243" i="5"/>
  <c r="M243" i="5"/>
  <c r="K243" i="5"/>
  <c r="J243" i="5"/>
  <c r="I243" i="5" s="1"/>
  <c r="R243" i="5" s="1"/>
  <c r="F243" i="5"/>
  <c r="B243" i="5"/>
  <c r="AI243" i="5" s="1"/>
  <c r="CB242" i="5"/>
  <c r="CA242" i="5"/>
  <c r="BS242" i="5"/>
  <c r="BR242" i="5"/>
  <c r="AJ242" i="5"/>
  <c r="AB242" i="5"/>
  <c r="W242" i="5"/>
  <c r="V242" i="5"/>
  <c r="U242" i="5"/>
  <c r="T242" i="5"/>
  <c r="S242" i="5"/>
  <c r="Q242" i="5"/>
  <c r="P242" i="5"/>
  <c r="O242" i="5" s="1"/>
  <c r="N242" i="5"/>
  <c r="M242" i="5"/>
  <c r="K242" i="5"/>
  <c r="J242" i="5"/>
  <c r="I242" i="5" s="1"/>
  <c r="R242" i="5" s="1"/>
  <c r="F242" i="5"/>
  <c r="B242" i="5"/>
  <c r="AI242" i="5" s="1"/>
  <c r="CB241" i="5"/>
  <c r="CA241" i="5"/>
  <c r="BS241" i="5"/>
  <c r="BR241" i="5"/>
  <c r="AJ241" i="5"/>
  <c r="AB241" i="5"/>
  <c r="W241" i="5"/>
  <c r="V241" i="5"/>
  <c r="U241" i="5"/>
  <c r="T241" i="5"/>
  <c r="S241" i="5"/>
  <c r="Q241" i="5"/>
  <c r="P241" i="5"/>
  <c r="O241" i="5" s="1"/>
  <c r="N241" i="5"/>
  <c r="M241" i="5"/>
  <c r="K241" i="5"/>
  <c r="J241" i="5"/>
  <c r="I241" i="5" s="1"/>
  <c r="R241" i="5" s="1"/>
  <c r="F241" i="5"/>
  <c r="B241" i="5"/>
  <c r="AI241" i="5" s="1"/>
  <c r="CB240" i="5"/>
  <c r="CA240" i="5"/>
  <c r="BS240" i="5"/>
  <c r="BR240" i="5"/>
  <c r="AJ240" i="5"/>
  <c r="AB240" i="5"/>
  <c r="W240" i="5"/>
  <c r="V240" i="5"/>
  <c r="U240" i="5"/>
  <c r="T240" i="5"/>
  <c r="S240" i="5"/>
  <c r="Q240" i="5"/>
  <c r="P240" i="5"/>
  <c r="O240" i="5" s="1"/>
  <c r="N240" i="5"/>
  <c r="M240" i="5"/>
  <c r="K240" i="5"/>
  <c r="J240" i="5"/>
  <c r="I240" i="5" s="1"/>
  <c r="R240" i="5" s="1"/>
  <c r="F240" i="5"/>
  <c r="B240" i="5"/>
  <c r="AI240" i="5" s="1"/>
  <c r="CB239" i="5"/>
  <c r="CA239" i="5"/>
  <c r="BS239" i="5"/>
  <c r="BR239" i="5"/>
  <c r="AJ239" i="5"/>
  <c r="AB239" i="5"/>
  <c r="W239" i="5"/>
  <c r="V239" i="5"/>
  <c r="U239" i="5"/>
  <c r="T239" i="5"/>
  <c r="S239" i="5"/>
  <c r="Q239" i="5"/>
  <c r="P239" i="5"/>
  <c r="O239" i="5" s="1"/>
  <c r="N239" i="5"/>
  <c r="M239" i="5"/>
  <c r="K239" i="5"/>
  <c r="J239" i="5"/>
  <c r="I239" i="5" s="1"/>
  <c r="R239" i="5" s="1"/>
  <c r="F239" i="5"/>
  <c r="B239" i="5"/>
  <c r="AI239" i="5" s="1"/>
  <c r="CB238" i="5"/>
  <c r="CA238" i="5"/>
  <c r="BS238" i="5"/>
  <c r="BR238" i="5"/>
  <c r="AJ238" i="5"/>
  <c r="AB238" i="5"/>
  <c r="W238" i="5"/>
  <c r="V238" i="5"/>
  <c r="U238" i="5"/>
  <c r="T238" i="5"/>
  <c r="S238" i="5"/>
  <c r="Q238" i="5"/>
  <c r="P238" i="5"/>
  <c r="O238" i="5" s="1"/>
  <c r="N238" i="5"/>
  <c r="M238" i="5"/>
  <c r="K238" i="5"/>
  <c r="J238" i="5"/>
  <c r="I238" i="5" s="1"/>
  <c r="R238" i="5" s="1"/>
  <c r="F238" i="5"/>
  <c r="B238" i="5"/>
  <c r="AI238" i="5" s="1"/>
  <c r="CB237" i="5"/>
  <c r="CA237" i="5"/>
  <c r="BS237" i="5"/>
  <c r="BR237" i="5"/>
  <c r="AJ237" i="5"/>
  <c r="AB237" i="5"/>
  <c r="W237" i="5"/>
  <c r="V237" i="5"/>
  <c r="U237" i="5"/>
  <c r="T237" i="5"/>
  <c r="S237" i="5"/>
  <c r="Q237" i="5"/>
  <c r="P237" i="5"/>
  <c r="O237" i="5" s="1"/>
  <c r="N237" i="5"/>
  <c r="M237" i="5"/>
  <c r="K237" i="5"/>
  <c r="J237" i="5"/>
  <c r="I237" i="5" s="1"/>
  <c r="R237" i="5" s="1"/>
  <c r="F237" i="5"/>
  <c r="B237" i="5"/>
  <c r="AI237" i="5" s="1"/>
  <c r="CB236" i="5"/>
  <c r="CA236" i="5"/>
  <c r="BS236" i="5"/>
  <c r="BR236" i="5"/>
  <c r="AJ236" i="5"/>
  <c r="AB236" i="5"/>
  <c r="W236" i="5"/>
  <c r="V236" i="5"/>
  <c r="U236" i="5"/>
  <c r="T236" i="5"/>
  <c r="S236" i="5"/>
  <c r="Q236" i="5"/>
  <c r="P236" i="5"/>
  <c r="O236" i="5" s="1"/>
  <c r="N236" i="5"/>
  <c r="M236" i="5"/>
  <c r="K236" i="5"/>
  <c r="J236" i="5"/>
  <c r="I236" i="5" s="1"/>
  <c r="R236" i="5" s="1"/>
  <c r="F236" i="5"/>
  <c r="B236" i="5"/>
  <c r="AI236" i="5" s="1"/>
  <c r="CB235" i="5"/>
  <c r="CA235" i="5"/>
  <c r="BS235" i="5"/>
  <c r="BR235" i="5"/>
  <c r="AJ235" i="5"/>
  <c r="AB235" i="5"/>
  <c r="W235" i="5"/>
  <c r="V235" i="5"/>
  <c r="U235" i="5"/>
  <c r="T235" i="5"/>
  <c r="S235" i="5"/>
  <c r="Q235" i="5"/>
  <c r="P235" i="5"/>
  <c r="O235" i="5" s="1"/>
  <c r="N235" i="5"/>
  <c r="M235" i="5"/>
  <c r="K235" i="5"/>
  <c r="J235" i="5"/>
  <c r="I235" i="5" s="1"/>
  <c r="R235" i="5" s="1"/>
  <c r="F235" i="5"/>
  <c r="B235" i="5"/>
  <c r="AI235" i="5" s="1"/>
  <c r="CB234" i="5"/>
  <c r="CA234" i="5"/>
  <c r="BS234" i="5"/>
  <c r="BR234" i="5"/>
  <c r="AJ234" i="5"/>
  <c r="AB234" i="5"/>
  <c r="W234" i="5"/>
  <c r="V234" i="5"/>
  <c r="U234" i="5"/>
  <c r="T234" i="5"/>
  <c r="S234" i="5"/>
  <c r="Q234" i="5"/>
  <c r="P234" i="5"/>
  <c r="O234" i="5" s="1"/>
  <c r="N234" i="5"/>
  <c r="M234" i="5"/>
  <c r="K234" i="5"/>
  <c r="J234" i="5"/>
  <c r="I234" i="5" s="1"/>
  <c r="R234" i="5" s="1"/>
  <c r="F234" i="5"/>
  <c r="B234" i="5"/>
  <c r="AI234" i="5" s="1"/>
  <c r="CB233" i="5"/>
  <c r="CA233" i="5"/>
  <c r="BS233" i="5"/>
  <c r="BR233" i="5"/>
  <c r="AJ233" i="5"/>
  <c r="AB233" i="5"/>
  <c r="W233" i="5"/>
  <c r="V233" i="5"/>
  <c r="U233" i="5"/>
  <c r="T233" i="5"/>
  <c r="S233" i="5"/>
  <c r="Q233" i="5"/>
  <c r="P233" i="5"/>
  <c r="O233" i="5" s="1"/>
  <c r="N233" i="5"/>
  <c r="M233" i="5"/>
  <c r="K233" i="5"/>
  <c r="J233" i="5"/>
  <c r="I233" i="5" s="1"/>
  <c r="R233" i="5" s="1"/>
  <c r="F233" i="5"/>
  <c r="B233" i="5"/>
  <c r="AI233" i="5" s="1"/>
  <c r="CB232" i="5"/>
  <c r="CA232" i="5"/>
  <c r="BS232" i="5"/>
  <c r="BR232" i="5"/>
  <c r="AJ232" i="5"/>
  <c r="AB232" i="5"/>
  <c r="W232" i="5"/>
  <c r="V232" i="5"/>
  <c r="U232" i="5"/>
  <c r="T232" i="5"/>
  <c r="S232" i="5"/>
  <c r="Q232" i="5"/>
  <c r="P232" i="5"/>
  <c r="O232" i="5" s="1"/>
  <c r="N232" i="5"/>
  <c r="M232" i="5"/>
  <c r="K232" i="5"/>
  <c r="J232" i="5"/>
  <c r="I232" i="5" s="1"/>
  <c r="R232" i="5" s="1"/>
  <c r="F232" i="5"/>
  <c r="B232" i="5"/>
  <c r="AI232" i="5" s="1"/>
  <c r="CB231" i="5"/>
  <c r="CA231" i="5"/>
  <c r="BS231" i="5"/>
  <c r="BR231" i="5"/>
  <c r="AJ231" i="5"/>
  <c r="AB231" i="5"/>
  <c r="W231" i="5"/>
  <c r="V231" i="5"/>
  <c r="U231" i="5"/>
  <c r="T231" i="5"/>
  <c r="S231" i="5"/>
  <c r="Q231" i="5"/>
  <c r="P231" i="5"/>
  <c r="O231" i="5" s="1"/>
  <c r="N231" i="5"/>
  <c r="M231" i="5"/>
  <c r="K231" i="5"/>
  <c r="J231" i="5"/>
  <c r="I231" i="5" s="1"/>
  <c r="R231" i="5" s="1"/>
  <c r="F231" i="5"/>
  <c r="B231" i="5"/>
  <c r="AI231" i="5" s="1"/>
  <c r="CB230" i="5"/>
  <c r="CA230" i="5"/>
  <c r="BS230" i="5"/>
  <c r="BR230" i="5"/>
  <c r="AJ230" i="5"/>
  <c r="AB230" i="5"/>
  <c r="W230" i="5"/>
  <c r="V230" i="5"/>
  <c r="U230" i="5"/>
  <c r="T230" i="5"/>
  <c r="S230" i="5"/>
  <c r="Q230" i="5"/>
  <c r="P230" i="5"/>
  <c r="O230" i="5" s="1"/>
  <c r="N230" i="5"/>
  <c r="M230" i="5"/>
  <c r="K230" i="5"/>
  <c r="J230" i="5"/>
  <c r="I230" i="5" s="1"/>
  <c r="R230" i="5" s="1"/>
  <c r="F230" i="5"/>
  <c r="B230" i="5"/>
  <c r="AI230" i="5" s="1"/>
  <c r="CB229" i="5"/>
  <c r="CA229" i="5"/>
  <c r="BS229" i="5"/>
  <c r="BR229" i="5"/>
  <c r="AJ229" i="5"/>
  <c r="AB229" i="5"/>
  <c r="W229" i="5"/>
  <c r="V229" i="5"/>
  <c r="U229" i="5"/>
  <c r="T229" i="5"/>
  <c r="S229" i="5"/>
  <c r="Q229" i="5"/>
  <c r="P229" i="5"/>
  <c r="O229" i="5" s="1"/>
  <c r="N229" i="5"/>
  <c r="M229" i="5"/>
  <c r="K229" i="5"/>
  <c r="J229" i="5"/>
  <c r="I229" i="5" s="1"/>
  <c r="R229" i="5" s="1"/>
  <c r="F229" i="5"/>
  <c r="B229" i="5"/>
  <c r="AI229" i="5" s="1"/>
  <c r="CB228" i="5"/>
  <c r="CA228" i="5"/>
  <c r="BS228" i="5"/>
  <c r="BR228" i="5"/>
  <c r="AJ228" i="5"/>
  <c r="AB228" i="5"/>
  <c r="W228" i="5"/>
  <c r="V228" i="5"/>
  <c r="U228" i="5"/>
  <c r="T228" i="5"/>
  <c r="S228" i="5"/>
  <c r="Q228" i="5"/>
  <c r="P228" i="5"/>
  <c r="O228" i="5" s="1"/>
  <c r="N228" i="5"/>
  <c r="M228" i="5"/>
  <c r="K228" i="5"/>
  <c r="J228" i="5"/>
  <c r="I228" i="5" s="1"/>
  <c r="R228" i="5" s="1"/>
  <c r="F228" i="5"/>
  <c r="B228" i="5"/>
  <c r="AI228" i="5" s="1"/>
  <c r="CB227" i="5"/>
  <c r="CA227" i="5"/>
  <c r="BS227" i="5"/>
  <c r="BR227" i="5"/>
  <c r="AJ227" i="5"/>
  <c r="AB227" i="5"/>
  <c r="W227" i="5"/>
  <c r="V227" i="5"/>
  <c r="U227" i="5"/>
  <c r="T227" i="5"/>
  <c r="S227" i="5"/>
  <c r="Q227" i="5"/>
  <c r="P227" i="5"/>
  <c r="O227" i="5" s="1"/>
  <c r="N227" i="5"/>
  <c r="M227" i="5"/>
  <c r="K227" i="5"/>
  <c r="J227" i="5"/>
  <c r="I227" i="5" s="1"/>
  <c r="R227" i="5" s="1"/>
  <c r="F227" i="5"/>
  <c r="B227" i="5"/>
  <c r="AI227" i="5" s="1"/>
  <c r="CB226" i="5"/>
  <c r="CA226" i="5"/>
  <c r="BS226" i="5"/>
  <c r="BR226" i="5"/>
  <c r="AJ226" i="5"/>
  <c r="AB226" i="5"/>
  <c r="W226" i="5"/>
  <c r="V226" i="5"/>
  <c r="U226" i="5"/>
  <c r="T226" i="5"/>
  <c r="S226" i="5"/>
  <c r="Q226" i="5"/>
  <c r="P226" i="5"/>
  <c r="O226" i="5" s="1"/>
  <c r="N226" i="5"/>
  <c r="M226" i="5"/>
  <c r="K226" i="5"/>
  <c r="J226" i="5"/>
  <c r="I226" i="5" s="1"/>
  <c r="R226" i="5" s="1"/>
  <c r="F226" i="5"/>
  <c r="B226" i="5"/>
  <c r="AI226" i="5" s="1"/>
  <c r="CB225" i="5"/>
  <c r="CA225" i="5"/>
  <c r="BS225" i="5"/>
  <c r="BR225" i="5"/>
  <c r="AJ225" i="5"/>
  <c r="AB225" i="5"/>
  <c r="W225" i="5"/>
  <c r="V225" i="5"/>
  <c r="U225" i="5"/>
  <c r="T225" i="5"/>
  <c r="S225" i="5"/>
  <c r="Q225" i="5"/>
  <c r="P225" i="5"/>
  <c r="O225" i="5" s="1"/>
  <c r="N225" i="5"/>
  <c r="M225" i="5"/>
  <c r="K225" i="5"/>
  <c r="J225" i="5"/>
  <c r="I225" i="5" s="1"/>
  <c r="R225" i="5" s="1"/>
  <c r="F225" i="5"/>
  <c r="B225" i="5"/>
  <c r="AI225" i="5" s="1"/>
  <c r="CB224" i="5"/>
  <c r="CA224" i="5"/>
  <c r="BS224" i="5"/>
  <c r="BR224" i="5"/>
  <c r="AJ224" i="5"/>
  <c r="AB224" i="5"/>
  <c r="W224" i="5"/>
  <c r="V224" i="5"/>
  <c r="U224" i="5"/>
  <c r="T224" i="5"/>
  <c r="S224" i="5"/>
  <c r="Q224" i="5"/>
  <c r="P224" i="5"/>
  <c r="O224" i="5" s="1"/>
  <c r="N224" i="5"/>
  <c r="M224" i="5"/>
  <c r="K224" i="5"/>
  <c r="J224" i="5"/>
  <c r="I224" i="5" s="1"/>
  <c r="R224" i="5" s="1"/>
  <c r="F224" i="5"/>
  <c r="B224" i="5"/>
  <c r="AI224" i="5" s="1"/>
  <c r="CB223" i="5"/>
  <c r="CA223" i="5"/>
  <c r="BS223" i="5"/>
  <c r="BR223" i="5"/>
  <c r="AJ223" i="5"/>
  <c r="AB223" i="5"/>
  <c r="W223" i="5"/>
  <c r="V223" i="5"/>
  <c r="U223" i="5"/>
  <c r="T223" i="5"/>
  <c r="S223" i="5"/>
  <c r="Q223" i="5"/>
  <c r="P223" i="5"/>
  <c r="O223" i="5" s="1"/>
  <c r="N223" i="5"/>
  <c r="M223" i="5"/>
  <c r="K223" i="5"/>
  <c r="J223" i="5"/>
  <c r="I223" i="5" s="1"/>
  <c r="R223" i="5" s="1"/>
  <c r="F223" i="5"/>
  <c r="B223" i="5"/>
  <c r="AI223" i="5" s="1"/>
  <c r="CB222" i="5"/>
  <c r="CA222" i="5"/>
  <c r="BS222" i="5"/>
  <c r="BR222" i="5"/>
  <c r="AJ222" i="5"/>
  <c r="AB222" i="5"/>
  <c r="W222" i="5"/>
  <c r="V222" i="5"/>
  <c r="U222" i="5"/>
  <c r="T222" i="5"/>
  <c r="S222" i="5"/>
  <c r="Q222" i="5"/>
  <c r="P222" i="5"/>
  <c r="O222" i="5" s="1"/>
  <c r="N222" i="5"/>
  <c r="M222" i="5"/>
  <c r="K222" i="5"/>
  <c r="J222" i="5"/>
  <c r="I222" i="5" s="1"/>
  <c r="R222" i="5" s="1"/>
  <c r="F222" i="5"/>
  <c r="B222" i="5"/>
  <c r="AI222" i="5" s="1"/>
  <c r="CB221" i="5"/>
  <c r="CA221" i="5"/>
  <c r="BS221" i="5"/>
  <c r="BR221" i="5"/>
  <c r="AJ221" i="5"/>
  <c r="AB221" i="5"/>
  <c r="W221" i="5"/>
  <c r="V221" i="5"/>
  <c r="U221" i="5"/>
  <c r="T221" i="5"/>
  <c r="S221" i="5"/>
  <c r="Q221" i="5"/>
  <c r="P221" i="5"/>
  <c r="O221" i="5" s="1"/>
  <c r="N221" i="5"/>
  <c r="M221" i="5"/>
  <c r="K221" i="5"/>
  <c r="J221" i="5"/>
  <c r="I221" i="5" s="1"/>
  <c r="R221" i="5" s="1"/>
  <c r="F221" i="5"/>
  <c r="B221" i="5"/>
  <c r="AI221" i="5" s="1"/>
  <c r="CB220" i="5"/>
  <c r="CA220" i="5"/>
  <c r="BS220" i="5"/>
  <c r="BR220" i="5"/>
  <c r="AJ220" i="5"/>
  <c r="AB220" i="5"/>
  <c r="W220" i="5"/>
  <c r="V220" i="5"/>
  <c r="U220" i="5"/>
  <c r="T220" i="5"/>
  <c r="S220" i="5"/>
  <c r="Q220" i="5"/>
  <c r="P220" i="5"/>
  <c r="O220" i="5" s="1"/>
  <c r="N220" i="5"/>
  <c r="M220" i="5"/>
  <c r="K220" i="5"/>
  <c r="J220" i="5"/>
  <c r="I220" i="5" s="1"/>
  <c r="R220" i="5" s="1"/>
  <c r="F220" i="5"/>
  <c r="B220" i="5"/>
  <c r="AI220" i="5" s="1"/>
  <c r="CB219" i="5"/>
  <c r="CA219" i="5"/>
  <c r="BS219" i="5"/>
  <c r="BR219" i="5"/>
  <c r="AJ219" i="5"/>
  <c r="AB219" i="5"/>
  <c r="W219" i="5"/>
  <c r="V219" i="5"/>
  <c r="U219" i="5"/>
  <c r="T219" i="5"/>
  <c r="S219" i="5"/>
  <c r="Q219" i="5"/>
  <c r="P219" i="5"/>
  <c r="O219" i="5" s="1"/>
  <c r="N219" i="5"/>
  <c r="M219" i="5"/>
  <c r="K219" i="5"/>
  <c r="J219" i="5"/>
  <c r="I219" i="5" s="1"/>
  <c r="R219" i="5" s="1"/>
  <c r="F219" i="5"/>
  <c r="B219" i="5"/>
  <c r="AI219" i="5" s="1"/>
  <c r="CB218" i="5"/>
  <c r="CA218" i="5"/>
  <c r="BS218" i="5"/>
  <c r="BR218" i="5"/>
  <c r="AJ218" i="5"/>
  <c r="AB218" i="5"/>
  <c r="W218" i="5"/>
  <c r="V218" i="5"/>
  <c r="U218" i="5"/>
  <c r="T218" i="5"/>
  <c r="S218" i="5"/>
  <c r="Q218" i="5"/>
  <c r="P218" i="5"/>
  <c r="O218" i="5" s="1"/>
  <c r="N218" i="5"/>
  <c r="M218" i="5"/>
  <c r="K218" i="5"/>
  <c r="J218" i="5"/>
  <c r="I218" i="5" s="1"/>
  <c r="R218" i="5" s="1"/>
  <c r="F218" i="5"/>
  <c r="B218" i="5"/>
  <c r="AI218" i="5" s="1"/>
  <c r="CB217" i="5"/>
  <c r="CA217" i="5"/>
  <c r="BS217" i="5"/>
  <c r="BR217" i="5"/>
  <c r="AJ217" i="5"/>
  <c r="AB217" i="5"/>
  <c r="W217" i="5"/>
  <c r="V217" i="5"/>
  <c r="U217" i="5"/>
  <c r="T217" i="5"/>
  <c r="S217" i="5"/>
  <c r="Q217" i="5"/>
  <c r="P217" i="5"/>
  <c r="O217" i="5" s="1"/>
  <c r="N217" i="5"/>
  <c r="M217" i="5"/>
  <c r="K217" i="5"/>
  <c r="J217" i="5"/>
  <c r="I217" i="5" s="1"/>
  <c r="R217" i="5" s="1"/>
  <c r="F217" i="5"/>
  <c r="B217" i="5"/>
  <c r="AI217" i="5" s="1"/>
  <c r="CB216" i="5"/>
  <c r="CA216" i="5"/>
  <c r="BS216" i="5"/>
  <c r="BR216" i="5"/>
  <c r="AJ216" i="5"/>
  <c r="AB216" i="5"/>
  <c r="W216" i="5"/>
  <c r="V216" i="5"/>
  <c r="U216" i="5"/>
  <c r="T216" i="5"/>
  <c r="S216" i="5"/>
  <c r="Q216" i="5"/>
  <c r="P216" i="5"/>
  <c r="O216" i="5" s="1"/>
  <c r="N216" i="5"/>
  <c r="M216" i="5"/>
  <c r="K216" i="5"/>
  <c r="J216" i="5"/>
  <c r="I216" i="5" s="1"/>
  <c r="R216" i="5" s="1"/>
  <c r="F216" i="5"/>
  <c r="B216" i="5"/>
  <c r="AI216" i="5" s="1"/>
  <c r="CB215" i="5"/>
  <c r="CA215" i="5"/>
  <c r="BS215" i="5"/>
  <c r="BR215" i="5"/>
  <c r="AJ215" i="5"/>
  <c r="AB215" i="5"/>
  <c r="W215" i="5"/>
  <c r="V215" i="5"/>
  <c r="U215" i="5"/>
  <c r="T215" i="5"/>
  <c r="S215" i="5"/>
  <c r="Q215" i="5"/>
  <c r="P215" i="5"/>
  <c r="O215" i="5" s="1"/>
  <c r="N215" i="5"/>
  <c r="M215" i="5"/>
  <c r="K215" i="5"/>
  <c r="J215" i="5"/>
  <c r="I215" i="5" s="1"/>
  <c r="R215" i="5" s="1"/>
  <c r="F215" i="5"/>
  <c r="B215" i="5"/>
  <c r="AI215" i="5" s="1"/>
  <c r="CB214" i="5"/>
  <c r="CA214" i="5"/>
  <c r="BS214" i="5"/>
  <c r="BR214" i="5"/>
  <c r="AJ214" i="5"/>
  <c r="AB214" i="5"/>
  <c r="W214" i="5"/>
  <c r="V214" i="5"/>
  <c r="U214" i="5"/>
  <c r="T214" i="5"/>
  <c r="S214" i="5"/>
  <c r="Q214" i="5"/>
  <c r="P214" i="5"/>
  <c r="O214" i="5" s="1"/>
  <c r="N214" i="5"/>
  <c r="M214" i="5"/>
  <c r="K214" i="5"/>
  <c r="J214" i="5"/>
  <c r="I214" i="5" s="1"/>
  <c r="R214" i="5" s="1"/>
  <c r="F214" i="5"/>
  <c r="B214" i="5"/>
  <c r="AI214" i="5" s="1"/>
  <c r="CB213" i="5"/>
  <c r="CA213" i="5"/>
  <c r="BS213" i="5"/>
  <c r="BR213" i="5"/>
  <c r="AJ213" i="5"/>
  <c r="AB213" i="5"/>
  <c r="W213" i="5"/>
  <c r="V213" i="5"/>
  <c r="U213" i="5"/>
  <c r="T213" i="5"/>
  <c r="S213" i="5"/>
  <c r="Q213" i="5"/>
  <c r="P213" i="5"/>
  <c r="O213" i="5" s="1"/>
  <c r="N213" i="5"/>
  <c r="M213" i="5"/>
  <c r="K213" i="5"/>
  <c r="J213" i="5"/>
  <c r="I213" i="5" s="1"/>
  <c r="R213" i="5" s="1"/>
  <c r="F213" i="5"/>
  <c r="B213" i="5"/>
  <c r="AI213" i="5" s="1"/>
  <c r="CB212" i="5"/>
  <c r="CA212" i="5"/>
  <c r="BS212" i="5"/>
  <c r="BR212" i="5"/>
  <c r="AJ212" i="5"/>
  <c r="AB212" i="5"/>
  <c r="W212" i="5"/>
  <c r="V212" i="5"/>
  <c r="U212" i="5"/>
  <c r="T212" i="5"/>
  <c r="S212" i="5"/>
  <c r="Q212" i="5"/>
  <c r="P212" i="5"/>
  <c r="O212" i="5" s="1"/>
  <c r="N212" i="5"/>
  <c r="M212" i="5"/>
  <c r="K212" i="5"/>
  <c r="J212" i="5"/>
  <c r="I212" i="5" s="1"/>
  <c r="R212" i="5" s="1"/>
  <c r="F212" i="5"/>
  <c r="B212" i="5"/>
  <c r="AI212" i="5" s="1"/>
  <c r="CB211" i="5"/>
  <c r="CA211" i="5"/>
  <c r="BS211" i="5"/>
  <c r="BR211" i="5"/>
  <c r="AJ211" i="5"/>
  <c r="AB211" i="5"/>
  <c r="W211" i="5"/>
  <c r="V211" i="5"/>
  <c r="U211" i="5"/>
  <c r="T211" i="5"/>
  <c r="S211" i="5"/>
  <c r="Q211" i="5"/>
  <c r="P211" i="5"/>
  <c r="O211" i="5" s="1"/>
  <c r="N211" i="5"/>
  <c r="M211" i="5"/>
  <c r="K211" i="5"/>
  <c r="J211" i="5"/>
  <c r="I211" i="5" s="1"/>
  <c r="R211" i="5" s="1"/>
  <c r="F211" i="5"/>
  <c r="B211" i="5"/>
  <c r="AI211" i="5" s="1"/>
  <c r="CB210" i="5"/>
  <c r="CA210" i="5"/>
  <c r="BS210" i="5"/>
  <c r="BR210" i="5"/>
  <c r="AJ210" i="5"/>
  <c r="AB210" i="5"/>
  <c r="W210" i="5"/>
  <c r="V210" i="5"/>
  <c r="U210" i="5"/>
  <c r="T210" i="5"/>
  <c r="S210" i="5"/>
  <c r="Q210" i="5"/>
  <c r="P210" i="5"/>
  <c r="O210" i="5" s="1"/>
  <c r="N210" i="5"/>
  <c r="M210" i="5"/>
  <c r="K210" i="5"/>
  <c r="J210" i="5"/>
  <c r="I210" i="5" s="1"/>
  <c r="R210" i="5" s="1"/>
  <c r="F210" i="5"/>
  <c r="B210" i="5"/>
  <c r="AI210" i="5" s="1"/>
  <c r="CB209" i="5"/>
  <c r="CA209" i="5"/>
  <c r="BS209" i="5"/>
  <c r="BR209" i="5"/>
  <c r="AJ209" i="5"/>
  <c r="AB209" i="5"/>
  <c r="W209" i="5"/>
  <c r="V209" i="5"/>
  <c r="U209" i="5"/>
  <c r="T209" i="5"/>
  <c r="S209" i="5"/>
  <c r="Q209" i="5"/>
  <c r="P209" i="5"/>
  <c r="O209" i="5" s="1"/>
  <c r="N209" i="5"/>
  <c r="M209" i="5"/>
  <c r="K209" i="5"/>
  <c r="J209" i="5"/>
  <c r="I209" i="5" s="1"/>
  <c r="R209" i="5" s="1"/>
  <c r="F209" i="5"/>
  <c r="B209" i="5"/>
  <c r="AI209" i="5" s="1"/>
  <c r="CB208" i="5"/>
  <c r="CA208" i="5"/>
  <c r="BS208" i="5"/>
  <c r="BR208" i="5"/>
  <c r="AJ208" i="5"/>
  <c r="AB208" i="5"/>
  <c r="W208" i="5"/>
  <c r="V208" i="5"/>
  <c r="U208" i="5"/>
  <c r="T208" i="5"/>
  <c r="S208" i="5"/>
  <c r="Q208" i="5"/>
  <c r="P208" i="5"/>
  <c r="O208" i="5" s="1"/>
  <c r="N208" i="5"/>
  <c r="M208" i="5"/>
  <c r="K208" i="5"/>
  <c r="J208" i="5"/>
  <c r="I208" i="5" s="1"/>
  <c r="R208" i="5" s="1"/>
  <c r="F208" i="5"/>
  <c r="B208" i="5"/>
  <c r="AI208" i="5" s="1"/>
  <c r="CB207" i="5"/>
  <c r="CA207" i="5"/>
  <c r="BS207" i="5"/>
  <c r="BR207" i="5"/>
  <c r="AJ207" i="5"/>
  <c r="AB207" i="5"/>
  <c r="W207" i="5"/>
  <c r="V207" i="5"/>
  <c r="U207" i="5"/>
  <c r="T207" i="5"/>
  <c r="S207" i="5"/>
  <c r="Q207" i="5"/>
  <c r="P207" i="5"/>
  <c r="O207" i="5" s="1"/>
  <c r="N207" i="5"/>
  <c r="M207" i="5"/>
  <c r="K207" i="5"/>
  <c r="J207" i="5"/>
  <c r="I207" i="5" s="1"/>
  <c r="R207" i="5" s="1"/>
  <c r="F207" i="5"/>
  <c r="B207" i="5"/>
  <c r="AI207" i="5" s="1"/>
  <c r="CB206" i="5"/>
  <c r="CA206" i="5"/>
  <c r="BS206" i="5"/>
  <c r="BR206" i="5"/>
  <c r="AJ206" i="5"/>
  <c r="AB206" i="5"/>
  <c r="W206" i="5"/>
  <c r="V206" i="5"/>
  <c r="U206" i="5"/>
  <c r="T206" i="5"/>
  <c r="S206" i="5"/>
  <c r="Q206" i="5"/>
  <c r="P206" i="5"/>
  <c r="O206" i="5" s="1"/>
  <c r="N206" i="5"/>
  <c r="M206" i="5"/>
  <c r="K206" i="5"/>
  <c r="J206" i="5"/>
  <c r="I206" i="5" s="1"/>
  <c r="R206" i="5" s="1"/>
  <c r="F206" i="5"/>
  <c r="B206" i="5"/>
  <c r="AI206" i="5" s="1"/>
  <c r="CB205" i="5"/>
  <c r="CA205" i="5"/>
  <c r="BS205" i="5"/>
  <c r="BR205" i="5"/>
  <c r="AJ205" i="5"/>
  <c r="AB205" i="5"/>
  <c r="W205" i="5"/>
  <c r="V205" i="5"/>
  <c r="U205" i="5"/>
  <c r="T205" i="5"/>
  <c r="S205" i="5"/>
  <c r="Q205" i="5"/>
  <c r="P205" i="5"/>
  <c r="O205" i="5" s="1"/>
  <c r="N205" i="5"/>
  <c r="M205" i="5"/>
  <c r="K205" i="5"/>
  <c r="J205" i="5"/>
  <c r="I205" i="5" s="1"/>
  <c r="R205" i="5" s="1"/>
  <c r="F205" i="5"/>
  <c r="B205" i="5"/>
  <c r="AI205" i="5" s="1"/>
  <c r="CB204" i="5"/>
  <c r="CA204" i="5"/>
  <c r="BS204" i="5"/>
  <c r="BR204" i="5"/>
  <c r="AJ204" i="5"/>
  <c r="AB204" i="5"/>
  <c r="W204" i="5"/>
  <c r="V204" i="5"/>
  <c r="U204" i="5"/>
  <c r="T204" i="5"/>
  <c r="S204" i="5"/>
  <c r="Q204" i="5"/>
  <c r="P204" i="5"/>
  <c r="O204" i="5" s="1"/>
  <c r="N204" i="5"/>
  <c r="M204" i="5"/>
  <c r="K204" i="5"/>
  <c r="J204" i="5"/>
  <c r="I204" i="5" s="1"/>
  <c r="R204" i="5" s="1"/>
  <c r="F204" i="5"/>
  <c r="B204" i="5"/>
  <c r="AI204" i="5" s="1"/>
  <c r="CB203" i="5"/>
  <c r="CA203" i="5"/>
  <c r="BS203" i="5"/>
  <c r="BR203" i="5"/>
  <c r="AJ203" i="5"/>
  <c r="AB203" i="5"/>
  <c r="W203" i="5"/>
  <c r="V203" i="5"/>
  <c r="U203" i="5"/>
  <c r="T203" i="5"/>
  <c r="S203" i="5"/>
  <c r="Q203" i="5"/>
  <c r="P203" i="5"/>
  <c r="O203" i="5" s="1"/>
  <c r="N203" i="5"/>
  <c r="M203" i="5"/>
  <c r="K203" i="5"/>
  <c r="J203" i="5"/>
  <c r="I203" i="5" s="1"/>
  <c r="R203" i="5" s="1"/>
  <c r="F203" i="5"/>
  <c r="B203" i="5"/>
  <c r="AI203" i="5" s="1"/>
  <c r="CB202" i="5"/>
  <c r="CA202" i="5"/>
  <c r="BS202" i="5"/>
  <c r="BR202" i="5"/>
  <c r="AJ202" i="5"/>
  <c r="AB202" i="5"/>
  <c r="W202" i="5"/>
  <c r="V202" i="5"/>
  <c r="U202" i="5"/>
  <c r="T202" i="5"/>
  <c r="S202" i="5"/>
  <c r="Q202" i="5"/>
  <c r="P202" i="5"/>
  <c r="O202" i="5" s="1"/>
  <c r="N202" i="5"/>
  <c r="M202" i="5"/>
  <c r="K202" i="5"/>
  <c r="J202" i="5"/>
  <c r="I202" i="5" s="1"/>
  <c r="R202" i="5" s="1"/>
  <c r="F202" i="5"/>
  <c r="B202" i="5"/>
  <c r="AI202" i="5" s="1"/>
  <c r="CB201" i="5"/>
  <c r="CA201" i="5"/>
  <c r="BS201" i="5"/>
  <c r="BR201" i="5"/>
  <c r="AJ201" i="5"/>
  <c r="AB201" i="5"/>
  <c r="W201" i="5"/>
  <c r="V201" i="5"/>
  <c r="U201" i="5"/>
  <c r="T201" i="5"/>
  <c r="S201" i="5"/>
  <c r="Q201" i="5"/>
  <c r="P201" i="5"/>
  <c r="O201" i="5" s="1"/>
  <c r="N201" i="5"/>
  <c r="M201" i="5"/>
  <c r="K201" i="5"/>
  <c r="J201" i="5"/>
  <c r="I201" i="5" s="1"/>
  <c r="R201" i="5" s="1"/>
  <c r="F201" i="5"/>
  <c r="B201" i="5"/>
  <c r="AI201" i="5" s="1"/>
  <c r="CB200" i="5"/>
  <c r="CA200" i="5"/>
  <c r="BS200" i="5"/>
  <c r="BR200" i="5"/>
  <c r="AJ200" i="5"/>
  <c r="AB200" i="5"/>
  <c r="W200" i="5"/>
  <c r="V200" i="5"/>
  <c r="U200" i="5"/>
  <c r="T200" i="5"/>
  <c r="S200" i="5"/>
  <c r="Q200" i="5"/>
  <c r="P200" i="5"/>
  <c r="O200" i="5" s="1"/>
  <c r="N200" i="5"/>
  <c r="M200" i="5"/>
  <c r="K200" i="5"/>
  <c r="J200" i="5"/>
  <c r="I200" i="5" s="1"/>
  <c r="R200" i="5" s="1"/>
  <c r="F200" i="5"/>
  <c r="B200" i="5"/>
  <c r="AI200" i="5" s="1"/>
  <c r="CB199" i="5"/>
  <c r="CA199" i="5"/>
  <c r="BS199" i="5"/>
  <c r="BR199" i="5"/>
  <c r="AJ199" i="5"/>
  <c r="AB199" i="5"/>
  <c r="W199" i="5"/>
  <c r="V199" i="5"/>
  <c r="U199" i="5"/>
  <c r="T199" i="5"/>
  <c r="S199" i="5"/>
  <c r="Q199" i="5"/>
  <c r="P199" i="5"/>
  <c r="O199" i="5" s="1"/>
  <c r="N199" i="5"/>
  <c r="M199" i="5"/>
  <c r="K199" i="5"/>
  <c r="J199" i="5"/>
  <c r="I199" i="5" s="1"/>
  <c r="R199" i="5" s="1"/>
  <c r="F199" i="5"/>
  <c r="B199" i="5"/>
  <c r="AI199" i="5" s="1"/>
  <c r="CB198" i="5"/>
  <c r="CA198" i="5"/>
  <c r="BS198" i="5"/>
  <c r="BR198" i="5"/>
  <c r="AJ198" i="5"/>
  <c r="AB198" i="5"/>
  <c r="W198" i="5"/>
  <c r="V198" i="5"/>
  <c r="U198" i="5"/>
  <c r="T198" i="5"/>
  <c r="S198" i="5"/>
  <c r="Q198" i="5"/>
  <c r="P198" i="5"/>
  <c r="O198" i="5" s="1"/>
  <c r="N198" i="5"/>
  <c r="M198" i="5"/>
  <c r="K198" i="5"/>
  <c r="J198" i="5"/>
  <c r="I198" i="5" s="1"/>
  <c r="R198" i="5" s="1"/>
  <c r="F198" i="5"/>
  <c r="B198" i="5"/>
  <c r="AI198" i="5" s="1"/>
  <c r="CB197" i="5"/>
  <c r="CA197" i="5"/>
  <c r="BS197" i="5"/>
  <c r="BR197" i="5"/>
  <c r="AJ197" i="5"/>
  <c r="AB197" i="5"/>
  <c r="W197" i="5"/>
  <c r="V197" i="5"/>
  <c r="U197" i="5"/>
  <c r="T197" i="5"/>
  <c r="S197" i="5"/>
  <c r="Q197" i="5"/>
  <c r="P197" i="5"/>
  <c r="O197" i="5" s="1"/>
  <c r="N197" i="5"/>
  <c r="M197" i="5"/>
  <c r="K197" i="5"/>
  <c r="J197" i="5"/>
  <c r="I197" i="5" s="1"/>
  <c r="R197" i="5" s="1"/>
  <c r="F197" i="5"/>
  <c r="B197" i="5"/>
  <c r="AI197" i="5" s="1"/>
  <c r="CB196" i="5"/>
  <c r="CA196" i="5"/>
  <c r="BS196" i="5"/>
  <c r="BR196" i="5"/>
  <c r="AJ196" i="5"/>
  <c r="AB196" i="5"/>
  <c r="W196" i="5"/>
  <c r="V196" i="5"/>
  <c r="U196" i="5"/>
  <c r="T196" i="5"/>
  <c r="S196" i="5"/>
  <c r="Q196" i="5"/>
  <c r="P196" i="5"/>
  <c r="O196" i="5" s="1"/>
  <c r="N196" i="5"/>
  <c r="M196" i="5"/>
  <c r="K196" i="5"/>
  <c r="J196" i="5"/>
  <c r="I196" i="5" s="1"/>
  <c r="R196" i="5" s="1"/>
  <c r="F196" i="5"/>
  <c r="B196" i="5"/>
  <c r="AI196" i="5" s="1"/>
  <c r="CB195" i="5"/>
  <c r="CA195" i="5"/>
  <c r="BS195" i="5"/>
  <c r="BR195" i="5"/>
  <c r="AJ195" i="5"/>
  <c r="AB195" i="5"/>
  <c r="W195" i="5"/>
  <c r="V195" i="5"/>
  <c r="U195" i="5"/>
  <c r="T195" i="5"/>
  <c r="S195" i="5"/>
  <c r="Q195" i="5"/>
  <c r="P195" i="5"/>
  <c r="O195" i="5" s="1"/>
  <c r="N195" i="5"/>
  <c r="M195" i="5"/>
  <c r="K195" i="5"/>
  <c r="J195" i="5"/>
  <c r="I195" i="5" s="1"/>
  <c r="R195" i="5" s="1"/>
  <c r="F195" i="5"/>
  <c r="B195" i="5"/>
  <c r="AI195" i="5" s="1"/>
  <c r="CB194" i="5"/>
  <c r="CA194" i="5"/>
  <c r="BS194" i="5"/>
  <c r="BR194" i="5"/>
  <c r="AJ194" i="5"/>
  <c r="AB194" i="5"/>
  <c r="W194" i="5"/>
  <c r="V194" i="5"/>
  <c r="U194" i="5"/>
  <c r="T194" i="5"/>
  <c r="S194" i="5"/>
  <c r="Q194" i="5"/>
  <c r="P194" i="5"/>
  <c r="O194" i="5" s="1"/>
  <c r="N194" i="5"/>
  <c r="M194" i="5"/>
  <c r="K194" i="5"/>
  <c r="J194" i="5"/>
  <c r="I194" i="5" s="1"/>
  <c r="R194" i="5" s="1"/>
  <c r="F194" i="5"/>
  <c r="B194" i="5"/>
  <c r="AI194" i="5" s="1"/>
  <c r="CB193" i="5"/>
  <c r="CA193" i="5"/>
  <c r="BS193" i="5"/>
  <c r="BR193" i="5"/>
  <c r="AJ193" i="5"/>
  <c r="AB193" i="5"/>
  <c r="W193" i="5"/>
  <c r="V193" i="5"/>
  <c r="U193" i="5"/>
  <c r="T193" i="5"/>
  <c r="S193" i="5"/>
  <c r="Q193" i="5"/>
  <c r="P193" i="5"/>
  <c r="O193" i="5" s="1"/>
  <c r="N193" i="5"/>
  <c r="M193" i="5"/>
  <c r="K193" i="5"/>
  <c r="J193" i="5"/>
  <c r="I193" i="5" s="1"/>
  <c r="R193" i="5" s="1"/>
  <c r="F193" i="5"/>
  <c r="B193" i="5"/>
  <c r="AI193" i="5" s="1"/>
  <c r="CB192" i="5"/>
  <c r="CA192" i="5"/>
  <c r="BS192" i="5"/>
  <c r="BR192" i="5"/>
  <c r="AJ192" i="5"/>
  <c r="AB192" i="5"/>
  <c r="W192" i="5"/>
  <c r="V192" i="5"/>
  <c r="U192" i="5"/>
  <c r="T192" i="5"/>
  <c r="S192" i="5"/>
  <c r="Q192" i="5"/>
  <c r="P192" i="5"/>
  <c r="O192" i="5" s="1"/>
  <c r="N192" i="5"/>
  <c r="M192" i="5"/>
  <c r="K192" i="5"/>
  <c r="J192" i="5"/>
  <c r="I192" i="5" s="1"/>
  <c r="R192" i="5" s="1"/>
  <c r="F192" i="5"/>
  <c r="B192" i="5"/>
  <c r="AI192" i="5" s="1"/>
  <c r="CB191" i="5"/>
  <c r="CA191" i="5"/>
  <c r="BS191" i="5"/>
  <c r="BR191" i="5"/>
  <c r="AJ191" i="5"/>
  <c r="AB191" i="5"/>
  <c r="W191" i="5"/>
  <c r="V191" i="5"/>
  <c r="U191" i="5"/>
  <c r="T191" i="5"/>
  <c r="S191" i="5"/>
  <c r="Q191" i="5"/>
  <c r="P191" i="5"/>
  <c r="O191" i="5" s="1"/>
  <c r="N191" i="5"/>
  <c r="M191" i="5"/>
  <c r="K191" i="5"/>
  <c r="J191" i="5"/>
  <c r="I191" i="5" s="1"/>
  <c r="R191" i="5" s="1"/>
  <c r="F191" i="5"/>
  <c r="B191" i="5"/>
  <c r="AI191" i="5" s="1"/>
  <c r="CB190" i="5"/>
  <c r="CA190" i="5"/>
  <c r="BS190" i="5"/>
  <c r="BR190" i="5"/>
  <c r="AJ190" i="5"/>
  <c r="AB190" i="5"/>
  <c r="W190" i="5"/>
  <c r="V190" i="5"/>
  <c r="U190" i="5"/>
  <c r="T190" i="5"/>
  <c r="S190" i="5"/>
  <c r="Q190" i="5"/>
  <c r="P190" i="5"/>
  <c r="O190" i="5" s="1"/>
  <c r="N190" i="5"/>
  <c r="M190" i="5"/>
  <c r="K190" i="5"/>
  <c r="J190" i="5"/>
  <c r="I190" i="5" s="1"/>
  <c r="R190" i="5" s="1"/>
  <c r="F190" i="5"/>
  <c r="B190" i="5"/>
  <c r="AI190" i="5" s="1"/>
  <c r="CB189" i="5"/>
  <c r="CA189" i="5"/>
  <c r="BS189" i="5"/>
  <c r="BR189" i="5"/>
  <c r="AJ189" i="5"/>
  <c r="AB189" i="5"/>
  <c r="W189" i="5"/>
  <c r="V189" i="5"/>
  <c r="U189" i="5"/>
  <c r="T189" i="5"/>
  <c r="S189" i="5"/>
  <c r="Q189" i="5"/>
  <c r="P189" i="5"/>
  <c r="O189" i="5" s="1"/>
  <c r="N189" i="5"/>
  <c r="M189" i="5"/>
  <c r="K189" i="5"/>
  <c r="J189" i="5"/>
  <c r="I189" i="5" s="1"/>
  <c r="R189" i="5" s="1"/>
  <c r="F189" i="5"/>
  <c r="B189" i="5"/>
  <c r="AI189" i="5" s="1"/>
  <c r="CB188" i="5"/>
  <c r="CA188" i="5"/>
  <c r="BS188" i="5"/>
  <c r="BR188" i="5"/>
  <c r="AJ188" i="5"/>
  <c r="AB188" i="5"/>
  <c r="W188" i="5"/>
  <c r="V188" i="5"/>
  <c r="U188" i="5"/>
  <c r="T188" i="5"/>
  <c r="S188" i="5"/>
  <c r="Q188" i="5"/>
  <c r="P188" i="5"/>
  <c r="O188" i="5" s="1"/>
  <c r="N188" i="5"/>
  <c r="M188" i="5"/>
  <c r="K188" i="5"/>
  <c r="J188" i="5"/>
  <c r="I188" i="5" s="1"/>
  <c r="R188" i="5" s="1"/>
  <c r="F188" i="5"/>
  <c r="B188" i="5"/>
  <c r="AI188" i="5" s="1"/>
  <c r="CB187" i="5"/>
  <c r="CA187" i="5"/>
  <c r="BS187" i="5"/>
  <c r="BR187" i="5"/>
  <c r="AJ187" i="5"/>
  <c r="AB187" i="5"/>
  <c r="W187" i="5"/>
  <c r="V187" i="5"/>
  <c r="U187" i="5"/>
  <c r="T187" i="5"/>
  <c r="S187" i="5"/>
  <c r="Q187" i="5"/>
  <c r="P187" i="5"/>
  <c r="O187" i="5" s="1"/>
  <c r="N187" i="5"/>
  <c r="M187" i="5"/>
  <c r="K187" i="5"/>
  <c r="J187" i="5"/>
  <c r="I187" i="5" s="1"/>
  <c r="R187" i="5" s="1"/>
  <c r="F187" i="5"/>
  <c r="B187" i="5"/>
  <c r="AI187" i="5" s="1"/>
  <c r="CB186" i="5"/>
  <c r="CA186" i="5"/>
  <c r="BS186" i="5"/>
  <c r="BR186" i="5"/>
  <c r="AJ186" i="5"/>
  <c r="AB186" i="5"/>
  <c r="W186" i="5"/>
  <c r="V186" i="5"/>
  <c r="U186" i="5"/>
  <c r="T186" i="5"/>
  <c r="S186" i="5"/>
  <c r="Q186" i="5"/>
  <c r="P186" i="5"/>
  <c r="O186" i="5" s="1"/>
  <c r="N186" i="5"/>
  <c r="M186" i="5"/>
  <c r="K186" i="5"/>
  <c r="J186" i="5"/>
  <c r="I186" i="5" s="1"/>
  <c r="R186" i="5" s="1"/>
  <c r="F186" i="5"/>
  <c r="B186" i="5"/>
  <c r="AI186" i="5" s="1"/>
  <c r="CB185" i="5"/>
  <c r="CA185" i="5"/>
  <c r="BS185" i="5"/>
  <c r="BR185" i="5"/>
  <c r="AJ185" i="5"/>
  <c r="AB185" i="5"/>
  <c r="W185" i="5"/>
  <c r="V185" i="5"/>
  <c r="U185" i="5"/>
  <c r="T185" i="5"/>
  <c r="S185" i="5"/>
  <c r="Q185" i="5"/>
  <c r="P185" i="5"/>
  <c r="O185" i="5" s="1"/>
  <c r="N185" i="5"/>
  <c r="M185" i="5"/>
  <c r="K185" i="5"/>
  <c r="J185" i="5"/>
  <c r="I185" i="5" s="1"/>
  <c r="R185" i="5" s="1"/>
  <c r="F185" i="5"/>
  <c r="B185" i="5"/>
  <c r="AI185" i="5" s="1"/>
  <c r="CB184" i="5"/>
  <c r="CA184" i="5"/>
  <c r="BS184" i="5"/>
  <c r="BR184" i="5"/>
  <c r="AJ184" i="5"/>
  <c r="AB184" i="5"/>
  <c r="W184" i="5"/>
  <c r="V184" i="5"/>
  <c r="U184" i="5"/>
  <c r="T184" i="5"/>
  <c r="S184" i="5"/>
  <c r="Q184" i="5"/>
  <c r="P184" i="5"/>
  <c r="O184" i="5" s="1"/>
  <c r="N184" i="5"/>
  <c r="M184" i="5"/>
  <c r="K184" i="5"/>
  <c r="J184" i="5"/>
  <c r="I184" i="5" s="1"/>
  <c r="R184" i="5" s="1"/>
  <c r="F184" i="5"/>
  <c r="B184" i="5"/>
  <c r="AI184" i="5" s="1"/>
  <c r="CB183" i="5"/>
  <c r="CA183" i="5"/>
  <c r="BS183" i="5"/>
  <c r="BR183" i="5"/>
  <c r="AJ183" i="5"/>
  <c r="AB183" i="5"/>
  <c r="W183" i="5"/>
  <c r="V183" i="5"/>
  <c r="U183" i="5"/>
  <c r="T183" i="5"/>
  <c r="S183" i="5"/>
  <c r="Q183" i="5"/>
  <c r="P183" i="5"/>
  <c r="O183" i="5" s="1"/>
  <c r="N183" i="5"/>
  <c r="M183" i="5"/>
  <c r="K183" i="5"/>
  <c r="J183" i="5"/>
  <c r="I183" i="5" s="1"/>
  <c r="R183" i="5" s="1"/>
  <c r="F183" i="5"/>
  <c r="B183" i="5"/>
  <c r="AI183" i="5" s="1"/>
  <c r="CB182" i="5"/>
  <c r="CA182" i="5"/>
  <c r="BS182" i="5"/>
  <c r="BR182" i="5"/>
  <c r="AJ182" i="5"/>
  <c r="AB182" i="5"/>
  <c r="W182" i="5"/>
  <c r="V182" i="5"/>
  <c r="U182" i="5"/>
  <c r="T182" i="5"/>
  <c r="S182" i="5"/>
  <c r="Q182" i="5"/>
  <c r="P182" i="5"/>
  <c r="O182" i="5" s="1"/>
  <c r="N182" i="5"/>
  <c r="M182" i="5"/>
  <c r="K182" i="5"/>
  <c r="J182" i="5"/>
  <c r="I182" i="5" s="1"/>
  <c r="R182" i="5" s="1"/>
  <c r="F182" i="5"/>
  <c r="B182" i="5"/>
  <c r="AI182" i="5" s="1"/>
  <c r="CB181" i="5"/>
  <c r="CA181" i="5"/>
  <c r="BS181" i="5"/>
  <c r="BR181" i="5"/>
  <c r="AJ181" i="5"/>
  <c r="AB181" i="5"/>
  <c r="W181" i="5"/>
  <c r="V181" i="5"/>
  <c r="U181" i="5"/>
  <c r="T181" i="5"/>
  <c r="S181" i="5"/>
  <c r="Q181" i="5"/>
  <c r="P181" i="5"/>
  <c r="O181" i="5" s="1"/>
  <c r="N181" i="5"/>
  <c r="M181" i="5"/>
  <c r="K181" i="5"/>
  <c r="J181" i="5"/>
  <c r="I181" i="5" s="1"/>
  <c r="R181" i="5" s="1"/>
  <c r="F181" i="5"/>
  <c r="B181" i="5"/>
  <c r="AI181" i="5" s="1"/>
  <c r="CB180" i="5"/>
  <c r="CA180" i="5"/>
  <c r="BS180" i="5"/>
  <c r="BR180" i="5"/>
  <c r="AJ180" i="5"/>
  <c r="AB180" i="5"/>
  <c r="W180" i="5"/>
  <c r="V180" i="5"/>
  <c r="U180" i="5"/>
  <c r="T180" i="5"/>
  <c r="S180" i="5"/>
  <c r="Q180" i="5"/>
  <c r="P180" i="5"/>
  <c r="O180" i="5" s="1"/>
  <c r="N180" i="5"/>
  <c r="M180" i="5"/>
  <c r="K180" i="5"/>
  <c r="J180" i="5"/>
  <c r="I180" i="5" s="1"/>
  <c r="R180" i="5" s="1"/>
  <c r="F180" i="5"/>
  <c r="B180" i="5"/>
  <c r="AI180" i="5" s="1"/>
  <c r="CB179" i="5"/>
  <c r="CA179" i="5"/>
  <c r="BS179" i="5"/>
  <c r="BR179" i="5"/>
  <c r="AJ179" i="5"/>
  <c r="AB179" i="5"/>
  <c r="W179" i="5"/>
  <c r="V179" i="5"/>
  <c r="U179" i="5"/>
  <c r="T179" i="5"/>
  <c r="S179" i="5"/>
  <c r="Q179" i="5"/>
  <c r="P179" i="5"/>
  <c r="O179" i="5" s="1"/>
  <c r="N179" i="5"/>
  <c r="M179" i="5"/>
  <c r="K179" i="5"/>
  <c r="J179" i="5"/>
  <c r="I179" i="5" s="1"/>
  <c r="R179" i="5" s="1"/>
  <c r="F179" i="5"/>
  <c r="B179" i="5"/>
  <c r="AI179" i="5" s="1"/>
  <c r="CB178" i="5"/>
  <c r="CA178" i="5"/>
  <c r="BS178" i="5"/>
  <c r="BR178" i="5"/>
  <c r="AJ178" i="5"/>
  <c r="AB178" i="5"/>
  <c r="W178" i="5"/>
  <c r="V178" i="5"/>
  <c r="U178" i="5"/>
  <c r="T178" i="5"/>
  <c r="S178" i="5"/>
  <c r="Q178" i="5"/>
  <c r="P178" i="5"/>
  <c r="O178" i="5" s="1"/>
  <c r="N178" i="5"/>
  <c r="M178" i="5"/>
  <c r="K178" i="5"/>
  <c r="J178" i="5"/>
  <c r="I178" i="5" s="1"/>
  <c r="R178" i="5" s="1"/>
  <c r="F178" i="5"/>
  <c r="B178" i="5"/>
  <c r="AI178" i="5" s="1"/>
  <c r="CB177" i="5"/>
  <c r="CA177" i="5"/>
  <c r="BS177" i="5"/>
  <c r="BR177" i="5"/>
  <c r="AJ177" i="5"/>
  <c r="AB177" i="5"/>
  <c r="W177" i="5"/>
  <c r="V177" i="5"/>
  <c r="U177" i="5"/>
  <c r="T177" i="5"/>
  <c r="S177" i="5"/>
  <c r="Q177" i="5"/>
  <c r="P177" i="5"/>
  <c r="O177" i="5" s="1"/>
  <c r="N177" i="5"/>
  <c r="M177" i="5"/>
  <c r="K177" i="5"/>
  <c r="J177" i="5"/>
  <c r="I177" i="5" s="1"/>
  <c r="R177" i="5" s="1"/>
  <c r="F177" i="5"/>
  <c r="B177" i="5"/>
  <c r="AI177" i="5" s="1"/>
  <c r="CB176" i="5"/>
  <c r="CA176" i="5"/>
  <c r="BS176" i="5"/>
  <c r="BR176" i="5"/>
  <c r="AJ176" i="5"/>
  <c r="AB176" i="5"/>
  <c r="W176" i="5"/>
  <c r="V176" i="5"/>
  <c r="U176" i="5"/>
  <c r="T176" i="5"/>
  <c r="S176" i="5"/>
  <c r="Q176" i="5"/>
  <c r="P176" i="5"/>
  <c r="O176" i="5" s="1"/>
  <c r="N176" i="5"/>
  <c r="M176" i="5"/>
  <c r="K176" i="5"/>
  <c r="J176" i="5"/>
  <c r="I176" i="5" s="1"/>
  <c r="R176" i="5" s="1"/>
  <c r="F176" i="5"/>
  <c r="B176" i="5"/>
  <c r="AI176" i="5" s="1"/>
  <c r="CB175" i="5"/>
  <c r="CA175" i="5"/>
  <c r="BS175" i="5"/>
  <c r="BR175" i="5"/>
  <c r="AJ175" i="5"/>
  <c r="AB175" i="5"/>
  <c r="W175" i="5"/>
  <c r="V175" i="5"/>
  <c r="U175" i="5"/>
  <c r="T175" i="5"/>
  <c r="S175" i="5"/>
  <c r="Q175" i="5"/>
  <c r="P175" i="5"/>
  <c r="O175" i="5" s="1"/>
  <c r="N175" i="5"/>
  <c r="M175" i="5"/>
  <c r="K175" i="5"/>
  <c r="J175" i="5"/>
  <c r="I175" i="5" s="1"/>
  <c r="R175" i="5" s="1"/>
  <c r="F175" i="5"/>
  <c r="B175" i="5"/>
  <c r="AI175" i="5" s="1"/>
  <c r="CB174" i="5"/>
  <c r="CA174" i="5"/>
  <c r="BS174" i="5"/>
  <c r="BR174" i="5"/>
  <c r="AJ174" i="5"/>
  <c r="AB174" i="5"/>
  <c r="W174" i="5"/>
  <c r="V174" i="5"/>
  <c r="U174" i="5"/>
  <c r="T174" i="5"/>
  <c r="S174" i="5"/>
  <c r="Q174" i="5"/>
  <c r="P174" i="5"/>
  <c r="O174" i="5" s="1"/>
  <c r="N174" i="5"/>
  <c r="M174" i="5"/>
  <c r="K174" i="5"/>
  <c r="J174" i="5"/>
  <c r="I174" i="5" s="1"/>
  <c r="R174" i="5" s="1"/>
  <c r="F174" i="5"/>
  <c r="B174" i="5"/>
  <c r="AI174" i="5" s="1"/>
  <c r="CB173" i="5"/>
  <c r="CA173" i="5"/>
  <c r="BS173" i="5"/>
  <c r="BR173" i="5"/>
  <c r="AJ173" i="5"/>
  <c r="AB173" i="5"/>
  <c r="W173" i="5"/>
  <c r="V173" i="5"/>
  <c r="U173" i="5"/>
  <c r="T173" i="5"/>
  <c r="S173" i="5"/>
  <c r="Q173" i="5"/>
  <c r="P173" i="5"/>
  <c r="O173" i="5" s="1"/>
  <c r="N173" i="5"/>
  <c r="M173" i="5"/>
  <c r="K173" i="5"/>
  <c r="J173" i="5"/>
  <c r="I173" i="5" s="1"/>
  <c r="R173" i="5" s="1"/>
  <c r="F173" i="5"/>
  <c r="B173" i="5"/>
  <c r="AI173" i="5" s="1"/>
  <c r="CB172" i="5"/>
  <c r="CA172" i="5"/>
  <c r="BS172" i="5"/>
  <c r="BR172" i="5"/>
  <c r="AJ172" i="5"/>
  <c r="AB172" i="5"/>
  <c r="W172" i="5"/>
  <c r="V172" i="5"/>
  <c r="U172" i="5"/>
  <c r="T172" i="5"/>
  <c r="S172" i="5"/>
  <c r="Q172" i="5"/>
  <c r="P172" i="5"/>
  <c r="O172" i="5" s="1"/>
  <c r="N172" i="5"/>
  <c r="M172" i="5"/>
  <c r="K172" i="5"/>
  <c r="J172" i="5"/>
  <c r="I172" i="5" s="1"/>
  <c r="R172" i="5" s="1"/>
  <c r="F172" i="5"/>
  <c r="B172" i="5"/>
  <c r="AI172" i="5" s="1"/>
  <c r="CB171" i="5"/>
  <c r="CA171" i="5"/>
  <c r="BS171" i="5"/>
  <c r="BR171" i="5"/>
  <c r="AJ171" i="5"/>
  <c r="AB171" i="5"/>
  <c r="W171" i="5"/>
  <c r="V171" i="5"/>
  <c r="U171" i="5"/>
  <c r="T171" i="5"/>
  <c r="S171" i="5"/>
  <c r="Q171" i="5"/>
  <c r="P171" i="5"/>
  <c r="O171" i="5" s="1"/>
  <c r="N171" i="5"/>
  <c r="M171" i="5"/>
  <c r="K171" i="5"/>
  <c r="J171" i="5"/>
  <c r="I171" i="5" s="1"/>
  <c r="R171" i="5" s="1"/>
  <c r="F171" i="5"/>
  <c r="B171" i="5"/>
  <c r="AI171" i="5" s="1"/>
  <c r="CB170" i="5"/>
  <c r="CA170" i="5"/>
  <c r="BS170" i="5"/>
  <c r="BR170" i="5"/>
  <c r="AJ170" i="5"/>
  <c r="AB170" i="5"/>
  <c r="W170" i="5"/>
  <c r="V170" i="5"/>
  <c r="U170" i="5"/>
  <c r="T170" i="5"/>
  <c r="S170" i="5"/>
  <c r="Q170" i="5"/>
  <c r="P170" i="5"/>
  <c r="O170" i="5" s="1"/>
  <c r="N170" i="5"/>
  <c r="M170" i="5"/>
  <c r="K170" i="5"/>
  <c r="J170" i="5"/>
  <c r="I170" i="5" s="1"/>
  <c r="R170" i="5" s="1"/>
  <c r="F170" i="5"/>
  <c r="B170" i="5"/>
  <c r="AI170" i="5" s="1"/>
  <c r="CB169" i="5"/>
  <c r="CA169" i="5"/>
  <c r="BS169" i="5"/>
  <c r="BR169" i="5"/>
  <c r="AJ169" i="5"/>
  <c r="AB169" i="5"/>
  <c r="W169" i="5"/>
  <c r="V169" i="5"/>
  <c r="U169" i="5"/>
  <c r="T169" i="5"/>
  <c r="S169" i="5"/>
  <c r="Q169" i="5"/>
  <c r="P169" i="5"/>
  <c r="O169" i="5" s="1"/>
  <c r="N169" i="5"/>
  <c r="M169" i="5"/>
  <c r="K169" i="5"/>
  <c r="J169" i="5"/>
  <c r="I169" i="5" s="1"/>
  <c r="R169" i="5" s="1"/>
  <c r="F169" i="5"/>
  <c r="B169" i="5"/>
  <c r="AI169" i="5" s="1"/>
  <c r="CB168" i="5"/>
  <c r="CA168" i="5"/>
  <c r="BS168" i="5"/>
  <c r="BR168" i="5"/>
  <c r="AJ168" i="5"/>
  <c r="AB168" i="5"/>
  <c r="W168" i="5"/>
  <c r="V168" i="5"/>
  <c r="U168" i="5"/>
  <c r="T168" i="5"/>
  <c r="S168" i="5"/>
  <c r="Q168" i="5"/>
  <c r="P168" i="5"/>
  <c r="O168" i="5" s="1"/>
  <c r="N168" i="5"/>
  <c r="M168" i="5"/>
  <c r="K168" i="5"/>
  <c r="J168" i="5"/>
  <c r="I168" i="5" s="1"/>
  <c r="R168" i="5" s="1"/>
  <c r="F168" i="5"/>
  <c r="B168" i="5"/>
  <c r="AI168" i="5" s="1"/>
  <c r="CB167" i="5"/>
  <c r="CA167" i="5"/>
  <c r="BS167" i="5"/>
  <c r="BR167" i="5"/>
  <c r="AJ167" i="5"/>
  <c r="AB167" i="5"/>
  <c r="W167" i="5"/>
  <c r="V167" i="5"/>
  <c r="U167" i="5"/>
  <c r="T167" i="5"/>
  <c r="S167" i="5"/>
  <c r="Q167" i="5"/>
  <c r="P167" i="5"/>
  <c r="O167" i="5" s="1"/>
  <c r="N167" i="5"/>
  <c r="M167" i="5"/>
  <c r="K167" i="5"/>
  <c r="J167" i="5"/>
  <c r="I167" i="5" s="1"/>
  <c r="R167" i="5" s="1"/>
  <c r="F167" i="5"/>
  <c r="B167" i="5"/>
  <c r="AI167" i="5" s="1"/>
  <c r="CB166" i="5"/>
  <c r="CA166" i="5"/>
  <c r="BS166" i="5"/>
  <c r="BR166" i="5"/>
  <c r="AJ166" i="5"/>
  <c r="AB166" i="5"/>
  <c r="W166" i="5"/>
  <c r="V166" i="5"/>
  <c r="U166" i="5"/>
  <c r="T166" i="5"/>
  <c r="S166" i="5"/>
  <c r="Q166" i="5"/>
  <c r="P166" i="5"/>
  <c r="O166" i="5" s="1"/>
  <c r="N166" i="5"/>
  <c r="M166" i="5"/>
  <c r="K166" i="5"/>
  <c r="J166" i="5"/>
  <c r="I166" i="5" s="1"/>
  <c r="R166" i="5" s="1"/>
  <c r="F166" i="5"/>
  <c r="B166" i="5"/>
  <c r="AI166" i="5" s="1"/>
  <c r="CB165" i="5"/>
  <c r="CA165" i="5"/>
  <c r="BS165" i="5"/>
  <c r="BR165" i="5"/>
  <c r="AJ165" i="5"/>
  <c r="AB165" i="5"/>
  <c r="W165" i="5"/>
  <c r="V165" i="5"/>
  <c r="U165" i="5"/>
  <c r="T165" i="5"/>
  <c r="S165" i="5"/>
  <c r="Q165" i="5"/>
  <c r="P165" i="5"/>
  <c r="O165" i="5" s="1"/>
  <c r="N165" i="5"/>
  <c r="M165" i="5"/>
  <c r="K165" i="5"/>
  <c r="J165" i="5"/>
  <c r="I165" i="5" s="1"/>
  <c r="R165" i="5" s="1"/>
  <c r="F165" i="5"/>
  <c r="B165" i="5"/>
  <c r="AI165" i="5" s="1"/>
  <c r="CB164" i="5"/>
  <c r="CA164" i="5"/>
  <c r="BS164" i="5"/>
  <c r="BR164" i="5"/>
  <c r="AJ164" i="5"/>
  <c r="AB164" i="5"/>
  <c r="W164" i="5"/>
  <c r="V164" i="5"/>
  <c r="U164" i="5"/>
  <c r="T164" i="5"/>
  <c r="S164" i="5"/>
  <c r="Q164" i="5"/>
  <c r="P164" i="5"/>
  <c r="O164" i="5" s="1"/>
  <c r="N164" i="5"/>
  <c r="M164" i="5"/>
  <c r="K164" i="5"/>
  <c r="J164" i="5"/>
  <c r="I164" i="5" s="1"/>
  <c r="R164" i="5" s="1"/>
  <c r="F164" i="5"/>
  <c r="B164" i="5"/>
  <c r="AI164" i="5" s="1"/>
  <c r="CB163" i="5"/>
  <c r="CA163" i="5"/>
  <c r="BS163" i="5"/>
  <c r="BR163" i="5"/>
  <c r="AJ163" i="5"/>
  <c r="AB163" i="5"/>
  <c r="W163" i="5"/>
  <c r="V163" i="5"/>
  <c r="U163" i="5"/>
  <c r="T163" i="5"/>
  <c r="S163" i="5"/>
  <c r="Q163" i="5"/>
  <c r="P163" i="5"/>
  <c r="O163" i="5" s="1"/>
  <c r="N163" i="5"/>
  <c r="M163" i="5"/>
  <c r="K163" i="5"/>
  <c r="J163" i="5"/>
  <c r="I163" i="5" s="1"/>
  <c r="R163" i="5" s="1"/>
  <c r="F163" i="5"/>
  <c r="B163" i="5"/>
  <c r="AI163" i="5" s="1"/>
  <c r="CB162" i="5"/>
  <c r="CA162" i="5"/>
  <c r="BS162" i="5"/>
  <c r="BR162" i="5"/>
  <c r="AJ162" i="5"/>
  <c r="AB162" i="5"/>
  <c r="W162" i="5"/>
  <c r="V162" i="5"/>
  <c r="U162" i="5"/>
  <c r="T162" i="5"/>
  <c r="S162" i="5"/>
  <c r="Q162" i="5"/>
  <c r="P162" i="5"/>
  <c r="O162" i="5" s="1"/>
  <c r="N162" i="5"/>
  <c r="M162" i="5"/>
  <c r="K162" i="5"/>
  <c r="J162" i="5"/>
  <c r="I162" i="5" s="1"/>
  <c r="R162" i="5" s="1"/>
  <c r="F162" i="5"/>
  <c r="B162" i="5"/>
  <c r="AI162" i="5" s="1"/>
  <c r="CB161" i="5"/>
  <c r="CA161" i="5"/>
  <c r="BS161" i="5"/>
  <c r="BR161" i="5"/>
  <c r="AJ161" i="5"/>
  <c r="AB161" i="5"/>
  <c r="W161" i="5"/>
  <c r="V161" i="5"/>
  <c r="U161" i="5"/>
  <c r="T161" i="5"/>
  <c r="S161" i="5"/>
  <c r="Q161" i="5"/>
  <c r="P161" i="5"/>
  <c r="O161" i="5" s="1"/>
  <c r="N161" i="5"/>
  <c r="M161" i="5"/>
  <c r="K161" i="5"/>
  <c r="J161" i="5"/>
  <c r="I161" i="5" s="1"/>
  <c r="R161" i="5" s="1"/>
  <c r="F161" i="5"/>
  <c r="B161" i="5"/>
  <c r="AI161" i="5" s="1"/>
  <c r="CB160" i="5"/>
  <c r="CA160" i="5"/>
  <c r="BS160" i="5"/>
  <c r="BR160" i="5"/>
  <c r="AJ160" i="5"/>
  <c r="AB160" i="5"/>
  <c r="W160" i="5"/>
  <c r="V160" i="5"/>
  <c r="U160" i="5"/>
  <c r="T160" i="5"/>
  <c r="S160" i="5"/>
  <c r="Q160" i="5"/>
  <c r="P160" i="5"/>
  <c r="O160" i="5" s="1"/>
  <c r="N160" i="5"/>
  <c r="M160" i="5"/>
  <c r="K160" i="5"/>
  <c r="J160" i="5"/>
  <c r="I160" i="5" s="1"/>
  <c r="R160" i="5" s="1"/>
  <c r="F160" i="5"/>
  <c r="B160" i="5"/>
  <c r="AI160" i="5" s="1"/>
  <c r="CB159" i="5"/>
  <c r="CA159" i="5"/>
  <c r="BS159" i="5"/>
  <c r="BR159" i="5"/>
  <c r="AJ159" i="5"/>
  <c r="AB159" i="5"/>
  <c r="W159" i="5"/>
  <c r="V159" i="5"/>
  <c r="U159" i="5"/>
  <c r="T159" i="5"/>
  <c r="S159" i="5"/>
  <c r="Q159" i="5"/>
  <c r="P159" i="5"/>
  <c r="O159" i="5" s="1"/>
  <c r="N159" i="5"/>
  <c r="M159" i="5"/>
  <c r="K159" i="5"/>
  <c r="J159" i="5"/>
  <c r="I159" i="5" s="1"/>
  <c r="R159" i="5" s="1"/>
  <c r="F159" i="5"/>
  <c r="B159" i="5"/>
  <c r="AI159" i="5" s="1"/>
  <c r="CB158" i="5"/>
  <c r="CA158" i="5"/>
  <c r="BS158" i="5"/>
  <c r="BR158" i="5"/>
  <c r="AJ158" i="5"/>
  <c r="AB158" i="5"/>
  <c r="W158" i="5"/>
  <c r="V158" i="5"/>
  <c r="U158" i="5"/>
  <c r="T158" i="5"/>
  <c r="S158" i="5"/>
  <c r="Q158" i="5"/>
  <c r="P158" i="5"/>
  <c r="O158" i="5" s="1"/>
  <c r="N158" i="5"/>
  <c r="M158" i="5"/>
  <c r="K158" i="5"/>
  <c r="J158" i="5"/>
  <c r="I158" i="5" s="1"/>
  <c r="R158" i="5" s="1"/>
  <c r="F158" i="5"/>
  <c r="B158" i="5"/>
  <c r="AI158" i="5" s="1"/>
  <c r="CB157" i="5"/>
  <c r="CA157" i="5"/>
  <c r="BS157" i="5"/>
  <c r="BR157" i="5"/>
  <c r="AJ157" i="5"/>
  <c r="AB157" i="5"/>
  <c r="W157" i="5"/>
  <c r="V157" i="5"/>
  <c r="U157" i="5"/>
  <c r="T157" i="5"/>
  <c r="S157" i="5"/>
  <c r="Q157" i="5"/>
  <c r="P157" i="5"/>
  <c r="O157" i="5" s="1"/>
  <c r="N157" i="5"/>
  <c r="M157" i="5"/>
  <c r="K157" i="5"/>
  <c r="J157" i="5"/>
  <c r="I157" i="5" s="1"/>
  <c r="R157" i="5" s="1"/>
  <c r="F157" i="5"/>
  <c r="B157" i="5"/>
  <c r="AI157" i="5" s="1"/>
  <c r="CB156" i="5"/>
  <c r="CA156" i="5"/>
  <c r="BS156" i="5"/>
  <c r="BR156" i="5"/>
  <c r="AJ156" i="5"/>
  <c r="AB156" i="5"/>
  <c r="W156" i="5"/>
  <c r="V156" i="5"/>
  <c r="U156" i="5"/>
  <c r="T156" i="5"/>
  <c r="S156" i="5"/>
  <c r="Q156" i="5"/>
  <c r="P156" i="5"/>
  <c r="O156" i="5" s="1"/>
  <c r="N156" i="5"/>
  <c r="M156" i="5"/>
  <c r="K156" i="5"/>
  <c r="J156" i="5"/>
  <c r="I156" i="5" s="1"/>
  <c r="R156" i="5" s="1"/>
  <c r="F156" i="5"/>
  <c r="B156" i="5"/>
  <c r="AI156" i="5" s="1"/>
  <c r="CB155" i="5"/>
  <c r="CA155" i="5"/>
  <c r="BS155" i="5"/>
  <c r="BR155" i="5"/>
  <c r="AJ155" i="5"/>
  <c r="AB155" i="5"/>
  <c r="W155" i="5"/>
  <c r="V155" i="5"/>
  <c r="U155" i="5"/>
  <c r="T155" i="5"/>
  <c r="S155" i="5"/>
  <c r="Q155" i="5"/>
  <c r="P155" i="5"/>
  <c r="O155" i="5" s="1"/>
  <c r="N155" i="5"/>
  <c r="M155" i="5"/>
  <c r="K155" i="5"/>
  <c r="J155" i="5"/>
  <c r="I155" i="5" s="1"/>
  <c r="R155" i="5" s="1"/>
  <c r="F155" i="5"/>
  <c r="B155" i="5"/>
  <c r="AI155" i="5" s="1"/>
  <c r="CB154" i="5"/>
  <c r="CA154" i="5"/>
  <c r="BS154" i="5"/>
  <c r="BR154" i="5"/>
  <c r="AJ154" i="5"/>
  <c r="AB154" i="5"/>
  <c r="W154" i="5"/>
  <c r="V154" i="5"/>
  <c r="U154" i="5"/>
  <c r="T154" i="5"/>
  <c r="S154" i="5"/>
  <c r="Q154" i="5"/>
  <c r="P154" i="5"/>
  <c r="O154" i="5" s="1"/>
  <c r="N154" i="5"/>
  <c r="M154" i="5"/>
  <c r="K154" i="5"/>
  <c r="J154" i="5"/>
  <c r="I154" i="5" s="1"/>
  <c r="R154" i="5" s="1"/>
  <c r="F154" i="5"/>
  <c r="B154" i="5"/>
  <c r="AI154" i="5" s="1"/>
  <c r="CB153" i="5"/>
  <c r="CA153" i="5"/>
  <c r="BS153" i="5"/>
  <c r="BR153" i="5"/>
  <c r="AJ153" i="5"/>
  <c r="AB153" i="5"/>
  <c r="W153" i="5"/>
  <c r="V153" i="5"/>
  <c r="U153" i="5"/>
  <c r="T153" i="5"/>
  <c r="S153" i="5"/>
  <c r="Q153" i="5"/>
  <c r="P153" i="5"/>
  <c r="O153" i="5" s="1"/>
  <c r="N153" i="5"/>
  <c r="M153" i="5"/>
  <c r="K153" i="5"/>
  <c r="J153" i="5"/>
  <c r="I153" i="5" s="1"/>
  <c r="R153" i="5" s="1"/>
  <c r="F153" i="5"/>
  <c r="B153" i="5"/>
  <c r="AI153" i="5" s="1"/>
  <c r="CB152" i="5"/>
  <c r="CA152" i="5"/>
  <c r="BS152" i="5"/>
  <c r="BR152" i="5"/>
  <c r="AJ152" i="5"/>
  <c r="AB152" i="5"/>
  <c r="W152" i="5"/>
  <c r="V152" i="5"/>
  <c r="U152" i="5"/>
  <c r="T152" i="5"/>
  <c r="S152" i="5"/>
  <c r="Q152" i="5"/>
  <c r="P152" i="5"/>
  <c r="O152" i="5" s="1"/>
  <c r="N152" i="5"/>
  <c r="M152" i="5"/>
  <c r="K152" i="5"/>
  <c r="J152" i="5"/>
  <c r="I152" i="5" s="1"/>
  <c r="R152" i="5" s="1"/>
  <c r="F152" i="5"/>
  <c r="B152" i="5"/>
  <c r="AI152" i="5" s="1"/>
  <c r="CB151" i="5"/>
  <c r="CA151" i="5"/>
  <c r="BS151" i="5"/>
  <c r="BR151" i="5"/>
  <c r="AJ151" i="5"/>
  <c r="AB151" i="5"/>
  <c r="W151" i="5"/>
  <c r="V151" i="5"/>
  <c r="U151" i="5"/>
  <c r="T151" i="5"/>
  <c r="S151" i="5"/>
  <c r="Q151" i="5"/>
  <c r="P151" i="5"/>
  <c r="O151" i="5" s="1"/>
  <c r="N151" i="5"/>
  <c r="M151" i="5"/>
  <c r="K151" i="5"/>
  <c r="J151" i="5"/>
  <c r="I151" i="5" s="1"/>
  <c r="R151" i="5" s="1"/>
  <c r="F151" i="5"/>
  <c r="B151" i="5"/>
  <c r="AI151" i="5" s="1"/>
  <c r="CB150" i="5"/>
  <c r="CA150" i="5"/>
  <c r="BS150" i="5"/>
  <c r="BR150" i="5"/>
  <c r="AJ150" i="5"/>
  <c r="AB150" i="5"/>
  <c r="W150" i="5"/>
  <c r="V150" i="5"/>
  <c r="U150" i="5"/>
  <c r="T150" i="5"/>
  <c r="S150" i="5"/>
  <c r="Q150" i="5"/>
  <c r="P150" i="5"/>
  <c r="O150" i="5" s="1"/>
  <c r="N150" i="5"/>
  <c r="M150" i="5"/>
  <c r="K150" i="5"/>
  <c r="J150" i="5"/>
  <c r="I150" i="5" s="1"/>
  <c r="R150" i="5" s="1"/>
  <c r="F150" i="5"/>
  <c r="B150" i="5"/>
  <c r="AI150" i="5" s="1"/>
  <c r="CB149" i="5"/>
  <c r="CA149" i="5"/>
  <c r="BS149" i="5"/>
  <c r="BR149" i="5"/>
  <c r="AJ149" i="5"/>
  <c r="AB149" i="5"/>
  <c r="W149" i="5"/>
  <c r="V149" i="5"/>
  <c r="U149" i="5"/>
  <c r="T149" i="5"/>
  <c r="S149" i="5"/>
  <c r="Q149" i="5"/>
  <c r="P149" i="5"/>
  <c r="O149" i="5" s="1"/>
  <c r="N149" i="5"/>
  <c r="M149" i="5"/>
  <c r="K149" i="5"/>
  <c r="J149" i="5"/>
  <c r="I149" i="5" s="1"/>
  <c r="R149" i="5" s="1"/>
  <c r="F149" i="5"/>
  <c r="B149" i="5"/>
  <c r="AI149" i="5" s="1"/>
  <c r="CB148" i="5"/>
  <c r="CA148" i="5"/>
  <c r="BS148" i="5"/>
  <c r="BR148" i="5"/>
  <c r="AJ148" i="5"/>
  <c r="AB148" i="5"/>
  <c r="W148" i="5"/>
  <c r="V148" i="5"/>
  <c r="U148" i="5"/>
  <c r="T148" i="5"/>
  <c r="S148" i="5"/>
  <c r="Q148" i="5"/>
  <c r="P148" i="5"/>
  <c r="O148" i="5" s="1"/>
  <c r="N148" i="5"/>
  <c r="M148" i="5"/>
  <c r="K148" i="5"/>
  <c r="J148" i="5"/>
  <c r="I148" i="5" s="1"/>
  <c r="R148" i="5" s="1"/>
  <c r="F148" i="5"/>
  <c r="B148" i="5"/>
  <c r="AI148" i="5" s="1"/>
  <c r="CB147" i="5"/>
  <c r="CA147" i="5"/>
  <c r="BS147" i="5"/>
  <c r="BR147" i="5"/>
  <c r="AJ147" i="5"/>
  <c r="AB147" i="5"/>
  <c r="W147" i="5"/>
  <c r="V147" i="5"/>
  <c r="U147" i="5"/>
  <c r="T147" i="5"/>
  <c r="S147" i="5"/>
  <c r="Q147" i="5"/>
  <c r="P147" i="5"/>
  <c r="O147" i="5" s="1"/>
  <c r="N147" i="5"/>
  <c r="M147" i="5"/>
  <c r="K147" i="5"/>
  <c r="J147" i="5"/>
  <c r="I147" i="5" s="1"/>
  <c r="R147" i="5" s="1"/>
  <c r="F147" i="5"/>
  <c r="B147" i="5"/>
  <c r="AI147" i="5" s="1"/>
  <c r="CB146" i="5"/>
  <c r="CA146" i="5"/>
  <c r="BS146" i="5"/>
  <c r="BR146" i="5"/>
  <c r="AJ146" i="5"/>
  <c r="AB146" i="5"/>
  <c r="W146" i="5"/>
  <c r="V146" i="5"/>
  <c r="U146" i="5"/>
  <c r="T146" i="5"/>
  <c r="S146" i="5"/>
  <c r="Q146" i="5"/>
  <c r="P146" i="5"/>
  <c r="O146" i="5" s="1"/>
  <c r="N146" i="5"/>
  <c r="M146" i="5"/>
  <c r="K146" i="5"/>
  <c r="J146" i="5"/>
  <c r="I146" i="5" s="1"/>
  <c r="R146" i="5" s="1"/>
  <c r="F146" i="5"/>
  <c r="B146" i="5"/>
  <c r="AI146" i="5" s="1"/>
  <c r="CB145" i="5"/>
  <c r="CA145" i="5"/>
  <c r="BS145" i="5"/>
  <c r="BR145" i="5"/>
  <c r="AJ145" i="5"/>
  <c r="AB145" i="5"/>
  <c r="W145" i="5"/>
  <c r="V145" i="5"/>
  <c r="U145" i="5"/>
  <c r="T145" i="5"/>
  <c r="S145" i="5"/>
  <c r="Q145" i="5"/>
  <c r="P145" i="5"/>
  <c r="O145" i="5" s="1"/>
  <c r="N145" i="5"/>
  <c r="M145" i="5"/>
  <c r="K145" i="5"/>
  <c r="J145" i="5"/>
  <c r="I145" i="5" s="1"/>
  <c r="R145" i="5" s="1"/>
  <c r="F145" i="5"/>
  <c r="B145" i="5"/>
  <c r="AI145" i="5" s="1"/>
  <c r="CB144" i="5"/>
  <c r="CA144" i="5"/>
  <c r="BS144" i="5"/>
  <c r="BR144" i="5"/>
  <c r="AJ144" i="5"/>
  <c r="AB144" i="5"/>
  <c r="W144" i="5"/>
  <c r="V144" i="5"/>
  <c r="U144" i="5"/>
  <c r="T144" i="5"/>
  <c r="S144" i="5"/>
  <c r="Q144" i="5"/>
  <c r="P144" i="5"/>
  <c r="O144" i="5" s="1"/>
  <c r="N144" i="5"/>
  <c r="M144" i="5"/>
  <c r="K144" i="5"/>
  <c r="J144" i="5"/>
  <c r="I144" i="5" s="1"/>
  <c r="R144" i="5" s="1"/>
  <c r="F144" i="5"/>
  <c r="B144" i="5"/>
  <c r="AI144" i="5" s="1"/>
  <c r="CB143" i="5"/>
  <c r="CA143" i="5"/>
  <c r="BS143" i="5"/>
  <c r="BR143" i="5"/>
  <c r="AJ143" i="5"/>
  <c r="AB143" i="5"/>
  <c r="W143" i="5"/>
  <c r="V143" i="5"/>
  <c r="U143" i="5"/>
  <c r="T143" i="5"/>
  <c r="S143" i="5"/>
  <c r="Q143" i="5"/>
  <c r="P143" i="5"/>
  <c r="O143" i="5" s="1"/>
  <c r="N143" i="5"/>
  <c r="M143" i="5"/>
  <c r="K143" i="5"/>
  <c r="J143" i="5"/>
  <c r="I143" i="5" s="1"/>
  <c r="R143" i="5" s="1"/>
  <c r="F143" i="5"/>
  <c r="B143" i="5"/>
  <c r="AI143" i="5" s="1"/>
  <c r="CB142" i="5"/>
  <c r="CA142" i="5"/>
  <c r="BS142" i="5"/>
  <c r="BR142" i="5"/>
  <c r="AJ142" i="5"/>
  <c r="AB142" i="5"/>
  <c r="W142" i="5"/>
  <c r="V142" i="5"/>
  <c r="U142" i="5"/>
  <c r="T142" i="5"/>
  <c r="S142" i="5"/>
  <c r="Q142" i="5"/>
  <c r="P142" i="5"/>
  <c r="O142" i="5" s="1"/>
  <c r="N142" i="5"/>
  <c r="M142" i="5"/>
  <c r="K142" i="5"/>
  <c r="J142" i="5"/>
  <c r="I142" i="5" s="1"/>
  <c r="R142" i="5" s="1"/>
  <c r="F142" i="5"/>
  <c r="B142" i="5"/>
  <c r="AI142" i="5" s="1"/>
  <c r="CB141" i="5"/>
  <c r="CA141" i="5"/>
  <c r="BS141" i="5"/>
  <c r="BR141" i="5"/>
  <c r="AJ141" i="5"/>
  <c r="AB141" i="5"/>
  <c r="W141" i="5"/>
  <c r="V141" i="5"/>
  <c r="U141" i="5"/>
  <c r="T141" i="5"/>
  <c r="S141" i="5"/>
  <c r="Q141" i="5"/>
  <c r="P141" i="5"/>
  <c r="O141" i="5" s="1"/>
  <c r="N141" i="5"/>
  <c r="M141" i="5"/>
  <c r="K141" i="5"/>
  <c r="J141" i="5"/>
  <c r="I141" i="5" s="1"/>
  <c r="R141" i="5" s="1"/>
  <c r="F141" i="5"/>
  <c r="B141" i="5"/>
  <c r="AI141" i="5" s="1"/>
  <c r="CB140" i="5"/>
  <c r="CA140" i="5"/>
  <c r="BS140" i="5"/>
  <c r="BR140" i="5"/>
  <c r="AJ140" i="5"/>
  <c r="AB140" i="5"/>
  <c r="W140" i="5"/>
  <c r="V140" i="5"/>
  <c r="U140" i="5"/>
  <c r="T140" i="5"/>
  <c r="S140" i="5"/>
  <c r="Q140" i="5"/>
  <c r="P140" i="5"/>
  <c r="O140" i="5" s="1"/>
  <c r="N140" i="5"/>
  <c r="M140" i="5"/>
  <c r="K140" i="5"/>
  <c r="J140" i="5"/>
  <c r="I140" i="5" s="1"/>
  <c r="R140" i="5" s="1"/>
  <c r="F140" i="5"/>
  <c r="B140" i="5"/>
  <c r="AI140" i="5" s="1"/>
  <c r="CB139" i="5"/>
  <c r="CA139" i="5"/>
  <c r="BS139" i="5"/>
  <c r="BR139" i="5"/>
  <c r="AJ139" i="5"/>
  <c r="AB139" i="5"/>
  <c r="W139" i="5"/>
  <c r="V139" i="5"/>
  <c r="U139" i="5"/>
  <c r="T139" i="5"/>
  <c r="S139" i="5"/>
  <c r="Q139" i="5"/>
  <c r="P139" i="5"/>
  <c r="O139" i="5" s="1"/>
  <c r="N139" i="5"/>
  <c r="M139" i="5"/>
  <c r="K139" i="5"/>
  <c r="J139" i="5"/>
  <c r="I139" i="5" s="1"/>
  <c r="R139" i="5" s="1"/>
  <c r="F139" i="5"/>
  <c r="B139" i="5"/>
  <c r="AI139" i="5" s="1"/>
  <c r="CB138" i="5"/>
  <c r="CA138" i="5"/>
  <c r="BS138" i="5"/>
  <c r="BR138" i="5"/>
  <c r="AJ138" i="5"/>
  <c r="AB138" i="5"/>
  <c r="W138" i="5"/>
  <c r="V138" i="5"/>
  <c r="U138" i="5"/>
  <c r="T138" i="5"/>
  <c r="S138" i="5"/>
  <c r="Q138" i="5"/>
  <c r="P138" i="5"/>
  <c r="O138" i="5" s="1"/>
  <c r="N138" i="5"/>
  <c r="M138" i="5"/>
  <c r="K138" i="5"/>
  <c r="J138" i="5"/>
  <c r="I138" i="5" s="1"/>
  <c r="R138" i="5" s="1"/>
  <c r="F138" i="5"/>
  <c r="B138" i="5"/>
  <c r="AI138" i="5" s="1"/>
  <c r="CB137" i="5"/>
  <c r="CA137" i="5"/>
  <c r="BS137" i="5"/>
  <c r="BR137" i="5"/>
  <c r="AJ137" i="5"/>
  <c r="AB137" i="5"/>
  <c r="W137" i="5"/>
  <c r="V137" i="5"/>
  <c r="U137" i="5"/>
  <c r="T137" i="5"/>
  <c r="S137" i="5"/>
  <c r="Q137" i="5"/>
  <c r="P137" i="5"/>
  <c r="O137" i="5" s="1"/>
  <c r="N137" i="5"/>
  <c r="M137" i="5"/>
  <c r="K137" i="5"/>
  <c r="J137" i="5"/>
  <c r="I137" i="5" s="1"/>
  <c r="R137" i="5" s="1"/>
  <c r="F137" i="5"/>
  <c r="B137" i="5"/>
  <c r="AI137" i="5" s="1"/>
  <c r="CB136" i="5"/>
  <c r="CA136" i="5"/>
  <c r="BS136" i="5"/>
  <c r="BR136" i="5"/>
  <c r="AJ136" i="5"/>
  <c r="AB136" i="5"/>
  <c r="W136" i="5"/>
  <c r="V136" i="5"/>
  <c r="U136" i="5"/>
  <c r="T136" i="5"/>
  <c r="S136" i="5"/>
  <c r="Q136" i="5"/>
  <c r="P136" i="5"/>
  <c r="O136" i="5" s="1"/>
  <c r="N136" i="5"/>
  <c r="M136" i="5"/>
  <c r="K136" i="5"/>
  <c r="J136" i="5"/>
  <c r="I136" i="5" s="1"/>
  <c r="R136" i="5" s="1"/>
  <c r="F136" i="5"/>
  <c r="B136" i="5"/>
  <c r="AI136" i="5" s="1"/>
  <c r="CB135" i="5"/>
  <c r="CA135" i="5"/>
  <c r="BS135" i="5"/>
  <c r="BR135" i="5"/>
  <c r="AJ135" i="5"/>
  <c r="AB135" i="5"/>
  <c r="W135" i="5"/>
  <c r="V135" i="5"/>
  <c r="U135" i="5"/>
  <c r="T135" i="5"/>
  <c r="S135" i="5"/>
  <c r="Q135" i="5"/>
  <c r="P135" i="5"/>
  <c r="O135" i="5" s="1"/>
  <c r="N135" i="5"/>
  <c r="M135" i="5"/>
  <c r="K135" i="5"/>
  <c r="J135" i="5"/>
  <c r="I135" i="5" s="1"/>
  <c r="R135" i="5" s="1"/>
  <c r="F135" i="5"/>
  <c r="B135" i="5"/>
  <c r="AI135" i="5" s="1"/>
  <c r="CB134" i="5"/>
  <c r="CA134" i="5"/>
  <c r="BS134" i="5"/>
  <c r="BR134" i="5"/>
  <c r="AJ134" i="5"/>
  <c r="AB134" i="5"/>
  <c r="W134" i="5"/>
  <c r="V134" i="5"/>
  <c r="U134" i="5"/>
  <c r="T134" i="5"/>
  <c r="S134" i="5"/>
  <c r="Q134" i="5"/>
  <c r="P134" i="5"/>
  <c r="O134" i="5" s="1"/>
  <c r="N134" i="5"/>
  <c r="M134" i="5"/>
  <c r="K134" i="5"/>
  <c r="J134" i="5"/>
  <c r="I134" i="5" s="1"/>
  <c r="R134" i="5" s="1"/>
  <c r="F134" i="5"/>
  <c r="B134" i="5"/>
  <c r="AI134" i="5" s="1"/>
  <c r="CB133" i="5"/>
  <c r="CA133" i="5"/>
  <c r="BS133" i="5"/>
  <c r="BR133" i="5"/>
  <c r="AJ133" i="5"/>
  <c r="AB133" i="5"/>
  <c r="W133" i="5"/>
  <c r="V133" i="5"/>
  <c r="U133" i="5"/>
  <c r="T133" i="5"/>
  <c r="S133" i="5"/>
  <c r="Q133" i="5"/>
  <c r="P133" i="5"/>
  <c r="O133" i="5" s="1"/>
  <c r="N133" i="5"/>
  <c r="M133" i="5"/>
  <c r="K133" i="5"/>
  <c r="J133" i="5"/>
  <c r="I133" i="5" s="1"/>
  <c r="R133" i="5" s="1"/>
  <c r="F133" i="5"/>
  <c r="B133" i="5"/>
  <c r="AI133" i="5" s="1"/>
  <c r="CB132" i="5"/>
  <c r="CA132" i="5"/>
  <c r="BS132" i="5"/>
  <c r="BR132" i="5"/>
  <c r="AJ132" i="5"/>
  <c r="AB132" i="5"/>
  <c r="W132" i="5"/>
  <c r="V132" i="5"/>
  <c r="U132" i="5"/>
  <c r="T132" i="5"/>
  <c r="S132" i="5"/>
  <c r="Q132" i="5"/>
  <c r="P132" i="5"/>
  <c r="O132" i="5" s="1"/>
  <c r="N132" i="5"/>
  <c r="M132" i="5"/>
  <c r="K132" i="5"/>
  <c r="J132" i="5"/>
  <c r="I132" i="5" s="1"/>
  <c r="R132" i="5" s="1"/>
  <c r="F132" i="5"/>
  <c r="B132" i="5"/>
  <c r="AI132" i="5" s="1"/>
  <c r="CB131" i="5"/>
  <c r="CA131" i="5"/>
  <c r="BS131" i="5"/>
  <c r="BR131" i="5"/>
  <c r="AJ131" i="5"/>
  <c r="AB131" i="5"/>
  <c r="W131" i="5"/>
  <c r="V131" i="5"/>
  <c r="U131" i="5"/>
  <c r="T131" i="5"/>
  <c r="S131" i="5"/>
  <c r="Q131" i="5"/>
  <c r="P131" i="5"/>
  <c r="O131" i="5" s="1"/>
  <c r="N131" i="5"/>
  <c r="M131" i="5"/>
  <c r="K131" i="5"/>
  <c r="J131" i="5"/>
  <c r="I131" i="5" s="1"/>
  <c r="R131" i="5" s="1"/>
  <c r="F131" i="5"/>
  <c r="B131" i="5"/>
  <c r="AI131" i="5" s="1"/>
  <c r="CB130" i="5"/>
  <c r="CA130" i="5"/>
  <c r="BS130" i="5"/>
  <c r="BR130" i="5"/>
  <c r="AJ130" i="5"/>
  <c r="AB130" i="5"/>
  <c r="W130" i="5"/>
  <c r="V130" i="5"/>
  <c r="U130" i="5"/>
  <c r="T130" i="5"/>
  <c r="S130" i="5"/>
  <c r="Q130" i="5"/>
  <c r="P130" i="5"/>
  <c r="O130" i="5" s="1"/>
  <c r="N130" i="5"/>
  <c r="M130" i="5"/>
  <c r="K130" i="5"/>
  <c r="J130" i="5"/>
  <c r="I130" i="5" s="1"/>
  <c r="R130" i="5" s="1"/>
  <c r="F130" i="5"/>
  <c r="B130" i="5"/>
  <c r="AI130" i="5" s="1"/>
  <c r="CB129" i="5"/>
  <c r="CA129" i="5"/>
  <c r="BS129" i="5"/>
  <c r="BR129" i="5"/>
  <c r="AJ129" i="5"/>
  <c r="AB129" i="5"/>
  <c r="W129" i="5"/>
  <c r="V129" i="5"/>
  <c r="U129" i="5"/>
  <c r="T129" i="5"/>
  <c r="S129" i="5"/>
  <c r="Q129" i="5"/>
  <c r="P129" i="5"/>
  <c r="O129" i="5" s="1"/>
  <c r="N129" i="5"/>
  <c r="M129" i="5"/>
  <c r="K129" i="5"/>
  <c r="J129" i="5"/>
  <c r="I129" i="5" s="1"/>
  <c r="R129" i="5" s="1"/>
  <c r="F129" i="5"/>
  <c r="B129" i="5"/>
  <c r="AI129" i="5" s="1"/>
  <c r="CB128" i="5"/>
  <c r="CA128" i="5"/>
  <c r="BS128" i="5"/>
  <c r="BR128" i="5"/>
  <c r="AJ128" i="5"/>
  <c r="AB128" i="5"/>
  <c r="W128" i="5"/>
  <c r="V128" i="5"/>
  <c r="U128" i="5"/>
  <c r="T128" i="5"/>
  <c r="S128" i="5"/>
  <c r="Q128" i="5"/>
  <c r="P128" i="5"/>
  <c r="O128" i="5" s="1"/>
  <c r="N128" i="5"/>
  <c r="M128" i="5"/>
  <c r="K128" i="5"/>
  <c r="J128" i="5"/>
  <c r="I128" i="5" s="1"/>
  <c r="R128" i="5" s="1"/>
  <c r="F128" i="5"/>
  <c r="B128" i="5"/>
  <c r="AI128" i="5" s="1"/>
  <c r="CB127" i="5"/>
  <c r="CA127" i="5"/>
  <c r="BS127" i="5"/>
  <c r="BR127" i="5"/>
  <c r="AJ127" i="5"/>
  <c r="AB127" i="5"/>
  <c r="W127" i="5"/>
  <c r="V127" i="5"/>
  <c r="U127" i="5"/>
  <c r="T127" i="5"/>
  <c r="S127" i="5"/>
  <c r="Q127" i="5"/>
  <c r="P127" i="5"/>
  <c r="O127" i="5" s="1"/>
  <c r="N127" i="5"/>
  <c r="M127" i="5"/>
  <c r="K127" i="5"/>
  <c r="J127" i="5"/>
  <c r="I127" i="5" s="1"/>
  <c r="R127" i="5" s="1"/>
  <c r="F127" i="5"/>
  <c r="B127" i="5"/>
  <c r="AI127" i="5" s="1"/>
  <c r="CB126" i="5"/>
  <c r="CA126" i="5"/>
  <c r="BS126" i="5"/>
  <c r="BR126" i="5"/>
  <c r="AJ126" i="5"/>
  <c r="AB126" i="5"/>
  <c r="W126" i="5"/>
  <c r="V126" i="5"/>
  <c r="U126" i="5"/>
  <c r="T126" i="5"/>
  <c r="S126" i="5"/>
  <c r="Q126" i="5"/>
  <c r="P126" i="5"/>
  <c r="O126" i="5" s="1"/>
  <c r="N126" i="5"/>
  <c r="M126" i="5"/>
  <c r="K126" i="5"/>
  <c r="J126" i="5"/>
  <c r="I126" i="5" s="1"/>
  <c r="R126" i="5" s="1"/>
  <c r="F126" i="5"/>
  <c r="B126" i="5"/>
  <c r="AI126" i="5" s="1"/>
  <c r="CB125" i="5"/>
  <c r="CA125" i="5"/>
  <c r="BS125" i="5"/>
  <c r="BR125" i="5"/>
  <c r="AJ125" i="5"/>
  <c r="AB125" i="5"/>
  <c r="W125" i="5"/>
  <c r="V125" i="5"/>
  <c r="U125" i="5"/>
  <c r="T125" i="5"/>
  <c r="S125" i="5"/>
  <c r="Q125" i="5"/>
  <c r="P125" i="5"/>
  <c r="O125" i="5" s="1"/>
  <c r="N125" i="5"/>
  <c r="M125" i="5"/>
  <c r="K125" i="5"/>
  <c r="J125" i="5"/>
  <c r="I125" i="5" s="1"/>
  <c r="R125" i="5" s="1"/>
  <c r="F125" i="5"/>
  <c r="B125" i="5"/>
  <c r="AI125" i="5" s="1"/>
  <c r="CB124" i="5"/>
  <c r="CA124" i="5"/>
  <c r="BS124" i="5"/>
  <c r="BR124" i="5"/>
  <c r="AJ124" i="5"/>
  <c r="AB124" i="5"/>
  <c r="W124" i="5"/>
  <c r="V124" i="5"/>
  <c r="U124" i="5"/>
  <c r="T124" i="5"/>
  <c r="S124" i="5"/>
  <c r="Q124" i="5"/>
  <c r="P124" i="5"/>
  <c r="O124" i="5" s="1"/>
  <c r="N124" i="5"/>
  <c r="M124" i="5"/>
  <c r="K124" i="5"/>
  <c r="J124" i="5"/>
  <c r="I124" i="5" s="1"/>
  <c r="R124" i="5" s="1"/>
  <c r="F124" i="5"/>
  <c r="B124" i="5"/>
  <c r="AI124" i="5" s="1"/>
  <c r="CB123" i="5"/>
  <c r="CA123" i="5"/>
  <c r="BS123" i="5"/>
  <c r="BR123" i="5"/>
  <c r="AJ123" i="5"/>
  <c r="AB123" i="5"/>
  <c r="W123" i="5"/>
  <c r="V123" i="5"/>
  <c r="U123" i="5"/>
  <c r="T123" i="5"/>
  <c r="S123" i="5"/>
  <c r="Q123" i="5"/>
  <c r="P123" i="5"/>
  <c r="O123" i="5" s="1"/>
  <c r="N123" i="5"/>
  <c r="M123" i="5"/>
  <c r="K123" i="5"/>
  <c r="J123" i="5"/>
  <c r="I123" i="5" s="1"/>
  <c r="R123" i="5" s="1"/>
  <c r="F123" i="5"/>
  <c r="B123" i="5"/>
  <c r="AI123" i="5" s="1"/>
  <c r="CB122" i="5"/>
  <c r="CA122" i="5"/>
  <c r="BS122" i="5"/>
  <c r="BR122" i="5"/>
  <c r="AJ122" i="5"/>
  <c r="AB122" i="5"/>
  <c r="W122" i="5"/>
  <c r="V122" i="5"/>
  <c r="U122" i="5"/>
  <c r="T122" i="5"/>
  <c r="S122" i="5"/>
  <c r="Q122" i="5"/>
  <c r="P122" i="5"/>
  <c r="O122" i="5" s="1"/>
  <c r="N122" i="5"/>
  <c r="M122" i="5"/>
  <c r="K122" i="5"/>
  <c r="J122" i="5"/>
  <c r="I122" i="5" s="1"/>
  <c r="R122" i="5" s="1"/>
  <c r="F122" i="5"/>
  <c r="B122" i="5"/>
  <c r="AI122" i="5" s="1"/>
  <c r="CB121" i="5"/>
  <c r="CA121" i="5"/>
  <c r="BS121" i="5"/>
  <c r="BR121" i="5"/>
  <c r="AJ121" i="5"/>
  <c r="AB121" i="5"/>
  <c r="W121" i="5"/>
  <c r="V121" i="5"/>
  <c r="U121" i="5"/>
  <c r="T121" i="5"/>
  <c r="S121" i="5"/>
  <c r="Q121" i="5"/>
  <c r="P121" i="5"/>
  <c r="O121" i="5" s="1"/>
  <c r="N121" i="5"/>
  <c r="M121" i="5"/>
  <c r="K121" i="5"/>
  <c r="J121" i="5"/>
  <c r="I121" i="5" s="1"/>
  <c r="R121" i="5" s="1"/>
  <c r="F121" i="5"/>
  <c r="B121" i="5"/>
  <c r="AI121" i="5" s="1"/>
  <c r="CB120" i="5"/>
  <c r="CA120" i="5"/>
  <c r="BS120" i="5"/>
  <c r="BR120" i="5"/>
  <c r="AJ120" i="5"/>
  <c r="AB120" i="5"/>
  <c r="W120" i="5"/>
  <c r="V120" i="5"/>
  <c r="U120" i="5"/>
  <c r="T120" i="5"/>
  <c r="S120" i="5"/>
  <c r="Q120" i="5"/>
  <c r="P120" i="5"/>
  <c r="O120" i="5" s="1"/>
  <c r="N120" i="5"/>
  <c r="M120" i="5"/>
  <c r="K120" i="5"/>
  <c r="J120" i="5"/>
  <c r="I120" i="5" s="1"/>
  <c r="R120" i="5" s="1"/>
  <c r="F120" i="5"/>
  <c r="B120" i="5"/>
  <c r="AI120" i="5" s="1"/>
  <c r="CB119" i="5"/>
  <c r="CA119" i="5"/>
  <c r="BS119" i="5"/>
  <c r="BR119" i="5"/>
  <c r="AJ119" i="5"/>
  <c r="AB119" i="5"/>
  <c r="W119" i="5"/>
  <c r="V119" i="5"/>
  <c r="U119" i="5"/>
  <c r="T119" i="5"/>
  <c r="S119" i="5"/>
  <c r="Q119" i="5"/>
  <c r="P119" i="5"/>
  <c r="O119" i="5" s="1"/>
  <c r="N119" i="5"/>
  <c r="M119" i="5"/>
  <c r="K119" i="5"/>
  <c r="J119" i="5"/>
  <c r="I119" i="5" s="1"/>
  <c r="R119" i="5" s="1"/>
  <c r="F119" i="5"/>
  <c r="B119" i="5"/>
  <c r="AI119" i="5" s="1"/>
  <c r="CB118" i="5"/>
  <c r="CA118" i="5"/>
  <c r="BS118" i="5"/>
  <c r="BR118" i="5"/>
  <c r="AJ118" i="5"/>
  <c r="AB118" i="5"/>
  <c r="W118" i="5"/>
  <c r="V118" i="5"/>
  <c r="U118" i="5"/>
  <c r="T118" i="5"/>
  <c r="S118" i="5"/>
  <c r="Q118" i="5"/>
  <c r="P118" i="5"/>
  <c r="O118" i="5" s="1"/>
  <c r="N118" i="5"/>
  <c r="M118" i="5"/>
  <c r="K118" i="5"/>
  <c r="J118" i="5"/>
  <c r="I118" i="5" s="1"/>
  <c r="R118" i="5" s="1"/>
  <c r="F118" i="5"/>
  <c r="B118" i="5"/>
  <c r="AI118" i="5" s="1"/>
  <c r="CB117" i="5"/>
  <c r="CA117" i="5"/>
  <c r="BS117" i="5"/>
  <c r="BR117" i="5"/>
  <c r="AJ117" i="5"/>
  <c r="AB117" i="5"/>
  <c r="W117" i="5"/>
  <c r="V117" i="5"/>
  <c r="U117" i="5"/>
  <c r="T117" i="5"/>
  <c r="S117" i="5"/>
  <c r="Q117" i="5"/>
  <c r="P117" i="5"/>
  <c r="O117" i="5" s="1"/>
  <c r="N117" i="5"/>
  <c r="M117" i="5"/>
  <c r="K117" i="5"/>
  <c r="J117" i="5"/>
  <c r="I117" i="5" s="1"/>
  <c r="R117" i="5" s="1"/>
  <c r="F117" i="5"/>
  <c r="B117" i="5"/>
  <c r="AI117" i="5" s="1"/>
  <c r="CB116" i="5"/>
  <c r="CA116" i="5"/>
  <c r="BS116" i="5"/>
  <c r="BR116" i="5"/>
  <c r="AJ116" i="5"/>
  <c r="AB116" i="5"/>
  <c r="W116" i="5"/>
  <c r="V116" i="5"/>
  <c r="U116" i="5"/>
  <c r="T116" i="5"/>
  <c r="S116" i="5"/>
  <c r="Q116" i="5"/>
  <c r="P116" i="5"/>
  <c r="O116" i="5" s="1"/>
  <c r="N116" i="5"/>
  <c r="M116" i="5"/>
  <c r="K116" i="5"/>
  <c r="J116" i="5"/>
  <c r="I116" i="5" s="1"/>
  <c r="R116" i="5" s="1"/>
  <c r="F116" i="5"/>
  <c r="B116" i="5"/>
  <c r="AI116" i="5" s="1"/>
  <c r="CB115" i="5"/>
  <c r="CA115" i="5"/>
  <c r="BS115" i="5"/>
  <c r="BR115" i="5"/>
  <c r="AJ115" i="5"/>
  <c r="AB115" i="5"/>
  <c r="W115" i="5"/>
  <c r="V115" i="5"/>
  <c r="U115" i="5"/>
  <c r="T115" i="5"/>
  <c r="S115" i="5"/>
  <c r="Q115" i="5"/>
  <c r="P115" i="5"/>
  <c r="O115" i="5" s="1"/>
  <c r="N115" i="5"/>
  <c r="M115" i="5"/>
  <c r="K115" i="5"/>
  <c r="J115" i="5"/>
  <c r="I115" i="5" s="1"/>
  <c r="R115" i="5" s="1"/>
  <c r="F115" i="5"/>
  <c r="B115" i="5"/>
  <c r="AI115" i="5" s="1"/>
  <c r="CB114" i="5"/>
  <c r="CA114" i="5"/>
  <c r="BS114" i="5"/>
  <c r="BR114" i="5"/>
  <c r="AJ114" i="5"/>
  <c r="AB114" i="5"/>
  <c r="W114" i="5"/>
  <c r="V114" i="5"/>
  <c r="U114" i="5"/>
  <c r="T114" i="5"/>
  <c r="S114" i="5"/>
  <c r="Q114" i="5"/>
  <c r="P114" i="5"/>
  <c r="O114" i="5" s="1"/>
  <c r="N114" i="5"/>
  <c r="M114" i="5"/>
  <c r="K114" i="5"/>
  <c r="J114" i="5"/>
  <c r="I114" i="5" s="1"/>
  <c r="R114" i="5" s="1"/>
  <c r="F114" i="5"/>
  <c r="B114" i="5"/>
  <c r="AI114" i="5" s="1"/>
  <c r="CB113" i="5"/>
  <c r="CA113" i="5"/>
  <c r="BS113" i="5"/>
  <c r="BR113" i="5"/>
  <c r="AJ113" i="5"/>
  <c r="AB113" i="5"/>
  <c r="W113" i="5"/>
  <c r="V113" i="5"/>
  <c r="U113" i="5"/>
  <c r="T113" i="5"/>
  <c r="S113" i="5"/>
  <c r="Q113" i="5"/>
  <c r="P113" i="5"/>
  <c r="O113" i="5" s="1"/>
  <c r="N113" i="5"/>
  <c r="M113" i="5"/>
  <c r="K113" i="5"/>
  <c r="J113" i="5"/>
  <c r="I113" i="5" s="1"/>
  <c r="R113" i="5" s="1"/>
  <c r="F113" i="5"/>
  <c r="B113" i="5"/>
  <c r="AI113" i="5" s="1"/>
  <c r="CB112" i="5"/>
  <c r="CA112" i="5"/>
  <c r="BS112" i="5"/>
  <c r="BR112" i="5"/>
  <c r="AJ112" i="5"/>
  <c r="AB112" i="5"/>
  <c r="W112" i="5"/>
  <c r="V112" i="5"/>
  <c r="U112" i="5"/>
  <c r="T112" i="5"/>
  <c r="S112" i="5"/>
  <c r="Q112" i="5"/>
  <c r="P112" i="5"/>
  <c r="O112" i="5" s="1"/>
  <c r="N112" i="5"/>
  <c r="M112" i="5"/>
  <c r="K112" i="5"/>
  <c r="J112" i="5"/>
  <c r="I112" i="5" s="1"/>
  <c r="R112" i="5" s="1"/>
  <c r="F112" i="5"/>
  <c r="B112" i="5"/>
  <c r="AI112" i="5" s="1"/>
  <c r="CB111" i="5"/>
  <c r="CA111" i="5"/>
  <c r="BS111" i="5"/>
  <c r="BR111" i="5"/>
  <c r="AJ111" i="5"/>
  <c r="AB111" i="5"/>
  <c r="W111" i="5"/>
  <c r="V111" i="5"/>
  <c r="U111" i="5"/>
  <c r="T111" i="5"/>
  <c r="S111" i="5"/>
  <c r="Q111" i="5"/>
  <c r="P111" i="5"/>
  <c r="O111" i="5" s="1"/>
  <c r="N111" i="5"/>
  <c r="M111" i="5"/>
  <c r="K111" i="5"/>
  <c r="J111" i="5"/>
  <c r="I111" i="5" s="1"/>
  <c r="R111" i="5" s="1"/>
  <c r="F111" i="5"/>
  <c r="B111" i="5"/>
  <c r="AI111" i="5" s="1"/>
  <c r="CB110" i="5"/>
  <c r="CA110" i="5"/>
  <c r="BS110" i="5"/>
  <c r="BR110" i="5"/>
  <c r="AJ110" i="5"/>
  <c r="AB110" i="5"/>
  <c r="W110" i="5"/>
  <c r="V110" i="5"/>
  <c r="U110" i="5"/>
  <c r="T110" i="5"/>
  <c r="S110" i="5"/>
  <c r="Q110" i="5"/>
  <c r="P110" i="5"/>
  <c r="O110" i="5" s="1"/>
  <c r="N110" i="5"/>
  <c r="M110" i="5"/>
  <c r="K110" i="5"/>
  <c r="J110" i="5"/>
  <c r="I110" i="5" s="1"/>
  <c r="R110" i="5" s="1"/>
  <c r="F110" i="5"/>
  <c r="B110" i="5"/>
  <c r="AI110" i="5" s="1"/>
  <c r="CB109" i="5"/>
  <c r="CA109" i="5"/>
  <c r="BS109" i="5"/>
  <c r="BR109" i="5"/>
  <c r="AJ109" i="5"/>
  <c r="AB109" i="5"/>
  <c r="W109" i="5"/>
  <c r="V109" i="5"/>
  <c r="U109" i="5"/>
  <c r="T109" i="5"/>
  <c r="S109" i="5"/>
  <c r="Q109" i="5"/>
  <c r="P109" i="5"/>
  <c r="O109" i="5" s="1"/>
  <c r="N109" i="5"/>
  <c r="M109" i="5"/>
  <c r="K109" i="5"/>
  <c r="J109" i="5"/>
  <c r="I109" i="5" s="1"/>
  <c r="R109" i="5" s="1"/>
  <c r="F109" i="5"/>
  <c r="B109" i="5"/>
  <c r="AI109" i="5" s="1"/>
  <c r="CB108" i="5"/>
  <c r="CA108" i="5"/>
  <c r="BS108" i="5"/>
  <c r="BR108" i="5"/>
  <c r="AJ108" i="5"/>
  <c r="AB108" i="5"/>
  <c r="W108" i="5"/>
  <c r="V108" i="5"/>
  <c r="U108" i="5"/>
  <c r="T108" i="5"/>
  <c r="S108" i="5"/>
  <c r="Q108" i="5"/>
  <c r="P108" i="5"/>
  <c r="O108" i="5" s="1"/>
  <c r="N108" i="5"/>
  <c r="M108" i="5"/>
  <c r="K108" i="5"/>
  <c r="J108" i="5"/>
  <c r="I108" i="5" s="1"/>
  <c r="R108" i="5" s="1"/>
  <c r="F108" i="5"/>
  <c r="B108" i="5"/>
  <c r="AI108" i="5" s="1"/>
  <c r="CB107" i="5"/>
  <c r="CA107" i="5"/>
  <c r="BS107" i="5"/>
  <c r="BR107" i="5"/>
  <c r="AJ107" i="5"/>
  <c r="AB107" i="5"/>
  <c r="W107" i="5"/>
  <c r="V107" i="5"/>
  <c r="U107" i="5"/>
  <c r="T107" i="5"/>
  <c r="S107" i="5"/>
  <c r="Q107" i="5"/>
  <c r="P107" i="5"/>
  <c r="O107" i="5" s="1"/>
  <c r="N107" i="5"/>
  <c r="M107" i="5"/>
  <c r="K107" i="5"/>
  <c r="J107" i="5"/>
  <c r="I107" i="5" s="1"/>
  <c r="R107" i="5" s="1"/>
  <c r="F107" i="5"/>
  <c r="B107" i="5"/>
  <c r="AI107" i="5" s="1"/>
  <c r="CB106" i="5"/>
  <c r="CA106" i="5"/>
  <c r="BS106" i="5"/>
  <c r="BR106" i="5"/>
  <c r="AJ106" i="5"/>
  <c r="AB106" i="5"/>
  <c r="W106" i="5"/>
  <c r="V106" i="5"/>
  <c r="U106" i="5"/>
  <c r="T106" i="5"/>
  <c r="S106" i="5"/>
  <c r="Q106" i="5"/>
  <c r="P106" i="5"/>
  <c r="O106" i="5" s="1"/>
  <c r="N106" i="5"/>
  <c r="M106" i="5"/>
  <c r="K106" i="5"/>
  <c r="J106" i="5"/>
  <c r="I106" i="5" s="1"/>
  <c r="R106" i="5" s="1"/>
  <c r="F106" i="5"/>
  <c r="B106" i="5"/>
  <c r="AI106" i="5" s="1"/>
  <c r="CB105" i="5"/>
  <c r="CA105" i="5"/>
  <c r="BS105" i="5"/>
  <c r="BR105" i="5"/>
  <c r="AJ105" i="5"/>
  <c r="AB105" i="5"/>
  <c r="W105" i="5"/>
  <c r="V105" i="5"/>
  <c r="U105" i="5"/>
  <c r="T105" i="5"/>
  <c r="S105" i="5"/>
  <c r="Q105" i="5"/>
  <c r="P105" i="5"/>
  <c r="O105" i="5" s="1"/>
  <c r="N105" i="5"/>
  <c r="M105" i="5"/>
  <c r="K105" i="5"/>
  <c r="J105" i="5"/>
  <c r="I105" i="5" s="1"/>
  <c r="R105" i="5" s="1"/>
  <c r="F105" i="5"/>
  <c r="B105" i="5"/>
  <c r="AI105" i="5" s="1"/>
  <c r="CB104" i="5"/>
  <c r="CA104" i="5"/>
  <c r="BS104" i="5"/>
  <c r="BR104" i="5"/>
  <c r="AJ104" i="5"/>
  <c r="AB104" i="5"/>
  <c r="W104" i="5"/>
  <c r="V104" i="5"/>
  <c r="U104" i="5"/>
  <c r="T104" i="5"/>
  <c r="S104" i="5"/>
  <c r="Q104" i="5"/>
  <c r="P104" i="5"/>
  <c r="O104" i="5" s="1"/>
  <c r="N104" i="5"/>
  <c r="M104" i="5"/>
  <c r="K104" i="5"/>
  <c r="J104" i="5"/>
  <c r="I104" i="5" s="1"/>
  <c r="R104" i="5" s="1"/>
  <c r="F104" i="5"/>
  <c r="B104" i="5"/>
  <c r="AI104" i="5" s="1"/>
  <c r="CB103" i="5"/>
  <c r="CA103" i="5"/>
  <c r="BS103" i="5"/>
  <c r="BR103" i="5"/>
  <c r="AJ103" i="5"/>
  <c r="AB103" i="5"/>
  <c r="W103" i="5"/>
  <c r="V103" i="5"/>
  <c r="U103" i="5"/>
  <c r="T103" i="5"/>
  <c r="S103" i="5"/>
  <c r="Q103" i="5"/>
  <c r="P103" i="5"/>
  <c r="O103" i="5" s="1"/>
  <c r="N103" i="5"/>
  <c r="M103" i="5"/>
  <c r="K103" i="5"/>
  <c r="J103" i="5"/>
  <c r="I103" i="5" s="1"/>
  <c r="R103" i="5" s="1"/>
  <c r="F103" i="5"/>
  <c r="B103" i="5"/>
  <c r="AI103" i="5" s="1"/>
  <c r="CB102" i="5"/>
  <c r="CA102" i="5"/>
  <c r="BS102" i="5"/>
  <c r="BR102" i="5"/>
  <c r="AJ102" i="5"/>
  <c r="AB102" i="5"/>
  <c r="W102" i="5"/>
  <c r="V102" i="5"/>
  <c r="U102" i="5"/>
  <c r="T102" i="5"/>
  <c r="S102" i="5"/>
  <c r="Q102" i="5"/>
  <c r="P102" i="5"/>
  <c r="O102" i="5" s="1"/>
  <c r="N102" i="5"/>
  <c r="M102" i="5"/>
  <c r="K102" i="5"/>
  <c r="J102" i="5"/>
  <c r="I102" i="5" s="1"/>
  <c r="R102" i="5" s="1"/>
  <c r="F102" i="5"/>
  <c r="B102" i="5"/>
  <c r="AI102" i="5" s="1"/>
  <c r="CB101" i="5"/>
  <c r="CA101" i="5"/>
  <c r="BS101" i="5"/>
  <c r="BR101" i="5"/>
  <c r="AJ101" i="5"/>
  <c r="AB101" i="5"/>
  <c r="W101" i="5"/>
  <c r="V101" i="5"/>
  <c r="U101" i="5"/>
  <c r="T101" i="5"/>
  <c r="S101" i="5"/>
  <c r="Q101" i="5"/>
  <c r="P101" i="5"/>
  <c r="O101" i="5" s="1"/>
  <c r="N101" i="5"/>
  <c r="M101" i="5"/>
  <c r="K101" i="5"/>
  <c r="J101" i="5"/>
  <c r="I101" i="5" s="1"/>
  <c r="R101" i="5" s="1"/>
  <c r="F101" i="5"/>
  <c r="B101" i="5"/>
  <c r="AI101" i="5" s="1"/>
  <c r="CB100" i="5"/>
  <c r="CA100" i="5"/>
  <c r="BS100" i="5"/>
  <c r="BR100" i="5"/>
  <c r="AJ100" i="5"/>
  <c r="AB100" i="5"/>
  <c r="W100" i="5"/>
  <c r="V100" i="5"/>
  <c r="U100" i="5"/>
  <c r="T100" i="5"/>
  <c r="S100" i="5"/>
  <c r="Q100" i="5"/>
  <c r="P100" i="5"/>
  <c r="O100" i="5" s="1"/>
  <c r="N100" i="5"/>
  <c r="M100" i="5"/>
  <c r="K100" i="5"/>
  <c r="J100" i="5"/>
  <c r="I100" i="5" s="1"/>
  <c r="R100" i="5" s="1"/>
  <c r="F100" i="5"/>
  <c r="B100" i="5"/>
  <c r="AI100" i="5" s="1"/>
  <c r="CB99" i="5"/>
  <c r="CA99" i="5"/>
  <c r="BS99" i="5"/>
  <c r="BR99" i="5"/>
  <c r="AJ99" i="5"/>
  <c r="AB99" i="5"/>
  <c r="W99" i="5"/>
  <c r="V99" i="5"/>
  <c r="U99" i="5"/>
  <c r="T99" i="5"/>
  <c r="S99" i="5"/>
  <c r="Q99" i="5"/>
  <c r="P99" i="5"/>
  <c r="O99" i="5" s="1"/>
  <c r="N99" i="5"/>
  <c r="M99" i="5"/>
  <c r="K99" i="5"/>
  <c r="J99" i="5"/>
  <c r="I99" i="5" s="1"/>
  <c r="R99" i="5" s="1"/>
  <c r="F99" i="5"/>
  <c r="B99" i="5"/>
  <c r="AI99" i="5" s="1"/>
  <c r="CB98" i="5"/>
  <c r="CA98" i="5"/>
  <c r="BS98" i="5"/>
  <c r="BR98" i="5"/>
  <c r="AJ98" i="5"/>
  <c r="AB98" i="5"/>
  <c r="W98" i="5"/>
  <c r="V98" i="5"/>
  <c r="U98" i="5"/>
  <c r="T98" i="5"/>
  <c r="S98" i="5"/>
  <c r="Q98" i="5"/>
  <c r="P98" i="5"/>
  <c r="O98" i="5" s="1"/>
  <c r="N98" i="5"/>
  <c r="M98" i="5"/>
  <c r="K98" i="5"/>
  <c r="J98" i="5"/>
  <c r="I98" i="5" s="1"/>
  <c r="R98" i="5" s="1"/>
  <c r="F98" i="5"/>
  <c r="B98" i="5"/>
  <c r="AI98" i="5" s="1"/>
  <c r="CB97" i="5"/>
  <c r="CA97" i="5"/>
  <c r="BS97" i="5"/>
  <c r="BR97" i="5"/>
  <c r="AJ97" i="5"/>
  <c r="AB97" i="5"/>
  <c r="W97" i="5"/>
  <c r="V97" i="5"/>
  <c r="U97" i="5"/>
  <c r="T97" i="5"/>
  <c r="S97" i="5"/>
  <c r="Q97" i="5"/>
  <c r="P97" i="5"/>
  <c r="O97" i="5" s="1"/>
  <c r="N97" i="5"/>
  <c r="M97" i="5"/>
  <c r="K97" i="5"/>
  <c r="J97" i="5"/>
  <c r="I97" i="5" s="1"/>
  <c r="R97" i="5" s="1"/>
  <c r="F97" i="5"/>
  <c r="B97" i="5"/>
  <c r="AI97" i="5" s="1"/>
  <c r="CB96" i="5"/>
  <c r="CA96" i="5"/>
  <c r="BS96" i="5"/>
  <c r="BR96" i="5"/>
  <c r="AJ96" i="5"/>
  <c r="AB96" i="5"/>
  <c r="W96" i="5"/>
  <c r="V96" i="5"/>
  <c r="U96" i="5"/>
  <c r="T96" i="5"/>
  <c r="S96" i="5"/>
  <c r="Q96" i="5"/>
  <c r="P96" i="5"/>
  <c r="O96" i="5" s="1"/>
  <c r="N96" i="5"/>
  <c r="M96" i="5"/>
  <c r="K96" i="5"/>
  <c r="J96" i="5"/>
  <c r="I96" i="5" s="1"/>
  <c r="R96" i="5" s="1"/>
  <c r="F96" i="5"/>
  <c r="B96" i="5"/>
  <c r="AI96" i="5" s="1"/>
  <c r="CB95" i="5"/>
  <c r="CA95" i="5"/>
  <c r="BS95" i="5"/>
  <c r="BR95" i="5"/>
  <c r="AJ95" i="5"/>
  <c r="AB95" i="5"/>
  <c r="W95" i="5"/>
  <c r="V95" i="5"/>
  <c r="U95" i="5"/>
  <c r="T95" i="5"/>
  <c r="S95" i="5"/>
  <c r="Q95" i="5"/>
  <c r="P95" i="5"/>
  <c r="O95" i="5" s="1"/>
  <c r="N95" i="5"/>
  <c r="M95" i="5"/>
  <c r="K95" i="5"/>
  <c r="J95" i="5"/>
  <c r="I95" i="5" s="1"/>
  <c r="R95" i="5" s="1"/>
  <c r="F95" i="5"/>
  <c r="B95" i="5"/>
  <c r="AI95" i="5" s="1"/>
  <c r="CB94" i="5"/>
  <c r="CA94" i="5"/>
  <c r="BS94" i="5"/>
  <c r="BR94" i="5"/>
  <c r="AJ94" i="5"/>
  <c r="AB94" i="5"/>
  <c r="W94" i="5"/>
  <c r="V94" i="5"/>
  <c r="U94" i="5"/>
  <c r="T94" i="5"/>
  <c r="S94" i="5"/>
  <c r="Q94" i="5"/>
  <c r="P94" i="5"/>
  <c r="O94" i="5" s="1"/>
  <c r="N94" i="5"/>
  <c r="M94" i="5"/>
  <c r="K94" i="5"/>
  <c r="J94" i="5"/>
  <c r="I94" i="5" s="1"/>
  <c r="R94" i="5" s="1"/>
  <c r="F94" i="5"/>
  <c r="B94" i="5"/>
  <c r="AI94" i="5" s="1"/>
  <c r="CB93" i="5"/>
  <c r="CA93" i="5"/>
  <c r="BS93" i="5"/>
  <c r="BR93" i="5"/>
  <c r="AJ93" i="5"/>
  <c r="AB93" i="5"/>
  <c r="W93" i="5"/>
  <c r="V93" i="5"/>
  <c r="U93" i="5"/>
  <c r="T93" i="5"/>
  <c r="S93" i="5"/>
  <c r="Q93" i="5"/>
  <c r="P93" i="5"/>
  <c r="O93" i="5" s="1"/>
  <c r="N93" i="5"/>
  <c r="M93" i="5"/>
  <c r="K93" i="5"/>
  <c r="J93" i="5"/>
  <c r="I93" i="5" s="1"/>
  <c r="R93" i="5" s="1"/>
  <c r="F93" i="5"/>
  <c r="B93" i="5"/>
  <c r="AI93" i="5" s="1"/>
  <c r="CB92" i="5"/>
  <c r="CA92" i="5"/>
  <c r="BS92" i="5"/>
  <c r="BR92" i="5"/>
  <c r="AJ92" i="5"/>
  <c r="AB92" i="5"/>
  <c r="W92" i="5"/>
  <c r="V92" i="5"/>
  <c r="U92" i="5"/>
  <c r="T92" i="5"/>
  <c r="S92" i="5"/>
  <c r="Q92" i="5"/>
  <c r="P92" i="5"/>
  <c r="O92" i="5" s="1"/>
  <c r="N92" i="5"/>
  <c r="M92" i="5"/>
  <c r="K92" i="5"/>
  <c r="J92" i="5"/>
  <c r="I92" i="5" s="1"/>
  <c r="R92" i="5" s="1"/>
  <c r="F92" i="5"/>
  <c r="B92" i="5"/>
  <c r="AI92" i="5" s="1"/>
  <c r="CB91" i="5"/>
  <c r="CA91" i="5"/>
  <c r="BS91" i="5"/>
  <c r="BR91" i="5"/>
  <c r="AJ91" i="5"/>
  <c r="AB91" i="5"/>
  <c r="W91" i="5"/>
  <c r="V91" i="5"/>
  <c r="U91" i="5"/>
  <c r="T91" i="5"/>
  <c r="S91" i="5"/>
  <c r="Q91" i="5"/>
  <c r="P91" i="5"/>
  <c r="O91" i="5" s="1"/>
  <c r="N91" i="5"/>
  <c r="M91" i="5"/>
  <c r="K91" i="5"/>
  <c r="J91" i="5"/>
  <c r="I91" i="5" s="1"/>
  <c r="R91" i="5" s="1"/>
  <c r="F91" i="5"/>
  <c r="B91" i="5"/>
  <c r="AI91" i="5" s="1"/>
  <c r="CB90" i="5"/>
  <c r="CA90" i="5"/>
  <c r="BS90" i="5"/>
  <c r="BR90" i="5"/>
  <c r="AJ90" i="5"/>
  <c r="AB90" i="5"/>
  <c r="W90" i="5"/>
  <c r="V90" i="5"/>
  <c r="U90" i="5"/>
  <c r="T90" i="5"/>
  <c r="S90" i="5"/>
  <c r="Q90" i="5"/>
  <c r="P90" i="5"/>
  <c r="O90" i="5" s="1"/>
  <c r="N90" i="5"/>
  <c r="M90" i="5"/>
  <c r="K90" i="5"/>
  <c r="J90" i="5"/>
  <c r="I90" i="5" s="1"/>
  <c r="R90" i="5" s="1"/>
  <c r="F90" i="5"/>
  <c r="B90" i="5"/>
  <c r="AI90" i="5" s="1"/>
  <c r="CB89" i="5"/>
  <c r="CA89" i="5"/>
  <c r="BS89" i="5"/>
  <c r="BR89" i="5"/>
  <c r="AJ89" i="5"/>
  <c r="AB89" i="5"/>
  <c r="W89" i="5"/>
  <c r="V89" i="5"/>
  <c r="U89" i="5"/>
  <c r="T89" i="5"/>
  <c r="S89" i="5"/>
  <c r="Q89" i="5"/>
  <c r="P89" i="5"/>
  <c r="O89" i="5" s="1"/>
  <c r="N89" i="5"/>
  <c r="M89" i="5"/>
  <c r="K89" i="5"/>
  <c r="J89" i="5"/>
  <c r="I89" i="5" s="1"/>
  <c r="R89" i="5" s="1"/>
  <c r="F89" i="5"/>
  <c r="B89" i="5"/>
  <c r="AI89" i="5" s="1"/>
  <c r="CB88" i="5"/>
  <c r="CA88" i="5"/>
  <c r="BS88" i="5"/>
  <c r="BR88" i="5"/>
  <c r="AJ88" i="5"/>
  <c r="AB88" i="5"/>
  <c r="W88" i="5"/>
  <c r="V88" i="5"/>
  <c r="U88" i="5"/>
  <c r="T88" i="5"/>
  <c r="S88" i="5"/>
  <c r="Q88" i="5"/>
  <c r="P88" i="5"/>
  <c r="O88" i="5" s="1"/>
  <c r="N88" i="5"/>
  <c r="M88" i="5"/>
  <c r="K88" i="5"/>
  <c r="J88" i="5"/>
  <c r="I88" i="5" s="1"/>
  <c r="R88" i="5" s="1"/>
  <c r="F88" i="5"/>
  <c r="B88" i="5"/>
  <c r="AI88" i="5" s="1"/>
  <c r="CB87" i="5"/>
  <c r="CA87" i="5"/>
  <c r="BS87" i="5"/>
  <c r="BR87" i="5"/>
  <c r="AJ87" i="5"/>
  <c r="AB87" i="5"/>
  <c r="W87" i="5"/>
  <c r="V87" i="5"/>
  <c r="U87" i="5"/>
  <c r="T87" i="5"/>
  <c r="S87" i="5"/>
  <c r="Q87" i="5"/>
  <c r="P87" i="5"/>
  <c r="O87" i="5" s="1"/>
  <c r="N87" i="5"/>
  <c r="M87" i="5"/>
  <c r="K87" i="5"/>
  <c r="J87" i="5"/>
  <c r="I87" i="5" s="1"/>
  <c r="R87" i="5" s="1"/>
  <c r="F87" i="5"/>
  <c r="B87" i="5"/>
  <c r="AI87" i="5" s="1"/>
  <c r="CB86" i="5"/>
  <c r="CA86" i="5"/>
  <c r="BS86" i="5"/>
  <c r="BR86" i="5"/>
  <c r="AJ86" i="5"/>
  <c r="AB86" i="5"/>
  <c r="W86" i="5"/>
  <c r="V86" i="5"/>
  <c r="U86" i="5"/>
  <c r="T86" i="5"/>
  <c r="S86" i="5"/>
  <c r="Q86" i="5"/>
  <c r="P86" i="5"/>
  <c r="O86" i="5" s="1"/>
  <c r="N86" i="5"/>
  <c r="M86" i="5"/>
  <c r="K86" i="5"/>
  <c r="J86" i="5"/>
  <c r="I86" i="5" s="1"/>
  <c r="R86" i="5" s="1"/>
  <c r="F86" i="5"/>
  <c r="B86" i="5"/>
  <c r="AI86" i="5" s="1"/>
  <c r="CB85" i="5"/>
  <c r="CA85" i="5"/>
  <c r="BS85" i="5"/>
  <c r="BR85" i="5"/>
  <c r="AJ85" i="5"/>
  <c r="AB85" i="5"/>
  <c r="W85" i="5"/>
  <c r="V85" i="5"/>
  <c r="U85" i="5"/>
  <c r="T85" i="5"/>
  <c r="S85" i="5"/>
  <c r="Q85" i="5"/>
  <c r="P85" i="5"/>
  <c r="O85" i="5" s="1"/>
  <c r="N85" i="5"/>
  <c r="M85" i="5"/>
  <c r="K85" i="5"/>
  <c r="J85" i="5"/>
  <c r="I85" i="5" s="1"/>
  <c r="R85" i="5" s="1"/>
  <c r="F85" i="5"/>
  <c r="B85" i="5"/>
  <c r="AI85" i="5" s="1"/>
  <c r="CB84" i="5"/>
  <c r="CA84" i="5"/>
  <c r="BS84" i="5"/>
  <c r="BR84" i="5"/>
  <c r="AJ84" i="5"/>
  <c r="AB84" i="5"/>
  <c r="W84" i="5"/>
  <c r="V84" i="5"/>
  <c r="U84" i="5"/>
  <c r="T84" i="5"/>
  <c r="S84" i="5"/>
  <c r="Q84" i="5"/>
  <c r="P84" i="5"/>
  <c r="O84" i="5" s="1"/>
  <c r="N84" i="5"/>
  <c r="M84" i="5"/>
  <c r="K84" i="5"/>
  <c r="J84" i="5"/>
  <c r="I84" i="5" s="1"/>
  <c r="R84" i="5" s="1"/>
  <c r="F84" i="5"/>
  <c r="B84" i="5"/>
  <c r="AI84" i="5" s="1"/>
  <c r="CB83" i="5"/>
  <c r="CA83" i="5"/>
  <c r="BS83" i="5"/>
  <c r="BR83" i="5"/>
  <c r="AJ83" i="5"/>
  <c r="AB83" i="5"/>
  <c r="W83" i="5"/>
  <c r="V83" i="5"/>
  <c r="U83" i="5"/>
  <c r="T83" i="5"/>
  <c r="S83" i="5"/>
  <c r="Q83" i="5"/>
  <c r="P83" i="5"/>
  <c r="O83" i="5" s="1"/>
  <c r="N83" i="5"/>
  <c r="M83" i="5"/>
  <c r="K83" i="5"/>
  <c r="J83" i="5"/>
  <c r="I83" i="5" s="1"/>
  <c r="R83" i="5" s="1"/>
  <c r="F83" i="5"/>
  <c r="B83" i="5"/>
  <c r="AI83" i="5" s="1"/>
  <c r="CB82" i="5"/>
  <c r="CA82" i="5"/>
  <c r="BS82" i="5"/>
  <c r="BR82" i="5"/>
  <c r="AJ82" i="5"/>
  <c r="AB82" i="5"/>
  <c r="W82" i="5"/>
  <c r="V82" i="5"/>
  <c r="U82" i="5"/>
  <c r="T82" i="5"/>
  <c r="S82" i="5"/>
  <c r="Q82" i="5"/>
  <c r="P82" i="5"/>
  <c r="O82" i="5" s="1"/>
  <c r="N82" i="5"/>
  <c r="M82" i="5"/>
  <c r="K82" i="5"/>
  <c r="J82" i="5"/>
  <c r="I82" i="5" s="1"/>
  <c r="R82" i="5" s="1"/>
  <c r="F82" i="5"/>
  <c r="B82" i="5"/>
  <c r="AI82" i="5" s="1"/>
  <c r="CB81" i="5"/>
  <c r="CA81" i="5"/>
  <c r="BS81" i="5"/>
  <c r="BR81" i="5"/>
  <c r="AJ81" i="5"/>
  <c r="AB81" i="5"/>
  <c r="W81" i="5"/>
  <c r="V81" i="5"/>
  <c r="U81" i="5"/>
  <c r="T81" i="5"/>
  <c r="S81" i="5"/>
  <c r="Q81" i="5"/>
  <c r="P81" i="5"/>
  <c r="O81" i="5" s="1"/>
  <c r="N81" i="5"/>
  <c r="M81" i="5"/>
  <c r="K81" i="5"/>
  <c r="J81" i="5"/>
  <c r="I81" i="5" s="1"/>
  <c r="R81" i="5" s="1"/>
  <c r="F81" i="5"/>
  <c r="B81" i="5"/>
  <c r="AI81" i="5" s="1"/>
  <c r="CB80" i="5"/>
  <c r="CA80" i="5"/>
  <c r="BS80" i="5"/>
  <c r="BR80" i="5"/>
  <c r="AJ80" i="5"/>
  <c r="AB80" i="5"/>
  <c r="W80" i="5"/>
  <c r="V80" i="5"/>
  <c r="U80" i="5"/>
  <c r="T80" i="5"/>
  <c r="S80" i="5"/>
  <c r="Q80" i="5"/>
  <c r="P80" i="5"/>
  <c r="O80" i="5" s="1"/>
  <c r="N80" i="5"/>
  <c r="M80" i="5"/>
  <c r="K80" i="5"/>
  <c r="J80" i="5"/>
  <c r="I80" i="5" s="1"/>
  <c r="R80" i="5" s="1"/>
  <c r="F80" i="5"/>
  <c r="B80" i="5"/>
  <c r="AI80" i="5" s="1"/>
  <c r="CB79" i="5"/>
  <c r="CA79" i="5"/>
  <c r="BS79" i="5"/>
  <c r="BR79" i="5"/>
  <c r="AJ79" i="5"/>
  <c r="AB79" i="5"/>
  <c r="W79" i="5"/>
  <c r="V79" i="5"/>
  <c r="U79" i="5"/>
  <c r="T79" i="5"/>
  <c r="S79" i="5"/>
  <c r="Q79" i="5"/>
  <c r="P79" i="5"/>
  <c r="O79" i="5" s="1"/>
  <c r="N79" i="5"/>
  <c r="M79" i="5"/>
  <c r="K79" i="5"/>
  <c r="J79" i="5"/>
  <c r="I79" i="5" s="1"/>
  <c r="R79" i="5" s="1"/>
  <c r="F79" i="5"/>
  <c r="B79" i="5"/>
  <c r="AI79" i="5" s="1"/>
  <c r="CB78" i="5"/>
  <c r="CA78" i="5"/>
  <c r="BS78" i="5"/>
  <c r="BR78" i="5"/>
  <c r="AJ78" i="5"/>
  <c r="AB78" i="5"/>
  <c r="W78" i="5"/>
  <c r="V78" i="5"/>
  <c r="U78" i="5"/>
  <c r="T78" i="5"/>
  <c r="S78" i="5"/>
  <c r="Q78" i="5"/>
  <c r="P78" i="5"/>
  <c r="O78" i="5" s="1"/>
  <c r="N78" i="5"/>
  <c r="M78" i="5"/>
  <c r="K78" i="5"/>
  <c r="J78" i="5"/>
  <c r="I78" i="5" s="1"/>
  <c r="R78" i="5" s="1"/>
  <c r="F78" i="5"/>
  <c r="B78" i="5"/>
  <c r="AI78" i="5" s="1"/>
  <c r="CB77" i="5"/>
  <c r="CA77" i="5"/>
  <c r="BS77" i="5"/>
  <c r="BR77" i="5"/>
  <c r="AJ77" i="5"/>
  <c r="AB77" i="5"/>
  <c r="W77" i="5"/>
  <c r="V77" i="5"/>
  <c r="U77" i="5"/>
  <c r="T77" i="5"/>
  <c r="S77" i="5"/>
  <c r="Q77" i="5"/>
  <c r="P77" i="5"/>
  <c r="O77" i="5" s="1"/>
  <c r="N77" i="5"/>
  <c r="M77" i="5"/>
  <c r="K77" i="5"/>
  <c r="J77" i="5"/>
  <c r="I77" i="5" s="1"/>
  <c r="R77" i="5" s="1"/>
  <c r="F77" i="5"/>
  <c r="B77" i="5"/>
  <c r="AI77" i="5" s="1"/>
  <c r="CB76" i="5"/>
  <c r="CA76" i="5"/>
  <c r="BS76" i="5"/>
  <c r="BR76" i="5"/>
  <c r="AJ76" i="5"/>
  <c r="AB76" i="5"/>
  <c r="W76" i="5"/>
  <c r="V76" i="5"/>
  <c r="U76" i="5"/>
  <c r="T76" i="5"/>
  <c r="S76" i="5"/>
  <c r="Q76" i="5"/>
  <c r="P76" i="5"/>
  <c r="O76" i="5" s="1"/>
  <c r="N76" i="5"/>
  <c r="M76" i="5"/>
  <c r="K76" i="5"/>
  <c r="J76" i="5"/>
  <c r="I76" i="5" s="1"/>
  <c r="R76" i="5" s="1"/>
  <c r="F76" i="5"/>
  <c r="B76" i="5"/>
  <c r="AI76" i="5" s="1"/>
  <c r="CB75" i="5"/>
  <c r="CA75" i="5"/>
  <c r="BS75" i="5"/>
  <c r="BR75" i="5"/>
  <c r="AJ75" i="5"/>
  <c r="AI75" i="5"/>
  <c r="AB75" i="5"/>
  <c r="W75" i="5"/>
  <c r="V75" i="5"/>
  <c r="U75" i="5"/>
  <c r="T75" i="5"/>
  <c r="S75" i="5"/>
  <c r="Q75" i="5"/>
  <c r="P75" i="5"/>
  <c r="O75" i="5" s="1"/>
  <c r="N75" i="5"/>
  <c r="M75" i="5"/>
  <c r="K75" i="5"/>
  <c r="J75" i="5"/>
  <c r="I75" i="5" s="1"/>
  <c r="R75" i="5" s="1"/>
  <c r="F75" i="5"/>
  <c r="B75" i="5"/>
  <c r="CB74" i="5"/>
  <c r="CA74" i="5"/>
  <c r="BS74" i="5"/>
  <c r="BR74" i="5"/>
  <c r="AJ74" i="5"/>
  <c r="AB74" i="5"/>
  <c r="W74" i="5"/>
  <c r="V74" i="5"/>
  <c r="U74" i="5"/>
  <c r="T74" i="5"/>
  <c r="S74" i="5"/>
  <c r="Q74" i="5"/>
  <c r="P74" i="5"/>
  <c r="O74" i="5" s="1"/>
  <c r="N74" i="5"/>
  <c r="M74" i="5"/>
  <c r="K74" i="5"/>
  <c r="J74" i="5"/>
  <c r="I74" i="5" s="1"/>
  <c r="R74" i="5" s="1"/>
  <c r="F74" i="5"/>
  <c r="B74" i="5"/>
  <c r="AI74" i="5" s="1"/>
  <c r="CB73" i="5"/>
  <c r="CA73" i="5"/>
  <c r="BS73" i="5"/>
  <c r="BR73" i="5"/>
  <c r="AJ73" i="5"/>
  <c r="AB73" i="5"/>
  <c r="W73" i="5"/>
  <c r="V73" i="5"/>
  <c r="U73" i="5"/>
  <c r="T73" i="5"/>
  <c r="S73" i="5"/>
  <c r="Q73" i="5"/>
  <c r="P73" i="5"/>
  <c r="O73" i="5" s="1"/>
  <c r="N73" i="5"/>
  <c r="M73" i="5"/>
  <c r="K73" i="5"/>
  <c r="J73" i="5"/>
  <c r="I73" i="5" s="1"/>
  <c r="R73" i="5" s="1"/>
  <c r="F73" i="5"/>
  <c r="B73" i="5"/>
  <c r="AI73" i="5" s="1"/>
  <c r="CB72" i="5"/>
  <c r="CA72" i="5"/>
  <c r="BS72" i="5"/>
  <c r="BR72" i="5"/>
  <c r="AJ72" i="5"/>
  <c r="AB72" i="5"/>
  <c r="W72" i="5"/>
  <c r="V72" i="5"/>
  <c r="U72" i="5"/>
  <c r="T72" i="5"/>
  <c r="S72" i="5"/>
  <c r="Q72" i="5"/>
  <c r="P72" i="5"/>
  <c r="O72" i="5" s="1"/>
  <c r="N72" i="5"/>
  <c r="M72" i="5"/>
  <c r="K72" i="5"/>
  <c r="J72" i="5"/>
  <c r="I72" i="5" s="1"/>
  <c r="R72" i="5" s="1"/>
  <c r="F72" i="5"/>
  <c r="B72" i="5"/>
  <c r="AI72" i="5" s="1"/>
  <c r="CB71" i="5"/>
  <c r="CA71" i="5"/>
  <c r="BS71" i="5"/>
  <c r="BR71" i="5"/>
  <c r="AJ71" i="5"/>
  <c r="AB71" i="5"/>
  <c r="W71" i="5"/>
  <c r="V71" i="5"/>
  <c r="U71" i="5"/>
  <c r="T71" i="5"/>
  <c r="S71" i="5"/>
  <c r="Q71" i="5"/>
  <c r="P71" i="5"/>
  <c r="O71" i="5" s="1"/>
  <c r="N71" i="5"/>
  <c r="M71" i="5"/>
  <c r="K71" i="5"/>
  <c r="J71" i="5"/>
  <c r="I71" i="5" s="1"/>
  <c r="R71" i="5" s="1"/>
  <c r="F71" i="5"/>
  <c r="B71" i="5"/>
  <c r="AI71" i="5" s="1"/>
  <c r="CB70" i="5"/>
  <c r="CA70" i="5"/>
  <c r="BS70" i="5"/>
  <c r="BR70" i="5"/>
  <c r="AJ70" i="5"/>
  <c r="AB70" i="5"/>
  <c r="W70" i="5"/>
  <c r="V70" i="5"/>
  <c r="U70" i="5"/>
  <c r="T70" i="5"/>
  <c r="S70" i="5"/>
  <c r="Q70" i="5"/>
  <c r="P70" i="5"/>
  <c r="O70" i="5" s="1"/>
  <c r="N70" i="5"/>
  <c r="M70" i="5"/>
  <c r="K70" i="5"/>
  <c r="J70" i="5"/>
  <c r="I70" i="5" s="1"/>
  <c r="R70" i="5" s="1"/>
  <c r="F70" i="5"/>
  <c r="B70" i="5"/>
  <c r="AI70" i="5" s="1"/>
  <c r="CB69" i="5"/>
  <c r="CA69" i="5"/>
  <c r="BS69" i="5"/>
  <c r="BR69" i="5"/>
  <c r="AJ69" i="5"/>
  <c r="AB69" i="5"/>
  <c r="W69" i="5"/>
  <c r="V69" i="5"/>
  <c r="U69" i="5"/>
  <c r="T69" i="5"/>
  <c r="S69" i="5"/>
  <c r="Q69" i="5"/>
  <c r="P69" i="5"/>
  <c r="O69" i="5" s="1"/>
  <c r="N69" i="5"/>
  <c r="M69" i="5"/>
  <c r="K69" i="5"/>
  <c r="J69" i="5"/>
  <c r="I69" i="5" s="1"/>
  <c r="R69" i="5" s="1"/>
  <c r="F69" i="5"/>
  <c r="B69" i="5"/>
  <c r="AI69" i="5" s="1"/>
  <c r="CB68" i="5"/>
  <c r="CA68" i="5"/>
  <c r="BS68" i="5"/>
  <c r="BR68" i="5"/>
  <c r="AJ68" i="5"/>
  <c r="AB68" i="5"/>
  <c r="W68" i="5"/>
  <c r="V68" i="5"/>
  <c r="U68" i="5"/>
  <c r="T68" i="5"/>
  <c r="S68" i="5"/>
  <c r="Q68" i="5"/>
  <c r="P68" i="5"/>
  <c r="O68" i="5" s="1"/>
  <c r="N68" i="5"/>
  <c r="M68" i="5"/>
  <c r="K68" i="5"/>
  <c r="J68" i="5"/>
  <c r="I68" i="5" s="1"/>
  <c r="R68" i="5" s="1"/>
  <c r="F68" i="5"/>
  <c r="B68" i="5"/>
  <c r="AI68" i="5" s="1"/>
  <c r="CB67" i="5"/>
  <c r="CA67" i="5"/>
  <c r="BS67" i="5"/>
  <c r="BR67" i="5"/>
  <c r="AJ67" i="5"/>
  <c r="AB67" i="5"/>
  <c r="W67" i="5"/>
  <c r="V67" i="5"/>
  <c r="U67" i="5"/>
  <c r="T67" i="5"/>
  <c r="S67" i="5"/>
  <c r="Q67" i="5"/>
  <c r="P67" i="5"/>
  <c r="O67" i="5" s="1"/>
  <c r="N67" i="5"/>
  <c r="M67" i="5"/>
  <c r="K67" i="5"/>
  <c r="J67" i="5"/>
  <c r="I67" i="5" s="1"/>
  <c r="R67" i="5" s="1"/>
  <c r="F67" i="5"/>
  <c r="B67" i="5"/>
  <c r="AI67" i="5" s="1"/>
  <c r="CB66" i="5"/>
  <c r="CA66" i="5"/>
  <c r="BS66" i="5"/>
  <c r="BR66" i="5"/>
  <c r="AJ66" i="5"/>
  <c r="AB66" i="5"/>
  <c r="W66" i="5"/>
  <c r="V66" i="5"/>
  <c r="U66" i="5"/>
  <c r="T66" i="5"/>
  <c r="S66" i="5"/>
  <c r="Q66" i="5"/>
  <c r="P66" i="5"/>
  <c r="O66" i="5" s="1"/>
  <c r="N66" i="5"/>
  <c r="M66" i="5"/>
  <c r="K66" i="5"/>
  <c r="J66" i="5"/>
  <c r="I66" i="5" s="1"/>
  <c r="R66" i="5" s="1"/>
  <c r="F66" i="5"/>
  <c r="B66" i="5"/>
  <c r="AI66" i="5" s="1"/>
  <c r="CB65" i="5"/>
  <c r="CA65" i="5"/>
  <c r="BS65" i="5"/>
  <c r="BR65" i="5"/>
  <c r="AJ65" i="5"/>
  <c r="AB65" i="5"/>
  <c r="W65" i="5"/>
  <c r="V65" i="5"/>
  <c r="U65" i="5"/>
  <c r="T65" i="5"/>
  <c r="S65" i="5"/>
  <c r="Q65" i="5"/>
  <c r="P65" i="5"/>
  <c r="O65" i="5" s="1"/>
  <c r="N65" i="5"/>
  <c r="M65" i="5"/>
  <c r="K65" i="5"/>
  <c r="J65" i="5"/>
  <c r="I65" i="5" s="1"/>
  <c r="R65" i="5" s="1"/>
  <c r="F65" i="5"/>
  <c r="B65" i="5"/>
  <c r="AI65" i="5" s="1"/>
  <c r="CB64" i="5"/>
  <c r="CA64" i="5"/>
  <c r="BS64" i="5"/>
  <c r="BR64" i="5"/>
  <c r="AJ64" i="5"/>
  <c r="AB64" i="5"/>
  <c r="W64" i="5"/>
  <c r="V64" i="5"/>
  <c r="U64" i="5"/>
  <c r="T64" i="5"/>
  <c r="S64" i="5"/>
  <c r="Q64" i="5"/>
  <c r="P64" i="5"/>
  <c r="O64" i="5" s="1"/>
  <c r="N64" i="5"/>
  <c r="M64" i="5"/>
  <c r="K64" i="5"/>
  <c r="J64" i="5"/>
  <c r="I64" i="5" s="1"/>
  <c r="R64" i="5" s="1"/>
  <c r="F64" i="5"/>
  <c r="B64" i="5"/>
  <c r="AI64" i="5" s="1"/>
  <c r="CB63" i="5"/>
  <c r="CA63" i="5"/>
  <c r="BS63" i="5"/>
  <c r="BR63" i="5"/>
  <c r="AJ63" i="5"/>
  <c r="AB63" i="5"/>
  <c r="W63" i="5"/>
  <c r="V63" i="5"/>
  <c r="U63" i="5"/>
  <c r="T63" i="5"/>
  <c r="S63" i="5"/>
  <c r="Q63" i="5"/>
  <c r="P63" i="5"/>
  <c r="O63" i="5" s="1"/>
  <c r="N63" i="5"/>
  <c r="M63" i="5"/>
  <c r="K63" i="5"/>
  <c r="J63" i="5"/>
  <c r="I63" i="5" s="1"/>
  <c r="R63" i="5" s="1"/>
  <c r="F63" i="5"/>
  <c r="B63" i="5"/>
  <c r="AI63" i="5" s="1"/>
  <c r="CB62" i="5"/>
  <c r="CA62" i="5"/>
  <c r="BS62" i="5"/>
  <c r="BR62" i="5"/>
  <c r="AJ62" i="5"/>
  <c r="AB62" i="5"/>
  <c r="W62" i="5"/>
  <c r="V62" i="5"/>
  <c r="U62" i="5"/>
  <c r="T62" i="5"/>
  <c r="S62" i="5"/>
  <c r="Q62" i="5"/>
  <c r="P62" i="5"/>
  <c r="O62" i="5" s="1"/>
  <c r="N62" i="5"/>
  <c r="M62" i="5"/>
  <c r="K62" i="5"/>
  <c r="J62" i="5"/>
  <c r="I62" i="5" s="1"/>
  <c r="R62" i="5" s="1"/>
  <c r="F62" i="5"/>
  <c r="B62" i="5"/>
  <c r="AI62" i="5" s="1"/>
  <c r="CB61" i="5"/>
  <c r="CA61" i="5"/>
  <c r="BS61" i="5"/>
  <c r="BR61" i="5"/>
  <c r="AJ61" i="5"/>
  <c r="AB61" i="5"/>
  <c r="W61" i="5"/>
  <c r="V61" i="5"/>
  <c r="U61" i="5"/>
  <c r="T61" i="5"/>
  <c r="S61" i="5"/>
  <c r="Q61" i="5"/>
  <c r="P61" i="5"/>
  <c r="O61" i="5" s="1"/>
  <c r="N61" i="5"/>
  <c r="M61" i="5"/>
  <c r="K61" i="5"/>
  <c r="J61" i="5"/>
  <c r="I61" i="5" s="1"/>
  <c r="R61" i="5" s="1"/>
  <c r="F61" i="5"/>
  <c r="B61" i="5"/>
  <c r="AI61" i="5" s="1"/>
  <c r="CB60" i="5"/>
  <c r="CA60" i="5"/>
  <c r="BS60" i="5"/>
  <c r="BR60" i="5"/>
  <c r="AJ60" i="5"/>
  <c r="AB60" i="5"/>
  <c r="W60" i="5"/>
  <c r="V60" i="5"/>
  <c r="U60" i="5"/>
  <c r="T60" i="5"/>
  <c r="S60" i="5"/>
  <c r="Q60" i="5"/>
  <c r="P60" i="5"/>
  <c r="O60" i="5" s="1"/>
  <c r="N60" i="5"/>
  <c r="M60" i="5"/>
  <c r="K60" i="5"/>
  <c r="J60" i="5"/>
  <c r="I60" i="5" s="1"/>
  <c r="R60" i="5" s="1"/>
  <c r="F60" i="5"/>
  <c r="B60" i="5"/>
  <c r="AI60" i="5" s="1"/>
  <c r="CB59" i="5"/>
  <c r="CA59" i="5"/>
  <c r="BS59" i="5"/>
  <c r="BR59" i="5"/>
  <c r="AJ59" i="5"/>
  <c r="AB59" i="5"/>
  <c r="W59" i="5"/>
  <c r="V59" i="5"/>
  <c r="U59" i="5"/>
  <c r="T59" i="5"/>
  <c r="S59" i="5"/>
  <c r="Q59" i="5"/>
  <c r="P59" i="5"/>
  <c r="O59" i="5" s="1"/>
  <c r="N59" i="5"/>
  <c r="M59" i="5"/>
  <c r="K59" i="5"/>
  <c r="J59" i="5"/>
  <c r="I59" i="5" s="1"/>
  <c r="R59" i="5" s="1"/>
  <c r="F59" i="5"/>
  <c r="B59" i="5"/>
  <c r="AI59" i="5" s="1"/>
  <c r="CB58" i="5"/>
  <c r="CA58" i="5"/>
  <c r="BS58" i="5"/>
  <c r="BR58" i="5"/>
  <c r="AJ58" i="5"/>
  <c r="AB58" i="5"/>
  <c r="W58" i="5"/>
  <c r="V58" i="5"/>
  <c r="U58" i="5"/>
  <c r="T58" i="5"/>
  <c r="S58" i="5"/>
  <c r="Q58" i="5"/>
  <c r="P58" i="5"/>
  <c r="O58" i="5" s="1"/>
  <c r="N58" i="5"/>
  <c r="M58" i="5"/>
  <c r="K58" i="5"/>
  <c r="J58" i="5"/>
  <c r="I58" i="5" s="1"/>
  <c r="R58" i="5" s="1"/>
  <c r="F58" i="5"/>
  <c r="B58" i="5"/>
  <c r="AI58" i="5" s="1"/>
  <c r="CB57" i="5"/>
  <c r="CA57" i="5"/>
  <c r="BS57" i="5"/>
  <c r="BR57" i="5"/>
  <c r="AJ57" i="5"/>
  <c r="AB57" i="5"/>
  <c r="W57" i="5"/>
  <c r="V57" i="5"/>
  <c r="U57" i="5"/>
  <c r="T57" i="5"/>
  <c r="S57" i="5"/>
  <c r="Q57" i="5"/>
  <c r="P57" i="5"/>
  <c r="O57" i="5" s="1"/>
  <c r="N57" i="5"/>
  <c r="M57" i="5"/>
  <c r="K57" i="5"/>
  <c r="J57" i="5"/>
  <c r="I57" i="5" s="1"/>
  <c r="R57" i="5" s="1"/>
  <c r="F57" i="5"/>
  <c r="B57" i="5"/>
  <c r="AI57" i="5" s="1"/>
  <c r="CB56" i="5"/>
  <c r="CA56" i="5"/>
  <c r="BS56" i="5"/>
  <c r="BR56" i="5"/>
  <c r="AJ56" i="5"/>
  <c r="AB56" i="5"/>
  <c r="W56" i="5"/>
  <c r="V56" i="5"/>
  <c r="U56" i="5"/>
  <c r="T56" i="5"/>
  <c r="S56" i="5"/>
  <c r="Q56" i="5"/>
  <c r="P56" i="5"/>
  <c r="O56" i="5" s="1"/>
  <c r="N56" i="5"/>
  <c r="M56" i="5"/>
  <c r="K56" i="5"/>
  <c r="J56" i="5"/>
  <c r="I56" i="5" s="1"/>
  <c r="R56" i="5" s="1"/>
  <c r="F56" i="5"/>
  <c r="B56" i="5"/>
  <c r="AI56" i="5" s="1"/>
  <c r="CB55" i="5"/>
  <c r="CA55" i="5"/>
  <c r="BS55" i="5"/>
  <c r="BR55" i="5"/>
  <c r="AJ55" i="5"/>
  <c r="AB55" i="5"/>
  <c r="W55" i="5"/>
  <c r="V55" i="5"/>
  <c r="U55" i="5"/>
  <c r="T55" i="5"/>
  <c r="S55" i="5"/>
  <c r="Q55" i="5"/>
  <c r="P55" i="5"/>
  <c r="O55" i="5" s="1"/>
  <c r="N55" i="5"/>
  <c r="M55" i="5"/>
  <c r="K55" i="5"/>
  <c r="J55" i="5"/>
  <c r="I55" i="5" s="1"/>
  <c r="R55" i="5" s="1"/>
  <c r="F55" i="5"/>
  <c r="B55" i="5"/>
  <c r="AI55" i="5" s="1"/>
  <c r="CB54" i="5"/>
  <c r="CA54" i="5"/>
  <c r="BS54" i="5"/>
  <c r="BR54" i="5"/>
  <c r="AJ54" i="5"/>
  <c r="AB54" i="5"/>
  <c r="W54" i="5"/>
  <c r="V54" i="5"/>
  <c r="U54" i="5"/>
  <c r="T54" i="5"/>
  <c r="S54" i="5"/>
  <c r="Q54" i="5"/>
  <c r="P54" i="5"/>
  <c r="O54" i="5" s="1"/>
  <c r="N54" i="5"/>
  <c r="M54" i="5"/>
  <c r="K54" i="5"/>
  <c r="J54" i="5"/>
  <c r="I54" i="5" s="1"/>
  <c r="R54" i="5" s="1"/>
  <c r="F54" i="5"/>
  <c r="B54" i="5"/>
  <c r="AI54" i="5" s="1"/>
  <c r="CB53" i="5"/>
  <c r="CA53" i="5"/>
  <c r="BS53" i="5"/>
  <c r="BR53" i="5"/>
  <c r="AJ53" i="5"/>
  <c r="AB53" i="5"/>
  <c r="W53" i="5"/>
  <c r="V53" i="5"/>
  <c r="U53" i="5"/>
  <c r="T53" i="5"/>
  <c r="S53" i="5"/>
  <c r="Q53" i="5"/>
  <c r="P53" i="5"/>
  <c r="O53" i="5" s="1"/>
  <c r="N53" i="5"/>
  <c r="M53" i="5"/>
  <c r="K53" i="5"/>
  <c r="J53" i="5"/>
  <c r="I53" i="5" s="1"/>
  <c r="R53" i="5" s="1"/>
  <c r="F53" i="5"/>
  <c r="B53" i="5"/>
  <c r="AI53" i="5" s="1"/>
  <c r="CB52" i="5"/>
  <c r="CA52" i="5"/>
  <c r="BS52" i="5"/>
  <c r="BR52" i="5"/>
  <c r="AJ52" i="5"/>
  <c r="AB52" i="5"/>
  <c r="W52" i="5"/>
  <c r="V52" i="5"/>
  <c r="U52" i="5"/>
  <c r="T52" i="5"/>
  <c r="S52" i="5"/>
  <c r="Q52" i="5"/>
  <c r="P52" i="5"/>
  <c r="O52" i="5" s="1"/>
  <c r="N52" i="5"/>
  <c r="M52" i="5"/>
  <c r="K52" i="5"/>
  <c r="J52" i="5"/>
  <c r="I52" i="5" s="1"/>
  <c r="R52" i="5" s="1"/>
  <c r="F52" i="5"/>
  <c r="B52" i="5"/>
  <c r="AI52" i="5" s="1"/>
  <c r="CB51" i="5"/>
  <c r="CA51" i="5"/>
  <c r="BS51" i="5"/>
  <c r="BR51" i="5"/>
  <c r="AJ51" i="5"/>
  <c r="AB51" i="5"/>
  <c r="W51" i="5"/>
  <c r="V51" i="5"/>
  <c r="U51" i="5"/>
  <c r="T51" i="5"/>
  <c r="S51" i="5"/>
  <c r="Q51" i="5"/>
  <c r="P51" i="5"/>
  <c r="O51" i="5" s="1"/>
  <c r="N51" i="5"/>
  <c r="M51" i="5"/>
  <c r="K51" i="5"/>
  <c r="J51" i="5"/>
  <c r="I51" i="5" s="1"/>
  <c r="R51" i="5" s="1"/>
  <c r="F51" i="5"/>
  <c r="B51" i="5"/>
  <c r="AI51" i="5" s="1"/>
  <c r="CB50" i="5"/>
  <c r="CA50" i="5"/>
  <c r="BS50" i="5"/>
  <c r="BR50" i="5"/>
  <c r="AJ50" i="5"/>
  <c r="AB50" i="5"/>
  <c r="W50" i="5"/>
  <c r="V50" i="5"/>
  <c r="U50" i="5"/>
  <c r="T50" i="5"/>
  <c r="S50" i="5"/>
  <c r="Q50" i="5"/>
  <c r="P50" i="5"/>
  <c r="O50" i="5" s="1"/>
  <c r="N50" i="5"/>
  <c r="M50" i="5"/>
  <c r="K50" i="5"/>
  <c r="J50" i="5"/>
  <c r="I50" i="5" s="1"/>
  <c r="R50" i="5" s="1"/>
  <c r="F50" i="5"/>
  <c r="B50" i="5"/>
  <c r="AI50" i="5" s="1"/>
  <c r="CB49" i="5"/>
  <c r="CA49" i="5"/>
  <c r="BS49" i="5"/>
  <c r="BR49" i="5"/>
  <c r="AJ49" i="5"/>
  <c r="AB49" i="5"/>
  <c r="W49" i="5"/>
  <c r="V49" i="5"/>
  <c r="U49" i="5"/>
  <c r="T49" i="5"/>
  <c r="S49" i="5"/>
  <c r="Q49" i="5"/>
  <c r="P49" i="5"/>
  <c r="O49" i="5" s="1"/>
  <c r="N49" i="5"/>
  <c r="M49" i="5"/>
  <c r="K49" i="5"/>
  <c r="J49" i="5"/>
  <c r="I49" i="5" s="1"/>
  <c r="R49" i="5" s="1"/>
  <c r="F49" i="5"/>
  <c r="B49" i="5"/>
  <c r="AI49" i="5" s="1"/>
  <c r="CB48" i="5"/>
  <c r="CA48" i="5"/>
  <c r="BS48" i="5"/>
  <c r="BR48" i="5"/>
  <c r="AJ48" i="5"/>
  <c r="AB48" i="5"/>
  <c r="W48" i="5"/>
  <c r="V48" i="5"/>
  <c r="U48" i="5"/>
  <c r="T48" i="5"/>
  <c r="S48" i="5"/>
  <c r="Q48" i="5"/>
  <c r="P48" i="5"/>
  <c r="O48" i="5" s="1"/>
  <c r="N48" i="5"/>
  <c r="M48" i="5"/>
  <c r="K48" i="5"/>
  <c r="J48" i="5"/>
  <c r="I48" i="5" s="1"/>
  <c r="R48" i="5" s="1"/>
  <c r="F48" i="5"/>
  <c r="B48" i="5"/>
  <c r="AI48" i="5" s="1"/>
  <c r="CB47" i="5"/>
  <c r="CA47" i="5"/>
  <c r="BS47" i="5"/>
  <c r="BR47" i="5"/>
  <c r="AJ47" i="5"/>
  <c r="AB47" i="5"/>
  <c r="W47" i="5"/>
  <c r="V47" i="5"/>
  <c r="U47" i="5"/>
  <c r="T47" i="5"/>
  <c r="S47" i="5"/>
  <c r="Q47" i="5"/>
  <c r="P47" i="5"/>
  <c r="O47" i="5" s="1"/>
  <c r="N47" i="5"/>
  <c r="M47" i="5"/>
  <c r="K47" i="5"/>
  <c r="J47" i="5"/>
  <c r="I47" i="5" s="1"/>
  <c r="R47" i="5" s="1"/>
  <c r="F47" i="5"/>
  <c r="B47" i="5"/>
  <c r="AI47" i="5" s="1"/>
  <c r="CB46" i="5"/>
  <c r="CA46" i="5"/>
  <c r="BS46" i="5"/>
  <c r="BR46" i="5"/>
  <c r="AJ46" i="5"/>
  <c r="AB46" i="5"/>
  <c r="W46" i="5"/>
  <c r="V46" i="5"/>
  <c r="U46" i="5"/>
  <c r="T46" i="5"/>
  <c r="S46" i="5"/>
  <c r="Q46" i="5"/>
  <c r="P46" i="5"/>
  <c r="O46" i="5" s="1"/>
  <c r="N46" i="5"/>
  <c r="M46" i="5"/>
  <c r="K46" i="5"/>
  <c r="J46" i="5"/>
  <c r="I46" i="5" s="1"/>
  <c r="R46" i="5" s="1"/>
  <c r="F46" i="5"/>
  <c r="B46" i="5"/>
  <c r="AI46" i="5" s="1"/>
  <c r="CB45" i="5"/>
  <c r="CA45" i="5"/>
  <c r="BS45" i="5"/>
  <c r="BR45" i="5"/>
  <c r="AJ45" i="5"/>
  <c r="AB45" i="5"/>
  <c r="W45" i="5"/>
  <c r="V45" i="5"/>
  <c r="U45" i="5"/>
  <c r="T45" i="5"/>
  <c r="S45" i="5"/>
  <c r="Q45" i="5"/>
  <c r="P45" i="5"/>
  <c r="O45" i="5" s="1"/>
  <c r="N45" i="5"/>
  <c r="M45" i="5"/>
  <c r="K45" i="5"/>
  <c r="J45" i="5"/>
  <c r="I45" i="5"/>
  <c r="R45" i="5" s="1"/>
  <c r="F45" i="5"/>
  <c r="B45" i="5"/>
  <c r="AI45" i="5" s="1"/>
  <c r="CB44" i="5"/>
  <c r="CA44" i="5"/>
  <c r="BS44" i="5"/>
  <c r="BR44" i="5"/>
  <c r="BL44" i="5"/>
  <c r="AJ44" i="5"/>
  <c r="AB44" i="5"/>
  <c r="W44" i="5"/>
  <c r="V44" i="5"/>
  <c r="U44" i="5"/>
  <c r="T44" i="5"/>
  <c r="S44" i="5"/>
  <c r="Q44" i="5"/>
  <c r="P44" i="5"/>
  <c r="O44" i="5" s="1"/>
  <c r="N44" i="5"/>
  <c r="M44" i="5"/>
  <c r="K44" i="5"/>
  <c r="J44" i="5"/>
  <c r="I44" i="5" s="1"/>
  <c r="R44" i="5" s="1"/>
  <c r="F44" i="5"/>
  <c r="B44" i="5"/>
  <c r="AI44" i="5" s="1"/>
  <c r="A44" i="5"/>
  <c r="L44" i="5" s="1"/>
  <c r="CB43" i="5"/>
  <c r="CA43" i="5"/>
  <c r="BS43" i="5"/>
  <c r="BR43" i="5"/>
  <c r="AJ43" i="5"/>
  <c r="AB43" i="5"/>
  <c r="W43" i="5"/>
  <c r="V43" i="5"/>
  <c r="U43" i="5"/>
  <c r="T43" i="5"/>
  <c r="S43" i="5"/>
  <c r="Q43" i="5"/>
  <c r="P43" i="5"/>
  <c r="O43" i="5" s="1"/>
  <c r="N43" i="5"/>
  <c r="M43" i="5"/>
  <c r="K43" i="5"/>
  <c r="J43" i="5"/>
  <c r="I43" i="5" s="1"/>
  <c r="R43" i="5" s="1"/>
  <c r="F43" i="5"/>
  <c r="B43" i="5"/>
  <c r="AI43" i="5" s="1"/>
  <c r="CB42" i="5"/>
  <c r="CA42" i="5"/>
  <c r="BS42" i="5"/>
  <c r="BR42" i="5"/>
  <c r="AJ42" i="5"/>
  <c r="AB42" i="5"/>
  <c r="W42" i="5"/>
  <c r="V42" i="5"/>
  <c r="U42" i="5"/>
  <c r="T42" i="5"/>
  <c r="S42" i="5"/>
  <c r="Q42" i="5"/>
  <c r="P42" i="5"/>
  <c r="O42" i="5" s="1"/>
  <c r="N42" i="5"/>
  <c r="M42" i="5"/>
  <c r="K42" i="5"/>
  <c r="J42" i="5"/>
  <c r="I42" i="5" s="1"/>
  <c r="R42" i="5" s="1"/>
  <c r="F42" i="5"/>
  <c r="B42" i="5"/>
  <c r="AI42" i="5" s="1"/>
  <c r="E820" i="5"/>
  <c r="D820" i="5"/>
  <c r="BL820" i="5"/>
  <c r="A820" i="5"/>
  <c r="AH820" i="5" s="1"/>
  <c r="E819" i="5"/>
  <c r="BZ819" i="5" s="1"/>
  <c r="D819" i="5"/>
  <c r="C819" i="5" s="1"/>
  <c r="BL819" i="5"/>
  <c r="A819" i="5"/>
  <c r="E818" i="5"/>
  <c r="BZ818" i="5" s="1"/>
  <c r="D818" i="5"/>
  <c r="C818" i="5" s="1"/>
  <c r="BL818" i="5"/>
  <c r="A818" i="5"/>
  <c r="AH818" i="5" s="1"/>
  <c r="E817" i="5"/>
  <c r="D817" i="5"/>
  <c r="BY817" i="5" s="1"/>
  <c r="BL817" i="5"/>
  <c r="A817" i="5"/>
  <c r="E816" i="5"/>
  <c r="BZ816" i="5" s="1"/>
  <c r="D816" i="5"/>
  <c r="BL816" i="5"/>
  <c r="A816" i="5"/>
  <c r="E815" i="5"/>
  <c r="BZ815" i="5" s="1"/>
  <c r="D815" i="5"/>
  <c r="BY815" i="5" s="1"/>
  <c r="BL815" i="5"/>
  <c r="A815" i="5"/>
  <c r="E814" i="5"/>
  <c r="D814" i="5"/>
  <c r="BN814" i="5" s="1"/>
  <c r="BL814" i="5"/>
  <c r="A814" i="5"/>
  <c r="E813" i="5"/>
  <c r="D813" i="5"/>
  <c r="BL813" i="5"/>
  <c r="A813" i="5"/>
  <c r="AH813" i="5" s="1"/>
  <c r="E812" i="5"/>
  <c r="D812" i="5"/>
  <c r="BL812" i="5"/>
  <c r="A812" i="5"/>
  <c r="E811" i="5"/>
  <c r="D811" i="5"/>
  <c r="C811" i="5" s="1"/>
  <c r="BL811" i="5"/>
  <c r="A811" i="5"/>
  <c r="AH811" i="5" s="1"/>
  <c r="AG811" i="5" s="1"/>
  <c r="E810" i="5"/>
  <c r="D810" i="5"/>
  <c r="C810" i="5" s="1"/>
  <c r="BL810" i="5"/>
  <c r="A810" i="5"/>
  <c r="E809" i="5"/>
  <c r="BZ809" i="5" s="1"/>
  <c r="D809" i="5"/>
  <c r="BL809" i="5"/>
  <c r="A809" i="5"/>
  <c r="E808" i="5"/>
  <c r="D808" i="5"/>
  <c r="BL808" i="5"/>
  <c r="A808" i="5"/>
  <c r="E807" i="5"/>
  <c r="D807" i="5"/>
  <c r="C807" i="5" s="1"/>
  <c r="BL807" i="5"/>
  <c r="A807" i="5"/>
  <c r="E806" i="5"/>
  <c r="BZ806" i="5" s="1"/>
  <c r="D806" i="5"/>
  <c r="BY806" i="5" s="1"/>
  <c r="BL806" i="5"/>
  <c r="A806" i="5"/>
  <c r="E805" i="5"/>
  <c r="BZ805" i="5" s="1"/>
  <c r="D805" i="5"/>
  <c r="BL805" i="5"/>
  <c r="A805" i="5"/>
  <c r="E804" i="5"/>
  <c r="D804" i="5"/>
  <c r="BL804" i="5"/>
  <c r="A804" i="5"/>
  <c r="AH804" i="5" s="1"/>
  <c r="E803" i="5"/>
  <c r="BZ803" i="5" s="1"/>
  <c r="D803" i="5"/>
  <c r="BL803" i="5"/>
  <c r="A803" i="5"/>
  <c r="L803" i="5" s="1"/>
  <c r="E802" i="5"/>
  <c r="D802" i="5"/>
  <c r="AF802" i="5" s="1"/>
  <c r="CC802" i="5" s="1"/>
  <c r="BL802" i="5"/>
  <c r="A802" i="5"/>
  <c r="E801" i="5"/>
  <c r="D801" i="5"/>
  <c r="BY801" i="5" s="1"/>
  <c r="BL801" i="5"/>
  <c r="A801" i="5"/>
  <c r="E800" i="5"/>
  <c r="D800" i="5"/>
  <c r="BL800" i="5"/>
  <c r="A800" i="5"/>
  <c r="AH800" i="5" s="1"/>
  <c r="AG800" i="5" s="1"/>
  <c r="E799" i="5"/>
  <c r="D799" i="5"/>
  <c r="C799" i="5" s="1"/>
  <c r="BL799" i="5"/>
  <c r="A799" i="5"/>
  <c r="E798" i="5"/>
  <c r="D798" i="5"/>
  <c r="BL798" i="5"/>
  <c r="A798" i="5"/>
  <c r="E797" i="5"/>
  <c r="D797" i="5"/>
  <c r="BN797" i="5" s="1"/>
  <c r="BL797" i="5"/>
  <c r="A797" i="5"/>
  <c r="E796" i="5"/>
  <c r="D796" i="5"/>
  <c r="BL796" i="5"/>
  <c r="A796" i="5"/>
  <c r="E795" i="5"/>
  <c r="D795" i="5"/>
  <c r="C795" i="5" s="1"/>
  <c r="BL795" i="5"/>
  <c r="A795" i="5"/>
  <c r="E794" i="5"/>
  <c r="BZ794" i="5" s="1"/>
  <c r="D794" i="5"/>
  <c r="BL794" i="5"/>
  <c r="A794" i="5"/>
  <c r="E793" i="5"/>
  <c r="BZ793" i="5" s="1"/>
  <c r="D793" i="5"/>
  <c r="BL793" i="5"/>
  <c r="A793" i="5"/>
  <c r="E792" i="5"/>
  <c r="D792" i="5"/>
  <c r="BL792" i="5"/>
  <c r="A792" i="5"/>
  <c r="E791" i="5"/>
  <c r="D791" i="5"/>
  <c r="BL791" i="5"/>
  <c r="A791" i="5"/>
  <c r="AH791" i="5" s="1"/>
  <c r="E790" i="5"/>
  <c r="D790" i="5"/>
  <c r="BL790" i="5"/>
  <c r="A790" i="5"/>
  <c r="E789" i="5"/>
  <c r="D789" i="5"/>
  <c r="BL789" i="5"/>
  <c r="A789" i="5"/>
  <c r="E788" i="5"/>
  <c r="BZ788" i="5" s="1"/>
  <c r="D788" i="5"/>
  <c r="BL788" i="5"/>
  <c r="A788" i="5"/>
  <c r="E787" i="5"/>
  <c r="D787" i="5"/>
  <c r="BL787" i="5"/>
  <c r="A787" i="5"/>
  <c r="E786" i="5"/>
  <c r="D786" i="5"/>
  <c r="C786" i="5" s="1"/>
  <c r="BL786" i="5"/>
  <c r="A786" i="5"/>
  <c r="E785" i="5"/>
  <c r="D785" i="5"/>
  <c r="BL785" i="5"/>
  <c r="A785" i="5"/>
  <c r="AH785" i="5" s="1"/>
  <c r="AG785" i="5" s="1"/>
  <c r="E784" i="5"/>
  <c r="D784" i="5"/>
  <c r="BL784" i="5"/>
  <c r="A784" i="5"/>
  <c r="E783" i="5"/>
  <c r="BZ783" i="5" s="1"/>
  <c r="D783" i="5"/>
  <c r="BL783" i="5"/>
  <c r="A783" i="5"/>
  <c r="E782" i="5"/>
  <c r="BZ782" i="5" s="1"/>
  <c r="D782" i="5"/>
  <c r="BL782" i="5"/>
  <c r="A782" i="5"/>
  <c r="E781" i="5"/>
  <c r="D781" i="5"/>
  <c r="BY781" i="5" s="1"/>
  <c r="BL781" i="5"/>
  <c r="A781" i="5"/>
  <c r="E780" i="5"/>
  <c r="D780" i="5"/>
  <c r="BL780" i="5"/>
  <c r="A780" i="5"/>
  <c r="E779" i="5"/>
  <c r="D779" i="5"/>
  <c r="BL779" i="5"/>
  <c r="A779" i="5"/>
  <c r="E778" i="5"/>
  <c r="BZ778" i="5" s="1"/>
  <c r="D778" i="5"/>
  <c r="C778" i="5" s="1"/>
  <c r="BL778" i="5"/>
  <c r="A778" i="5"/>
  <c r="E777" i="5"/>
  <c r="D777" i="5"/>
  <c r="BL777" i="5"/>
  <c r="A777" i="5"/>
  <c r="E776" i="5"/>
  <c r="D776" i="5"/>
  <c r="BL776" i="5"/>
  <c r="A776" i="5"/>
  <c r="AH776" i="5" s="1"/>
  <c r="E775" i="5"/>
  <c r="D775" i="5"/>
  <c r="BL775" i="5"/>
  <c r="A775" i="5"/>
  <c r="E774" i="5"/>
  <c r="D774" i="5"/>
  <c r="BL774" i="5"/>
  <c r="A774" i="5"/>
  <c r="E773" i="5"/>
  <c r="D773" i="5"/>
  <c r="BL773" i="5"/>
  <c r="A773" i="5"/>
  <c r="E772" i="5"/>
  <c r="D772" i="5"/>
  <c r="C772" i="5" s="1"/>
  <c r="BL772" i="5"/>
  <c r="A772" i="5"/>
  <c r="E771" i="5"/>
  <c r="D771" i="5"/>
  <c r="BN771" i="5" s="1"/>
  <c r="BL771" i="5"/>
  <c r="A771" i="5"/>
  <c r="E770" i="5"/>
  <c r="BZ770" i="5" s="1"/>
  <c r="D770" i="5"/>
  <c r="C770" i="5" s="1"/>
  <c r="BL770" i="5"/>
  <c r="A770" i="5"/>
  <c r="E769" i="5"/>
  <c r="D769" i="5"/>
  <c r="BL769" i="5"/>
  <c r="A769" i="5"/>
  <c r="E768" i="5"/>
  <c r="D768" i="5"/>
  <c r="BL768" i="5"/>
  <c r="A768" i="5"/>
  <c r="AH768" i="5" s="1"/>
  <c r="AG768" i="5" s="1"/>
  <c r="E767" i="5"/>
  <c r="BZ767" i="5" s="1"/>
  <c r="D767" i="5"/>
  <c r="BN767" i="5" s="1"/>
  <c r="BL767" i="5"/>
  <c r="A767" i="5"/>
  <c r="L767" i="5" s="1"/>
  <c r="E766" i="5"/>
  <c r="D766" i="5"/>
  <c r="BL766" i="5"/>
  <c r="A766" i="5"/>
  <c r="E765" i="5"/>
  <c r="BZ765" i="5" s="1"/>
  <c r="D765" i="5"/>
  <c r="BL765" i="5"/>
  <c r="A765" i="5"/>
  <c r="E764" i="5"/>
  <c r="BZ764" i="5" s="1"/>
  <c r="D764" i="5"/>
  <c r="BL764" i="5"/>
  <c r="A764" i="5"/>
  <c r="E763" i="5"/>
  <c r="D763" i="5"/>
  <c r="C763" i="5" s="1"/>
  <c r="BL763" i="5"/>
  <c r="A763" i="5"/>
  <c r="AH763" i="5" s="1"/>
  <c r="AG763" i="5" s="1"/>
  <c r="E762" i="5"/>
  <c r="D762" i="5"/>
  <c r="C762" i="5" s="1"/>
  <c r="BL762" i="5"/>
  <c r="A762" i="5"/>
  <c r="AH762" i="5" s="1"/>
  <c r="E761" i="5"/>
  <c r="BZ761" i="5" s="1"/>
  <c r="D761" i="5"/>
  <c r="BL761" i="5"/>
  <c r="A761" i="5"/>
  <c r="E760" i="5"/>
  <c r="D760" i="5"/>
  <c r="BL760" i="5"/>
  <c r="A760" i="5"/>
  <c r="AH760" i="5" s="1"/>
  <c r="E759" i="5"/>
  <c r="D759" i="5"/>
  <c r="BY759" i="5" s="1"/>
  <c r="BL759" i="5"/>
  <c r="A759" i="5"/>
  <c r="E758" i="5"/>
  <c r="D758" i="5"/>
  <c r="BL758" i="5"/>
  <c r="A758" i="5"/>
  <c r="E757" i="5"/>
  <c r="BZ757" i="5" s="1"/>
  <c r="D757" i="5"/>
  <c r="BL757" i="5"/>
  <c r="A757" i="5"/>
  <c r="E756" i="5"/>
  <c r="D756" i="5"/>
  <c r="BL756" i="5"/>
  <c r="A756" i="5"/>
  <c r="E755" i="5"/>
  <c r="D755" i="5"/>
  <c r="C755" i="5" s="1"/>
  <c r="BL755" i="5"/>
  <c r="A755" i="5"/>
  <c r="AH755" i="5" s="1"/>
  <c r="E754" i="5"/>
  <c r="BZ754" i="5" s="1"/>
  <c r="D754" i="5"/>
  <c r="C754" i="5" s="1"/>
  <c r="BL754" i="5"/>
  <c r="A754" i="5"/>
  <c r="AH754" i="5" s="1"/>
  <c r="E753" i="5"/>
  <c r="BZ753" i="5" s="1"/>
  <c r="D753" i="5"/>
  <c r="BL753" i="5"/>
  <c r="A753" i="5"/>
  <c r="E752" i="5"/>
  <c r="D752" i="5"/>
  <c r="BL752" i="5"/>
  <c r="A752" i="5"/>
  <c r="L752" i="5" s="1"/>
  <c r="E751" i="5"/>
  <c r="BZ751" i="5" s="1"/>
  <c r="D751" i="5"/>
  <c r="BL751" i="5"/>
  <c r="A751" i="5"/>
  <c r="L751" i="5" s="1"/>
  <c r="E750" i="5"/>
  <c r="D750" i="5"/>
  <c r="BL750" i="5"/>
  <c r="A750" i="5"/>
  <c r="E749" i="5"/>
  <c r="BZ749" i="5" s="1"/>
  <c r="D749" i="5"/>
  <c r="BL749" i="5"/>
  <c r="A749" i="5"/>
  <c r="E748" i="5"/>
  <c r="BZ748" i="5" s="1"/>
  <c r="D748" i="5"/>
  <c r="C748" i="5" s="1"/>
  <c r="BL748" i="5"/>
  <c r="A748" i="5"/>
  <c r="AH748" i="5" s="1"/>
  <c r="E747" i="5"/>
  <c r="BZ747" i="5" s="1"/>
  <c r="D747" i="5"/>
  <c r="C747" i="5" s="1"/>
  <c r="BL747" i="5"/>
  <c r="A747" i="5"/>
  <c r="AH747" i="5" s="1"/>
  <c r="E746" i="5"/>
  <c r="BZ746" i="5" s="1"/>
  <c r="D746" i="5"/>
  <c r="C746" i="5" s="1"/>
  <c r="BL746" i="5"/>
  <c r="A746" i="5"/>
  <c r="AH746" i="5" s="1"/>
  <c r="E745" i="5"/>
  <c r="D745" i="5"/>
  <c r="BL745" i="5"/>
  <c r="A745" i="5"/>
  <c r="E744" i="5"/>
  <c r="D744" i="5"/>
  <c r="BY744" i="5" s="1"/>
  <c r="BL744" i="5"/>
  <c r="A744" i="5"/>
  <c r="E743" i="5"/>
  <c r="D743" i="5"/>
  <c r="BY743" i="5" s="1"/>
  <c r="BL743" i="5"/>
  <c r="A743" i="5"/>
  <c r="E742" i="5"/>
  <c r="BZ742" i="5" s="1"/>
  <c r="D742" i="5"/>
  <c r="BL742" i="5"/>
  <c r="A742" i="5"/>
  <c r="E741" i="5"/>
  <c r="BZ741" i="5" s="1"/>
  <c r="D741" i="5"/>
  <c r="BL741" i="5"/>
  <c r="A741" i="5"/>
  <c r="E740" i="5"/>
  <c r="D740" i="5"/>
  <c r="BL740" i="5"/>
  <c r="A740" i="5"/>
  <c r="E739" i="5"/>
  <c r="D739" i="5"/>
  <c r="C739" i="5" s="1"/>
  <c r="BL739" i="5"/>
  <c r="A739" i="5"/>
  <c r="AH739" i="5" s="1"/>
  <c r="E738" i="5"/>
  <c r="D738" i="5"/>
  <c r="C738" i="5" s="1"/>
  <c r="BL738" i="5"/>
  <c r="A738" i="5"/>
  <c r="AH738" i="5" s="1"/>
  <c r="E737" i="5"/>
  <c r="BZ737" i="5" s="1"/>
  <c r="D737" i="5"/>
  <c r="BL737" i="5"/>
  <c r="A737" i="5"/>
  <c r="E736" i="5"/>
  <c r="D736" i="5"/>
  <c r="BY736" i="5" s="1"/>
  <c r="BL736" i="5"/>
  <c r="A736" i="5"/>
  <c r="E735" i="5"/>
  <c r="BZ735" i="5" s="1"/>
  <c r="D735" i="5"/>
  <c r="AF735" i="5" s="1"/>
  <c r="CC735" i="5" s="1"/>
  <c r="BL735" i="5"/>
  <c r="A735" i="5"/>
  <c r="E734" i="5"/>
  <c r="BZ734" i="5" s="1"/>
  <c r="D734" i="5"/>
  <c r="BL734" i="5"/>
  <c r="A734" i="5"/>
  <c r="E733" i="5"/>
  <c r="BZ733" i="5" s="1"/>
  <c r="D733" i="5"/>
  <c r="BL733" i="5"/>
  <c r="A733" i="5"/>
  <c r="AH733" i="5" s="1"/>
  <c r="AG733" i="5" s="1"/>
  <c r="E732" i="5"/>
  <c r="D732" i="5"/>
  <c r="BL732" i="5"/>
  <c r="A732" i="5"/>
  <c r="AH732" i="5" s="1"/>
  <c r="AG732" i="5" s="1"/>
  <c r="E731" i="5"/>
  <c r="D731" i="5"/>
  <c r="C731" i="5" s="1"/>
  <c r="BL731" i="5"/>
  <c r="A731" i="5"/>
  <c r="AH731" i="5" s="1"/>
  <c r="E730" i="5"/>
  <c r="D730" i="5"/>
  <c r="BL730" i="5"/>
  <c r="A730" i="5"/>
  <c r="E729" i="5"/>
  <c r="D729" i="5"/>
  <c r="BL729" i="5"/>
  <c r="A729" i="5"/>
  <c r="E728" i="5"/>
  <c r="D728" i="5"/>
  <c r="BL728" i="5"/>
  <c r="A728" i="5"/>
  <c r="E727" i="5"/>
  <c r="D727" i="5"/>
  <c r="BL727" i="5"/>
  <c r="A727" i="5"/>
  <c r="E726" i="5"/>
  <c r="D726" i="5"/>
  <c r="BL726" i="5"/>
  <c r="A726" i="5"/>
  <c r="E725" i="5"/>
  <c r="BZ725" i="5" s="1"/>
  <c r="D725" i="5"/>
  <c r="BL725" i="5"/>
  <c r="A725" i="5"/>
  <c r="E724" i="5"/>
  <c r="D724" i="5"/>
  <c r="BL724" i="5"/>
  <c r="A724" i="5"/>
  <c r="E723" i="5"/>
  <c r="D723" i="5"/>
  <c r="C723" i="5" s="1"/>
  <c r="BL723" i="5"/>
  <c r="A723" i="5"/>
  <c r="AH723" i="5" s="1"/>
  <c r="AG723" i="5" s="1"/>
  <c r="E722" i="5"/>
  <c r="D722" i="5"/>
  <c r="BL722" i="5"/>
  <c r="A722" i="5"/>
  <c r="E721" i="5"/>
  <c r="BZ721" i="5" s="1"/>
  <c r="D721" i="5"/>
  <c r="BL721" i="5"/>
  <c r="A721" i="5"/>
  <c r="E720" i="5"/>
  <c r="BZ720" i="5" s="1"/>
  <c r="D720" i="5"/>
  <c r="BL720" i="5"/>
  <c r="A720" i="5"/>
  <c r="AH720" i="5" s="1"/>
  <c r="E719" i="5"/>
  <c r="BZ719" i="5" s="1"/>
  <c r="D719" i="5"/>
  <c r="BL719" i="5"/>
  <c r="A719" i="5"/>
  <c r="E718" i="5"/>
  <c r="D718" i="5"/>
  <c r="BL718" i="5"/>
  <c r="A718" i="5"/>
  <c r="AH718" i="5" s="1"/>
  <c r="E717" i="5"/>
  <c r="BZ717" i="5" s="1"/>
  <c r="D717" i="5"/>
  <c r="BL717" i="5"/>
  <c r="A717" i="5"/>
  <c r="E716" i="5"/>
  <c r="BZ716" i="5" s="1"/>
  <c r="D716" i="5"/>
  <c r="C716" i="5" s="1"/>
  <c r="BL716" i="5"/>
  <c r="A716" i="5"/>
  <c r="AH716" i="5" s="1"/>
  <c r="E715" i="5"/>
  <c r="D715" i="5"/>
  <c r="BL715" i="5"/>
  <c r="A715" i="5"/>
  <c r="E714" i="5"/>
  <c r="D714" i="5"/>
  <c r="BL714" i="5"/>
  <c r="A714" i="5"/>
  <c r="E713" i="5"/>
  <c r="D713" i="5"/>
  <c r="BL713" i="5"/>
  <c r="A713" i="5"/>
  <c r="E712" i="5"/>
  <c r="D712" i="5"/>
  <c r="BL712" i="5"/>
  <c r="A712" i="5"/>
  <c r="E711" i="5"/>
  <c r="D711" i="5"/>
  <c r="BL711" i="5"/>
  <c r="A711" i="5"/>
  <c r="E710" i="5"/>
  <c r="D710" i="5"/>
  <c r="BL710" i="5"/>
  <c r="A710" i="5"/>
  <c r="AH710" i="5" s="1"/>
  <c r="AG710" i="5" s="1"/>
  <c r="E709" i="5"/>
  <c r="BZ709" i="5" s="1"/>
  <c r="D709" i="5"/>
  <c r="BN709" i="5" s="1"/>
  <c r="BL709" i="5"/>
  <c r="A709" i="5"/>
  <c r="E708" i="5"/>
  <c r="BZ708" i="5" s="1"/>
  <c r="D708" i="5"/>
  <c r="C708" i="5" s="1"/>
  <c r="BL708" i="5"/>
  <c r="A708" i="5"/>
  <c r="E707" i="5"/>
  <c r="BZ707" i="5" s="1"/>
  <c r="D707" i="5"/>
  <c r="C707" i="5" s="1"/>
  <c r="BL707" i="5"/>
  <c r="A707" i="5"/>
  <c r="E706" i="5"/>
  <c r="BZ706" i="5" s="1"/>
  <c r="D706" i="5"/>
  <c r="BL706" i="5"/>
  <c r="A706" i="5"/>
  <c r="E705" i="5"/>
  <c r="D705" i="5"/>
  <c r="BL705" i="5"/>
  <c r="A705" i="5"/>
  <c r="E704" i="5"/>
  <c r="D704" i="5"/>
  <c r="BL704" i="5"/>
  <c r="A704" i="5"/>
  <c r="E703" i="5"/>
  <c r="D703" i="5"/>
  <c r="BL703" i="5"/>
  <c r="A703" i="5"/>
  <c r="AH703" i="5" s="1"/>
  <c r="AG703" i="5" s="1"/>
  <c r="E702" i="5"/>
  <c r="BZ702" i="5" s="1"/>
  <c r="D702" i="5"/>
  <c r="BL702" i="5"/>
  <c r="A702" i="5"/>
  <c r="E701" i="5"/>
  <c r="D701" i="5"/>
  <c r="BL701" i="5"/>
  <c r="A701" i="5"/>
  <c r="AH701" i="5" s="1"/>
  <c r="E700" i="5"/>
  <c r="D700" i="5"/>
  <c r="BL700" i="5"/>
  <c r="A700" i="5"/>
  <c r="E699" i="5"/>
  <c r="BZ699" i="5" s="1"/>
  <c r="D699" i="5"/>
  <c r="BL699" i="5"/>
  <c r="A699" i="5"/>
  <c r="E698" i="5"/>
  <c r="D698" i="5"/>
  <c r="AF698" i="5" s="1"/>
  <c r="CC698" i="5" s="1"/>
  <c r="BL698" i="5"/>
  <c r="A698" i="5"/>
  <c r="E697" i="5"/>
  <c r="D697" i="5"/>
  <c r="BL697" i="5"/>
  <c r="A697" i="5"/>
  <c r="E696" i="5"/>
  <c r="D696" i="5"/>
  <c r="BL696" i="5"/>
  <c r="A696" i="5"/>
  <c r="AH696" i="5" s="1"/>
  <c r="AG696" i="5" s="1"/>
  <c r="E695" i="5"/>
  <c r="D695" i="5"/>
  <c r="BL695" i="5"/>
  <c r="A695" i="5"/>
  <c r="AH695" i="5" s="1"/>
  <c r="AG695" i="5" s="1"/>
  <c r="E694" i="5"/>
  <c r="BZ694" i="5" s="1"/>
  <c r="D694" i="5"/>
  <c r="BL694" i="5"/>
  <c r="A694" i="5"/>
  <c r="E693" i="5"/>
  <c r="BZ693" i="5" s="1"/>
  <c r="D693" i="5"/>
  <c r="BL693" i="5"/>
  <c r="A693" i="5"/>
  <c r="AH693" i="5" s="1"/>
  <c r="E692" i="5"/>
  <c r="D692" i="5"/>
  <c r="BL692" i="5"/>
  <c r="A692" i="5"/>
  <c r="E691" i="5"/>
  <c r="BZ691" i="5" s="1"/>
  <c r="D691" i="5"/>
  <c r="BL691" i="5"/>
  <c r="A691" i="5"/>
  <c r="E690" i="5"/>
  <c r="D690" i="5"/>
  <c r="BL690" i="5"/>
  <c r="A690" i="5"/>
  <c r="E689" i="5"/>
  <c r="D689" i="5"/>
  <c r="BL689" i="5"/>
  <c r="A689" i="5"/>
  <c r="E688" i="5"/>
  <c r="D688" i="5"/>
  <c r="BL688" i="5"/>
  <c r="A688" i="5"/>
  <c r="E687" i="5"/>
  <c r="D687" i="5"/>
  <c r="BL687" i="5"/>
  <c r="A687" i="5"/>
  <c r="AH687" i="5" s="1"/>
  <c r="AG687" i="5" s="1"/>
  <c r="E686" i="5"/>
  <c r="D686" i="5"/>
  <c r="BL686" i="5"/>
  <c r="A686" i="5"/>
  <c r="E685" i="5"/>
  <c r="BZ685" i="5" s="1"/>
  <c r="D685" i="5"/>
  <c r="BL685" i="5"/>
  <c r="A685" i="5"/>
  <c r="E684" i="5"/>
  <c r="D684" i="5"/>
  <c r="BY684" i="5" s="1"/>
  <c r="BL684" i="5"/>
  <c r="A684" i="5"/>
  <c r="E683" i="5"/>
  <c r="BZ683" i="5" s="1"/>
  <c r="D683" i="5"/>
  <c r="BL683" i="5"/>
  <c r="A683" i="5"/>
  <c r="E682" i="5"/>
  <c r="D682" i="5"/>
  <c r="BL682" i="5"/>
  <c r="A682" i="5"/>
  <c r="E681" i="5"/>
  <c r="D681" i="5"/>
  <c r="BN681" i="5" s="1"/>
  <c r="BL681" i="5"/>
  <c r="A681" i="5"/>
  <c r="AH681" i="5" s="1"/>
  <c r="E680" i="5"/>
  <c r="BZ680" i="5" s="1"/>
  <c r="D680" i="5"/>
  <c r="BL680" i="5"/>
  <c r="A680" i="5"/>
  <c r="E679" i="5"/>
  <c r="D679" i="5"/>
  <c r="BY679" i="5" s="1"/>
  <c r="BL679" i="5"/>
  <c r="A679" i="5"/>
  <c r="E678" i="5"/>
  <c r="D678" i="5"/>
  <c r="BL678" i="5"/>
  <c r="A678" i="5"/>
  <c r="E677" i="5"/>
  <c r="D677" i="5"/>
  <c r="BL677" i="5"/>
  <c r="A677" i="5"/>
  <c r="E676" i="5"/>
  <c r="D676" i="5"/>
  <c r="BN676" i="5" s="1"/>
  <c r="BL676" i="5"/>
  <c r="A676" i="5"/>
  <c r="E675" i="5"/>
  <c r="D675" i="5"/>
  <c r="BL675" i="5"/>
  <c r="A675" i="5"/>
  <c r="AH675" i="5" s="1"/>
  <c r="AG675" i="5" s="1"/>
  <c r="E674" i="5"/>
  <c r="D674" i="5"/>
  <c r="C674" i="5" s="1"/>
  <c r="BL674" i="5"/>
  <c r="A674" i="5"/>
  <c r="AH674" i="5" s="1"/>
  <c r="AG674" i="5" s="1"/>
  <c r="E673" i="5"/>
  <c r="BZ673" i="5" s="1"/>
  <c r="D673" i="5"/>
  <c r="BL673" i="5"/>
  <c r="A673" i="5"/>
  <c r="E672" i="5"/>
  <c r="BZ672" i="5" s="1"/>
  <c r="D672" i="5"/>
  <c r="BL672" i="5"/>
  <c r="A672" i="5"/>
  <c r="E671" i="5"/>
  <c r="D671" i="5"/>
  <c r="BY671" i="5" s="1"/>
  <c r="BL671" i="5"/>
  <c r="A671" i="5"/>
  <c r="E670" i="5"/>
  <c r="D670" i="5"/>
  <c r="BL670" i="5"/>
  <c r="A670" i="5"/>
  <c r="E669" i="5"/>
  <c r="BZ669" i="5" s="1"/>
  <c r="D669" i="5"/>
  <c r="BL669" i="5"/>
  <c r="A669" i="5"/>
  <c r="E668" i="5"/>
  <c r="BZ668" i="5" s="1"/>
  <c r="D668" i="5"/>
  <c r="BL668" i="5"/>
  <c r="A668" i="5"/>
  <c r="E667" i="5"/>
  <c r="D667" i="5"/>
  <c r="BL667" i="5"/>
  <c r="A667" i="5"/>
  <c r="AH667" i="5" s="1"/>
  <c r="AG667" i="5" s="1"/>
  <c r="E666" i="5"/>
  <c r="D666" i="5"/>
  <c r="C666" i="5" s="1"/>
  <c r="BL666" i="5"/>
  <c r="A666" i="5"/>
  <c r="AH666" i="5" s="1"/>
  <c r="E665" i="5"/>
  <c r="BZ665" i="5" s="1"/>
  <c r="D665" i="5"/>
  <c r="BL665" i="5"/>
  <c r="A665" i="5"/>
  <c r="E664" i="5"/>
  <c r="BZ664" i="5" s="1"/>
  <c r="D664" i="5"/>
  <c r="BL664" i="5"/>
  <c r="A664" i="5"/>
  <c r="E663" i="5"/>
  <c r="D663" i="5"/>
  <c r="BY663" i="5" s="1"/>
  <c r="BL663" i="5"/>
  <c r="A663" i="5"/>
  <c r="E662" i="5"/>
  <c r="D662" i="5"/>
  <c r="BL662" i="5"/>
  <c r="A662" i="5"/>
  <c r="E661" i="5"/>
  <c r="BZ661" i="5" s="1"/>
  <c r="D661" i="5"/>
  <c r="BL661" i="5"/>
  <c r="A661" i="5"/>
  <c r="E660" i="5"/>
  <c r="BZ660" i="5" s="1"/>
  <c r="D660" i="5"/>
  <c r="BL660" i="5"/>
  <c r="A660" i="5"/>
  <c r="E659" i="5"/>
  <c r="D659" i="5"/>
  <c r="C659" i="5" s="1"/>
  <c r="BL659" i="5"/>
  <c r="A659" i="5"/>
  <c r="AH659" i="5" s="1"/>
  <c r="E658" i="5"/>
  <c r="D658" i="5"/>
  <c r="C658" i="5" s="1"/>
  <c r="BL658" i="5"/>
  <c r="A658" i="5"/>
  <c r="AH658" i="5" s="1"/>
  <c r="E657" i="5"/>
  <c r="D657" i="5"/>
  <c r="BL657" i="5"/>
  <c r="A657" i="5"/>
  <c r="E656" i="5"/>
  <c r="BZ656" i="5" s="1"/>
  <c r="D656" i="5"/>
  <c r="BL656" i="5"/>
  <c r="A656" i="5"/>
  <c r="E655" i="5"/>
  <c r="D655" i="5"/>
  <c r="BY655" i="5" s="1"/>
  <c r="BL655" i="5"/>
  <c r="A655" i="5"/>
  <c r="E654" i="5"/>
  <c r="BZ654" i="5" s="1"/>
  <c r="D654" i="5"/>
  <c r="BL654" i="5"/>
  <c r="A654" i="5"/>
  <c r="E653" i="5"/>
  <c r="BZ653" i="5" s="1"/>
  <c r="D653" i="5"/>
  <c r="BL653" i="5"/>
  <c r="A653" i="5"/>
  <c r="E652" i="5"/>
  <c r="BZ652" i="5" s="1"/>
  <c r="D652" i="5"/>
  <c r="AF652" i="5" s="1"/>
  <c r="CC652" i="5" s="1"/>
  <c r="BL652" i="5"/>
  <c r="A652" i="5"/>
  <c r="E651" i="5"/>
  <c r="BZ651" i="5" s="1"/>
  <c r="D651" i="5"/>
  <c r="C651" i="5" s="1"/>
  <c r="BL651" i="5"/>
  <c r="A651" i="5"/>
  <c r="AH651" i="5" s="1"/>
  <c r="E650" i="5"/>
  <c r="D650" i="5"/>
  <c r="C650" i="5" s="1"/>
  <c r="BL650" i="5"/>
  <c r="A650" i="5"/>
  <c r="AH650" i="5" s="1"/>
  <c r="E649" i="5"/>
  <c r="BZ649" i="5" s="1"/>
  <c r="D649" i="5"/>
  <c r="BL649" i="5"/>
  <c r="A649" i="5"/>
  <c r="E648" i="5"/>
  <c r="D648" i="5"/>
  <c r="BL648" i="5"/>
  <c r="A648" i="5"/>
  <c r="L648" i="5" s="1"/>
  <c r="E647" i="5"/>
  <c r="D647" i="5"/>
  <c r="BL647" i="5"/>
  <c r="A647" i="5"/>
  <c r="E646" i="5"/>
  <c r="BZ646" i="5" s="1"/>
  <c r="D646" i="5"/>
  <c r="BL646" i="5"/>
  <c r="A646" i="5"/>
  <c r="E645" i="5"/>
  <c r="BZ645" i="5" s="1"/>
  <c r="D645" i="5"/>
  <c r="BY645" i="5" s="1"/>
  <c r="BL645" i="5"/>
  <c r="A645" i="5"/>
  <c r="E644" i="5"/>
  <c r="D644" i="5"/>
  <c r="BL644" i="5"/>
  <c r="A644" i="5"/>
  <c r="L644" i="5" s="1"/>
  <c r="E643" i="5"/>
  <c r="D643" i="5"/>
  <c r="BL643" i="5"/>
  <c r="A643" i="5"/>
  <c r="E642" i="5"/>
  <c r="BZ642" i="5" s="1"/>
  <c r="D642" i="5"/>
  <c r="C642" i="5" s="1"/>
  <c r="BL642" i="5"/>
  <c r="A642" i="5"/>
  <c r="E641" i="5"/>
  <c r="BZ641" i="5" s="1"/>
  <c r="D641" i="5"/>
  <c r="BL641" i="5"/>
  <c r="A641" i="5"/>
  <c r="E640" i="5"/>
  <c r="BZ640" i="5" s="1"/>
  <c r="D640" i="5"/>
  <c r="BL640" i="5"/>
  <c r="A640" i="5"/>
  <c r="AH640" i="5" s="1"/>
  <c r="E639" i="5"/>
  <c r="D639" i="5"/>
  <c r="BL639" i="5"/>
  <c r="A639" i="5"/>
  <c r="E638" i="5"/>
  <c r="BZ638" i="5" s="1"/>
  <c r="D638" i="5"/>
  <c r="BL638" i="5"/>
  <c r="A638" i="5"/>
  <c r="E637" i="5"/>
  <c r="D637" i="5"/>
  <c r="BY637" i="5" s="1"/>
  <c r="BL637" i="5"/>
  <c r="A637" i="5"/>
  <c r="E636" i="5"/>
  <c r="D636" i="5"/>
  <c r="BY636" i="5" s="1"/>
  <c r="BL636" i="5"/>
  <c r="A636" i="5"/>
  <c r="E635" i="5"/>
  <c r="D635" i="5"/>
  <c r="BN635" i="5" s="1"/>
  <c r="BL635" i="5"/>
  <c r="A635" i="5"/>
  <c r="E634" i="5"/>
  <c r="BZ634" i="5" s="1"/>
  <c r="D634" i="5"/>
  <c r="BL634" i="5"/>
  <c r="A634" i="5"/>
  <c r="E633" i="5"/>
  <c r="BZ633" i="5" s="1"/>
  <c r="D633" i="5"/>
  <c r="BL633" i="5"/>
  <c r="A633" i="5"/>
  <c r="AH633" i="5" s="1"/>
  <c r="E632" i="5"/>
  <c r="D632" i="5"/>
  <c r="BL632" i="5"/>
  <c r="A632" i="5"/>
  <c r="AH632" i="5" s="1"/>
  <c r="E631" i="5"/>
  <c r="BZ631" i="5" s="1"/>
  <c r="D631" i="5"/>
  <c r="BL631" i="5"/>
  <c r="A631" i="5"/>
  <c r="AH631" i="5" s="1"/>
  <c r="E630" i="5"/>
  <c r="BZ630" i="5" s="1"/>
  <c r="D630" i="5"/>
  <c r="BL630" i="5"/>
  <c r="A630" i="5"/>
  <c r="E629" i="5"/>
  <c r="D629" i="5"/>
  <c r="BY629" i="5" s="1"/>
  <c r="BL629" i="5"/>
  <c r="A629" i="5"/>
  <c r="E628" i="5"/>
  <c r="D628" i="5"/>
  <c r="BL628" i="5"/>
  <c r="A628" i="5"/>
  <c r="E627" i="5"/>
  <c r="D627" i="5"/>
  <c r="BL627" i="5"/>
  <c r="A627" i="5"/>
  <c r="E626" i="5"/>
  <c r="BZ626" i="5" s="1"/>
  <c r="D626" i="5"/>
  <c r="BL626" i="5"/>
  <c r="A626" i="5"/>
  <c r="E625" i="5"/>
  <c r="BZ625" i="5" s="1"/>
  <c r="D625" i="5"/>
  <c r="BL625" i="5"/>
  <c r="A625" i="5"/>
  <c r="AH625" i="5" s="1"/>
  <c r="E624" i="5"/>
  <c r="D624" i="5"/>
  <c r="BL624" i="5"/>
  <c r="A624" i="5"/>
  <c r="E623" i="5"/>
  <c r="D623" i="5"/>
  <c r="BL623" i="5"/>
  <c r="A623" i="5"/>
  <c r="AH623" i="5" s="1"/>
  <c r="AG623" i="5" s="1"/>
  <c r="E622" i="5"/>
  <c r="D622" i="5"/>
  <c r="BL622" i="5"/>
  <c r="A622" i="5"/>
  <c r="L622" i="5" s="1"/>
  <c r="E621" i="5"/>
  <c r="D621" i="5"/>
  <c r="BY621" i="5" s="1"/>
  <c r="BL621" i="5"/>
  <c r="A621" i="5"/>
  <c r="E620" i="5"/>
  <c r="BZ620" i="5" s="1"/>
  <c r="D620" i="5"/>
  <c r="BL620" i="5"/>
  <c r="A620" i="5"/>
  <c r="E619" i="5"/>
  <c r="BZ619" i="5" s="1"/>
  <c r="D619" i="5"/>
  <c r="BL619" i="5"/>
  <c r="A619" i="5"/>
  <c r="E618" i="5"/>
  <c r="D618" i="5"/>
  <c r="BL618" i="5"/>
  <c r="A618" i="5"/>
  <c r="AH618" i="5" s="1"/>
  <c r="AG618" i="5" s="1"/>
  <c r="E617" i="5"/>
  <c r="BZ617" i="5" s="1"/>
  <c r="D617" i="5"/>
  <c r="BL617" i="5"/>
  <c r="A617" i="5"/>
  <c r="E616" i="5"/>
  <c r="D616" i="5"/>
  <c r="BL616" i="5"/>
  <c r="A616" i="5"/>
  <c r="AH616" i="5" s="1"/>
  <c r="AG616" i="5" s="1"/>
  <c r="E615" i="5"/>
  <c r="BZ615" i="5" s="1"/>
  <c r="D615" i="5"/>
  <c r="BL615" i="5"/>
  <c r="A615" i="5"/>
  <c r="AH615" i="5" s="1"/>
  <c r="E614" i="5"/>
  <c r="D614" i="5"/>
  <c r="BY614" i="5" s="1"/>
  <c r="BL614" i="5"/>
  <c r="A614" i="5"/>
  <c r="E613" i="5"/>
  <c r="BZ613" i="5" s="1"/>
  <c r="D613" i="5"/>
  <c r="BL613" i="5"/>
  <c r="A613" i="5"/>
  <c r="E612" i="5"/>
  <c r="D612" i="5"/>
  <c r="BL612" i="5"/>
  <c r="A612" i="5"/>
  <c r="E611" i="5"/>
  <c r="D611" i="5"/>
  <c r="BL611" i="5"/>
  <c r="A611" i="5"/>
  <c r="E610" i="5"/>
  <c r="BZ610" i="5" s="1"/>
  <c r="D610" i="5"/>
  <c r="C610" i="5" s="1"/>
  <c r="BL610" i="5"/>
  <c r="A610" i="5"/>
  <c r="AH610" i="5" s="1"/>
  <c r="E609" i="5"/>
  <c r="BZ609" i="5" s="1"/>
  <c r="D609" i="5"/>
  <c r="BL609" i="5"/>
  <c r="A609" i="5"/>
  <c r="E608" i="5"/>
  <c r="D608" i="5"/>
  <c r="BL608" i="5"/>
  <c r="A608" i="5"/>
  <c r="AH608" i="5" s="1"/>
  <c r="E607" i="5"/>
  <c r="D607" i="5"/>
  <c r="BL607" i="5"/>
  <c r="A607" i="5"/>
  <c r="E606" i="5"/>
  <c r="D606" i="5"/>
  <c r="BY606" i="5" s="1"/>
  <c r="BL606" i="5"/>
  <c r="A606" i="5"/>
  <c r="E605" i="5"/>
  <c r="BZ605" i="5" s="1"/>
  <c r="D605" i="5"/>
  <c r="BL605" i="5"/>
  <c r="A605" i="5"/>
  <c r="E604" i="5"/>
  <c r="D604" i="5"/>
  <c r="BL604" i="5"/>
  <c r="A604" i="5"/>
  <c r="E603" i="5"/>
  <c r="D603" i="5"/>
  <c r="BL603" i="5"/>
  <c r="A603" i="5"/>
  <c r="E602" i="5"/>
  <c r="BZ602" i="5" s="1"/>
  <c r="D602" i="5"/>
  <c r="C602" i="5" s="1"/>
  <c r="BL602" i="5"/>
  <c r="A602" i="5"/>
  <c r="AH602" i="5" s="1"/>
  <c r="E601" i="5"/>
  <c r="BZ601" i="5" s="1"/>
  <c r="D601" i="5"/>
  <c r="BL601" i="5"/>
  <c r="A601" i="5"/>
  <c r="E600" i="5"/>
  <c r="D600" i="5"/>
  <c r="BL600" i="5"/>
  <c r="A600" i="5"/>
  <c r="AH600" i="5" s="1"/>
  <c r="E599" i="5"/>
  <c r="D599" i="5"/>
  <c r="BL599" i="5"/>
  <c r="A599" i="5"/>
  <c r="AH599" i="5" s="1"/>
  <c r="E598" i="5"/>
  <c r="D598" i="5"/>
  <c r="BY598" i="5" s="1"/>
  <c r="BL598" i="5"/>
  <c r="A598" i="5"/>
  <c r="E597" i="5"/>
  <c r="BZ597" i="5" s="1"/>
  <c r="D597" i="5"/>
  <c r="BL597" i="5"/>
  <c r="A597" i="5"/>
  <c r="E596" i="5"/>
  <c r="D596" i="5"/>
  <c r="BN596" i="5" s="1"/>
  <c r="BL596" i="5"/>
  <c r="A596" i="5"/>
  <c r="E595" i="5"/>
  <c r="D595" i="5"/>
  <c r="BL595" i="5"/>
  <c r="A595" i="5"/>
  <c r="E594" i="5"/>
  <c r="D594" i="5"/>
  <c r="C594" i="5" s="1"/>
  <c r="BL594" i="5"/>
  <c r="A594" i="5"/>
  <c r="AH594" i="5" s="1"/>
  <c r="AG594" i="5" s="1"/>
  <c r="E593" i="5"/>
  <c r="BZ593" i="5" s="1"/>
  <c r="D593" i="5"/>
  <c r="BL593" i="5"/>
  <c r="A593" i="5"/>
  <c r="E592" i="5"/>
  <c r="BZ592" i="5" s="1"/>
  <c r="D592" i="5"/>
  <c r="BL592" i="5"/>
  <c r="A592" i="5"/>
  <c r="AH592" i="5" s="1"/>
  <c r="E591" i="5"/>
  <c r="D591" i="5"/>
  <c r="BL591" i="5"/>
  <c r="A591" i="5"/>
  <c r="AH591" i="5" s="1"/>
  <c r="E590" i="5"/>
  <c r="D590" i="5"/>
  <c r="BY590" i="5" s="1"/>
  <c r="BL590" i="5"/>
  <c r="A590" i="5"/>
  <c r="E589" i="5"/>
  <c r="D589" i="5"/>
  <c r="BL589" i="5"/>
  <c r="A589" i="5"/>
  <c r="E588" i="5"/>
  <c r="BZ588" i="5" s="1"/>
  <c r="D588" i="5"/>
  <c r="BL588" i="5"/>
  <c r="A588" i="5"/>
  <c r="E587" i="5"/>
  <c r="D587" i="5"/>
  <c r="BL587" i="5"/>
  <c r="A587" i="5"/>
  <c r="E586" i="5"/>
  <c r="D586" i="5"/>
  <c r="C586" i="5" s="1"/>
  <c r="BL586" i="5"/>
  <c r="A586" i="5"/>
  <c r="AH586" i="5" s="1"/>
  <c r="E585" i="5"/>
  <c r="D585" i="5"/>
  <c r="BL585" i="5"/>
  <c r="A585" i="5"/>
  <c r="AH585" i="5" s="1"/>
  <c r="E584" i="5"/>
  <c r="BZ584" i="5" s="1"/>
  <c r="D584" i="5"/>
  <c r="BL584" i="5"/>
  <c r="A584" i="5"/>
  <c r="E583" i="5"/>
  <c r="D583" i="5"/>
  <c r="BL583" i="5"/>
  <c r="A583" i="5"/>
  <c r="AH583" i="5" s="1"/>
  <c r="E582" i="5"/>
  <c r="D582" i="5"/>
  <c r="BY582" i="5" s="1"/>
  <c r="BL582" i="5"/>
  <c r="A582" i="5"/>
  <c r="E581" i="5"/>
  <c r="D581" i="5"/>
  <c r="BL581" i="5"/>
  <c r="A581" i="5"/>
  <c r="E580" i="5"/>
  <c r="D580" i="5"/>
  <c r="BL580" i="5"/>
  <c r="A580" i="5"/>
  <c r="E579" i="5"/>
  <c r="BZ579" i="5" s="1"/>
  <c r="D579" i="5"/>
  <c r="BL579" i="5"/>
  <c r="A579" i="5"/>
  <c r="E578" i="5"/>
  <c r="BZ578" i="5" s="1"/>
  <c r="D578" i="5"/>
  <c r="C578" i="5" s="1"/>
  <c r="BL578" i="5"/>
  <c r="A578" i="5"/>
  <c r="AH578" i="5" s="1"/>
  <c r="AG578" i="5" s="1"/>
  <c r="E576" i="5"/>
  <c r="D576" i="5"/>
  <c r="BL576" i="5"/>
  <c r="A576" i="5"/>
  <c r="E575" i="5"/>
  <c r="D575" i="5"/>
  <c r="BL575" i="5"/>
  <c r="A575" i="5"/>
  <c r="AH575" i="5" s="1"/>
  <c r="AG575" i="5" s="1"/>
  <c r="E574" i="5"/>
  <c r="D574" i="5"/>
  <c r="BL574" i="5"/>
  <c r="A574" i="5"/>
  <c r="E573" i="5"/>
  <c r="D573" i="5"/>
  <c r="BL573" i="5"/>
  <c r="A573" i="5"/>
  <c r="E572" i="5"/>
  <c r="D572" i="5"/>
  <c r="BL572" i="5"/>
  <c r="A572" i="5"/>
  <c r="E571" i="5"/>
  <c r="D571" i="5"/>
  <c r="BL571" i="5"/>
  <c r="A571" i="5"/>
  <c r="AH571" i="5" s="1"/>
  <c r="AG571" i="5" s="1"/>
  <c r="E570" i="5"/>
  <c r="D570" i="5"/>
  <c r="BL570" i="5"/>
  <c r="A570" i="5"/>
  <c r="AH570" i="5" s="1"/>
  <c r="AG570" i="5" s="1"/>
  <c r="E569" i="5"/>
  <c r="BZ569" i="5" s="1"/>
  <c r="D569" i="5"/>
  <c r="C569" i="5" s="1"/>
  <c r="BL569" i="5"/>
  <c r="A569" i="5"/>
  <c r="E568" i="5"/>
  <c r="D568" i="5"/>
  <c r="BL568" i="5"/>
  <c r="A568" i="5"/>
  <c r="AH568" i="5" s="1"/>
  <c r="E567" i="5"/>
  <c r="D567" i="5"/>
  <c r="BL567" i="5"/>
  <c r="A567" i="5"/>
  <c r="E566" i="5"/>
  <c r="D566" i="5"/>
  <c r="BL566" i="5"/>
  <c r="A566" i="5"/>
  <c r="E565" i="5"/>
  <c r="D565" i="5"/>
  <c r="BN565" i="5" s="1"/>
  <c r="BL565" i="5"/>
  <c r="A565" i="5"/>
  <c r="E564" i="5"/>
  <c r="D564" i="5"/>
  <c r="BL564" i="5"/>
  <c r="A564" i="5"/>
  <c r="E563" i="5"/>
  <c r="BZ563" i="5" s="1"/>
  <c r="D563" i="5"/>
  <c r="BL563" i="5"/>
  <c r="A563" i="5"/>
  <c r="AH563" i="5" s="1"/>
  <c r="E561" i="5"/>
  <c r="BZ561" i="5" s="1"/>
  <c r="D561" i="5"/>
  <c r="BL561" i="5"/>
  <c r="A561" i="5"/>
  <c r="E560" i="5"/>
  <c r="BZ560" i="5" s="1"/>
  <c r="D560" i="5"/>
  <c r="C560" i="5" s="1"/>
  <c r="BL560" i="5"/>
  <c r="A560" i="5"/>
  <c r="AH560" i="5" s="1"/>
  <c r="E559" i="5"/>
  <c r="D559" i="5"/>
  <c r="BL559" i="5"/>
  <c r="A559" i="5"/>
  <c r="E558" i="5"/>
  <c r="D558" i="5"/>
  <c r="BL558" i="5"/>
  <c r="A558" i="5"/>
  <c r="E557" i="5"/>
  <c r="D557" i="5"/>
  <c r="C557" i="5" s="1"/>
  <c r="BL557" i="5"/>
  <c r="A557" i="5"/>
  <c r="E556" i="5"/>
  <c r="D556" i="5"/>
  <c r="BL556" i="5"/>
  <c r="A556" i="5"/>
  <c r="E555" i="5"/>
  <c r="D555" i="5"/>
  <c r="BL555" i="5"/>
  <c r="A555" i="5"/>
  <c r="AH555" i="5" s="1"/>
  <c r="AG555" i="5" s="1"/>
  <c r="E554" i="5"/>
  <c r="D554" i="5"/>
  <c r="BL554" i="5"/>
  <c r="A554" i="5"/>
  <c r="AH554" i="5" s="1"/>
  <c r="AG554" i="5" s="1"/>
  <c r="E553" i="5"/>
  <c r="D553" i="5"/>
  <c r="BL553" i="5"/>
  <c r="A553" i="5"/>
  <c r="E552" i="5"/>
  <c r="BZ552" i="5" s="1"/>
  <c r="D552" i="5"/>
  <c r="BL552" i="5"/>
  <c r="A552" i="5"/>
  <c r="AH552" i="5" s="1"/>
  <c r="E551" i="5"/>
  <c r="D551" i="5"/>
  <c r="BL551" i="5"/>
  <c r="A551" i="5"/>
  <c r="E550" i="5"/>
  <c r="D550" i="5"/>
  <c r="BL550" i="5"/>
  <c r="A550" i="5"/>
  <c r="E549" i="5"/>
  <c r="BZ549" i="5" s="1"/>
  <c r="D549" i="5"/>
  <c r="BL549" i="5"/>
  <c r="A549" i="5"/>
  <c r="E548" i="5"/>
  <c r="D548" i="5"/>
  <c r="AF548" i="5" s="1"/>
  <c r="CC548" i="5" s="1"/>
  <c r="BL548" i="5"/>
  <c r="A548" i="5"/>
  <c r="E547" i="5"/>
  <c r="D547" i="5"/>
  <c r="BL547" i="5"/>
  <c r="A547" i="5"/>
  <c r="AH547" i="5" s="1"/>
  <c r="E546" i="5"/>
  <c r="D546" i="5"/>
  <c r="BL546" i="5"/>
  <c r="A546" i="5"/>
  <c r="AH546" i="5" s="1"/>
  <c r="E545" i="5"/>
  <c r="D545" i="5"/>
  <c r="BL545" i="5"/>
  <c r="A545" i="5"/>
  <c r="E544" i="5"/>
  <c r="D544" i="5"/>
  <c r="BY544" i="5" s="1"/>
  <c r="BL544" i="5"/>
  <c r="A544" i="5"/>
  <c r="AH544" i="5" s="1"/>
  <c r="AG544" i="5" s="1"/>
  <c r="E543" i="5"/>
  <c r="D543" i="5"/>
  <c r="BL543" i="5"/>
  <c r="A543" i="5"/>
  <c r="E542" i="5"/>
  <c r="BZ542" i="5" s="1"/>
  <c r="D542" i="5"/>
  <c r="BL542" i="5"/>
  <c r="A542" i="5"/>
  <c r="E541" i="5"/>
  <c r="D541" i="5"/>
  <c r="C541" i="5" s="1"/>
  <c r="BL541" i="5"/>
  <c r="A541" i="5"/>
  <c r="L541" i="5" s="1"/>
  <c r="E540" i="5"/>
  <c r="BZ540" i="5" s="1"/>
  <c r="D540" i="5"/>
  <c r="BN540" i="5" s="1"/>
  <c r="BL540" i="5"/>
  <c r="A540" i="5"/>
  <c r="AH540" i="5" s="1"/>
  <c r="E539" i="5"/>
  <c r="D539" i="5"/>
  <c r="BL539" i="5"/>
  <c r="A539" i="5"/>
  <c r="AH539" i="5" s="1"/>
  <c r="AG539" i="5" s="1"/>
  <c r="E538" i="5"/>
  <c r="BZ538" i="5" s="1"/>
  <c r="D538" i="5"/>
  <c r="BL538" i="5"/>
  <c r="A538" i="5"/>
  <c r="E537" i="5"/>
  <c r="D537" i="5"/>
  <c r="BL537" i="5"/>
  <c r="A537" i="5"/>
  <c r="AH537" i="5" s="1"/>
  <c r="E536" i="5"/>
  <c r="D536" i="5"/>
  <c r="C536" i="5" s="1"/>
  <c r="BL536" i="5"/>
  <c r="A536" i="5"/>
  <c r="E535" i="5"/>
  <c r="BZ535" i="5" s="1"/>
  <c r="D535" i="5"/>
  <c r="BL535" i="5"/>
  <c r="A535" i="5"/>
  <c r="E534" i="5"/>
  <c r="D534" i="5"/>
  <c r="AF534" i="5" s="1"/>
  <c r="CC534" i="5" s="1"/>
  <c r="BL534" i="5"/>
  <c r="A534" i="5"/>
  <c r="E533" i="5"/>
  <c r="D533" i="5"/>
  <c r="C533" i="5" s="1"/>
  <c r="BL533" i="5"/>
  <c r="A533" i="5"/>
  <c r="E532" i="5"/>
  <c r="BZ532" i="5" s="1"/>
  <c r="D532" i="5"/>
  <c r="BL532" i="5"/>
  <c r="A532" i="5"/>
  <c r="AH532" i="5" s="1"/>
  <c r="E531" i="5"/>
  <c r="D531" i="5"/>
  <c r="BL531" i="5"/>
  <c r="A531" i="5"/>
  <c r="AH531" i="5" s="1"/>
  <c r="E530" i="5"/>
  <c r="D530" i="5"/>
  <c r="BL530" i="5"/>
  <c r="A530" i="5"/>
  <c r="E529" i="5"/>
  <c r="D529" i="5"/>
  <c r="BY529" i="5" s="1"/>
  <c r="BL529" i="5"/>
  <c r="A529" i="5"/>
  <c r="AH529" i="5" s="1"/>
  <c r="E528" i="5"/>
  <c r="D528" i="5"/>
  <c r="C528" i="5" s="1"/>
  <c r="BL528" i="5"/>
  <c r="A528" i="5"/>
  <c r="E527" i="5"/>
  <c r="D527" i="5"/>
  <c r="BL527" i="5"/>
  <c r="A527" i="5"/>
  <c r="E526" i="5"/>
  <c r="D526" i="5"/>
  <c r="BL526" i="5"/>
  <c r="A526" i="5"/>
  <c r="E525" i="5"/>
  <c r="D525" i="5"/>
  <c r="C525" i="5" s="1"/>
  <c r="BL525" i="5"/>
  <c r="A525" i="5"/>
  <c r="E524" i="5"/>
  <c r="D524" i="5"/>
  <c r="BL524" i="5"/>
  <c r="A524" i="5"/>
  <c r="E523" i="5"/>
  <c r="D523" i="5"/>
  <c r="BL523" i="5"/>
  <c r="A523" i="5"/>
  <c r="AH523" i="5" s="1"/>
  <c r="E522" i="5"/>
  <c r="D522" i="5"/>
  <c r="BL522" i="5"/>
  <c r="A522" i="5"/>
  <c r="E521" i="5"/>
  <c r="D521" i="5"/>
  <c r="BY521" i="5" s="1"/>
  <c r="BL521" i="5"/>
  <c r="A521" i="5"/>
  <c r="AH521" i="5" s="1"/>
  <c r="E520" i="5"/>
  <c r="D520" i="5"/>
  <c r="C520" i="5" s="1"/>
  <c r="BL520" i="5"/>
  <c r="A520" i="5"/>
  <c r="E519" i="5"/>
  <c r="D519" i="5"/>
  <c r="BL519" i="5"/>
  <c r="A519" i="5"/>
  <c r="E518" i="5"/>
  <c r="D518" i="5"/>
  <c r="BL518" i="5"/>
  <c r="A518" i="5"/>
  <c r="E517" i="5"/>
  <c r="D517" i="5"/>
  <c r="BL517" i="5"/>
  <c r="A517" i="5"/>
  <c r="E516" i="5"/>
  <c r="D516" i="5"/>
  <c r="BL516" i="5"/>
  <c r="A516" i="5"/>
  <c r="E515" i="5"/>
  <c r="D515" i="5"/>
  <c r="BL515" i="5"/>
  <c r="A515" i="5"/>
  <c r="AH515" i="5" s="1"/>
  <c r="E514" i="5"/>
  <c r="D514" i="5"/>
  <c r="BL514" i="5"/>
  <c r="A514" i="5"/>
  <c r="E513" i="5"/>
  <c r="BZ513" i="5" s="1"/>
  <c r="D513" i="5"/>
  <c r="BL513" i="5"/>
  <c r="A513" i="5"/>
  <c r="AH513" i="5" s="1"/>
  <c r="E512" i="5"/>
  <c r="D512" i="5"/>
  <c r="C512" i="5" s="1"/>
  <c r="BL512" i="5"/>
  <c r="A512" i="5"/>
  <c r="E511" i="5"/>
  <c r="D511" i="5"/>
  <c r="BL511" i="5"/>
  <c r="A511" i="5"/>
  <c r="E510" i="5"/>
  <c r="D510" i="5"/>
  <c r="BL510" i="5"/>
  <c r="A510" i="5"/>
  <c r="L510" i="5" s="1"/>
  <c r="E509" i="5"/>
  <c r="D509" i="5"/>
  <c r="BY509" i="5" s="1"/>
  <c r="BL509" i="5"/>
  <c r="A509" i="5"/>
  <c r="E508" i="5"/>
  <c r="D508" i="5"/>
  <c r="BL508" i="5"/>
  <c r="A508" i="5"/>
  <c r="AH508" i="5" s="1"/>
  <c r="E507" i="5"/>
  <c r="D507" i="5"/>
  <c r="BL507" i="5"/>
  <c r="A507" i="5"/>
  <c r="AH507" i="5" s="1"/>
  <c r="AG507" i="5" s="1"/>
  <c r="E506" i="5"/>
  <c r="BZ506" i="5" s="1"/>
  <c r="D506" i="5"/>
  <c r="BL506" i="5"/>
  <c r="A506" i="5"/>
  <c r="AH506" i="5" s="1"/>
  <c r="AG506" i="5" s="1"/>
  <c r="E505" i="5"/>
  <c r="D505" i="5"/>
  <c r="BL505" i="5"/>
  <c r="A505" i="5"/>
  <c r="E504" i="5"/>
  <c r="D504" i="5"/>
  <c r="C504" i="5" s="1"/>
  <c r="BL504" i="5"/>
  <c r="A504" i="5"/>
  <c r="E503" i="5"/>
  <c r="D503" i="5"/>
  <c r="BL503" i="5"/>
  <c r="A503" i="5"/>
  <c r="E502" i="5"/>
  <c r="D502" i="5"/>
  <c r="BL502" i="5"/>
  <c r="A502" i="5"/>
  <c r="AH502" i="5" s="1"/>
  <c r="AG502" i="5" s="1"/>
  <c r="E501" i="5"/>
  <c r="D501" i="5"/>
  <c r="C501" i="5" s="1"/>
  <c r="BL501" i="5"/>
  <c r="A501" i="5"/>
  <c r="AH501" i="5" s="1"/>
  <c r="AG501" i="5" s="1"/>
  <c r="E500" i="5"/>
  <c r="BZ500" i="5" s="1"/>
  <c r="D500" i="5"/>
  <c r="BL500" i="5"/>
  <c r="A500" i="5"/>
  <c r="E499" i="5"/>
  <c r="D499" i="5"/>
  <c r="BL499" i="5"/>
  <c r="A499" i="5"/>
  <c r="AH499" i="5" s="1"/>
  <c r="E498" i="5"/>
  <c r="D498" i="5"/>
  <c r="BL498" i="5"/>
  <c r="A498" i="5"/>
  <c r="E497" i="5"/>
  <c r="BZ497" i="5" s="1"/>
  <c r="D497" i="5"/>
  <c r="BL497" i="5"/>
  <c r="A497" i="5"/>
  <c r="E496" i="5"/>
  <c r="D496" i="5"/>
  <c r="BN496" i="5" s="1"/>
  <c r="BL496" i="5"/>
  <c r="A496" i="5"/>
  <c r="E495" i="5"/>
  <c r="D495" i="5"/>
  <c r="BL495" i="5"/>
  <c r="A495" i="5"/>
  <c r="E494" i="5"/>
  <c r="BZ494" i="5" s="1"/>
  <c r="D494" i="5"/>
  <c r="BL494" i="5"/>
  <c r="A494" i="5"/>
  <c r="E493" i="5"/>
  <c r="D493" i="5"/>
  <c r="C493" i="5" s="1"/>
  <c r="BL493" i="5"/>
  <c r="A493" i="5"/>
  <c r="AH493" i="5" s="1"/>
  <c r="E492" i="5"/>
  <c r="BZ492" i="5" s="1"/>
  <c r="D492" i="5"/>
  <c r="BL492" i="5"/>
  <c r="A492" i="5"/>
  <c r="E491" i="5"/>
  <c r="D491" i="5"/>
  <c r="BL491" i="5"/>
  <c r="A491" i="5"/>
  <c r="AH491" i="5" s="1"/>
  <c r="E490" i="5"/>
  <c r="D490" i="5"/>
  <c r="BL490" i="5"/>
  <c r="A490" i="5"/>
  <c r="E489" i="5"/>
  <c r="D489" i="5"/>
  <c r="BL489" i="5"/>
  <c r="A489" i="5"/>
  <c r="E488" i="5"/>
  <c r="D488" i="5"/>
  <c r="BL488" i="5"/>
  <c r="A488" i="5"/>
  <c r="E487" i="5"/>
  <c r="D487" i="5"/>
  <c r="BL487" i="5"/>
  <c r="A487" i="5"/>
  <c r="E486" i="5"/>
  <c r="D486" i="5"/>
  <c r="BL486" i="5"/>
  <c r="A486" i="5"/>
  <c r="E485" i="5"/>
  <c r="D485" i="5"/>
  <c r="C485" i="5" s="1"/>
  <c r="BL485" i="5"/>
  <c r="A485" i="5"/>
  <c r="AH485" i="5" s="1"/>
  <c r="AG485" i="5" s="1"/>
  <c r="E484" i="5"/>
  <c r="BZ484" i="5" s="1"/>
  <c r="D484" i="5"/>
  <c r="BL484" i="5"/>
  <c r="A484" i="5"/>
  <c r="E483" i="5"/>
  <c r="BZ483" i="5" s="1"/>
  <c r="D483" i="5"/>
  <c r="BL483" i="5"/>
  <c r="A483" i="5"/>
  <c r="AH483" i="5" s="1"/>
  <c r="E482" i="5"/>
  <c r="D482" i="5"/>
  <c r="BL482" i="5"/>
  <c r="A482" i="5"/>
  <c r="E481" i="5"/>
  <c r="D481" i="5"/>
  <c r="BL481" i="5"/>
  <c r="A481" i="5"/>
  <c r="E480" i="5"/>
  <c r="BZ480" i="5" s="1"/>
  <c r="D480" i="5"/>
  <c r="C480" i="5" s="1"/>
  <c r="BL480" i="5"/>
  <c r="A480" i="5"/>
  <c r="E479" i="5"/>
  <c r="D479" i="5"/>
  <c r="BL479" i="5"/>
  <c r="A479" i="5"/>
  <c r="E478" i="5"/>
  <c r="D478" i="5"/>
  <c r="BL478" i="5"/>
  <c r="A478" i="5"/>
  <c r="AH478" i="5" s="1"/>
  <c r="E477" i="5"/>
  <c r="D477" i="5"/>
  <c r="C477" i="5" s="1"/>
  <c r="BL477" i="5"/>
  <c r="A477" i="5"/>
  <c r="AH477" i="5" s="1"/>
  <c r="AG477" i="5" s="1"/>
  <c r="E476" i="5"/>
  <c r="BZ476" i="5" s="1"/>
  <c r="D476" i="5"/>
  <c r="BL476" i="5"/>
  <c r="A476" i="5"/>
  <c r="E475" i="5"/>
  <c r="D475" i="5"/>
  <c r="BL475" i="5"/>
  <c r="A475" i="5"/>
  <c r="AH475" i="5" s="1"/>
  <c r="E474" i="5"/>
  <c r="D474" i="5"/>
  <c r="BY474" i="5" s="1"/>
  <c r="BL474" i="5"/>
  <c r="A474" i="5"/>
  <c r="E473" i="5"/>
  <c r="BZ473" i="5" s="1"/>
  <c r="D473" i="5"/>
  <c r="BL473" i="5"/>
  <c r="A473" i="5"/>
  <c r="E472" i="5"/>
  <c r="D472" i="5"/>
  <c r="C472" i="5" s="1"/>
  <c r="BL472" i="5"/>
  <c r="A472" i="5"/>
  <c r="E471" i="5"/>
  <c r="D471" i="5"/>
  <c r="BL471" i="5"/>
  <c r="A471" i="5"/>
  <c r="E470" i="5"/>
  <c r="D470" i="5"/>
  <c r="BL470" i="5"/>
  <c r="A470" i="5"/>
  <c r="AH470" i="5" s="1"/>
  <c r="AG470" i="5" s="1"/>
  <c r="E469" i="5"/>
  <c r="D469" i="5"/>
  <c r="BL469" i="5"/>
  <c r="A469" i="5"/>
  <c r="E468" i="5"/>
  <c r="D468" i="5"/>
  <c r="BL468" i="5"/>
  <c r="A468" i="5"/>
  <c r="E467" i="5"/>
  <c r="BZ467" i="5" s="1"/>
  <c r="D467" i="5"/>
  <c r="BN467" i="5" s="1"/>
  <c r="BL467" i="5"/>
  <c r="A467" i="5"/>
  <c r="E466" i="5"/>
  <c r="D466" i="5"/>
  <c r="BL466" i="5"/>
  <c r="A466" i="5"/>
  <c r="AH466" i="5" s="1"/>
  <c r="E465" i="5"/>
  <c r="D465" i="5"/>
  <c r="BL465" i="5"/>
  <c r="A465" i="5"/>
  <c r="E464" i="5"/>
  <c r="D464" i="5"/>
  <c r="C464" i="5" s="1"/>
  <c r="BL464" i="5"/>
  <c r="A464" i="5"/>
  <c r="E463" i="5"/>
  <c r="D463" i="5"/>
  <c r="BY463" i="5" s="1"/>
  <c r="BL463" i="5"/>
  <c r="A463" i="5"/>
  <c r="E462" i="5"/>
  <c r="D462" i="5"/>
  <c r="BY462" i="5" s="1"/>
  <c r="BL462" i="5"/>
  <c r="A462" i="5"/>
  <c r="E461" i="5"/>
  <c r="D461" i="5"/>
  <c r="BL461" i="5"/>
  <c r="A461" i="5"/>
  <c r="E460" i="5"/>
  <c r="BZ460" i="5" s="1"/>
  <c r="D460" i="5"/>
  <c r="BN460" i="5" s="1"/>
  <c r="BL460" i="5"/>
  <c r="A460" i="5"/>
  <c r="E459" i="5"/>
  <c r="D459" i="5"/>
  <c r="BL459" i="5"/>
  <c r="A459" i="5"/>
  <c r="E458" i="5"/>
  <c r="D458" i="5"/>
  <c r="BL458" i="5"/>
  <c r="A458" i="5"/>
  <c r="E457" i="5"/>
  <c r="BZ457" i="5" s="1"/>
  <c r="D457" i="5"/>
  <c r="BL457" i="5"/>
  <c r="A457" i="5"/>
  <c r="E456" i="5"/>
  <c r="D456" i="5"/>
  <c r="C456" i="5" s="1"/>
  <c r="BL456" i="5"/>
  <c r="A456" i="5"/>
  <c r="E455" i="5"/>
  <c r="D455" i="5"/>
  <c r="BY455" i="5" s="1"/>
  <c r="BL455" i="5"/>
  <c r="A455" i="5"/>
  <c r="E454" i="5"/>
  <c r="D454" i="5"/>
  <c r="BY454" i="5" s="1"/>
  <c r="BL454" i="5"/>
  <c r="A454" i="5"/>
  <c r="E453" i="5"/>
  <c r="D453" i="5"/>
  <c r="BL453" i="5"/>
  <c r="A453" i="5"/>
  <c r="E452" i="5"/>
  <c r="D452" i="5"/>
  <c r="BL452" i="5"/>
  <c r="A452" i="5"/>
  <c r="E451" i="5"/>
  <c r="BZ451" i="5" s="1"/>
  <c r="D451" i="5"/>
  <c r="BN451" i="5" s="1"/>
  <c r="BL451" i="5"/>
  <c r="A451" i="5"/>
  <c r="E450" i="5"/>
  <c r="D450" i="5"/>
  <c r="BL450" i="5"/>
  <c r="A450" i="5"/>
  <c r="AH450" i="5" s="1"/>
  <c r="E449" i="5"/>
  <c r="D449" i="5"/>
  <c r="BL449" i="5"/>
  <c r="A449" i="5"/>
  <c r="E448" i="5"/>
  <c r="D448" i="5"/>
  <c r="C448" i="5" s="1"/>
  <c r="BL448" i="5"/>
  <c r="A448" i="5"/>
  <c r="E447" i="5"/>
  <c r="D447" i="5"/>
  <c r="BY447" i="5" s="1"/>
  <c r="BL447" i="5"/>
  <c r="A447" i="5"/>
  <c r="E446" i="5"/>
  <c r="D446" i="5"/>
  <c r="BY446" i="5" s="1"/>
  <c r="BL446" i="5"/>
  <c r="A446" i="5"/>
  <c r="E445" i="5"/>
  <c r="D445" i="5"/>
  <c r="BL445" i="5"/>
  <c r="A445" i="5"/>
  <c r="E444" i="5"/>
  <c r="D444" i="5"/>
  <c r="BL444" i="5"/>
  <c r="A444" i="5"/>
  <c r="E443" i="5"/>
  <c r="BZ443" i="5" s="1"/>
  <c r="D443" i="5"/>
  <c r="BY443" i="5" s="1"/>
  <c r="BL443" i="5"/>
  <c r="A443" i="5"/>
  <c r="E442" i="5"/>
  <c r="D442" i="5"/>
  <c r="BL442" i="5"/>
  <c r="A442" i="5"/>
  <c r="AH442" i="5" s="1"/>
  <c r="E441" i="5"/>
  <c r="BZ441" i="5" s="1"/>
  <c r="D441" i="5"/>
  <c r="BL441" i="5"/>
  <c r="A441" i="5"/>
  <c r="E440" i="5"/>
  <c r="D440" i="5"/>
  <c r="C440" i="5" s="1"/>
  <c r="BL440" i="5"/>
  <c r="A440" i="5"/>
  <c r="E439" i="5"/>
  <c r="D439" i="5"/>
  <c r="BY439" i="5" s="1"/>
  <c r="BL439" i="5"/>
  <c r="A439" i="5"/>
  <c r="E438" i="5"/>
  <c r="D438" i="5"/>
  <c r="BY438" i="5" s="1"/>
  <c r="BL438" i="5"/>
  <c r="A438" i="5"/>
  <c r="E437" i="5"/>
  <c r="D437" i="5"/>
  <c r="BL437" i="5"/>
  <c r="A437" i="5"/>
  <c r="E436" i="5"/>
  <c r="D436" i="5"/>
  <c r="BL436" i="5"/>
  <c r="A436" i="5"/>
  <c r="E435" i="5"/>
  <c r="BZ435" i="5" s="1"/>
  <c r="D435" i="5"/>
  <c r="BL435" i="5"/>
  <c r="A435" i="5"/>
  <c r="E434" i="5"/>
  <c r="D434" i="5"/>
  <c r="BL434" i="5"/>
  <c r="A434" i="5"/>
  <c r="AH434" i="5" s="1"/>
  <c r="E433" i="5"/>
  <c r="D433" i="5"/>
  <c r="BL433" i="5"/>
  <c r="A433" i="5"/>
  <c r="AH433" i="5" s="1"/>
  <c r="E432" i="5"/>
  <c r="D432" i="5"/>
  <c r="C432" i="5" s="1"/>
  <c r="BL432" i="5"/>
  <c r="A432" i="5"/>
  <c r="E431" i="5"/>
  <c r="D431" i="5"/>
  <c r="BY431" i="5" s="1"/>
  <c r="BL431" i="5"/>
  <c r="A431" i="5"/>
  <c r="E430" i="5"/>
  <c r="D430" i="5"/>
  <c r="BY430" i="5" s="1"/>
  <c r="BL430" i="5"/>
  <c r="A430" i="5"/>
  <c r="E429" i="5"/>
  <c r="D429" i="5"/>
  <c r="BL429" i="5"/>
  <c r="A429" i="5"/>
  <c r="E428" i="5"/>
  <c r="BZ428" i="5" s="1"/>
  <c r="D428" i="5"/>
  <c r="BL428" i="5"/>
  <c r="A428" i="5"/>
  <c r="E427" i="5"/>
  <c r="BZ427" i="5" s="1"/>
  <c r="D427" i="5"/>
  <c r="BL427" i="5"/>
  <c r="A427" i="5"/>
  <c r="E426" i="5"/>
  <c r="D426" i="5"/>
  <c r="BL426" i="5"/>
  <c r="A426" i="5"/>
  <c r="E425" i="5"/>
  <c r="D425" i="5"/>
  <c r="BL425" i="5"/>
  <c r="A425" i="5"/>
  <c r="E424" i="5"/>
  <c r="D424" i="5"/>
  <c r="C424" i="5" s="1"/>
  <c r="BL424" i="5"/>
  <c r="A424" i="5"/>
  <c r="E423" i="5"/>
  <c r="D423" i="5"/>
  <c r="BY423" i="5" s="1"/>
  <c r="BL423" i="5"/>
  <c r="A423" i="5"/>
  <c r="E422" i="5"/>
  <c r="D422" i="5"/>
  <c r="BY422" i="5" s="1"/>
  <c r="BL422" i="5"/>
  <c r="A422" i="5"/>
  <c r="E421" i="5"/>
  <c r="BZ421" i="5" s="1"/>
  <c r="D421" i="5"/>
  <c r="BL421" i="5"/>
  <c r="A421" i="5"/>
  <c r="E420" i="5"/>
  <c r="BZ420" i="5" s="1"/>
  <c r="D420" i="5"/>
  <c r="BN420" i="5" s="1"/>
  <c r="BL420" i="5"/>
  <c r="A420" i="5"/>
  <c r="E419" i="5"/>
  <c r="D419" i="5"/>
  <c r="BL419" i="5"/>
  <c r="A419" i="5"/>
  <c r="E418" i="5"/>
  <c r="D418" i="5"/>
  <c r="BL418" i="5"/>
  <c r="A418" i="5"/>
  <c r="E417" i="5"/>
  <c r="BZ417" i="5" s="1"/>
  <c r="D417" i="5"/>
  <c r="BL417" i="5"/>
  <c r="A417" i="5"/>
  <c r="AH417" i="5" s="1"/>
  <c r="E416" i="5"/>
  <c r="BZ416" i="5" s="1"/>
  <c r="D416" i="5"/>
  <c r="C416" i="5" s="1"/>
  <c r="BL416" i="5"/>
  <c r="A416" i="5"/>
  <c r="E415" i="5"/>
  <c r="D415" i="5"/>
  <c r="BL415" i="5"/>
  <c r="A415" i="5"/>
  <c r="E414" i="5"/>
  <c r="D414" i="5"/>
  <c r="BL414" i="5"/>
  <c r="A414" i="5"/>
  <c r="E413" i="5"/>
  <c r="D413" i="5"/>
  <c r="BL413" i="5"/>
  <c r="A413" i="5"/>
  <c r="E412" i="5"/>
  <c r="BZ412" i="5" s="1"/>
  <c r="D412" i="5"/>
  <c r="BL412" i="5"/>
  <c r="A412" i="5"/>
  <c r="E411" i="5"/>
  <c r="D411" i="5"/>
  <c r="BL411" i="5"/>
  <c r="A411" i="5"/>
  <c r="AH411" i="5" s="1"/>
  <c r="AG411" i="5" s="1"/>
  <c r="E410" i="5"/>
  <c r="D410" i="5"/>
  <c r="BL410" i="5"/>
  <c r="A410" i="5"/>
  <c r="AH410" i="5" s="1"/>
  <c r="AG410" i="5" s="1"/>
  <c r="E409" i="5"/>
  <c r="BZ409" i="5" s="1"/>
  <c r="D409" i="5"/>
  <c r="BL409" i="5"/>
  <c r="A409" i="5"/>
  <c r="E408" i="5"/>
  <c r="D408" i="5"/>
  <c r="BL408" i="5"/>
  <c r="A408" i="5"/>
  <c r="L408" i="5" s="1"/>
  <c r="E407" i="5"/>
  <c r="D407" i="5"/>
  <c r="BL407" i="5"/>
  <c r="A407" i="5"/>
  <c r="E406" i="5"/>
  <c r="D406" i="5"/>
  <c r="BL406" i="5"/>
  <c r="A406" i="5"/>
  <c r="E405" i="5"/>
  <c r="BZ405" i="5" s="1"/>
  <c r="D405" i="5"/>
  <c r="BL405" i="5"/>
  <c r="A405" i="5"/>
  <c r="E404" i="5"/>
  <c r="BZ404" i="5" s="1"/>
  <c r="D404" i="5"/>
  <c r="BL404" i="5"/>
  <c r="A404" i="5"/>
  <c r="E403" i="5"/>
  <c r="D403" i="5"/>
  <c r="BL403" i="5"/>
  <c r="A403" i="5"/>
  <c r="AH403" i="5" s="1"/>
  <c r="AG403" i="5" s="1"/>
  <c r="E402" i="5"/>
  <c r="D402" i="5"/>
  <c r="BL402" i="5"/>
  <c r="A402" i="5"/>
  <c r="E401" i="5"/>
  <c r="D401" i="5"/>
  <c r="BL401" i="5"/>
  <c r="A401" i="5"/>
  <c r="E400" i="5"/>
  <c r="BZ400" i="5" s="1"/>
  <c r="D400" i="5"/>
  <c r="C400" i="5" s="1"/>
  <c r="BL400" i="5"/>
  <c r="A400" i="5"/>
  <c r="E399" i="5"/>
  <c r="BZ399" i="5" s="1"/>
  <c r="D399" i="5"/>
  <c r="BL399" i="5"/>
  <c r="A399" i="5"/>
  <c r="E398" i="5"/>
  <c r="D398" i="5"/>
  <c r="C398" i="5" s="1"/>
  <c r="BL398" i="5"/>
  <c r="A398" i="5"/>
  <c r="E397" i="5"/>
  <c r="D397" i="5"/>
  <c r="BL397" i="5"/>
  <c r="A397" i="5"/>
  <c r="E396" i="5"/>
  <c r="BZ396" i="5" s="1"/>
  <c r="D396" i="5"/>
  <c r="BL396" i="5"/>
  <c r="A396" i="5"/>
  <c r="L396" i="5" s="1"/>
  <c r="E395" i="5"/>
  <c r="BZ395" i="5" s="1"/>
  <c r="D395" i="5"/>
  <c r="BL395" i="5"/>
  <c r="A395" i="5"/>
  <c r="AH395" i="5" s="1"/>
  <c r="AG395" i="5" s="1"/>
  <c r="E394" i="5"/>
  <c r="D394" i="5"/>
  <c r="BL394" i="5"/>
  <c r="A394" i="5"/>
  <c r="E393" i="5"/>
  <c r="D393" i="5"/>
  <c r="BY393" i="5" s="1"/>
  <c r="BL393" i="5"/>
  <c r="A393" i="5"/>
  <c r="E392" i="5"/>
  <c r="D392" i="5"/>
  <c r="BY392" i="5" s="1"/>
  <c r="BL392" i="5"/>
  <c r="A392" i="5"/>
  <c r="E391" i="5"/>
  <c r="D391" i="5"/>
  <c r="BL391" i="5"/>
  <c r="A391" i="5"/>
  <c r="E390" i="5"/>
  <c r="BZ390" i="5" s="1"/>
  <c r="D390" i="5"/>
  <c r="BN390" i="5" s="1"/>
  <c r="BL390" i="5"/>
  <c r="A390" i="5"/>
  <c r="E389" i="5"/>
  <c r="D389" i="5"/>
  <c r="BL389" i="5"/>
  <c r="A389" i="5"/>
  <c r="E388" i="5"/>
  <c r="D388" i="5"/>
  <c r="BL388" i="5"/>
  <c r="A388" i="5"/>
  <c r="AH388" i="5" s="1"/>
  <c r="E387" i="5"/>
  <c r="D387" i="5"/>
  <c r="BL387" i="5"/>
  <c r="A387" i="5"/>
  <c r="AH387" i="5" s="1"/>
  <c r="E386" i="5"/>
  <c r="BZ386" i="5" s="1"/>
  <c r="D386" i="5"/>
  <c r="BL386" i="5"/>
  <c r="A386" i="5"/>
  <c r="E385" i="5"/>
  <c r="D385" i="5"/>
  <c r="BY385" i="5" s="1"/>
  <c r="BL385" i="5"/>
  <c r="A385" i="5"/>
  <c r="E384" i="5"/>
  <c r="D384" i="5"/>
  <c r="BY384" i="5" s="1"/>
  <c r="BL384" i="5"/>
  <c r="A384" i="5"/>
  <c r="E383" i="5"/>
  <c r="BZ383" i="5" s="1"/>
  <c r="D383" i="5"/>
  <c r="BL383" i="5"/>
  <c r="A383" i="5"/>
  <c r="E382" i="5"/>
  <c r="D382" i="5"/>
  <c r="BL382" i="5"/>
  <c r="A382" i="5"/>
  <c r="E381" i="5"/>
  <c r="BZ381" i="5" s="1"/>
  <c r="D381" i="5"/>
  <c r="BN381" i="5" s="1"/>
  <c r="BL381" i="5"/>
  <c r="A381" i="5"/>
  <c r="E380" i="5"/>
  <c r="BZ380" i="5" s="1"/>
  <c r="D380" i="5"/>
  <c r="BL380" i="5"/>
  <c r="A380" i="5"/>
  <c r="AH380" i="5" s="1"/>
  <c r="E379" i="5"/>
  <c r="BZ379" i="5" s="1"/>
  <c r="D379" i="5"/>
  <c r="BL379" i="5"/>
  <c r="A379" i="5"/>
  <c r="AH379" i="5" s="1"/>
  <c r="E378" i="5"/>
  <c r="BZ378" i="5" s="1"/>
  <c r="D378" i="5"/>
  <c r="BL378" i="5"/>
  <c r="A378" i="5"/>
  <c r="E377" i="5"/>
  <c r="D377" i="5"/>
  <c r="BY377" i="5" s="1"/>
  <c r="BL377" i="5"/>
  <c r="A377" i="5"/>
  <c r="E376" i="5"/>
  <c r="D376" i="5"/>
  <c r="BY376" i="5" s="1"/>
  <c r="BL376" i="5"/>
  <c r="A376" i="5"/>
  <c r="E375" i="5"/>
  <c r="D375" i="5"/>
  <c r="BL375" i="5"/>
  <c r="A375" i="5"/>
  <c r="E374" i="5"/>
  <c r="BZ374" i="5" s="1"/>
  <c r="D374" i="5"/>
  <c r="BN374" i="5" s="1"/>
  <c r="BL374" i="5"/>
  <c r="A374" i="5"/>
  <c r="E373" i="5"/>
  <c r="D373" i="5"/>
  <c r="AF373" i="5" s="1"/>
  <c r="CC373" i="5" s="1"/>
  <c r="BL373" i="5"/>
  <c r="A373" i="5"/>
  <c r="E372" i="5"/>
  <c r="D372" i="5"/>
  <c r="BL372" i="5"/>
  <c r="A372" i="5"/>
  <c r="AH372" i="5" s="1"/>
  <c r="E371" i="5"/>
  <c r="D371" i="5"/>
  <c r="BL371" i="5"/>
  <c r="A371" i="5"/>
  <c r="AH371" i="5" s="1"/>
  <c r="E370" i="5"/>
  <c r="BZ370" i="5" s="1"/>
  <c r="D370" i="5"/>
  <c r="BL370" i="5"/>
  <c r="A370" i="5"/>
  <c r="E369" i="5"/>
  <c r="D369" i="5"/>
  <c r="BY369" i="5" s="1"/>
  <c r="BL369" i="5"/>
  <c r="A369" i="5"/>
  <c r="E368" i="5"/>
  <c r="D368" i="5"/>
  <c r="BY368" i="5" s="1"/>
  <c r="BL368" i="5"/>
  <c r="A368" i="5"/>
  <c r="E367" i="5"/>
  <c r="BZ367" i="5" s="1"/>
  <c r="D367" i="5"/>
  <c r="BL367" i="5"/>
  <c r="A367" i="5"/>
  <c r="E366" i="5"/>
  <c r="D366" i="5"/>
  <c r="BL366" i="5"/>
  <c r="A366" i="5"/>
  <c r="E365" i="5"/>
  <c r="BZ365" i="5" s="1"/>
  <c r="D365" i="5"/>
  <c r="BL365" i="5"/>
  <c r="A365" i="5"/>
  <c r="E364" i="5"/>
  <c r="D364" i="5"/>
  <c r="BL364" i="5"/>
  <c r="A364" i="5"/>
  <c r="AH364" i="5" s="1"/>
  <c r="E363" i="5"/>
  <c r="D363" i="5"/>
  <c r="BL363" i="5"/>
  <c r="A363" i="5"/>
  <c r="AH363" i="5" s="1"/>
  <c r="E362" i="5"/>
  <c r="BZ362" i="5" s="1"/>
  <c r="D362" i="5"/>
  <c r="BL362" i="5"/>
  <c r="A362" i="5"/>
  <c r="E361" i="5"/>
  <c r="D361" i="5"/>
  <c r="BY361" i="5" s="1"/>
  <c r="BL361" i="5"/>
  <c r="A361" i="5"/>
  <c r="E360" i="5"/>
  <c r="D360" i="5"/>
  <c r="BY360" i="5" s="1"/>
  <c r="BL360" i="5"/>
  <c r="A360" i="5"/>
  <c r="E359" i="5"/>
  <c r="D359" i="5"/>
  <c r="BL359" i="5"/>
  <c r="A359" i="5"/>
  <c r="E358" i="5"/>
  <c r="D358" i="5"/>
  <c r="BL358" i="5"/>
  <c r="A358" i="5"/>
  <c r="E357" i="5"/>
  <c r="D357" i="5"/>
  <c r="BN357" i="5" s="1"/>
  <c r="BL357" i="5"/>
  <c r="A357" i="5"/>
  <c r="E356" i="5"/>
  <c r="D356" i="5"/>
  <c r="BL356" i="5"/>
  <c r="A356" i="5"/>
  <c r="AH356" i="5" s="1"/>
  <c r="E355" i="5"/>
  <c r="D355" i="5"/>
  <c r="BL355" i="5"/>
  <c r="A355" i="5"/>
  <c r="AH355" i="5" s="1"/>
  <c r="E354" i="5"/>
  <c r="BZ354" i="5" s="1"/>
  <c r="D354" i="5"/>
  <c r="BL354" i="5"/>
  <c r="A354" i="5"/>
  <c r="E353" i="5"/>
  <c r="D353" i="5"/>
  <c r="BY353" i="5" s="1"/>
  <c r="BL353" i="5"/>
  <c r="A353" i="5"/>
  <c r="E352" i="5"/>
  <c r="D352" i="5"/>
  <c r="BY352" i="5" s="1"/>
  <c r="BL352" i="5"/>
  <c r="A352" i="5"/>
  <c r="E351" i="5"/>
  <c r="D351" i="5"/>
  <c r="BL351" i="5"/>
  <c r="A351" i="5"/>
  <c r="E350" i="5"/>
  <c r="D350" i="5"/>
  <c r="BL350" i="5"/>
  <c r="A350" i="5"/>
  <c r="E349" i="5"/>
  <c r="BZ349" i="5" s="1"/>
  <c r="D349" i="5"/>
  <c r="BN349" i="5" s="1"/>
  <c r="BL349" i="5"/>
  <c r="A349" i="5"/>
  <c r="E348" i="5"/>
  <c r="D348" i="5"/>
  <c r="BL348" i="5"/>
  <c r="A348" i="5"/>
  <c r="AH348" i="5" s="1"/>
  <c r="E347" i="5"/>
  <c r="BZ347" i="5" s="1"/>
  <c r="D347" i="5"/>
  <c r="BL347" i="5"/>
  <c r="A347" i="5"/>
  <c r="AH347" i="5" s="1"/>
  <c r="E346" i="5"/>
  <c r="BZ346" i="5" s="1"/>
  <c r="D346" i="5"/>
  <c r="BL346" i="5"/>
  <c r="A346" i="5"/>
  <c r="E345" i="5"/>
  <c r="BZ345" i="5" s="1"/>
  <c r="D345" i="5"/>
  <c r="BL345" i="5"/>
  <c r="A345" i="5"/>
  <c r="E344" i="5"/>
  <c r="D344" i="5"/>
  <c r="C344" i="5" s="1"/>
  <c r="BL344" i="5"/>
  <c r="A344" i="5"/>
  <c r="E343" i="5"/>
  <c r="D343" i="5"/>
  <c r="BN343" i="5" s="1"/>
  <c r="BL343" i="5"/>
  <c r="A343" i="5"/>
  <c r="E342" i="5"/>
  <c r="D342" i="5"/>
  <c r="BL342" i="5"/>
  <c r="A342" i="5"/>
  <c r="L342" i="5" s="1"/>
  <c r="E341" i="5"/>
  <c r="BZ341" i="5" s="1"/>
  <c r="D341" i="5"/>
  <c r="BL341" i="5"/>
  <c r="A341" i="5"/>
  <c r="AH341" i="5" s="1"/>
  <c r="E340" i="5"/>
  <c r="D340" i="5"/>
  <c r="BL340" i="5"/>
  <c r="A340" i="5"/>
  <c r="E339" i="5"/>
  <c r="D339" i="5"/>
  <c r="BL339" i="5"/>
  <c r="A339" i="5"/>
  <c r="E338" i="5"/>
  <c r="BZ338" i="5" s="1"/>
  <c r="D338" i="5"/>
  <c r="BL338" i="5"/>
  <c r="A338" i="5"/>
  <c r="E337" i="5"/>
  <c r="BZ337" i="5" s="1"/>
  <c r="D337" i="5"/>
  <c r="BL337" i="5"/>
  <c r="A337" i="5"/>
  <c r="E336" i="5"/>
  <c r="D336" i="5"/>
  <c r="BL336" i="5"/>
  <c r="A336" i="5"/>
  <c r="E335" i="5"/>
  <c r="D335" i="5"/>
  <c r="BL335" i="5"/>
  <c r="A335" i="5"/>
  <c r="E334" i="5"/>
  <c r="D334" i="5"/>
  <c r="BL334" i="5"/>
  <c r="A334" i="5"/>
  <c r="AH334" i="5" s="1"/>
  <c r="AG334" i="5" s="1"/>
  <c r="E333" i="5"/>
  <c r="BZ333" i="5" s="1"/>
  <c r="D333" i="5"/>
  <c r="BL333" i="5"/>
  <c r="A333" i="5"/>
  <c r="E332" i="5"/>
  <c r="BZ332" i="5" s="1"/>
  <c r="D332" i="5"/>
  <c r="C332" i="5" s="1"/>
  <c r="BL332" i="5"/>
  <c r="A332" i="5"/>
  <c r="AH332" i="5" s="1"/>
  <c r="E331" i="5"/>
  <c r="BZ331" i="5" s="1"/>
  <c r="D331" i="5"/>
  <c r="C331" i="5" s="1"/>
  <c r="BL331" i="5"/>
  <c r="A331" i="5"/>
  <c r="AH331" i="5" s="1"/>
  <c r="E330" i="5"/>
  <c r="D330" i="5"/>
  <c r="BL330" i="5"/>
  <c r="A330" i="5"/>
  <c r="E329" i="5"/>
  <c r="D329" i="5"/>
  <c r="BL329" i="5"/>
  <c r="A329" i="5"/>
  <c r="E328" i="5"/>
  <c r="D328" i="5"/>
  <c r="BL328" i="5"/>
  <c r="A328" i="5"/>
  <c r="E327" i="5"/>
  <c r="D327" i="5"/>
  <c r="BL327" i="5"/>
  <c r="A327" i="5"/>
  <c r="E326" i="5"/>
  <c r="D326" i="5"/>
  <c r="BL326" i="5"/>
  <c r="A326" i="5"/>
  <c r="AH326" i="5" s="1"/>
  <c r="AG326" i="5" s="1"/>
  <c r="E325" i="5"/>
  <c r="D325" i="5"/>
  <c r="BL325" i="5"/>
  <c r="A325" i="5"/>
  <c r="E324" i="5"/>
  <c r="D324" i="5"/>
  <c r="BL324" i="5"/>
  <c r="A324" i="5"/>
  <c r="AH324" i="5" s="1"/>
  <c r="E323" i="5"/>
  <c r="BZ323" i="5" s="1"/>
  <c r="D323" i="5"/>
  <c r="C323" i="5" s="1"/>
  <c r="BL323" i="5"/>
  <c r="A323" i="5"/>
  <c r="AH323" i="5" s="1"/>
  <c r="E322" i="5"/>
  <c r="D322" i="5"/>
  <c r="BL322" i="5"/>
  <c r="A322" i="5"/>
  <c r="E321" i="5"/>
  <c r="D321" i="5"/>
  <c r="BL321" i="5"/>
  <c r="A321" i="5"/>
  <c r="E320" i="5"/>
  <c r="D320" i="5"/>
  <c r="C320" i="5" s="1"/>
  <c r="BL320" i="5"/>
  <c r="A320" i="5"/>
  <c r="E319" i="5"/>
  <c r="D319" i="5"/>
  <c r="BL319" i="5"/>
  <c r="A319" i="5"/>
  <c r="E318" i="5"/>
  <c r="D318" i="5"/>
  <c r="BL318" i="5"/>
  <c r="A318" i="5"/>
  <c r="AH318" i="5" s="1"/>
  <c r="AG318" i="5" s="1"/>
  <c r="E317" i="5"/>
  <c r="D317" i="5"/>
  <c r="BL317" i="5"/>
  <c r="A317" i="5"/>
  <c r="AH317" i="5" s="1"/>
  <c r="AG317" i="5" s="1"/>
  <c r="E316" i="5"/>
  <c r="BZ316" i="5" s="1"/>
  <c r="D316" i="5"/>
  <c r="BL316" i="5"/>
  <c r="A316" i="5"/>
  <c r="E315" i="5"/>
  <c r="D315" i="5"/>
  <c r="C315" i="5" s="1"/>
  <c r="BL315" i="5"/>
  <c r="A315" i="5"/>
  <c r="AH315" i="5" s="1"/>
  <c r="E314" i="5"/>
  <c r="D314" i="5"/>
  <c r="BL314" i="5"/>
  <c r="A314" i="5"/>
  <c r="E313" i="5"/>
  <c r="BZ313" i="5" s="1"/>
  <c r="D313" i="5"/>
  <c r="BL313" i="5"/>
  <c r="A313" i="5"/>
  <c r="E312" i="5"/>
  <c r="D312" i="5"/>
  <c r="BN312" i="5" s="1"/>
  <c r="BL312" i="5"/>
  <c r="A312" i="5"/>
  <c r="E311" i="5"/>
  <c r="D311" i="5"/>
  <c r="BL311" i="5"/>
  <c r="A311" i="5"/>
  <c r="E310" i="5"/>
  <c r="BZ310" i="5" s="1"/>
  <c r="D310" i="5"/>
  <c r="C310" i="5" s="1"/>
  <c r="BL310" i="5"/>
  <c r="A310" i="5"/>
  <c r="AH310" i="5" s="1"/>
  <c r="E309" i="5"/>
  <c r="D309" i="5"/>
  <c r="BL309" i="5"/>
  <c r="A309" i="5"/>
  <c r="AH309" i="5" s="1"/>
  <c r="AG309" i="5" s="1"/>
  <c r="E308" i="5"/>
  <c r="BZ308" i="5" s="1"/>
  <c r="D308" i="5"/>
  <c r="BL308" i="5"/>
  <c r="A308" i="5"/>
  <c r="E307" i="5"/>
  <c r="BZ307" i="5" s="1"/>
  <c r="D307" i="5"/>
  <c r="C307" i="5" s="1"/>
  <c r="BL307" i="5"/>
  <c r="A307" i="5"/>
  <c r="AH307" i="5" s="1"/>
  <c r="E306" i="5"/>
  <c r="D306" i="5"/>
  <c r="BL306" i="5"/>
  <c r="A306" i="5"/>
  <c r="E305" i="5"/>
  <c r="D305" i="5"/>
  <c r="BL305" i="5"/>
  <c r="A305" i="5"/>
  <c r="E304" i="5"/>
  <c r="D304" i="5"/>
  <c r="BL304" i="5"/>
  <c r="A304" i="5"/>
  <c r="E303" i="5"/>
  <c r="D303" i="5"/>
  <c r="AF303" i="5" s="1"/>
  <c r="CC303" i="5" s="1"/>
  <c r="BL303" i="5"/>
  <c r="A303" i="5"/>
  <c r="E302" i="5"/>
  <c r="D302" i="5"/>
  <c r="BL302" i="5"/>
  <c r="A302" i="5"/>
  <c r="AH302" i="5" s="1"/>
  <c r="E301" i="5"/>
  <c r="D301" i="5"/>
  <c r="C301" i="5" s="1"/>
  <c r="BL301" i="5"/>
  <c r="A301" i="5"/>
  <c r="AH301" i="5" s="1"/>
  <c r="AG301" i="5" s="1"/>
  <c r="E300" i="5"/>
  <c r="BZ300" i="5" s="1"/>
  <c r="D300" i="5"/>
  <c r="BL300" i="5"/>
  <c r="A300" i="5"/>
  <c r="E299" i="5"/>
  <c r="BZ299" i="5" s="1"/>
  <c r="D299" i="5"/>
  <c r="C299" i="5" s="1"/>
  <c r="BL299" i="5"/>
  <c r="A299" i="5"/>
  <c r="AH299" i="5" s="1"/>
  <c r="E298" i="5"/>
  <c r="D298" i="5"/>
  <c r="C298" i="5" s="1"/>
  <c r="BL298" i="5"/>
  <c r="A298" i="5"/>
  <c r="E297" i="5"/>
  <c r="D297" i="5"/>
  <c r="BL297" i="5"/>
  <c r="A297" i="5"/>
  <c r="E296" i="5"/>
  <c r="BZ296" i="5" s="1"/>
  <c r="D296" i="5"/>
  <c r="BN296" i="5" s="1"/>
  <c r="BL296" i="5"/>
  <c r="A296" i="5"/>
  <c r="E295" i="5"/>
  <c r="D295" i="5"/>
  <c r="BL295" i="5"/>
  <c r="A295" i="5"/>
  <c r="E294" i="5"/>
  <c r="D294" i="5"/>
  <c r="BL294" i="5"/>
  <c r="A294" i="5"/>
  <c r="E293" i="5"/>
  <c r="D293" i="5"/>
  <c r="C293" i="5" s="1"/>
  <c r="BL293" i="5"/>
  <c r="A293" i="5"/>
  <c r="E292" i="5"/>
  <c r="BZ292" i="5" s="1"/>
  <c r="D292" i="5"/>
  <c r="BL292" i="5"/>
  <c r="A292" i="5"/>
  <c r="E291" i="5"/>
  <c r="BZ291" i="5" s="1"/>
  <c r="D291" i="5"/>
  <c r="C291" i="5" s="1"/>
  <c r="BL291" i="5"/>
  <c r="A291" i="5"/>
  <c r="E290" i="5"/>
  <c r="D290" i="5"/>
  <c r="C290" i="5" s="1"/>
  <c r="BL290" i="5"/>
  <c r="A290" i="5"/>
  <c r="E289" i="5"/>
  <c r="BZ289" i="5" s="1"/>
  <c r="D289" i="5"/>
  <c r="BL289" i="5"/>
  <c r="A289" i="5"/>
  <c r="L289" i="5" s="1"/>
  <c r="E288" i="5"/>
  <c r="D288" i="5"/>
  <c r="BL288" i="5"/>
  <c r="A288" i="5"/>
  <c r="E287" i="5"/>
  <c r="BZ287" i="5" s="1"/>
  <c r="D287" i="5"/>
  <c r="BL287" i="5"/>
  <c r="A287" i="5"/>
  <c r="E286" i="5"/>
  <c r="D286" i="5"/>
  <c r="BL286" i="5"/>
  <c r="A286" i="5"/>
  <c r="AH286" i="5" s="1"/>
  <c r="E285" i="5"/>
  <c r="D285" i="5"/>
  <c r="BL285" i="5"/>
  <c r="A285" i="5"/>
  <c r="AH285" i="5" s="1"/>
  <c r="AG285" i="5" s="1"/>
  <c r="E284" i="5"/>
  <c r="BZ284" i="5" s="1"/>
  <c r="D284" i="5"/>
  <c r="BL284" i="5"/>
  <c r="A284" i="5"/>
  <c r="AH284" i="5" s="1"/>
  <c r="AG284" i="5" s="1"/>
  <c r="E283" i="5"/>
  <c r="D283" i="5"/>
  <c r="C283" i="5" s="1"/>
  <c r="BL283" i="5"/>
  <c r="A283" i="5"/>
  <c r="E282" i="5"/>
  <c r="D282" i="5"/>
  <c r="C282" i="5" s="1"/>
  <c r="BL282" i="5"/>
  <c r="A282" i="5"/>
  <c r="E281" i="5"/>
  <c r="D281" i="5"/>
  <c r="BN281" i="5" s="1"/>
  <c r="BL281" i="5"/>
  <c r="A281" i="5"/>
  <c r="E280" i="5"/>
  <c r="D280" i="5"/>
  <c r="BL280" i="5"/>
  <c r="A280" i="5"/>
  <c r="E279" i="5"/>
  <c r="BZ279" i="5" s="1"/>
  <c r="D279" i="5"/>
  <c r="BL279" i="5"/>
  <c r="A279" i="5"/>
  <c r="E278" i="5"/>
  <c r="D278" i="5"/>
  <c r="BN278" i="5" s="1"/>
  <c r="BL278" i="5"/>
  <c r="A278" i="5"/>
  <c r="E277" i="5"/>
  <c r="D277" i="5"/>
  <c r="C277" i="5" s="1"/>
  <c r="BL277" i="5"/>
  <c r="A277" i="5"/>
  <c r="E276" i="5"/>
  <c r="D276" i="5"/>
  <c r="BL276" i="5"/>
  <c r="A276" i="5"/>
  <c r="E275" i="5"/>
  <c r="BZ275" i="5" s="1"/>
  <c r="D275" i="5"/>
  <c r="BL275" i="5"/>
  <c r="A275" i="5"/>
  <c r="AH275" i="5" s="1"/>
  <c r="E274" i="5"/>
  <c r="D274" i="5"/>
  <c r="C274" i="5" s="1"/>
  <c r="BL274" i="5"/>
  <c r="A274" i="5"/>
  <c r="AH274" i="5" s="1"/>
  <c r="AG274" i="5" s="1"/>
  <c r="E273" i="5"/>
  <c r="BZ273" i="5" s="1"/>
  <c r="D273" i="5"/>
  <c r="BL273" i="5"/>
  <c r="A273" i="5"/>
  <c r="E272" i="5"/>
  <c r="D272" i="5"/>
  <c r="C272" i="5" s="1"/>
  <c r="BL272" i="5"/>
  <c r="A272" i="5"/>
  <c r="E271" i="5"/>
  <c r="D271" i="5"/>
  <c r="BY271" i="5" s="1"/>
  <c r="BL271" i="5"/>
  <c r="A271" i="5"/>
  <c r="E270" i="5"/>
  <c r="D270" i="5"/>
  <c r="BL270" i="5"/>
  <c r="A270" i="5"/>
  <c r="E269" i="5"/>
  <c r="BZ269" i="5" s="1"/>
  <c r="D269" i="5"/>
  <c r="C269" i="5" s="1"/>
  <c r="BL269" i="5"/>
  <c r="A269" i="5"/>
  <c r="E268" i="5"/>
  <c r="BZ268" i="5" s="1"/>
  <c r="D268" i="5"/>
  <c r="AF268" i="5" s="1"/>
  <c r="CC268" i="5" s="1"/>
  <c r="BL268" i="5"/>
  <c r="A268" i="5"/>
  <c r="E267" i="5"/>
  <c r="BZ267" i="5" s="1"/>
  <c r="D267" i="5"/>
  <c r="BL267" i="5"/>
  <c r="A267" i="5"/>
  <c r="AH267" i="5" s="1"/>
  <c r="E266" i="5"/>
  <c r="D266" i="5"/>
  <c r="BL266" i="5"/>
  <c r="A266" i="5"/>
  <c r="AH266" i="5" s="1"/>
  <c r="E265" i="5"/>
  <c r="BZ265" i="5" s="1"/>
  <c r="D265" i="5"/>
  <c r="BL265" i="5"/>
  <c r="A265" i="5"/>
  <c r="E264" i="5"/>
  <c r="D264" i="5"/>
  <c r="BL264" i="5"/>
  <c r="A264" i="5"/>
  <c r="E263" i="5"/>
  <c r="D263" i="5"/>
  <c r="BY263" i="5" s="1"/>
  <c r="BL263" i="5"/>
  <c r="A263" i="5"/>
  <c r="E262" i="5"/>
  <c r="D262" i="5"/>
  <c r="BL262" i="5"/>
  <c r="A262" i="5"/>
  <c r="E261" i="5"/>
  <c r="D261" i="5"/>
  <c r="AF261" i="5" s="1"/>
  <c r="CC261" i="5" s="1"/>
  <c r="BL261" i="5"/>
  <c r="A261" i="5"/>
  <c r="E260" i="5"/>
  <c r="BZ260" i="5" s="1"/>
  <c r="D260" i="5"/>
  <c r="BL260" i="5"/>
  <c r="A260" i="5"/>
  <c r="E259" i="5"/>
  <c r="D259" i="5"/>
  <c r="BL259" i="5"/>
  <c r="A259" i="5"/>
  <c r="AH259" i="5" s="1"/>
  <c r="E258" i="5"/>
  <c r="D258" i="5"/>
  <c r="BL258" i="5"/>
  <c r="A258" i="5"/>
  <c r="E257" i="5"/>
  <c r="BZ257" i="5" s="1"/>
  <c r="D257" i="5"/>
  <c r="BL257" i="5"/>
  <c r="A257" i="5"/>
  <c r="E256" i="5"/>
  <c r="D256" i="5"/>
  <c r="C256" i="5" s="1"/>
  <c r="BL256" i="5"/>
  <c r="A256" i="5"/>
  <c r="E255" i="5"/>
  <c r="D255" i="5"/>
  <c r="BY255" i="5" s="1"/>
  <c r="BL255" i="5"/>
  <c r="A255" i="5"/>
  <c r="E254" i="5"/>
  <c r="D254" i="5"/>
  <c r="BL254" i="5"/>
  <c r="A254" i="5"/>
  <c r="E253" i="5"/>
  <c r="BZ253" i="5" s="1"/>
  <c r="D253" i="5"/>
  <c r="BY253" i="5" s="1"/>
  <c r="BL253" i="5"/>
  <c r="A253" i="5"/>
  <c r="E252" i="5"/>
  <c r="BZ252" i="5" s="1"/>
  <c r="D252" i="5"/>
  <c r="BL252" i="5"/>
  <c r="A252" i="5"/>
  <c r="E251" i="5"/>
  <c r="BZ251" i="5" s="1"/>
  <c r="D251" i="5"/>
  <c r="BL251" i="5"/>
  <c r="A251" i="5"/>
  <c r="E250" i="5"/>
  <c r="D250" i="5"/>
  <c r="BL250" i="5"/>
  <c r="A250" i="5"/>
  <c r="AH250" i="5" s="1"/>
  <c r="AG250" i="5" s="1"/>
  <c r="E249" i="5"/>
  <c r="D249" i="5"/>
  <c r="BL249" i="5"/>
  <c r="A249" i="5"/>
  <c r="E248" i="5"/>
  <c r="D248" i="5"/>
  <c r="BY248" i="5" s="1"/>
  <c r="BL248" i="5"/>
  <c r="A248" i="5"/>
  <c r="E247" i="5"/>
  <c r="D247" i="5"/>
  <c r="BY247" i="5" s="1"/>
  <c r="BL247" i="5"/>
  <c r="A247" i="5"/>
  <c r="E246" i="5"/>
  <c r="D246" i="5"/>
  <c r="BL246" i="5"/>
  <c r="A246" i="5"/>
  <c r="E245" i="5"/>
  <c r="BZ245" i="5" s="1"/>
  <c r="D245" i="5"/>
  <c r="BL245" i="5"/>
  <c r="A245" i="5"/>
  <c r="E244" i="5"/>
  <c r="BZ244" i="5" s="1"/>
  <c r="D244" i="5"/>
  <c r="BL244" i="5"/>
  <c r="A244" i="5"/>
  <c r="E243" i="5"/>
  <c r="D243" i="5"/>
  <c r="BL243" i="5"/>
  <c r="A243" i="5"/>
  <c r="AH243" i="5" s="1"/>
  <c r="E242" i="5"/>
  <c r="D242" i="5"/>
  <c r="BL242" i="5"/>
  <c r="A242" i="5"/>
  <c r="E241" i="5"/>
  <c r="D241" i="5"/>
  <c r="BL241" i="5"/>
  <c r="A241" i="5"/>
  <c r="E240" i="5"/>
  <c r="D240" i="5"/>
  <c r="BY240" i="5" s="1"/>
  <c r="BL240" i="5"/>
  <c r="A240" i="5"/>
  <c r="E239" i="5"/>
  <c r="D239" i="5"/>
  <c r="BY239" i="5" s="1"/>
  <c r="BL239" i="5"/>
  <c r="A239" i="5"/>
  <c r="E238" i="5"/>
  <c r="D238" i="5"/>
  <c r="BL238" i="5"/>
  <c r="A238" i="5"/>
  <c r="E237" i="5"/>
  <c r="D237" i="5"/>
  <c r="C237" i="5" s="1"/>
  <c r="BL237" i="5"/>
  <c r="A237" i="5"/>
  <c r="E236" i="5"/>
  <c r="BZ236" i="5" s="1"/>
  <c r="D236" i="5"/>
  <c r="BL236" i="5"/>
  <c r="A236" i="5"/>
  <c r="E235" i="5"/>
  <c r="D235" i="5"/>
  <c r="BL235" i="5"/>
  <c r="A235" i="5"/>
  <c r="AH235" i="5" s="1"/>
  <c r="E234" i="5"/>
  <c r="BZ234" i="5" s="1"/>
  <c r="D234" i="5"/>
  <c r="BL234" i="5"/>
  <c r="A234" i="5"/>
  <c r="AH234" i="5" s="1"/>
  <c r="E233" i="5"/>
  <c r="D233" i="5"/>
  <c r="BL233" i="5"/>
  <c r="A233" i="5"/>
  <c r="E232" i="5"/>
  <c r="D232" i="5"/>
  <c r="BY232" i="5" s="1"/>
  <c r="BL232" i="5"/>
  <c r="A232" i="5"/>
  <c r="E231" i="5"/>
  <c r="D231" i="5"/>
  <c r="BY231" i="5" s="1"/>
  <c r="BL231" i="5"/>
  <c r="A231" i="5"/>
  <c r="E230" i="5"/>
  <c r="BZ230" i="5" s="1"/>
  <c r="D230" i="5"/>
  <c r="BL230" i="5"/>
  <c r="A230" i="5"/>
  <c r="E229" i="5"/>
  <c r="BZ229" i="5" s="1"/>
  <c r="D229" i="5"/>
  <c r="BL229" i="5"/>
  <c r="A229" i="5"/>
  <c r="E228" i="5"/>
  <c r="BZ228" i="5" s="1"/>
  <c r="D228" i="5"/>
  <c r="BL228" i="5"/>
  <c r="A228" i="5"/>
  <c r="E227" i="5"/>
  <c r="D227" i="5"/>
  <c r="BL227" i="5"/>
  <c r="A227" i="5"/>
  <c r="AH227" i="5" s="1"/>
  <c r="E226" i="5"/>
  <c r="BZ226" i="5" s="1"/>
  <c r="D226" i="5"/>
  <c r="BL226" i="5"/>
  <c r="A226" i="5"/>
  <c r="AH226" i="5" s="1"/>
  <c r="E225" i="5"/>
  <c r="D225" i="5"/>
  <c r="BL225" i="5"/>
  <c r="A225" i="5"/>
  <c r="E224" i="5"/>
  <c r="D224" i="5"/>
  <c r="BY224" i="5" s="1"/>
  <c r="BL224" i="5"/>
  <c r="A224" i="5"/>
  <c r="E223" i="5"/>
  <c r="D223" i="5"/>
  <c r="BY223" i="5" s="1"/>
  <c r="BL223" i="5"/>
  <c r="A223" i="5"/>
  <c r="E222" i="5"/>
  <c r="BZ222" i="5" s="1"/>
  <c r="D222" i="5"/>
  <c r="BL222" i="5"/>
  <c r="A222" i="5"/>
  <c r="E221" i="5"/>
  <c r="BZ221" i="5" s="1"/>
  <c r="D221" i="5"/>
  <c r="C221" i="5" s="1"/>
  <c r="BL221" i="5"/>
  <c r="A221" i="5"/>
  <c r="E220" i="5"/>
  <c r="BZ220" i="5" s="1"/>
  <c r="D220" i="5"/>
  <c r="BL220" i="5"/>
  <c r="A220" i="5"/>
  <c r="E219" i="5"/>
  <c r="D219" i="5"/>
  <c r="BL219" i="5"/>
  <c r="A219" i="5"/>
  <c r="AH219" i="5" s="1"/>
  <c r="E218" i="5"/>
  <c r="BZ218" i="5" s="1"/>
  <c r="D218" i="5"/>
  <c r="BL218" i="5"/>
  <c r="A218" i="5"/>
  <c r="AH218" i="5" s="1"/>
  <c r="E217" i="5"/>
  <c r="D217" i="5"/>
  <c r="BL217" i="5"/>
  <c r="A217" i="5"/>
  <c r="E216" i="5"/>
  <c r="D216" i="5"/>
  <c r="BY216" i="5" s="1"/>
  <c r="BL216" i="5"/>
  <c r="A216" i="5"/>
  <c r="E215" i="5"/>
  <c r="D215" i="5"/>
  <c r="BY215" i="5" s="1"/>
  <c r="BL215" i="5"/>
  <c r="A215" i="5"/>
  <c r="E214" i="5"/>
  <c r="D214" i="5"/>
  <c r="BL214" i="5"/>
  <c r="A214" i="5"/>
  <c r="E213" i="5"/>
  <c r="D213" i="5"/>
  <c r="C213" i="5" s="1"/>
  <c r="BL213" i="5"/>
  <c r="A213" i="5"/>
  <c r="E212" i="5"/>
  <c r="BZ212" i="5" s="1"/>
  <c r="D212" i="5"/>
  <c r="BL212" i="5"/>
  <c r="A212" i="5"/>
  <c r="E211" i="5"/>
  <c r="D211" i="5"/>
  <c r="BL211" i="5"/>
  <c r="A211" i="5"/>
  <c r="AH211" i="5" s="1"/>
  <c r="E210" i="5"/>
  <c r="D210" i="5"/>
  <c r="BL210" i="5"/>
  <c r="A210" i="5"/>
  <c r="AH210" i="5" s="1"/>
  <c r="AG210" i="5" s="1"/>
  <c r="E209" i="5"/>
  <c r="BZ209" i="5" s="1"/>
  <c r="D209" i="5"/>
  <c r="BL209" i="5"/>
  <c r="A209" i="5"/>
  <c r="L209" i="5" s="1"/>
  <c r="E208" i="5"/>
  <c r="D208" i="5"/>
  <c r="BL208" i="5"/>
  <c r="A208" i="5"/>
  <c r="E207" i="5"/>
  <c r="BZ207" i="5" s="1"/>
  <c r="D207" i="5"/>
  <c r="BL207" i="5"/>
  <c r="A207" i="5"/>
  <c r="L207" i="5" s="1"/>
  <c r="E206" i="5"/>
  <c r="D206" i="5"/>
  <c r="BL206" i="5"/>
  <c r="A206" i="5"/>
  <c r="E205" i="5"/>
  <c r="D205" i="5"/>
  <c r="C205" i="5" s="1"/>
  <c r="BL205" i="5"/>
  <c r="A205" i="5"/>
  <c r="E204" i="5"/>
  <c r="D204" i="5"/>
  <c r="BL204" i="5"/>
  <c r="A204" i="5"/>
  <c r="AH204" i="5" s="1"/>
  <c r="AG204" i="5" s="1"/>
  <c r="E203" i="5"/>
  <c r="D203" i="5"/>
  <c r="BN203" i="5" s="1"/>
  <c r="BL203" i="5"/>
  <c r="A203" i="5"/>
  <c r="E202" i="5"/>
  <c r="BZ202" i="5" s="1"/>
  <c r="D202" i="5"/>
  <c r="BN202" i="5" s="1"/>
  <c r="BL202" i="5"/>
  <c r="A202" i="5"/>
  <c r="E201" i="5"/>
  <c r="D201" i="5"/>
  <c r="BL201" i="5"/>
  <c r="A201" i="5"/>
  <c r="AH201" i="5" s="1"/>
  <c r="E200" i="5"/>
  <c r="D200" i="5"/>
  <c r="C200" i="5" s="1"/>
  <c r="BL200" i="5"/>
  <c r="A200" i="5"/>
  <c r="AH200" i="5" s="1"/>
  <c r="E199" i="5"/>
  <c r="D199" i="5"/>
  <c r="BL199" i="5"/>
  <c r="A199" i="5"/>
  <c r="E198" i="5"/>
  <c r="D198" i="5"/>
  <c r="BY198" i="5" s="1"/>
  <c r="BL198" i="5"/>
  <c r="A198" i="5"/>
  <c r="E197" i="5"/>
  <c r="D197" i="5"/>
  <c r="C197" i="5" s="1"/>
  <c r="BL197" i="5"/>
  <c r="A197" i="5"/>
  <c r="E196" i="5"/>
  <c r="BZ196" i="5" s="1"/>
  <c r="D196" i="5"/>
  <c r="BL196" i="5"/>
  <c r="A196" i="5"/>
  <c r="E195" i="5"/>
  <c r="D195" i="5"/>
  <c r="BN195" i="5" s="1"/>
  <c r="BL195" i="5"/>
  <c r="A195" i="5"/>
  <c r="E194" i="5"/>
  <c r="BZ194" i="5" s="1"/>
  <c r="D194" i="5"/>
  <c r="BL194" i="5"/>
  <c r="A194" i="5"/>
  <c r="E193" i="5"/>
  <c r="BZ193" i="5" s="1"/>
  <c r="D193" i="5"/>
  <c r="BL193" i="5"/>
  <c r="A193" i="5"/>
  <c r="AH193" i="5" s="1"/>
  <c r="E192" i="5"/>
  <c r="BZ192" i="5" s="1"/>
  <c r="D192" i="5"/>
  <c r="BL192" i="5"/>
  <c r="A192" i="5"/>
  <c r="AH192" i="5" s="1"/>
  <c r="E191" i="5"/>
  <c r="D191" i="5"/>
  <c r="BL191" i="5"/>
  <c r="A191" i="5"/>
  <c r="E190" i="5"/>
  <c r="D190" i="5"/>
  <c r="BY190" i="5" s="1"/>
  <c r="BL190" i="5"/>
  <c r="A190" i="5"/>
  <c r="E189" i="5"/>
  <c r="D189" i="5"/>
  <c r="C189" i="5" s="1"/>
  <c r="BL189" i="5"/>
  <c r="A189" i="5"/>
  <c r="E188" i="5"/>
  <c r="D188" i="5"/>
  <c r="BL188" i="5"/>
  <c r="A188" i="5"/>
  <c r="E187" i="5"/>
  <c r="BZ187" i="5" s="1"/>
  <c r="D187" i="5"/>
  <c r="BL187" i="5"/>
  <c r="A187" i="5"/>
  <c r="E186" i="5"/>
  <c r="D186" i="5"/>
  <c r="BN186" i="5" s="1"/>
  <c r="BL186" i="5"/>
  <c r="A186" i="5"/>
  <c r="E185" i="5"/>
  <c r="BZ185" i="5" s="1"/>
  <c r="D185" i="5"/>
  <c r="BL185" i="5"/>
  <c r="A185" i="5"/>
  <c r="AH185" i="5" s="1"/>
  <c r="E184" i="5"/>
  <c r="BZ184" i="5" s="1"/>
  <c r="D184" i="5"/>
  <c r="C184" i="5" s="1"/>
  <c r="BL184" i="5"/>
  <c r="A184" i="5"/>
  <c r="AH184" i="5" s="1"/>
  <c r="E183" i="5"/>
  <c r="D183" i="5"/>
  <c r="BL183" i="5"/>
  <c r="A183" i="5"/>
  <c r="E182" i="5"/>
  <c r="D182" i="5"/>
  <c r="BY182" i="5" s="1"/>
  <c r="BL182" i="5"/>
  <c r="A182" i="5"/>
  <c r="E181" i="5"/>
  <c r="D181" i="5"/>
  <c r="C181" i="5" s="1"/>
  <c r="BL181" i="5"/>
  <c r="A181" i="5"/>
  <c r="AH181" i="5" s="1"/>
  <c r="AG181" i="5" s="1"/>
  <c r="E180" i="5"/>
  <c r="D180" i="5"/>
  <c r="BL180" i="5"/>
  <c r="A180" i="5"/>
  <c r="E179" i="5"/>
  <c r="D179" i="5"/>
  <c r="BL179" i="5"/>
  <c r="A179" i="5"/>
  <c r="E178" i="5"/>
  <c r="D178" i="5"/>
  <c r="BN178" i="5" s="1"/>
  <c r="BL178" i="5"/>
  <c r="A178" i="5"/>
  <c r="E177" i="5"/>
  <c r="D177" i="5"/>
  <c r="BY177" i="5" s="1"/>
  <c r="BL177" i="5"/>
  <c r="A177" i="5"/>
  <c r="E176" i="5"/>
  <c r="BZ176" i="5" s="1"/>
  <c r="D176" i="5"/>
  <c r="C176" i="5" s="1"/>
  <c r="BL176" i="5"/>
  <c r="A176" i="5"/>
  <c r="AH176" i="5" s="1"/>
  <c r="E175" i="5"/>
  <c r="D175" i="5"/>
  <c r="BY175" i="5" s="1"/>
  <c r="BL175" i="5"/>
  <c r="A175" i="5"/>
  <c r="E174" i="5"/>
  <c r="D174" i="5"/>
  <c r="BY174" i="5" s="1"/>
  <c r="BL174" i="5"/>
  <c r="A174" i="5"/>
  <c r="E173" i="5"/>
  <c r="D173" i="5"/>
  <c r="C173" i="5" s="1"/>
  <c r="BL173" i="5"/>
  <c r="A173" i="5"/>
  <c r="E172" i="5"/>
  <c r="BZ172" i="5" s="1"/>
  <c r="D172" i="5"/>
  <c r="BL172" i="5"/>
  <c r="A172" i="5"/>
  <c r="E171" i="5"/>
  <c r="D171" i="5"/>
  <c r="BN171" i="5" s="1"/>
  <c r="BL171" i="5"/>
  <c r="A171" i="5"/>
  <c r="E170" i="5"/>
  <c r="BZ170" i="5" s="1"/>
  <c r="D170" i="5"/>
  <c r="BL170" i="5"/>
  <c r="A170" i="5"/>
  <c r="E169" i="5"/>
  <c r="D169" i="5"/>
  <c r="BL169" i="5"/>
  <c r="A169" i="5"/>
  <c r="AH169" i="5" s="1"/>
  <c r="E168" i="5"/>
  <c r="D168" i="5"/>
  <c r="C168" i="5" s="1"/>
  <c r="BL168" i="5"/>
  <c r="A168" i="5"/>
  <c r="AH168" i="5" s="1"/>
  <c r="E167" i="5"/>
  <c r="D167" i="5"/>
  <c r="BL167" i="5"/>
  <c r="A167" i="5"/>
  <c r="E166" i="5"/>
  <c r="D166" i="5"/>
  <c r="BY166" i="5" s="1"/>
  <c r="BL166" i="5"/>
  <c r="A166" i="5"/>
  <c r="E165" i="5"/>
  <c r="D165" i="5"/>
  <c r="C165" i="5" s="1"/>
  <c r="BL165" i="5"/>
  <c r="A165" i="5"/>
  <c r="E164" i="5"/>
  <c r="BZ164" i="5" s="1"/>
  <c r="D164" i="5"/>
  <c r="BL164" i="5"/>
  <c r="A164" i="5"/>
  <c r="E163" i="5"/>
  <c r="D163" i="5"/>
  <c r="BN163" i="5" s="1"/>
  <c r="BL163" i="5"/>
  <c r="A163" i="5"/>
  <c r="E162" i="5"/>
  <c r="BZ162" i="5" s="1"/>
  <c r="D162" i="5"/>
  <c r="BL162" i="5"/>
  <c r="A162" i="5"/>
  <c r="E161" i="5"/>
  <c r="D161" i="5"/>
  <c r="BL161" i="5"/>
  <c r="A161" i="5"/>
  <c r="E160" i="5"/>
  <c r="BZ160" i="5" s="1"/>
  <c r="D160" i="5"/>
  <c r="C160" i="5" s="1"/>
  <c r="BL160" i="5"/>
  <c r="A160" i="5"/>
  <c r="AH160" i="5" s="1"/>
  <c r="E159" i="5"/>
  <c r="D159" i="5"/>
  <c r="BL159" i="5"/>
  <c r="A159" i="5"/>
  <c r="E158" i="5"/>
  <c r="D158" i="5"/>
  <c r="BY158" i="5" s="1"/>
  <c r="BL158" i="5"/>
  <c r="A158" i="5"/>
  <c r="E157" i="5"/>
  <c r="D157" i="5"/>
  <c r="C157" i="5" s="1"/>
  <c r="BL157" i="5"/>
  <c r="A157" i="5"/>
  <c r="E156" i="5"/>
  <c r="D156" i="5"/>
  <c r="BL156" i="5"/>
  <c r="A156" i="5"/>
  <c r="E155" i="5"/>
  <c r="BZ155" i="5" s="1"/>
  <c r="D155" i="5"/>
  <c r="BY155" i="5" s="1"/>
  <c r="BL155" i="5"/>
  <c r="A155" i="5"/>
  <c r="E154" i="5"/>
  <c r="BZ154" i="5" s="1"/>
  <c r="D154" i="5"/>
  <c r="BN154" i="5" s="1"/>
  <c r="BL154" i="5"/>
  <c r="A154" i="5"/>
  <c r="E153" i="5"/>
  <c r="D153" i="5"/>
  <c r="BL153" i="5"/>
  <c r="A153" i="5"/>
  <c r="AH153" i="5" s="1"/>
  <c r="E152" i="5"/>
  <c r="D152" i="5"/>
  <c r="BL152" i="5"/>
  <c r="A152" i="5"/>
  <c r="AH152" i="5" s="1"/>
  <c r="E151" i="5"/>
  <c r="D151" i="5"/>
  <c r="BL151" i="5"/>
  <c r="A151" i="5"/>
  <c r="E150" i="5"/>
  <c r="D150" i="5"/>
  <c r="BY150" i="5" s="1"/>
  <c r="BL150" i="5"/>
  <c r="A150" i="5"/>
  <c r="E149" i="5"/>
  <c r="D149" i="5"/>
  <c r="C149" i="5" s="1"/>
  <c r="BL149" i="5"/>
  <c r="A149" i="5"/>
  <c r="E148" i="5"/>
  <c r="BZ148" i="5" s="1"/>
  <c r="D148" i="5"/>
  <c r="BL148" i="5"/>
  <c r="A148" i="5"/>
  <c r="E147" i="5"/>
  <c r="BZ147" i="5" s="1"/>
  <c r="D147" i="5"/>
  <c r="BL147" i="5"/>
  <c r="A147" i="5"/>
  <c r="E146" i="5"/>
  <c r="D146" i="5"/>
  <c r="BN146" i="5" s="1"/>
  <c r="BL146" i="5"/>
  <c r="A146" i="5"/>
  <c r="E145" i="5"/>
  <c r="D145" i="5"/>
  <c r="BL145" i="5"/>
  <c r="A145" i="5"/>
  <c r="E144" i="5"/>
  <c r="BZ144" i="5" s="1"/>
  <c r="D144" i="5"/>
  <c r="BL144" i="5"/>
  <c r="A144" i="5"/>
  <c r="E143" i="5"/>
  <c r="D143" i="5"/>
  <c r="C143" i="5" s="1"/>
  <c r="BL143" i="5"/>
  <c r="A143" i="5"/>
  <c r="E142" i="5"/>
  <c r="D142" i="5"/>
  <c r="BY142" i="5" s="1"/>
  <c r="BL142" i="5"/>
  <c r="A142" i="5"/>
  <c r="E141" i="5"/>
  <c r="D141" i="5"/>
  <c r="C141" i="5" s="1"/>
  <c r="BL141" i="5"/>
  <c r="A141" i="5"/>
  <c r="E140" i="5"/>
  <c r="D140" i="5"/>
  <c r="BL140" i="5"/>
  <c r="A140" i="5"/>
  <c r="E139" i="5"/>
  <c r="D139" i="5"/>
  <c r="BN139" i="5" s="1"/>
  <c r="BL139" i="5"/>
  <c r="A139" i="5"/>
  <c r="E138" i="5"/>
  <c r="BZ138" i="5" s="1"/>
  <c r="D138" i="5"/>
  <c r="BL138" i="5"/>
  <c r="A138" i="5"/>
  <c r="E137" i="5"/>
  <c r="D137" i="5"/>
  <c r="BL137" i="5"/>
  <c r="A137" i="5"/>
  <c r="E136" i="5"/>
  <c r="BZ136" i="5" s="1"/>
  <c r="D136" i="5"/>
  <c r="BL136" i="5"/>
  <c r="A136" i="5"/>
  <c r="E135" i="5"/>
  <c r="D135" i="5"/>
  <c r="BL135" i="5"/>
  <c r="A135" i="5"/>
  <c r="L135" i="5" s="1"/>
  <c r="E134" i="5"/>
  <c r="D134" i="5"/>
  <c r="BL134" i="5"/>
  <c r="A134" i="5"/>
  <c r="E133" i="5"/>
  <c r="BZ133" i="5" s="1"/>
  <c r="D133" i="5"/>
  <c r="BN133" i="5" s="1"/>
  <c r="BL133" i="5"/>
  <c r="A133" i="5"/>
  <c r="E132" i="5"/>
  <c r="BZ132" i="5" s="1"/>
  <c r="D132" i="5"/>
  <c r="BL132" i="5"/>
  <c r="A132" i="5"/>
  <c r="E131" i="5"/>
  <c r="BZ131" i="5" s="1"/>
  <c r="D131" i="5"/>
  <c r="BL131" i="5"/>
  <c r="A131" i="5"/>
  <c r="E130" i="5"/>
  <c r="D130" i="5"/>
  <c r="BL130" i="5"/>
  <c r="A130" i="5"/>
  <c r="AH130" i="5" s="1"/>
  <c r="AG130" i="5" s="1"/>
  <c r="E129" i="5"/>
  <c r="D129" i="5"/>
  <c r="BL129" i="5"/>
  <c r="A129" i="5"/>
  <c r="AH129" i="5" s="1"/>
  <c r="AG129" i="5" s="1"/>
  <c r="E128" i="5"/>
  <c r="BZ128" i="5" s="1"/>
  <c r="D128" i="5"/>
  <c r="C128" i="5" s="1"/>
  <c r="BL128" i="5"/>
  <c r="A128" i="5"/>
  <c r="E127" i="5"/>
  <c r="BZ127" i="5" s="1"/>
  <c r="D127" i="5"/>
  <c r="C127" i="5" s="1"/>
  <c r="BL127" i="5"/>
  <c r="A127" i="5"/>
  <c r="L127" i="5" s="1"/>
  <c r="E126" i="5"/>
  <c r="D126" i="5"/>
  <c r="BL126" i="5"/>
  <c r="A126" i="5"/>
  <c r="E125" i="5"/>
  <c r="BZ125" i="5" s="1"/>
  <c r="D125" i="5"/>
  <c r="C125" i="5" s="1"/>
  <c r="BL125" i="5"/>
  <c r="A125" i="5"/>
  <c r="E124" i="5"/>
  <c r="BZ124" i="5" s="1"/>
  <c r="D124" i="5"/>
  <c r="BN124" i="5" s="1"/>
  <c r="BL124" i="5"/>
  <c r="A124" i="5"/>
  <c r="E123" i="5"/>
  <c r="D123" i="5"/>
  <c r="BN123" i="5" s="1"/>
  <c r="BL123" i="5"/>
  <c r="A123" i="5"/>
  <c r="E122" i="5"/>
  <c r="BZ122" i="5" s="1"/>
  <c r="D122" i="5"/>
  <c r="BL122" i="5"/>
  <c r="A122" i="5"/>
  <c r="AH122" i="5" s="1"/>
  <c r="E121" i="5"/>
  <c r="D121" i="5"/>
  <c r="BL121" i="5"/>
  <c r="A121" i="5"/>
  <c r="E120" i="5"/>
  <c r="BZ120" i="5" s="1"/>
  <c r="D120" i="5"/>
  <c r="C120" i="5" s="1"/>
  <c r="BL120" i="5"/>
  <c r="A120" i="5"/>
  <c r="AH120" i="5" s="1"/>
  <c r="AG120" i="5" s="1"/>
  <c r="E119" i="5"/>
  <c r="BZ119" i="5" s="1"/>
  <c r="D119" i="5"/>
  <c r="BL119" i="5"/>
  <c r="A119" i="5"/>
  <c r="L119" i="5" s="1"/>
  <c r="E118" i="5"/>
  <c r="D118" i="5"/>
  <c r="BL118" i="5"/>
  <c r="A118" i="5"/>
  <c r="AH118" i="5" s="1"/>
  <c r="E117" i="5"/>
  <c r="D117" i="5"/>
  <c r="BY117" i="5" s="1"/>
  <c r="BL117" i="5"/>
  <c r="A117" i="5"/>
  <c r="E116" i="5"/>
  <c r="BZ116" i="5" s="1"/>
  <c r="D116" i="5"/>
  <c r="BY116" i="5" s="1"/>
  <c r="BL116" i="5"/>
  <c r="A116" i="5"/>
  <c r="E115" i="5"/>
  <c r="BZ115" i="5" s="1"/>
  <c r="D115" i="5"/>
  <c r="BY115" i="5" s="1"/>
  <c r="BL115" i="5"/>
  <c r="A115" i="5"/>
  <c r="E114" i="5"/>
  <c r="D114" i="5"/>
  <c r="BL114" i="5"/>
  <c r="A114" i="5"/>
  <c r="E113" i="5"/>
  <c r="D113" i="5"/>
  <c r="BL113" i="5"/>
  <c r="A113" i="5"/>
  <c r="E112" i="5"/>
  <c r="BZ112" i="5" s="1"/>
  <c r="D112" i="5"/>
  <c r="BN112" i="5" s="1"/>
  <c r="BL112" i="5"/>
  <c r="A112" i="5"/>
  <c r="AH112" i="5" s="1"/>
  <c r="E111" i="5"/>
  <c r="BZ111" i="5" s="1"/>
  <c r="D111" i="5"/>
  <c r="C111" i="5" s="1"/>
  <c r="BL111" i="5"/>
  <c r="A111" i="5"/>
  <c r="AH111" i="5" s="1"/>
  <c r="E110" i="5"/>
  <c r="BZ110" i="5" s="1"/>
  <c r="D110" i="5"/>
  <c r="BL110" i="5"/>
  <c r="A110" i="5"/>
  <c r="AH110" i="5" s="1"/>
  <c r="E109" i="5"/>
  <c r="D109" i="5"/>
  <c r="BY109" i="5" s="1"/>
  <c r="BL109" i="5"/>
  <c r="A109" i="5"/>
  <c r="E108" i="5"/>
  <c r="BZ108" i="5" s="1"/>
  <c r="D108" i="5"/>
  <c r="BY108" i="5" s="1"/>
  <c r="BL108" i="5"/>
  <c r="A108" i="5"/>
  <c r="E107" i="5"/>
  <c r="D107" i="5"/>
  <c r="BY107" i="5" s="1"/>
  <c r="BL107" i="5"/>
  <c r="A107" i="5"/>
  <c r="E106" i="5"/>
  <c r="D106" i="5"/>
  <c r="C106" i="5" s="1"/>
  <c r="BL106" i="5"/>
  <c r="A106" i="5"/>
  <c r="E105" i="5"/>
  <c r="BZ105" i="5" s="1"/>
  <c r="D105" i="5"/>
  <c r="BL105" i="5"/>
  <c r="A105" i="5"/>
  <c r="E104" i="5"/>
  <c r="BZ104" i="5" s="1"/>
  <c r="D104" i="5"/>
  <c r="C104" i="5" s="1"/>
  <c r="BL104" i="5"/>
  <c r="A104" i="5"/>
  <c r="AH104" i="5" s="1"/>
  <c r="E103" i="5"/>
  <c r="BZ103" i="5" s="1"/>
  <c r="D103" i="5"/>
  <c r="BL103" i="5"/>
  <c r="A103" i="5"/>
  <c r="L103" i="5" s="1"/>
  <c r="E102" i="5"/>
  <c r="D102" i="5"/>
  <c r="BN102" i="5" s="1"/>
  <c r="BL102" i="5"/>
  <c r="A102" i="5"/>
  <c r="AH102" i="5" s="1"/>
  <c r="E101" i="5"/>
  <c r="D101" i="5"/>
  <c r="BY101" i="5" s="1"/>
  <c r="BL101" i="5"/>
  <c r="A101" i="5"/>
  <c r="E100" i="5"/>
  <c r="D100" i="5"/>
  <c r="BY100" i="5" s="1"/>
  <c r="BL100" i="5"/>
  <c r="A100" i="5"/>
  <c r="E99" i="5"/>
  <c r="D99" i="5"/>
  <c r="BL99" i="5"/>
  <c r="A99" i="5"/>
  <c r="E98" i="5"/>
  <c r="D98" i="5"/>
  <c r="C98" i="5" s="1"/>
  <c r="BL98" i="5"/>
  <c r="A98" i="5"/>
  <c r="E97" i="5"/>
  <c r="D97" i="5"/>
  <c r="BL97" i="5"/>
  <c r="A97" i="5"/>
  <c r="E96" i="5"/>
  <c r="BZ96" i="5" s="1"/>
  <c r="D96" i="5"/>
  <c r="BL96" i="5"/>
  <c r="A96" i="5"/>
  <c r="E95" i="5"/>
  <c r="BZ95" i="5" s="1"/>
  <c r="D95" i="5"/>
  <c r="BL95" i="5"/>
  <c r="A95" i="5"/>
  <c r="L95" i="5" s="1"/>
  <c r="E94" i="5"/>
  <c r="BZ94" i="5" s="1"/>
  <c r="D94" i="5"/>
  <c r="BL94" i="5"/>
  <c r="A94" i="5"/>
  <c r="AH94" i="5" s="1"/>
  <c r="E93" i="5"/>
  <c r="D93" i="5"/>
  <c r="BY93" i="5" s="1"/>
  <c r="BL93" i="5"/>
  <c r="A93" i="5"/>
  <c r="E92" i="5"/>
  <c r="D92" i="5"/>
  <c r="BY92" i="5" s="1"/>
  <c r="BL92" i="5"/>
  <c r="A92" i="5"/>
  <c r="E91" i="5"/>
  <c r="D91" i="5"/>
  <c r="BL91" i="5"/>
  <c r="A91" i="5"/>
  <c r="L91" i="5" s="1"/>
  <c r="E90" i="5"/>
  <c r="D90" i="5"/>
  <c r="C90" i="5" s="1"/>
  <c r="BL90" i="5"/>
  <c r="A90" i="5"/>
  <c r="E89" i="5"/>
  <c r="BZ89" i="5" s="1"/>
  <c r="D89" i="5"/>
  <c r="BL89" i="5"/>
  <c r="A89" i="5"/>
  <c r="E88" i="5"/>
  <c r="BZ88" i="5" s="1"/>
  <c r="D88" i="5"/>
  <c r="C88" i="5" s="1"/>
  <c r="BL88" i="5"/>
  <c r="A88" i="5"/>
  <c r="E87" i="5"/>
  <c r="BZ87" i="5" s="1"/>
  <c r="D87" i="5"/>
  <c r="BL87" i="5"/>
  <c r="A87" i="5"/>
  <c r="L87" i="5" s="1"/>
  <c r="E86" i="5"/>
  <c r="D86" i="5"/>
  <c r="BL86" i="5"/>
  <c r="A86" i="5"/>
  <c r="AH86" i="5" s="1"/>
  <c r="E85" i="5"/>
  <c r="D85" i="5"/>
  <c r="BY85" i="5" s="1"/>
  <c r="BL85" i="5"/>
  <c r="A85" i="5"/>
  <c r="L85" i="5" s="1"/>
  <c r="E84" i="5"/>
  <c r="D84" i="5"/>
  <c r="BY84" i="5" s="1"/>
  <c r="BL84" i="5"/>
  <c r="A84" i="5"/>
  <c r="E83" i="5"/>
  <c r="D83" i="5"/>
  <c r="BL83" i="5"/>
  <c r="A83" i="5"/>
  <c r="E82" i="5"/>
  <c r="D82" i="5"/>
  <c r="C82" i="5" s="1"/>
  <c r="BL82" i="5"/>
  <c r="A82" i="5"/>
  <c r="E81" i="5"/>
  <c r="BZ81" i="5" s="1"/>
  <c r="D81" i="5"/>
  <c r="BL81" i="5"/>
  <c r="A81" i="5"/>
  <c r="E80" i="5"/>
  <c r="BZ80" i="5" s="1"/>
  <c r="D80" i="5"/>
  <c r="C80" i="5" s="1"/>
  <c r="BL80" i="5"/>
  <c r="A80" i="5"/>
  <c r="E79" i="5"/>
  <c r="D79" i="5"/>
  <c r="BL79" i="5"/>
  <c r="A79" i="5"/>
  <c r="AH79" i="5" s="1"/>
  <c r="E78" i="5"/>
  <c r="BZ78" i="5" s="1"/>
  <c r="D78" i="5"/>
  <c r="BL78" i="5"/>
  <c r="A78" i="5"/>
  <c r="AH78" i="5" s="1"/>
  <c r="E77" i="5"/>
  <c r="D77" i="5"/>
  <c r="BY77" i="5" s="1"/>
  <c r="BL77" i="5"/>
  <c r="A77" i="5"/>
  <c r="L77" i="5" s="1"/>
  <c r="E76" i="5"/>
  <c r="D76" i="5"/>
  <c r="BY76" i="5" s="1"/>
  <c r="BL76" i="5"/>
  <c r="A76" i="5"/>
  <c r="E75" i="5"/>
  <c r="D75" i="5"/>
  <c r="BL75" i="5"/>
  <c r="A75" i="5"/>
  <c r="E74" i="5"/>
  <c r="D74" i="5"/>
  <c r="C74" i="5" s="1"/>
  <c r="BL74" i="5"/>
  <c r="A74" i="5"/>
  <c r="E73" i="5"/>
  <c r="BZ73" i="5" s="1"/>
  <c r="D73" i="5"/>
  <c r="BL73" i="5"/>
  <c r="A73" i="5"/>
  <c r="E72" i="5"/>
  <c r="BZ72" i="5" s="1"/>
  <c r="D72" i="5"/>
  <c r="C72" i="5" s="1"/>
  <c r="BL72" i="5"/>
  <c r="A72" i="5"/>
  <c r="E71" i="5"/>
  <c r="BZ71" i="5" s="1"/>
  <c r="D71" i="5"/>
  <c r="BL71" i="5"/>
  <c r="A71" i="5"/>
  <c r="AH71" i="5" s="1"/>
  <c r="E70" i="5"/>
  <c r="BZ70" i="5" s="1"/>
  <c r="D70" i="5"/>
  <c r="BL70" i="5"/>
  <c r="A70" i="5"/>
  <c r="AH70" i="5" s="1"/>
  <c r="E69" i="5"/>
  <c r="D69" i="5"/>
  <c r="BY69" i="5" s="1"/>
  <c r="BL69" i="5"/>
  <c r="A69" i="5"/>
  <c r="E68" i="5"/>
  <c r="D68" i="5"/>
  <c r="BY68" i="5" s="1"/>
  <c r="BL68" i="5"/>
  <c r="A68" i="5"/>
  <c r="E67" i="5"/>
  <c r="BZ67" i="5" s="1"/>
  <c r="D67" i="5"/>
  <c r="BL67" i="5"/>
  <c r="A67" i="5"/>
  <c r="L67" i="5" s="1"/>
  <c r="E66" i="5"/>
  <c r="D66" i="5"/>
  <c r="C66" i="5" s="1"/>
  <c r="BL66" i="5"/>
  <c r="A66" i="5"/>
  <c r="E65" i="5"/>
  <c r="BZ65" i="5" s="1"/>
  <c r="D65" i="5"/>
  <c r="BY65" i="5" s="1"/>
  <c r="BL65" i="5"/>
  <c r="A65" i="5"/>
  <c r="E64" i="5"/>
  <c r="BZ64" i="5" s="1"/>
  <c r="D64" i="5"/>
  <c r="BL64" i="5"/>
  <c r="A64" i="5"/>
  <c r="E63" i="5"/>
  <c r="BZ63" i="5" s="1"/>
  <c r="D63" i="5"/>
  <c r="BL63" i="5"/>
  <c r="A63" i="5"/>
  <c r="AH63" i="5" s="1"/>
  <c r="E62" i="5"/>
  <c r="BZ62" i="5" s="1"/>
  <c r="D62" i="5"/>
  <c r="BY62" i="5" s="1"/>
  <c r="BL62" i="5"/>
  <c r="A62" i="5"/>
  <c r="AH62" i="5" s="1"/>
  <c r="E61" i="5"/>
  <c r="D61" i="5"/>
  <c r="BY61" i="5" s="1"/>
  <c r="BL61" i="5"/>
  <c r="A61" i="5"/>
  <c r="E60" i="5"/>
  <c r="D60" i="5"/>
  <c r="BY60" i="5" s="1"/>
  <c r="BL60" i="5"/>
  <c r="A60" i="5"/>
  <c r="E59" i="5"/>
  <c r="D59" i="5"/>
  <c r="BL59" i="5"/>
  <c r="A59" i="5"/>
  <c r="E58" i="5"/>
  <c r="D58" i="5"/>
  <c r="C58" i="5" s="1"/>
  <c r="BL58" i="5"/>
  <c r="A58" i="5"/>
  <c r="E57" i="5"/>
  <c r="D57" i="5"/>
  <c r="BL57" i="5"/>
  <c r="A57" i="5"/>
  <c r="E56" i="5"/>
  <c r="BZ56" i="5" s="1"/>
  <c r="D56" i="5"/>
  <c r="BN56" i="5" s="1"/>
  <c r="BL56" i="5"/>
  <c r="A56" i="5"/>
  <c r="E55" i="5"/>
  <c r="BZ55" i="5" s="1"/>
  <c r="D55" i="5"/>
  <c r="BL55" i="5"/>
  <c r="A55" i="5"/>
  <c r="AH55" i="5" s="1"/>
  <c r="E54" i="5"/>
  <c r="D54" i="5"/>
  <c r="BY54" i="5" s="1"/>
  <c r="BL54" i="5"/>
  <c r="A54" i="5"/>
  <c r="AH54" i="5" s="1"/>
  <c r="E53" i="5"/>
  <c r="D53" i="5"/>
  <c r="BY53" i="5" s="1"/>
  <c r="BL53" i="5"/>
  <c r="A53" i="5"/>
  <c r="E52" i="5"/>
  <c r="D52" i="5"/>
  <c r="BY52" i="5" s="1"/>
  <c r="BL52" i="5"/>
  <c r="A52" i="5"/>
  <c r="E51" i="5"/>
  <c r="D51" i="5"/>
  <c r="BL51" i="5"/>
  <c r="A51" i="5"/>
  <c r="L51" i="5" s="1"/>
  <c r="E50" i="5"/>
  <c r="D50" i="5"/>
  <c r="C50" i="5" s="1"/>
  <c r="BL50" i="5"/>
  <c r="A50" i="5"/>
  <c r="E49" i="5"/>
  <c r="BZ49" i="5" s="1"/>
  <c r="D49" i="5"/>
  <c r="BL49" i="5"/>
  <c r="A49" i="5"/>
  <c r="E48" i="5"/>
  <c r="BZ48" i="5" s="1"/>
  <c r="D48" i="5"/>
  <c r="C48" i="5" s="1"/>
  <c r="BL48" i="5"/>
  <c r="A48" i="5"/>
  <c r="E47" i="5"/>
  <c r="D47" i="5"/>
  <c r="BL47" i="5"/>
  <c r="A47" i="5"/>
  <c r="AH47" i="5" s="1"/>
  <c r="E46" i="5"/>
  <c r="BZ46" i="5" s="1"/>
  <c r="D46" i="5"/>
  <c r="BL46" i="5"/>
  <c r="A46" i="5"/>
  <c r="AH46" i="5" s="1"/>
  <c r="E45" i="5"/>
  <c r="D45" i="5"/>
  <c r="BY45" i="5" s="1"/>
  <c r="BL45" i="5"/>
  <c r="A45" i="5"/>
  <c r="E44" i="5"/>
  <c r="D44" i="5"/>
  <c r="BY44" i="5" s="1"/>
  <c r="E43" i="5"/>
  <c r="D43" i="5"/>
  <c r="BL43" i="5"/>
  <c r="A43" i="5"/>
  <c r="E42" i="5"/>
  <c r="D42" i="5"/>
  <c r="BL42" i="5"/>
  <c r="A42" i="5"/>
  <c r="BQ601" i="5"/>
  <c r="BP609" i="5"/>
  <c r="BP601" i="5"/>
  <c r="BQ609" i="5"/>
  <c r="BQ611" i="5"/>
  <c r="BQ614" i="5"/>
  <c r="BQ606" i="5"/>
  <c r="BP602" i="5"/>
  <c r="BP585" i="5"/>
  <c r="BQ598" i="5"/>
  <c r="BQ585" i="5"/>
  <c r="BQ593" i="5"/>
  <c r="BP596" i="5"/>
  <c r="BQ580" i="5"/>
  <c r="BQ587" i="5"/>
  <c r="BP593" i="5"/>
  <c r="BP580" i="5"/>
  <c r="BP604" i="5" l="1"/>
  <c r="BP578" i="5"/>
  <c r="BP612" i="5"/>
  <c r="BP633" i="5"/>
  <c r="BQ588" i="5"/>
  <c r="BQ586" i="5"/>
  <c r="BP610" i="5"/>
  <c r="BP594" i="5"/>
  <c r="BP605" i="5"/>
  <c r="BQ579" i="5"/>
  <c r="BQ595" i="5"/>
  <c r="BP653" i="5"/>
  <c r="BQ624" i="5"/>
  <c r="BP695" i="5"/>
  <c r="BQ788" i="5"/>
  <c r="C56" i="5"/>
  <c r="BP626" i="5"/>
  <c r="BP668" i="5"/>
  <c r="C261" i="5"/>
  <c r="C509" i="5"/>
  <c r="BP820" i="5"/>
  <c r="BP702" i="5"/>
  <c r="BP731" i="5"/>
  <c r="BQ756" i="5"/>
  <c r="BP765" i="5"/>
  <c r="BP770" i="5"/>
  <c r="BQ772" i="5"/>
  <c r="BP754" i="5"/>
  <c r="BQ785" i="5"/>
  <c r="BY682" i="5"/>
  <c r="C682" i="5"/>
  <c r="BQ603" i="5"/>
  <c r="BP603" i="5"/>
  <c r="BN229" i="5"/>
  <c r="C229" i="5"/>
  <c r="BP732" i="5"/>
  <c r="BP742" i="5"/>
  <c r="BQ755" i="5"/>
  <c r="BP806" i="5"/>
  <c r="BP808" i="5"/>
  <c r="BP640" i="5"/>
  <c r="BP669" i="5"/>
  <c r="BP815" i="5"/>
  <c r="BP661" i="5"/>
  <c r="BQ724" i="5"/>
  <c r="BP796" i="5"/>
  <c r="BP625" i="5"/>
  <c r="BP632" i="5"/>
  <c r="BP645" i="5"/>
  <c r="BQ747" i="5"/>
  <c r="C577" i="5"/>
  <c r="AF577" i="5"/>
  <c r="CC577" i="5" s="1"/>
  <c r="CD577" i="5" s="1"/>
  <c r="BP762" i="5"/>
  <c r="C802" i="5"/>
  <c r="BQ779" i="5"/>
  <c r="BQ797" i="5"/>
  <c r="C562" i="5"/>
  <c r="C112" i="5"/>
  <c r="C248" i="5"/>
  <c r="BY562" i="5"/>
  <c r="BY577" i="5"/>
  <c r="C496" i="5"/>
  <c r="BZ577" i="5"/>
  <c r="BN64" i="5"/>
  <c r="C64" i="5"/>
  <c r="C49" i="5"/>
  <c r="C145" i="5"/>
  <c r="C153" i="5"/>
  <c r="C185" i="5"/>
  <c r="C365" i="5"/>
  <c r="C121" i="5"/>
  <c r="C201" i="5"/>
  <c r="C357" i="5"/>
  <c r="C341" i="5"/>
  <c r="C169" i="5"/>
  <c r="C177" i="5"/>
  <c r="C287" i="5"/>
  <c r="C311" i="5"/>
  <c r="C317" i="5"/>
  <c r="C129" i="5"/>
  <c r="C137" i="5"/>
  <c r="C161" i="5"/>
  <c r="C193" i="5"/>
  <c r="C89" i="5"/>
  <c r="C591" i="5"/>
  <c r="C599" i="5"/>
  <c r="C607" i="5"/>
  <c r="C615" i="5"/>
  <c r="C619" i="5"/>
  <c r="C114" i="5"/>
  <c r="C170" i="5"/>
  <c r="C635" i="5"/>
  <c r="C206" i="5"/>
  <c r="C276" i="5"/>
  <c r="C314" i="5"/>
  <c r="C354" i="5"/>
  <c r="C362" i="5"/>
  <c r="C370" i="5"/>
  <c r="C378" i="5"/>
  <c r="C402" i="5"/>
  <c r="C410" i="5"/>
  <c r="C418" i="5"/>
  <c r="C426" i="5"/>
  <c r="C434" i="5"/>
  <c r="C436" i="5"/>
  <c r="C442" i="5"/>
  <c r="C450" i="5"/>
  <c r="C458" i="5"/>
  <c r="C466" i="5"/>
  <c r="C468" i="5"/>
  <c r="C474" i="5"/>
  <c r="C482" i="5"/>
  <c r="C490" i="5"/>
  <c r="C538" i="5"/>
  <c r="C546" i="5"/>
  <c r="C554" i="5"/>
  <c r="C563" i="5"/>
  <c r="C571" i="5"/>
  <c r="C588" i="5"/>
  <c r="C596" i="5"/>
  <c r="C612" i="5"/>
  <c r="C660" i="5"/>
  <c r="C668" i="5"/>
  <c r="C676" i="5"/>
  <c r="C684" i="5"/>
  <c r="C131" i="5"/>
  <c r="C139" i="5"/>
  <c r="C147" i="5"/>
  <c r="C163" i="5"/>
  <c r="C171" i="5"/>
  <c r="C179" i="5"/>
  <c r="C187" i="5"/>
  <c r="C195" i="5"/>
  <c r="C203" i="5"/>
  <c r="C211" i="5"/>
  <c r="C219" i="5"/>
  <c r="C227" i="5"/>
  <c r="C235" i="5"/>
  <c r="C243" i="5"/>
  <c r="C251" i="5"/>
  <c r="C259" i="5"/>
  <c r="C327" i="5"/>
  <c r="C343" i="5"/>
  <c r="C351" i="5"/>
  <c r="C543" i="5"/>
  <c r="C551" i="5"/>
  <c r="C559" i="5"/>
  <c r="C568" i="5"/>
  <c r="C576" i="5"/>
  <c r="C585" i="5"/>
  <c r="C593" i="5"/>
  <c r="C601" i="5"/>
  <c r="C609" i="5"/>
  <c r="C645" i="5"/>
  <c r="C653" i="5"/>
  <c r="C669" i="5"/>
  <c r="C685" i="5"/>
  <c r="C403" i="5"/>
  <c r="C411" i="5"/>
  <c r="C266" i="5"/>
  <c r="C280" i="5"/>
  <c r="C796" i="5"/>
  <c r="C804" i="5"/>
  <c r="C812" i="5"/>
  <c r="C820" i="5"/>
  <c r="BP651" i="5"/>
  <c r="BP659" i="5"/>
  <c r="BP666" i="5"/>
  <c r="BP720" i="5"/>
  <c r="BQ722" i="5"/>
  <c r="BQ725" i="5"/>
  <c r="BP741" i="5"/>
  <c r="BP746" i="5"/>
  <c r="BQ786" i="5"/>
  <c r="BQ813" i="5"/>
  <c r="C693" i="5"/>
  <c r="C701" i="5"/>
  <c r="C725" i="5"/>
  <c r="C733" i="5"/>
  <c r="C741" i="5"/>
  <c r="C749" i="5"/>
  <c r="C757" i="5"/>
  <c r="C765" i="5"/>
  <c r="C773" i="5"/>
  <c r="BP740" i="5"/>
  <c r="BP627" i="5"/>
  <c r="BP696" i="5"/>
  <c r="BP712" i="5"/>
  <c r="BP738" i="5"/>
  <c r="BQ674" i="5"/>
  <c r="BP703" i="5"/>
  <c r="BP794" i="5"/>
  <c r="BQ799" i="5"/>
  <c r="BQ812" i="5"/>
  <c r="BP789" i="5"/>
  <c r="C769" i="5"/>
  <c r="BP660" i="5"/>
  <c r="BQ807" i="5"/>
  <c r="BP814" i="5"/>
  <c r="AH44" i="5"/>
  <c r="AG44" i="5" s="1"/>
  <c r="BQ677" i="5"/>
  <c r="BQ723" i="5"/>
  <c r="AA710" i="5"/>
  <c r="BN96" i="5"/>
  <c r="BY96" i="5"/>
  <c r="AF96" i="5"/>
  <c r="CC96" i="5" s="1"/>
  <c r="CD96" i="5" s="1"/>
  <c r="BY192" i="5"/>
  <c r="AF192" i="5"/>
  <c r="CC192" i="5" s="1"/>
  <c r="BN192" i="5"/>
  <c r="BZ61" i="5"/>
  <c r="L76" i="5"/>
  <c r="AH76" i="5"/>
  <c r="AG76" i="5" s="1"/>
  <c r="L84" i="5"/>
  <c r="AH84" i="5"/>
  <c r="AG84" i="5" s="1"/>
  <c r="BN73" i="5"/>
  <c r="BY73" i="5"/>
  <c r="AF73" i="5"/>
  <c r="CC73" i="5" s="1"/>
  <c r="CD73" i="5" s="1"/>
  <c r="AH144" i="5"/>
  <c r="L144" i="5"/>
  <c r="BZ43" i="5"/>
  <c r="AF55" i="5"/>
  <c r="CC55" i="5" s="1"/>
  <c r="BY55" i="5"/>
  <c r="BN55" i="5"/>
  <c r="BZ58" i="5"/>
  <c r="AF63" i="5"/>
  <c r="CC63" i="5" s="1"/>
  <c r="BY63" i="5"/>
  <c r="BN63" i="5"/>
  <c r="BZ66" i="5"/>
  <c r="BN103" i="5"/>
  <c r="AF103" i="5"/>
  <c r="CC103" i="5" s="1"/>
  <c r="BY103" i="5"/>
  <c r="BZ114" i="5"/>
  <c r="BN81" i="5"/>
  <c r="BY81" i="5"/>
  <c r="AF81" i="5"/>
  <c r="CC81" i="5" s="1"/>
  <c r="L165" i="5"/>
  <c r="AH165" i="5"/>
  <c r="AG165" i="5" s="1"/>
  <c r="BN42" i="5"/>
  <c r="AF42" i="5"/>
  <c r="CC42" i="5" s="1"/>
  <c r="BY42" i="5"/>
  <c r="L158" i="5"/>
  <c r="AH158" i="5"/>
  <c r="AG158" i="5" s="1"/>
  <c r="L124" i="5"/>
  <c r="AH124" i="5"/>
  <c r="AG124" i="5" s="1"/>
  <c r="AF130" i="5"/>
  <c r="CC130" i="5" s="1"/>
  <c r="CD130" i="5" s="1"/>
  <c r="BY130" i="5"/>
  <c r="BN130" i="5"/>
  <c r="BN170" i="5"/>
  <c r="BY170" i="5"/>
  <c r="BY210" i="5"/>
  <c r="BN210" i="5"/>
  <c r="AH228" i="5"/>
  <c r="AG228" i="5" s="1"/>
  <c r="L228" i="5"/>
  <c r="AH252" i="5"/>
  <c r="L252" i="5"/>
  <c r="L52" i="5"/>
  <c r="AH52" i="5"/>
  <c r="AG52" i="5" s="1"/>
  <c r="BZ53" i="5"/>
  <c r="BN58" i="5"/>
  <c r="AF58" i="5"/>
  <c r="CC58" i="5" s="1"/>
  <c r="CD58" i="5" s="1"/>
  <c r="BN66" i="5"/>
  <c r="BY66" i="5"/>
  <c r="BN74" i="5"/>
  <c r="AF74" i="5"/>
  <c r="CC74" i="5" s="1"/>
  <c r="CD74" i="5" s="1"/>
  <c r="BY74" i="5"/>
  <c r="BZ77" i="5"/>
  <c r="BN90" i="5"/>
  <c r="BY90" i="5"/>
  <c r="L100" i="5"/>
  <c r="AH100" i="5"/>
  <c r="AG100" i="5" s="1"/>
  <c r="L108" i="5"/>
  <c r="AH108" i="5"/>
  <c r="AG108" i="5" s="1"/>
  <c r="L116" i="5"/>
  <c r="AH116" i="5"/>
  <c r="AG116" i="5" s="1"/>
  <c r="BY128" i="5"/>
  <c r="BN128" i="5"/>
  <c r="AH138" i="5"/>
  <c r="AG138" i="5" s="1"/>
  <c r="L138" i="5"/>
  <c r="BY144" i="5"/>
  <c r="BN144" i="5"/>
  <c r="BY152" i="5"/>
  <c r="BN152" i="5"/>
  <c r="AH162" i="5"/>
  <c r="AG162" i="5" s="1"/>
  <c r="L162" i="5"/>
  <c r="AH170" i="5"/>
  <c r="AG170" i="5" s="1"/>
  <c r="L170" i="5"/>
  <c r="AH178" i="5"/>
  <c r="AG178" i="5" s="1"/>
  <c r="L178" i="5"/>
  <c r="BY184" i="5"/>
  <c r="AF184" i="5"/>
  <c r="CC184" i="5" s="1"/>
  <c r="BN184" i="5"/>
  <c r="AH186" i="5"/>
  <c r="AG186" i="5" s="1"/>
  <c r="L186" i="5"/>
  <c r="AH194" i="5"/>
  <c r="AG194" i="5" s="1"/>
  <c r="L194" i="5"/>
  <c r="AF200" i="5"/>
  <c r="CC200" i="5" s="1"/>
  <c r="BY200" i="5"/>
  <c r="BN200" i="5"/>
  <c r="AH202" i="5"/>
  <c r="AG202" i="5" s="1"/>
  <c r="L202" i="5"/>
  <c r="BZ211" i="5"/>
  <c r="BZ219" i="5"/>
  <c r="BZ227" i="5"/>
  <c r="BZ235" i="5"/>
  <c r="AH242" i="5"/>
  <c r="AG242" i="5" s="1"/>
  <c r="L242" i="5"/>
  <c r="BZ243" i="5"/>
  <c r="BN256" i="5"/>
  <c r="BY256" i="5"/>
  <c r="AF256" i="5"/>
  <c r="CC256" i="5" s="1"/>
  <c r="AH258" i="5"/>
  <c r="AG258" i="5" s="1"/>
  <c r="L258" i="5"/>
  <c r="BZ259" i="5"/>
  <c r="L264" i="5"/>
  <c r="AH264" i="5"/>
  <c r="AG264" i="5" s="1"/>
  <c r="AH268" i="5"/>
  <c r="AG268" i="5" s="1"/>
  <c r="L268" i="5"/>
  <c r="BZ280" i="5"/>
  <c r="BY290" i="5"/>
  <c r="BN290" i="5"/>
  <c r="AF293" i="5"/>
  <c r="CC293" i="5" s="1"/>
  <c r="BY293" i="5"/>
  <c r="BN293" i="5"/>
  <c r="L295" i="5"/>
  <c r="AH295" i="5"/>
  <c r="AG295" i="5" s="1"/>
  <c r="BY301" i="5"/>
  <c r="AF301" i="5"/>
  <c r="CC301" i="5" s="1"/>
  <c r="BN301" i="5"/>
  <c r="L303" i="5"/>
  <c r="AH303" i="5"/>
  <c r="AG303" i="5" s="1"/>
  <c r="BZ311" i="5"/>
  <c r="BY317" i="5"/>
  <c r="AF317" i="5"/>
  <c r="CC317" i="5" s="1"/>
  <c r="BN317" i="5"/>
  <c r="AH319" i="5"/>
  <c r="AG319" i="5" s="1"/>
  <c r="L319" i="5"/>
  <c r="BN323" i="5"/>
  <c r="AF323" i="5"/>
  <c r="CC323" i="5" s="1"/>
  <c r="CD323" i="5" s="1"/>
  <c r="BY323" i="5"/>
  <c r="BN327" i="5"/>
  <c r="BY327" i="5"/>
  <c r="AF327" i="5"/>
  <c r="CC327" i="5" s="1"/>
  <c r="AK327" i="5" s="1"/>
  <c r="BZ328" i="5"/>
  <c r="L330" i="5"/>
  <c r="AH330" i="5"/>
  <c r="AG330" i="5" s="1"/>
  <c r="AF331" i="5"/>
  <c r="CC331" i="5" s="1"/>
  <c r="CD331" i="5" s="1"/>
  <c r="BY331" i="5"/>
  <c r="BN331" i="5"/>
  <c r="BY338" i="5"/>
  <c r="BN338" i="5"/>
  <c r="AH340" i="5"/>
  <c r="AG340" i="5" s="1"/>
  <c r="L340" i="5"/>
  <c r="BY346" i="5"/>
  <c r="BN346" i="5"/>
  <c r="BY354" i="5"/>
  <c r="BN354" i="5"/>
  <c r="BZ357" i="5"/>
  <c r="BY362" i="5"/>
  <c r="BN362" i="5"/>
  <c r="BY370" i="5"/>
  <c r="BN370" i="5"/>
  <c r="BZ373" i="5"/>
  <c r="BY378" i="5"/>
  <c r="BN378" i="5"/>
  <c r="BY386" i="5"/>
  <c r="BN386" i="5"/>
  <c r="BZ389" i="5"/>
  <c r="AF394" i="5"/>
  <c r="CC394" i="5" s="1"/>
  <c r="AK394" i="5" s="1"/>
  <c r="BN394" i="5"/>
  <c r="BY394" i="5"/>
  <c r="BN402" i="5"/>
  <c r="AF402" i="5"/>
  <c r="CC402" i="5" s="1"/>
  <c r="AK402" i="5" s="1"/>
  <c r="BY402" i="5"/>
  <c r="L404" i="5"/>
  <c r="AH404" i="5"/>
  <c r="AG404" i="5" s="1"/>
  <c r="BY410" i="5"/>
  <c r="BN410" i="5"/>
  <c r="AF410" i="5"/>
  <c r="CC410" i="5" s="1"/>
  <c r="AK410" i="5" s="1"/>
  <c r="L412" i="5"/>
  <c r="AH412" i="5"/>
  <c r="AG412" i="5" s="1"/>
  <c r="AF418" i="5"/>
  <c r="CC418" i="5" s="1"/>
  <c r="AK418" i="5" s="1"/>
  <c r="BY418" i="5"/>
  <c r="BN418" i="5"/>
  <c r="L420" i="5"/>
  <c r="AH420" i="5"/>
  <c r="AG420" i="5" s="1"/>
  <c r="BN426" i="5"/>
  <c r="AF426" i="5"/>
  <c r="CC426" i="5" s="1"/>
  <c r="BY426" i="5"/>
  <c r="L428" i="5"/>
  <c r="AH428" i="5"/>
  <c r="AG428" i="5" s="1"/>
  <c r="AF434" i="5"/>
  <c r="CC434" i="5" s="1"/>
  <c r="CD434" i="5" s="1"/>
  <c r="BY434" i="5"/>
  <c r="BN434" i="5"/>
  <c r="L436" i="5"/>
  <c r="AH436" i="5"/>
  <c r="AG436" i="5" s="1"/>
  <c r="BZ437" i="5"/>
  <c r="BY442" i="5"/>
  <c r="BN442" i="5"/>
  <c r="AF442" i="5"/>
  <c r="CC442" i="5" s="1"/>
  <c r="AK442" i="5" s="1"/>
  <c r="L444" i="5"/>
  <c r="AH444" i="5"/>
  <c r="AG444" i="5" s="1"/>
  <c r="AF450" i="5"/>
  <c r="CC450" i="5" s="1"/>
  <c r="CD450" i="5" s="1"/>
  <c r="BY450" i="5"/>
  <c r="BN450" i="5"/>
  <c r="L452" i="5"/>
  <c r="AH452" i="5"/>
  <c r="AG452" i="5" s="1"/>
  <c r="AF458" i="5"/>
  <c r="CC458" i="5" s="1"/>
  <c r="CD458" i="5" s="1"/>
  <c r="BY458" i="5"/>
  <c r="BN458" i="5"/>
  <c r="L460" i="5"/>
  <c r="AH460" i="5"/>
  <c r="AG460" i="5" s="1"/>
  <c r="BY466" i="5"/>
  <c r="BN466" i="5"/>
  <c r="AF466" i="5"/>
  <c r="CC466" i="5" s="1"/>
  <c r="AK466" i="5" s="1"/>
  <c r="L468" i="5"/>
  <c r="AH468" i="5"/>
  <c r="AG468" i="5" s="1"/>
  <c r="BY482" i="5"/>
  <c r="BN482" i="5"/>
  <c r="BY490" i="5"/>
  <c r="BN490" i="5"/>
  <c r="BY498" i="5"/>
  <c r="BN498" i="5"/>
  <c r="C506" i="5"/>
  <c r="BN506" i="5"/>
  <c r="BY514" i="5"/>
  <c r="BN514" i="5"/>
  <c r="AH516" i="5"/>
  <c r="AG516" i="5" s="1"/>
  <c r="L516" i="5"/>
  <c r="BZ517" i="5"/>
  <c r="BY522" i="5"/>
  <c r="BN522" i="5"/>
  <c r="AH524" i="5"/>
  <c r="AG524" i="5" s="1"/>
  <c r="L524" i="5"/>
  <c r="BZ525" i="5"/>
  <c r="BY530" i="5"/>
  <c r="BN530" i="5"/>
  <c r="BZ533" i="5"/>
  <c r="AF538" i="5"/>
  <c r="CC538" i="5" s="1"/>
  <c r="CD538" i="5" s="1"/>
  <c r="BN538" i="5"/>
  <c r="BY538" i="5"/>
  <c r="BN546" i="5"/>
  <c r="AF546" i="5"/>
  <c r="CC546" i="5" s="1"/>
  <c r="BY546" i="5"/>
  <c r="L548" i="5"/>
  <c r="AH548" i="5"/>
  <c r="AG548" i="5" s="1"/>
  <c r="BY554" i="5"/>
  <c r="AF554" i="5"/>
  <c r="CC554" i="5" s="1"/>
  <c r="BN554" i="5"/>
  <c r="L556" i="5"/>
  <c r="AH556" i="5"/>
  <c r="AG556" i="5" s="1"/>
  <c r="AF563" i="5"/>
  <c r="CC563" i="5" s="1"/>
  <c r="BY563" i="5"/>
  <c r="BN563" i="5"/>
  <c r="L565" i="5"/>
  <c r="AH565" i="5"/>
  <c r="AG565" i="5" s="1"/>
  <c r="BY571" i="5"/>
  <c r="BN571" i="5"/>
  <c r="AF571" i="5"/>
  <c r="CC571" i="5" s="1"/>
  <c r="AH573" i="5"/>
  <c r="AG573" i="5" s="1"/>
  <c r="L573" i="5"/>
  <c r="BN580" i="5"/>
  <c r="AF580" i="5"/>
  <c r="CC580" i="5" s="1"/>
  <c r="BY580" i="5"/>
  <c r="L582" i="5"/>
  <c r="AH582" i="5"/>
  <c r="AG582" i="5" s="1"/>
  <c r="BZ583" i="5"/>
  <c r="BN588" i="5"/>
  <c r="BY588" i="5"/>
  <c r="L590" i="5"/>
  <c r="AH590" i="5"/>
  <c r="AG590" i="5" s="1"/>
  <c r="BZ591" i="5"/>
  <c r="L598" i="5"/>
  <c r="AH598" i="5"/>
  <c r="AG598" i="5" s="1"/>
  <c r="BZ599" i="5"/>
  <c r="C604" i="5"/>
  <c r="BY604" i="5"/>
  <c r="L606" i="5"/>
  <c r="AH606" i="5"/>
  <c r="AG606" i="5" s="1"/>
  <c r="BZ607" i="5"/>
  <c r="L614" i="5"/>
  <c r="AH614" i="5"/>
  <c r="AG614" i="5" s="1"/>
  <c r="BN620" i="5"/>
  <c r="AF620" i="5"/>
  <c r="CC620" i="5" s="1"/>
  <c r="BY620" i="5"/>
  <c r="C628" i="5"/>
  <c r="AF628" i="5"/>
  <c r="CC628" i="5" s="1"/>
  <c r="CD628" i="5" s="1"/>
  <c r="BN54" i="5"/>
  <c r="AH85" i="5"/>
  <c r="AG85" i="5" s="1"/>
  <c r="BZ79" i="5"/>
  <c r="C192" i="5"/>
  <c r="L42" i="5"/>
  <c r="AH42" i="5"/>
  <c r="AG42" i="5" s="1"/>
  <c r="BZ45" i="5"/>
  <c r="BN50" i="5"/>
  <c r="BY50" i="5"/>
  <c r="L60" i="5"/>
  <c r="AH60" i="5"/>
  <c r="AG60" i="5" s="1"/>
  <c r="L68" i="5"/>
  <c r="AH68" i="5"/>
  <c r="AG68" i="5" s="1"/>
  <c r="BZ69" i="5"/>
  <c r="BN82" i="5"/>
  <c r="AF82" i="5"/>
  <c r="CC82" i="5" s="1"/>
  <c r="CD82" i="5" s="1"/>
  <c r="BY82" i="5"/>
  <c r="BZ85" i="5"/>
  <c r="L92" i="5"/>
  <c r="AH92" i="5"/>
  <c r="AG92" i="5" s="1"/>
  <c r="BZ93" i="5"/>
  <c r="C96" i="5"/>
  <c r="BN98" i="5"/>
  <c r="BY98" i="5"/>
  <c r="AF98" i="5"/>
  <c r="CC98" i="5" s="1"/>
  <c r="CD98" i="5" s="1"/>
  <c r="BZ101" i="5"/>
  <c r="BN106" i="5"/>
  <c r="AF106" i="5"/>
  <c r="CC106" i="5" s="1"/>
  <c r="CD106" i="5" s="1"/>
  <c r="BY106" i="5"/>
  <c r="BZ109" i="5"/>
  <c r="BN114" i="5"/>
  <c r="AF114" i="5"/>
  <c r="CC114" i="5" s="1"/>
  <c r="AK114" i="5" s="1"/>
  <c r="BY114" i="5"/>
  <c r="BZ117" i="5"/>
  <c r="BY120" i="5"/>
  <c r="BN120" i="5"/>
  <c r="AF120" i="5"/>
  <c r="CC120" i="5" s="1"/>
  <c r="BY136" i="5"/>
  <c r="BN136" i="5"/>
  <c r="AH146" i="5"/>
  <c r="AG146" i="5" s="1"/>
  <c r="L146" i="5"/>
  <c r="AH154" i="5"/>
  <c r="AG154" i="5" s="1"/>
  <c r="L154" i="5"/>
  <c r="BY160" i="5"/>
  <c r="BN160" i="5"/>
  <c r="BY168" i="5"/>
  <c r="BN168" i="5"/>
  <c r="BY176" i="5"/>
  <c r="BN176" i="5"/>
  <c r="AF47" i="5"/>
  <c r="CC47" i="5" s="1"/>
  <c r="BY47" i="5"/>
  <c r="AH49" i="5"/>
  <c r="AG49" i="5" s="1"/>
  <c r="L49" i="5"/>
  <c r="AH57" i="5"/>
  <c r="AG57" i="5" s="1"/>
  <c r="L57" i="5"/>
  <c r="AH65" i="5"/>
  <c r="AG65" i="5" s="1"/>
  <c r="L65" i="5"/>
  <c r="AF71" i="5"/>
  <c r="CC71" i="5" s="1"/>
  <c r="BY71" i="5"/>
  <c r="BN71" i="5"/>
  <c r="AH73" i="5"/>
  <c r="AG73" i="5" s="1"/>
  <c r="L73" i="5"/>
  <c r="BZ74" i="5"/>
  <c r="AF79" i="5"/>
  <c r="CC79" i="5" s="1"/>
  <c r="BY79" i="5"/>
  <c r="BN79" i="5"/>
  <c r="AH81" i="5"/>
  <c r="AG81" i="5" s="1"/>
  <c r="L81" i="5"/>
  <c r="BZ82" i="5"/>
  <c r="AF87" i="5"/>
  <c r="CC87" i="5" s="1"/>
  <c r="BY87" i="5"/>
  <c r="BN87" i="5"/>
  <c r="AH89" i="5"/>
  <c r="AG89" i="5" s="1"/>
  <c r="L89" i="5"/>
  <c r="BN95" i="5"/>
  <c r="AF95" i="5"/>
  <c r="CC95" i="5" s="1"/>
  <c r="BY95" i="5"/>
  <c r="AH97" i="5"/>
  <c r="AG97" i="5" s="1"/>
  <c r="L97" i="5"/>
  <c r="BZ98" i="5"/>
  <c r="AH105" i="5"/>
  <c r="AG105" i="5" s="1"/>
  <c r="L105" i="5"/>
  <c r="BZ106" i="5"/>
  <c r="AF111" i="5"/>
  <c r="CC111" i="5" s="1"/>
  <c r="BY111" i="5"/>
  <c r="BN111" i="5"/>
  <c r="AH113" i="5"/>
  <c r="AG113" i="5" s="1"/>
  <c r="L113" i="5"/>
  <c r="BN125" i="5"/>
  <c r="AF125" i="5"/>
  <c r="CC125" i="5" s="1"/>
  <c r="CD125" i="5" s="1"/>
  <c r="BY125" i="5"/>
  <c r="BY141" i="5"/>
  <c r="AF141" i="5"/>
  <c r="CC141" i="5" s="1"/>
  <c r="CD141" i="5" s="1"/>
  <c r="BY149" i="5"/>
  <c r="AF149" i="5"/>
  <c r="CC149" i="5" s="1"/>
  <c r="CD149" i="5" s="1"/>
  <c r="BZ152" i="5"/>
  <c r="BN157" i="5"/>
  <c r="AF157" i="5"/>
  <c r="CC157" i="5" s="1"/>
  <c r="CD157" i="5" s="1"/>
  <c r="BY157" i="5"/>
  <c r="BN165" i="5"/>
  <c r="AF165" i="5"/>
  <c r="CC165" i="5" s="1"/>
  <c r="CD165" i="5" s="1"/>
  <c r="BY165" i="5"/>
  <c r="BZ168" i="5"/>
  <c r="BN173" i="5"/>
  <c r="BY173" i="5"/>
  <c r="AF173" i="5"/>
  <c r="CC173" i="5" s="1"/>
  <c r="CD173" i="5" s="1"/>
  <c r="BN181" i="5"/>
  <c r="AF181" i="5"/>
  <c r="CC181" i="5" s="1"/>
  <c r="CD181" i="5" s="1"/>
  <c r="BY181" i="5"/>
  <c r="BN189" i="5"/>
  <c r="BY189" i="5"/>
  <c r="AF189" i="5"/>
  <c r="CC189" i="5" s="1"/>
  <c r="BN197" i="5"/>
  <c r="AF197" i="5"/>
  <c r="CC197" i="5" s="1"/>
  <c r="CD197" i="5" s="1"/>
  <c r="BY197" i="5"/>
  <c r="BZ200" i="5"/>
  <c r="BN205" i="5"/>
  <c r="BY205" i="5"/>
  <c r="BN213" i="5"/>
  <c r="AF213" i="5"/>
  <c r="CC213" i="5" s="1"/>
  <c r="CD213" i="5" s="1"/>
  <c r="AH215" i="5"/>
  <c r="AG215" i="5" s="1"/>
  <c r="L215" i="5"/>
  <c r="BZ216" i="5"/>
  <c r="BN221" i="5"/>
  <c r="BY221" i="5"/>
  <c r="AH223" i="5"/>
  <c r="AG223" i="5" s="1"/>
  <c r="L223" i="5"/>
  <c r="BZ224" i="5"/>
  <c r="AH231" i="5"/>
  <c r="AG231" i="5" s="1"/>
  <c r="L231" i="5"/>
  <c r="BZ232" i="5"/>
  <c r="AH239" i="5"/>
  <c r="AG239" i="5" s="1"/>
  <c r="L239" i="5"/>
  <c r="BZ240" i="5"/>
  <c r="AH247" i="5"/>
  <c r="AG247" i="5" s="1"/>
  <c r="L247" i="5"/>
  <c r="BZ248" i="5"/>
  <c r="L255" i="5"/>
  <c r="AH255" i="5"/>
  <c r="BZ256" i="5"/>
  <c r="BY265" i="5"/>
  <c r="BN265" i="5"/>
  <c r="BN272" i="5"/>
  <c r="BY272" i="5"/>
  <c r="AF272" i="5"/>
  <c r="CC272" i="5" s="1"/>
  <c r="BZ276" i="5"/>
  <c r="BN279" i="5"/>
  <c r="AF279" i="5"/>
  <c r="CC279" i="5" s="1"/>
  <c r="AK279" i="5" s="1"/>
  <c r="BY279" i="5"/>
  <c r="BY282" i="5"/>
  <c r="BN282" i="5"/>
  <c r="BZ286" i="5"/>
  <c r="BY298" i="5"/>
  <c r="BN298" i="5"/>
  <c r="BY306" i="5"/>
  <c r="BN306" i="5"/>
  <c r="AF310" i="5"/>
  <c r="CC310" i="5" s="1"/>
  <c r="BY310" i="5"/>
  <c r="BN310" i="5"/>
  <c r="BY314" i="5"/>
  <c r="BN314" i="5"/>
  <c r="BN320" i="5"/>
  <c r="BY320" i="5"/>
  <c r="AH322" i="5"/>
  <c r="AG322" i="5" s="1"/>
  <c r="L322" i="5"/>
  <c r="BZ327" i="5"/>
  <c r="L336" i="5"/>
  <c r="AH336" i="5"/>
  <c r="AG336" i="5" s="1"/>
  <c r="L345" i="5"/>
  <c r="AH345" i="5"/>
  <c r="AG345" i="5" s="1"/>
  <c r="L353" i="5"/>
  <c r="AH353" i="5"/>
  <c r="AG353" i="5" s="1"/>
  <c r="L361" i="5"/>
  <c r="AH361" i="5"/>
  <c r="AG361" i="5" s="1"/>
  <c r="L369" i="5"/>
  <c r="AH369" i="5"/>
  <c r="AG369" i="5" s="1"/>
  <c r="L377" i="5"/>
  <c r="AH377" i="5"/>
  <c r="AG377" i="5" s="1"/>
  <c r="L385" i="5"/>
  <c r="AH385" i="5"/>
  <c r="AG385" i="5" s="1"/>
  <c r="L393" i="5"/>
  <c r="AH393" i="5"/>
  <c r="AG393" i="5" s="1"/>
  <c r="AH401" i="5"/>
  <c r="AG401" i="5" s="1"/>
  <c r="L401" i="5"/>
  <c r="AH425" i="5"/>
  <c r="AG425" i="5" s="1"/>
  <c r="L425" i="5"/>
  <c r="AH441" i="5"/>
  <c r="AG441" i="5" s="1"/>
  <c r="L441" i="5"/>
  <c r="AH449" i="5"/>
  <c r="AG449" i="5" s="1"/>
  <c r="L449" i="5"/>
  <c r="AH457" i="5"/>
  <c r="AG457" i="5" s="1"/>
  <c r="L457" i="5"/>
  <c r="AH465" i="5"/>
  <c r="AG465" i="5" s="1"/>
  <c r="L465" i="5"/>
  <c r="BN471" i="5"/>
  <c r="AF471" i="5"/>
  <c r="CC471" i="5" s="1"/>
  <c r="CD471" i="5" s="1"/>
  <c r="L473" i="5"/>
  <c r="AH473" i="5"/>
  <c r="AG473" i="5" s="1"/>
  <c r="BN479" i="5"/>
  <c r="AF479" i="5"/>
  <c r="CC479" i="5" s="1"/>
  <c r="CD479" i="5" s="1"/>
  <c r="L481" i="5"/>
  <c r="AH481" i="5"/>
  <c r="AG481" i="5" s="1"/>
  <c r="L489" i="5"/>
  <c r="AH489" i="5"/>
  <c r="AG489" i="5" s="1"/>
  <c r="BN495" i="5"/>
  <c r="BY495" i="5"/>
  <c r="L497" i="5"/>
  <c r="AH497" i="5"/>
  <c r="AG497" i="5" s="1"/>
  <c r="L505" i="5"/>
  <c r="AH505" i="5"/>
  <c r="AG505" i="5" s="1"/>
  <c r="BY543" i="5"/>
  <c r="AF543" i="5"/>
  <c r="CC543" i="5" s="1"/>
  <c r="CD543" i="5" s="1"/>
  <c r="BZ546" i="5"/>
  <c r="BY551" i="5"/>
  <c r="AF551" i="5"/>
  <c r="CC551" i="5" s="1"/>
  <c r="CD551" i="5" s="1"/>
  <c r="BY559" i="5"/>
  <c r="BN559" i="5"/>
  <c r="BN568" i="5"/>
  <c r="AF568" i="5"/>
  <c r="CC568" i="5" s="1"/>
  <c r="AK568" i="5" s="1"/>
  <c r="BY568" i="5"/>
  <c r="BZ571" i="5"/>
  <c r="AF576" i="5"/>
  <c r="CC576" i="5" s="1"/>
  <c r="CD576" i="5" s="1"/>
  <c r="BY576" i="5"/>
  <c r="BN576" i="5"/>
  <c r="L579" i="5"/>
  <c r="AH579" i="5"/>
  <c r="AG579" i="5" s="1"/>
  <c r="AF585" i="5"/>
  <c r="CC585" i="5" s="1"/>
  <c r="BY585" i="5"/>
  <c r="BN585" i="5"/>
  <c r="AH587" i="5"/>
  <c r="AG587" i="5" s="1"/>
  <c r="L587" i="5"/>
  <c r="AF593" i="5"/>
  <c r="CC593" i="5" s="1"/>
  <c r="AK593" i="5" s="1"/>
  <c r="BY593" i="5"/>
  <c r="BN593" i="5"/>
  <c r="AH595" i="5"/>
  <c r="AG595" i="5" s="1"/>
  <c r="L595" i="5"/>
  <c r="BZ596" i="5"/>
  <c r="AH51" i="5"/>
  <c r="AG51" i="5" s="1"/>
  <c r="BN62" i="5"/>
  <c r="AH67" i="5"/>
  <c r="AG67" i="5" s="1"/>
  <c r="AH77" i="5"/>
  <c r="AG77" i="5" s="1"/>
  <c r="BY124" i="5"/>
  <c r="L140" i="5"/>
  <c r="AH140" i="5"/>
  <c r="AG140" i="5" s="1"/>
  <c r="BN162" i="5"/>
  <c r="BY162" i="5"/>
  <c r="L188" i="5"/>
  <c r="AH188" i="5"/>
  <c r="AG188" i="5" s="1"/>
  <c r="BN194" i="5"/>
  <c r="BY194" i="5"/>
  <c r="AH220" i="5"/>
  <c r="AG220" i="5" s="1"/>
  <c r="L220" i="5"/>
  <c r="AH236" i="5"/>
  <c r="AG236" i="5" s="1"/>
  <c r="L236" i="5"/>
  <c r="BN264" i="5"/>
  <c r="BY264" i="5"/>
  <c r="AF264" i="5"/>
  <c r="CC264" i="5" s="1"/>
  <c r="L271" i="5"/>
  <c r="AH271" i="5"/>
  <c r="BN319" i="5"/>
  <c r="BY319" i="5"/>
  <c r="AF319" i="5"/>
  <c r="CC319" i="5" s="1"/>
  <c r="CD319" i="5" s="1"/>
  <c r="BZ343" i="5"/>
  <c r="AF356" i="5"/>
  <c r="CC356" i="5" s="1"/>
  <c r="CD356" i="5" s="1"/>
  <c r="BY356" i="5"/>
  <c r="BN356" i="5"/>
  <c r="BN372" i="5"/>
  <c r="AF372" i="5"/>
  <c r="CC372" i="5" s="1"/>
  <c r="BY372" i="5"/>
  <c r="L398" i="5"/>
  <c r="AH398" i="5"/>
  <c r="AG398" i="5" s="1"/>
  <c r="BZ423" i="5"/>
  <c r="BN428" i="5"/>
  <c r="BY428" i="5"/>
  <c r="AF428" i="5"/>
  <c r="CC428" i="5" s="1"/>
  <c r="CD428" i="5" s="1"/>
  <c r="L454" i="5"/>
  <c r="AH454" i="5"/>
  <c r="AG454" i="5" s="1"/>
  <c r="BZ463" i="5"/>
  <c r="AH486" i="5"/>
  <c r="AG486" i="5" s="1"/>
  <c r="L486" i="5"/>
  <c r="BN516" i="5"/>
  <c r="AF516" i="5"/>
  <c r="CC516" i="5" s="1"/>
  <c r="BY516" i="5"/>
  <c r="AF532" i="5"/>
  <c r="CC532" i="5" s="1"/>
  <c r="BY532" i="5"/>
  <c r="BN532" i="5"/>
  <c r="L558" i="5"/>
  <c r="AH558" i="5"/>
  <c r="AG558" i="5" s="1"/>
  <c r="BZ585" i="5"/>
  <c r="BY630" i="5"/>
  <c r="BN630" i="5"/>
  <c r="BY686" i="5"/>
  <c r="BN686" i="5"/>
  <c r="AH688" i="5"/>
  <c r="AG688" i="5" s="1"/>
  <c r="L688" i="5"/>
  <c r="BN694" i="5"/>
  <c r="AF694" i="5"/>
  <c r="CC694" i="5" s="1"/>
  <c r="AK694" i="5" s="1"/>
  <c r="BY694" i="5"/>
  <c r="BZ701" i="5"/>
  <c r="Z701" i="5"/>
  <c r="BN702" i="5"/>
  <c r="BY702" i="5"/>
  <c r="AF702" i="5"/>
  <c r="CC702" i="5" s="1"/>
  <c r="L704" i="5"/>
  <c r="AH704" i="5"/>
  <c r="AG704" i="5" s="1"/>
  <c r="BN710" i="5"/>
  <c r="AF710" i="5"/>
  <c r="CC710" i="5" s="1"/>
  <c r="BY710" i="5"/>
  <c r="AH712" i="5"/>
  <c r="X712" i="5" s="1"/>
  <c r="L712" i="5"/>
  <c r="BY718" i="5"/>
  <c r="AF718" i="5"/>
  <c r="CC718" i="5" s="1"/>
  <c r="AH728" i="5"/>
  <c r="Y728" i="5" s="1"/>
  <c r="L728" i="5"/>
  <c r="BN734" i="5"/>
  <c r="BY734" i="5"/>
  <c r="L736" i="5"/>
  <c r="AH736" i="5"/>
  <c r="AG736" i="5" s="1"/>
  <c r="L744" i="5"/>
  <c r="AH744" i="5"/>
  <c r="AG744" i="5" s="1"/>
  <c r="BN750" i="5"/>
  <c r="BY750" i="5"/>
  <c r="AF750" i="5"/>
  <c r="CC750" i="5" s="1"/>
  <c r="BN766" i="5"/>
  <c r="AF766" i="5"/>
  <c r="CC766" i="5" s="1"/>
  <c r="AK766" i="5" s="1"/>
  <c r="BY766" i="5"/>
  <c r="BZ773" i="5"/>
  <c r="BN782" i="5"/>
  <c r="AF782" i="5"/>
  <c r="CC782" i="5" s="1"/>
  <c r="AK782" i="5" s="1"/>
  <c r="BY782" i="5"/>
  <c r="L784" i="5"/>
  <c r="AH784" i="5"/>
  <c r="Z784" i="5" s="1"/>
  <c r="BN790" i="5"/>
  <c r="BY790" i="5"/>
  <c r="AF790" i="5"/>
  <c r="CC790" i="5" s="1"/>
  <c r="CD790" i="5" s="1"/>
  <c r="L792" i="5"/>
  <c r="AH792" i="5"/>
  <c r="AG792" i="5" s="1"/>
  <c r="BZ797" i="5"/>
  <c r="L808" i="5"/>
  <c r="AH808" i="5"/>
  <c r="Y813" i="5"/>
  <c r="BZ813" i="5"/>
  <c r="AA813" i="5"/>
  <c r="L816" i="5"/>
  <c r="AH816" i="5"/>
  <c r="X816" i="5" s="1"/>
  <c r="AF50" i="5"/>
  <c r="CC50" i="5" s="1"/>
  <c r="AF66" i="5"/>
  <c r="CC66" i="5" s="1"/>
  <c r="CD66" i="5" s="1"/>
  <c r="BY122" i="5"/>
  <c r="BN122" i="5"/>
  <c r="AF122" i="5"/>
  <c r="CC122" i="5" s="1"/>
  <c r="AH196" i="5"/>
  <c r="AG196" i="5" s="1"/>
  <c r="L196" i="5"/>
  <c r="BY234" i="5"/>
  <c r="BN234" i="5"/>
  <c r="L278" i="5"/>
  <c r="AH278" i="5"/>
  <c r="AG278" i="5" s="1"/>
  <c r="BY285" i="5"/>
  <c r="BN285" i="5"/>
  <c r="AF285" i="5"/>
  <c r="CC285" i="5" s="1"/>
  <c r="L305" i="5"/>
  <c r="AH305" i="5"/>
  <c r="AG305" i="5" s="1"/>
  <c r="AH374" i="5"/>
  <c r="AG374" i="5" s="1"/>
  <c r="L374" i="5"/>
  <c r="BN388" i="5"/>
  <c r="AF388" i="5"/>
  <c r="CC388" i="5" s="1"/>
  <c r="BY388" i="5"/>
  <c r="L422" i="5"/>
  <c r="AH422" i="5"/>
  <c r="AG422" i="5" s="1"/>
  <c r="BZ431" i="5"/>
  <c r="BZ439" i="5"/>
  <c r="BN444" i="5"/>
  <c r="AF444" i="5"/>
  <c r="CC444" i="5" s="1"/>
  <c r="L462" i="5"/>
  <c r="AH462" i="5"/>
  <c r="AG462" i="5" s="1"/>
  <c r="L534" i="5"/>
  <c r="AH534" i="5"/>
  <c r="AG534" i="5" s="1"/>
  <c r="BZ576" i="5"/>
  <c r="AH624" i="5"/>
  <c r="L624" i="5"/>
  <c r="C55" i="5"/>
  <c r="BN57" i="5"/>
  <c r="AF57" i="5"/>
  <c r="CC57" i="5" s="1"/>
  <c r="CD57" i="5" s="1"/>
  <c r="C71" i="5"/>
  <c r="AH83" i="5"/>
  <c r="AG83" i="5" s="1"/>
  <c r="L83" i="5"/>
  <c r="C87" i="5"/>
  <c r="BN89" i="5"/>
  <c r="BY89" i="5"/>
  <c r="AF89" i="5"/>
  <c r="CC89" i="5" s="1"/>
  <c r="C95" i="5"/>
  <c r="AH107" i="5"/>
  <c r="AG107" i="5" s="1"/>
  <c r="L107" i="5"/>
  <c r="BN113" i="5"/>
  <c r="AF113" i="5"/>
  <c r="CC113" i="5" s="1"/>
  <c r="BY113" i="5"/>
  <c r="AH121" i="5"/>
  <c r="AG121" i="5" s="1"/>
  <c r="L121" i="5"/>
  <c r="BY135" i="5"/>
  <c r="BN135" i="5"/>
  <c r="AH137" i="5"/>
  <c r="AG137" i="5" s="1"/>
  <c r="L137" i="5"/>
  <c r="BY143" i="5"/>
  <c r="BN143" i="5"/>
  <c r="AH145" i="5"/>
  <c r="AG145" i="5" s="1"/>
  <c r="L145" i="5"/>
  <c r="BZ146" i="5"/>
  <c r="BY151" i="5"/>
  <c r="BN151" i="5"/>
  <c r="BY159" i="5"/>
  <c r="BN159" i="5"/>
  <c r="AH161" i="5"/>
  <c r="AG161" i="5" s="1"/>
  <c r="L161" i="5"/>
  <c r="BY167" i="5"/>
  <c r="BN167" i="5"/>
  <c r="AH177" i="5"/>
  <c r="AG177" i="5" s="1"/>
  <c r="L177" i="5"/>
  <c r="BZ178" i="5"/>
  <c r="BY183" i="5"/>
  <c r="BN183" i="5"/>
  <c r="BZ186" i="5"/>
  <c r="BY191" i="5"/>
  <c r="BN191" i="5"/>
  <c r="BY199" i="5"/>
  <c r="BN199" i="5"/>
  <c r="BN207" i="5"/>
  <c r="AF207" i="5"/>
  <c r="CC207" i="5" s="1"/>
  <c r="BZ210" i="5"/>
  <c r="BZ242" i="5"/>
  <c r="AH263" i="5"/>
  <c r="AG263" i="5" s="1"/>
  <c r="L263" i="5"/>
  <c r="BZ264" i="5"/>
  <c r="L270" i="5"/>
  <c r="AH270" i="5"/>
  <c r="AG270" i="5" s="1"/>
  <c r="BN284" i="5"/>
  <c r="BY284" i="5"/>
  <c r="AF284" i="5"/>
  <c r="CC284" i="5" s="1"/>
  <c r="L288" i="5"/>
  <c r="AH288" i="5"/>
  <c r="AG288" i="5" s="1"/>
  <c r="BY292" i="5"/>
  <c r="BN292" i="5"/>
  <c r="AH294" i="5"/>
  <c r="AG294" i="5" s="1"/>
  <c r="L294" i="5"/>
  <c r="BZ295" i="5"/>
  <c r="BY300" i="5"/>
  <c r="BN300" i="5"/>
  <c r="BZ303" i="5"/>
  <c r="BY309" i="5"/>
  <c r="BN309" i="5"/>
  <c r="AF309" i="5"/>
  <c r="CC309" i="5" s="1"/>
  <c r="CD309" i="5" s="1"/>
  <c r="L312" i="5"/>
  <c r="AH312" i="5"/>
  <c r="AG312" i="5" s="1"/>
  <c r="BY316" i="5"/>
  <c r="BN316" i="5"/>
  <c r="BZ319" i="5"/>
  <c r="BY322" i="5"/>
  <c r="BN322" i="5"/>
  <c r="BY326" i="5"/>
  <c r="BN326" i="5"/>
  <c r="AF326" i="5"/>
  <c r="CC326" i="5" s="1"/>
  <c r="CD326" i="5" s="1"/>
  <c r="L329" i="5"/>
  <c r="AH329" i="5"/>
  <c r="AG329" i="5" s="1"/>
  <c r="AF333" i="5"/>
  <c r="CC333" i="5" s="1"/>
  <c r="CD333" i="5" s="1"/>
  <c r="BN333" i="5"/>
  <c r="BY333" i="5"/>
  <c r="AH339" i="5"/>
  <c r="AG339" i="5" s="1"/>
  <c r="L339" i="5"/>
  <c r="BZ372" i="5"/>
  <c r="BZ388" i="5"/>
  <c r="BY401" i="5"/>
  <c r="BN401" i="5"/>
  <c r="AF401" i="5"/>
  <c r="CC401" i="5" s="1"/>
  <c r="BY409" i="5"/>
  <c r="BN409" i="5"/>
  <c r="BY417" i="5"/>
  <c r="BN417" i="5"/>
  <c r="AH419" i="5"/>
  <c r="AG419" i="5" s="1"/>
  <c r="L419" i="5"/>
  <c r="BY425" i="5"/>
  <c r="BN425" i="5"/>
  <c r="AH427" i="5"/>
  <c r="AG427" i="5" s="1"/>
  <c r="L427" i="5"/>
  <c r="BY433" i="5"/>
  <c r="BN433" i="5"/>
  <c r="AH435" i="5"/>
  <c r="AG435" i="5" s="1"/>
  <c r="L435" i="5"/>
  <c r="BY441" i="5"/>
  <c r="BN441" i="5"/>
  <c r="AH443" i="5"/>
  <c r="AG443" i="5" s="1"/>
  <c r="L443" i="5"/>
  <c r="BY449" i="5"/>
  <c r="BN449" i="5"/>
  <c r="AH451" i="5"/>
  <c r="AG451" i="5" s="1"/>
  <c r="L451" i="5"/>
  <c r="BY457" i="5"/>
  <c r="BN457" i="5"/>
  <c r="AH459" i="5"/>
  <c r="AG459" i="5" s="1"/>
  <c r="L459" i="5"/>
  <c r="BY465" i="5"/>
  <c r="BN465" i="5"/>
  <c r="AH467" i="5"/>
  <c r="AG467" i="5" s="1"/>
  <c r="L467" i="5"/>
  <c r="BZ508" i="5"/>
  <c r="BZ516" i="5"/>
  <c r="BZ524" i="5"/>
  <c r="BY537" i="5"/>
  <c r="BN537" i="5"/>
  <c r="BY545" i="5"/>
  <c r="BN545" i="5"/>
  <c r="BZ548" i="5"/>
  <c r="BY553" i="5"/>
  <c r="BN553" i="5"/>
  <c r="BZ556" i="5"/>
  <c r="BY561" i="5"/>
  <c r="BN561" i="5"/>
  <c r="AH564" i="5"/>
  <c r="AG564" i="5" s="1"/>
  <c r="L564" i="5"/>
  <c r="BN570" i="5"/>
  <c r="BY570" i="5"/>
  <c r="AF570" i="5"/>
  <c r="CC570" i="5" s="1"/>
  <c r="AH572" i="5"/>
  <c r="AG572" i="5" s="1"/>
  <c r="L572" i="5"/>
  <c r="BY579" i="5"/>
  <c r="AF579" i="5"/>
  <c r="CC579" i="5" s="1"/>
  <c r="AK579" i="5" s="1"/>
  <c r="BN579" i="5"/>
  <c r="L581" i="5"/>
  <c r="AH581" i="5"/>
  <c r="AG581" i="5" s="1"/>
  <c r="BN587" i="5"/>
  <c r="AF587" i="5"/>
  <c r="CC587" i="5" s="1"/>
  <c r="CD587" i="5" s="1"/>
  <c r="BY587" i="5"/>
  <c r="L589" i="5"/>
  <c r="AH589" i="5"/>
  <c r="AG589" i="5" s="1"/>
  <c r="BN595" i="5"/>
  <c r="AF595" i="5"/>
  <c r="CC595" i="5" s="1"/>
  <c r="BY595" i="5"/>
  <c r="L597" i="5"/>
  <c r="AH597" i="5"/>
  <c r="AG597" i="5" s="1"/>
  <c r="BN603" i="5"/>
  <c r="AF603" i="5"/>
  <c r="CC603" i="5" s="1"/>
  <c r="BY603" i="5"/>
  <c r="L605" i="5"/>
  <c r="AH605" i="5"/>
  <c r="AG605" i="5" s="1"/>
  <c r="BN611" i="5"/>
  <c r="AF611" i="5"/>
  <c r="CC611" i="5" s="1"/>
  <c r="CD611" i="5" s="1"/>
  <c r="BY611" i="5"/>
  <c r="L613" i="5"/>
  <c r="AH613" i="5"/>
  <c r="AG613" i="5" s="1"/>
  <c r="BY623" i="5"/>
  <c r="BN623" i="5"/>
  <c r="BZ90" i="5"/>
  <c r="BN175" i="5"/>
  <c r="AH132" i="5"/>
  <c r="AG132" i="5" s="1"/>
  <c r="L132" i="5"/>
  <c r="AH148" i="5"/>
  <c r="AG148" i="5" s="1"/>
  <c r="L148" i="5"/>
  <c r="L172" i="5"/>
  <c r="AH172" i="5"/>
  <c r="AG172" i="5" s="1"/>
  <c r="BY250" i="5"/>
  <c r="BN250" i="5"/>
  <c r="AH260" i="5"/>
  <c r="AG260" i="5" s="1"/>
  <c r="L260" i="5"/>
  <c r="BZ272" i="5"/>
  <c r="L281" i="5"/>
  <c r="AH281" i="5"/>
  <c r="AG281" i="5" s="1"/>
  <c r="BN295" i="5"/>
  <c r="AF295" i="5"/>
  <c r="CC295" i="5" s="1"/>
  <c r="BY295" i="5"/>
  <c r="L350" i="5"/>
  <c r="AH350" i="5"/>
  <c r="AG350" i="5" s="1"/>
  <c r="AF364" i="5"/>
  <c r="CC364" i="5" s="1"/>
  <c r="CD364" i="5" s="1"/>
  <c r="BY364" i="5"/>
  <c r="BN364" i="5"/>
  <c r="L406" i="5"/>
  <c r="AH406" i="5"/>
  <c r="AG406" i="5" s="1"/>
  <c r="L446" i="5"/>
  <c r="AH446" i="5"/>
  <c r="AG446" i="5" s="1"/>
  <c r="BZ455" i="5"/>
  <c r="BZ479" i="5"/>
  <c r="BY484" i="5"/>
  <c r="BN484" i="5"/>
  <c r="L526" i="5"/>
  <c r="AH526" i="5"/>
  <c r="AG526" i="5" s="1"/>
  <c r="L542" i="5"/>
  <c r="AH542" i="5"/>
  <c r="AG542" i="5" s="1"/>
  <c r="C47" i="5"/>
  <c r="BN49" i="5"/>
  <c r="BY49" i="5"/>
  <c r="AF49" i="5"/>
  <c r="CC49" i="5" s="1"/>
  <c r="CD49" i="5" s="1"/>
  <c r="L59" i="5"/>
  <c r="AH59" i="5"/>
  <c r="AG59" i="5" s="1"/>
  <c r="C63" i="5"/>
  <c r="BN97" i="5"/>
  <c r="BY97" i="5"/>
  <c r="AF97" i="5"/>
  <c r="CC97" i="5" s="1"/>
  <c r="CD97" i="5" s="1"/>
  <c r="BZ130" i="5"/>
  <c r="C42" i="5"/>
  <c r="BY46" i="5"/>
  <c r="AF46" i="5"/>
  <c r="CC46" i="5" s="1"/>
  <c r="BN46" i="5"/>
  <c r="BZ57" i="5"/>
  <c r="BY70" i="5"/>
  <c r="BN70" i="5"/>
  <c r="BY78" i="5"/>
  <c r="BN78" i="5"/>
  <c r="BY86" i="5"/>
  <c r="BN86" i="5"/>
  <c r="BY94" i="5"/>
  <c r="BN94" i="5"/>
  <c r="BZ97" i="5"/>
  <c r="BY102" i="5"/>
  <c r="AF102" i="5"/>
  <c r="CC102" i="5" s="1"/>
  <c r="BN110" i="5"/>
  <c r="AF110" i="5"/>
  <c r="CC110" i="5" s="1"/>
  <c r="BZ113" i="5"/>
  <c r="C122" i="5"/>
  <c r="L126" i="5"/>
  <c r="AH126" i="5"/>
  <c r="AG126" i="5" s="1"/>
  <c r="C130" i="5"/>
  <c r="BN132" i="5"/>
  <c r="AF132" i="5"/>
  <c r="CC132" i="5" s="1"/>
  <c r="BY132" i="5"/>
  <c r="L134" i="5"/>
  <c r="AH134" i="5"/>
  <c r="AG134" i="5" s="1"/>
  <c r="L142" i="5"/>
  <c r="AH142" i="5"/>
  <c r="AG142" i="5" s="1"/>
  <c r="L150" i="5"/>
  <c r="AH150" i="5"/>
  <c r="AG150" i="5" s="1"/>
  <c r="C154" i="5"/>
  <c r="L166" i="5"/>
  <c r="AH166" i="5"/>
  <c r="AG166" i="5" s="1"/>
  <c r="L174" i="5"/>
  <c r="AH174" i="5"/>
  <c r="AG174" i="5" s="1"/>
  <c r="L182" i="5"/>
  <c r="AH182" i="5"/>
  <c r="AG182" i="5" s="1"/>
  <c r="C186" i="5"/>
  <c r="L190" i="5"/>
  <c r="AH190" i="5"/>
  <c r="AG190" i="5" s="1"/>
  <c r="C194" i="5"/>
  <c r="L198" i="5"/>
  <c r="AH198" i="5"/>
  <c r="AG198" i="5" s="1"/>
  <c r="BN204" i="5"/>
  <c r="BY204" i="5"/>
  <c r="L206" i="5"/>
  <c r="AH206" i="5"/>
  <c r="AG206" i="5" s="1"/>
  <c r="C212" i="5"/>
  <c r="BN212" i="5"/>
  <c r="AF212" i="5"/>
  <c r="CC212" i="5" s="1"/>
  <c r="CD212" i="5" s="1"/>
  <c r="BY212" i="5"/>
  <c r="L214" i="5"/>
  <c r="AH214" i="5"/>
  <c r="AG214" i="5" s="1"/>
  <c r="C218" i="5"/>
  <c r="BN220" i="5"/>
  <c r="BY220" i="5"/>
  <c r="AF220" i="5"/>
  <c r="CC220" i="5" s="1"/>
  <c r="CD220" i="5" s="1"/>
  <c r="L222" i="5"/>
  <c r="AH222" i="5"/>
  <c r="AG222" i="5" s="1"/>
  <c r="C226" i="5"/>
  <c r="BN228" i="5"/>
  <c r="BY228" i="5"/>
  <c r="AH230" i="5"/>
  <c r="AG230" i="5" s="1"/>
  <c r="L230" i="5"/>
  <c r="C234" i="5"/>
  <c r="BN236" i="5"/>
  <c r="BY236" i="5"/>
  <c r="L238" i="5"/>
  <c r="AH238" i="5"/>
  <c r="AG238" i="5" s="1"/>
  <c r="BN244" i="5"/>
  <c r="BY244" i="5"/>
  <c r="L246" i="5"/>
  <c r="AH246" i="5"/>
  <c r="AG246" i="5" s="1"/>
  <c r="BN252" i="5"/>
  <c r="BY252" i="5"/>
  <c r="L254" i="5"/>
  <c r="AH254" i="5"/>
  <c r="AG254" i="5" s="1"/>
  <c r="BN260" i="5"/>
  <c r="AF260" i="5"/>
  <c r="CC260" i="5" s="1"/>
  <c r="CD260" i="5" s="1"/>
  <c r="L262" i="5"/>
  <c r="AH262" i="5"/>
  <c r="AG262" i="5" s="1"/>
  <c r="C264" i="5"/>
  <c r="AF267" i="5"/>
  <c r="CC267" i="5" s="1"/>
  <c r="CD267" i="5" s="1"/>
  <c r="BY267" i="5"/>
  <c r="BN267" i="5"/>
  <c r="C275" i="5"/>
  <c r="L277" i="5"/>
  <c r="AH277" i="5"/>
  <c r="AG277" i="5" s="1"/>
  <c r="AH283" i="5"/>
  <c r="AG283" i="5" s="1"/>
  <c r="L283" i="5"/>
  <c r="C285" i="5"/>
  <c r="C295" i="5"/>
  <c r="C319" i="5"/>
  <c r="L321" i="5"/>
  <c r="AH321" i="5"/>
  <c r="AG321" i="5" s="1"/>
  <c r="BN325" i="5"/>
  <c r="AF325" i="5"/>
  <c r="CC325" i="5" s="1"/>
  <c r="BY325" i="5"/>
  <c r="BZ326" i="5"/>
  <c r="L335" i="5"/>
  <c r="AH335" i="5"/>
  <c r="AG335" i="5" s="1"/>
  <c r="C340" i="5"/>
  <c r="L344" i="5"/>
  <c r="AH344" i="5"/>
  <c r="AG344" i="5" s="1"/>
  <c r="C348" i="5"/>
  <c r="BN350" i="5"/>
  <c r="AF350" i="5"/>
  <c r="CC350" i="5" s="1"/>
  <c r="CD350" i="5" s="1"/>
  <c r="L352" i="5"/>
  <c r="AH352" i="5"/>
  <c r="AG352" i="5" s="1"/>
  <c r="BZ353" i="5"/>
  <c r="C356" i="5"/>
  <c r="BN358" i="5"/>
  <c r="BY358" i="5"/>
  <c r="AF358" i="5"/>
  <c r="CC358" i="5" s="1"/>
  <c r="CD358" i="5" s="1"/>
  <c r="L360" i="5"/>
  <c r="AH360" i="5"/>
  <c r="AG360" i="5" s="1"/>
  <c r="BZ361" i="5"/>
  <c r="C364" i="5"/>
  <c r="L368" i="5"/>
  <c r="AH368" i="5"/>
  <c r="AG368" i="5" s="1"/>
  <c r="BZ369" i="5"/>
  <c r="C372" i="5"/>
  <c r="L376" i="5"/>
  <c r="AH376" i="5"/>
  <c r="AG376" i="5" s="1"/>
  <c r="BZ377" i="5"/>
  <c r="C380" i="5"/>
  <c r="L384" i="5"/>
  <c r="AH384" i="5"/>
  <c r="AG384" i="5" s="1"/>
  <c r="BZ385" i="5"/>
  <c r="C388" i="5"/>
  <c r="AH392" i="5"/>
  <c r="AG392" i="5" s="1"/>
  <c r="L392" i="5"/>
  <c r="BZ393" i="5"/>
  <c r="BZ401" i="5"/>
  <c r="C404" i="5"/>
  <c r="BN406" i="5"/>
  <c r="BY406" i="5"/>
  <c r="AF406" i="5"/>
  <c r="CC406" i="5" s="1"/>
  <c r="CD406" i="5" s="1"/>
  <c r="C412" i="5"/>
  <c r="BN414" i="5"/>
  <c r="AF414" i="5"/>
  <c r="CC414" i="5" s="1"/>
  <c r="CD414" i="5" s="1"/>
  <c r="L416" i="5"/>
  <c r="AH416" i="5"/>
  <c r="AG416" i="5" s="1"/>
  <c r="C420" i="5"/>
  <c r="BZ425" i="5"/>
  <c r="C428" i="5"/>
  <c r="BZ433" i="5"/>
  <c r="C444" i="5"/>
  <c r="BZ449" i="5"/>
  <c r="C452" i="5"/>
  <c r="BZ465" i="5"/>
  <c r="AF470" i="5"/>
  <c r="CC470" i="5" s="1"/>
  <c r="BN470" i="5"/>
  <c r="BY470" i="5"/>
  <c r="L472" i="5"/>
  <c r="AH472" i="5"/>
  <c r="AG472" i="5" s="1"/>
  <c r="AF478" i="5"/>
  <c r="CC478" i="5" s="1"/>
  <c r="AK478" i="5" s="1"/>
  <c r="BY478" i="5"/>
  <c r="BN478" i="5"/>
  <c r="L480" i="5"/>
  <c r="AH480" i="5"/>
  <c r="AG480" i="5" s="1"/>
  <c r="BN486" i="5"/>
  <c r="AF486" i="5"/>
  <c r="CC486" i="5" s="1"/>
  <c r="CD486" i="5" s="1"/>
  <c r="BY486" i="5"/>
  <c r="L488" i="5"/>
  <c r="AH488" i="5"/>
  <c r="AG488" i="5" s="1"/>
  <c r="BZ489" i="5"/>
  <c r="AF494" i="5"/>
  <c r="CC494" i="5" s="1"/>
  <c r="BY494" i="5"/>
  <c r="BN494" i="5"/>
  <c r="L496" i="5"/>
  <c r="AH496" i="5"/>
  <c r="AG496" i="5" s="1"/>
  <c r="C500" i="5"/>
  <c r="AF502" i="5"/>
  <c r="CC502" i="5" s="1"/>
  <c r="BY502" i="5"/>
  <c r="BN502" i="5"/>
  <c r="L504" i="5"/>
  <c r="AH504" i="5"/>
  <c r="AG504" i="5" s="1"/>
  <c r="BZ505" i="5"/>
  <c r="C510" i="5"/>
  <c r="AF510" i="5"/>
  <c r="CC510" i="5" s="1"/>
  <c r="CD510" i="5" s="1"/>
  <c r="BY510" i="5"/>
  <c r="BN510" i="5"/>
  <c r="L512" i="5"/>
  <c r="AH512" i="5"/>
  <c r="AG512" i="5" s="1"/>
  <c r="C516" i="5"/>
  <c r="BN518" i="5"/>
  <c r="BY518" i="5"/>
  <c r="AH520" i="5"/>
  <c r="AG520" i="5" s="1"/>
  <c r="L520" i="5"/>
  <c r="BZ521" i="5"/>
  <c r="C524" i="5"/>
  <c r="BN526" i="5"/>
  <c r="BY526" i="5"/>
  <c r="AH528" i="5"/>
  <c r="AG528" i="5" s="1"/>
  <c r="L528" i="5"/>
  <c r="BZ529" i="5"/>
  <c r="C532" i="5"/>
  <c r="L536" i="5"/>
  <c r="AH536" i="5"/>
  <c r="AG536" i="5" s="1"/>
  <c r="BZ537" i="5"/>
  <c r="C540" i="5"/>
  <c r="BY202" i="5"/>
  <c r="BZ47" i="5"/>
  <c r="L164" i="5"/>
  <c r="AH164" i="5"/>
  <c r="AG164" i="5" s="1"/>
  <c r="L297" i="5"/>
  <c r="AH297" i="5"/>
  <c r="AG297" i="5" s="1"/>
  <c r="L313" i="5"/>
  <c r="AH313" i="5"/>
  <c r="AG313" i="5" s="1"/>
  <c r="BZ320" i="5"/>
  <c r="BY330" i="5"/>
  <c r="BN330" i="5"/>
  <c r="AH366" i="5"/>
  <c r="AG366" i="5" s="1"/>
  <c r="L366" i="5"/>
  <c r="AH390" i="5"/>
  <c r="AG390" i="5" s="1"/>
  <c r="L390" i="5"/>
  <c r="L414" i="5"/>
  <c r="AH414" i="5"/>
  <c r="AG414" i="5" s="1"/>
  <c r="L438" i="5"/>
  <c r="AH438" i="5"/>
  <c r="AG438" i="5" s="1"/>
  <c r="BZ447" i="5"/>
  <c r="BZ487" i="5"/>
  <c r="BZ495" i="5"/>
  <c r="BY500" i="5"/>
  <c r="AF500" i="5"/>
  <c r="CC500" i="5" s="1"/>
  <c r="AK500" i="5" s="1"/>
  <c r="BN500" i="5"/>
  <c r="L567" i="5"/>
  <c r="AH567" i="5"/>
  <c r="AG567" i="5" s="1"/>
  <c r="BN573" i="5"/>
  <c r="BY573" i="5"/>
  <c r="AF573" i="5"/>
  <c r="CC573" i="5" s="1"/>
  <c r="BZ637" i="5"/>
  <c r="BN65" i="5"/>
  <c r="AF65" i="5"/>
  <c r="CC65" i="5" s="1"/>
  <c r="CD65" i="5" s="1"/>
  <c r="AH75" i="5"/>
  <c r="AG75" i="5" s="1"/>
  <c r="L75" i="5"/>
  <c r="C79" i="5"/>
  <c r="L99" i="5"/>
  <c r="AH99" i="5"/>
  <c r="AG99" i="5" s="1"/>
  <c r="C103" i="5"/>
  <c r="BN105" i="5"/>
  <c r="BY105" i="5"/>
  <c r="AF105" i="5"/>
  <c r="CC105" i="5" s="1"/>
  <c r="CD105" i="5" s="1"/>
  <c r="L115" i="5"/>
  <c r="AH115" i="5"/>
  <c r="AG115" i="5" s="1"/>
  <c r="BY119" i="5"/>
  <c r="AF119" i="5"/>
  <c r="CC119" i="5" s="1"/>
  <c r="AK119" i="5" s="1"/>
  <c r="BN119" i="5"/>
  <c r="BY127" i="5"/>
  <c r="BN127" i="5"/>
  <c r="L43" i="5"/>
  <c r="AH43" i="5"/>
  <c r="AG43" i="5" s="1"/>
  <c r="L53" i="5"/>
  <c r="AH53" i="5"/>
  <c r="AG53" i="5" s="1"/>
  <c r="L61" i="5"/>
  <c r="AH61" i="5"/>
  <c r="AG61" i="5" s="1"/>
  <c r="L69" i="5"/>
  <c r="AH69" i="5"/>
  <c r="AG69" i="5" s="1"/>
  <c r="C73" i="5"/>
  <c r="C81" i="5"/>
  <c r="BZ86" i="5"/>
  <c r="L93" i="5"/>
  <c r="AH93" i="5"/>
  <c r="AG93" i="5" s="1"/>
  <c r="C97" i="5"/>
  <c r="L101" i="5"/>
  <c r="AH101" i="5"/>
  <c r="AG101" i="5" s="1"/>
  <c r="BZ102" i="5"/>
  <c r="C105" i="5"/>
  <c r="L109" i="5"/>
  <c r="AH109" i="5"/>
  <c r="AG109" i="5" s="1"/>
  <c r="C113" i="5"/>
  <c r="L117" i="5"/>
  <c r="AH117" i="5"/>
  <c r="AG117" i="5" s="1"/>
  <c r="C119" i="5"/>
  <c r="AF121" i="5"/>
  <c r="CC121" i="5" s="1"/>
  <c r="BY121" i="5"/>
  <c r="BN121" i="5"/>
  <c r="AH123" i="5"/>
  <c r="AG123" i="5" s="1"/>
  <c r="L123" i="5"/>
  <c r="BN129" i="5"/>
  <c r="AF129" i="5"/>
  <c r="CC129" i="5" s="1"/>
  <c r="AK129" i="5" s="1"/>
  <c r="L131" i="5"/>
  <c r="AH131" i="5"/>
  <c r="AG131" i="5" s="1"/>
  <c r="AF137" i="5"/>
  <c r="CC137" i="5" s="1"/>
  <c r="CD137" i="5" s="1"/>
  <c r="BY137" i="5"/>
  <c r="BN137" i="5"/>
  <c r="L139" i="5"/>
  <c r="AH139" i="5"/>
  <c r="AG139" i="5" s="1"/>
  <c r="BZ140" i="5"/>
  <c r="BY145" i="5"/>
  <c r="BN145" i="5"/>
  <c r="AF145" i="5"/>
  <c r="CC145" i="5" s="1"/>
  <c r="CD145" i="5" s="1"/>
  <c r="L147" i="5"/>
  <c r="AH147" i="5"/>
  <c r="AG147" i="5" s="1"/>
  <c r="C151" i="5"/>
  <c r="AF153" i="5"/>
  <c r="CC153" i="5" s="1"/>
  <c r="AK153" i="5" s="1"/>
  <c r="BY153" i="5"/>
  <c r="BN153" i="5"/>
  <c r="L155" i="5"/>
  <c r="AH155" i="5"/>
  <c r="AG155" i="5" s="1"/>
  <c r="AF161" i="5"/>
  <c r="CC161" i="5" s="1"/>
  <c r="BN161" i="5"/>
  <c r="BY161" i="5"/>
  <c r="L163" i="5"/>
  <c r="AH163" i="5"/>
  <c r="AG163" i="5" s="1"/>
  <c r="C167" i="5"/>
  <c r="AF169" i="5"/>
  <c r="CC169" i="5" s="1"/>
  <c r="AK169" i="5" s="1"/>
  <c r="BY169" i="5"/>
  <c r="BN169" i="5"/>
  <c r="L171" i="5"/>
  <c r="AH171" i="5"/>
  <c r="AG171" i="5" s="1"/>
  <c r="BN177" i="5"/>
  <c r="AF177" i="5"/>
  <c r="CC177" i="5" s="1"/>
  <c r="L179" i="5"/>
  <c r="AH179" i="5"/>
  <c r="AG179" i="5" s="1"/>
  <c r="AF185" i="5"/>
  <c r="CC185" i="5" s="1"/>
  <c r="CD185" i="5" s="1"/>
  <c r="BY185" i="5"/>
  <c r="L187" i="5"/>
  <c r="AH187" i="5"/>
  <c r="AG187" i="5" s="1"/>
  <c r="BY193" i="5"/>
  <c r="BN193" i="5"/>
  <c r="AF193" i="5"/>
  <c r="CC193" i="5" s="1"/>
  <c r="CD193" i="5" s="1"/>
  <c r="L195" i="5"/>
  <c r="AH195" i="5"/>
  <c r="AG195" i="5" s="1"/>
  <c r="AF201" i="5"/>
  <c r="CC201" i="5" s="1"/>
  <c r="BY201" i="5"/>
  <c r="L203" i="5"/>
  <c r="AH203" i="5"/>
  <c r="AG203" i="5" s="1"/>
  <c r="BZ204" i="5"/>
  <c r="BY209" i="5"/>
  <c r="BN209" i="5"/>
  <c r="C215" i="5"/>
  <c r="BY217" i="5"/>
  <c r="BN217" i="5"/>
  <c r="C223" i="5"/>
  <c r="BY225" i="5"/>
  <c r="BN225" i="5"/>
  <c r="C231" i="5"/>
  <c r="BY233" i="5"/>
  <c r="BN233" i="5"/>
  <c r="C239" i="5"/>
  <c r="BY241" i="5"/>
  <c r="BN241" i="5"/>
  <c r="C247" i="5"/>
  <c r="BY249" i="5"/>
  <c r="BN249" i="5"/>
  <c r="BY257" i="5"/>
  <c r="BN257" i="5"/>
  <c r="L269" i="5"/>
  <c r="AH269" i="5"/>
  <c r="AG269" i="5" s="1"/>
  <c r="AF274" i="5"/>
  <c r="CC274" i="5" s="1"/>
  <c r="BN274" i="5"/>
  <c r="BY274" i="5"/>
  <c r="L280" i="5"/>
  <c r="AH280" i="5"/>
  <c r="AG280" i="5" s="1"/>
  <c r="BZ281" i="5"/>
  <c r="C284" i="5"/>
  <c r="L287" i="5"/>
  <c r="AH287" i="5"/>
  <c r="AG287" i="5" s="1"/>
  <c r="BN288" i="5"/>
  <c r="BY288" i="5"/>
  <c r="C294" i="5"/>
  <c r="BN294" i="5"/>
  <c r="AF294" i="5"/>
  <c r="CC294" i="5" s="1"/>
  <c r="AK294" i="5" s="1"/>
  <c r="BY294" i="5"/>
  <c r="L296" i="5"/>
  <c r="AH296" i="5"/>
  <c r="AG296" i="5" s="1"/>
  <c r="AF302" i="5"/>
  <c r="CC302" i="5" s="1"/>
  <c r="BY302" i="5"/>
  <c r="BN302" i="5"/>
  <c r="L304" i="5"/>
  <c r="AH304" i="5"/>
  <c r="AG304" i="5" s="1"/>
  <c r="AF308" i="5"/>
  <c r="CC308" i="5" s="1"/>
  <c r="BY308" i="5"/>
  <c r="BN308" i="5"/>
  <c r="C309" i="5"/>
  <c r="AH311" i="5"/>
  <c r="AG311" i="5" s="1"/>
  <c r="L311" i="5"/>
  <c r="C316" i="5"/>
  <c r="AF318" i="5"/>
  <c r="CC318" i="5" s="1"/>
  <c r="CD318" i="5" s="1"/>
  <c r="BY318" i="5"/>
  <c r="BN318" i="5"/>
  <c r="C322" i="5"/>
  <c r="C326" i="5"/>
  <c r="AH328" i="5"/>
  <c r="AG328" i="5" s="1"/>
  <c r="L328" i="5"/>
  <c r="C336" i="5"/>
  <c r="BY339" i="5"/>
  <c r="BN339" i="5"/>
  <c r="AG341" i="5"/>
  <c r="BY347" i="5"/>
  <c r="BN347" i="5"/>
  <c r="AH349" i="5"/>
  <c r="AG349" i="5" s="1"/>
  <c r="L349" i="5"/>
  <c r="BY355" i="5"/>
  <c r="BN355" i="5"/>
  <c r="AH357" i="5"/>
  <c r="AG357" i="5" s="1"/>
  <c r="L357" i="5"/>
  <c r="BY363" i="5"/>
  <c r="BN363" i="5"/>
  <c r="AH365" i="5"/>
  <c r="AG365" i="5" s="1"/>
  <c r="L365" i="5"/>
  <c r="BN371" i="5"/>
  <c r="BY371" i="5"/>
  <c r="AF371" i="5"/>
  <c r="CC371" i="5" s="1"/>
  <c r="AH373" i="5"/>
  <c r="AG373" i="5" s="1"/>
  <c r="L373" i="5"/>
  <c r="AF379" i="5"/>
  <c r="CC379" i="5" s="1"/>
  <c r="BY379" i="5"/>
  <c r="BN379" i="5"/>
  <c r="AH381" i="5"/>
  <c r="AG381" i="5" s="1"/>
  <c r="L381" i="5"/>
  <c r="BY387" i="5"/>
  <c r="AF387" i="5"/>
  <c r="CC387" i="5" s="1"/>
  <c r="BN387" i="5"/>
  <c r="AH389" i="5"/>
  <c r="AG389" i="5" s="1"/>
  <c r="L389" i="5"/>
  <c r="BY395" i="5"/>
  <c r="AF395" i="5"/>
  <c r="CC395" i="5" s="1"/>
  <c r="BN395" i="5"/>
  <c r="L397" i="5"/>
  <c r="AH397" i="5"/>
  <c r="AG397" i="5" s="1"/>
  <c r="BZ398" i="5"/>
  <c r="C401" i="5"/>
  <c r="L405" i="5"/>
  <c r="AH405" i="5"/>
  <c r="AG405" i="5" s="1"/>
  <c r="L413" i="5"/>
  <c r="AH413" i="5"/>
  <c r="AG413" i="5" s="1"/>
  <c r="C417" i="5"/>
  <c r="BN419" i="5"/>
  <c r="BY419" i="5"/>
  <c r="L421" i="5"/>
  <c r="AH421" i="5"/>
  <c r="AG421" i="5" s="1"/>
  <c r="AH429" i="5"/>
  <c r="AG429" i="5" s="1"/>
  <c r="L429" i="5"/>
  <c r="BN435" i="5"/>
  <c r="BY435" i="5"/>
  <c r="AH437" i="5"/>
  <c r="AG437" i="5" s="1"/>
  <c r="L437" i="5"/>
  <c r="AH445" i="5"/>
  <c r="AG445" i="5" s="1"/>
  <c r="L445" i="5"/>
  <c r="AH453" i="5"/>
  <c r="AG453" i="5" s="1"/>
  <c r="L453" i="5"/>
  <c r="AH461" i="5"/>
  <c r="AG461" i="5" s="1"/>
  <c r="L461" i="5"/>
  <c r="L469" i="5"/>
  <c r="AH469" i="5"/>
  <c r="AG469" i="5" s="1"/>
  <c r="BZ470" i="5"/>
  <c r="BY475" i="5"/>
  <c r="AF475" i="5"/>
  <c r="CC475" i="5" s="1"/>
  <c r="BN475" i="5"/>
  <c r="BZ478" i="5"/>
  <c r="BY483" i="5"/>
  <c r="AF483" i="5"/>
  <c r="CC483" i="5" s="1"/>
  <c r="BN483" i="5"/>
  <c r="BZ486" i="5"/>
  <c r="BN491" i="5"/>
  <c r="AF491" i="5"/>
  <c r="CC491" i="5" s="1"/>
  <c r="BY491" i="5"/>
  <c r="BN499" i="5"/>
  <c r="AF499" i="5"/>
  <c r="CC499" i="5" s="1"/>
  <c r="BY499" i="5"/>
  <c r="BZ502" i="5"/>
  <c r="BY507" i="5"/>
  <c r="AF507" i="5"/>
  <c r="CC507" i="5" s="1"/>
  <c r="BN507" i="5"/>
  <c r="L509" i="5"/>
  <c r="AH509" i="5"/>
  <c r="AG509" i="5" s="1"/>
  <c r="BN515" i="5"/>
  <c r="BY515" i="5"/>
  <c r="AF515" i="5"/>
  <c r="CC515" i="5" s="1"/>
  <c r="L517" i="5"/>
  <c r="AH517" i="5"/>
  <c r="AG517" i="5" s="1"/>
  <c r="AF523" i="5"/>
  <c r="CC523" i="5" s="1"/>
  <c r="BN523" i="5"/>
  <c r="BY523" i="5"/>
  <c r="L525" i="5"/>
  <c r="AH525" i="5"/>
  <c r="AG525" i="5" s="1"/>
  <c r="BN47" i="5"/>
  <c r="BY129" i="5"/>
  <c r="BN185" i="5"/>
  <c r="BN201" i="5"/>
  <c r="L180" i="5"/>
  <c r="AH180" i="5"/>
  <c r="AG180" i="5" s="1"/>
  <c r="AH212" i="5"/>
  <c r="L212" i="5"/>
  <c r="BY226" i="5"/>
  <c r="BN226" i="5"/>
  <c r="AH244" i="5"/>
  <c r="AG244" i="5" s="1"/>
  <c r="L244" i="5"/>
  <c r="BY258" i="5"/>
  <c r="BN258" i="5"/>
  <c r="BY275" i="5"/>
  <c r="BN275" i="5"/>
  <c r="AF275" i="5"/>
  <c r="CC275" i="5" s="1"/>
  <c r="AK275" i="5" s="1"/>
  <c r="AF380" i="5"/>
  <c r="CC380" i="5" s="1"/>
  <c r="CD380" i="5" s="1"/>
  <c r="BY380" i="5"/>
  <c r="BN380" i="5"/>
  <c r="BN396" i="5"/>
  <c r="AF396" i="5"/>
  <c r="CC396" i="5" s="1"/>
  <c r="CD396" i="5" s="1"/>
  <c r="BN412" i="5"/>
  <c r="BY412" i="5"/>
  <c r="AF412" i="5"/>
  <c r="CC412" i="5" s="1"/>
  <c r="CD412" i="5" s="1"/>
  <c r="BY476" i="5"/>
  <c r="BN476" i="5"/>
  <c r="BY492" i="5"/>
  <c r="BN492" i="5"/>
  <c r="L518" i="5"/>
  <c r="AH518" i="5"/>
  <c r="AG518" i="5" s="1"/>
  <c r="L550" i="5"/>
  <c r="AH550" i="5"/>
  <c r="AG550" i="5" s="1"/>
  <c r="BZ568" i="5"/>
  <c r="BY638" i="5"/>
  <c r="BN638" i="5"/>
  <c r="L45" i="5"/>
  <c r="AH45" i="5"/>
  <c r="AG45" i="5" s="1"/>
  <c r="BZ54" i="5"/>
  <c r="C57" i="5"/>
  <c r="C65" i="5"/>
  <c r="C46" i="5"/>
  <c r="BN48" i="5"/>
  <c r="AF48" i="5"/>
  <c r="CC48" i="5" s="1"/>
  <c r="BY48" i="5"/>
  <c r="L50" i="5"/>
  <c r="AH50" i="5"/>
  <c r="AG50" i="5" s="1"/>
  <c r="BZ51" i="5"/>
  <c r="C54" i="5"/>
  <c r="AF56" i="5"/>
  <c r="CC56" i="5" s="1"/>
  <c r="CD56" i="5" s="1"/>
  <c r="BY56" i="5"/>
  <c r="L58" i="5"/>
  <c r="AH58" i="5"/>
  <c r="AG58" i="5" s="1"/>
  <c r="BZ59" i="5"/>
  <c r="C62" i="5"/>
  <c r="AF64" i="5"/>
  <c r="CC64" i="5" s="1"/>
  <c r="AK64" i="5" s="1"/>
  <c r="BY64" i="5"/>
  <c r="L66" i="5"/>
  <c r="AH66" i="5"/>
  <c r="AG66" i="5" s="1"/>
  <c r="BN72" i="5"/>
  <c r="AF72" i="5"/>
  <c r="CC72" i="5" s="1"/>
  <c r="CD72" i="5" s="1"/>
  <c r="BY72" i="5"/>
  <c r="L74" i="5"/>
  <c r="AH74" i="5"/>
  <c r="AG74" i="5" s="1"/>
  <c r="BZ75" i="5"/>
  <c r="BN80" i="5"/>
  <c r="AF80" i="5"/>
  <c r="CC80" i="5" s="1"/>
  <c r="AK80" i="5" s="1"/>
  <c r="BY80" i="5"/>
  <c r="L82" i="5"/>
  <c r="AH82" i="5"/>
  <c r="AG82" i="5" s="1"/>
  <c r="BZ83" i="5"/>
  <c r="BN88" i="5"/>
  <c r="AF88" i="5"/>
  <c r="CC88" i="5" s="1"/>
  <c r="BY88" i="5"/>
  <c r="L90" i="5"/>
  <c r="AH90" i="5"/>
  <c r="AG90" i="5" s="1"/>
  <c r="BZ91" i="5"/>
  <c r="C94" i="5"/>
  <c r="AH98" i="5"/>
  <c r="AG98" i="5" s="1"/>
  <c r="L98" i="5"/>
  <c r="BZ99" i="5"/>
  <c r="C102" i="5"/>
  <c r="BY104" i="5"/>
  <c r="BN104" i="5"/>
  <c r="AF104" i="5"/>
  <c r="CC104" i="5" s="1"/>
  <c r="CD104" i="5" s="1"/>
  <c r="AH106" i="5"/>
  <c r="AG106" i="5" s="1"/>
  <c r="L106" i="5"/>
  <c r="BZ107" i="5"/>
  <c r="C110" i="5"/>
  <c r="AF112" i="5"/>
  <c r="CC112" i="5" s="1"/>
  <c r="BY112" i="5"/>
  <c r="L114" i="5"/>
  <c r="AH114" i="5"/>
  <c r="AG114" i="5" s="1"/>
  <c r="C124" i="5"/>
  <c r="AH128" i="5"/>
  <c r="AG128" i="5" s="1"/>
  <c r="L128" i="5"/>
  <c r="C132" i="5"/>
  <c r="AH136" i="5"/>
  <c r="AG136" i="5" s="1"/>
  <c r="L136" i="5"/>
  <c r="BZ177" i="5"/>
  <c r="BZ201" i="5"/>
  <c r="BN206" i="5"/>
  <c r="BY206" i="5"/>
  <c r="AH208" i="5"/>
  <c r="AG208" i="5" s="1"/>
  <c r="L208" i="5"/>
  <c r="L216" i="5"/>
  <c r="AH216" i="5"/>
  <c r="AG216" i="5" s="1"/>
  <c r="C220" i="5"/>
  <c r="L224" i="5"/>
  <c r="AH224" i="5"/>
  <c r="AG224" i="5" s="1"/>
  <c r="C228" i="5"/>
  <c r="L232" i="5"/>
  <c r="AH232" i="5"/>
  <c r="AG232" i="5" s="1"/>
  <c r="L240" i="5"/>
  <c r="AH240" i="5"/>
  <c r="AG240" i="5" s="1"/>
  <c r="C244" i="5"/>
  <c r="L248" i="5"/>
  <c r="AH248" i="5"/>
  <c r="AG248" i="5" s="1"/>
  <c r="C252" i="5"/>
  <c r="L256" i="5"/>
  <c r="AH256" i="5"/>
  <c r="AG256" i="5" s="1"/>
  <c r="C260" i="5"/>
  <c r="BY266" i="5"/>
  <c r="BN266" i="5"/>
  <c r="C267" i="5"/>
  <c r="BY273" i="5"/>
  <c r="BN273" i="5"/>
  <c r="AH276" i="5"/>
  <c r="L276" i="5"/>
  <c r="BN277" i="5"/>
  <c r="AF277" i="5"/>
  <c r="CC277" i="5" s="1"/>
  <c r="CD277" i="5" s="1"/>
  <c r="BY277" i="5"/>
  <c r="AF283" i="5"/>
  <c r="CC283" i="5" s="1"/>
  <c r="CD283" i="5" s="1"/>
  <c r="CE283" i="5" s="1"/>
  <c r="BY283" i="5"/>
  <c r="BN283" i="5"/>
  <c r="BZ288" i="5"/>
  <c r="L290" i="5"/>
  <c r="AH290" i="5"/>
  <c r="AG290" i="5" s="1"/>
  <c r="BY291" i="5"/>
  <c r="AF291" i="5"/>
  <c r="CC291" i="5" s="1"/>
  <c r="BN291" i="5"/>
  <c r="AH293" i="5"/>
  <c r="AG293" i="5" s="1"/>
  <c r="L293" i="5"/>
  <c r="BZ294" i="5"/>
  <c r="BN299" i="5"/>
  <c r="BY299" i="5"/>
  <c r="AF299" i="5"/>
  <c r="CC299" i="5" s="1"/>
  <c r="BZ302" i="5"/>
  <c r="BY307" i="5"/>
  <c r="AF307" i="5"/>
  <c r="CC307" i="5" s="1"/>
  <c r="BN307" i="5"/>
  <c r="BN315" i="5"/>
  <c r="BY315" i="5"/>
  <c r="AF315" i="5"/>
  <c r="CC315" i="5" s="1"/>
  <c r="BZ318" i="5"/>
  <c r="BY324" i="5"/>
  <c r="BN324" i="5"/>
  <c r="C325" i="5"/>
  <c r="L327" i="5"/>
  <c r="AH327" i="5"/>
  <c r="AG327" i="5" s="1"/>
  <c r="AF332" i="5"/>
  <c r="CC332" i="5" s="1"/>
  <c r="BY332" i="5"/>
  <c r="BN332" i="5"/>
  <c r="L338" i="5"/>
  <c r="AH338" i="5"/>
  <c r="AG338" i="5" s="1"/>
  <c r="BZ339" i="5"/>
  <c r="BN344" i="5"/>
  <c r="BY344" i="5"/>
  <c r="BZ355" i="5"/>
  <c r="BZ363" i="5"/>
  <c r="BZ371" i="5"/>
  <c r="C374" i="5"/>
  <c r="C382" i="5"/>
  <c r="BZ387" i="5"/>
  <c r="C390" i="5"/>
  <c r="BY400" i="5"/>
  <c r="BN400" i="5"/>
  <c r="BZ403" i="5"/>
  <c r="BY408" i="5"/>
  <c r="BN408" i="5"/>
  <c r="BZ411" i="5"/>
  <c r="BY416" i="5"/>
  <c r="BN416" i="5"/>
  <c r="AH418" i="5"/>
  <c r="AG418" i="5" s="1"/>
  <c r="L418" i="5"/>
  <c r="BZ419" i="5"/>
  <c r="C422" i="5"/>
  <c r="BY424" i="5"/>
  <c r="BN424" i="5"/>
  <c r="AF424" i="5"/>
  <c r="CC424" i="5" s="1"/>
  <c r="AK424" i="5" s="1"/>
  <c r="AH426" i="5"/>
  <c r="AG426" i="5" s="1"/>
  <c r="L426" i="5"/>
  <c r="C430" i="5"/>
  <c r="BY432" i="5"/>
  <c r="BN432" i="5"/>
  <c r="AF432" i="5"/>
  <c r="CC432" i="5" s="1"/>
  <c r="C438" i="5"/>
  <c r="BY440" i="5"/>
  <c r="AF440" i="5"/>
  <c r="CC440" i="5" s="1"/>
  <c r="BN440" i="5"/>
  <c r="C446" i="5"/>
  <c r="BN448" i="5"/>
  <c r="AF448" i="5"/>
  <c r="CC448" i="5" s="1"/>
  <c r="AK448" i="5" s="1"/>
  <c r="BY448" i="5"/>
  <c r="C454" i="5"/>
  <c r="BN456" i="5"/>
  <c r="BY456" i="5"/>
  <c r="AF456" i="5"/>
  <c r="CC456" i="5" s="1"/>
  <c r="AH458" i="5"/>
  <c r="AG458" i="5" s="1"/>
  <c r="L458" i="5"/>
  <c r="BZ459" i="5"/>
  <c r="C462" i="5"/>
  <c r="AF464" i="5"/>
  <c r="CC464" i="5" s="1"/>
  <c r="CD464" i="5" s="1"/>
  <c r="BY464" i="5"/>
  <c r="BN464" i="5"/>
  <c r="C470" i="5"/>
  <c r="BN472" i="5"/>
  <c r="AF472" i="5"/>
  <c r="CC472" i="5" s="1"/>
  <c r="CD472" i="5" s="1"/>
  <c r="AH474" i="5"/>
  <c r="AG474" i="5" s="1"/>
  <c r="L474" i="5"/>
  <c r="BZ475" i="5"/>
  <c r="C478" i="5"/>
  <c r="BN480" i="5"/>
  <c r="BY480" i="5"/>
  <c r="L482" i="5"/>
  <c r="AH482" i="5"/>
  <c r="AG482" i="5" s="1"/>
  <c r="C486" i="5"/>
  <c r="AH490" i="5"/>
  <c r="AG490" i="5" s="1"/>
  <c r="L490" i="5"/>
  <c r="BZ491" i="5"/>
  <c r="C494" i="5"/>
  <c r="L498" i="5"/>
  <c r="AH498" i="5"/>
  <c r="AG498" i="5" s="1"/>
  <c r="BZ499" i="5"/>
  <c r="C502" i="5"/>
  <c r="BN504" i="5"/>
  <c r="AF504" i="5"/>
  <c r="CC504" i="5" s="1"/>
  <c r="CD504" i="5" s="1"/>
  <c r="BN512" i="5"/>
  <c r="BY512" i="5"/>
  <c r="AF512" i="5"/>
  <c r="CC512" i="5" s="1"/>
  <c r="BZ50" i="5"/>
  <c r="BY58" i="5"/>
  <c r="AH91" i="5"/>
  <c r="AG91" i="5" s="1"/>
  <c r="BY110" i="5"/>
  <c r="BN138" i="5"/>
  <c r="BY138" i="5"/>
  <c r="L156" i="5"/>
  <c r="AH156" i="5"/>
  <c r="AG156" i="5" s="1"/>
  <c r="BY218" i="5"/>
  <c r="BN218" i="5"/>
  <c r="BY242" i="5"/>
  <c r="BN242" i="5"/>
  <c r="BN340" i="5"/>
  <c r="BY340" i="5"/>
  <c r="AF340" i="5"/>
  <c r="CC340" i="5" s="1"/>
  <c r="BN348" i="5"/>
  <c r="AF348" i="5"/>
  <c r="CC348" i="5" s="1"/>
  <c r="CD348" i="5" s="1"/>
  <c r="CE348" i="5" s="1"/>
  <c r="BY348" i="5"/>
  <c r="L358" i="5"/>
  <c r="AH358" i="5"/>
  <c r="AG358" i="5" s="1"/>
  <c r="AH382" i="5"/>
  <c r="AG382" i="5" s="1"/>
  <c r="L382" i="5"/>
  <c r="AF404" i="5"/>
  <c r="CC404" i="5" s="1"/>
  <c r="AK404" i="5" s="1"/>
  <c r="BN404" i="5"/>
  <c r="BY404" i="5"/>
  <c r="L430" i="5"/>
  <c r="AH430" i="5"/>
  <c r="AG430" i="5" s="1"/>
  <c r="BZ503" i="5"/>
  <c r="BY524" i="5"/>
  <c r="BN524" i="5"/>
  <c r="AF524" i="5"/>
  <c r="CC524" i="5" s="1"/>
  <c r="AK524" i="5" s="1"/>
  <c r="BN646" i="5"/>
  <c r="BY646" i="5"/>
  <c r="AF646" i="5"/>
  <c r="CC646" i="5" s="1"/>
  <c r="CD646" i="5" s="1"/>
  <c r="BZ42" i="5"/>
  <c r="BZ118" i="5"/>
  <c r="L125" i="5"/>
  <c r="AH125" i="5"/>
  <c r="AF131" i="5"/>
  <c r="CC131" i="5" s="1"/>
  <c r="CD131" i="5" s="1"/>
  <c r="BY131" i="5"/>
  <c r="BN131" i="5"/>
  <c r="L133" i="5"/>
  <c r="AH133" i="5"/>
  <c r="AG133" i="5" s="1"/>
  <c r="L141" i="5"/>
  <c r="AH141" i="5"/>
  <c r="AG141" i="5" s="1"/>
  <c r="BZ142" i="5"/>
  <c r="BN147" i="5"/>
  <c r="BY147" i="5"/>
  <c r="L149" i="5"/>
  <c r="AH149" i="5"/>
  <c r="AG149" i="5" s="1"/>
  <c r="BZ150" i="5"/>
  <c r="BN155" i="5"/>
  <c r="AF155" i="5"/>
  <c r="CC155" i="5" s="1"/>
  <c r="CD155" i="5" s="1"/>
  <c r="L157" i="5"/>
  <c r="AH157" i="5"/>
  <c r="AG157" i="5" s="1"/>
  <c r="BZ158" i="5"/>
  <c r="BZ166" i="5"/>
  <c r="L173" i="5"/>
  <c r="AH173" i="5"/>
  <c r="AG173" i="5" s="1"/>
  <c r="BZ174" i="5"/>
  <c r="BN179" i="5"/>
  <c r="BY179" i="5"/>
  <c r="BZ182" i="5"/>
  <c r="BN187" i="5"/>
  <c r="BY187" i="5"/>
  <c r="L189" i="5"/>
  <c r="AH189" i="5"/>
  <c r="AG189" i="5" s="1"/>
  <c r="BZ190" i="5"/>
  <c r="L197" i="5"/>
  <c r="AH197" i="5"/>
  <c r="AG197" i="5" s="1"/>
  <c r="BZ198" i="5"/>
  <c r="L205" i="5"/>
  <c r="AH205" i="5"/>
  <c r="AG205" i="5" s="1"/>
  <c r="BN211" i="5"/>
  <c r="BY211" i="5"/>
  <c r="AF211" i="5"/>
  <c r="CC211" i="5" s="1"/>
  <c r="L213" i="5"/>
  <c r="AH213" i="5"/>
  <c r="AG213" i="5" s="1"/>
  <c r="BN219" i="5"/>
  <c r="BY219" i="5"/>
  <c r="AF219" i="5"/>
  <c r="CC219" i="5" s="1"/>
  <c r="AK219" i="5" s="1"/>
  <c r="L221" i="5"/>
  <c r="AH221" i="5"/>
  <c r="AG221" i="5" s="1"/>
  <c r="BN227" i="5"/>
  <c r="AF227" i="5"/>
  <c r="CC227" i="5" s="1"/>
  <c r="CD227" i="5" s="1"/>
  <c r="BY227" i="5"/>
  <c r="L229" i="5"/>
  <c r="AH229" i="5"/>
  <c r="AG229" i="5" s="1"/>
  <c r="BY235" i="5"/>
  <c r="AF235" i="5"/>
  <c r="CC235" i="5" s="1"/>
  <c r="CD235" i="5" s="1"/>
  <c r="BN235" i="5"/>
  <c r="L237" i="5"/>
  <c r="AH237" i="5"/>
  <c r="AG237" i="5" s="1"/>
  <c r="AF243" i="5"/>
  <c r="CC243" i="5" s="1"/>
  <c r="CD243" i="5" s="1"/>
  <c r="BY243" i="5"/>
  <c r="BN243" i="5"/>
  <c r="L245" i="5"/>
  <c r="AH245" i="5"/>
  <c r="AG245" i="5" s="1"/>
  <c r="BN251" i="5"/>
  <c r="AF251" i="5"/>
  <c r="CC251" i="5" s="1"/>
  <c r="CD251" i="5" s="1"/>
  <c r="BY251" i="5"/>
  <c r="L253" i="5"/>
  <c r="AH253" i="5"/>
  <c r="AG253" i="5" s="1"/>
  <c r="BN259" i="5"/>
  <c r="AF259" i="5"/>
  <c r="CC259" i="5" s="1"/>
  <c r="BY259" i="5"/>
  <c r="AH261" i="5"/>
  <c r="AG261" i="5" s="1"/>
  <c r="L261" i="5"/>
  <c r="BN269" i="5"/>
  <c r="AF269" i="5"/>
  <c r="CC269" i="5" s="1"/>
  <c r="CD269" i="5" s="1"/>
  <c r="L272" i="5"/>
  <c r="AH272" i="5"/>
  <c r="AG272" i="5" s="1"/>
  <c r="L279" i="5"/>
  <c r="AH279" i="5"/>
  <c r="BN280" i="5"/>
  <c r="BY280" i="5"/>
  <c r="AF280" i="5"/>
  <c r="CC280" i="5" s="1"/>
  <c r="AH282" i="5"/>
  <c r="AG282" i="5" s="1"/>
  <c r="L282" i="5"/>
  <c r="BZ283" i="5"/>
  <c r="C288" i="5"/>
  <c r="AH298" i="5"/>
  <c r="AG298" i="5" s="1"/>
  <c r="L298" i="5"/>
  <c r="C302" i="5"/>
  <c r="BN304" i="5"/>
  <c r="BY304" i="5"/>
  <c r="AF304" i="5"/>
  <c r="CC304" i="5" s="1"/>
  <c r="CD304" i="5" s="1"/>
  <c r="L306" i="5"/>
  <c r="AH306" i="5"/>
  <c r="AG306" i="5" s="1"/>
  <c r="C308" i="5"/>
  <c r="BN311" i="5"/>
  <c r="BY311" i="5"/>
  <c r="C312" i="5"/>
  <c r="L314" i="5"/>
  <c r="AH314" i="5"/>
  <c r="AG314" i="5" s="1"/>
  <c r="BZ315" i="5"/>
  <c r="C318" i="5"/>
  <c r="L320" i="5"/>
  <c r="AH320" i="5"/>
  <c r="AG320" i="5" s="1"/>
  <c r="BZ324" i="5"/>
  <c r="BN328" i="5"/>
  <c r="BY328" i="5"/>
  <c r="AF328" i="5"/>
  <c r="CC328" i="5" s="1"/>
  <c r="L337" i="5"/>
  <c r="AH337" i="5"/>
  <c r="AG337" i="5" s="1"/>
  <c r="C339" i="5"/>
  <c r="AF341" i="5"/>
  <c r="CC341" i="5" s="1"/>
  <c r="AK341" i="5" s="1"/>
  <c r="BY341" i="5"/>
  <c r="BN341" i="5"/>
  <c r="L343" i="5"/>
  <c r="AH343" i="5"/>
  <c r="AG343" i="5" s="1"/>
  <c r="BZ344" i="5"/>
  <c r="AH351" i="5"/>
  <c r="AG351" i="5" s="1"/>
  <c r="L351" i="5"/>
  <c r="C355" i="5"/>
  <c r="AH359" i="5"/>
  <c r="AG359" i="5" s="1"/>
  <c r="L359" i="5"/>
  <c r="C363" i="5"/>
  <c r="BN365" i="5"/>
  <c r="AF365" i="5"/>
  <c r="CC365" i="5" s="1"/>
  <c r="L367" i="5"/>
  <c r="AH367" i="5"/>
  <c r="AG367" i="5" s="1"/>
  <c r="C371" i="5"/>
  <c r="L375" i="5"/>
  <c r="AH375" i="5"/>
  <c r="AG375" i="5" s="1"/>
  <c r="C379" i="5"/>
  <c r="L383" i="5"/>
  <c r="AH383" i="5"/>
  <c r="AG383" i="5" s="1"/>
  <c r="C387" i="5"/>
  <c r="L391" i="5"/>
  <c r="AH391" i="5"/>
  <c r="AG391" i="5" s="1"/>
  <c r="C395" i="5"/>
  <c r="L399" i="5"/>
  <c r="AH399" i="5"/>
  <c r="AG399" i="5" s="1"/>
  <c r="BN405" i="5"/>
  <c r="AF405" i="5"/>
  <c r="CC405" i="5" s="1"/>
  <c r="AK405" i="5" s="1"/>
  <c r="BY405" i="5"/>
  <c r="L407" i="5"/>
  <c r="AH407" i="5"/>
  <c r="AG407" i="5" s="1"/>
  <c r="BN413" i="5"/>
  <c r="BY413" i="5"/>
  <c r="AF413" i="5"/>
  <c r="CC413" i="5" s="1"/>
  <c r="CD413" i="5" s="1"/>
  <c r="L415" i="5"/>
  <c r="AH415" i="5"/>
  <c r="AG415" i="5" s="1"/>
  <c r="AH423" i="5"/>
  <c r="AG423" i="5" s="1"/>
  <c r="L423" i="5"/>
  <c r="C427" i="5"/>
  <c r="L431" i="5"/>
  <c r="AH431" i="5"/>
  <c r="AG431" i="5" s="1"/>
  <c r="AH439" i="5"/>
  <c r="AG439" i="5" s="1"/>
  <c r="L439" i="5"/>
  <c r="AH447" i="5"/>
  <c r="AG447" i="5" s="1"/>
  <c r="L447" i="5"/>
  <c r="AH455" i="5"/>
  <c r="AG455" i="5" s="1"/>
  <c r="L455" i="5"/>
  <c r="L463" i="5"/>
  <c r="AH463" i="5"/>
  <c r="AG463" i="5" s="1"/>
  <c r="L471" i="5"/>
  <c r="AH471" i="5"/>
  <c r="AG471" i="5" s="1"/>
  <c r="C475" i="5"/>
  <c r="AF477" i="5"/>
  <c r="CC477" i="5" s="1"/>
  <c r="BY477" i="5"/>
  <c r="BN477" i="5"/>
  <c r="L479" i="5"/>
  <c r="AH479" i="5"/>
  <c r="AG479" i="5" s="1"/>
  <c r="C483" i="5"/>
  <c r="AF485" i="5"/>
  <c r="CC485" i="5" s="1"/>
  <c r="BY485" i="5"/>
  <c r="BN485" i="5"/>
  <c r="L487" i="5"/>
  <c r="AH487" i="5"/>
  <c r="AG487" i="5" s="1"/>
  <c r="C491" i="5"/>
  <c r="BN493" i="5"/>
  <c r="AF493" i="5"/>
  <c r="CC493" i="5" s="1"/>
  <c r="CD493" i="5" s="1"/>
  <c r="BY493" i="5"/>
  <c r="AH495" i="5"/>
  <c r="AG495" i="5" s="1"/>
  <c r="L495" i="5"/>
  <c r="C499" i="5"/>
  <c r="BY501" i="5"/>
  <c r="AF501" i="5"/>
  <c r="CC501" i="5" s="1"/>
  <c r="BN501" i="5"/>
  <c r="AH503" i="5"/>
  <c r="AG503" i="5" s="1"/>
  <c r="L503" i="5"/>
  <c r="C507" i="5"/>
  <c r="L511" i="5"/>
  <c r="AH511" i="5"/>
  <c r="AG511" i="5" s="1"/>
  <c r="C515" i="5"/>
  <c r="L519" i="5"/>
  <c r="AH519" i="5"/>
  <c r="AG519" i="5" s="1"/>
  <c r="C523" i="5"/>
  <c r="BY57" i="5"/>
  <c r="AF90" i="5"/>
  <c r="CC90" i="5" s="1"/>
  <c r="L181" i="5"/>
  <c r="BY631" i="5"/>
  <c r="BN631" i="5"/>
  <c r="BY639" i="5"/>
  <c r="BN639" i="5"/>
  <c r="AH641" i="5"/>
  <c r="AG641" i="5" s="1"/>
  <c r="L641" i="5"/>
  <c r="AH649" i="5"/>
  <c r="Y649" i="5" s="1"/>
  <c r="L649" i="5"/>
  <c r="AH657" i="5"/>
  <c r="AA657" i="5" s="1"/>
  <c r="L657" i="5"/>
  <c r="BZ662" i="5"/>
  <c r="AH665" i="5"/>
  <c r="AG665" i="5" s="1"/>
  <c r="L665" i="5"/>
  <c r="AH673" i="5"/>
  <c r="L673" i="5"/>
  <c r="BZ678" i="5"/>
  <c r="BN687" i="5"/>
  <c r="BY687" i="5"/>
  <c r="AF687" i="5"/>
  <c r="CC687" i="5" s="1"/>
  <c r="AK687" i="5" s="1"/>
  <c r="L689" i="5"/>
  <c r="AH689" i="5"/>
  <c r="Y689" i="5" s="1"/>
  <c r="BY695" i="5"/>
  <c r="AF695" i="5"/>
  <c r="CC695" i="5" s="1"/>
  <c r="BN695" i="5"/>
  <c r="AH697" i="5"/>
  <c r="AG697" i="5" s="1"/>
  <c r="L697" i="5"/>
  <c r="L705" i="5"/>
  <c r="AH705" i="5"/>
  <c r="AG705" i="5" s="1"/>
  <c r="AF711" i="5"/>
  <c r="CC711" i="5" s="1"/>
  <c r="CD711" i="5" s="1"/>
  <c r="BY711" i="5"/>
  <c r="BN711" i="5"/>
  <c r="L713" i="5"/>
  <c r="AH713" i="5"/>
  <c r="AG713" i="5" s="1"/>
  <c r="BY719" i="5"/>
  <c r="BN719" i="5"/>
  <c r="BY727" i="5"/>
  <c r="AF727" i="5"/>
  <c r="CC727" i="5" s="1"/>
  <c r="CD727" i="5" s="1"/>
  <c r="BN727" i="5"/>
  <c r="BZ750" i="5"/>
  <c r="BZ766" i="5"/>
  <c r="AH769" i="5"/>
  <c r="AA769" i="5" s="1"/>
  <c r="L769" i="5"/>
  <c r="BZ774" i="5"/>
  <c r="BY775" i="5"/>
  <c r="BN775" i="5"/>
  <c r="AH777" i="5"/>
  <c r="L777" i="5"/>
  <c r="C797" i="5"/>
  <c r="BY799" i="5"/>
  <c r="AF799" i="5"/>
  <c r="CC799" i="5" s="1"/>
  <c r="CD799" i="5" s="1"/>
  <c r="CE799" i="5" s="1"/>
  <c r="BN799" i="5"/>
  <c r="AH801" i="5"/>
  <c r="AG801" i="5" s="1"/>
  <c r="L801" i="5"/>
  <c r="C805" i="5"/>
  <c r="BN807" i="5"/>
  <c r="BY807" i="5"/>
  <c r="AF807" i="5"/>
  <c r="CC807" i="5" s="1"/>
  <c r="CD807" i="5" s="1"/>
  <c r="L809" i="5"/>
  <c r="AH809" i="5"/>
  <c r="AG809" i="5" s="1"/>
  <c r="C813" i="5"/>
  <c r="L817" i="5"/>
  <c r="AH817" i="5"/>
  <c r="C565" i="5"/>
  <c r="BY567" i="5"/>
  <c r="BN567" i="5"/>
  <c r="C573" i="5"/>
  <c r="C575" i="5"/>
  <c r="BN575" i="5"/>
  <c r="BY584" i="5"/>
  <c r="BN584" i="5"/>
  <c r="AF584" i="5"/>
  <c r="CC584" i="5" s="1"/>
  <c r="AK584" i="5" s="1"/>
  <c r="BZ587" i="5"/>
  <c r="BN592" i="5"/>
  <c r="AF592" i="5"/>
  <c r="CC592" i="5" s="1"/>
  <c r="BY592" i="5"/>
  <c r="BZ595" i="5"/>
  <c r="AF600" i="5"/>
  <c r="CC600" i="5" s="1"/>
  <c r="CD600" i="5" s="1"/>
  <c r="CE600" i="5" s="1"/>
  <c r="BY600" i="5"/>
  <c r="BN600" i="5"/>
  <c r="BZ603" i="5"/>
  <c r="AF608" i="5"/>
  <c r="CC608" i="5" s="1"/>
  <c r="CD608" i="5" s="1"/>
  <c r="CE608" i="5" s="1"/>
  <c r="BY608" i="5"/>
  <c r="BN608" i="5"/>
  <c r="BZ611" i="5"/>
  <c r="BN616" i="5"/>
  <c r="AF616" i="5"/>
  <c r="CC616" i="5" s="1"/>
  <c r="AK616" i="5" s="1"/>
  <c r="BY616" i="5"/>
  <c r="BN624" i="5"/>
  <c r="BY624" i="5"/>
  <c r="AF624" i="5"/>
  <c r="CC624" i="5" s="1"/>
  <c r="CD624" i="5" s="1"/>
  <c r="L626" i="5"/>
  <c r="AH626" i="5"/>
  <c r="AG626" i="5" s="1"/>
  <c r="BY632" i="5"/>
  <c r="AF632" i="5"/>
  <c r="CC632" i="5" s="1"/>
  <c r="CD632" i="5" s="1"/>
  <c r="CE632" i="5" s="1"/>
  <c r="BN632" i="5"/>
  <c r="L634" i="5"/>
  <c r="AH634" i="5"/>
  <c r="AG634" i="5" s="1"/>
  <c r="BZ639" i="5"/>
  <c r="BY640" i="5"/>
  <c r="AF640" i="5"/>
  <c r="CC640" i="5" s="1"/>
  <c r="AK640" i="5" s="1"/>
  <c r="BN640" i="5"/>
  <c r="L642" i="5"/>
  <c r="AH642" i="5"/>
  <c r="C646" i="5"/>
  <c r="BY648" i="5"/>
  <c r="BN648" i="5"/>
  <c r="BY656" i="5"/>
  <c r="BN656" i="5"/>
  <c r="BY664" i="5"/>
  <c r="BN664" i="5"/>
  <c r="AA666" i="5"/>
  <c r="BY672" i="5"/>
  <c r="BN672" i="5"/>
  <c r="AF672" i="5"/>
  <c r="CC672" i="5" s="1"/>
  <c r="BY680" i="5"/>
  <c r="AF680" i="5"/>
  <c r="CC680" i="5" s="1"/>
  <c r="BN680" i="5"/>
  <c r="L682" i="5"/>
  <c r="AH682" i="5"/>
  <c r="C686" i="5"/>
  <c r="Y687" i="5"/>
  <c r="AA687" i="5"/>
  <c r="Z687" i="5"/>
  <c r="BN688" i="5"/>
  <c r="BY688" i="5"/>
  <c r="AF688" i="5"/>
  <c r="CC688" i="5" s="1"/>
  <c r="L690" i="5"/>
  <c r="AH690" i="5"/>
  <c r="AG690" i="5" s="1"/>
  <c r="C694" i="5"/>
  <c r="Y695" i="5"/>
  <c r="BZ695" i="5"/>
  <c r="AA695" i="5"/>
  <c r="Z695" i="5"/>
  <c r="BY696" i="5"/>
  <c r="AF696" i="5"/>
  <c r="CC696" i="5" s="1"/>
  <c r="CD696" i="5" s="1"/>
  <c r="BN696" i="5"/>
  <c r="AH698" i="5"/>
  <c r="AG698" i="5" s="1"/>
  <c r="L698" i="5"/>
  <c r="C702" i="5"/>
  <c r="L706" i="5"/>
  <c r="AH706" i="5"/>
  <c r="AG706" i="5" s="1"/>
  <c r="C710" i="5"/>
  <c r="BZ711" i="5"/>
  <c r="L714" i="5"/>
  <c r="AH714" i="5"/>
  <c r="AG714" i="5" s="1"/>
  <c r="C718" i="5"/>
  <c r="BY720" i="5"/>
  <c r="AF720" i="5"/>
  <c r="CC720" i="5" s="1"/>
  <c r="CD720" i="5" s="1"/>
  <c r="BN720" i="5"/>
  <c r="AH722" i="5"/>
  <c r="L722" i="5"/>
  <c r="BY728" i="5"/>
  <c r="BN728" i="5"/>
  <c r="AH730" i="5"/>
  <c r="AG730" i="5" s="1"/>
  <c r="L730" i="5"/>
  <c r="BY752" i="5"/>
  <c r="BN752" i="5"/>
  <c r="BY760" i="5"/>
  <c r="BN760" i="5"/>
  <c r="C766" i="5"/>
  <c r="BY768" i="5"/>
  <c r="BN768" i="5"/>
  <c r="BY776" i="5"/>
  <c r="BN776" i="5"/>
  <c r="L778" i="5"/>
  <c r="AH778" i="5"/>
  <c r="C782" i="5"/>
  <c r="BN784" i="5"/>
  <c r="BY784" i="5"/>
  <c r="AF784" i="5"/>
  <c r="CC784" i="5" s="1"/>
  <c r="AK784" i="5" s="1"/>
  <c r="L786" i="5"/>
  <c r="AH786" i="5"/>
  <c r="AG786" i="5" s="1"/>
  <c r="C790" i="5"/>
  <c r="BZ791" i="5"/>
  <c r="Z791" i="5"/>
  <c r="Y791" i="5"/>
  <c r="X791" i="5"/>
  <c r="BY792" i="5"/>
  <c r="AF792" i="5"/>
  <c r="CC792" i="5" s="1"/>
  <c r="BN792" i="5"/>
  <c r="L802" i="5"/>
  <c r="AH802" i="5"/>
  <c r="L810" i="5"/>
  <c r="AH810" i="5"/>
  <c r="AG810" i="5" s="1"/>
  <c r="C814" i="5"/>
  <c r="BN531" i="5"/>
  <c r="AF531" i="5"/>
  <c r="CC531" i="5" s="1"/>
  <c r="BY531" i="5"/>
  <c r="AH533" i="5"/>
  <c r="AG533" i="5" s="1"/>
  <c r="L533" i="5"/>
  <c r="BY539" i="5"/>
  <c r="BN539" i="5"/>
  <c r="AF539" i="5"/>
  <c r="CC539" i="5" s="1"/>
  <c r="AK539" i="5" s="1"/>
  <c r="BY547" i="5"/>
  <c r="BN547" i="5"/>
  <c r="AF547" i="5"/>
  <c r="CC547" i="5" s="1"/>
  <c r="CD547" i="5" s="1"/>
  <c r="L549" i="5"/>
  <c r="AH549" i="5"/>
  <c r="AG549" i="5" s="1"/>
  <c r="AF555" i="5"/>
  <c r="CC555" i="5" s="1"/>
  <c r="CD555" i="5" s="1"/>
  <c r="BY555" i="5"/>
  <c r="BN555" i="5"/>
  <c r="L557" i="5"/>
  <c r="AH557" i="5"/>
  <c r="AG557" i="5" s="1"/>
  <c r="C561" i="5"/>
  <c r="BN564" i="5"/>
  <c r="BY564" i="5"/>
  <c r="L566" i="5"/>
  <c r="AH566" i="5"/>
  <c r="AG566" i="5" s="1"/>
  <c r="C570" i="5"/>
  <c r="L574" i="5"/>
  <c r="AH574" i="5"/>
  <c r="AG574" i="5" s="1"/>
  <c r="C579" i="5"/>
  <c r="C587" i="5"/>
  <c r="C595" i="5"/>
  <c r="BZ600" i="5"/>
  <c r="C603" i="5"/>
  <c r="L607" i="5"/>
  <c r="AH607" i="5"/>
  <c r="AG607" i="5" s="1"/>
  <c r="BZ608" i="5"/>
  <c r="C611" i="5"/>
  <c r="AF617" i="5"/>
  <c r="CC617" i="5" s="1"/>
  <c r="AK617" i="5" s="1"/>
  <c r="BY617" i="5"/>
  <c r="BN617" i="5"/>
  <c r="BZ624" i="5"/>
  <c r="AF625" i="5"/>
  <c r="CC625" i="5" s="1"/>
  <c r="CD625" i="5" s="1"/>
  <c r="AL625" i="5" s="1"/>
  <c r="AU625" i="5" s="1"/>
  <c r="BY625" i="5"/>
  <c r="BN625" i="5"/>
  <c r="AH627" i="5"/>
  <c r="AG627" i="5" s="1"/>
  <c r="L627" i="5"/>
  <c r="BZ632" i="5"/>
  <c r="AA632" i="5"/>
  <c r="Z632" i="5"/>
  <c r="BY633" i="5"/>
  <c r="BN633" i="5"/>
  <c r="AF633" i="5"/>
  <c r="CC633" i="5" s="1"/>
  <c r="CD633" i="5" s="1"/>
  <c r="L635" i="5"/>
  <c r="AH635" i="5"/>
  <c r="Z635" i="5" s="1"/>
  <c r="L643" i="5"/>
  <c r="AH643" i="5"/>
  <c r="BY649" i="5"/>
  <c r="BN649" i="5"/>
  <c r="BY657" i="5"/>
  <c r="BN657" i="5"/>
  <c r="Z659" i="5"/>
  <c r="BY665" i="5"/>
  <c r="BN665" i="5"/>
  <c r="BY673" i="5"/>
  <c r="BN673" i="5"/>
  <c r="C679" i="5"/>
  <c r="L683" i="5"/>
  <c r="AH683" i="5"/>
  <c r="AG683" i="5" s="1"/>
  <c r="C687" i="5"/>
  <c r="BZ688" i="5"/>
  <c r="L691" i="5"/>
  <c r="AH691" i="5"/>
  <c r="X691" i="5" s="1"/>
  <c r="C695" i="5"/>
  <c r="Z696" i="5"/>
  <c r="BZ696" i="5"/>
  <c r="AA696" i="5"/>
  <c r="L699" i="5"/>
  <c r="AH699" i="5"/>
  <c r="C703" i="5"/>
  <c r="L707" i="5"/>
  <c r="AH707" i="5"/>
  <c r="Z707" i="5" s="1"/>
  <c r="C711" i="5"/>
  <c r="BZ712" i="5"/>
  <c r="BN713" i="5"/>
  <c r="BY713" i="5"/>
  <c r="L715" i="5"/>
  <c r="AH715" i="5"/>
  <c r="Y715" i="5" s="1"/>
  <c r="C719" i="5"/>
  <c r="BN721" i="5"/>
  <c r="AF721" i="5"/>
  <c r="CC721" i="5" s="1"/>
  <c r="CD721" i="5" s="1"/>
  <c r="CE721" i="5" s="1"/>
  <c r="BY721" i="5"/>
  <c r="C727" i="5"/>
  <c r="BZ728" i="5"/>
  <c r="AF729" i="5"/>
  <c r="CC729" i="5" s="1"/>
  <c r="AK729" i="5" s="1"/>
  <c r="BY729" i="5"/>
  <c r="BN729" i="5"/>
  <c r="X731" i="5"/>
  <c r="C735" i="5"/>
  <c r="BY737" i="5"/>
  <c r="BN737" i="5"/>
  <c r="BZ744" i="5"/>
  <c r="Z744" i="5"/>
  <c r="Y744" i="5"/>
  <c r="BY745" i="5"/>
  <c r="AF745" i="5"/>
  <c r="CC745" i="5" s="1"/>
  <c r="BN745" i="5"/>
  <c r="AF753" i="5"/>
  <c r="CC753" i="5" s="1"/>
  <c r="BY753" i="5"/>
  <c r="BN753" i="5"/>
  <c r="BZ760" i="5"/>
  <c r="Z760" i="5"/>
  <c r="Y760" i="5"/>
  <c r="X760" i="5"/>
  <c r="BY761" i="5"/>
  <c r="BN761" i="5"/>
  <c r="AF761" i="5"/>
  <c r="CC761" i="5" s="1"/>
  <c r="BZ768" i="5"/>
  <c r="AA768" i="5"/>
  <c r="Z768" i="5"/>
  <c r="Y768" i="5"/>
  <c r="BN769" i="5"/>
  <c r="BY769" i="5"/>
  <c r="AF769" i="5"/>
  <c r="CC769" i="5" s="1"/>
  <c r="L771" i="5"/>
  <c r="AH771" i="5"/>
  <c r="AG771" i="5" s="1"/>
  <c r="BZ776" i="5"/>
  <c r="X776" i="5"/>
  <c r="AF777" i="5"/>
  <c r="CC777" i="5" s="1"/>
  <c r="CD777" i="5" s="1"/>
  <c r="BY777" i="5"/>
  <c r="BN777" i="5"/>
  <c r="L779" i="5"/>
  <c r="AH779" i="5"/>
  <c r="Y779" i="5" s="1"/>
  <c r="BN785" i="5"/>
  <c r="BY785" i="5"/>
  <c r="AH787" i="5"/>
  <c r="AG787" i="5" s="1"/>
  <c r="L787" i="5"/>
  <c r="AH795" i="5"/>
  <c r="AG795" i="5" s="1"/>
  <c r="L795" i="5"/>
  <c r="X800" i="5"/>
  <c r="BZ808" i="5"/>
  <c r="BN520" i="5"/>
  <c r="AF520" i="5"/>
  <c r="CC520" i="5" s="1"/>
  <c r="CD520" i="5" s="1"/>
  <c r="BY520" i="5"/>
  <c r="BY528" i="5"/>
  <c r="AF528" i="5"/>
  <c r="CC528" i="5" s="1"/>
  <c r="BN528" i="5"/>
  <c r="BY536" i="5"/>
  <c r="AF536" i="5"/>
  <c r="CC536" i="5" s="1"/>
  <c r="CD536" i="5" s="1"/>
  <c r="BN536" i="5"/>
  <c r="BZ547" i="5"/>
  <c r="BY552" i="5"/>
  <c r="BN552" i="5"/>
  <c r="BZ555" i="5"/>
  <c r="BY560" i="5"/>
  <c r="AF560" i="5"/>
  <c r="CC560" i="5" s="1"/>
  <c r="BN560" i="5"/>
  <c r="BZ564" i="5"/>
  <c r="BY569" i="5"/>
  <c r="BN569" i="5"/>
  <c r="AF569" i="5"/>
  <c r="CC569" i="5" s="1"/>
  <c r="AK569" i="5" s="1"/>
  <c r="BZ572" i="5"/>
  <c r="AF578" i="5"/>
  <c r="CC578" i="5" s="1"/>
  <c r="BY578" i="5"/>
  <c r="BN578" i="5"/>
  <c r="AH580" i="5"/>
  <c r="AG580" i="5" s="1"/>
  <c r="L580" i="5"/>
  <c r="BZ581" i="5"/>
  <c r="C584" i="5"/>
  <c r="AF586" i="5"/>
  <c r="CC586" i="5" s="1"/>
  <c r="BY586" i="5"/>
  <c r="BN586" i="5"/>
  <c r="AH588" i="5"/>
  <c r="AG588" i="5" s="1"/>
  <c r="L588" i="5"/>
  <c r="C592" i="5"/>
  <c r="AF594" i="5"/>
  <c r="CC594" i="5" s="1"/>
  <c r="AK594" i="5" s="1"/>
  <c r="BY594" i="5"/>
  <c r="BN594" i="5"/>
  <c r="AH596" i="5"/>
  <c r="AG596" i="5" s="1"/>
  <c r="L596" i="5"/>
  <c r="C600" i="5"/>
  <c r="BN602" i="5"/>
  <c r="AF602" i="5"/>
  <c r="CC602" i="5" s="1"/>
  <c r="CD602" i="5" s="1"/>
  <c r="BY602" i="5"/>
  <c r="L604" i="5"/>
  <c r="AH604" i="5"/>
  <c r="AG604" i="5" s="1"/>
  <c r="C608" i="5"/>
  <c r="BY610" i="5"/>
  <c r="BN610" i="5"/>
  <c r="AF610" i="5"/>
  <c r="CC610" i="5" s="1"/>
  <c r="CD610" i="5" s="1"/>
  <c r="L612" i="5"/>
  <c r="AH612" i="5"/>
  <c r="AG612" i="5" s="1"/>
  <c r="C616" i="5"/>
  <c r="C618" i="5"/>
  <c r="L620" i="5"/>
  <c r="AH620" i="5"/>
  <c r="AA620" i="5" s="1"/>
  <c r="C624" i="5"/>
  <c r="C626" i="5"/>
  <c r="BY626" i="5"/>
  <c r="AF626" i="5"/>
  <c r="CC626" i="5" s="1"/>
  <c r="CD626" i="5" s="1"/>
  <c r="BN626" i="5"/>
  <c r="AH628" i="5"/>
  <c r="L628" i="5"/>
  <c r="C632" i="5"/>
  <c r="AH636" i="5"/>
  <c r="AG636" i="5" s="1"/>
  <c r="L636" i="5"/>
  <c r="C640" i="5"/>
  <c r="BN642" i="5"/>
  <c r="BY642" i="5"/>
  <c r="AF642" i="5"/>
  <c r="CC642" i="5" s="1"/>
  <c r="BN650" i="5"/>
  <c r="BY650" i="5"/>
  <c r="AF650" i="5"/>
  <c r="CC650" i="5" s="1"/>
  <c r="AH652" i="5"/>
  <c r="AG652" i="5" s="1"/>
  <c r="L652" i="5"/>
  <c r="BZ657" i="5"/>
  <c r="BY658" i="5"/>
  <c r="AF658" i="5"/>
  <c r="CC658" i="5" s="1"/>
  <c r="CD658" i="5" s="1"/>
  <c r="BN658" i="5"/>
  <c r="AH660" i="5"/>
  <c r="AA660" i="5" s="1"/>
  <c r="L660" i="5"/>
  <c r="C664" i="5"/>
  <c r="BN666" i="5"/>
  <c r="BY666" i="5"/>
  <c r="AF666" i="5"/>
  <c r="CC666" i="5" s="1"/>
  <c r="AH668" i="5"/>
  <c r="AG668" i="5" s="1"/>
  <c r="L668" i="5"/>
  <c r="C672" i="5"/>
  <c r="BY674" i="5"/>
  <c r="AF674" i="5"/>
  <c r="CC674" i="5" s="1"/>
  <c r="BN674" i="5"/>
  <c r="L676" i="5"/>
  <c r="AH676" i="5"/>
  <c r="AG676" i="5" s="1"/>
  <c r="C680" i="5"/>
  <c r="BZ681" i="5"/>
  <c r="AA681" i="5"/>
  <c r="Z681" i="5"/>
  <c r="Y681" i="5"/>
  <c r="L684" i="5"/>
  <c r="AH684" i="5"/>
  <c r="C688" i="5"/>
  <c r="BZ689" i="5"/>
  <c r="C690" i="5"/>
  <c r="AF690" i="5"/>
  <c r="CC690" i="5" s="1"/>
  <c r="CD690" i="5" s="1"/>
  <c r="L692" i="5"/>
  <c r="AH692" i="5"/>
  <c r="AG692" i="5" s="1"/>
  <c r="C696" i="5"/>
  <c r="BZ697" i="5"/>
  <c r="L700" i="5"/>
  <c r="AH700" i="5"/>
  <c r="C704" i="5"/>
  <c r="C720" i="5"/>
  <c r="BY722" i="5"/>
  <c r="BN722" i="5"/>
  <c r="L724" i="5"/>
  <c r="AH724" i="5"/>
  <c r="AG724" i="5" s="1"/>
  <c r="C728" i="5"/>
  <c r="BN730" i="5"/>
  <c r="BY730" i="5"/>
  <c r="BY738" i="5"/>
  <c r="AF738" i="5"/>
  <c r="CC738" i="5" s="1"/>
  <c r="BN738" i="5"/>
  <c r="AH740" i="5"/>
  <c r="Y740" i="5" s="1"/>
  <c r="L740" i="5"/>
  <c r="BY746" i="5"/>
  <c r="AF746" i="5"/>
  <c r="CC746" i="5" s="1"/>
  <c r="BN746" i="5"/>
  <c r="BN754" i="5"/>
  <c r="BY754" i="5"/>
  <c r="AF754" i="5"/>
  <c r="CC754" i="5" s="1"/>
  <c r="AK754" i="5" s="1"/>
  <c r="L756" i="5"/>
  <c r="AH756" i="5"/>
  <c r="AG756" i="5" s="1"/>
  <c r="BN762" i="5"/>
  <c r="AF762" i="5"/>
  <c r="CC762" i="5" s="1"/>
  <c r="AK762" i="5" s="1"/>
  <c r="BY762" i="5"/>
  <c r="L764" i="5"/>
  <c r="AH764" i="5"/>
  <c r="AG764" i="5" s="1"/>
  <c r="C768" i="5"/>
  <c r="BZ769" i="5"/>
  <c r="Y769" i="5"/>
  <c r="BY770" i="5"/>
  <c r="AF770" i="5"/>
  <c r="CC770" i="5" s="1"/>
  <c r="BN770" i="5"/>
  <c r="AH772" i="5"/>
  <c r="Z772" i="5" s="1"/>
  <c r="L772" i="5"/>
  <c r="C776" i="5"/>
  <c r="BZ777" i="5"/>
  <c r="BN778" i="5"/>
  <c r="AF778" i="5"/>
  <c r="CC778" i="5" s="1"/>
  <c r="BY778" i="5"/>
  <c r="L780" i="5"/>
  <c r="AH780" i="5"/>
  <c r="X780" i="5" s="1"/>
  <c r="C784" i="5"/>
  <c r="Z785" i="5"/>
  <c r="AA785" i="5"/>
  <c r="X785" i="5"/>
  <c r="BZ785" i="5"/>
  <c r="BN786" i="5"/>
  <c r="AF786" i="5"/>
  <c r="CC786" i="5" s="1"/>
  <c r="BY786" i="5"/>
  <c r="L788" i="5"/>
  <c r="AH788" i="5"/>
  <c r="AG788" i="5" s="1"/>
  <c r="C792" i="5"/>
  <c r="L796" i="5"/>
  <c r="AH796" i="5"/>
  <c r="CD802" i="5"/>
  <c r="AK802" i="5"/>
  <c r="Z804" i="5"/>
  <c r="BY810" i="5"/>
  <c r="BN810" i="5"/>
  <c r="BY818" i="5"/>
  <c r="BN818" i="5"/>
  <c r="L527" i="5"/>
  <c r="AH527" i="5"/>
  <c r="AG527" i="5" s="1"/>
  <c r="C531" i="5"/>
  <c r="AH535" i="5"/>
  <c r="AG535" i="5" s="1"/>
  <c r="L535" i="5"/>
  <c r="C539" i="5"/>
  <c r="L543" i="5"/>
  <c r="AH543" i="5"/>
  <c r="AG543" i="5" s="1"/>
  <c r="BZ544" i="5"/>
  <c r="C547" i="5"/>
  <c r="BN549" i="5"/>
  <c r="BY549" i="5"/>
  <c r="L551" i="5"/>
  <c r="AH551" i="5"/>
  <c r="AG551" i="5" s="1"/>
  <c r="C555" i="5"/>
  <c r="BN557" i="5"/>
  <c r="AF557" i="5"/>
  <c r="CC557" i="5" s="1"/>
  <c r="BY557" i="5"/>
  <c r="L559" i="5"/>
  <c r="AH559" i="5"/>
  <c r="AG559" i="5" s="1"/>
  <c r="C564" i="5"/>
  <c r="AH576" i="5"/>
  <c r="AG576" i="5" s="1"/>
  <c r="L576" i="5"/>
  <c r="BY583" i="5"/>
  <c r="BN583" i="5"/>
  <c r="BZ586" i="5"/>
  <c r="BY591" i="5"/>
  <c r="BN591" i="5"/>
  <c r="BZ594" i="5"/>
  <c r="BY599" i="5"/>
  <c r="BN599" i="5"/>
  <c r="BY607" i="5"/>
  <c r="BN607" i="5"/>
  <c r="AF615" i="5"/>
  <c r="CC615" i="5" s="1"/>
  <c r="BY615" i="5"/>
  <c r="BN615" i="5"/>
  <c r="C617" i="5"/>
  <c r="BY619" i="5"/>
  <c r="AF619" i="5"/>
  <c r="CC619" i="5" s="1"/>
  <c r="CD619" i="5" s="1"/>
  <c r="BN619" i="5"/>
  <c r="L621" i="5"/>
  <c r="AH621" i="5"/>
  <c r="X621" i="5" s="1"/>
  <c r="BN627" i="5"/>
  <c r="BY627" i="5"/>
  <c r="AF627" i="5"/>
  <c r="CC627" i="5" s="1"/>
  <c r="L629" i="5"/>
  <c r="AH629" i="5"/>
  <c r="AA629" i="5" s="1"/>
  <c r="C633" i="5"/>
  <c r="L637" i="5"/>
  <c r="AH637" i="5"/>
  <c r="AH645" i="5"/>
  <c r="L645" i="5"/>
  <c r="C649" i="5"/>
  <c r="AA650" i="5"/>
  <c r="Z650" i="5"/>
  <c r="Y650" i="5"/>
  <c r="BY651" i="5"/>
  <c r="AF651" i="5"/>
  <c r="CC651" i="5" s="1"/>
  <c r="BN651" i="5"/>
  <c r="AH653" i="5"/>
  <c r="AA653" i="5" s="1"/>
  <c r="L653" i="5"/>
  <c r="C657" i="5"/>
  <c r="AF659" i="5"/>
  <c r="CC659" i="5" s="1"/>
  <c r="CD659" i="5" s="1"/>
  <c r="BN659" i="5"/>
  <c r="BY659" i="5"/>
  <c r="L661" i="5"/>
  <c r="AH661" i="5"/>
  <c r="Y661" i="5" s="1"/>
  <c r="Z666" i="5"/>
  <c r="BY667" i="5"/>
  <c r="BN667" i="5"/>
  <c r="AF667" i="5"/>
  <c r="CC667" i="5" s="1"/>
  <c r="AK667" i="5" s="1"/>
  <c r="L669" i="5"/>
  <c r="AH669" i="5"/>
  <c r="AA669" i="5" s="1"/>
  <c r="C675" i="5"/>
  <c r="BY675" i="5"/>
  <c r="AF675" i="5"/>
  <c r="CC675" i="5" s="1"/>
  <c r="BN675" i="5"/>
  <c r="L677" i="5"/>
  <c r="AH677" i="5"/>
  <c r="AG677" i="5" s="1"/>
  <c r="BZ682" i="5"/>
  <c r="C689" i="5"/>
  <c r="C697" i="5"/>
  <c r="BY707" i="5"/>
  <c r="BN707" i="5"/>
  <c r="AH709" i="5"/>
  <c r="L709" i="5"/>
  <c r="BY715" i="5"/>
  <c r="BN715" i="5"/>
  <c r="C721" i="5"/>
  <c r="BZ722" i="5"/>
  <c r="BN723" i="5"/>
  <c r="BY723" i="5"/>
  <c r="AF723" i="5"/>
  <c r="CC723" i="5" s="1"/>
  <c r="CD723" i="5" s="1"/>
  <c r="L725" i="5"/>
  <c r="AH725" i="5"/>
  <c r="C729" i="5"/>
  <c r="BZ730" i="5"/>
  <c r="BY731" i="5"/>
  <c r="AF731" i="5"/>
  <c r="CC731" i="5" s="1"/>
  <c r="BN731" i="5"/>
  <c r="BZ738" i="5"/>
  <c r="AA738" i="5"/>
  <c r="Z738" i="5"/>
  <c r="BY739" i="5"/>
  <c r="AF739" i="5"/>
  <c r="CC739" i="5" s="1"/>
  <c r="BN739" i="5"/>
  <c r="AH741" i="5"/>
  <c r="AG741" i="5" s="1"/>
  <c r="L741" i="5"/>
  <c r="C745" i="5"/>
  <c r="BY747" i="5"/>
  <c r="AF747" i="5"/>
  <c r="CC747" i="5" s="1"/>
  <c r="L749" i="5"/>
  <c r="AH749" i="5"/>
  <c r="X749" i="5" s="1"/>
  <c r="C753" i="5"/>
  <c r="BN755" i="5"/>
  <c r="BY755" i="5"/>
  <c r="AF755" i="5"/>
  <c r="CC755" i="5" s="1"/>
  <c r="CD755" i="5" s="1"/>
  <c r="AH757" i="5"/>
  <c r="AG757" i="5" s="1"/>
  <c r="L757" i="5"/>
  <c r="C761" i="5"/>
  <c r="Z762" i="5"/>
  <c r="BZ762" i="5"/>
  <c r="AA762" i="5"/>
  <c r="BN763" i="5"/>
  <c r="AF763" i="5"/>
  <c r="CC763" i="5" s="1"/>
  <c r="CD763" i="5" s="1"/>
  <c r="BY763" i="5"/>
  <c r="L765" i="5"/>
  <c r="AH765" i="5"/>
  <c r="L773" i="5"/>
  <c r="AH773" i="5"/>
  <c r="AA773" i="5" s="1"/>
  <c r="C777" i="5"/>
  <c r="AH781" i="5"/>
  <c r="AG781" i="5" s="1"/>
  <c r="L781" i="5"/>
  <c r="AH789" i="5"/>
  <c r="L789" i="5"/>
  <c r="BN795" i="5"/>
  <c r="BY795" i="5"/>
  <c r="AF795" i="5"/>
  <c r="CC795" i="5" s="1"/>
  <c r="CD795" i="5" s="1"/>
  <c r="L797" i="5"/>
  <c r="AH797" i="5"/>
  <c r="AG797" i="5" s="1"/>
  <c r="BY803" i="5"/>
  <c r="BN803" i="5"/>
  <c r="BZ810" i="5"/>
  <c r="BY811" i="5"/>
  <c r="BN811" i="5"/>
  <c r="Z813" i="5"/>
  <c r="AG813" i="5"/>
  <c r="BN819" i="5"/>
  <c r="AF819" i="5"/>
  <c r="CC819" i="5" s="1"/>
  <c r="BY819" i="5"/>
  <c r="C644" i="5"/>
  <c r="AH646" i="5"/>
  <c r="L646" i="5"/>
  <c r="L654" i="5"/>
  <c r="AH654" i="5"/>
  <c r="AG654" i="5" s="1"/>
  <c r="Y659" i="5"/>
  <c r="BZ659" i="5"/>
  <c r="AA659" i="5"/>
  <c r="BN660" i="5"/>
  <c r="BY660" i="5"/>
  <c r="AF660" i="5"/>
  <c r="CC660" i="5" s="1"/>
  <c r="CD660" i="5" s="1"/>
  <c r="L662" i="5"/>
  <c r="AH662" i="5"/>
  <c r="AG662" i="5" s="1"/>
  <c r="Y667" i="5"/>
  <c r="BZ667" i="5"/>
  <c r="L670" i="5"/>
  <c r="AH670" i="5"/>
  <c r="AG670" i="5" s="1"/>
  <c r="Z675" i="5"/>
  <c r="AA675" i="5"/>
  <c r="BZ675" i="5"/>
  <c r="L678" i="5"/>
  <c r="AH678" i="5"/>
  <c r="BY692" i="5"/>
  <c r="BN692" i="5"/>
  <c r="BY700" i="5"/>
  <c r="BN700" i="5"/>
  <c r="BN708" i="5"/>
  <c r="BY708" i="5"/>
  <c r="AF708" i="5"/>
  <c r="CC708" i="5" s="1"/>
  <c r="BY716" i="5"/>
  <c r="AF716" i="5"/>
  <c r="CC716" i="5" s="1"/>
  <c r="BN716" i="5"/>
  <c r="Z723" i="5"/>
  <c r="AA723" i="5"/>
  <c r="BN724" i="5"/>
  <c r="BY724" i="5"/>
  <c r="AF724" i="5"/>
  <c r="CC724" i="5" s="1"/>
  <c r="CD724" i="5" s="1"/>
  <c r="L726" i="5"/>
  <c r="AH726" i="5"/>
  <c r="Y731" i="5"/>
  <c r="BZ731" i="5"/>
  <c r="AA731" i="5"/>
  <c r="Z731" i="5"/>
  <c r="L734" i="5"/>
  <c r="AH734" i="5"/>
  <c r="AG734" i="5" s="1"/>
  <c r="AA739" i="5"/>
  <c r="BZ739" i="5"/>
  <c r="AH742" i="5"/>
  <c r="L742" i="5"/>
  <c r="BN748" i="5"/>
  <c r="BY748" i="5"/>
  <c r="AF748" i="5"/>
  <c r="CC748" i="5" s="1"/>
  <c r="AK748" i="5" s="1"/>
  <c r="L750" i="5"/>
  <c r="AH750" i="5"/>
  <c r="Y755" i="5"/>
  <c r="BZ755" i="5"/>
  <c r="BN756" i="5"/>
  <c r="BY756" i="5"/>
  <c r="AF756" i="5"/>
  <c r="CC756" i="5" s="1"/>
  <c r="L758" i="5"/>
  <c r="AH758" i="5"/>
  <c r="AG758" i="5" s="1"/>
  <c r="Z763" i="5"/>
  <c r="BZ763" i="5"/>
  <c r="AA763" i="5"/>
  <c r="L766" i="5"/>
  <c r="AH766" i="5"/>
  <c r="Z766" i="5" s="1"/>
  <c r="BN772" i="5"/>
  <c r="BY772" i="5"/>
  <c r="AF772" i="5"/>
  <c r="CC772" i="5" s="1"/>
  <c r="CD772" i="5" s="1"/>
  <c r="L774" i="5"/>
  <c r="AH774" i="5"/>
  <c r="X774" i="5" s="1"/>
  <c r="C788" i="5"/>
  <c r="BY788" i="5"/>
  <c r="AF788" i="5"/>
  <c r="CC788" i="5" s="1"/>
  <c r="BN788" i="5"/>
  <c r="L790" i="5"/>
  <c r="AH790" i="5"/>
  <c r="Z790" i="5" s="1"/>
  <c r="BN796" i="5"/>
  <c r="BY796" i="5"/>
  <c r="AF796" i="5"/>
  <c r="CC796" i="5" s="1"/>
  <c r="AK796" i="5" s="1"/>
  <c r="L798" i="5"/>
  <c r="AH798" i="5"/>
  <c r="AG798" i="5" s="1"/>
  <c r="BY804" i="5"/>
  <c r="AF804" i="5"/>
  <c r="CC804" i="5" s="1"/>
  <c r="BN804" i="5"/>
  <c r="AH806" i="5"/>
  <c r="L806" i="5"/>
  <c r="BZ811" i="5"/>
  <c r="Z811" i="5"/>
  <c r="X811" i="5"/>
  <c r="BN812" i="5"/>
  <c r="BY812" i="5"/>
  <c r="AF812" i="5"/>
  <c r="CC812" i="5" s="1"/>
  <c r="AH814" i="5"/>
  <c r="L814" i="5"/>
  <c r="BN820" i="5"/>
  <c r="BY820" i="5"/>
  <c r="AF820" i="5"/>
  <c r="CC820" i="5" s="1"/>
  <c r="BN601" i="5"/>
  <c r="AF601" i="5"/>
  <c r="CC601" i="5" s="1"/>
  <c r="CD601" i="5" s="1"/>
  <c r="BY601" i="5"/>
  <c r="L603" i="5"/>
  <c r="AH603" i="5"/>
  <c r="AG603" i="5" s="1"/>
  <c r="BZ604" i="5"/>
  <c r="BN609" i="5"/>
  <c r="AF609" i="5"/>
  <c r="CC609" i="5" s="1"/>
  <c r="CD609" i="5" s="1"/>
  <c r="BY609" i="5"/>
  <c r="AH611" i="5"/>
  <c r="AG611" i="5" s="1"/>
  <c r="L611" i="5"/>
  <c r="BZ612" i="5"/>
  <c r="AH639" i="5"/>
  <c r="X639" i="5" s="1"/>
  <c r="L639" i="5"/>
  <c r="L647" i="5"/>
  <c r="AH647" i="5"/>
  <c r="AG647" i="5" s="1"/>
  <c r="L655" i="5"/>
  <c r="AH655" i="5"/>
  <c r="AG655" i="5" s="1"/>
  <c r="BN661" i="5"/>
  <c r="BY661" i="5"/>
  <c r="AF661" i="5"/>
  <c r="CC661" i="5" s="1"/>
  <c r="L663" i="5"/>
  <c r="AH663" i="5"/>
  <c r="X663" i="5" s="1"/>
  <c r="BN669" i="5"/>
  <c r="AF669" i="5"/>
  <c r="CC669" i="5" s="1"/>
  <c r="AH671" i="5"/>
  <c r="AG671" i="5" s="1"/>
  <c r="L671" i="5"/>
  <c r="BN677" i="5"/>
  <c r="AF677" i="5"/>
  <c r="CC677" i="5" s="1"/>
  <c r="CD677" i="5" s="1"/>
  <c r="L679" i="5"/>
  <c r="AH679" i="5"/>
  <c r="X679" i="5" s="1"/>
  <c r="BY685" i="5"/>
  <c r="AF685" i="5"/>
  <c r="CC685" i="5" s="1"/>
  <c r="BN685" i="5"/>
  <c r="AF693" i="5"/>
  <c r="CC693" i="5" s="1"/>
  <c r="BY693" i="5"/>
  <c r="BN693" i="5"/>
  <c r="BN701" i="5"/>
  <c r="AF701" i="5"/>
  <c r="CC701" i="5" s="1"/>
  <c r="BY701" i="5"/>
  <c r="AH711" i="5"/>
  <c r="Y711" i="5" s="1"/>
  <c r="L711" i="5"/>
  <c r="BY717" i="5"/>
  <c r="BN717" i="5"/>
  <c r="L719" i="5"/>
  <c r="AH719" i="5"/>
  <c r="AG719" i="5" s="1"/>
  <c r="BZ724" i="5"/>
  <c r="BN725" i="5"/>
  <c r="BY725" i="5"/>
  <c r="AF725" i="5"/>
  <c r="CC725" i="5" s="1"/>
  <c r="L727" i="5"/>
  <c r="AH727" i="5"/>
  <c r="X727" i="5" s="1"/>
  <c r="Y732" i="5"/>
  <c r="BZ732" i="5"/>
  <c r="AA732" i="5"/>
  <c r="Z732" i="5"/>
  <c r="AF733" i="5"/>
  <c r="CC733" i="5" s="1"/>
  <c r="AK733" i="5" s="1"/>
  <c r="BN733" i="5"/>
  <c r="BY733" i="5"/>
  <c r="L735" i="5"/>
  <c r="AH735" i="5"/>
  <c r="BZ740" i="5"/>
  <c r="BN741" i="5"/>
  <c r="BY741" i="5"/>
  <c r="L743" i="5"/>
  <c r="AH743" i="5"/>
  <c r="Z743" i="5" s="1"/>
  <c r="BN749" i="5"/>
  <c r="BY749" i="5"/>
  <c r="AF749" i="5"/>
  <c r="CC749" i="5" s="1"/>
  <c r="BZ756" i="5"/>
  <c r="BN757" i="5"/>
  <c r="BY757" i="5"/>
  <c r="AF757" i="5"/>
  <c r="CC757" i="5" s="1"/>
  <c r="AK757" i="5" s="1"/>
  <c r="L759" i="5"/>
  <c r="AH759" i="5"/>
  <c r="AG759" i="5" s="1"/>
  <c r="BN765" i="5"/>
  <c r="AF765" i="5"/>
  <c r="CC765" i="5" s="1"/>
  <c r="AK765" i="5" s="1"/>
  <c r="BN773" i="5"/>
  <c r="AF773" i="5"/>
  <c r="CC773" i="5" s="1"/>
  <c r="BY773" i="5"/>
  <c r="L775" i="5"/>
  <c r="AH775" i="5"/>
  <c r="AG775" i="5" s="1"/>
  <c r="AH783" i="5"/>
  <c r="Z783" i="5" s="1"/>
  <c r="L783" i="5"/>
  <c r="AA791" i="5"/>
  <c r="AG791" i="5"/>
  <c r="AA796" i="5"/>
  <c r="BZ796" i="5"/>
  <c r="AH799" i="5"/>
  <c r="L799" i="5"/>
  <c r="BZ804" i="5"/>
  <c r="X804" i="5"/>
  <c r="AF805" i="5"/>
  <c r="CC805" i="5" s="1"/>
  <c r="BY805" i="5"/>
  <c r="BN805" i="5"/>
  <c r="BN813" i="5"/>
  <c r="BY813" i="5"/>
  <c r="AF813" i="5"/>
  <c r="CC813" i="5" s="1"/>
  <c r="AK813" i="5" s="1"/>
  <c r="L815" i="5"/>
  <c r="AH815" i="5"/>
  <c r="Z820" i="5"/>
  <c r="AA820" i="5"/>
  <c r="BQ618" i="5"/>
  <c r="BP618" i="5"/>
  <c r="BQ658" i="5"/>
  <c r="BP658" i="5"/>
  <c r="BP698" i="5"/>
  <c r="BQ698" i="5"/>
  <c r="AF562" i="5"/>
  <c r="CC562" i="5" s="1"/>
  <c r="AK562" i="5" s="1"/>
  <c r="BQ644" i="5"/>
  <c r="BP644" i="5"/>
  <c r="BQ697" i="5"/>
  <c r="BP697" i="5"/>
  <c r="BQ642" i="5"/>
  <c r="BP642" i="5"/>
  <c r="BP650" i="5"/>
  <c r="BQ652" i="5"/>
  <c r="BP652" i="5"/>
  <c r="BQ619" i="5"/>
  <c r="BP619" i="5"/>
  <c r="BQ620" i="5"/>
  <c r="BP620" i="5"/>
  <c r="BQ667" i="5"/>
  <c r="BP667" i="5"/>
  <c r="BP682" i="5"/>
  <c r="BQ682" i="5"/>
  <c r="BQ687" i="5"/>
  <c r="BP687" i="5"/>
  <c r="BQ771" i="5"/>
  <c r="BP771" i="5"/>
  <c r="BP641" i="5"/>
  <c r="BQ675" i="5"/>
  <c r="BP675" i="5"/>
  <c r="BQ676" i="5"/>
  <c r="BP676" i="5"/>
  <c r="BP681" i="5"/>
  <c r="BQ711" i="5"/>
  <c r="BP711" i="5"/>
  <c r="BQ616" i="5"/>
  <c r="BP634" i="5"/>
  <c r="BP635" i="5"/>
  <c r="BP639" i="5"/>
  <c r="BP713" i="5"/>
  <c r="BQ713" i="5"/>
  <c r="BP757" i="5"/>
  <c r="BQ757" i="5"/>
  <c r="BQ733" i="5"/>
  <c r="BP733" i="5"/>
  <c r="BQ739" i="5"/>
  <c r="BP739" i="5"/>
  <c r="BP688" i="5"/>
  <c r="BQ764" i="5"/>
  <c r="BP764" i="5"/>
  <c r="BP689" i="5"/>
  <c r="BQ690" i="5"/>
  <c r="BP710" i="5"/>
  <c r="BQ804" i="5"/>
  <c r="BP804" i="5"/>
  <c r="BQ787" i="5"/>
  <c r="BP787" i="5"/>
  <c r="BP730" i="5"/>
  <c r="BP734" i="5"/>
  <c r="BP748" i="5"/>
  <c r="BP749" i="5"/>
  <c r="BP763" i="5"/>
  <c r="BP719" i="5"/>
  <c r="BQ811" i="5"/>
  <c r="BP811" i="5"/>
  <c r="BQ773" i="5"/>
  <c r="BP784" i="5"/>
  <c r="BP795" i="5"/>
  <c r="BP768" i="5"/>
  <c r="L48" i="5"/>
  <c r="AH48" i="5"/>
  <c r="AG111" i="5"/>
  <c r="AG70" i="5"/>
  <c r="BZ44" i="5"/>
  <c r="CD50" i="5"/>
  <c r="AK50" i="5"/>
  <c r="AH56" i="5"/>
  <c r="L56" i="5"/>
  <c r="BZ68" i="5"/>
  <c r="AG79" i="5"/>
  <c r="AG86" i="5"/>
  <c r="BY91" i="5"/>
  <c r="AF91" i="5"/>
  <c r="CC91" i="5" s="1"/>
  <c r="C91" i="5"/>
  <c r="BN91" i="5"/>
  <c r="AK82" i="5"/>
  <c r="BY75" i="5"/>
  <c r="AF75" i="5"/>
  <c r="CC75" i="5" s="1"/>
  <c r="C75" i="5"/>
  <c r="BN75" i="5"/>
  <c r="AG47" i="5"/>
  <c r="BZ76" i="5"/>
  <c r="AG94" i="5"/>
  <c r="BY43" i="5"/>
  <c r="AF43" i="5"/>
  <c r="CC43" i="5" s="1"/>
  <c r="C43" i="5"/>
  <c r="BN43" i="5"/>
  <c r="AG62" i="5"/>
  <c r="AG110" i="5"/>
  <c r="BY51" i="5"/>
  <c r="AF51" i="5"/>
  <c r="CC51" i="5" s="1"/>
  <c r="C51" i="5"/>
  <c r="BN51" i="5"/>
  <c r="AH64" i="5"/>
  <c r="L64" i="5"/>
  <c r="L72" i="5"/>
  <c r="AH72" i="5"/>
  <c r="BZ84" i="5"/>
  <c r="AG55" i="5"/>
  <c r="BY67" i="5"/>
  <c r="AF67" i="5"/>
  <c r="CC67" i="5" s="1"/>
  <c r="C67" i="5"/>
  <c r="BN67" i="5"/>
  <c r="AG46" i="5"/>
  <c r="BZ100" i="5"/>
  <c r="AG63" i="5"/>
  <c r="AG71" i="5"/>
  <c r="AG78" i="5"/>
  <c r="BY83" i="5"/>
  <c r="AF83" i="5"/>
  <c r="CC83" i="5" s="1"/>
  <c r="C83" i="5"/>
  <c r="BN83" i="5"/>
  <c r="AG104" i="5"/>
  <c r="AG54" i="5"/>
  <c r="L80" i="5"/>
  <c r="AH80" i="5"/>
  <c r="BZ92" i="5"/>
  <c r="BY99" i="5"/>
  <c r="AF99" i="5"/>
  <c r="CC99" i="5" s="1"/>
  <c r="C99" i="5"/>
  <c r="BN99" i="5"/>
  <c r="CD114" i="5"/>
  <c r="CD207" i="5"/>
  <c r="AK207" i="5"/>
  <c r="BZ52" i="5"/>
  <c r="L96" i="5"/>
  <c r="AH96" i="5"/>
  <c r="BZ60" i="5"/>
  <c r="BY59" i="5"/>
  <c r="AF59" i="5"/>
  <c r="CC59" i="5" s="1"/>
  <c r="C59" i="5"/>
  <c r="BN59" i="5"/>
  <c r="L88" i="5"/>
  <c r="AH88" i="5"/>
  <c r="AG102" i="5"/>
  <c r="AG112" i="5"/>
  <c r="AG118" i="5"/>
  <c r="AG267" i="5"/>
  <c r="AH217" i="5"/>
  <c r="L217" i="5"/>
  <c r="AK173" i="5"/>
  <c r="BY270" i="5"/>
  <c r="AF270" i="5"/>
  <c r="CC270" i="5" s="1"/>
  <c r="C270" i="5"/>
  <c r="BN270" i="5"/>
  <c r="AG185" i="5"/>
  <c r="L104" i="5"/>
  <c r="L112" i="5"/>
  <c r="BZ270" i="5"/>
  <c r="L275" i="5"/>
  <c r="L47" i="5"/>
  <c r="L55" i="5"/>
  <c r="L111" i="5"/>
  <c r="L122" i="5"/>
  <c r="AG122" i="5"/>
  <c r="BY171" i="5"/>
  <c r="AG192" i="5"/>
  <c r="BY195" i="5"/>
  <c r="AG218" i="5"/>
  <c r="BN237" i="5"/>
  <c r="BY237" i="5"/>
  <c r="AH241" i="5"/>
  <c r="L241" i="5"/>
  <c r="BN342" i="5"/>
  <c r="C342" i="5"/>
  <c r="BY342" i="5"/>
  <c r="AF342" i="5"/>
  <c r="CC342" i="5" s="1"/>
  <c r="BN45" i="5"/>
  <c r="L46" i="5"/>
  <c r="BN53" i="5"/>
  <c r="L54" i="5"/>
  <c r="BN61" i="5"/>
  <c r="L62" i="5"/>
  <c r="BN69" i="5"/>
  <c r="L70" i="5"/>
  <c r="BN77" i="5"/>
  <c r="L78" i="5"/>
  <c r="BN85" i="5"/>
  <c r="L86" i="5"/>
  <c r="BN93" i="5"/>
  <c r="L94" i="5"/>
  <c r="BN101" i="5"/>
  <c r="L102" i="5"/>
  <c r="BN109" i="5"/>
  <c r="L110" i="5"/>
  <c r="BN117" i="5"/>
  <c r="AH119" i="5"/>
  <c r="CD119" i="5"/>
  <c r="AF123" i="5"/>
  <c r="CC123" i="5" s="1"/>
  <c r="BZ126" i="5"/>
  <c r="AF133" i="5"/>
  <c r="CC133" i="5" s="1"/>
  <c r="BZ135" i="5"/>
  <c r="AF139" i="5"/>
  <c r="CC139" i="5" s="1"/>
  <c r="AH143" i="5"/>
  <c r="L143" i="5"/>
  <c r="AG144" i="5"/>
  <c r="BY146" i="5"/>
  <c r="L153" i="5"/>
  <c r="AF154" i="5"/>
  <c r="CC154" i="5" s="1"/>
  <c r="AF163" i="5"/>
  <c r="CC163" i="5" s="1"/>
  <c r="BZ165" i="5"/>
  <c r="AG169" i="5"/>
  <c r="BZ171" i="5"/>
  <c r="BY172" i="5"/>
  <c r="AF172" i="5"/>
  <c r="CC172" i="5" s="1"/>
  <c r="C172" i="5"/>
  <c r="BN172" i="5"/>
  <c r="AH175" i="5"/>
  <c r="L175" i="5"/>
  <c r="BY178" i="5"/>
  <c r="BZ180" i="5"/>
  <c r="AF186" i="5"/>
  <c r="CC186" i="5" s="1"/>
  <c r="AH191" i="5"/>
  <c r="L191" i="5"/>
  <c r="L193" i="5"/>
  <c r="BZ195" i="5"/>
  <c r="BY196" i="5"/>
  <c r="AF196" i="5"/>
  <c r="CC196" i="5" s="1"/>
  <c r="C196" i="5"/>
  <c r="BN196" i="5"/>
  <c r="AF203" i="5"/>
  <c r="CC203" i="5" s="1"/>
  <c r="BN214" i="5"/>
  <c r="C214" i="5"/>
  <c r="BY214" i="5"/>
  <c r="BZ215" i="5"/>
  <c r="BN245" i="5"/>
  <c r="C245" i="5"/>
  <c r="AF245" i="5"/>
  <c r="CC245" i="5" s="1"/>
  <c r="BY246" i="5"/>
  <c r="AF246" i="5"/>
  <c r="CC246" i="5" s="1"/>
  <c r="C246" i="5"/>
  <c r="BN246" i="5"/>
  <c r="AG252" i="5"/>
  <c r="AH257" i="5"/>
  <c r="L257" i="5"/>
  <c r="BN261" i="5"/>
  <c r="BY261" i="5"/>
  <c r="BY297" i="5"/>
  <c r="AF297" i="5"/>
  <c r="CC297" i="5" s="1"/>
  <c r="C297" i="5"/>
  <c r="BN297" i="5"/>
  <c r="CD303" i="5"/>
  <c r="AK303" i="5"/>
  <c r="AG160" i="5"/>
  <c r="AG184" i="5"/>
  <c r="BY134" i="5"/>
  <c r="AF134" i="5"/>
  <c r="CC134" i="5" s="1"/>
  <c r="C134" i="5"/>
  <c r="BN134" i="5"/>
  <c r="AF195" i="5"/>
  <c r="CC195" i="5" s="1"/>
  <c r="AH251" i="5"/>
  <c r="L251" i="5"/>
  <c r="BZ329" i="5"/>
  <c r="L63" i="5"/>
  <c r="L118" i="5"/>
  <c r="BY156" i="5"/>
  <c r="AF156" i="5"/>
  <c r="CC156" i="5" s="1"/>
  <c r="C156" i="5"/>
  <c r="BN156" i="5"/>
  <c r="CD161" i="5"/>
  <c r="AK161" i="5"/>
  <c r="L192" i="5"/>
  <c r="L218" i="5"/>
  <c r="BN44" i="5"/>
  <c r="BN52" i="5"/>
  <c r="AF54" i="5"/>
  <c r="CC54" i="5" s="1"/>
  <c r="BN60" i="5"/>
  <c r="AF62" i="5"/>
  <c r="CC62" i="5" s="1"/>
  <c r="BN68" i="5"/>
  <c r="C70" i="5"/>
  <c r="AF70" i="5"/>
  <c r="CC70" i="5" s="1"/>
  <c r="BN76" i="5"/>
  <c r="C78" i="5"/>
  <c r="AF78" i="5"/>
  <c r="CC78" i="5" s="1"/>
  <c r="BN84" i="5"/>
  <c r="C86" i="5"/>
  <c r="AF86" i="5"/>
  <c r="CC86" i="5" s="1"/>
  <c r="BN92" i="5"/>
  <c r="AF94" i="5"/>
  <c r="CC94" i="5" s="1"/>
  <c r="BN100" i="5"/>
  <c r="BN108" i="5"/>
  <c r="BN116" i="5"/>
  <c r="BY118" i="5"/>
  <c r="AF118" i="5"/>
  <c r="CC118" i="5" s="1"/>
  <c r="C118" i="5"/>
  <c r="L129" i="5"/>
  <c r="BY139" i="5"/>
  <c r="BY163" i="5"/>
  <c r="L169" i="5"/>
  <c r="AG200" i="5"/>
  <c r="L200" i="5"/>
  <c r="AG201" i="5"/>
  <c r="BZ203" i="5"/>
  <c r="BY203" i="5"/>
  <c r="BZ206" i="5"/>
  <c r="BZ214" i="5"/>
  <c r="BZ261" i="5"/>
  <c r="CD261" i="5"/>
  <c r="AK261" i="5"/>
  <c r="BZ277" i="5"/>
  <c r="AH292" i="5"/>
  <c r="L292" i="5"/>
  <c r="BZ297" i="5"/>
  <c r="BY391" i="5"/>
  <c r="AF391" i="5"/>
  <c r="CC391" i="5" s="1"/>
  <c r="C391" i="5"/>
  <c r="BN391" i="5"/>
  <c r="CD132" i="5"/>
  <c r="AK132" i="5"/>
  <c r="L160" i="5"/>
  <c r="L267" i="5"/>
  <c r="BZ321" i="5"/>
  <c r="AH159" i="5"/>
  <c r="L159" i="5"/>
  <c r="AH183" i="5"/>
  <c r="L183" i="5"/>
  <c r="BZ197" i="5"/>
  <c r="L71" i="5"/>
  <c r="L79" i="5"/>
  <c r="AG153" i="5"/>
  <c r="L176" i="5"/>
  <c r="AG193" i="5"/>
  <c r="BZ290" i="5"/>
  <c r="C45" i="5"/>
  <c r="AF45" i="5"/>
  <c r="CC45" i="5" s="1"/>
  <c r="C53" i="5"/>
  <c r="AF53" i="5"/>
  <c r="CC53" i="5" s="1"/>
  <c r="C61" i="5"/>
  <c r="AF61" i="5"/>
  <c r="CC61" i="5" s="1"/>
  <c r="C69" i="5"/>
  <c r="AF69" i="5"/>
  <c r="CC69" i="5" s="1"/>
  <c r="C77" i="5"/>
  <c r="AF77" i="5"/>
  <c r="CC77" i="5" s="1"/>
  <c r="C85" i="5"/>
  <c r="AF85" i="5"/>
  <c r="CC85" i="5" s="1"/>
  <c r="AH87" i="5"/>
  <c r="C93" i="5"/>
  <c r="AF93" i="5"/>
  <c r="CC93" i="5" s="1"/>
  <c r="AH95" i="5"/>
  <c r="C101" i="5"/>
  <c r="AF101" i="5"/>
  <c r="CC101" i="5" s="1"/>
  <c r="AH103" i="5"/>
  <c r="BN107" i="5"/>
  <c r="C109" i="5"/>
  <c r="AF109" i="5"/>
  <c r="CC109" i="5" s="1"/>
  <c r="BN115" i="5"/>
  <c r="C117" i="5"/>
  <c r="AF117" i="5"/>
  <c r="CC117" i="5" s="1"/>
  <c r="BN118" i="5"/>
  <c r="AF124" i="5"/>
  <c r="CC124" i="5" s="1"/>
  <c r="BY126" i="5"/>
  <c r="AF126" i="5"/>
  <c r="CC126" i="5" s="1"/>
  <c r="C126" i="5"/>
  <c r="BN126" i="5"/>
  <c r="AH127" i="5"/>
  <c r="AG127" i="5" s="1"/>
  <c r="BY133" i="5"/>
  <c r="BZ139" i="5"/>
  <c r="BY140" i="5"/>
  <c r="AF140" i="5"/>
  <c r="CC140" i="5" s="1"/>
  <c r="C140" i="5"/>
  <c r="BN140" i="5"/>
  <c r="AF147" i="5"/>
  <c r="CC147" i="5" s="1"/>
  <c r="BZ149" i="5"/>
  <c r="L152" i="5"/>
  <c r="BY154" i="5"/>
  <c r="BZ156" i="5"/>
  <c r="C162" i="5"/>
  <c r="BZ163" i="5"/>
  <c r="BY164" i="5"/>
  <c r="AF164" i="5"/>
  <c r="CC164" i="5" s="1"/>
  <c r="C164" i="5"/>
  <c r="BN164" i="5"/>
  <c r="AF170" i="5"/>
  <c r="CC170" i="5" s="1"/>
  <c r="AF179" i="5"/>
  <c r="CC179" i="5" s="1"/>
  <c r="BZ181" i="5"/>
  <c r="BY186" i="5"/>
  <c r="BZ188" i="5"/>
  <c r="AF194" i="5"/>
  <c r="CC194" i="5" s="1"/>
  <c r="AH199" i="5"/>
  <c r="L199" i="5"/>
  <c r="L201" i="5"/>
  <c r="C202" i="5"/>
  <c r="AH209" i="5"/>
  <c r="AF214" i="5"/>
  <c r="CC214" i="5" s="1"/>
  <c r="AG226" i="5"/>
  <c r="L226" i="5"/>
  <c r="BZ239" i="5"/>
  <c r="BY245" i="5"/>
  <c r="AG266" i="5"/>
  <c r="L266" i="5"/>
  <c r="BN268" i="5"/>
  <c r="C268" i="5"/>
  <c r="BY268" i="5"/>
  <c r="BZ322" i="5"/>
  <c r="BN335" i="5"/>
  <c r="C335" i="5"/>
  <c r="BY335" i="5"/>
  <c r="AF335" i="5"/>
  <c r="CC335" i="5" s="1"/>
  <c r="BZ358" i="5"/>
  <c r="BN389" i="5"/>
  <c r="C389" i="5"/>
  <c r="BY389" i="5"/>
  <c r="AF389" i="5"/>
  <c r="CC389" i="5" s="1"/>
  <c r="BZ391" i="5"/>
  <c r="AF146" i="5"/>
  <c r="CC146" i="5" s="1"/>
  <c r="AF178" i="5"/>
  <c r="CC178" i="5" s="1"/>
  <c r="BY188" i="5"/>
  <c r="AF188" i="5"/>
  <c r="CC188" i="5" s="1"/>
  <c r="C188" i="5"/>
  <c r="BN188" i="5"/>
  <c r="AG275" i="5"/>
  <c r="BZ141" i="5"/>
  <c r="AG176" i="5"/>
  <c r="BY208" i="5"/>
  <c r="AF208" i="5"/>
  <c r="CC208" i="5" s="1"/>
  <c r="C208" i="5"/>
  <c r="BN208" i="5"/>
  <c r="AF237" i="5"/>
  <c r="CC237" i="5" s="1"/>
  <c r="AH291" i="5"/>
  <c r="L291" i="5"/>
  <c r="C44" i="5"/>
  <c r="AF44" i="5"/>
  <c r="CC44" i="5" s="1"/>
  <c r="C52" i="5"/>
  <c r="AF52" i="5"/>
  <c r="CC52" i="5" s="1"/>
  <c r="C60" i="5"/>
  <c r="AF60" i="5"/>
  <c r="CC60" i="5" s="1"/>
  <c r="C68" i="5"/>
  <c r="AF68" i="5"/>
  <c r="CC68" i="5" s="1"/>
  <c r="C76" i="5"/>
  <c r="AF76" i="5"/>
  <c r="CC76" i="5" s="1"/>
  <c r="C84" i="5"/>
  <c r="AF84" i="5"/>
  <c r="CC84" i="5" s="1"/>
  <c r="C92" i="5"/>
  <c r="AF92" i="5"/>
  <c r="CC92" i="5" s="1"/>
  <c r="C100" i="5"/>
  <c r="AF100" i="5"/>
  <c r="CC100" i="5" s="1"/>
  <c r="C108" i="5"/>
  <c r="AF108" i="5"/>
  <c r="CC108" i="5" s="1"/>
  <c r="C116" i="5"/>
  <c r="AF116" i="5"/>
  <c r="CC116" i="5" s="1"/>
  <c r="BY123" i="5"/>
  <c r="C133" i="5"/>
  <c r="C138" i="5"/>
  <c r="AH151" i="5"/>
  <c r="L151" i="5"/>
  <c r="AG152" i="5"/>
  <c r="C155" i="5"/>
  <c r="AK157" i="5"/>
  <c r="AH167" i="5"/>
  <c r="L167" i="5"/>
  <c r="AG168" i="5"/>
  <c r="L168" i="5"/>
  <c r="BZ208" i="5"/>
  <c r="AG212" i="5"/>
  <c r="AG234" i="5"/>
  <c r="L234" i="5"/>
  <c r="CD268" i="5"/>
  <c r="AK268" i="5"/>
  <c r="C286" i="5"/>
  <c r="BY286" i="5"/>
  <c r="BN286" i="5"/>
  <c r="AF286" i="5"/>
  <c r="CC286" i="5" s="1"/>
  <c r="AG310" i="5"/>
  <c r="L310" i="5"/>
  <c r="BZ335" i="5"/>
  <c r="BN366" i="5"/>
  <c r="C366" i="5"/>
  <c r="BY366" i="5"/>
  <c r="AF366" i="5"/>
  <c r="CC366" i="5" s="1"/>
  <c r="BZ454" i="5"/>
  <c r="L184" i="5"/>
  <c r="L120" i="5"/>
  <c r="AF171" i="5"/>
  <c r="CC171" i="5" s="1"/>
  <c r="BZ173" i="5"/>
  <c r="L185" i="5"/>
  <c r="CD201" i="5"/>
  <c r="AK201" i="5"/>
  <c r="AG255" i="5"/>
  <c r="C107" i="5"/>
  <c r="AF107" i="5"/>
  <c r="CC107" i="5" s="1"/>
  <c r="C115" i="5"/>
  <c r="AF115" i="5"/>
  <c r="CC115" i="5" s="1"/>
  <c r="C123" i="5"/>
  <c r="BZ123" i="5"/>
  <c r="L130" i="5"/>
  <c r="BZ134" i="5"/>
  <c r="AH135" i="5"/>
  <c r="AG135" i="5" s="1"/>
  <c r="AF138" i="5"/>
  <c r="CC138" i="5" s="1"/>
  <c r="C146" i="5"/>
  <c r="BY148" i="5"/>
  <c r="AF148" i="5"/>
  <c r="CC148" i="5" s="1"/>
  <c r="C148" i="5"/>
  <c r="BN148" i="5"/>
  <c r="BZ157" i="5"/>
  <c r="AF162" i="5"/>
  <c r="CC162" i="5" s="1"/>
  <c r="C178" i="5"/>
  <c r="BZ179" i="5"/>
  <c r="BY180" i="5"/>
  <c r="AF180" i="5"/>
  <c r="CC180" i="5" s="1"/>
  <c r="C180" i="5"/>
  <c r="BN180" i="5"/>
  <c r="AF187" i="5"/>
  <c r="CC187" i="5" s="1"/>
  <c r="BZ189" i="5"/>
  <c r="AF202" i="5"/>
  <c r="CC202" i="5" s="1"/>
  <c r="BZ205" i="5"/>
  <c r="BZ213" i="5"/>
  <c r="BN253" i="5"/>
  <c r="C253" i="5"/>
  <c r="AF253" i="5"/>
  <c r="CC253" i="5" s="1"/>
  <c r="BY254" i="5"/>
  <c r="AF254" i="5"/>
  <c r="CC254" i="5" s="1"/>
  <c r="C254" i="5"/>
  <c r="BN254" i="5"/>
  <c r="BZ263" i="5"/>
  <c r="BN276" i="5"/>
  <c r="BY276" i="5"/>
  <c r="AF276" i="5"/>
  <c r="CC276" i="5" s="1"/>
  <c r="AG347" i="5"/>
  <c r="L347" i="5"/>
  <c r="AH402" i="5"/>
  <c r="L402" i="5"/>
  <c r="BZ121" i="5"/>
  <c r="AF128" i="5"/>
  <c r="CC128" i="5" s="1"/>
  <c r="BZ129" i="5"/>
  <c r="C136" i="5"/>
  <c r="AF136" i="5"/>
  <c r="CC136" i="5" s="1"/>
  <c r="BZ137" i="5"/>
  <c r="BN142" i="5"/>
  <c r="C144" i="5"/>
  <c r="AF144" i="5"/>
  <c r="CC144" i="5" s="1"/>
  <c r="BZ145" i="5"/>
  <c r="BN150" i="5"/>
  <c r="C152" i="5"/>
  <c r="AF152" i="5"/>
  <c r="CC152" i="5" s="1"/>
  <c r="BZ153" i="5"/>
  <c r="BN158" i="5"/>
  <c r="AF160" i="5"/>
  <c r="CC160" i="5" s="1"/>
  <c r="BZ161" i="5"/>
  <c r="BN166" i="5"/>
  <c r="AF168" i="5"/>
  <c r="CC168" i="5" s="1"/>
  <c r="BZ169" i="5"/>
  <c r="BN174" i="5"/>
  <c r="AF176" i="5"/>
  <c r="CC176" i="5" s="1"/>
  <c r="BN182" i="5"/>
  <c r="BN190" i="5"/>
  <c r="BN198" i="5"/>
  <c r="L210" i="5"/>
  <c r="CD219" i="5"/>
  <c r="AF229" i="5"/>
  <c r="CC229" i="5" s="1"/>
  <c r="BZ231" i="5"/>
  <c r="AH233" i="5"/>
  <c r="L233" i="5"/>
  <c r="AG243" i="5"/>
  <c r="AH265" i="5"/>
  <c r="L265" i="5"/>
  <c r="AF278" i="5"/>
  <c r="CC278" i="5" s="1"/>
  <c r="C278" i="5"/>
  <c r="BZ282" i="5"/>
  <c r="AG299" i="5"/>
  <c r="BZ342" i="5"/>
  <c r="BZ368" i="5"/>
  <c r="AH370" i="5"/>
  <c r="L370" i="5"/>
  <c r="AF127" i="5"/>
  <c r="CC127" i="5" s="1"/>
  <c r="C135" i="5"/>
  <c r="AF135" i="5"/>
  <c r="CC135" i="5" s="1"/>
  <c r="BN141" i="5"/>
  <c r="AF143" i="5"/>
  <c r="CC143" i="5" s="1"/>
  <c r="BN149" i="5"/>
  <c r="AF151" i="5"/>
  <c r="CC151" i="5" s="1"/>
  <c r="C159" i="5"/>
  <c r="AF159" i="5"/>
  <c r="CC159" i="5" s="1"/>
  <c r="AF167" i="5"/>
  <c r="CC167" i="5" s="1"/>
  <c r="C175" i="5"/>
  <c r="AF175" i="5"/>
  <c r="CC175" i="5" s="1"/>
  <c r="C183" i="5"/>
  <c r="AF183" i="5"/>
  <c r="CC183" i="5" s="1"/>
  <c r="C191" i="5"/>
  <c r="AF191" i="5"/>
  <c r="CC191" i="5" s="1"/>
  <c r="C199" i="5"/>
  <c r="AF199" i="5"/>
  <c r="CC199" i="5" s="1"/>
  <c r="L204" i="5"/>
  <c r="AF204" i="5"/>
  <c r="CC204" i="5" s="1"/>
  <c r="AF206" i="5"/>
  <c r="CC206" i="5" s="1"/>
  <c r="AH207" i="5"/>
  <c r="BY213" i="5"/>
  <c r="AF221" i="5"/>
  <c r="CC221" i="5" s="1"/>
  <c r="BZ223" i="5"/>
  <c r="AH225" i="5"/>
  <c r="L225" i="5"/>
  <c r="BY229" i="5"/>
  <c r="BZ237" i="5"/>
  <c r="BY238" i="5"/>
  <c r="AF238" i="5"/>
  <c r="CC238" i="5" s="1"/>
  <c r="C238" i="5"/>
  <c r="BN238" i="5"/>
  <c r="L243" i="5"/>
  <c r="AF244" i="5"/>
  <c r="CC244" i="5" s="1"/>
  <c r="BZ246" i="5"/>
  <c r="L250" i="5"/>
  <c r="AF252" i="5"/>
  <c r="CC252" i="5" s="1"/>
  <c r="BZ254" i="5"/>
  <c r="AG259" i="5"/>
  <c r="L259" i="5"/>
  <c r="BY262" i="5"/>
  <c r="AF262" i="5"/>
  <c r="CC262" i="5" s="1"/>
  <c r="C262" i="5"/>
  <c r="BN262" i="5"/>
  <c r="BZ271" i="5"/>
  <c r="BN287" i="5"/>
  <c r="BY287" i="5"/>
  <c r="AF287" i="5"/>
  <c r="CC287" i="5" s="1"/>
  <c r="BZ304" i="5"/>
  <c r="BN468" i="5"/>
  <c r="BY468" i="5"/>
  <c r="AF468" i="5"/>
  <c r="CC468" i="5" s="1"/>
  <c r="C142" i="5"/>
  <c r="AF142" i="5"/>
  <c r="CC142" i="5" s="1"/>
  <c r="BZ143" i="5"/>
  <c r="C150" i="5"/>
  <c r="AF150" i="5"/>
  <c r="CC150" i="5" s="1"/>
  <c r="BZ151" i="5"/>
  <c r="C158" i="5"/>
  <c r="AF158" i="5"/>
  <c r="CC158" i="5" s="1"/>
  <c r="BZ159" i="5"/>
  <c r="C166" i="5"/>
  <c r="AF166" i="5"/>
  <c r="CC166" i="5" s="1"/>
  <c r="BZ167" i="5"/>
  <c r="C174" i="5"/>
  <c r="AF174" i="5"/>
  <c r="CC174" i="5" s="1"/>
  <c r="BZ175" i="5"/>
  <c r="C182" i="5"/>
  <c r="AF182" i="5"/>
  <c r="CC182" i="5" s="1"/>
  <c r="BZ183" i="5"/>
  <c r="C190" i="5"/>
  <c r="AF190" i="5"/>
  <c r="CC190" i="5" s="1"/>
  <c r="BZ191" i="5"/>
  <c r="C198" i="5"/>
  <c r="AF198" i="5"/>
  <c r="CC198" i="5" s="1"/>
  <c r="BZ199" i="5"/>
  <c r="C204" i="5"/>
  <c r="AF205" i="5"/>
  <c r="CC205" i="5" s="1"/>
  <c r="C207" i="5"/>
  <c r="BY207" i="5"/>
  <c r="BY230" i="5"/>
  <c r="AF230" i="5"/>
  <c r="CC230" i="5" s="1"/>
  <c r="C230" i="5"/>
  <c r="BN230" i="5"/>
  <c r="C236" i="5"/>
  <c r="BZ255" i="5"/>
  <c r="BY278" i="5"/>
  <c r="AG331" i="5"/>
  <c r="BY375" i="5"/>
  <c r="AF375" i="5"/>
  <c r="CC375" i="5" s="1"/>
  <c r="C375" i="5"/>
  <c r="BN375" i="5"/>
  <c r="BN398" i="5"/>
  <c r="BY398" i="5"/>
  <c r="AF398" i="5"/>
  <c r="CC398" i="5" s="1"/>
  <c r="AF411" i="5"/>
  <c r="CC411" i="5" s="1"/>
  <c r="BY411" i="5"/>
  <c r="BN411" i="5"/>
  <c r="BZ438" i="5"/>
  <c r="AG211" i="5"/>
  <c r="AG219" i="5"/>
  <c r="BY222" i="5"/>
  <c r="AF222" i="5"/>
  <c r="CC222" i="5" s="1"/>
  <c r="C222" i="5"/>
  <c r="BN222" i="5"/>
  <c r="AG235" i="5"/>
  <c r="L235" i="5"/>
  <c r="AF236" i="5"/>
  <c r="CC236" i="5" s="1"/>
  <c r="BZ247" i="5"/>
  <c r="L274" i="5"/>
  <c r="BZ278" i="5"/>
  <c r="CD279" i="5"/>
  <c r="L284" i="5"/>
  <c r="BN303" i="5"/>
  <c r="C303" i="5"/>
  <c r="BY303" i="5"/>
  <c r="AH308" i="5"/>
  <c r="L308" i="5"/>
  <c r="AF320" i="5"/>
  <c r="CC320" i="5" s="1"/>
  <c r="L211" i="5"/>
  <c r="L219" i="5"/>
  <c r="AG227" i="5"/>
  <c r="L227" i="5"/>
  <c r="AF228" i="5"/>
  <c r="CC228" i="5" s="1"/>
  <c r="BZ238" i="5"/>
  <c r="AH249" i="5"/>
  <c r="L249" i="5"/>
  <c r="BY260" i="5"/>
  <c r="BZ262" i="5"/>
  <c r="BY269" i="5"/>
  <c r="AH273" i="5"/>
  <c r="L273" i="5"/>
  <c r="AH289" i="5"/>
  <c r="AG289" i="5" s="1"/>
  <c r="AH300" i="5"/>
  <c r="L300" i="5"/>
  <c r="AG307" i="5"/>
  <c r="BY321" i="5"/>
  <c r="AF321" i="5"/>
  <c r="CC321" i="5" s="1"/>
  <c r="C321" i="5"/>
  <c r="BN321" i="5"/>
  <c r="BY329" i="5"/>
  <c r="AF329" i="5"/>
  <c r="CC329" i="5" s="1"/>
  <c r="C329" i="5"/>
  <c r="BN329" i="5"/>
  <c r="BZ350" i="5"/>
  <c r="C210" i="5"/>
  <c r="AF210" i="5"/>
  <c r="CC210" i="5" s="1"/>
  <c r="BN216" i="5"/>
  <c r="AF218" i="5"/>
  <c r="CC218" i="5" s="1"/>
  <c r="BN224" i="5"/>
  <c r="AF226" i="5"/>
  <c r="CC226" i="5" s="1"/>
  <c r="BN232" i="5"/>
  <c r="AF234" i="5"/>
  <c r="CC234" i="5" s="1"/>
  <c r="BN240" i="5"/>
  <c r="C242" i="5"/>
  <c r="AF242" i="5"/>
  <c r="CC242" i="5" s="1"/>
  <c r="BN248" i="5"/>
  <c r="C250" i="5"/>
  <c r="AF250" i="5"/>
  <c r="CC250" i="5" s="1"/>
  <c r="C258" i="5"/>
  <c r="AF258" i="5"/>
  <c r="CC258" i="5" s="1"/>
  <c r="AF266" i="5"/>
  <c r="CC266" i="5" s="1"/>
  <c r="L285" i="5"/>
  <c r="AG286" i="5"/>
  <c r="BY305" i="5"/>
  <c r="AF305" i="5"/>
  <c r="CC305" i="5" s="1"/>
  <c r="C305" i="5"/>
  <c r="BN305" i="5"/>
  <c r="L309" i="5"/>
  <c r="L318" i="5"/>
  <c r="AG332" i="5"/>
  <c r="BN336" i="5"/>
  <c r="BY336" i="5"/>
  <c r="AF336" i="5"/>
  <c r="CC336" i="5" s="1"/>
  <c r="BZ366" i="5"/>
  <c r="BZ375" i="5"/>
  <c r="BZ408" i="5"/>
  <c r="CD466" i="5"/>
  <c r="C209" i="5"/>
  <c r="AF209" i="5"/>
  <c r="CC209" i="5" s="1"/>
  <c r="BN215" i="5"/>
  <c r="C217" i="5"/>
  <c r="AF217" i="5"/>
  <c r="CC217" i="5" s="1"/>
  <c r="BN223" i="5"/>
  <c r="C225" i="5"/>
  <c r="AF225" i="5"/>
  <c r="CC225" i="5" s="1"/>
  <c r="BN231" i="5"/>
  <c r="C233" i="5"/>
  <c r="AF233" i="5"/>
  <c r="CC233" i="5" s="1"/>
  <c r="BN239" i="5"/>
  <c r="C241" i="5"/>
  <c r="AF241" i="5"/>
  <c r="CC241" i="5" s="1"/>
  <c r="BN247" i="5"/>
  <c r="C249" i="5"/>
  <c r="AF249" i="5"/>
  <c r="CC249" i="5" s="1"/>
  <c r="BZ250" i="5"/>
  <c r="BN255" i="5"/>
  <c r="C257" i="5"/>
  <c r="AF257" i="5"/>
  <c r="CC257" i="5" s="1"/>
  <c r="BZ258" i="5"/>
  <c r="BN263" i="5"/>
  <c r="C265" i="5"/>
  <c r="AF265" i="5"/>
  <c r="CC265" i="5" s="1"/>
  <c r="BZ266" i="5"/>
  <c r="BN271" i="5"/>
  <c r="C273" i="5"/>
  <c r="AF273" i="5"/>
  <c r="CC273" i="5" s="1"/>
  <c r="BZ274" i="5"/>
  <c r="C279" i="5"/>
  <c r="BY289" i="5"/>
  <c r="AF289" i="5"/>
  <c r="CC289" i="5" s="1"/>
  <c r="C289" i="5"/>
  <c r="BN289" i="5"/>
  <c r="C296" i="5"/>
  <c r="AF312" i="5"/>
  <c r="CC312" i="5" s="1"/>
  <c r="BZ314" i="5"/>
  <c r="AG323" i="5"/>
  <c r="BN373" i="5"/>
  <c r="C373" i="5"/>
  <c r="BY373" i="5"/>
  <c r="L400" i="5"/>
  <c r="AH400" i="5"/>
  <c r="BZ407" i="5"/>
  <c r="AH409" i="5"/>
  <c r="L409" i="5"/>
  <c r="BZ415" i="5"/>
  <c r="C216" i="5"/>
  <c r="AF216" i="5"/>
  <c r="CC216" i="5" s="1"/>
  <c r="BZ217" i="5"/>
  <c r="C224" i="5"/>
  <c r="AF224" i="5"/>
  <c r="CC224" i="5" s="1"/>
  <c r="BZ225" i="5"/>
  <c r="C232" i="5"/>
  <c r="AF232" i="5"/>
  <c r="CC232" i="5" s="1"/>
  <c r="BZ233" i="5"/>
  <c r="C240" i="5"/>
  <c r="AF240" i="5"/>
  <c r="CC240" i="5" s="1"/>
  <c r="BZ241" i="5"/>
  <c r="AF248" i="5"/>
  <c r="CC248" i="5" s="1"/>
  <c r="BZ249" i="5"/>
  <c r="L286" i="5"/>
  <c r="AF296" i="5"/>
  <c r="CC296" i="5" s="1"/>
  <c r="BZ298" i="5"/>
  <c r="CD373" i="5"/>
  <c r="AK373" i="5"/>
  <c r="AF215" i="5"/>
  <c r="CC215" i="5" s="1"/>
  <c r="AF223" i="5"/>
  <c r="CC223" i="5" s="1"/>
  <c r="AF231" i="5"/>
  <c r="CC231" i="5" s="1"/>
  <c r="AF239" i="5"/>
  <c r="CC239" i="5" s="1"/>
  <c r="AF247" i="5"/>
  <c r="CC247" i="5" s="1"/>
  <c r="C255" i="5"/>
  <c r="AF255" i="5"/>
  <c r="CC255" i="5" s="1"/>
  <c r="C263" i="5"/>
  <c r="AF263" i="5"/>
  <c r="CC263" i="5" s="1"/>
  <c r="C271" i="5"/>
  <c r="AF271" i="5"/>
  <c r="CC271" i="5" s="1"/>
  <c r="BY281" i="5"/>
  <c r="AF281" i="5"/>
  <c r="CC281" i="5" s="1"/>
  <c r="C281" i="5"/>
  <c r="C304" i="5"/>
  <c r="BZ305" i="5"/>
  <c r="AF311" i="5"/>
  <c r="CC311" i="5" s="1"/>
  <c r="BY312" i="5"/>
  <c r="AG315" i="5"/>
  <c r="L317" i="5"/>
  <c r="AG324" i="5"/>
  <c r="AH325" i="5"/>
  <c r="L325" i="5"/>
  <c r="CD327" i="5"/>
  <c r="C328" i="5"/>
  <c r="BZ330" i="5"/>
  <c r="AH333" i="5"/>
  <c r="L333" i="5"/>
  <c r="C334" i="5"/>
  <c r="AF334" i="5"/>
  <c r="CC334" i="5" s="1"/>
  <c r="BY334" i="5"/>
  <c r="BN334" i="5"/>
  <c r="BN382" i="5"/>
  <c r="BY382" i="5"/>
  <c r="AF382" i="5"/>
  <c r="CC382" i="5" s="1"/>
  <c r="BZ414" i="5"/>
  <c r="BY429" i="5"/>
  <c r="AF429" i="5"/>
  <c r="CC429" i="5" s="1"/>
  <c r="C429" i="5"/>
  <c r="BN429" i="5"/>
  <c r="BY461" i="5"/>
  <c r="AF461" i="5"/>
  <c r="CC461" i="5" s="1"/>
  <c r="C461" i="5"/>
  <c r="BN461" i="5"/>
  <c r="BZ285" i="5"/>
  <c r="AF288" i="5"/>
  <c r="CC288" i="5" s="1"/>
  <c r="BY296" i="5"/>
  <c r="L301" i="5"/>
  <c r="AG302" i="5"/>
  <c r="L302" i="5"/>
  <c r="BZ306" i="5"/>
  <c r="BZ312" i="5"/>
  <c r="BY313" i="5"/>
  <c r="AF313" i="5"/>
  <c r="CC313" i="5" s="1"/>
  <c r="C313" i="5"/>
  <c r="BN313" i="5"/>
  <c r="AH316" i="5"/>
  <c r="L316" i="5"/>
  <c r="L326" i="5"/>
  <c r="BZ334" i="5"/>
  <c r="BZ360" i="5"/>
  <c r="AH386" i="5"/>
  <c r="L386" i="5"/>
  <c r="BZ429" i="5"/>
  <c r="BN459" i="5"/>
  <c r="BY459" i="5"/>
  <c r="C459" i="5"/>
  <c r="AF459" i="5"/>
  <c r="CC459" i="5" s="1"/>
  <c r="BZ461" i="5"/>
  <c r="AK464" i="5"/>
  <c r="BY337" i="5"/>
  <c r="AF337" i="5"/>
  <c r="CC337" i="5" s="1"/>
  <c r="C337" i="5"/>
  <c r="BN337" i="5"/>
  <c r="BY351" i="5"/>
  <c r="AF351" i="5"/>
  <c r="CC351" i="5" s="1"/>
  <c r="BN351" i="5"/>
  <c r="AG356" i="5"/>
  <c r="L356" i="5"/>
  <c r="BZ384" i="5"/>
  <c r="BZ468" i="5"/>
  <c r="AG610" i="5"/>
  <c r="L610" i="5"/>
  <c r="L324" i="5"/>
  <c r="L332" i="5"/>
  <c r="C333" i="5"/>
  <c r="L341" i="5"/>
  <c r="AH346" i="5"/>
  <c r="L346" i="5"/>
  <c r="C349" i="5"/>
  <c r="AF357" i="5"/>
  <c r="CC357" i="5" s="1"/>
  <c r="BY359" i="5"/>
  <c r="AF359" i="5"/>
  <c r="CC359" i="5" s="1"/>
  <c r="C359" i="5"/>
  <c r="BN359" i="5"/>
  <c r="AG364" i="5"/>
  <c r="L364" i="5"/>
  <c r="AG379" i="5"/>
  <c r="L379" i="5"/>
  <c r="AG380" i="5"/>
  <c r="L380" i="5"/>
  <c r="C381" i="5"/>
  <c r="BN397" i="5"/>
  <c r="C397" i="5"/>
  <c r="BY397" i="5"/>
  <c r="AF397" i="5"/>
  <c r="CC397" i="5" s="1"/>
  <c r="AH494" i="5"/>
  <c r="L494" i="5"/>
  <c r="BZ498" i="5"/>
  <c r="C292" i="5"/>
  <c r="AF292" i="5"/>
  <c r="CC292" i="5" s="1"/>
  <c r="BZ293" i="5"/>
  <c r="L299" i="5"/>
  <c r="C300" i="5"/>
  <c r="AF300" i="5"/>
  <c r="CC300" i="5" s="1"/>
  <c r="BZ301" i="5"/>
  <c r="L307" i="5"/>
  <c r="BZ309" i="5"/>
  <c r="L315" i="5"/>
  <c r="AF316" i="5"/>
  <c r="CC316" i="5" s="1"/>
  <c r="BZ317" i="5"/>
  <c r="L323" i="5"/>
  <c r="C324" i="5"/>
  <c r="AF324" i="5"/>
  <c r="CC324" i="5" s="1"/>
  <c r="BZ325" i="5"/>
  <c r="L331" i="5"/>
  <c r="AF343" i="5"/>
  <c r="CC343" i="5" s="1"/>
  <c r="BY345" i="5"/>
  <c r="AF345" i="5"/>
  <c r="CC345" i="5" s="1"/>
  <c r="C345" i="5"/>
  <c r="BN345" i="5"/>
  <c r="AG348" i="5"/>
  <c r="L348" i="5"/>
  <c r="BY349" i="5"/>
  <c r="BY367" i="5"/>
  <c r="AF367" i="5"/>
  <c r="CC367" i="5" s="1"/>
  <c r="C367" i="5"/>
  <c r="BN367" i="5"/>
  <c r="AH378" i="5"/>
  <c r="L378" i="5"/>
  <c r="L395" i="5"/>
  <c r="BZ397" i="5"/>
  <c r="BY403" i="5"/>
  <c r="BN403" i="5"/>
  <c r="AF403" i="5"/>
  <c r="CC403" i="5" s="1"/>
  <c r="BN436" i="5"/>
  <c r="BY436" i="5"/>
  <c r="AH440" i="5"/>
  <c r="L440" i="5"/>
  <c r="BZ445" i="5"/>
  <c r="AH456" i="5"/>
  <c r="L456" i="5"/>
  <c r="BN487" i="5"/>
  <c r="BY487" i="5"/>
  <c r="AF487" i="5"/>
  <c r="CC487" i="5" s="1"/>
  <c r="C487" i="5"/>
  <c r="BZ518" i="5"/>
  <c r="L334" i="5"/>
  <c r="AH342" i="5"/>
  <c r="AF349" i="5"/>
  <c r="CC349" i="5" s="1"/>
  <c r="AG355" i="5"/>
  <c r="L355" i="5"/>
  <c r="BY357" i="5"/>
  <c r="BZ376" i="5"/>
  <c r="AF381" i="5"/>
  <c r="CC381" i="5" s="1"/>
  <c r="BZ382" i="5"/>
  <c r="BY383" i="5"/>
  <c r="AF383" i="5"/>
  <c r="CC383" i="5" s="1"/>
  <c r="C383" i="5"/>
  <c r="BN383" i="5"/>
  <c r="BZ392" i="5"/>
  <c r="AH394" i="5"/>
  <c r="L394" i="5"/>
  <c r="BN427" i="5"/>
  <c r="BY427" i="5"/>
  <c r="AF427" i="5"/>
  <c r="CC427" i="5" s="1"/>
  <c r="BZ436" i="5"/>
  <c r="AF436" i="5"/>
  <c r="CC436" i="5" s="1"/>
  <c r="BN452" i="5"/>
  <c r="BY452" i="5"/>
  <c r="BN503" i="5"/>
  <c r="C503" i="5"/>
  <c r="BY503" i="5"/>
  <c r="AF503" i="5"/>
  <c r="CC503" i="5" s="1"/>
  <c r="AF282" i="5"/>
  <c r="CC282" i="5" s="1"/>
  <c r="AF290" i="5"/>
  <c r="CC290" i="5" s="1"/>
  <c r="AF298" i="5"/>
  <c r="CC298" i="5" s="1"/>
  <c r="C306" i="5"/>
  <c r="AF306" i="5"/>
  <c r="CC306" i="5" s="1"/>
  <c r="AF314" i="5"/>
  <c r="CC314" i="5" s="1"/>
  <c r="AF322" i="5"/>
  <c r="CC322" i="5" s="1"/>
  <c r="C330" i="5"/>
  <c r="AF330" i="5"/>
  <c r="CC330" i="5" s="1"/>
  <c r="AF344" i="5"/>
  <c r="CC344" i="5" s="1"/>
  <c r="C350" i="5"/>
  <c r="BZ351" i="5"/>
  <c r="AH354" i="5"/>
  <c r="L354" i="5"/>
  <c r="C358" i="5"/>
  <c r="AG363" i="5"/>
  <c r="L363" i="5"/>
  <c r="BY365" i="5"/>
  <c r="AF374" i="5"/>
  <c r="CC374" i="5" s="1"/>
  <c r="AF390" i="5"/>
  <c r="CC390" i="5" s="1"/>
  <c r="BZ452" i="5"/>
  <c r="AF452" i="5"/>
  <c r="CC452" i="5" s="1"/>
  <c r="BZ336" i="5"/>
  <c r="BY343" i="5"/>
  <c r="BY350" i="5"/>
  <c r="BZ352" i="5"/>
  <c r="BZ359" i="5"/>
  <c r="AH362" i="5"/>
  <c r="L362" i="5"/>
  <c r="AG371" i="5"/>
  <c r="L371" i="5"/>
  <c r="AG372" i="5"/>
  <c r="L372" i="5"/>
  <c r="BY374" i="5"/>
  <c r="AK380" i="5"/>
  <c r="BY381" i="5"/>
  <c r="AG387" i="5"/>
  <c r="L387" i="5"/>
  <c r="AG388" i="5"/>
  <c r="L388" i="5"/>
  <c r="BY390" i="5"/>
  <c r="AK406" i="5"/>
  <c r="BY415" i="5"/>
  <c r="AF415" i="5"/>
  <c r="CC415" i="5" s="1"/>
  <c r="C415" i="5"/>
  <c r="BN415" i="5"/>
  <c r="AG417" i="5"/>
  <c r="L417" i="5"/>
  <c r="BN443" i="5"/>
  <c r="C443" i="5"/>
  <c r="AF443" i="5"/>
  <c r="CC443" i="5" s="1"/>
  <c r="BZ504" i="5"/>
  <c r="AF339" i="5"/>
  <c r="CC339" i="5" s="1"/>
  <c r="BZ340" i="5"/>
  <c r="C347" i="5"/>
  <c r="AF347" i="5"/>
  <c r="CC347" i="5" s="1"/>
  <c r="BZ348" i="5"/>
  <c r="BN353" i="5"/>
  <c r="AF355" i="5"/>
  <c r="CC355" i="5" s="1"/>
  <c r="BZ356" i="5"/>
  <c r="BN361" i="5"/>
  <c r="AF363" i="5"/>
  <c r="CC363" i="5" s="1"/>
  <c r="BZ364" i="5"/>
  <c r="BN369" i="5"/>
  <c r="BN377" i="5"/>
  <c r="BN385" i="5"/>
  <c r="BN393" i="5"/>
  <c r="AH396" i="5"/>
  <c r="AG396" i="5" s="1"/>
  <c r="BY399" i="5"/>
  <c r="AF399" i="5"/>
  <c r="CC399" i="5" s="1"/>
  <c r="C399" i="5"/>
  <c r="BN399" i="5"/>
  <c r="AG450" i="5"/>
  <c r="AG466" i="5"/>
  <c r="AH484" i="5"/>
  <c r="L484" i="5"/>
  <c r="BN488" i="5"/>
  <c r="C488" i="5"/>
  <c r="AF488" i="5"/>
  <c r="CC488" i="5" s="1"/>
  <c r="BY519" i="5"/>
  <c r="AF519" i="5"/>
  <c r="CC519" i="5" s="1"/>
  <c r="C519" i="5"/>
  <c r="BN519" i="5"/>
  <c r="AG531" i="5"/>
  <c r="L531" i="5"/>
  <c r="BZ536" i="5"/>
  <c r="BZ557" i="5"/>
  <c r="CD557" i="5"/>
  <c r="AK557" i="5"/>
  <c r="C338" i="5"/>
  <c r="AF338" i="5"/>
  <c r="CC338" i="5" s="1"/>
  <c r="C346" i="5"/>
  <c r="AF346" i="5"/>
  <c r="CC346" i="5" s="1"/>
  <c r="BN352" i="5"/>
  <c r="AF354" i="5"/>
  <c r="CC354" i="5" s="1"/>
  <c r="BN360" i="5"/>
  <c r="AF362" i="5"/>
  <c r="CC362" i="5" s="1"/>
  <c r="BN368" i="5"/>
  <c r="AF370" i="5"/>
  <c r="CC370" i="5" s="1"/>
  <c r="BN376" i="5"/>
  <c r="AF378" i="5"/>
  <c r="CC378" i="5" s="1"/>
  <c r="BN384" i="5"/>
  <c r="C386" i="5"/>
  <c r="AF386" i="5"/>
  <c r="CC386" i="5" s="1"/>
  <c r="BN392" i="5"/>
  <c r="C394" i="5"/>
  <c r="BY396" i="5"/>
  <c r="C405" i="5"/>
  <c r="BZ406" i="5"/>
  <c r="L410" i="5"/>
  <c r="BZ413" i="5"/>
  <c r="BY414" i="5"/>
  <c r="AF420" i="5"/>
  <c r="CC420" i="5" s="1"/>
  <c r="BZ422" i="5"/>
  <c r="AH424" i="5"/>
  <c r="L424" i="5"/>
  <c r="AG434" i="5"/>
  <c r="L434" i="5"/>
  <c r="C435" i="5"/>
  <c r="BY437" i="5"/>
  <c r="AF437" i="5"/>
  <c r="CC437" i="5" s="1"/>
  <c r="C437" i="5"/>
  <c r="BN437" i="5"/>
  <c r="BZ446" i="5"/>
  <c r="AH448" i="5"/>
  <c r="L448" i="5"/>
  <c r="L450" i="5"/>
  <c r="C451" i="5"/>
  <c r="BY453" i="5"/>
  <c r="AF453" i="5"/>
  <c r="CC453" i="5" s="1"/>
  <c r="C453" i="5"/>
  <c r="BN453" i="5"/>
  <c r="C460" i="5"/>
  <c r="L466" i="5"/>
  <c r="C467" i="5"/>
  <c r="BY469" i="5"/>
  <c r="AF469" i="5"/>
  <c r="CC469" i="5" s="1"/>
  <c r="C469" i="5"/>
  <c r="BN469" i="5"/>
  <c r="BY481" i="5"/>
  <c r="AF481" i="5"/>
  <c r="CC481" i="5" s="1"/>
  <c r="C481" i="5"/>
  <c r="BN481" i="5"/>
  <c r="BZ488" i="5"/>
  <c r="AK499" i="5"/>
  <c r="CD499" i="5"/>
  <c r="C508" i="5"/>
  <c r="BY508" i="5"/>
  <c r="AF508" i="5"/>
  <c r="CC508" i="5" s="1"/>
  <c r="BN508" i="5"/>
  <c r="BZ526" i="5"/>
  <c r="CD548" i="5"/>
  <c r="AK548" i="5"/>
  <c r="BZ551" i="5"/>
  <c r="C353" i="5"/>
  <c r="AF353" i="5"/>
  <c r="CC353" i="5" s="1"/>
  <c r="C361" i="5"/>
  <c r="AF361" i="5"/>
  <c r="CC361" i="5" s="1"/>
  <c r="C369" i="5"/>
  <c r="AF369" i="5"/>
  <c r="CC369" i="5" s="1"/>
  <c r="C377" i="5"/>
  <c r="AF377" i="5"/>
  <c r="CC377" i="5" s="1"/>
  <c r="C385" i="5"/>
  <c r="AF385" i="5"/>
  <c r="CC385" i="5" s="1"/>
  <c r="C393" i="5"/>
  <c r="AF393" i="5"/>
  <c r="CC393" i="5" s="1"/>
  <c r="C396" i="5"/>
  <c r="C406" i="5"/>
  <c r="C413" i="5"/>
  <c r="BY420" i="5"/>
  <c r="AF435" i="5"/>
  <c r="CC435" i="5" s="1"/>
  <c r="AF451" i="5"/>
  <c r="CC451" i="5" s="1"/>
  <c r="BZ462" i="5"/>
  <c r="AH464" i="5"/>
  <c r="L464" i="5"/>
  <c r="AF467" i="5"/>
  <c r="CC467" i="5" s="1"/>
  <c r="BZ481" i="5"/>
  <c r="AG493" i="5"/>
  <c r="L493" i="5"/>
  <c r="CD512" i="5"/>
  <c r="AK512" i="5"/>
  <c r="BN533" i="5"/>
  <c r="BY533" i="5"/>
  <c r="AF533" i="5"/>
  <c r="CC533" i="5" s="1"/>
  <c r="C352" i="5"/>
  <c r="AF352" i="5"/>
  <c r="CC352" i="5" s="1"/>
  <c r="C360" i="5"/>
  <c r="AF360" i="5"/>
  <c r="CC360" i="5" s="1"/>
  <c r="C368" i="5"/>
  <c r="AF368" i="5"/>
  <c r="CC368" i="5" s="1"/>
  <c r="C376" i="5"/>
  <c r="AF376" i="5"/>
  <c r="CC376" i="5" s="1"/>
  <c r="C384" i="5"/>
  <c r="AF384" i="5"/>
  <c r="CC384" i="5" s="1"/>
  <c r="C392" i="5"/>
  <c r="AF392" i="5"/>
  <c r="CC392" i="5" s="1"/>
  <c r="BZ394" i="5"/>
  <c r="L403" i="5"/>
  <c r="AH408" i="5"/>
  <c r="C414" i="5"/>
  <c r="C419" i="5"/>
  <c r="BY421" i="5"/>
  <c r="AF421" i="5"/>
  <c r="CC421" i="5" s="1"/>
  <c r="C421" i="5"/>
  <c r="BN421" i="5"/>
  <c r="BZ430" i="5"/>
  <c r="AH432" i="5"/>
  <c r="L432" i="5"/>
  <c r="L433" i="5"/>
  <c r="BY444" i="5"/>
  <c r="AF460" i="5"/>
  <c r="CC460" i="5" s="1"/>
  <c r="BZ472" i="5"/>
  <c r="AG483" i="5"/>
  <c r="BY488" i="5"/>
  <c r="CD500" i="5"/>
  <c r="BY407" i="5"/>
  <c r="AF407" i="5"/>
  <c r="CC407" i="5" s="1"/>
  <c r="C407" i="5"/>
  <c r="BN407" i="5"/>
  <c r="L411" i="5"/>
  <c r="AF419" i="5"/>
  <c r="CC419" i="5" s="1"/>
  <c r="AG433" i="5"/>
  <c r="AG442" i="5"/>
  <c r="L442" i="5"/>
  <c r="BZ444" i="5"/>
  <c r="BY445" i="5"/>
  <c r="AF445" i="5"/>
  <c r="CC445" i="5" s="1"/>
  <c r="C445" i="5"/>
  <c r="BN445" i="5"/>
  <c r="BY451" i="5"/>
  <c r="BZ453" i="5"/>
  <c r="BY460" i="5"/>
  <c r="BY467" i="5"/>
  <c r="BZ469" i="5"/>
  <c r="BZ490" i="5"/>
  <c r="BY527" i="5"/>
  <c r="AF527" i="5"/>
  <c r="CC527" i="5" s="1"/>
  <c r="C527" i="5"/>
  <c r="BN527" i="5"/>
  <c r="BZ402" i="5"/>
  <c r="C409" i="5"/>
  <c r="AF409" i="5"/>
  <c r="CC409" i="5" s="1"/>
  <c r="BZ410" i="5"/>
  <c r="AF417" i="5"/>
  <c r="CC417" i="5" s="1"/>
  <c r="BZ418" i="5"/>
  <c r="BN423" i="5"/>
  <c r="C425" i="5"/>
  <c r="AF425" i="5"/>
  <c r="CC425" i="5" s="1"/>
  <c r="BZ426" i="5"/>
  <c r="BN431" i="5"/>
  <c r="C433" i="5"/>
  <c r="AF433" i="5"/>
  <c r="CC433" i="5" s="1"/>
  <c r="BZ434" i="5"/>
  <c r="BN439" i="5"/>
  <c r="C441" i="5"/>
  <c r="AF441" i="5"/>
  <c r="CC441" i="5" s="1"/>
  <c r="BZ442" i="5"/>
  <c r="BN447" i="5"/>
  <c r="C449" i="5"/>
  <c r="AF449" i="5"/>
  <c r="CC449" i="5" s="1"/>
  <c r="BZ450" i="5"/>
  <c r="BN455" i="5"/>
  <c r="C457" i="5"/>
  <c r="AF457" i="5"/>
  <c r="CC457" i="5" s="1"/>
  <c r="BZ458" i="5"/>
  <c r="BN463" i="5"/>
  <c r="C465" i="5"/>
  <c r="AF465" i="5"/>
  <c r="CC465" i="5" s="1"/>
  <c r="BZ466" i="5"/>
  <c r="C471" i="5"/>
  <c r="BY479" i="5"/>
  <c r="BY489" i="5"/>
  <c r="AF489" i="5"/>
  <c r="CC489" i="5" s="1"/>
  <c r="C489" i="5"/>
  <c r="BN489" i="5"/>
  <c r="AG491" i="5"/>
  <c r="C495" i="5"/>
  <c r="AF496" i="5"/>
  <c r="CC496" i="5" s="1"/>
  <c r="CD502" i="5"/>
  <c r="AK502" i="5"/>
  <c r="BY504" i="5"/>
  <c r="BZ507" i="5"/>
  <c r="BN509" i="5"/>
  <c r="AF509" i="5"/>
  <c r="CC509" i="5" s="1"/>
  <c r="BZ510" i="5"/>
  <c r="AG513" i="5"/>
  <c r="AH514" i="5"/>
  <c r="L514" i="5"/>
  <c r="BN517" i="5"/>
  <c r="C517" i="5"/>
  <c r="BY517" i="5"/>
  <c r="AG523" i="5"/>
  <c r="L523" i="5"/>
  <c r="BN534" i="5"/>
  <c r="C534" i="5"/>
  <c r="BY534" i="5"/>
  <c r="BN612" i="5"/>
  <c r="AF612" i="5"/>
  <c r="CC612" i="5" s="1"/>
  <c r="BY612" i="5"/>
  <c r="AF400" i="5"/>
  <c r="CC400" i="5" s="1"/>
  <c r="C408" i="5"/>
  <c r="AF408" i="5"/>
  <c r="CC408" i="5" s="1"/>
  <c r="AF416" i="5"/>
  <c r="CC416" i="5" s="1"/>
  <c r="BN422" i="5"/>
  <c r="BN430" i="5"/>
  <c r="BN438" i="5"/>
  <c r="BN446" i="5"/>
  <c r="BN454" i="5"/>
  <c r="BN462" i="5"/>
  <c r="BY471" i="5"/>
  <c r="BZ474" i="5"/>
  <c r="AH492" i="5"/>
  <c r="L492" i="5"/>
  <c r="BY505" i="5"/>
  <c r="AF505" i="5"/>
  <c r="CC505" i="5" s="1"/>
  <c r="C505" i="5"/>
  <c r="BN505" i="5"/>
  <c r="AH522" i="5"/>
  <c r="L522" i="5"/>
  <c r="AG532" i="5"/>
  <c r="BZ534" i="5"/>
  <c r="CD534" i="5"/>
  <c r="AK534" i="5"/>
  <c r="AG552" i="5"/>
  <c r="C423" i="5"/>
  <c r="AF423" i="5"/>
  <c r="CC423" i="5" s="1"/>
  <c r="BZ424" i="5"/>
  <c r="C431" i="5"/>
  <c r="AF431" i="5"/>
  <c r="CC431" i="5" s="1"/>
  <c r="BZ432" i="5"/>
  <c r="C439" i="5"/>
  <c r="AF439" i="5"/>
  <c r="CC439" i="5" s="1"/>
  <c r="BZ440" i="5"/>
  <c r="C447" i="5"/>
  <c r="AF447" i="5"/>
  <c r="CC447" i="5" s="1"/>
  <c r="BZ448" i="5"/>
  <c r="C455" i="5"/>
  <c r="AF455" i="5"/>
  <c r="CC455" i="5" s="1"/>
  <c r="BZ456" i="5"/>
  <c r="C463" i="5"/>
  <c r="AF463" i="5"/>
  <c r="CC463" i="5" s="1"/>
  <c r="BZ464" i="5"/>
  <c r="L470" i="5"/>
  <c r="BZ471" i="5"/>
  <c r="L477" i="5"/>
  <c r="AG478" i="5"/>
  <c r="L478" i="5"/>
  <c r="C479" i="5"/>
  <c r="AF480" i="5"/>
  <c r="CC480" i="5" s="1"/>
  <c r="BZ482" i="5"/>
  <c r="BY496" i="5"/>
  <c r="AG499" i="5"/>
  <c r="AF517" i="5"/>
  <c r="CC517" i="5" s="1"/>
  <c r="BZ520" i="5"/>
  <c r="BN525" i="5"/>
  <c r="BY525" i="5"/>
  <c r="L532" i="5"/>
  <c r="BN541" i="5"/>
  <c r="BY541" i="5"/>
  <c r="BZ566" i="5"/>
  <c r="AF422" i="5"/>
  <c r="CC422" i="5" s="1"/>
  <c r="AF430" i="5"/>
  <c r="CC430" i="5" s="1"/>
  <c r="AF438" i="5"/>
  <c r="CC438" i="5" s="1"/>
  <c r="AF446" i="5"/>
  <c r="CC446" i="5" s="1"/>
  <c r="AF454" i="5"/>
  <c r="CC454" i="5" s="1"/>
  <c r="AF462" i="5"/>
  <c r="CC462" i="5" s="1"/>
  <c r="BY472" i="5"/>
  <c r="AG475" i="5"/>
  <c r="AF495" i="5"/>
  <c r="CC495" i="5" s="1"/>
  <c r="BZ496" i="5"/>
  <c r="BY497" i="5"/>
  <c r="AF497" i="5"/>
  <c r="CC497" i="5" s="1"/>
  <c r="C497" i="5"/>
  <c r="BN497" i="5"/>
  <c r="AH500" i="5"/>
  <c r="L500" i="5"/>
  <c r="L501" i="5"/>
  <c r="L502" i="5"/>
  <c r="BZ512" i="5"/>
  <c r="AF525" i="5"/>
  <c r="CC525" i="5" s="1"/>
  <c r="BZ528" i="5"/>
  <c r="BZ541" i="5"/>
  <c r="AF541" i="5"/>
  <c r="CC541" i="5" s="1"/>
  <c r="BZ543" i="5"/>
  <c r="BN556" i="5"/>
  <c r="C556" i="5"/>
  <c r="BY556" i="5"/>
  <c r="AF556" i="5"/>
  <c r="CC556" i="5" s="1"/>
  <c r="BZ575" i="5"/>
  <c r="BY473" i="5"/>
  <c r="AF473" i="5"/>
  <c r="CC473" i="5" s="1"/>
  <c r="C473" i="5"/>
  <c r="BN473" i="5"/>
  <c r="AH476" i="5"/>
  <c r="L476" i="5"/>
  <c r="L485" i="5"/>
  <c r="AH553" i="5"/>
  <c r="L553" i="5"/>
  <c r="AG562" i="5"/>
  <c r="L562" i="5"/>
  <c r="BN572" i="5"/>
  <c r="C572" i="5"/>
  <c r="BY572" i="5"/>
  <c r="AF572" i="5"/>
  <c r="CC572" i="5" s="1"/>
  <c r="BY605" i="5"/>
  <c r="AF605" i="5"/>
  <c r="CC605" i="5" s="1"/>
  <c r="C605" i="5"/>
  <c r="BN605" i="5"/>
  <c r="BZ509" i="5"/>
  <c r="BY513" i="5"/>
  <c r="AF513" i="5"/>
  <c r="CC513" i="5" s="1"/>
  <c r="C513" i="5"/>
  <c r="BN513" i="5"/>
  <c r="CD516" i="5"/>
  <c r="AK516" i="5"/>
  <c r="AH530" i="5"/>
  <c r="L530" i="5"/>
  <c r="L540" i="5"/>
  <c r="BN474" i="5"/>
  <c r="L475" i="5"/>
  <c r="C476" i="5"/>
  <c r="AF476" i="5"/>
  <c r="CC476" i="5" s="1"/>
  <c r="BZ477" i="5"/>
  <c r="L483" i="5"/>
  <c r="C484" i="5"/>
  <c r="AF484" i="5"/>
  <c r="CC484" i="5" s="1"/>
  <c r="BZ485" i="5"/>
  <c r="L491" i="5"/>
  <c r="C492" i="5"/>
  <c r="AF492" i="5"/>
  <c r="CC492" i="5" s="1"/>
  <c r="BZ493" i="5"/>
  <c r="L499" i="5"/>
  <c r="BZ501" i="5"/>
  <c r="AH510" i="5"/>
  <c r="BY511" i="5"/>
  <c r="AF511" i="5"/>
  <c r="CC511" i="5" s="1"/>
  <c r="C511" i="5"/>
  <c r="BN511" i="5"/>
  <c r="AG521" i="5"/>
  <c r="CD524" i="5"/>
  <c r="BY535" i="5"/>
  <c r="AF535" i="5"/>
  <c r="CC535" i="5" s="1"/>
  <c r="C535" i="5"/>
  <c r="BN535" i="5"/>
  <c r="BY550" i="5"/>
  <c r="AF550" i="5"/>
  <c r="CC550" i="5" s="1"/>
  <c r="C550" i="5"/>
  <c r="BN550" i="5"/>
  <c r="AG560" i="5"/>
  <c r="L506" i="5"/>
  <c r="L507" i="5"/>
  <c r="AG508" i="5"/>
  <c r="BZ511" i="5"/>
  <c r="AG529" i="5"/>
  <c r="AH538" i="5"/>
  <c r="L538" i="5"/>
  <c r="BZ559" i="5"/>
  <c r="AG563" i="5"/>
  <c r="L563" i="5"/>
  <c r="CE609" i="5"/>
  <c r="AL609" i="5"/>
  <c r="AF474" i="5"/>
  <c r="CC474" i="5" s="1"/>
  <c r="AF482" i="5"/>
  <c r="CC482" i="5" s="1"/>
  <c r="AF490" i="5"/>
  <c r="CC490" i="5" s="1"/>
  <c r="C498" i="5"/>
  <c r="AF498" i="5"/>
  <c r="CC498" i="5" s="1"/>
  <c r="L508" i="5"/>
  <c r="C518" i="5"/>
  <c r="BZ519" i="5"/>
  <c r="C526" i="5"/>
  <c r="BZ527" i="5"/>
  <c r="AG537" i="5"/>
  <c r="BZ573" i="5"/>
  <c r="BY506" i="5"/>
  <c r="AF506" i="5"/>
  <c r="CC506" i="5" s="1"/>
  <c r="AG515" i="5"/>
  <c r="L515" i="5"/>
  <c r="AF518" i="5"/>
  <c r="CC518" i="5" s="1"/>
  <c r="AF526" i="5"/>
  <c r="CC526" i="5" s="1"/>
  <c r="AG540" i="5"/>
  <c r="AH545" i="5"/>
  <c r="L545" i="5"/>
  <c r="BN548" i="5"/>
  <c r="C548" i="5"/>
  <c r="BY548" i="5"/>
  <c r="CD573" i="5"/>
  <c r="AK573" i="5"/>
  <c r="BZ580" i="5"/>
  <c r="AH601" i="5"/>
  <c r="L601" i="5"/>
  <c r="BZ606" i="5"/>
  <c r="BN521" i="5"/>
  <c r="BN529" i="5"/>
  <c r="BY558" i="5"/>
  <c r="AF558" i="5"/>
  <c r="CC558" i="5" s="1"/>
  <c r="C558" i="5"/>
  <c r="BN558" i="5"/>
  <c r="AH561" i="5"/>
  <c r="L561" i="5"/>
  <c r="BZ567" i="5"/>
  <c r="CD568" i="5"/>
  <c r="CD571" i="5"/>
  <c r="AK571" i="5"/>
  <c r="L577" i="5"/>
  <c r="AG592" i="5"/>
  <c r="BY613" i="5"/>
  <c r="AF613" i="5"/>
  <c r="CC613" i="5" s="1"/>
  <c r="C613" i="5"/>
  <c r="BN613" i="5"/>
  <c r="L513" i="5"/>
  <c r="C514" i="5"/>
  <c r="AF514" i="5"/>
  <c r="CC514" i="5" s="1"/>
  <c r="BZ515" i="5"/>
  <c r="L521" i="5"/>
  <c r="C522" i="5"/>
  <c r="AF522" i="5"/>
  <c r="CC522" i="5" s="1"/>
  <c r="BZ523" i="5"/>
  <c r="L529" i="5"/>
  <c r="C530" i="5"/>
  <c r="AF530" i="5"/>
  <c r="CC530" i="5" s="1"/>
  <c r="BZ531" i="5"/>
  <c r="L537" i="5"/>
  <c r="AH541" i="5"/>
  <c r="AG541" i="5" s="1"/>
  <c r="BY542" i="5"/>
  <c r="AF542" i="5"/>
  <c r="CC542" i="5" s="1"/>
  <c r="C542" i="5"/>
  <c r="BN542" i="5"/>
  <c r="AF565" i="5"/>
  <c r="CC565" i="5" s="1"/>
  <c r="BY574" i="5"/>
  <c r="AF574" i="5"/>
  <c r="CC574" i="5" s="1"/>
  <c r="C574" i="5"/>
  <c r="BN574" i="5"/>
  <c r="CD580" i="5"/>
  <c r="AK580" i="5"/>
  <c r="CD594" i="5"/>
  <c r="BZ614" i="5"/>
  <c r="BZ514" i="5"/>
  <c r="C521" i="5"/>
  <c r="AF521" i="5"/>
  <c r="CC521" i="5" s="1"/>
  <c r="BZ522" i="5"/>
  <c r="C529" i="5"/>
  <c r="AF529" i="5"/>
  <c r="CC529" i="5" s="1"/>
  <c r="BZ530" i="5"/>
  <c r="C537" i="5"/>
  <c r="AF537" i="5"/>
  <c r="CC537" i="5" s="1"/>
  <c r="L539" i="5"/>
  <c r="C549" i="5"/>
  <c r="AG568" i="5"/>
  <c r="CD593" i="5"/>
  <c r="BY540" i="5"/>
  <c r="AG547" i="5"/>
  <c r="BZ550" i="5"/>
  <c r="BZ558" i="5"/>
  <c r="AF564" i="5"/>
  <c r="CC564" i="5" s="1"/>
  <c r="BY565" i="5"/>
  <c r="AH569" i="5"/>
  <c r="L569" i="5"/>
  <c r="L570" i="5"/>
  <c r="L571" i="5"/>
  <c r="AK577" i="5"/>
  <c r="BY589" i="5"/>
  <c r="AF589" i="5"/>
  <c r="CC589" i="5" s="1"/>
  <c r="C589" i="5"/>
  <c r="BN589" i="5"/>
  <c r="AG602" i="5"/>
  <c r="L602" i="5"/>
  <c r="AG615" i="5"/>
  <c r="AF540" i="5"/>
  <c r="CC540" i="5" s="1"/>
  <c r="AG546" i="5"/>
  <c r="L546" i="5"/>
  <c r="L547" i="5"/>
  <c r="AF549" i="5"/>
  <c r="CC549" i="5" s="1"/>
  <c r="L554" i="5"/>
  <c r="L555" i="5"/>
  <c r="BZ565" i="5"/>
  <c r="BY566" i="5"/>
  <c r="AF566" i="5"/>
  <c r="CC566" i="5" s="1"/>
  <c r="C566" i="5"/>
  <c r="BN566" i="5"/>
  <c r="BZ574" i="5"/>
  <c r="AG577" i="5"/>
  <c r="BY581" i="5"/>
  <c r="AF581" i="5"/>
  <c r="CC581" i="5" s="1"/>
  <c r="C581" i="5"/>
  <c r="BN581" i="5"/>
  <c r="BZ589" i="5"/>
  <c r="CD603" i="5"/>
  <c r="AK603" i="5"/>
  <c r="BN604" i="5"/>
  <c r="AF604" i="5"/>
  <c r="CC604" i="5" s="1"/>
  <c r="BZ539" i="5"/>
  <c r="BN544" i="5"/>
  <c r="L578" i="5"/>
  <c r="BN543" i="5"/>
  <c r="L544" i="5"/>
  <c r="C545" i="5"/>
  <c r="AF545" i="5"/>
  <c r="CC545" i="5" s="1"/>
  <c r="BN551" i="5"/>
  <c r="L552" i="5"/>
  <c r="C553" i="5"/>
  <c r="AF553" i="5"/>
  <c r="CC553" i="5" s="1"/>
  <c r="BZ554" i="5"/>
  <c r="L560" i="5"/>
  <c r="AF561" i="5"/>
  <c r="CC561" i="5" s="1"/>
  <c r="BZ562" i="5"/>
  <c r="L568" i="5"/>
  <c r="BZ570" i="5"/>
  <c r="AH584" i="5"/>
  <c r="L584" i="5"/>
  <c r="AG585" i="5"/>
  <c r="L585" i="5"/>
  <c r="AG586" i="5"/>
  <c r="L586" i="5"/>
  <c r="AH593" i="5"/>
  <c r="L593" i="5"/>
  <c r="BZ598" i="5"/>
  <c r="AG608" i="5"/>
  <c r="AH617" i="5"/>
  <c r="X617" i="5" s="1"/>
  <c r="L617" i="5"/>
  <c r="C544" i="5"/>
  <c r="AF544" i="5"/>
  <c r="CC544" i="5" s="1"/>
  <c r="BZ545" i="5"/>
  <c r="C552" i="5"/>
  <c r="AF552" i="5"/>
  <c r="CC552" i="5" s="1"/>
  <c r="BZ553" i="5"/>
  <c r="L575" i="5"/>
  <c r="BZ582" i="5"/>
  <c r="BZ590" i="5"/>
  <c r="L594" i="5"/>
  <c r="AF559" i="5"/>
  <c r="CC559" i="5" s="1"/>
  <c r="C567" i="5"/>
  <c r="AF567" i="5"/>
  <c r="CC567" i="5" s="1"/>
  <c r="C580" i="5"/>
  <c r="AG583" i="5"/>
  <c r="AF588" i="5"/>
  <c r="CC588" i="5" s="1"/>
  <c r="AG591" i="5"/>
  <c r="BY596" i="5"/>
  <c r="BY597" i="5"/>
  <c r="AF597" i="5"/>
  <c r="CC597" i="5" s="1"/>
  <c r="C597" i="5"/>
  <c r="BN597" i="5"/>
  <c r="AG599" i="5"/>
  <c r="AG600" i="5"/>
  <c r="BY575" i="5"/>
  <c r="AF575" i="5"/>
  <c r="CC575" i="5" s="1"/>
  <c r="AF596" i="5"/>
  <c r="CC596" i="5" s="1"/>
  <c r="AH609" i="5"/>
  <c r="L609" i="5"/>
  <c r="AK609" i="5"/>
  <c r="BN618" i="5"/>
  <c r="BY618" i="5"/>
  <c r="Y625" i="5"/>
  <c r="X625" i="5"/>
  <c r="AG625" i="5"/>
  <c r="AA625" i="5"/>
  <c r="Z625" i="5"/>
  <c r="BN634" i="5"/>
  <c r="BY634" i="5"/>
  <c r="C634" i="5"/>
  <c r="AF634" i="5"/>
  <c r="CC634" i="5" s="1"/>
  <c r="BY798" i="5"/>
  <c r="AF798" i="5"/>
  <c r="CC798" i="5" s="1"/>
  <c r="C798" i="5"/>
  <c r="BN798" i="5"/>
  <c r="Y618" i="5"/>
  <c r="X618" i="5"/>
  <c r="Z618" i="5"/>
  <c r="BZ618" i="5"/>
  <c r="BQ622" i="5"/>
  <c r="BP622" i="5"/>
  <c r="BZ700" i="5"/>
  <c r="AA618" i="5"/>
  <c r="AH619" i="5"/>
  <c r="L619" i="5"/>
  <c r="BQ631" i="5"/>
  <c r="BP631" i="5"/>
  <c r="BQ637" i="5"/>
  <c r="BP637" i="5"/>
  <c r="L592" i="5"/>
  <c r="L600" i="5"/>
  <c r="L608" i="5"/>
  <c r="L616" i="5"/>
  <c r="BN582" i="5"/>
  <c r="L583" i="5"/>
  <c r="BN590" i="5"/>
  <c r="L591" i="5"/>
  <c r="BN598" i="5"/>
  <c r="L599" i="5"/>
  <c r="BN606" i="5"/>
  <c r="BN614" i="5"/>
  <c r="L615" i="5"/>
  <c r="BP615" i="5"/>
  <c r="BP617" i="5"/>
  <c r="AF618" i="5"/>
  <c r="CC618" i="5" s="1"/>
  <c r="BY622" i="5"/>
  <c r="AF622" i="5"/>
  <c r="CC622" i="5" s="1"/>
  <c r="C622" i="5"/>
  <c r="BN622" i="5"/>
  <c r="BZ628" i="5"/>
  <c r="BZ644" i="5"/>
  <c r="AK659" i="5"/>
  <c r="C583" i="5"/>
  <c r="AF583" i="5"/>
  <c r="CC583" i="5" s="1"/>
  <c r="AF591" i="5"/>
  <c r="CC591" i="5" s="1"/>
  <c r="AF599" i="5"/>
  <c r="CC599" i="5" s="1"/>
  <c r="AF607" i="5"/>
  <c r="CC607" i="5" s="1"/>
  <c r="BQ617" i="5"/>
  <c r="L618" i="5"/>
  <c r="BN621" i="5"/>
  <c r="C621" i="5"/>
  <c r="AF621" i="5"/>
  <c r="CC621" i="5" s="1"/>
  <c r="BP621" i="5"/>
  <c r="BQ621" i="5"/>
  <c r="BZ622" i="5"/>
  <c r="BZ623" i="5"/>
  <c r="AA623" i="5"/>
  <c r="Z623" i="5"/>
  <c r="Y623" i="5"/>
  <c r="X623" i="5"/>
  <c r="CD627" i="5"/>
  <c r="AK627" i="5"/>
  <c r="C582" i="5"/>
  <c r="AF582" i="5"/>
  <c r="CC582" i="5" s="1"/>
  <c r="C590" i="5"/>
  <c r="AF590" i="5"/>
  <c r="CC590" i="5" s="1"/>
  <c r="C598" i="5"/>
  <c r="AF598" i="5"/>
  <c r="CC598" i="5" s="1"/>
  <c r="C606" i="5"/>
  <c r="AF606" i="5"/>
  <c r="CC606" i="5" s="1"/>
  <c r="C614" i="5"/>
  <c r="AF614" i="5"/>
  <c r="CC614" i="5" s="1"/>
  <c r="BZ616" i="5"/>
  <c r="BZ621" i="5"/>
  <c r="BQ623" i="5"/>
  <c r="BP623" i="5"/>
  <c r="Z640" i="5"/>
  <c r="Y640" i="5"/>
  <c r="X640" i="5"/>
  <c r="AG640" i="5"/>
  <c r="AA640" i="5"/>
  <c r="L640" i="5"/>
  <c r="CD617" i="5"/>
  <c r="L625" i="5"/>
  <c r="BN641" i="5"/>
  <c r="C641" i="5"/>
  <c r="BY641" i="5"/>
  <c r="AF641" i="5"/>
  <c r="CC641" i="5" s="1"/>
  <c r="C643" i="5"/>
  <c r="AF643" i="5"/>
  <c r="CC643" i="5" s="1"/>
  <c r="BY643" i="5"/>
  <c r="BN643" i="5"/>
  <c r="CD698" i="5"/>
  <c r="AK698" i="5"/>
  <c r="X631" i="5"/>
  <c r="AG631" i="5"/>
  <c r="L631" i="5"/>
  <c r="Z633" i="5"/>
  <c r="Y633" i="5"/>
  <c r="L633" i="5"/>
  <c r="BZ643" i="5"/>
  <c r="BQ662" i="5"/>
  <c r="BP662" i="5"/>
  <c r="BZ670" i="5"/>
  <c r="BY678" i="5"/>
  <c r="AF678" i="5"/>
  <c r="CC678" i="5" s="1"/>
  <c r="C678" i="5"/>
  <c r="BN678" i="5"/>
  <c r="AH685" i="5"/>
  <c r="L685" i="5"/>
  <c r="AG693" i="5"/>
  <c r="AA693" i="5"/>
  <c r="Y693" i="5"/>
  <c r="X693" i="5"/>
  <c r="Z693" i="5"/>
  <c r="BY706" i="5"/>
  <c r="AF706" i="5"/>
  <c r="CC706" i="5" s="1"/>
  <c r="C706" i="5"/>
  <c r="BN706" i="5"/>
  <c r="C625" i="5"/>
  <c r="BN645" i="5"/>
  <c r="AF645" i="5"/>
  <c r="CC645" i="5" s="1"/>
  <c r="BN653" i="5"/>
  <c r="AF653" i="5"/>
  <c r="CC653" i="5" s="1"/>
  <c r="BY653" i="5"/>
  <c r="BZ655" i="5"/>
  <c r="AA665" i="5"/>
  <c r="BY726" i="5"/>
  <c r="AF726" i="5"/>
  <c r="CC726" i="5" s="1"/>
  <c r="C726" i="5"/>
  <c r="BN726" i="5"/>
  <c r="AH770" i="5"/>
  <c r="X770" i="5" s="1"/>
  <c r="L770" i="5"/>
  <c r="BQ629" i="5"/>
  <c r="BP629" i="5"/>
  <c r="BQ636" i="5"/>
  <c r="BP636" i="5"/>
  <c r="BN668" i="5"/>
  <c r="AF668" i="5"/>
  <c r="CC668" i="5" s="1"/>
  <c r="BZ671" i="5"/>
  <c r="AG673" i="5"/>
  <c r="AH686" i="5"/>
  <c r="X686" i="5" s="1"/>
  <c r="L686" i="5"/>
  <c r="AH745" i="5"/>
  <c r="L745" i="5"/>
  <c r="Y624" i="5"/>
  <c r="BZ627" i="5"/>
  <c r="Y631" i="5"/>
  <c r="AA633" i="5"/>
  <c r="BY635" i="5"/>
  <c r="AG639" i="5"/>
  <c r="BQ643" i="5"/>
  <c r="BP643" i="5"/>
  <c r="BQ649" i="5"/>
  <c r="BP649" i="5"/>
  <c r="BQ665" i="5"/>
  <c r="BY668" i="5"/>
  <c r="BN689" i="5"/>
  <c r="BY689" i="5"/>
  <c r="AF689" i="5"/>
  <c r="CC689" i="5" s="1"/>
  <c r="BN697" i="5"/>
  <c r="BY697" i="5"/>
  <c r="AF697" i="5"/>
  <c r="CC697" i="5" s="1"/>
  <c r="Z624" i="5"/>
  <c r="C627" i="5"/>
  <c r="BZ629" i="5"/>
  <c r="X629" i="5"/>
  <c r="AH630" i="5"/>
  <c r="L630" i="5"/>
  <c r="BQ630" i="5"/>
  <c r="BP630" i="5"/>
  <c r="Z631" i="5"/>
  <c r="Y632" i="5"/>
  <c r="X632" i="5"/>
  <c r="AG632" i="5"/>
  <c r="L632" i="5"/>
  <c r="AF635" i="5"/>
  <c r="CC635" i="5" s="1"/>
  <c r="BZ635" i="5"/>
  <c r="BQ638" i="5"/>
  <c r="BP638" i="5"/>
  <c r="BZ648" i="5"/>
  <c r="Z651" i="5"/>
  <c r="AG651" i="5"/>
  <c r="AA651" i="5"/>
  <c r="L651" i="5"/>
  <c r="AH656" i="5"/>
  <c r="L656" i="5"/>
  <c r="Y658" i="5"/>
  <c r="AG658" i="5"/>
  <c r="AA658" i="5"/>
  <c r="Z658" i="5"/>
  <c r="L658" i="5"/>
  <c r="BY662" i="5"/>
  <c r="AF662" i="5"/>
  <c r="CC662" i="5" s="1"/>
  <c r="C662" i="5"/>
  <c r="BN662" i="5"/>
  <c r="BQ673" i="5"/>
  <c r="BY714" i="5"/>
  <c r="AF714" i="5"/>
  <c r="CC714" i="5" s="1"/>
  <c r="C714" i="5"/>
  <c r="BN714" i="5"/>
  <c r="C620" i="5"/>
  <c r="L623" i="5"/>
  <c r="AA624" i="5"/>
  <c r="AA631" i="5"/>
  <c r="BZ636" i="5"/>
  <c r="AH638" i="5"/>
  <c r="L638" i="5"/>
  <c r="BN652" i="5"/>
  <c r="BY652" i="5"/>
  <c r="C652" i="5"/>
  <c r="AG669" i="5"/>
  <c r="X669" i="5"/>
  <c r="BQ671" i="5"/>
  <c r="BP671" i="5"/>
  <c r="BN698" i="5"/>
  <c r="C698" i="5"/>
  <c r="BY698" i="5"/>
  <c r="BN705" i="5"/>
  <c r="AF705" i="5"/>
  <c r="CC705" i="5" s="1"/>
  <c r="BY705" i="5"/>
  <c r="C705" i="5"/>
  <c r="AG718" i="5"/>
  <c r="AA718" i="5"/>
  <c r="Z718" i="5"/>
  <c r="L718" i="5"/>
  <c r="AH622" i="5"/>
  <c r="AG622" i="5" s="1"/>
  <c r="Y627" i="5"/>
  <c r="BY628" i="5"/>
  <c r="BN628" i="5"/>
  <c r="BQ628" i="5"/>
  <c r="BP628" i="5"/>
  <c r="AG633" i="5"/>
  <c r="BN644" i="5"/>
  <c r="BY644" i="5"/>
  <c r="AF644" i="5"/>
  <c r="CC644" i="5" s="1"/>
  <c r="AA652" i="5"/>
  <c r="Z652" i="5"/>
  <c r="CD652" i="5"/>
  <c r="AK652" i="5"/>
  <c r="BQ656" i="5"/>
  <c r="BP656" i="5"/>
  <c r="AK677" i="5"/>
  <c r="BQ683" i="5"/>
  <c r="BP683" i="5"/>
  <c r="BQ685" i="5"/>
  <c r="BP685" i="5"/>
  <c r="X690" i="5"/>
  <c r="BZ690" i="5"/>
  <c r="BZ698" i="5"/>
  <c r="C623" i="5"/>
  <c r="AF623" i="5"/>
  <c r="CC623" i="5" s="1"/>
  <c r="BN629" i="5"/>
  <c r="C631" i="5"/>
  <c r="AF631" i="5"/>
  <c r="CC631" i="5" s="1"/>
  <c r="BN637" i="5"/>
  <c r="C639" i="5"/>
  <c r="AF639" i="5"/>
  <c r="CC639" i="5" s="1"/>
  <c r="X650" i="5"/>
  <c r="AG650" i="5"/>
  <c r="AG659" i="5"/>
  <c r="BQ663" i="5"/>
  <c r="BP663" i="5"/>
  <c r="Z667" i="5"/>
  <c r="X667" i="5"/>
  <c r="L667" i="5"/>
  <c r="AH672" i="5"/>
  <c r="L672" i="5"/>
  <c r="Y674" i="5"/>
  <c r="Z674" i="5"/>
  <c r="BY676" i="5"/>
  <c r="BQ679" i="5"/>
  <c r="BP679" i="5"/>
  <c r="C630" i="5"/>
  <c r="AF630" i="5"/>
  <c r="CC630" i="5" s="1"/>
  <c r="X633" i="5"/>
  <c r="BN636" i="5"/>
  <c r="C638" i="5"/>
  <c r="AF638" i="5"/>
  <c r="CC638" i="5" s="1"/>
  <c r="BP646" i="5"/>
  <c r="BZ647" i="5"/>
  <c r="L650" i="5"/>
  <c r="BQ654" i="5"/>
  <c r="BP654" i="5"/>
  <c r="BP657" i="5"/>
  <c r="AA674" i="5"/>
  <c r="L675" i="5"/>
  <c r="AA676" i="5"/>
  <c r="Z676" i="5"/>
  <c r="Y676" i="5"/>
  <c r="X676" i="5"/>
  <c r="BZ676" i="5"/>
  <c r="BZ679" i="5"/>
  <c r="X681" i="5"/>
  <c r="AG681" i="5"/>
  <c r="L681" i="5"/>
  <c r="BN682" i="5"/>
  <c r="AF682" i="5"/>
  <c r="CC682" i="5" s="1"/>
  <c r="AG701" i="5"/>
  <c r="AA701" i="5"/>
  <c r="Y701" i="5"/>
  <c r="X701" i="5"/>
  <c r="Z703" i="5"/>
  <c r="Y703" i="5"/>
  <c r="BZ703" i="5"/>
  <c r="AA703" i="5"/>
  <c r="X703" i="5"/>
  <c r="BN704" i="5"/>
  <c r="AF704" i="5"/>
  <c r="CC704" i="5" s="1"/>
  <c r="BY704" i="5"/>
  <c r="C629" i="5"/>
  <c r="AF629" i="5"/>
  <c r="CC629" i="5" s="1"/>
  <c r="C637" i="5"/>
  <c r="AF637" i="5"/>
  <c r="CC637" i="5" s="1"/>
  <c r="AH644" i="5"/>
  <c r="X644" i="5" s="1"/>
  <c r="AA646" i="5"/>
  <c r="Z646" i="5"/>
  <c r="X646" i="5"/>
  <c r="AH648" i="5"/>
  <c r="AA648" i="5" s="1"/>
  <c r="Z649" i="5"/>
  <c r="Y651" i="5"/>
  <c r="AK660" i="5"/>
  <c r="C661" i="5"/>
  <c r="BZ663" i="5"/>
  <c r="AA663" i="5"/>
  <c r="AH664" i="5"/>
  <c r="L664" i="5"/>
  <c r="C667" i="5"/>
  <c r="AA667" i="5"/>
  <c r="Z669" i="5"/>
  <c r="Y669" i="5"/>
  <c r="BY669" i="5"/>
  <c r="BQ670" i="5"/>
  <c r="BP670" i="5"/>
  <c r="BQ672" i="5"/>
  <c r="BP672" i="5"/>
  <c r="AF676" i="5"/>
  <c r="CC676" i="5" s="1"/>
  <c r="C677" i="5"/>
  <c r="AH680" i="5"/>
  <c r="L680" i="5"/>
  <c r="BZ684" i="5"/>
  <c r="BZ704" i="5"/>
  <c r="BP708" i="5"/>
  <c r="BZ713" i="5"/>
  <c r="C636" i="5"/>
  <c r="AF636" i="5"/>
  <c r="CC636" i="5" s="1"/>
  <c r="BY647" i="5"/>
  <c r="AF647" i="5"/>
  <c r="CC647" i="5" s="1"/>
  <c r="C647" i="5"/>
  <c r="BN647" i="5"/>
  <c r="BQ647" i="5"/>
  <c r="BP647" i="5"/>
  <c r="BY654" i="5"/>
  <c r="AF654" i="5"/>
  <c r="CC654" i="5" s="1"/>
  <c r="C654" i="5"/>
  <c r="BN654" i="5"/>
  <c r="L659" i="5"/>
  <c r="BQ664" i="5"/>
  <c r="BP664" i="5"/>
  <c r="Y666" i="5"/>
  <c r="AG666" i="5"/>
  <c r="L666" i="5"/>
  <c r="CD669" i="5"/>
  <c r="AK669" i="5"/>
  <c r="BY677" i="5"/>
  <c r="BQ678" i="5"/>
  <c r="BP678" i="5"/>
  <c r="X647" i="5"/>
  <c r="BQ648" i="5"/>
  <c r="BP648" i="5"/>
  <c r="BQ655" i="5"/>
  <c r="BP655" i="5"/>
  <c r="BY670" i="5"/>
  <c r="AF670" i="5"/>
  <c r="CC670" i="5" s="1"/>
  <c r="C670" i="5"/>
  <c r="BN670" i="5"/>
  <c r="L674" i="5"/>
  <c r="BZ677" i="5"/>
  <c r="BQ680" i="5"/>
  <c r="BP680" i="5"/>
  <c r="BN690" i="5"/>
  <c r="BY690" i="5"/>
  <c r="BZ692" i="5"/>
  <c r="Z692" i="5"/>
  <c r="Y692" i="5"/>
  <c r="BQ716" i="5"/>
  <c r="BP716" i="5"/>
  <c r="AF649" i="5"/>
  <c r="CC649" i="5" s="1"/>
  <c r="BZ650" i="5"/>
  <c r="BN655" i="5"/>
  <c r="AF657" i="5"/>
  <c r="CC657" i="5" s="1"/>
  <c r="BZ658" i="5"/>
  <c r="BN663" i="5"/>
  <c r="C665" i="5"/>
  <c r="AF665" i="5"/>
  <c r="CC665" i="5" s="1"/>
  <c r="BZ666" i="5"/>
  <c r="BN671" i="5"/>
  <c r="C673" i="5"/>
  <c r="AF673" i="5"/>
  <c r="CC673" i="5" s="1"/>
  <c r="BZ674" i="5"/>
  <c r="BN679" i="5"/>
  <c r="C681" i="5"/>
  <c r="AF681" i="5"/>
  <c r="CC681" i="5" s="1"/>
  <c r="BY683" i="5"/>
  <c r="AF683" i="5"/>
  <c r="CC683" i="5" s="1"/>
  <c r="C683" i="5"/>
  <c r="BN683" i="5"/>
  <c r="X683" i="5"/>
  <c r="BQ693" i="5"/>
  <c r="BP693" i="5"/>
  <c r="AH694" i="5"/>
  <c r="X694" i="5" s="1"/>
  <c r="L694" i="5"/>
  <c r="BQ694" i="5"/>
  <c r="BP694" i="5"/>
  <c r="BQ701" i="5"/>
  <c r="BP701" i="5"/>
  <c r="AH702" i="5"/>
  <c r="L702" i="5"/>
  <c r="AA709" i="5"/>
  <c r="Z709" i="5"/>
  <c r="Y709" i="5"/>
  <c r="BN712" i="5"/>
  <c r="C712" i="5"/>
  <c r="BY712" i="5"/>
  <c r="C648" i="5"/>
  <c r="AF648" i="5"/>
  <c r="CC648" i="5" s="1"/>
  <c r="X651" i="5"/>
  <c r="C656" i="5"/>
  <c r="AF656" i="5"/>
  <c r="CC656" i="5" s="1"/>
  <c r="X659" i="5"/>
  <c r="AF664" i="5"/>
  <c r="CC664" i="5" s="1"/>
  <c r="X675" i="5"/>
  <c r="BY691" i="5"/>
  <c r="AF691" i="5"/>
  <c r="CC691" i="5" s="1"/>
  <c r="C691" i="5"/>
  <c r="BN691" i="5"/>
  <c r="BQ692" i="5"/>
  <c r="BP692" i="5"/>
  <c r="L695" i="5"/>
  <c r="BY699" i="5"/>
  <c r="AF699" i="5"/>
  <c r="CC699" i="5" s="1"/>
  <c r="C699" i="5"/>
  <c r="BN699" i="5"/>
  <c r="BQ700" i="5"/>
  <c r="BP700" i="5"/>
  <c r="AH717" i="5"/>
  <c r="L717" i="5"/>
  <c r="C655" i="5"/>
  <c r="AF655" i="5"/>
  <c r="CC655" i="5" s="1"/>
  <c r="X658" i="5"/>
  <c r="C663" i="5"/>
  <c r="AF663" i="5"/>
  <c r="CC663" i="5" s="1"/>
  <c r="X666" i="5"/>
  <c r="C671" i="5"/>
  <c r="AF671" i="5"/>
  <c r="CC671" i="5" s="1"/>
  <c r="X674" i="5"/>
  <c r="Y675" i="5"/>
  <c r="AF679" i="5"/>
  <c r="CC679" i="5" s="1"/>
  <c r="BQ684" i="5"/>
  <c r="BP684" i="5"/>
  <c r="L687" i="5"/>
  <c r="BQ704" i="5"/>
  <c r="BP704" i="5"/>
  <c r="AG709" i="5"/>
  <c r="AF712" i="5"/>
  <c r="CC712" i="5" s="1"/>
  <c r="AG716" i="5"/>
  <c r="AA716" i="5"/>
  <c r="Z716" i="5"/>
  <c r="Y716" i="5"/>
  <c r="X716" i="5"/>
  <c r="BQ717" i="5"/>
  <c r="BP717" i="5"/>
  <c r="BY681" i="5"/>
  <c r="BQ686" i="5"/>
  <c r="BP686" i="5"/>
  <c r="L696" i="5"/>
  <c r="BY703" i="5"/>
  <c r="BN703" i="5"/>
  <c r="AF703" i="5"/>
  <c r="CC703" i="5" s="1"/>
  <c r="BQ709" i="5"/>
  <c r="BP709" i="5"/>
  <c r="AK710" i="5"/>
  <c r="CD710" i="5"/>
  <c r="AG715" i="5"/>
  <c r="AH721" i="5"/>
  <c r="X721" i="5" s="1"/>
  <c r="L721" i="5"/>
  <c r="BY732" i="5"/>
  <c r="BN732" i="5"/>
  <c r="C732" i="5"/>
  <c r="AF732" i="5"/>
  <c r="CC732" i="5" s="1"/>
  <c r="CD735" i="5"/>
  <c r="AK735" i="5"/>
  <c r="BP705" i="5"/>
  <c r="BQ706" i="5"/>
  <c r="BP706" i="5"/>
  <c r="L710" i="5"/>
  <c r="Y714" i="5"/>
  <c r="BQ715" i="5"/>
  <c r="BP715" i="5"/>
  <c r="AG720" i="5"/>
  <c r="Z720" i="5"/>
  <c r="Y720" i="5"/>
  <c r="X720" i="5"/>
  <c r="L720" i="5"/>
  <c r="BN684" i="5"/>
  <c r="AF686" i="5"/>
  <c r="CC686" i="5" s="1"/>
  <c r="BZ687" i="5"/>
  <c r="L693" i="5"/>
  <c r="L701" i="5"/>
  <c r="Y706" i="5"/>
  <c r="BQ707" i="5"/>
  <c r="BY709" i="5"/>
  <c r="AF709" i="5"/>
  <c r="CC709" i="5" s="1"/>
  <c r="C709" i="5"/>
  <c r="Y718" i="5"/>
  <c r="CD756" i="5"/>
  <c r="AK756" i="5"/>
  <c r="BZ686" i="5"/>
  <c r="X696" i="5"/>
  <c r="BZ714" i="5"/>
  <c r="AA720" i="5"/>
  <c r="BP721" i="5"/>
  <c r="AG727" i="5"/>
  <c r="AF684" i="5"/>
  <c r="CC684" i="5" s="1"/>
  <c r="X687" i="5"/>
  <c r="BP691" i="5"/>
  <c r="C692" i="5"/>
  <c r="AF692" i="5"/>
  <c r="CC692" i="5" s="1"/>
  <c r="X695" i="5"/>
  <c r="Y696" i="5"/>
  <c r="BP699" i="5"/>
  <c r="C700" i="5"/>
  <c r="AF700" i="5"/>
  <c r="CC700" i="5" s="1"/>
  <c r="L703" i="5"/>
  <c r="BZ705" i="5"/>
  <c r="AH708" i="5"/>
  <c r="L708" i="5"/>
  <c r="C713" i="5"/>
  <c r="BZ715" i="5"/>
  <c r="BQ705" i="5"/>
  <c r="BP707" i="5"/>
  <c r="Y710" i="5"/>
  <c r="Z710" i="5"/>
  <c r="AF713" i="5"/>
  <c r="CC713" i="5" s="1"/>
  <c r="BQ727" i="5"/>
  <c r="BP727" i="5"/>
  <c r="BQ728" i="5"/>
  <c r="BP728" i="5"/>
  <c r="AH729" i="5"/>
  <c r="X729" i="5" s="1"/>
  <c r="L729" i="5"/>
  <c r="L733" i="5"/>
  <c r="BN740" i="5"/>
  <c r="C740" i="5"/>
  <c r="BY740" i="5"/>
  <c r="BY742" i="5"/>
  <c r="AF742" i="5"/>
  <c r="CC742" i="5" s="1"/>
  <c r="C742" i="5"/>
  <c r="BN742" i="5"/>
  <c r="BZ710" i="5"/>
  <c r="L716" i="5"/>
  <c r="C717" i="5"/>
  <c r="AF717" i="5"/>
  <c r="CC717" i="5" s="1"/>
  <c r="BZ726" i="5"/>
  <c r="BQ729" i="5"/>
  <c r="BP729" i="5"/>
  <c r="AF740" i="5"/>
  <c r="CC740" i="5" s="1"/>
  <c r="CD750" i="5"/>
  <c r="AK750" i="5"/>
  <c r="BZ718" i="5"/>
  <c r="BQ744" i="5"/>
  <c r="BP744" i="5"/>
  <c r="AA747" i="5"/>
  <c r="AG747" i="5"/>
  <c r="L747" i="5"/>
  <c r="AA748" i="5"/>
  <c r="AG748" i="5"/>
  <c r="BQ759" i="5"/>
  <c r="BP759" i="5"/>
  <c r="AF707" i="5"/>
  <c r="CC707" i="5" s="1"/>
  <c r="X710" i="5"/>
  <c r="BP714" i="5"/>
  <c r="C715" i="5"/>
  <c r="AF715" i="5"/>
  <c r="CC715" i="5" s="1"/>
  <c r="X718" i="5"/>
  <c r="BN718" i="5"/>
  <c r="Z719" i="5"/>
  <c r="L723" i="5"/>
  <c r="C724" i="5"/>
  <c r="BZ727" i="5"/>
  <c r="Y727" i="5"/>
  <c r="CD733" i="5"/>
  <c r="BQ745" i="5"/>
  <c r="BP745" i="5"/>
  <c r="Y746" i="5"/>
  <c r="X746" i="5"/>
  <c r="AG746" i="5"/>
  <c r="AA746" i="5"/>
  <c r="Z746" i="5"/>
  <c r="L746" i="5"/>
  <c r="L748" i="5"/>
  <c r="X709" i="5"/>
  <c r="BQ718" i="5"/>
  <c r="BP718" i="5"/>
  <c r="AA725" i="5"/>
  <c r="Z725" i="5"/>
  <c r="AA733" i="5"/>
  <c r="BZ743" i="5"/>
  <c r="C722" i="5"/>
  <c r="AF722" i="5"/>
  <c r="CC722" i="5" s="1"/>
  <c r="BZ723" i="5"/>
  <c r="C730" i="5"/>
  <c r="AF730" i="5"/>
  <c r="CC730" i="5" s="1"/>
  <c r="C734" i="5"/>
  <c r="BQ736" i="5"/>
  <c r="BP736" i="5"/>
  <c r="Z733" i="5"/>
  <c r="Y733" i="5"/>
  <c r="X733" i="5"/>
  <c r="BY758" i="5"/>
  <c r="AF758" i="5"/>
  <c r="CC758" i="5" s="1"/>
  <c r="C758" i="5"/>
  <c r="BN758" i="5"/>
  <c r="X723" i="5"/>
  <c r="AF728" i="5"/>
  <c r="CC728" i="5" s="1"/>
  <c r="BZ729" i="5"/>
  <c r="L731" i="5"/>
  <c r="AG731" i="5"/>
  <c r="L732" i="5"/>
  <c r="Y734" i="5"/>
  <c r="BQ735" i="5"/>
  <c r="BP735" i="5"/>
  <c r="BZ736" i="5"/>
  <c r="AH737" i="5"/>
  <c r="L737" i="5"/>
  <c r="BQ737" i="5"/>
  <c r="BP737" i="5"/>
  <c r="BQ743" i="5"/>
  <c r="BP743" i="5"/>
  <c r="AF719" i="5"/>
  <c r="CC719" i="5" s="1"/>
  <c r="Y723" i="5"/>
  <c r="BP726" i="5"/>
  <c r="BY735" i="5"/>
  <c r="BN735" i="5"/>
  <c r="Y736" i="5"/>
  <c r="BZ752" i="5"/>
  <c r="CD754" i="5"/>
  <c r="BY764" i="5"/>
  <c r="BN764" i="5"/>
  <c r="AF764" i="5"/>
  <c r="CC764" i="5" s="1"/>
  <c r="C764" i="5"/>
  <c r="BZ771" i="5"/>
  <c r="AF734" i="5"/>
  <c r="CC734" i="5" s="1"/>
  <c r="AA735" i="5"/>
  <c r="Z735" i="5"/>
  <c r="Y735" i="5"/>
  <c r="Y738" i="5"/>
  <c r="X738" i="5"/>
  <c r="AG738" i="5"/>
  <c r="L738" i="5"/>
  <c r="Z739" i="5"/>
  <c r="Y739" i="5"/>
  <c r="AG739" i="5"/>
  <c r="L739" i="5"/>
  <c r="AF741" i="5"/>
  <c r="CC741" i="5" s="1"/>
  <c r="BN736" i="5"/>
  <c r="BN744" i="5"/>
  <c r="AH753" i="5"/>
  <c r="L753" i="5"/>
  <c r="BQ753" i="5"/>
  <c r="BP753" i="5"/>
  <c r="Y754" i="5"/>
  <c r="AG754" i="5"/>
  <c r="L754" i="5"/>
  <c r="BZ775" i="5"/>
  <c r="X732" i="5"/>
  <c r="C737" i="5"/>
  <c r="AF737" i="5"/>
  <c r="CC737" i="5" s="1"/>
  <c r="BN743" i="5"/>
  <c r="Y747" i="5"/>
  <c r="X747" i="5"/>
  <c r="AH751" i="5"/>
  <c r="X751" i="5" s="1"/>
  <c r="Z755" i="5"/>
  <c r="AG755" i="5"/>
  <c r="L755" i="5"/>
  <c r="C736" i="5"/>
  <c r="AF736" i="5"/>
  <c r="CC736" i="5" s="1"/>
  <c r="X739" i="5"/>
  <c r="C744" i="5"/>
  <c r="AF744" i="5"/>
  <c r="CC744" i="5" s="1"/>
  <c r="BZ745" i="5"/>
  <c r="Z747" i="5"/>
  <c r="Z748" i="5"/>
  <c r="Y748" i="5"/>
  <c r="X748" i="5"/>
  <c r="C750" i="5"/>
  <c r="AH752" i="5"/>
  <c r="C756" i="5"/>
  <c r="BZ758" i="5"/>
  <c r="AH761" i="5"/>
  <c r="L761" i="5"/>
  <c r="BQ761" i="5"/>
  <c r="BP761" i="5"/>
  <c r="Y762" i="5"/>
  <c r="X762" i="5"/>
  <c r="AG762" i="5"/>
  <c r="L762" i="5"/>
  <c r="C743" i="5"/>
  <c r="AF743" i="5"/>
  <c r="CC743" i="5" s="1"/>
  <c r="BY751" i="5"/>
  <c r="AF751" i="5"/>
  <c r="CC751" i="5" s="1"/>
  <c r="C751" i="5"/>
  <c r="BN751" i="5"/>
  <c r="BQ751" i="5"/>
  <c r="BP751" i="5"/>
  <c r="Z754" i="5"/>
  <c r="AA757" i="5"/>
  <c r="Z757" i="5"/>
  <c r="Y757" i="5"/>
  <c r="X757" i="5"/>
  <c r="BZ759" i="5"/>
  <c r="BQ760" i="5"/>
  <c r="BP760" i="5"/>
  <c r="L763" i="5"/>
  <c r="BN747" i="5"/>
  <c r="BP750" i="5"/>
  <c r="BQ752" i="5"/>
  <c r="BP752" i="5"/>
  <c r="AA754" i="5"/>
  <c r="AA755" i="5"/>
  <c r="AG760" i="5"/>
  <c r="AA760" i="5"/>
  <c r="BQ769" i="5"/>
  <c r="BP769" i="5"/>
  <c r="BY771" i="5"/>
  <c r="AF771" i="5"/>
  <c r="CC771" i="5" s="1"/>
  <c r="C771" i="5"/>
  <c r="AK777" i="5"/>
  <c r="Z764" i="5"/>
  <c r="X764" i="5"/>
  <c r="BZ772" i="5"/>
  <c r="BN759" i="5"/>
  <c r="L760" i="5"/>
  <c r="Y764" i="5"/>
  <c r="AH767" i="5"/>
  <c r="L768" i="5"/>
  <c r="BQ777" i="5"/>
  <c r="BP777" i="5"/>
  <c r="BY780" i="5"/>
  <c r="AF780" i="5"/>
  <c r="CC780" i="5" s="1"/>
  <c r="C780" i="5"/>
  <c r="BZ787" i="5"/>
  <c r="C752" i="5"/>
  <c r="AF752" i="5"/>
  <c r="CC752" i="5" s="1"/>
  <c r="X755" i="5"/>
  <c r="C760" i="5"/>
  <c r="AF760" i="5"/>
  <c r="CC760" i="5" s="1"/>
  <c r="X763" i="5"/>
  <c r="AA764" i="5"/>
  <c r="BY767" i="5"/>
  <c r="AF767" i="5"/>
  <c r="CC767" i="5" s="1"/>
  <c r="C767" i="5"/>
  <c r="AG776" i="5"/>
  <c r="AA776" i="5"/>
  <c r="Z776" i="5"/>
  <c r="Y776" i="5"/>
  <c r="BN780" i="5"/>
  <c r="CD782" i="5"/>
  <c r="X754" i="5"/>
  <c r="Z756" i="5"/>
  <c r="BP758" i="5"/>
  <c r="C759" i="5"/>
  <c r="AF759" i="5"/>
  <c r="CC759" i="5" s="1"/>
  <c r="Y763" i="5"/>
  <c r="AA766" i="5"/>
  <c r="X766" i="5"/>
  <c r="BP766" i="5"/>
  <c r="BQ767" i="5"/>
  <c r="BP767" i="5"/>
  <c r="BY774" i="5"/>
  <c r="AF774" i="5"/>
  <c r="CC774" i="5" s="1"/>
  <c r="C774" i="5"/>
  <c r="BN774" i="5"/>
  <c r="AG777" i="5"/>
  <c r="BN779" i="5"/>
  <c r="C779" i="5"/>
  <c r="BY779" i="5"/>
  <c r="AF779" i="5"/>
  <c r="CC779" i="5" s="1"/>
  <c r="BY765" i="5"/>
  <c r="X768" i="5"/>
  <c r="BQ781" i="5"/>
  <c r="X784" i="5"/>
  <c r="BZ784" i="5"/>
  <c r="AA784" i="5"/>
  <c r="BZ781" i="5"/>
  <c r="BP781" i="5"/>
  <c r="BY783" i="5"/>
  <c r="AF783" i="5"/>
  <c r="CC783" i="5" s="1"/>
  <c r="C783" i="5"/>
  <c r="BN783" i="5"/>
  <c r="L776" i="5"/>
  <c r="BP776" i="5"/>
  <c r="BZ786" i="5"/>
  <c r="AA786" i="5"/>
  <c r="AF768" i="5"/>
  <c r="CC768" i="5" s="1"/>
  <c r="BP775" i="5"/>
  <c r="AF776" i="5"/>
  <c r="CC776" i="5" s="1"/>
  <c r="BP778" i="5"/>
  <c r="L785" i="5"/>
  <c r="BP774" i="5"/>
  <c r="C775" i="5"/>
  <c r="AF775" i="5"/>
  <c r="CC775" i="5" s="1"/>
  <c r="BQ778" i="5"/>
  <c r="BZ779" i="5"/>
  <c r="BZ780" i="5"/>
  <c r="AH782" i="5"/>
  <c r="L782" i="5"/>
  <c r="BP782" i="5"/>
  <c r="BY791" i="5"/>
  <c r="AF791" i="5"/>
  <c r="CC791" i="5" s="1"/>
  <c r="C791" i="5"/>
  <c r="BN791" i="5"/>
  <c r="BQ780" i="5"/>
  <c r="BP780" i="5"/>
  <c r="BQ783" i="5"/>
  <c r="BP783" i="5"/>
  <c r="BN787" i="5"/>
  <c r="C787" i="5"/>
  <c r="AF787" i="5"/>
  <c r="CC787" i="5" s="1"/>
  <c r="BY787" i="5"/>
  <c r="Z788" i="5"/>
  <c r="Y788" i="5"/>
  <c r="X788" i="5"/>
  <c r="AA788" i="5"/>
  <c r="CD788" i="5"/>
  <c r="AK788" i="5"/>
  <c r="BN793" i="5"/>
  <c r="C793" i="5"/>
  <c r="AF793" i="5"/>
  <c r="CC793" i="5" s="1"/>
  <c r="BY793" i="5"/>
  <c r="BY794" i="5"/>
  <c r="AF794" i="5"/>
  <c r="CC794" i="5" s="1"/>
  <c r="C794" i="5"/>
  <c r="AA798" i="5"/>
  <c r="Z798" i="5"/>
  <c r="Y798" i="5"/>
  <c r="BZ798" i="5"/>
  <c r="X798" i="5"/>
  <c r="BP802" i="5"/>
  <c r="BQ802" i="5"/>
  <c r="C785" i="5"/>
  <c r="AF785" i="5"/>
  <c r="CC785" i="5" s="1"/>
  <c r="BY789" i="5"/>
  <c r="AF789" i="5"/>
  <c r="CC789" i="5" s="1"/>
  <c r="C789" i="5"/>
  <c r="BN789" i="5"/>
  <c r="X789" i="5"/>
  <c r="BZ789" i="5"/>
  <c r="BP790" i="5"/>
  <c r="BN794" i="5"/>
  <c r="C800" i="5"/>
  <c r="AF800" i="5"/>
  <c r="CC800" i="5" s="1"/>
  <c r="BY800" i="5"/>
  <c r="BN800" i="5"/>
  <c r="BN781" i="5"/>
  <c r="BQ792" i="5"/>
  <c r="BP792" i="5"/>
  <c r="C781" i="5"/>
  <c r="AF781" i="5"/>
  <c r="CC781" i="5" s="1"/>
  <c r="Y785" i="5"/>
  <c r="BZ790" i="5"/>
  <c r="BZ792" i="5"/>
  <c r="BQ793" i="5"/>
  <c r="BZ799" i="5"/>
  <c r="BQ791" i="5"/>
  <c r="BP791" i="5"/>
  <c r="AH794" i="5"/>
  <c r="AG794" i="5" s="1"/>
  <c r="L794" i="5"/>
  <c r="Z800" i="5"/>
  <c r="AA800" i="5"/>
  <c r="BZ800" i="5"/>
  <c r="Y800" i="5"/>
  <c r="BP800" i="5"/>
  <c r="L791" i="5"/>
  <c r="BZ795" i="5"/>
  <c r="AA797" i="5"/>
  <c r="BZ802" i="5"/>
  <c r="AH807" i="5"/>
  <c r="L807" i="5"/>
  <c r="AH793" i="5"/>
  <c r="X793" i="5" s="1"/>
  <c r="L793" i="5"/>
  <c r="AF797" i="5"/>
  <c r="CC797" i="5" s="1"/>
  <c r="BN801" i="5"/>
  <c r="C801" i="5"/>
  <c r="AF801" i="5"/>
  <c r="CC801" i="5" s="1"/>
  <c r="BY797" i="5"/>
  <c r="Z801" i="5"/>
  <c r="BZ801" i="5"/>
  <c r="X801" i="5"/>
  <c r="BY809" i="5"/>
  <c r="AF809" i="5"/>
  <c r="CC809" i="5" s="1"/>
  <c r="C809" i="5"/>
  <c r="BN809" i="5"/>
  <c r="BQ801" i="5"/>
  <c r="BN815" i="5"/>
  <c r="C815" i="5"/>
  <c r="AF815" i="5"/>
  <c r="CC815" i="5" s="1"/>
  <c r="BQ816" i="5"/>
  <c r="BP816" i="5"/>
  <c r="AH803" i="5"/>
  <c r="X803" i="5" s="1"/>
  <c r="BN808" i="5"/>
  <c r="BY808" i="5"/>
  <c r="AF808" i="5"/>
  <c r="CC808" i="5" s="1"/>
  <c r="C808" i="5"/>
  <c r="BQ809" i="5"/>
  <c r="BP809" i="5"/>
  <c r="AG818" i="5"/>
  <c r="AA818" i="5"/>
  <c r="Z818" i="5"/>
  <c r="Y818" i="5"/>
  <c r="X818" i="5"/>
  <c r="BQ803" i="5"/>
  <c r="BP803" i="5"/>
  <c r="AG804" i="5"/>
  <c r="AA804" i="5"/>
  <c r="Y804" i="5"/>
  <c r="BQ805" i="5"/>
  <c r="BP805" i="5"/>
  <c r="Z796" i="5"/>
  <c r="BP798" i="5"/>
  <c r="L800" i="5"/>
  <c r="L804" i="5"/>
  <c r="AH812" i="5"/>
  <c r="X812" i="5" s="1"/>
  <c r="L812" i="5"/>
  <c r="BQ818" i="5"/>
  <c r="BP818" i="5"/>
  <c r="BY802" i="5"/>
  <c r="BN802" i="5"/>
  <c r="AH805" i="5"/>
  <c r="L805" i="5"/>
  <c r="BN806" i="5"/>
  <c r="Y811" i="5"/>
  <c r="C806" i="5"/>
  <c r="AF806" i="5"/>
  <c r="CC806" i="5" s="1"/>
  <c r="BZ807" i="5"/>
  <c r="AA811" i="5"/>
  <c r="BQ817" i="5"/>
  <c r="BP817" i="5"/>
  <c r="BQ810" i="5"/>
  <c r="BP810" i="5"/>
  <c r="BY816" i="5"/>
  <c r="AF816" i="5"/>
  <c r="CC816" i="5" s="1"/>
  <c r="C816" i="5"/>
  <c r="BN816" i="5"/>
  <c r="X810" i="5"/>
  <c r="L811" i="5"/>
  <c r="BY814" i="5"/>
  <c r="C803" i="5"/>
  <c r="AF803" i="5"/>
  <c r="CC803" i="5" s="1"/>
  <c r="L813" i="5"/>
  <c r="X814" i="5"/>
  <c r="BZ814" i="5"/>
  <c r="AF814" i="5"/>
  <c r="CC814" i="5" s="1"/>
  <c r="BZ817" i="5"/>
  <c r="Y817" i="5"/>
  <c r="AH819" i="5"/>
  <c r="L819" i="5"/>
  <c r="BQ819" i="5"/>
  <c r="BP819" i="5"/>
  <c r="Y820" i="5"/>
  <c r="AG820" i="5"/>
  <c r="L820" i="5"/>
  <c r="AF811" i="5"/>
  <c r="CC811" i="5" s="1"/>
  <c r="BZ812" i="5"/>
  <c r="BN817" i="5"/>
  <c r="L818" i="5"/>
  <c r="BZ820" i="5"/>
  <c r="AF810" i="5"/>
  <c r="CC810" i="5" s="1"/>
  <c r="X813" i="5"/>
  <c r="AF818" i="5"/>
  <c r="CC818" i="5" s="1"/>
  <c r="C817" i="5"/>
  <c r="AF817" i="5"/>
  <c r="CC817" i="5" s="1"/>
  <c r="X820" i="5"/>
  <c r="BP607" i="5"/>
  <c r="BQ600" i="5"/>
  <c r="BP614" i="5"/>
  <c r="BQ608" i="5"/>
  <c r="BP600" i="5"/>
  <c r="BP606" i="5"/>
  <c r="BP613" i="5"/>
  <c r="BQ599" i="5"/>
  <c r="BP608" i="5"/>
  <c r="BQ607" i="5"/>
  <c r="BP599" i="5"/>
  <c r="BP583" i="5"/>
  <c r="BQ584" i="5"/>
  <c r="BQ590" i="5"/>
  <c r="BQ583" i="5"/>
  <c r="BQ591" i="5"/>
  <c r="BQ592" i="5"/>
  <c r="BP592" i="5"/>
  <c r="BP582" i="5"/>
  <c r="BP590" i="5"/>
  <c r="BP598" i="5"/>
  <c r="BP584" i="5"/>
  <c r="BQ581" i="5"/>
  <c r="BP597" i="5"/>
  <c r="BP589" i="5"/>
  <c r="BQ582" i="5"/>
  <c r="BP591" i="5"/>
  <c r="BP581" i="5"/>
  <c r="BC703" i="5"/>
  <c r="BP138" i="5"/>
  <c r="BC650" i="5"/>
  <c r="BQ350" i="5"/>
  <c r="BQ372" i="5"/>
  <c r="BQ196" i="5"/>
  <c r="BP221" i="5"/>
  <c r="BP459" i="5"/>
  <c r="BC303" i="5"/>
  <c r="BQ95" i="5"/>
  <c r="BQ501" i="5"/>
  <c r="BQ192" i="5"/>
  <c r="BQ327" i="5"/>
  <c r="BC111" i="5"/>
  <c r="BP504" i="5"/>
  <c r="BC153" i="5"/>
  <c r="BC652" i="5"/>
  <c r="BQ402" i="5"/>
  <c r="BQ66" i="5"/>
  <c r="BQ87" i="5"/>
  <c r="BQ325" i="5"/>
  <c r="BC421" i="5"/>
  <c r="BC317" i="5"/>
  <c r="BC73" i="5"/>
  <c r="BP193" i="5"/>
  <c r="BC723" i="5"/>
  <c r="BQ334" i="5"/>
  <c r="BC478" i="5"/>
  <c r="BP540" i="5"/>
  <c r="BQ139" i="5"/>
  <c r="BC178" i="5"/>
  <c r="BC493" i="5"/>
  <c r="BQ312" i="5"/>
  <c r="BQ178" i="5"/>
  <c r="BC227" i="5"/>
  <c r="BP461" i="5"/>
  <c r="BQ201" i="5"/>
  <c r="BC554" i="5"/>
  <c r="BC515" i="5"/>
  <c r="BC507" i="5"/>
  <c r="BP413" i="5"/>
  <c r="BC572" i="5"/>
  <c r="BC389" i="5"/>
  <c r="BC74" i="5"/>
  <c r="BP244" i="5"/>
  <c r="BQ371" i="5"/>
  <c r="BQ527" i="5"/>
  <c r="BQ497" i="5"/>
  <c r="BC796" i="5"/>
  <c r="BP373" i="5"/>
  <c r="BC436" i="5"/>
  <c r="BP371" i="5"/>
  <c r="BP477" i="5"/>
  <c r="BQ487" i="5"/>
  <c r="BP395" i="5"/>
  <c r="BC309" i="5"/>
  <c r="BC47" i="5"/>
  <c r="BP319" i="5"/>
  <c r="BP404" i="5"/>
  <c r="BQ295" i="5"/>
  <c r="BP51" i="5"/>
  <c r="BP382" i="5"/>
  <c r="BP287" i="5"/>
  <c r="BQ91" i="5"/>
  <c r="BP479" i="5"/>
  <c r="BQ262" i="5"/>
  <c r="BP144" i="5"/>
  <c r="BC653" i="5"/>
  <c r="BP72" i="5"/>
  <c r="BC534" i="5"/>
  <c r="BC433" i="5"/>
  <c r="BC148" i="5"/>
  <c r="BQ236" i="5"/>
  <c r="BQ148" i="5"/>
  <c r="BQ373" i="5"/>
  <c r="BQ506" i="5"/>
  <c r="BP507" i="5"/>
  <c r="BC219" i="5"/>
  <c r="BQ461" i="5"/>
  <c r="BC226" i="5"/>
  <c r="BQ577" i="5"/>
  <c r="BC268" i="5"/>
  <c r="BQ258" i="5"/>
  <c r="BC786" i="5"/>
  <c r="BP113" i="5"/>
  <c r="BC154" i="5"/>
  <c r="BQ496" i="5"/>
  <c r="BC441" i="5"/>
  <c r="BP156" i="5"/>
  <c r="BC254" i="5"/>
  <c r="BQ388" i="5"/>
  <c r="BQ98" i="5"/>
  <c r="BQ79" i="5"/>
  <c r="BQ276" i="5"/>
  <c r="BC172" i="5"/>
  <c r="BC747" i="5"/>
  <c r="BP163" i="5"/>
  <c r="BP564" i="5"/>
  <c r="BC260" i="5"/>
  <c r="BC730" i="5"/>
  <c r="BC540" i="5"/>
  <c r="BP276" i="5"/>
  <c r="BP556" i="5"/>
  <c r="BQ526" i="5"/>
  <c r="BP309" i="5"/>
  <c r="BQ138" i="5"/>
  <c r="BQ510" i="5"/>
  <c r="BQ450" i="5"/>
  <c r="BP82" i="5"/>
  <c r="BQ184" i="5"/>
  <c r="BC444" i="5"/>
  <c r="BQ556" i="5"/>
  <c r="BC55" i="5"/>
  <c r="BQ453" i="5"/>
  <c r="BC57" i="5"/>
  <c r="BQ115" i="5"/>
  <c r="BQ297" i="5"/>
  <c r="BP501" i="5"/>
  <c r="BP211" i="5"/>
  <c r="BC286" i="5"/>
  <c r="BQ88" i="5"/>
  <c r="BC71" i="5"/>
  <c r="BP261" i="5"/>
  <c r="BC803" i="5"/>
  <c r="BP351" i="5"/>
  <c r="BC98" i="5"/>
  <c r="BC453" i="5"/>
  <c r="BC137" i="5"/>
  <c r="BQ389" i="5"/>
  <c r="BQ171" i="5"/>
  <c r="BQ93" i="5"/>
  <c r="BC667" i="5"/>
  <c r="BC640" i="5"/>
  <c r="BP71" i="5"/>
  <c r="BC429" i="5"/>
  <c r="BQ364" i="5"/>
  <c r="BQ321" i="5"/>
  <c r="BP457" i="5"/>
  <c r="BC458" i="5"/>
  <c r="BP148" i="5"/>
  <c r="BQ404" i="5"/>
  <c r="BP470" i="5"/>
  <c r="BP526" i="5"/>
  <c r="BP417" i="5"/>
  <c r="BC89" i="5"/>
  <c r="BC365" i="5"/>
  <c r="BQ244" i="5"/>
  <c r="BC724" i="5"/>
  <c r="BC83" i="5"/>
  <c r="BC468" i="5"/>
  <c r="BQ202" i="5"/>
  <c r="BC147" i="5"/>
  <c r="BQ43" i="5"/>
  <c r="BC206" i="5"/>
  <c r="BP154" i="5"/>
  <c r="BP152" i="5"/>
  <c r="BQ493" i="5"/>
  <c r="BC516" i="5"/>
  <c r="BQ207" i="5"/>
  <c r="BP136" i="5"/>
  <c r="BP453" i="5"/>
  <c r="BC396" i="5"/>
  <c r="BC184" i="5"/>
  <c r="BP493" i="5"/>
  <c r="BQ554" i="5"/>
  <c r="BQ47" i="5"/>
  <c r="BP335" i="5"/>
  <c r="BC394" i="5"/>
  <c r="BC367" i="5"/>
  <c r="BC666" i="5"/>
  <c r="BC357" i="5"/>
  <c r="BP124" i="5"/>
  <c r="BC387" i="5"/>
  <c r="BC347" i="5"/>
  <c r="BC325" i="5"/>
  <c r="BQ542" i="5"/>
  <c r="BC363" i="5"/>
  <c r="BP58" i="5"/>
  <c r="BP510" i="5"/>
  <c r="BC233" i="5"/>
  <c r="BC616" i="5"/>
  <c r="BP410" i="5"/>
  <c r="BQ573" i="5"/>
  <c r="BC163" i="5"/>
  <c r="BC452" i="5"/>
  <c r="BQ163" i="5"/>
  <c r="BQ121" i="5"/>
  <c r="BC539" i="5"/>
  <c r="BC461" i="5"/>
  <c r="BC780" i="5"/>
  <c r="BC351" i="5"/>
  <c r="BQ420" i="5"/>
  <c r="BP366" i="5"/>
  <c r="BC485" i="5"/>
  <c r="BQ106" i="5"/>
  <c r="BP88" i="5"/>
  <c r="BQ105" i="5"/>
  <c r="BC275" i="5"/>
  <c r="BC171" i="5"/>
  <c r="BC702" i="5"/>
  <c r="BP204" i="5"/>
  <c r="BC132" i="5"/>
  <c r="BP519" i="5"/>
  <c r="BP503" i="5"/>
  <c r="BP242" i="5"/>
  <c r="BC144" i="5"/>
  <c r="BP570" i="5"/>
  <c r="BC274" i="5"/>
  <c r="BP64" i="5"/>
  <c r="BC196" i="5"/>
  <c r="BC651" i="5"/>
  <c r="BP227" i="5"/>
  <c r="BP428" i="5"/>
  <c r="BP170" i="5"/>
  <c r="BC762" i="5"/>
  <c r="BP524" i="5"/>
  <c r="BC270" i="5"/>
  <c r="BQ203" i="5"/>
  <c r="BP74" i="5"/>
  <c r="BQ460" i="5"/>
  <c r="BC506" i="5"/>
  <c r="BP294" i="5"/>
  <c r="BC810" i="5"/>
  <c r="BP533" i="5"/>
  <c r="BC258" i="5"/>
  <c r="BQ533" i="5"/>
  <c r="BC801" i="5"/>
  <c r="BC768" i="5"/>
  <c r="BC417" i="5"/>
  <c r="BC348" i="5"/>
  <c r="BC720" i="5"/>
  <c r="BQ566" i="5"/>
  <c r="BP200" i="5"/>
  <c r="BQ459" i="5"/>
  <c r="BP471" i="5"/>
  <c r="BP451" i="5"/>
  <c r="BQ230" i="5"/>
  <c r="BP243" i="5"/>
  <c r="BQ118" i="5"/>
  <c r="BC577" i="5"/>
  <c r="BP210" i="5"/>
  <c r="BC358" i="5"/>
  <c r="BP162" i="5"/>
  <c r="BC265" i="5"/>
  <c r="BP195" i="5"/>
  <c r="BP91" i="5"/>
  <c r="BC395" i="5"/>
  <c r="BQ72" i="5"/>
  <c r="BC213" i="5"/>
  <c r="BQ82" i="5"/>
  <c r="BP485" i="5"/>
  <c r="BQ169" i="5"/>
  <c r="BP246" i="5"/>
  <c r="BC222" i="5"/>
  <c r="BP75" i="5"/>
  <c r="BC180" i="5"/>
  <c r="BQ397" i="5"/>
  <c r="BC719" i="5"/>
  <c r="BP372" i="5"/>
  <c r="BQ374" i="5"/>
  <c r="BP179" i="5"/>
  <c r="BP97" i="5"/>
  <c r="BP465" i="5"/>
  <c r="BC195" i="5"/>
  <c r="BC373" i="5"/>
  <c r="BQ112" i="5"/>
  <c r="BC135" i="5"/>
  <c r="BC601" i="5"/>
  <c r="BQ367" i="5"/>
  <c r="BP212" i="5"/>
  <c r="BQ117" i="5"/>
  <c r="BC645" i="5"/>
  <c r="BC64" i="5"/>
  <c r="BQ468" i="5"/>
  <c r="BC547" i="5"/>
  <c r="BC99" i="5"/>
  <c r="BQ204" i="5"/>
  <c r="BP188" i="5"/>
  <c r="BC49" i="5"/>
  <c r="BC164" i="5"/>
  <c r="BC593" i="5"/>
  <c r="BC51" i="5"/>
  <c r="BC508" i="5"/>
  <c r="BQ59" i="5"/>
  <c r="BP418" i="5"/>
  <c r="BC262" i="5"/>
  <c r="BQ100" i="5"/>
  <c r="BC538" i="5"/>
  <c r="BC311" i="5"/>
  <c r="BP203" i="5"/>
  <c r="BC571" i="5"/>
  <c r="BC113" i="5"/>
  <c r="BQ234" i="5"/>
  <c r="BP367" i="5"/>
  <c r="BC733" i="5"/>
  <c r="BQ390" i="5"/>
  <c r="BQ245" i="5"/>
  <c r="BQ405" i="5"/>
  <c r="BQ155" i="5"/>
  <c r="BP518" i="5"/>
  <c r="BQ538" i="5"/>
  <c r="BP105" i="5"/>
  <c r="BP114" i="5"/>
  <c r="BQ451" i="5"/>
  <c r="BQ572" i="5"/>
  <c r="BC301" i="5"/>
  <c r="BQ168" i="5"/>
  <c r="BQ318" i="5"/>
  <c r="BQ540" i="5"/>
  <c r="BC811" i="5"/>
  <c r="BP260" i="5"/>
  <c r="BQ387" i="5"/>
  <c r="BQ200" i="5"/>
  <c r="BC518" i="5"/>
  <c r="BP171" i="5"/>
  <c r="BQ417" i="5"/>
  <c r="BP358" i="5"/>
  <c r="BQ285" i="5"/>
  <c r="BP230" i="5"/>
  <c r="BC218" i="5"/>
  <c r="BQ534" i="5"/>
  <c r="BC688" i="5"/>
  <c r="BP226" i="5"/>
  <c r="BP375" i="5"/>
  <c r="BP469" i="5"/>
  <c r="BC403" i="5"/>
  <c r="BQ120" i="5"/>
  <c r="BQ65" i="5"/>
  <c r="BP57" i="5"/>
  <c r="BQ328" i="5"/>
  <c r="BQ160" i="5"/>
  <c r="BP234" i="5"/>
  <c r="BQ366" i="5"/>
  <c r="BC381" i="5"/>
  <c r="BQ535" i="5"/>
  <c r="BP275" i="5"/>
  <c r="BQ564" i="5"/>
  <c r="BP557" i="5"/>
  <c r="BP236" i="5"/>
  <c r="BC103" i="5"/>
  <c r="BQ80" i="5"/>
  <c r="BC341" i="5"/>
  <c r="BC294" i="5"/>
  <c r="BQ251" i="5"/>
  <c r="BQ320" i="5"/>
  <c r="BQ56" i="5"/>
  <c r="BP350" i="5"/>
  <c r="BC517" i="5"/>
  <c r="BQ489" i="5"/>
  <c r="BP508" i="5"/>
  <c r="BQ512" i="5"/>
  <c r="BQ214" i="5"/>
  <c r="BQ412" i="5"/>
  <c r="BC711" i="5"/>
  <c r="BQ222" i="5"/>
  <c r="BP426" i="5"/>
  <c r="BC426" i="5"/>
  <c r="BC437" i="5"/>
  <c r="BC466" i="5"/>
  <c r="BP343" i="5"/>
  <c r="BQ146" i="5"/>
  <c r="BQ57" i="5"/>
  <c r="BP320" i="5"/>
  <c r="BQ517" i="5"/>
  <c r="BQ382" i="5"/>
  <c r="BP547" i="5"/>
  <c r="BC179" i="5"/>
  <c r="BQ411" i="5"/>
  <c r="BP164" i="5"/>
  <c r="BQ235" i="5"/>
  <c r="BC114" i="5"/>
  <c r="BP43" i="5"/>
  <c r="BQ48" i="5"/>
  <c r="BP341" i="5"/>
  <c r="BP47" i="5"/>
  <c r="BQ549" i="5"/>
  <c r="BC229" i="5"/>
  <c r="BP396" i="5"/>
  <c r="BP563" i="5"/>
  <c r="BC230" i="5"/>
  <c r="BC765" i="5"/>
  <c r="BQ154" i="5"/>
  <c r="BQ294" i="5"/>
  <c r="BC63" i="5"/>
  <c r="BC697" i="5"/>
  <c r="BP394" i="5"/>
  <c r="BP235" i="5"/>
  <c r="BQ76" i="5"/>
  <c r="BP49" i="5"/>
  <c r="BQ505" i="5"/>
  <c r="BP169" i="5"/>
  <c r="BP301" i="5"/>
  <c r="BP389" i="5"/>
  <c r="BQ330" i="5"/>
  <c r="BQ212" i="5"/>
  <c r="BP542" i="5"/>
  <c r="BP252" i="5"/>
  <c r="BP387" i="5"/>
  <c r="BC81" i="5"/>
  <c r="BC318" i="5"/>
  <c r="BC156" i="5"/>
  <c r="BP326" i="5"/>
  <c r="BC87" i="5"/>
  <c r="BC771" i="5"/>
  <c r="BP56" i="5"/>
  <c r="BQ92" i="5"/>
  <c r="BC465" i="5"/>
  <c r="BQ391" i="5"/>
  <c r="BQ342" i="5"/>
  <c r="BQ532" i="5"/>
  <c r="BC192" i="5"/>
  <c r="BC115" i="5"/>
  <c r="BC162" i="5"/>
  <c r="BC788" i="5"/>
  <c r="BQ220" i="5"/>
  <c r="BP495" i="5"/>
  <c r="BC221" i="5"/>
  <c r="BQ563" i="5"/>
  <c r="BQ357" i="5"/>
  <c r="BP168" i="5"/>
  <c r="BP488" i="5"/>
  <c r="BQ333" i="5"/>
  <c r="BP405" i="5"/>
  <c r="BQ128" i="5"/>
  <c r="BC532" i="5"/>
  <c r="BQ429" i="5"/>
  <c r="BC124" i="5"/>
  <c r="BP573" i="5"/>
  <c r="BC96" i="5"/>
  <c r="BP450" i="5"/>
  <c r="BC722" i="5"/>
  <c r="BC746" i="5"/>
  <c r="BC355" i="5"/>
  <c r="BC471" i="5"/>
  <c r="BP302" i="5"/>
  <c r="BC459" i="5"/>
  <c r="BC418" i="5"/>
  <c r="BP442" i="5"/>
  <c r="BQ226" i="5"/>
  <c r="BC372" i="5"/>
  <c r="BQ419" i="5"/>
  <c r="BP460" i="5"/>
  <c r="BP187" i="5"/>
  <c r="BP383" i="5"/>
  <c r="BP467" i="5"/>
  <c r="BP99" i="5"/>
  <c r="BC43" i="5"/>
  <c r="BC56" i="5"/>
  <c r="BQ67" i="5"/>
  <c r="BC127" i="5"/>
  <c r="BP541" i="5"/>
  <c r="BQ137" i="5"/>
  <c r="BQ515" i="5"/>
  <c r="BQ274" i="5"/>
  <c r="BQ44" i="5"/>
  <c r="BC97" i="5"/>
  <c r="BP186" i="5"/>
  <c r="BQ375" i="5"/>
  <c r="BQ518" i="5"/>
  <c r="BC350" i="5"/>
  <c r="BQ99" i="5"/>
  <c r="BC242" i="5"/>
  <c r="BC660" i="5"/>
  <c r="BC420" i="5"/>
  <c r="BQ502" i="5"/>
  <c r="BQ280" i="5"/>
  <c r="BC425" i="5"/>
  <c r="BP274" i="5"/>
  <c r="BQ188" i="5"/>
  <c r="BQ49" i="5"/>
  <c r="BC366" i="5"/>
  <c r="BQ469" i="5"/>
  <c r="BQ246" i="5"/>
  <c r="BP98" i="5"/>
  <c r="BC419" i="5"/>
  <c r="BQ275" i="5"/>
  <c r="BC140" i="5"/>
  <c r="BQ488" i="5"/>
  <c r="BQ494" i="5"/>
  <c r="BC596" i="5"/>
  <c r="BQ261" i="5"/>
  <c r="BQ77" i="5"/>
  <c r="BC813" i="5"/>
  <c r="BC668" i="5"/>
  <c r="BC717" i="5"/>
  <c r="BP254" i="5"/>
  <c r="BP192" i="5"/>
  <c r="BP458" i="5"/>
  <c r="BQ516" i="5"/>
  <c r="BP419" i="5"/>
  <c r="BQ210" i="5"/>
  <c r="BC612" i="5"/>
  <c r="BQ555" i="5"/>
  <c r="BQ427" i="5"/>
  <c r="BC625" i="5"/>
  <c r="BP79" i="5"/>
  <c r="BC749" i="5"/>
  <c r="BC176" i="5"/>
  <c r="BC659" i="5"/>
  <c r="BQ136" i="5"/>
  <c r="BP237" i="5"/>
  <c r="BC524" i="5"/>
  <c r="BC112" i="5"/>
  <c r="BP531" i="5"/>
  <c r="BQ269" i="5"/>
  <c r="BC261" i="5"/>
  <c r="BC676" i="5"/>
  <c r="BQ229" i="5"/>
  <c r="BQ238" i="5"/>
  <c r="BC624" i="5"/>
  <c r="BC795" i="5"/>
  <c r="BQ441" i="5"/>
  <c r="BP435" i="5"/>
  <c r="BQ381" i="5"/>
  <c r="BP311" i="5"/>
  <c r="BC342" i="5"/>
  <c r="BC220" i="5"/>
  <c r="BQ396" i="5"/>
  <c r="BQ195" i="5"/>
  <c r="BQ130" i="5"/>
  <c r="BQ347" i="5"/>
  <c r="BC107" i="5"/>
  <c r="BQ485" i="5"/>
  <c r="BQ213" i="5"/>
  <c r="BC526" i="5"/>
  <c r="BP48" i="5"/>
  <c r="BC72" i="5"/>
  <c r="BP523" i="5"/>
  <c r="BQ356" i="5"/>
  <c r="BQ524" i="5"/>
  <c r="BC585" i="5"/>
  <c r="BP176" i="5"/>
  <c r="BC200" i="5"/>
  <c r="BC470" i="5"/>
  <c r="BP348" i="5"/>
  <c r="BP63" i="5"/>
  <c r="BP285" i="5"/>
  <c r="BQ471" i="5"/>
  <c r="BC523" i="5"/>
  <c r="BP374" i="5"/>
  <c r="BC120" i="5"/>
  <c r="BC186" i="5"/>
  <c r="BP434" i="5"/>
  <c r="BP132" i="5"/>
  <c r="BQ319" i="5"/>
  <c r="BC570" i="5"/>
  <c r="BQ108" i="5"/>
  <c r="BQ457" i="5"/>
  <c r="BC130" i="5"/>
  <c r="BC370" i="5"/>
  <c r="BP268" i="5"/>
  <c r="BQ42" i="5"/>
  <c r="BP66" i="5"/>
  <c r="BQ303" i="5"/>
  <c r="BC235" i="5"/>
  <c r="BQ418" i="5"/>
  <c r="BC136" i="5"/>
  <c r="BC579" i="5"/>
  <c r="BQ406" i="5"/>
  <c r="BQ383" i="5"/>
  <c r="BC212" i="5"/>
  <c r="BP390" i="5"/>
  <c r="BP222" i="5"/>
  <c r="BC246" i="5"/>
  <c r="BP206" i="5"/>
  <c r="BC128" i="5"/>
  <c r="BP364" i="5"/>
  <c r="BP539" i="5"/>
  <c r="BP420" i="5"/>
  <c r="BQ193" i="5"/>
  <c r="BQ113" i="5"/>
  <c r="BQ301" i="5"/>
  <c r="BQ380" i="5"/>
  <c r="BC375" i="5"/>
  <c r="BC502" i="5"/>
  <c r="BC603" i="5"/>
  <c r="BC237" i="5"/>
  <c r="BC435" i="5"/>
  <c r="BC635" i="5"/>
  <c r="BQ519" i="5"/>
  <c r="BQ445" i="5"/>
  <c r="BP266" i="5"/>
  <c r="BP112" i="5"/>
  <c r="BC718" i="5"/>
  <c r="BP279" i="5"/>
  <c r="BP177" i="5"/>
  <c r="BQ69" i="5"/>
  <c r="BQ425" i="5"/>
  <c r="BC687" i="5"/>
  <c r="BP304" i="5"/>
  <c r="BQ394" i="5"/>
  <c r="BC302" i="5"/>
  <c r="BQ89" i="5"/>
  <c r="BQ465" i="5"/>
  <c r="BC245" i="5"/>
  <c r="BQ436" i="5"/>
  <c r="BP356" i="5"/>
  <c r="BQ305" i="5"/>
  <c r="BQ260" i="5"/>
  <c r="BP441" i="5"/>
  <c r="BC764" i="5"/>
  <c r="BC501" i="5"/>
  <c r="BQ326" i="5"/>
  <c r="BC281" i="5"/>
  <c r="BC123" i="5"/>
  <c r="BP472" i="5"/>
  <c r="BP427" i="5"/>
  <c r="BC251" i="5"/>
  <c r="BP184" i="5"/>
  <c r="BC617" i="5"/>
  <c r="BP317" i="5"/>
  <c r="BC672" i="5"/>
  <c r="BC787" i="5"/>
  <c r="BQ144" i="5"/>
  <c r="BP87" i="5"/>
  <c r="BC647" i="5"/>
  <c r="BC54" i="5"/>
  <c r="BP263" i="5"/>
  <c r="BC665" i="5"/>
  <c r="BP84" i="5"/>
  <c r="BQ149" i="5"/>
  <c r="BQ208" i="5"/>
  <c r="BQ272" i="5"/>
  <c r="BP300" i="5"/>
  <c r="BC774" i="5"/>
  <c r="BQ569" i="5"/>
  <c r="BP109" i="5"/>
  <c r="BC584" i="5"/>
  <c r="BP527" i="5"/>
  <c r="BQ575" i="5"/>
  <c r="BQ198" i="5"/>
  <c r="BC705" i="5"/>
  <c r="BQ368" i="5"/>
  <c r="BQ474" i="5"/>
  <c r="BC679" i="5"/>
  <c r="BP165" i="5"/>
  <c r="BP280" i="5"/>
  <c r="BP197" i="5"/>
  <c r="BP305" i="5"/>
  <c r="BC489" i="5"/>
  <c r="BQ514" i="5"/>
  <c r="BQ353" i="5"/>
  <c r="BP332" i="5"/>
  <c r="BC467" i="5"/>
  <c r="BC552" i="5"/>
  <c r="BP85" i="5"/>
  <c r="BC143" i="5"/>
  <c r="BC474" i="5"/>
  <c r="BP416" i="5"/>
  <c r="BC204" i="5"/>
  <c r="BC84" i="5"/>
  <c r="BC362" i="5"/>
  <c r="BP528" i="5"/>
  <c r="BP297" i="5"/>
  <c r="BQ194" i="5"/>
  <c r="BQ228" i="5"/>
  <c r="BC492" i="5"/>
  <c r="BQ176" i="5"/>
  <c r="BP196" i="5"/>
  <c r="BQ565" i="5"/>
  <c r="BC434" i="5"/>
  <c r="BC50" i="5"/>
  <c r="BQ161" i="5"/>
  <c r="BQ53" i="5"/>
  <c r="BQ81" i="5"/>
  <c r="BP511" i="5"/>
  <c r="BC457" i="5"/>
  <c r="BC250" i="5"/>
  <c r="BC815" i="5"/>
  <c r="BQ351" i="5"/>
  <c r="BC578" i="5"/>
  <c r="BC494" i="5"/>
  <c r="BP107" i="5"/>
  <c r="BC168" i="5"/>
  <c r="BP83" i="5"/>
  <c r="BC364" i="5"/>
  <c r="BC657" i="5"/>
  <c r="BQ428" i="5"/>
  <c r="BC411" i="5"/>
  <c r="BP146" i="5"/>
  <c r="BQ322" i="5"/>
  <c r="BC203" i="5"/>
  <c r="BP185" i="5"/>
  <c r="BQ84" i="5"/>
  <c r="BC555" i="5"/>
  <c r="BC170" i="5"/>
  <c r="BQ75" i="5"/>
  <c r="BP250" i="5"/>
  <c r="BC756" i="5"/>
  <c r="BP328" i="5"/>
  <c r="BC319" i="5"/>
  <c r="BC586" i="5"/>
  <c r="BQ279" i="5"/>
  <c r="BC228" i="5"/>
  <c r="BP572" i="5"/>
  <c r="BC428" i="5"/>
  <c r="BP145" i="5"/>
  <c r="BQ104" i="5"/>
  <c r="BC479" i="5"/>
  <c r="BC742" i="5"/>
  <c r="BQ523" i="5"/>
  <c r="BC748" i="5"/>
  <c r="BQ61" i="5"/>
  <c r="BQ185" i="5"/>
  <c r="BC469" i="5"/>
  <c r="BC371" i="5"/>
  <c r="BP245" i="5"/>
  <c r="BC241" i="5"/>
  <c r="BP403" i="5"/>
  <c r="BQ571" i="5"/>
  <c r="BC129" i="5"/>
  <c r="BQ480" i="5"/>
  <c r="BC450" i="5"/>
  <c r="BC669" i="5"/>
  <c r="BP213" i="5"/>
  <c r="BC236" i="5"/>
  <c r="BP555" i="5"/>
  <c r="BQ355" i="5"/>
  <c r="BQ343" i="5"/>
  <c r="BC339" i="5"/>
  <c r="BP425" i="5"/>
  <c r="BC397" i="5"/>
  <c r="BC398" i="5"/>
  <c r="BQ439" i="5"/>
  <c r="BQ408" i="5"/>
  <c r="BC713" i="5"/>
  <c r="BQ46" i="5"/>
  <c r="BC769" i="5"/>
  <c r="BC519" i="5"/>
  <c r="BC288" i="5"/>
  <c r="BP272" i="5"/>
  <c r="BC207" i="5"/>
  <c r="BC423" i="5"/>
  <c r="BC613" i="5"/>
  <c r="BC606" i="5"/>
  <c r="BC656" i="5"/>
  <c r="BC406" i="5"/>
  <c r="BC167" i="5"/>
  <c r="BC409" i="5"/>
  <c r="BQ175" i="5"/>
  <c r="BC165" i="5"/>
  <c r="BP238" i="5"/>
  <c r="BC291" i="5"/>
  <c r="BP566" i="5"/>
  <c r="BC496" i="5"/>
  <c r="BP544" i="5"/>
  <c r="BC306" i="5"/>
  <c r="BC324" i="5"/>
  <c r="BQ345" i="5"/>
  <c r="BC393" i="5"/>
  <c r="BP490" i="5"/>
  <c r="BP167" i="5"/>
  <c r="BP339" i="5"/>
  <c r="BC273" i="5"/>
  <c r="BP249" i="5"/>
  <c r="BC785" i="5"/>
  <c r="BP455" i="5"/>
  <c r="BC766" i="5"/>
  <c r="BC727" i="5"/>
  <c r="BC360" i="5"/>
  <c r="BP414" i="5"/>
  <c r="BQ288" i="5"/>
  <c r="BQ221" i="5"/>
  <c r="BC209" i="5"/>
  <c r="BC412" i="5"/>
  <c r="BC674" i="5"/>
  <c r="BP565" i="5"/>
  <c r="BQ470" i="5"/>
  <c r="BP363" i="5"/>
  <c r="BC310" i="5"/>
  <c r="BC139" i="5"/>
  <c r="BQ132" i="5"/>
  <c r="BC374" i="5"/>
  <c r="BC626" i="5"/>
  <c r="BP95" i="5"/>
  <c r="BC745" i="5"/>
  <c r="BC48" i="5"/>
  <c r="BP140" i="5"/>
  <c r="BC739" i="5"/>
  <c r="BQ74" i="5"/>
  <c r="BQ458" i="5"/>
  <c r="BC814" i="5"/>
  <c r="BC445" i="5"/>
  <c r="BC806" i="5"/>
  <c r="BP80" i="5"/>
  <c r="BC451" i="5"/>
  <c r="BP388" i="5"/>
  <c r="BQ97" i="5"/>
  <c r="BQ73" i="5"/>
  <c r="BC611" i="5"/>
  <c r="BC413" i="5"/>
  <c r="BQ50" i="5"/>
  <c r="BP532" i="5"/>
  <c r="BC627" i="5"/>
  <c r="BP121" i="5"/>
  <c r="BC349" i="5"/>
  <c r="BP295" i="5"/>
  <c r="BQ507" i="5"/>
  <c r="BQ252" i="5"/>
  <c r="BP253" i="5"/>
  <c r="BP445" i="5"/>
  <c r="BC187" i="5"/>
  <c r="BC404" i="5"/>
  <c r="BQ365" i="5"/>
  <c r="BP312" i="5"/>
  <c r="BQ55" i="5"/>
  <c r="BP153" i="5"/>
  <c r="BC618" i="5"/>
  <c r="BP202" i="5"/>
  <c r="BC738" i="5"/>
  <c r="BC689" i="5"/>
  <c r="BP325" i="5"/>
  <c r="BQ145" i="5"/>
  <c r="BQ296" i="5"/>
  <c r="BQ310" i="5"/>
  <c r="BC740" i="5"/>
  <c r="BC122" i="5"/>
  <c r="BP549" i="5"/>
  <c r="BC732" i="5"/>
  <c r="BQ313" i="5"/>
  <c r="BC642" i="5"/>
  <c r="BC95" i="5"/>
  <c r="BP258" i="5"/>
  <c r="BQ250" i="5"/>
  <c r="BC510" i="5"/>
  <c r="BQ114" i="5"/>
  <c r="BP534" i="5"/>
  <c r="BQ466" i="5"/>
  <c r="BC202" i="5"/>
  <c r="BC216" i="5"/>
  <c r="BQ543" i="5"/>
  <c r="BC312" i="5"/>
  <c r="BC792" i="5"/>
  <c r="BP205" i="5"/>
  <c r="BC536" i="5"/>
  <c r="BC439" i="5"/>
  <c r="BQ482" i="5"/>
  <c r="BQ291" i="5"/>
  <c r="BC621" i="5"/>
  <c r="BQ553" i="5"/>
  <c r="BP560" i="5"/>
  <c r="BQ299" i="5"/>
  <c r="BQ545" i="5"/>
  <c r="BC338" i="5"/>
  <c r="BP513" i="5"/>
  <c r="BC448" i="5"/>
  <c r="BP454" i="5"/>
  <c r="BQ576" i="5"/>
  <c r="BQ314" i="5"/>
  <c r="BP400" i="5"/>
  <c r="BQ219" i="5"/>
  <c r="BP248" i="5"/>
  <c r="BC513" i="5"/>
  <c r="BP52" i="5"/>
  <c r="BQ446" i="5"/>
  <c r="BC753" i="5"/>
  <c r="BP345" i="5"/>
  <c r="BQ392" i="5"/>
  <c r="BC296" i="5"/>
  <c r="BC773" i="5"/>
  <c r="BQ513" i="5"/>
  <c r="BC263" i="5"/>
  <c r="BP505" i="5"/>
  <c r="BC569" i="5"/>
  <c r="BC155" i="5"/>
  <c r="BC542" i="5"/>
  <c r="BP360" i="5"/>
  <c r="BP53" i="5"/>
  <c r="BQ157" i="5"/>
  <c r="BQ143" i="5"/>
  <c r="BP575" i="5"/>
  <c r="BP475" i="5"/>
  <c r="BP423" i="5"/>
  <c r="BQ361" i="5"/>
  <c r="BC800" i="5"/>
  <c r="BP500" i="5"/>
  <c r="BC721" i="5"/>
  <c r="BC700" i="5"/>
  <c r="BC109" i="5"/>
  <c r="BQ134" i="5"/>
  <c r="BP509" i="5"/>
  <c r="BC729" i="5"/>
  <c r="BC608" i="5"/>
  <c r="BC500" i="5"/>
  <c r="BQ409" i="5"/>
  <c r="BQ431" i="5"/>
  <c r="BQ223" i="5"/>
  <c r="BC505" i="5"/>
  <c r="BP392" i="5"/>
  <c r="BP228" i="5"/>
  <c r="BQ107" i="5"/>
  <c r="BP122" i="5"/>
  <c r="BQ267" i="5"/>
  <c r="BP515" i="5"/>
  <c r="BC609" i="5"/>
  <c r="BQ123" i="5"/>
  <c r="BC278" i="5"/>
  <c r="BQ131" i="5"/>
  <c r="BC105" i="5"/>
  <c r="BC42" i="5"/>
  <c r="BQ60" i="5"/>
  <c r="BQ421" i="5"/>
  <c r="BC343" i="5"/>
  <c r="BC741" i="5"/>
  <c r="BC770" i="5"/>
  <c r="BC427" i="5"/>
  <c r="BC778" i="5"/>
  <c r="BC706" i="5"/>
  <c r="BP538" i="5"/>
  <c r="BQ147" i="5"/>
  <c r="BQ574" i="5"/>
  <c r="BC658" i="5"/>
  <c r="BQ426" i="5"/>
  <c r="BC752" i="5"/>
  <c r="BQ477" i="5"/>
  <c r="BC648" i="5"/>
  <c r="BC641" i="5"/>
  <c r="BC169" i="5"/>
  <c r="BQ339" i="5"/>
  <c r="BC138" i="5"/>
  <c r="BP443" i="5"/>
  <c r="BP42" i="5"/>
  <c r="BQ45" i="5"/>
  <c r="BC211" i="5"/>
  <c r="BP494" i="5"/>
  <c r="BC587" i="5"/>
  <c r="BQ140" i="5"/>
  <c r="BQ152" i="5"/>
  <c r="BC477" i="5"/>
  <c r="BQ109" i="5"/>
  <c r="BP516" i="5"/>
  <c r="BP502" i="5"/>
  <c r="BQ443" i="5"/>
  <c r="BP288" i="5"/>
  <c r="BC383" i="5"/>
  <c r="BQ96" i="5"/>
  <c r="BQ211" i="5"/>
  <c r="BQ359" i="5"/>
  <c r="BP342" i="5"/>
  <c r="BP218" i="5"/>
  <c r="BP380" i="5"/>
  <c r="BP123" i="5"/>
  <c r="BC633" i="5"/>
  <c r="BP347" i="5"/>
  <c r="BC146" i="5"/>
  <c r="BC731" i="5"/>
  <c r="BQ254" i="5"/>
  <c r="BQ531" i="5"/>
  <c r="BP429" i="5"/>
  <c r="BC382" i="5"/>
  <c r="BC335" i="5"/>
  <c r="BQ562" i="5"/>
  <c r="BC661" i="5"/>
  <c r="BQ286" i="5"/>
  <c r="BC776" i="5"/>
  <c r="BC410" i="5"/>
  <c r="BP412" i="5"/>
  <c r="BC614" i="5"/>
  <c r="BC290" i="5"/>
  <c r="BQ520" i="5"/>
  <c r="BQ54" i="5"/>
  <c r="BQ141" i="5"/>
  <c r="BP117" i="5"/>
  <c r="BC86" i="5"/>
  <c r="BC708" i="5"/>
  <c r="BC345" i="5"/>
  <c r="BQ338" i="5"/>
  <c r="BP151" i="5"/>
  <c r="BQ231" i="5"/>
  <c r="BC60" i="5"/>
  <c r="BC726" i="5"/>
  <c r="BC684" i="5"/>
  <c r="BQ491" i="5"/>
  <c r="BQ376" i="5"/>
  <c r="BC194" i="5"/>
  <c r="BP464" i="5"/>
  <c r="BP408" i="5"/>
  <c r="BQ70" i="5"/>
  <c r="BC761" i="5"/>
  <c r="BC150" i="5"/>
  <c r="BQ456" i="5"/>
  <c r="BC735" i="5"/>
  <c r="BC334" i="5"/>
  <c r="BQ239" i="5"/>
  <c r="BP431" i="5"/>
  <c r="BQ560" i="5"/>
  <c r="BP225" i="5"/>
  <c r="BP142" i="5"/>
  <c r="BP78" i="5"/>
  <c r="BQ447" i="5"/>
  <c r="BC208" i="5"/>
  <c r="BP189" i="5"/>
  <c r="BC65" i="5"/>
  <c r="BC592" i="5"/>
  <c r="BQ362" i="5"/>
  <c r="BQ530" i="5"/>
  <c r="BC116" i="5"/>
  <c r="BC638" i="5"/>
  <c r="BQ432" i="5"/>
  <c r="BC537" i="5"/>
  <c r="BP438" i="5"/>
  <c r="BC480" i="5"/>
  <c r="BP482" i="5"/>
  <c r="BP483" i="5"/>
  <c r="BC456" i="5"/>
  <c r="BQ240" i="5"/>
  <c r="BQ401" i="5"/>
  <c r="BC361" i="5"/>
  <c r="BC520" i="5"/>
  <c r="BC240" i="5"/>
  <c r="BQ127" i="5"/>
  <c r="BC416" i="5"/>
  <c r="BC588" i="5"/>
  <c r="BC499" i="5"/>
  <c r="BP456" i="5"/>
  <c r="BP149" i="5"/>
  <c r="BC326" i="5"/>
  <c r="BQ329" i="5"/>
  <c r="BQ156" i="5"/>
  <c r="BC104" i="5"/>
  <c r="BP436" i="5"/>
  <c r="BC295" i="5"/>
  <c r="BP554" i="5"/>
  <c r="BQ278" i="5"/>
  <c r="BP478" i="5"/>
  <c r="BC639" i="5"/>
  <c r="BQ58" i="5"/>
  <c r="BC88" i="5"/>
  <c r="BP267" i="5"/>
  <c r="BC580" i="5"/>
  <c r="BC734" i="5"/>
  <c r="BQ227" i="5"/>
  <c r="BC161" i="5"/>
  <c r="BP220" i="5"/>
  <c r="BC610" i="5"/>
  <c r="BC193" i="5"/>
  <c r="BC712" i="5"/>
  <c r="BC58" i="5"/>
  <c r="BC541" i="5"/>
  <c r="BP379" i="5"/>
  <c r="BP365" i="5"/>
  <c r="BC80" i="5"/>
  <c r="BC549" i="5"/>
  <c r="BQ83" i="5"/>
  <c r="BQ508" i="5"/>
  <c r="BC267" i="5"/>
  <c r="BC799" i="5"/>
  <c r="BP391" i="5"/>
  <c r="BP487" i="5"/>
  <c r="BC66" i="5"/>
  <c r="BC205" i="5"/>
  <c r="BQ71" i="5"/>
  <c r="BC772" i="5"/>
  <c r="BQ379" i="5"/>
  <c r="BP357" i="5"/>
  <c r="BC234" i="5"/>
  <c r="BC548" i="5"/>
  <c r="BP251" i="5"/>
  <c r="BP296" i="5"/>
  <c r="BP262" i="5"/>
  <c r="BQ253" i="5"/>
  <c r="BP106" i="5"/>
  <c r="BC602" i="5"/>
  <c r="BC696" i="5"/>
  <c r="BQ63" i="5"/>
  <c r="BC177" i="5"/>
  <c r="BQ546" i="5"/>
  <c r="BC630" i="5"/>
  <c r="BC106" i="5"/>
  <c r="BC812" i="5"/>
  <c r="BC388" i="5"/>
  <c r="BQ503" i="5"/>
  <c r="BQ403" i="5"/>
  <c r="BP137" i="5"/>
  <c r="BC402" i="5"/>
  <c r="BQ558" i="5"/>
  <c r="BQ268" i="5"/>
  <c r="BP355" i="5"/>
  <c r="BC252" i="5"/>
  <c r="BQ472" i="5"/>
  <c r="BC755" i="5"/>
  <c r="BQ187" i="5"/>
  <c r="BQ129" i="5"/>
  <c r="BQ495" i="5"/>
  <c r="BC299" i="5"/>
  <c r="BC490" i="5"/>
  <c r="BP126" i="5"/>
  <c r="BC76" i="5"/>
  <c r="BQ559" i="5"/>
  <c r="BQ217" i="5"/>
  <c r="BQ298" i="5"/>
  <c r="BQ216" i="5"/>
  <c r="BC46" i="5"/>
  <c r="BC277" i="5"/>
  <c r="BP182" i="5"/>
  <c r="BC378" i="5"/>
  <c r="BP384" i="5"/>
  <c r="BC125" i="5"/>
  <c r="BP116" i="5"/>
  <c r="BC118" i="5"/>
  <c r="BQ126" i="5"/>
  <c r="BC789" i="5"/>
  <c r="BP298" i="5"/>
  <c r="BC512" i="5"/>
  <c r="BC553" i="5"/>
  <c r="BC69" i="5"/>
  <c r="BP108" i="5"/>
  <c r="BQ384" i="5"/>
  <c r="BC758" i="5"/>
  <c r="BP432" i="5"/>
  <c r="BC247" i="5"/>
  <c r="BC728" i="5"/>
  <c r="BP183" i="5"/>
  <c r="BP476" i="5"/>
  <c r="BP93" i="5"/>
  <c r="BC298" i="5"/>
  <c r="BC329" i="5"/>
  <c r="BC690" i="5"/>
  <c r="BC314" i="5"/>
  <c r="BC545" i="5"/>
  <c r="BC44" i="5"/>
  <c r="BC560" i="5"/>
  <c r="BP62" i="5"/>
  <c r="BC497" i="5"/>
  <c r="BP223" i="5"/>
  <c r="BC440" i="5"/>
  <c r="BP520" i="5"/>
  <c r="BC282" i="5"/>
  <c r="BP349" i="5"/>
  <c r="BC431" i="5"/>
  <c r="BQ197" i="5"/>
  <c r="BP207" i="5"/>
  <c r="BC142" i="5"/>
  <c r="BP344" i="5"/>
  <c r="BC385" i="5"/>
  <c r="BQ407" i="5"/>
  <c r="BC693" i="5"/>
  <c r="BC126" i="5"/>
  <c r="BP86" i="5"/>
  <c r="BP473" i="5"/>
  <c r="BP323" i="5"/>
  <c r="BC78" i="5"/>
  <c r="BC566" i="5"/>
  <c r="BC680" i="5"/>
  <c r="BC820" i="5"/>
  <c r="BC75" i="5"/>
  <c r="BC664" i="5"/>
  <c r="BC201" i="5"/>
  <c r="BP269" i="5"/>
  <c r="BQ218" i="5"/>
  <c r="BP50" i="5"/>
  <c r="BQ348" i="5"/>
  <c r="BC287" i="5"/>
  <c r="BP327" i="5"/>
  <c r="BC145" i="5"/>
  <c r="BQ259" i="5"/>
  <c r="BQ237" i="5"/>
  <c r="BQ302" i="5"/>
  <c r="BP318" i="5"/>
  <c r="BC400" i="5"/>
  <c r="BC675" i="5"/>
  <c r="BQ153" i="5"/>
  <c r="BP139" i="5"/>
  <c r="BQ124" i="5"/>
  <c r="BQ206" i="5"/>
  <c r="BC188" i="5"/>
  <c r="BP129" i="5"/>
  <c r="BP131" i="5"/>
  <c r="BC359" i="5"/>
  <c r="BQ332" i="5"/>
  <c r="BQ135" i="5"/>
  <c r="BP293" i="5"/>
  <c r="BC151" i="5"/>
  <c r="BP354" i="5"/>
  <c r="BC199" i="5"/>
  <c r="BQ484" i="5"/>
  <c r="BC256" i="5"/>
  <c r="BQ271" i="5"/>
  <c r="BP537" i="5"/>
  <c r="BP497" i="5"/>
  <c r="BQ340" i="5"/>
  <c r="BP299" i="5"/>
  <c r="BP219" i="5"/>
  <c r="BC315" i="5"/>
  <c r="BC636" i="5"/>
  <c r="BC682" i="5"/>
  <c r="BC141" i="5"/>
  <c r="BC782" i="5"/>
  <c r="BC391" i="5"/>
  <c r="BP264" i="5"/>
  <c r="BC663" i="5"/>
  <c r="BQ448" i="5"/>
  <c r="BC446" i="5"/>
  <c r="BQ568" i="5"/>
  <c r="BC551" i="5"/>
  <c r="BP463" i="5"/>
  <c r="BC271" i="5"/>
  <c r="BP401" i="5"/>
  <c r="BC304" i="5"/>
  <c r="BQ462" i="5"/>
  <c r="BC692" i="5"/>
  <c r="BP338" i="5"/>
  <c r="BC407" i="5"/>
  <c r="BC134" i="5"/>
  <c r="BC346" i="5"/>
  <c r="BP362" i="5"/>
  <c r="BP561" i="5"/>
  <c r="BQ151" i="5"/>
  <c r="BQ290" i="5"/>
  <c r="BC183" i="5"/>
  <c r="BQ225" i="5"/>
  <c r="BP247" i="5"/>
  <c r="BC289" i="5"/>
  <c r="BQ249" i="5"/>
  <c r="BP174" i="5"/>
  <c r="BC678" i="5"/>
  <c r="BQ336" i="5"/>
  <c r="BP231" i="5"/>
  <c r="BC53" i="5"/>
  <c r="BP430" i="5"/>
  <c r="BC432" i="5"/>
  <c r="BC158" i="5"/>
  <c r="BC166" i="5"/>
  <c r="BC654" i="5"/>
  <c r="BC462" i="5"/>
  <c r="BP336" i="5"/>
  <c r="BQ551" i="5"/>
  <c r="BC401" i="5"/>
  <c r="BQ281" i="5"/>
  <c r="BC464" i="5"/>
  <c r="BP209" i="5"/>
  <c r="BC736" i="5"/>
  <c r="BC716" i="5"/>
  <c r="BQ529" i="5"/>
  <c r="BP69" i="5"/>
  <c r="BQ181" i="5"/>
  <c r="BC322" i="5"/>
  <c r="BQ509" i="5"/>
  <c r="BP216" i="5"/>
  <c r="BQ166" i="5"/>
  <c r="BP81" i="5"/>
  <c r="BQ284" i="5"/>
  <c r="BC443" i="5"/>
  <c r="BQ539" i="5"/>
  <c r="BP446" i="5"/>
  <c r="BQ354" i="5"/>
  <c r="BP486" i="5"/>
  <c r="BP125" i="5"/>
  <c r="BP536" i="5"/>
  <c r="BQ346" i="5"/>
  <c r="BQ344" i="5"/>
  <c r="BC622" i="5"/>
  <c r="BP181" i="5"/>
  <c r="BP334" i="5"/>
  <c r="BP324" i="5"/>
  <c r="BC481" i="5"/>
  <c r="BC307" i="5"/>
  <c r="BP65" i="5"/>
  <c r="BC484" i="5"/>
  <c r="BQ165" i="5"/>
  <c r="BP215" i="5"/>
  <c r="BP135" i="5"/>
  <c r="BP240" i="5"/>
  <c r="BQ309" i="5"/>
  <c r="BP562" i="5"/>
  <c r="BQ478" i="5"/>
  <c r="BP333" i="5"/>
  <c r="BC327" i="5"/>
  <c r="BP161" i="5"/>
  <c r="BC695" i="5"/>
  <c r="BP433" i="5"/>
  <c r="BC333" i="5"/>
  <c r="BQ133" i="5"/>
  <c r="BQ90" i="5"/>
  <c r="BQ335" i="5"/>
  <c r="BQ413" i="5"/>
  <c r="BQ435" i="5"/>
  <c r="BQ398" i="5"/>
  <c r="BC214" i="5"/>
  <c r="BC784" i="5"/>
  <c r="BP55" i="5"/>
  <c r="BP59" i="5"/>
  <c r="BC595" i="5"/>
  <c r="BC775" i="5"/>
  <c r="BP277" i="5"/>
  <c r="BC632" i="5"/>
  <c r="BC546" i="5"/>
  <c r="BC279" i="5"/>
  <c r="BC522" i="5"/>
  <c r="BP310" i="5"/>
  <c r="BC644" i="5"/>
  <c r="BP214" i="5"/>
  <c r="BP468" i="5"/>
  <c r="BP548" i="5"/>
  <c r="BQ317" i="5"/>
  <c r="BC110" i="5"/>
  <c r="BC629" i="5"/>
  <c r="BC68" i="5"/>
  <c r="BQ386" i="5"/>
  <c r="BP289" i="5"/>
  <c r="BQ500" i="5"/>
  <c r="BC408" i="5"/>
  <c r="BC816" i="5"/>
  <c r="BQ454" i="5"/>
  <c r="BC472" i="5"/>
  <c r="BC670" i="5"/>
  <c r="BP292" i="5"/>
  <c r="BQ232" i="5"/>
  <c r="BC483" i="5"/>
  <c r="BC313" i="5"/>
  <c r="BQ78" i="5"/>
  <c r="BC637" i="5"/>
  <c r="BC509" i="5"/>
  <c r="BC575" i="5"/>
  <c r="BQ199" i="5"/>
  <c r="BQ416" i="5"/>
  <c r="BC340" i="5"/>
  <c r="BQ264" i="5"/>
  <c r="BC61" i="5"/>
  <c r="BC368" i="5"/>
  <c r="BP447" i="5"/>
  <c r="BP521" i="5"/>
  <c r="BC217" i="5"/>
  <c r="BP415" i="5"/>
  <c r="BC567" i="5"/>
  <c r="BC698" i="5"/>
  <c r="BQ102" i="5"/>
  <c r="BC476" i="5"/>
  <c r="BP54" i="5"/>
  <c r="BP166" i="5"/>
  <c r="BP120" i="5"/>
  <c r="BP512" i="5"/>
  <c r="BQ499" i="5"/>
  <c r="BQ158" i="5"/>
  <c r="BC422" i="5"/>
  <c r="BQ287" i="5"/>
  <c r="BP173" i="5"/>
  <c r="BC399" i="5"/>
  <c r="BC316" i="5"/>
  <c r="BQ86" i="5"/>
  <c r="BQ110" i="5"/>
  <c r="BC671" i="5"/>
  <c r="BC292" i="5"/>
  <c r="BP568" i="5"/>
  <c r="BP233" i="5"/>
  <c r="BC817" i="5"/>
  <c r="BQ536" i="5"/>
  <c r="BP313" i="5"/>
  <c r="BQ476" i="5"/>
  <c r="BC581" i="5"/>
  <c r="BQ306" i="5"/>
  <c r="BP191" i="5"/>
  <c r="BQ492" i="5"/>
  <c r="BQ173" i="5"/>
  <c r="BP241" i="5"/>
  <c r="BP316" i="5"/>
  <c r="BC253" i="5"/>
  <c r="BC91" i="5"/>
  <c r="BP111" i="5"/>
  <c r="BQ437" i="5"/>
  <c r="BC460" i="5"/>
  <c r="BP411" i="5"/>
  <c r="BC259" i="5"/>
  <c r="BC185" i="5"/>
  <c r="BQ414" i="5"/>
  <c r="BC533" i="5"/>
  <c r="BP466" i="5"/>
  <c r="BP571" i="5"/>
  <c r="BC356" i="5"/>
  <c r="BQ101" i="5"/>
  <c r="BQ541" i="5"/>
  <c r="BC293" i="5"/>
  <c r="BQ410" i="5"/>
  <c r="BQ442" i="5"/>
  <c r="BC152" i="5"/>
  <c r="BQ164" i="5"/>
  <c r="BC244" i="5"/>
  <c r="BQ486" i="5"/>
  <c r="BQ85" i="5"/>
  <c r="BC681" i="5"/>
  <c r="BC620" i="5"/>
  <c r="BC514" i="5"/>
  <c r="BP208" i="5"/>
  <c r="BQ385" i="5"/>
  <c r="BP314" i="5"/>
  <c r="BQ331" i="5"/>
  <c r="BC704" i="5"/>
  <c r="BP158" i="5"/>
  <c r="BQ257" i="5"/>
  <c r="BP376" i="5"/>
  <c r="BQ247" i="5"/>
  <c r="BC320" i="5"/>
  <c r="BC685" i="5"/>
  <c r="BC94" i="5"/>
  <c r="BQ159" i="5"/>
  <c r="BC565" i="5"/>
  <c r="BC181" i="5"/>
  <c r="BQ205" i="5"/>
  <c r="BP402" i="5"/>
  <c r="BC743" i="5"/>
  <c r="BP217" i="5"/>
  <c r="BC182" i="5"/>
  <c r="BP529" i="5"/>
  <c r="BC430" i="5"/>
  <c r="BQ455" i="5"/>
  <c r="BP290" i="5"/>
  <c r="BC568" i="5"/>
  <c r="BP308" i="5"/>
  <c r="BP550" i="5"/>
  <c r="BP543" i="5"/>
  <c r="BQ215" i="5"/>
  <c r="BP569" i="5"/>
  <c r="BQ315" i="5"/>
  <c r="BP67" i="5"/>
  <c r="BP143" i="5"/>
  <c r="BC597" i="5"/>
  <c r="BC701" i="5"/>
  <c r="BC224" i="5"/>
  <c r="BC297" i="5"/>
  <c r="BP368" i="5"/>
  <c r="BQ483" i="5"/>
  <c r="BC535" i="5"/>
  <c r="BQ248" i="5"/>
  <c r="BC655" i="5"/>
  <c r="BP321" i="5"/>
  <c r="BQ430" i="5"/>
  <c r="BP45" i="5"/>
  <c r="BP393" i="5"/>
  <c r="BC175" i="5"/>
  <c r="BC70" i="5"/>
  <c r="BC557" i="5"/>
  <c r="BC473" i="5"/>
  <c r="BC544" i="5"/>
  <c r="BP398" i="5"/>
  <c r="BP44" i="5"/>
  <c r="BC715" i="5"/>
  <c r="BQ62" i="5"/>
  <c r="BQ544" i="5"/>
  <c r="BQ289" i="5"/>
  <c r="BP474" i="5"/>
  <c r="BP160" i="5"/>
  <c r="BP190" i="5"/>
  <c r="BP353" i="5"/>
  <c r="BP94" i="5"/>
  <c r="BQ358" i="5"/>
  <c r="BC379" i="5"/>
  <c r="BC285" i="5"/>
  <c r="BQ452" i="5"/>
  <c r="BQ111" i="5"/>
  <c r="BC594" i="5"/>
  <c r="BP525" i="5"/>
  <c r="BQ557" i="5"/>
  <c r="BP437" i="5"/>
  <c r="BQ270" i="5"/>
  <c r="BC90" i="5"/>
  <c r="BC82" i="5"/>
  <c r="BC763" i="5"/>
  <c r="BC405" i="5"/>
  <c r="BQ547" i="5"/>
  <c r="BP90" i="5"/>
  <c r="BC269" i="5"/>
  <c r="BC562" i="5"/>
  <c r="BC798" i="5"/>
  <c r="BC210" i="5"/>
  <c r="BC805" i="5"/>
  <c r="BC807" i="5"/>
  <c r="BQ433" i="5"/>
  <c r="BP180" i="5"/>
  <c r="BQ570" i="5"/>
  <c r="BP270" i="5"/>
  <c r="BC751" i="5"/>
  <c r="BP150" i="5"/>
  <c r="BC248" i="5"/>
  <c r="BC223" i="5"/>
  <c r="BC709" i="5"/>
  <c r="BC45" i="5"/>
  <c r="BC174" i="5"/>
  <c r="BC330" i="5"/>
  <c r="BP70" i="5"/>
  <c r="BP449" i="5"/>
  <c r="BC677" i="5"/>
  <c r="BP257" i="5"/>
  <c r="BC369" i="5"/>
  <c r="BQ561" i="5"/>
  <c r="BQ323" i="5"/>
  <c r="BP506" i="5"/>
  <c r="BC760" i="5"/>
  <c r="BC386" i="5"/>
  <c r="BC308" i="5"/>
  <c r="BC491" i="5"/>
  <c r="BC521" i="5"/>
  <c r="BQ263" i="5"/>
  <c r="BC215" i="5"/>
  <c r="BP76" i="5"/>
  <c r="BC802" i="5"/>
  <c r="BQ300" i="5"/>
  <c r="BC498" i="5"/>
  <c r="BC793" i="5"/>
  <c r="BQ307" i="5"/>
  <c r="BQ438" i="5"/>
  <c r="BC283" i="5"/>
  <c r="BP448" i="5"/>
  <c r="BC573" i="5"/>
  <c r="BP224" i="5"/>
  <c r="BC264" i="5"/>
  <c r="BP422" i="5"/>
  <c r="BC438" i="5"/>
  <c r="BC646" i="5"/>
  <c r="BC662" i="5"/>
  <c r="BP61" i="5"/>
  <c r="BQ567" i="5"/>
  <c r="BP424" i="5"/>
  <c r="BC589" i="5"/>
  <c r="BP282" i="5"/>
  <c r="BC424" i="5"/>
  <c r="BQ174" i="5"/>
  <c r="BC599" i="5"/>
  <c r="BP337" i="5"/>
  <c r="BC528" i="5"/>
  <c r="BQ182" i="5"/>
  <c r="BC328" i="5"/>
  <c r="BC583" i="5"/>
  <c r="BC482" i="5"/>
  <c r="BQ440" i="5"/>
  <c r="BP484" i="5"/>
  <c r="BQ360" i="5"/>
  <c r="BC384" i="5"/>
  <c r="BC305" i="5"/>
  <c r="BP255" i="5"/>
  <c r="BC714" i="5"/>
  <c r="BP499" i="5"/>
  <c r="BC331" i="5"/>
  <c r="BQ308" i="5"/>
  <c r="BQ504" i="5"/>
  <c r="BP178" i="5"/>
  <c r="BC79" i="5"/>
  <c r="BQ177" i="5"/>
  <c r="BC767" i="5"/>
  <c r="BQ479" i="5"/>
  <c r="BC525" i="5"/>
  <c r="BQ434" i="5"/>
  <c r="BQ550" i="5"/>
  <c r="BC131" i="5"/>
  <c r="BC442" i="5"/>
  <c r="BP558" i="5"/>
  <c r="BP68" i="5"/>
  <c r="BC52" i="5"/>
  <c r="BC300" i="5"/>
  <c r="BC232" i="5"/>
  <c r="BC93" i="5"/>
  <c r="BC694" i="5"/>
  <c r="BP481" i="5"/>
  <c r="BC100" i="5"/>
  <c r="BP552" i="5"/>
  <c r="BC791" i="5"/>
  <c r="BC323" i="5"/>
  <c r="BC190" i="5"/>
  <c r="BC62" i="5"/>
  <c r="BQ224" i="5"/>
  <c r="BQ241" i="5"/>
  <c r="BP369" i="5"/>
  <c r="BP440" i="5"/>
  <c r="BQ233" i="5"/>
  <c r="BP346" i="5"/>
  <c r="BQ311" i="5"/>
  <c r="BP103" i="5"/>
  <c r="BC390" i="5"/>
  <c r="BP577" i="5"/>
  <c r="BQ525" i="5"/>
  <c r="BC511" i="5"/>
  <c r="BQ186" i="5"/>
  <c r="BC634" i="5"/>
  <c r="BC121" i="5"/>
  <c r="BP359" i="5"/>
  <c r="BQ116" i="5"/>
  <c r="BQ243" i="5"/>
  <c r="BP104" i="5"/>
  <c r="BC380" i="5"/>
  <c r="BQ68" i="5"/>
  <c r="BC243" i="5"/>
  <c r="BP452" i="5"/>
  <c r="BQ341" i="5"/>
  <c r="BQ473" i="5"/>
  <c r="BP496" i="5"/>
  <c r="BQ122" i="5"/>
  <c r="BC495" i="5"/>
  <c r="BP286" i="5"/>
  <c r="BQ180" i="5"/>
  <c r="BC564" i="5"/>
  <c r="BP73" i="5"/>
  <c r="BP172" i="5"/>
  <c r="BQ511" i="5"/>
  <c r="BP517" i="5"/>
  <c r="BP546" i="5"/>
  <c r="BQ395" i="5"/>
  <c r="BC556" i="5"/>
  <c r="BC710" i="5"/>
  <c r="BP491" i="5"/>
  <c r="BP60" i="5"/>
  <c r="BQ464" i="5"/>
  <c r="BC707" i="5"/>
  <c r="BQ209" i="5"/>
  <c r="BC819" i="5"/>
  <c r="BC790" i="5"/>
  <c r="BQ377" i="5"/>
  <c r="BP100" i="5"/>
  <c r="BQ467" i="5"/>
  <c r="BP77" i="5"/>
  <c r="BQ183" i="5"/>
  <c r="BP92" i="5"/>
  <c r="BQ424" i="5"/>
  <c r="BP159" i="5"/>
  <c r="BP361" i="5"/>
  <c r="BC108" i="5"/>
  <c r="BC257" i="5"/>
  <c r="BQ422" i="5"/>
  <c r="BC447" i="5"/>
  <c r="BP134" i="5"/>
  <c r="BP273" i="5"/>
  <c r="BP118" i="5"/>
  <c r="BQ352" i="5"/>
  <c r="BP489" i="5"/>
  <c r="BP322" i="5"/>
  <c r="BC561" i="5"/>
  <c r="BC344" i="5"/>
  <c r="BQ142" i="5"/>
  <c r="BQ324" i="5"/>
  <c r="BP530" i="5"/>
  <c r="BQ125" i="5"/>
  <c r="BP514" i="5"/>
  <c r="BP576" i="5"/>
  <c r="BQ528" i="5"/>
  <c r="BP329" i="5"/>
  <c r="BP492" i="5"/>
  <c r="BC744" i="5"/>
  <c r="BQ370" i="5"/>
  <c r="BC198" i="5"/>
  <c r="BC486" i="5"/>
  <c r="BP377" i="5"/>
  <c r="BP553" i="5"/>
  <c r="BQ522" i="5"/>
  <c r="BQ191" i="5"/>
  <c r="BP102" i="5"/>
  <c r="BQ349" i="5"/>
  <c r="BC591" i="5"/>
  <c r="BC463" i="5"/>
  <c r="BQ552" i="5"/>
  <c r="BC455" i="5"/>
  <c r="BQ292" i="5"/>
  <c r="BC231" i="5"/>
  <c r="BC559" i="5"/>
  <c r="BP128" i="5"/>
  <c r="BC759" i="5"/>
  <c r="BC809" i="5"/>
  <c r="BP281" i="5"/>
  <c r="BP198" i="5"/>
  <c r="BP283" i="5"/>
  <c r="BC225" i="5"/>
  <c r="BC818" i="5"/>
  <c r="BQ444" i="5"/>
  <c r="BC284" i="5"/>
  <c r="BQ172" i="5"/>
  <c r="BP259" i="5"/>
  <c r="BP115" i="5"/>
  <c r="BQ179" i="5"/>
  <c r="BP480" i="5"/>
  <c r="BP381" i="5"/>
  <c r="BP278" i="5"/>
  <c r="BP397" i="5"/>
  <c r="BQ162" i="5"/>
  <c r="BC117" i="5"/>
  <c r="BC102" i="5"/>
  <c r="BC249" i="5"/>
  <c r="BC783" i="5"/>
  <c r="BC779" i="5"/>
  <c r="BP101" i="5"/>
  <c r="BQ498" i="5"/>
  <c r="BP232" i="5"/>
  <c r="BC781" i="5"/>
  <c r="BC173" i="5"/>
  <c r="BP110" i="5"/>
  <c r="BC804" i="5"/>
  <c r="BC133" i="5"/>
  <c r="BC699" i="5"/>
  <c r="BP175" i="5"/>
  <c r="BC157" i="5"/>
  <c r="BC321" i="5"/>
  <c r="BC239" i="5"/>
  <c r="BC149" i="5"/>
  <c r="BC119" i="5"/>
  <c r="BC619" i="5"/>
  <c r="BC794" i="5"/>
  <c r="BQ242" i="5"/>
  <c r="BC487" i="5"/>
  <c r="BQ481" i="5"/>
  <c r="BQ266" i="5"/>
  <c r="BQ103" i="5"/>
  <c r="BP147" i="5"/>
  <c r="BQ52" i="5"/>
  <c r="BQ277" i="5"/>
  <c r="BC777" i="5"/>
  <c r="BP265" i="5"/>
  <c r="BP409" i="5"/>
  <c r="BC415" i="5"/>
  <c r="BC454" i="5"/>
  <c r="BC376" i="5"/>
  <c r="BC354" i="5"/>
  <c r="BQ369" i="5"/>
  <c r="BC392" i="5"/>
  <c r="BP330" i="5"/>
  <c r="BP133" i="5"/>
  <c r="BC255" i="5"/>
  <c r="BP46" i="5"/>
  <c r="BP157" i="5"/>
  <c r="BC605" i="5"/>
  <c r="BC686" i="5"/>
  <c r="BQ265" i="5"/>
  <c r="BP551" i="5"/>
  <c r="BQ475" i="5"/>
  <c r="BQ273" i="5"/>
  <c r="BQ150" i="5"/>
  <c r="BC191" i="5"/>
  <c r="BC238" i="5"/>
  <c r="BC691" i="5"/>
  <c r="BC504" i="5"/>
  <c r="BC332" i="5"/>
  <c r="BP522" i="5"/>
  <c r="BP201" i="5"/>
  <c r="BP96" i="5"/>
  <c r="BQ170" i="5"/>
  <c r="BQ51" i="5"/>
  <c r="BC160" i="5"/>
  <c r="BC336" i="5"/>
  <c r="BQ283" i="5"/>
  <c r="BC488" i="5"/>
  <c r="BP567" i="5"/>
  <c r="BP370" i="5"/>
  <c r="BQ393" i="5"/>
  <c r="BC615" i="5"/>
  <c r="BC683" i="5"/>
  <c r="BQ400" i="5"/>
  <c r="BP315" i="5"/>
  <c r="BP340" i="5"/>
  <c r="BQ415" i="5"/>
  <c r="BC750" i="5"/>
  <c r="BC574" i="5"/>
  <c r="BQ167" i="5"/>
  <c r="BQ337" i="5"/>
  <c r="BC530" i="5"/>
  <c r="BC85" i="5"/>
  <c r="BP421" i="5"/>
  <c r="BP130" i="5"/>
  <c r="BP303" i="5"/>
  <c r="BP284" i="5"/>
  <c r="BC797" i="5"/>
  <c r="BQ423" i="5"/>
  <c r="BP406" i="5"/>
  <c r="BC92" i="5"/>
  <c r="BC543" i="5"/>
  <c r="BC377" i="5"/>
  <c r="BQ537" i="5"/>
  <c r="BP141" i="5"/>
  <c r="BC757" i="5"/>
  <c r="BC189" i="5"/>
  <c r="BQ463" i="5"/>
  <c r="BQ119" i="5"/>
  <c r="BC631" i="5"/>
  <c r="BQ94" i="5"/>
  <c r="BP439" i="5"/>
  <c r="BQ190" i="5"/>
  <c r="BP194" i="5"/>
  <c r="BQ316" i="5"/>
  <c r="BP271" i="5"/>
  <c r="BC353" i="5"/>
  <c r="BC449" i="5"/>
  <c r="BC503" i="5"/>
  <c r="BP229" i="5"/>
  <c r="BQ64" i="5"/>
  <c r="BP378" i="5"/>
  <c r="BP155" i="5"/>
  <c r="BC197" i="5"/>
  <c r="BP352" i="5"/>
  <c r="BQ255" i="5"/>
  <c r="BQ399" i="5"/>
  <c r="BP127" i="5"/>
  <c r="BC725" i="5"/>
  <c r="BP559" i="5"/>
  <c r="BP385" i="5"/>
  <c r="BC550" i="5"/>
  <c r="BC475" i="5"/>
  <c r="BP535" i="5"/>
  <c r="BC643" i="5"/>
  <c r="BP331" i="5"/>
  <c r="BC59" i="5"/>
  <c r="BC604" i="5"/>
  <c r="BQ304" i="5"/>
  <c r="BP239" i="5"/>
  <c r="BC272" i="5"/>
  <c r="BC576" i="5"/>
  <c r="BP498" i="5"/>
  <c r="BP199" i="5"/>
  <c r="BQ256" i="5"/>
  <c r="BP407" i="5"/>
  <c r="BC276" i="5"/>
  <c r="BC628" i="5"/>
  <c r="BC590" i="5"/>
  <c r="BQ449" i="5"/>
  <c r="BC531" i="5"/>
  <c r="BP291" i="5"/>
  <c r="BC607" i="5"/>
  <c r="BC558" i="5"/>
  <c r="BP462" i="5"/>
  <c r="BQ282" i="5"/>
  <c r="BC582" i="5"/>
  <c r="BC159" i="5"/>
  <c r="BP399" i="5"/>
  <c r="BQ363" i="5"/>
  <c r="BQ548" i="5"/>
  <c r="BC623" i="5"/>
  <c r="BQ521" i="5"/>
  <c r="BP545" i="5"/>
  <c r="BP119" i="5"/>
  <c r="BC414" i="5"/>
  <c r="BP306" i="5"/>
  <c r="BQ189" i="5"/>
  <c r="BQ490" i="5"/>
  <c r="BC808" i="5"/>
  <c r="BP89" i="5"/>
  <c r="BC563" i="5"/>
  <c r="BC280" i="5"/>
  <c r="BC101" i="5"/>
  <c r="BP307" i="5"/>
  <c r="BC266" i="5"/>
  <c r="BC754" i="5"/>
  <c r="BC337" i="5"/>
  <c r="BP256" i="5"/>
  <c r="BC529" i="5"/>
  <c r="BC527" i="5"/>
  <c r="BP574" i="5"/>
  <c r="BC649" i="5"/>
  <c r="BC673" i="5"/>
  <c r="BC737" i="5"/>
  <c r="BP444" i="5"/>
  <c r="BP386" i="5"/>
  <c r="BQ293" i="5"/>
  <c r="BC67" i="5"/>
  <c r="BC352" i="5"/>
  <c r="BC598" i="5"/>
  <c r="BC600" i="5"/>
  <c r="BQ378" i="5"/>
  <c r="BC77" i="5"/>
  <c r="AA751" i="5" l="1"/>
  <c r="Y663" i="5"/>
  <c r="AK130" i="5"/>
  <c r="Z809" i="5"/>
  <c r="AL721" i="5"/>
  <c r="AK551" i="5"/>
  <c r="CD418" i="5"/>
  <c r="AL418" i="5" s="1"/>
  <c r="AK149" i="5"/>
  <c r="CD80" i="5"/>
  <c r="CE80" i="5" s="1"/>
  <c r="Y688" i="5"/>
  <c r="CD402" i="5"/>
  <c r="AK267" i="5"/>
  <c r="AK212" i="5"/>
  <c r="AK57" i="5"/>
  <c r="CD813" i="5"/>
  <c r="Z736" i="5"/>
  <c r="X736" i="5"/>
  <c r="X688" i="5"/>
  <c r="X775" i="5"/>
  <c r="AA736" i="5"/>
  <c r="AK721" i="5"/>
  <c r="Y683" i="5"/>
  <c r="X661" i="5"/>
  <c r="AK319" i="5"/>
  <c r="AK58" i="5"/>
  <c r="X809" i="5"/>
  <c r="Y809" i="5"/>
  <c r="Z759" i="5"/>
  <c r="Y775" i="5"/>
  <c r="Z683" i="5"/>
  <c r="AK633" i="5"/>
  <c r="AK576" i="5"/>
  <c r="AK611" i="5"/>
  <c r="AK333" i="5"/>
  <c r="AK350" i="5"/>
  <c r="AA688" i="5"/>
  <c r="AA809" i="5"/>
  <c r="AK790" i="5"/>
  <c r="Z775" i="5"/>
  <c r="AA743" i="5"/>
  <c r="X759" i="5"/>
  <c r="AA683" i="5"/>
  <c r="AK358" i="5"/>
  <c r="Z688" i="5"/>
  <c r="Z773" i="5"/>
  <c r="AA775" i="5"/>
  <c r="CD687" i="5"/>
  <c r="CE687" i="5" s="1"/>
  <c r="CD129" i="5"/>
  <c r="CE129" i="5" s="1"/>
  <c r="Z786" i="5"/>
  <c r="AA734" i="5"/>
  <c r="Y654" i="5"/>
  <c r="AA627" i="5"/>
  <c r="X665" i="5"/>
  <c r="Y790" i="5"/>
  <c r="Y758" i="5"/>
  <c r="AK724" i="5"/>
  <c r="Z662" i="5"/>
  <c r="Y626" i="5"/>
  <c r="CD640" i="5"/>
  <c r="AK547" i="5"/>
  <c r="Z758" i="5"/>
  <c r="Z705" i="5"/>
  <c r="X705" i="5"/>
  <c r="AA662" i="5"/>
  <c r="Z626" i="5"/>
  <c r="Y665" i="5"/>
  <c r="AA626" i="5"/>
  <c r="AK227" i="5"/>
  <c r="AK155" i="5"/>
  <c r="Y786" i="5"/>
  <c r="Y759" i="5"/>
  <c r="AA758" i="5"/>
  <c r="X734" i="5"/>
  <c r="AA705" i="5"/>
  <c r="Z665" i="5"/>
  <c r="Y801" i="5"/>
  <c r="X786" i="5"/>
  <c r="AA759" i="5"/>
  <c r="Z734" i="5"/>
  <c r="AK720" i="5"/>
  <c r="Z627" i="5"/>
  <c r="Y705" i="5"/>
  <c r="AA801" i="5"/>
  <c r="AK772" i="5"/>
  <c r="Z654" i="5"/>
  <c r="X654" i="5"/>
  <c r="AL283" i="5"/>
  <c r="AK504" i="5"/>
  <c r="AA654" i="5"/>
  <c r="Y662" i="5"/>
  <c r="X626" i="5"/>
  <c r="Z663" i="5"/>
  <c r="AK220" i="5"/>
  <c r="Y719" i="5"/>
  <c r="X719" i="5"/>
  <c r="X713" i="5"/>
  <c r="X670" i="5"/>
  <c r="CD153" i="5"/>
  <c r="AL153" i="5" s="1"/>
  <c r="AG663" i="5"/>
  <c r="X787" i="5"/>
  <c r="Z727" i="5"/>
  <c r="AA692" i="5"/>
  <c r="Z679" i="5"/>
  <c r="AK106" i="5"/>
  <c r="AA679" i="5"/>
  <c r="Y679" i="5"/>
  <c r="Z787" i="5"/>
  <c r="X756" i="5"/>
  <c r="AA719" i="5"/>
  <c r="AA727" i="5"/>
  <c r="Z670" i="5"/>
  <c r="AG679" i="5"/>
  <c r="CE625" i="5"/>
  <c r="AM625" i="5" s="1"/>
  <c r="AV625" i="5" s="1"/>
  <c r="AK610" i="5"/>
  <c r="CD562" i="5"/>
  <c r="AL562" i="5" s="1"/>
  <c r="AK348" i="5"/>
  <c r="X692" i="5"/>
  <c r="X697" i="5"/>
  <c r="CD766" i="5"/>
  <c r="CE766" i="5" s="1"/>
  <c r="AG691" i="5"/>
  <c r="AK626" i="5"/>
  <c r="AA670" i="5"/>
  <c r="CD405" i="5"/>
  <c r="CE405" i="5" s="1"/>
  <c r="CD275" i="5"/>
  <c r="X634" i="5"/>
  <c r="Y787" i="5"/>
  <c r="Z691" i="5"/>
  <c r="X652" i="5"/>
  <c r="AK602" i="5"/>
  <c r="AL608" i="5"/>
  <c r="AK520" i="5"/>
  <c r="AK412" i="5"/>
  <c r="AK472" i="5"/>
  <c r="AK181" i="5"/>
  <c r="AK49" i="5"/>
  <c r="Y670" i="5"/>
  <c r="Y756" i="5"/>
  <c r="AA787" i="5"/>
  <c r="Y652" i="5"/>
  <c r="AK646" i="5"/>
  <c r="X714" i="5"/>
  <c r="AA756" i="5"/>
  <c r="X724" i="5"/>
  <c r="Y713" i="5"/>
  <c r="CD64" i="5"/>
  <c r="CE64" i="5" s="1"/>
  <c r="CD757" i="5"/>
  <c r="CE757" i="5" s="1"/>
  <c r="Y724" i="5"/>
  <c r="AK165" i="5"/>
  <c r="AK141" i="5"/>
  <c r="AA724" i="5"/>
  <c r="CD796" i="5"/>
  <c r="CE796" i="5" s="1"/>
  <c r="Z724" i="5"/>
  <c r="Y691" i="5"/>
  <c r="X741" i="5"/>
  <c r="Z641" i="5"/>
  <c r="Y741" i="5"/>
  <c r="AA641" i="5"/>
  <c r="AK795" i="5"/>
  <c r="AG816" i="5"/>
  <c r="Z741" i="5"/>
  <c r="AK434" i="5"/>
  <c r="X772" i="5"/>
  <c r="AA741" i="5"/>
  <c r="X728" i="5"/>
  <c r="Z689" i="5"/>
  <c r="X635" i="5"/>
  <c r="CD424" i="5"/>
  <c r="AL424" i="5" s="1"/>
  <c r="Y772" i="5"/>
  <c r="AA728" i="5"/>
  <c r="X706" i="5"/>
  <c r="Y635" i="5"/>
  <c r="AK413" i="5"/>
  <c r="AA816" i="5"/>
  <c r="CD748" i="5"/>
  <c r="AK727" i="5"/>
  <c r="X671" i="5"/>
  <c r="AK690" i="5"/>
  <c r="Z655" i="5"/>
  <c r="AK600" i="5"/>
  <c r="AK97" i="5"/>
  <c r="AG815" i="5"/>
  <c r="Z815" i="5"/>
  <c r="Y815" i="5"/>
  <c r="X815" i="5"/>
  <c r="AG802" i="5"/>
  <c r="AA802" i="5"/>
  <c r="Y802" i="5"/>
  <c r="Z802" i="5"/>
  <c r="AA778" i="5"/>
  <c r="AG778" i="5"/>
  <c r="Y778" i="5"/>
  <c r="Z778" i="5"/>
  <c r="X778" i="5"/>
  <c r="CD688" i="5"/>
  <c r="CE688" i="5" s="1"/>
  <c r="AK688" i="5"/>
  <c r="AG817" i="5"/>
  <c r="X817" i="5"/>
  <c r="AA817" i="5"/>
  <c r="Z817" i="5"/>
  <c r="AA777" i="5"/>
  <c r="Z777" i="5"/>
  <c r="Y777" i="5"/>
  <c r="AA673" i="5"/>
  <c r="Z673" i="5"/>
  <c r="Y673" i="5"/>
  <c r="CD328" i="5"/>
  <c r="AK328" i="5"/>
  <c r="AG772" i="5"/>
  <c r="AA772" i="5"/>
  <c r="AG660" i="5"/>
  <c r="Z660" i="5"/>
  <c r="Y660" i="5"/>
  <c r="X660" i="5"/>
  <c r="AG620" i="5"/>
  <c r="Y620" i="5"/>
  <c r="AG635" i="5"/>
  <c r="AA635" i="5"/>
  <c r="AK304" i="5"/>
  <c r="CD786" i="5"/>
  <c r="CE786" i="5" s="1"/>
  <c r="AK786" i="5"/>
  <c r="AK578" i="5"/>
  <c r="CD578" i="5"/>
  <c r="Z807" i="5"/>
  <c r="Y807" i="5"/>
  <c r="CD651" i="5"/>
  <c r="AL651" i="5" s="1"/>
  <c r="AK651" i="5"/>
  <c r="AG637" i="5"/>
  <c r="AA637" i="5"/>
  <c r="AG621" i="5"/>
  <c r="AA621" i="5"/>
  <c r="CD615" i="5"/>
  <c r="AK615" i="5"/>
  <c r="CE802" i="5"/>
  <c r="CF802" i="5" s="1"/>
  <c r="AL802" i="5"/>
  <c r="AG700" i="5"/>
  <c r="AA700" i="5"/>
  <c r="AA628" i="5"/>
  <c r="Y628" i="5"/>
  <c r="AG743" i="5"/>
  <c r="Y743" i="5"/>
  <c r="AG742" i="5"/>
  <c r="AA742" i="5"/>
  <c r="Z742" i="5"/>
  <c r="Y742" i="5"/>
  <c r="X742" i="5"/>
  <c r="AG796" i="5"/>
  <c r="Y796" i="5"/>
  <c r="X796" i="5"/>
  <c r="CD778" i="5"/>
  <c r="CE778" i="5" s="1"/>
  <c r="AK778" i="5"/>
  <c r="CD725" i="5"/>
  <c r="CE725" i="5" s="1"/>
  <c r="AK725" i="5"/>
  <c r="CD661" i="5"/>
  <c r="AK661" i="5"/>
  <c r="AA639" i="5"/>
  <c r="Y639" i="5"/>
  <c r="AG789" i="5"/>
  <c r="AA789" i="5"/>
  <c r="Z789" i="5"/>
  <c r="Y789" i="5"/>
  <c r="AK747" i="5"/>
  <c r="CD747" i="5"/>
  <c r="AG725" i="5"/>
  <c r="Y725" i="5"/>
  <c r="X725" i="5"/>
  <c r="CD112" i="5"/>
  <c r="CE112" i="5" s="1"/>
  <c r="AK112" i="5"/>
  <c r="CD302" i="5"/>
  <c r="AL302" i="5" s="1"/>
  <c r="AK302" i="5"/>
  <c r="CD46" i="5"/>
  <c r="AK46" i="5"/>
  <c r="CD295" i="5"/>
  <c r="CE295" i="5" s="1"/>
  <c r="AK295" i="5"/>
  <c r="CD595" i="5"/>
  <c r="CE595" i="5" s="1"/>
  <c r="AK595" i="5"/>
  <c r="CD89" i="5"/>
  <c r="AL89" i="5" s="1"/>
  <c r="AK89" i="5"/>
  <c r="CD388" i="5"/>
  <c r="AK388" i="5"/>
  <c r="AG712" i="5"/>
  <c r="Z712" i="5"/>
  <c r="Y712" i="5"/>
  <c r="AA712" i="5"/>
  <c r="CD310" i="5"/>
  <c r="CE310" i="5" s="1"/>
  <c r="AK310" i="5"/>
  <c r="CD620" i="5"/>
  <c r="AK620" i="5"/>
  <c r="CD563" i="5"/>
  <c r="CE563" i="5" s="1"/>
  <c r="AK563" i="5"/>
  <c r="CD426" i="5"/>
  <c r="AL426" i="5" s="1"/>
  <c r="AK426" i="5"/>
  <c r="CD81" i="5"/>
  <c r="CE81" i="5" s="1"/>
  <c r="AK81" i="5"/>
  <c r="X673" i="5"/>
  <c r="AK131" i="5"/>
  <c r="CD404" i="5"/>
  <c r="CE404" i="5" s="1"/>
  <c r="CD773" i="5"/>
  <c r="AL773" i="5" s="1"/>
  <c r="AK773" i="5"/>
  <c r="X806" i="5"/>
  <c r="AA806" i="5"/>
  <c r="Z806" i="5"/>
  <c r="AA678" i="5"/>
  <c r="Z678" i="5"/>
  <c r="X802" i="5"/>
  <c r="CD88" i="5"/>
  <c r="AL88" i="5" s="1"/>
  <c r="AK88" i="5"/>
  <c r="CD494" i="5"/>
  <c r="CE494" i="5" s="1"/>
  <c r="AK494" i="5"/>
  <c r="CD470" i="5"/>
  <c r="AK470" i="5"/>
  <c r="CD110" i="5"/>
  <c r="AK110" i="5"/>
  <c r="CD284" i="5"/>
  <c r="CE284" i="5" s="1"/>
  <c r="AK284" i="5"/>
  <c r="CD444" i="5"/>
  <c r="AL444" i="5" s="1"/>
  <c r="AK444" i="5"/>
  <c r="AG808" i="5"/>
  <c r="X808" i="5"/>
  <c r="AA808" i="5"/>
  <c r="Y808" i="5"/>
  <c r="Z808" i="5"/>
  <c r="AG784" i="5"/>
  <c r="Y784" i="5"/>
  <c r="CD532" i="5"/>
  <c r="CE532" i="5" s="1"/>
  <c r="AK532" i="5"/>
  <c r="CD372" i="5"/>
  <c r="AK372" i="5"/>
  <c r="AA815" i="5"/>
  <c r="AA794" i="5"/>
  <c r="X777" i="5"/>
  <c r="CD805" i="5"/>
  <c r="CE805" i="5" s="1"/>
  <c r="AK805" i="5"/>
  <c r="Z699" i="5"/>
  <c r="AA699" i="5"/>
  <c r="AG643" i="5"/>
  <c r="X643" i="5"/>
  <c r="AG682" i="5"/>
  <c r="AA682" i="5"/>
  <c r="Z682" i="5"/>
  <c r="AG642" i="5"/>
  <c r="AA642" i="5"/>
  <c r="AK695" i="5"/>
  <c r="CD695" i="5"/>
  <c r="AL695" i="5" s="1"/>
  <c r="AG649" i="5"/>
  <c r="X649" i="5"/>
  <c r="AA649" i="5"/>
  <c r="AK90" i="5"/>
  <c r="CD90" i="5"/>
  <c r="CE90" i="5" s="1"/>
  <c r="CD365" i="5"/>
  <c r="AK365" i="5"/>
  <c r="Z706" i="5"/>
  <c r="AK711" i="5"/>
  <c r="CD410" i="5"/>
  <c r="AL410" i="5" s="1"/>
  <c r="AK323" i="5"/>
  <c r="AL600" i="5"/>
  <c r="CD579" i="5"/>
  <c r="CE579" i="5" s="1"/>
  <c r="AK450" i="5"/>
  <c r="AK269" i="5"/>
  <c r="AK331" i="5"/>
  <c r="AK66" i="5"/>
  <c r="X689" i="5"/>
  <c r="X641" i="5"/>
  <c r="AK543" i="5"/>
  <c r="AK428" i="5"/>
  <c r="AK260" i="5"/>
  <c r="AK471" i="5"/>
  <c r="AK493" i="5"/>
  <c r="AK326" i="5"/>
  <c r="AK243" i="5"/>
  <c r="AA706" i="5"/>
  <c r="Y641" i="5"/>
  <c r="AG728" i="5"/>
  <c r="Z714" i="5"/>
  <c r="AA691" i="5"/>
  <c r="Z677" i="5"/>
  <c r="CD667" i="5"/>
  <c r="CE667" i="5" s="1"/>
  <c r="Z671" i="5"/>
  <c r="Y634" i="5"/>
  <c r="AK658" i="5"/>
  <c r="Y629" i="5"/>
  <c r="CD478" i="5"/>
  <c r="AK364" i="5"/>
  <c r="AK414" i="5"/>
  <c r="CD341" i="5"/>
  <c r="AL341" i="5" s="1"/>
  <c r="CD294" i="5"/>
  <c r="AL294" i="5" s="1"/>
  <c r="AK213" i="5"/>
  <c r="Z769" i="5"/>
  <c r="Z728" i="5"/>
  <c r="AL799" i="5"/>
  <c r="CD784" i="5"/>
  <c r="AK763" i="5"/>
  <c r="X707" i="5"/>
  <c r="Y671" i="5"/>
  <c r="AG769" i="5"/>
  <c r="CD762" i="5"/>
  <c r="AL762" i="5" s="1"/>
  <c r="Y707" i="5"/>
  <c r="CD765" i="5"/>
  <c r="AA714" i="5"/>
  <c r="CD729" i="5"/>
  <c r="AL729" i="5" s="1"/>
  <c r="AA677" i="5"/>
  <c r="AA707" i="5"/>
  <c r="X698" i="5"/>
  <c r="AA671" i="5"/>
  <c r="Z634" i="5"/>
  <c r="Y700" i="5"/>
  <c r="Z629" i="5"/>
  <c r="AK601" i="5"/>
  <c r="AK510" i="5"/>
  <c r="AK538" i="5"/>
  <c r="CD442" i="5"/>
  <c r="AL442" i="5" s="1"/>
  <c r="AK396" i="5"/>
  <c r="AK251" i="5"/>
  <c r="AK309" i="5"/>
  <c r="AK104" i="5"/>
  <c r="AA697" i="5"/>
  <c r="Y657" i="5"/>
  <c r="Y792" i="5"/>
  <c r="X769" i="5"/>
  <c r="X771" i="5"/>
  <c r="AK755" i="5"/>
  <c r="X715" i="5"/>
  <c r="AG707" i="5"/>
  <c r="Y698" i="5"/>
  <c r="X668" i="5"/>
  <c r="AA634" i="5"/>
  <c r="AG629" i="5"/>
  <c r="AK619" i="5"/>
  <c r="AK608" i="5"/>
  <c r="AK356" i="5"/>
  <c r="CD448" i="5"/>
  <c r="AK536" i="5"/>
  <c r="AK185" i="5"/>
  <c r="AK137" i="5"/>
  <c r="AK72" i="5"/>
  <c r="AA730" i="5"/>
  <c r="Z657" i="5"/>
  <c r="AK799" i="5"/>
  <c r="AA771" i="5"/>
  <c r="Z781" i="5"/>
  <c r="AK807" i="5"/>
  <c r="X792" i="5"/>
  <c r="Y771" i="5"/>
  <c r="Z715" i="5"/>
  <c r="Z704" i="5"/>
  <c r="Z698" i="5"/>
  <c r="Y636" i="5"/>
  <c r="X636" i="5"/>
  <c r="Y668" i="5"/>
  <c r="AK624" i="5"/>
  <c r="AK587" i="5"/>
  <c r="CD539" i="5"/>
  <c r="AL539" i="5" s="1"/>
  <c r="AK318" i="5"/>
  <c r="AK283" i="5"/>
  <c r="AK145" i="5"/>
  <c r="CD169" i="5"/>
  <c r="AL169" i="5" s="1"/>
  <c r="AK96" i="5"/>
  <c r="Y677" i="5"/>
  <c r="Y816" i="5"/>
  <c r="X807" i="5"/>
  <c r="X797" i="5"/>
  <c r="Z771" i="5"/>
  <c r="X730" i="5"/>
  <c r="AK723" i="5"/>
  <c r="AA715" i="5"/>
  <c r="AA704" i="5"/>
  <c r="AA698" i="5"/>
  <c r="Z636" i="5"/>
  <c r="Z668" i="5"/>
  <c r="AK628" i="5"/>
  <c r="X620" i="5"/>
  <c r="X700" i="5"/>
  <c r="AK479" i="5"/>
  <c r="AA655" i="5"/>
  <c r="Z816" i="5"/>
  <c r="Y803" i="5"/>
  <c r="Y797" i="5"/>
  <c r="Z792" i="5"/>
  <c r="AA781" i="5"/>
  <c r="AA744" i="5"/>
  <c r="Y730" i="5"/>
  <c r="Z730" i="5"/>
  <c r="AA636" i="5"/>
  <c r="AA668" i="5"/>
  <c r="Y655" i="5"/>
  <c r="Z620" i="5"/>
  <c r="AK625" i="5"/>
  <c r="Z700" i="5"/>
  <c r="X744" i="5"/>
  <c r="AK48" i="5"/>
  <c r="CD48" i="5"/>
  <c r="AL48" i="5" s="1"/>
  <c r="CD42" i="5"/>
  <c r="CE42" i="5" s="1"/>
  <c r="AK42" i="5"/>
  <c r="AK65" i="5"/>
  <c r="AK56" i="5"/>
  <c r="AG799" i="5"/>
  <c r="X799" i="5"/>
  <c r="AA799" i="5"/>
  <c r="X783" i="5"/>
  <c r="AA783" i="5"/>
  <c r="AG783" i="5"/>
  <c r="CD749" i="5"/>
  <c r="AK749" i="5"/>
  <c r="Z752" i="5"/>
  <c r="AA752" i="5"/>
  <c r="AG779" i="5"/>
  <c r="X779" i="5"/>
  <c r="Z779" i="5"/>
  <c r="AK761" i="5"/>
  <c r="CD761" i="5"/>
  <c r="Z799" i="5"/>
  <c r="AA779" i="5"/>
  <c r="CD675" i="5"/>
  <c r="CE675" i="5" s="1"/>
  <c r="AK675" i="5"/>
  <c r="AG653" i="5"/>
  <c r="Z653" i="5"/>
  <c r="Y653" i="5"/>
  <c r="X653" i="5"/>
  <c r="AG740" i="5"/>
  <c r="AA740" i="5"/>
  <c r="Z740" i="5"/>
  <c r="X740" i="5"/>
  <c r="AG684" i="5"/>
  <c r="AA684" i="5"/>
  <c r="Z684" i="5"/>
  <c r="Y684" i="5"/>
  <c r="X684" i="5"/>
  <c r="CD642" i="5"/>
  <c r="AL642" i="5" s="1"/>
  <c r="AK642" i="5"/>
  <c r="AG628" i="5"/>
  <c r="Z628" i="5"/>
  <c r="X628" i="5"/>
  <c r="CD586" i="5"/>
  <c r="AK586" i="5"/>
  <c r="CD528" i="5"/>
  <c r="CE528" i="5" s="1"/>
  <c r="AK528" i="5"/>
  <c r="Y799" i="5"/>
  <c r="AA749" i="5"/>
  <c r="Z749" i="5"/>
  <c r="CD739" i="5"/>
  <c r="AL739" i="5" s="1"/>
  <c r="AK739" i="5"/>
  <c r="AG661" i="5"/>
  <c r="AA661" i="5"/>
  <c r="Z661" i="5"/>
  <c r="AG645" i="5"/>
  <c r="AA645" i="5"/>
  <c r="Z645" i="5"/>
  <c r="Y645" i="5"/>
  <c r="X645" i="5"/>
  <c r="AG780" i="5"/>
  <c r="Y780" i="5"/>
  <c r="AA780" i="5"/>
  <c r="Z780" i="5"/>
  <c r="AG774" i="5"/>
  <c r="Z774" i="5"/>
  <c r="AG726" i="5"/>
  <c r="AA726" i="5"/>
  <c r="Z726" i="5"/>
  <c r="Y726" i="5"/>
  <c r="Y765" i="5"/>
  <c r="AG765" i="5"/>
  <c r="AA765" i="5"/>
  <c r="Z765" i="5"/>
  <c r="X765" i="5"/>
  <c r="AG814" i="5"/>
  <c r="AA814" i="5"/>
  <c r="Z814" i="5"/>
  <c r="Y814" i="5"/>
  <c r="Y806" i="5"/>
  <c r="AG806" i="5"/>
  <c r="AG750" i="5"/>
  <c r="X750" i="5"/>
  <c r="AG678" i="5"/>
  <c r="Y678" i="5"/>
  <c r="AA711" i="5"/>
  <c r="X711" i="5"/>
  <c r="AG711" i="5"/>
  <c r="Y783" i="5"/>
  <c r="CD812" i="5"/>
  <c r="AL812" i="5" s="1"/>
  <c r="AK812" i="5"/>
  <c r="AG790" i="5"/>
  <c r="X790" i="5"/>
  <c r="AA790" i="5"/>
  <c r="X795" i="5"/>
  <c r="Y697" i="5"/>
  <c r="AK696" i="5"/>
  <c r="Z713" i="5"/>
  <c r="Y690" i="5"/>
  <c r="CD694" i="5"/>
  <c r="AK486" i="5"/>
  <c r="CD394" i="5"/>
  <c r="CE394" i="5" s="1"/>
  <c r="AK74" i="5"/>
  <c r="AK98" i="5"/>
  <c r="AA792" i="5"/>
  <c r="X699" i="5"/>
  <c r="AA713" i="5"/>
  <c r="Z690" i="5"/>
  <c r="AK193" i="5"/>
  <c r="AK235" i="5"/>
  <c r="AK125" i="5"/>
  <c r="X682" i="5"/>
  <c r="Y795" i="5"/>
  <c r="AG699" i="5"/>
  <c r="AA690" i="5"/>
  <c r="CD569" i="5"/>
  <c r="CE569" i="5" s="1"/>
  <c r="AL348" i="5"/>
  <c r="AA795" i="5"/>
  <c r="Z795" i="5"/>
  <c r="X704" i="5"/>
  <c r="AG657" i="5"/>
  <c r="X642" i="5"/>
  <c r="Y643" i="5"/>
  <c r="AK555" i="5"/>
  <c r="AK277" i="5"/>
  <c r="AK105" i="5"/>
  <c r="AK73" i="5"/>
  <c r="Z810" i="5"/>
  <c r="Y810" i="5"/>
  <c r="Z697" i="5"/>
  <c r="Y699" i="5"/>
  <c r="Y704" i="5"/>
  <c r="X657" i="5"/>
  <c r="Y642" i="5"/>
  <c r="Z643" i="5"/>
  <c r="AK458" i="5"/>
  <c r="AK197" i="5"/>
  <c r="AA810" i="5"/>
  <c r="Y682" i="5"/>
  <c r="Z642" i="5"/>
  <c r="AA643" i="5"/>
  <c r="CD584" i="5"/>
  <c r="AL584" i="5" s="1"/>
  <c r="Z797" i="5"/>
  <c r="CD63" i="5"/>
  <c r="AK63" i="5"/>
  <c r="AG644" i="5"/>
  <c r="Z644" i="5"/>
  <c r="Y644" i="5"/>
  <c r="Y622" i="5"/>
  <c r="AA622" i="5"/>
  <c r="CD102" i="5"/>
  <c r="CE102" i="5" s="1"/>
  <c r="AK102" i="5"/>
  <c r="AG722" i="5"/>
  <c r="Y722" i="5"/>
  <c r="Z722" i="5"/>
  <c r="AA722" i="5"/>
  <c r="CD189" i="5"/>
  <c r="AK189" i="5"/>
  <c r="CD650" i="5"/>
  <c r="AK650" i="5"/>
  <c r="CD259" i="5"/>
  <c r="CE259" i="5" s="1"/>
  <c r="AK259" i="5"/>
  <c r="CD291" i="5"/>
  <c r="AK291" i="5"/>
  <c r="CD113" i="5"/>
  <c r="AK113" i="5"/>
  <c r="AG624" i="5"/>
  <c r="X624" i="5"/>
  <c r="AK546" i="5"/>
  <c r="CD546" i="5"/>
  <c r="AK79" i="5"/>
  <c r="CD79" i="5"/>
  <c r="Z794" i="5"/>
  <c r="AG773" i="5"/>
  <c r="Y773" i="5"/>
  <c r="X773" i="5"/>
  <c r="CD299" i="5"/>
  <c r="AK299" i="5"/>
  <c r="CD121" i="5"/>
  <c r="CE121" i="5" s="1"/>
  <c r="AK121" i="5"/>
  <c r="CD477" i="5"/>
  <c r="AK477" i="5"/>
  <c r="AK702" i="5"/>
  <c r="CD702" i="5"/>
  <c r="X794" i="5"/>
  <c r="AL632" i="5"/>
  <c r="AU632" i="5" s="1"/>
  <c r="CD685" i="5"/>
  <c r="AK685" i="5"/>
  <c r="AG689" i="5"/>
  <c r="AA689" i="5"/>
  <c r="CD456" i="5"/>
  <c r="AK456" i="5"/>
  <c r="Y794" i="5"/>
  <c r="CD616" i="5"/>
  <c r="CE616" i="5" s="1"/>
  <c r="CD177" i="5"/>
  <c r="AL177" i="5" s="1"/>
  <c r="AK177" i="5"/>
  <c r="AG271" i="5"/>
  <c r="CD111" i="5"/>
  <c r="AK111" i="5"/>
  <c r="X722" i="5"/>
  <c r="CD507" i="5"/>
  <c r="AK507" i="5"/>
  <c r="AK632" i="5"/>
  <c r="AK285" i="5"/>
  <c r="CD285" i="5"/>
  <c r="CE285" i="5" s="1"/>
  <c r="AK47" i="5"/>
  <c r="CD47" i="5"/>
  <c r="AK301" i="5"/>
  <c r="CD301" i="5"/>
  <c r="X735" i="5"/>
  <c r="AG735" i="5"/>
  <c r="AK701" i="5"/>
  <c r="CD701" i="5"/>
  <c r="CD716" i="5"/>
  <c r="AK716" i="5"/>
  <c r="CD819" i="5"/>
  <c r="AK819" i="5"/>
  <c r="Y749" i="5"/>
  <c r="AG749" i="5"/>
  <c r="CD745" i="5"/>
  <c r="AK745" i="5"/>
  <c r="Z711" i="5"/>
  <c r="Y647" i="5"/>
  <c r="X758" i="5"/>
  <c r="X726" i="5"/>
  <c r="CD211" i="5"/>
  <c r="AK211" i="5"/>
  <c r="AK440" i="5"/>
  <c r="CD440" i="5"/>
  <c r="AK491" i="5"/>
  <c r="CD491" i="5"/>
  <c r="CD395" i="5"/>
  <c r="AK395" i="5"/>
  <c r="AK308" i="5"/>
  <c r="CD308" i="5"/>
  <c r="Y621" i="5"/>
  <c r="AK122" i="5"/>
  <c r="CD122" i="5"/>
  <c r="AK585" i="5"/>
  <c r="CD585" i="5"/>
  <c r="CD87" i="5"/>
  <c r="AK87" i="5"/>
  <c r="X627" i="5"/>
  <c r="AK317" i="5"/>
  <c r="CD317" i="5"/>
  <c r="AK200" i="5"/>
  <c r="CD200" i="5"/>
  <c r="CD666" i="5"/>
  <c r="AK666" i="5"/>
  <c r="CD531" i="5"/>
  <c r="AK531" i="5"/>
  <c r="CD792" i="5"/>
  <c r="AK792" i="5"/>
  <c r="X743" i="5"/>
  <c r="Z647" i="5"/>
  <c r="Z639" i="5"/>
  <c r="Y774" i="5"/>
  <c r="Y750" i="5"/>
  <c r="CD485" i="5"/>
  <c r="AK485" i="5"/>
  <c r="CD280" i="5"/>
  <c r="AK280" i="5"/>
  <c r="AK515" i="5"/>
  <c r="CD515" i="5"/>
  <c r="AK325" i="5"/>
  <c r="CD325" i="5"/>
  <c r="Z621" i="5"/>
  <c r="AK264" i="5"/>
  <c r="CD264" i="5"/>
  <c r="AK95" i="5"/>
  <c r="CD95" i="5"/>
  <c r="CD103" i="5"/>
  <c r="AK103" i="5"/>
  <c r="CE601" i="5"/>
  <c r="AL601" i="5"/>
  <c r="CD804" i="5"/>
  <c r="AK804" i="5"/>
  <c r="CD708" i="5"/>
  <c r="AK708" i="5"/>
  <c r="AA647" i="5"/>
  <c r="Z750" i="5"/>
  <c r="X662" i="5"/>
  <c r="CD340" i="5"/>
  <c r="AK340" i="5"/>
  <c r="CD307" i="5"/>
  <c r="AK307" i="5"/>
  <c r="X781" i="5"/>
  <c r="CD272" i="5"/>
  <c r="AK272" i="5"/>
  <c r="AK554" i="5"/>
  <c r="CD554" i="5"/>
  <c r="CD192" i="5"/>
  <c r="AK192" i="5"/>
  <c r="AK738" i="5"/>
  <c r="CD738" i="5"/>
  <c r="AK680" i="5"/>
  <c r="CD680" i="5"/>
  <c r="AA774" i="5"/>
  <c r="CD432" i="5"/>
  <c r="AK432" i="5"/>
  <c r="CD475" i="5"/>
  <c r="AK475" i="5"/>
  <c r="CD379" i="5"/>
  <c r="AK379" i="5"/>
  <c r="AK570" i="5"/>
  <c r="CD570" i="5"/>
  <c r="Y781" i="5"/>
  <c r="X677" i="5"/>
  <c r="AK693" i="5"/>
  <c r="CD693" i="5"/>
  <c r="CD820" i="5"/>
  <c r="AK820" i="5"/>
  <c r="CD674" i="5"/>
  <c r="AK674" i="5"/>
  <c r="AK560" i="5"/>
  <c r="CD560" i="5"/>
  <c r="AA750" i="5"/>
  <c r="AK501" i="5"/>
  <c r="CD501" i="5"/>
  <c r="AG279" i="5"/>
  <c r="Y637" i="5"/>
  <c r="CD401" i="5"/>
  <c r="AK401" i="5"/>
  <c r="CD55" i="5"/>
  <c r="AK55" i="5"/>
  <c r="Y766" i="5"/>
  <c r="AG766" i="5"/>
  <c r="Y646" i="5"/>
  <c r="AG646" i="5"/>
  <c r="CD770" i="5"/>
  <c r="AK770" i="5"/>
  <c r="CD672" i="5"/>
  <c r="AK672" i="5"/>
  <c r="X655" i="5"/>
  <c r="X678" i="5"/>
  <c r="AG125" i="5"/>
  <c r="AK332" i="5"/>
  <c r="CD332" i="5"/>
  <c r="AG276" i="5"/>
  <c r="CD483" i="5"/>
  <c r="AK483" i="5"/>
  <c r="CD387" i="5"/>
  <c r="AK387" i="5"/>
  <c r="CD274" i="5"/>
  <c r="AK274" i="5"/>
  <c r="Z637" i="5"/>
  <c r="AK120" i="5"/>
  <c r="CD120" i="5"/>
  <c r="CD293" i="5"/>
  <c r="AK293" i="5"/>
  <c r="CD256" i="5"/>
  <c r="AK256" i="5"/>
  <c r="AK731" i="5"/>
  <c r="CD731" i="5"/>
  <c r="AK746" i="5"/>
  <c r="CD746" i="5"/>
  <c r="CD769" i="5"/>
  <c r="AK769" i="5"/>
  <c r="AK753" i="5"/>
  <c r="CD753" i="5"/>
  <c r="CD592" i="5"/>
  <c r="AK592" i="5"/>
  <c r="CD315" i="5"/>
  <c r="AK315" i="5"/>
  <c r="CD523" i="5"/>
  <c r="AK523" i="5"/>
  <c r="CD371" i="5"/>
  <c r="AK371" i="5"/>
  <c r="X637" i="5"/>
  <c r="CD718" i="5"/>
  <c r="AK718" i="5"/>
  <c r="AK71" i="5"/>
  <c r="CD71" i="5"/>
  <c r="AK184" i="5"/>
  <c r="CD184" i="5"/>
  <c r="CE624" i="5"/>
  <c r="AL624" i="5"/>
  <c r="AU624" i="5" s="1"/>
  <c r="CE772" i="5"/>
  <c r="AL772" i="5"/>
  <c r="CD655" i="5"/>
  <c r="AK655" i="5"/>
  <c r="CD639" i="5"/>
  <c r="AK639" i="5"/>
  <c r="CD606" i="5"/>
  <c r="AK606" i="5"/>
  <c r="CE562" i="5"/>
  <c r="CD451" i="5"/>
  <c r="AK451" i="5"/>
  <c r="CD390" i="5"/>
  <c r="AK390" i="5"/>
  <c r="AG342" i="5"/>
  <c r="CD288" i="5"/>
  <c r="AK288" i="5"/>
  <c r="CD247" i="5"/>
  <c r="AK247" i="5"/>
  <c r="AG249" i="5"/>
  <c r="CD411" i="5"/>
  <c r="AK411" i="5"/>
  <c r="CD252" i="5"/>
  <c r="AK252" i="5"/>
  <c r="AL201" i="5"/>
  <c r="CE201" i="5"/>
  <c r="CD179" i="5"/>
  <c r="AK179" i="5"/>
  <c r="CD61" i="5"/>
  <c r="AK61" i="5"/>
  <c r="AK719" i="5"/>
  <c r="CD719" i="5"/>
  <c r="CE756" i="5"/>
  <c r="AL756" i="5"/>
  <c r="CD443" i="5"/>
  <c r="AK443" i="5"/>
  <c r="CD503" i="5"/>
  <c r="AK503" i="5"/>
  <c r="AG333" i="5"/>
  <c r="CD222" i="5"/>
  <c r="AK222" i="5"/>
  <c r="CD375" i="5"/>
  <c r="AK375" i="5"/>
  <c r="CF283" i="5"/>
  <c r="AM283" i="5"/>
  <c r="CD108" i="5"/>
  <c r="AK108" i="5"/>
  <c r="CD109" i="5"/>
  <c r="AK109" i="5"/>
  <c r="CD67" i="5"/>
  <c r="AK67" i="5"/>
  <c r="CD704" i="5"/>
  <c r="AK704" i="5"/>
  <c r="CD697" i="5"/>
  <c r="AK697" i="5"/>
  <c r="AK706" i="5"/>
  <c r="CD706" i="5"/>
  <c r="CD641" i="5"/>
  <c r="AK641" i="5"/>
  <c r="CE603" i="5"/>
  <c r="AL603" i="5"/>
  <c r="AL532" i="5"/>
  <c r="AL516" i="5"/>
  <c r="CE516" i="5"/>
  <c r="AG553" i="5"/>
  <c r="AL486" i="5"/>
  <c r="CE486" i="5"/>
  <c r="CD445" i="5"/>
  <c r="AK445" i="5"/>
  <c r="CD361" i="5"/>
  <c r="AK361" i="5"/>
  <c r="CE557" i="5"/>
  <c r="AL557" i="5"/>
  <c r="CD312" i="5"/>
  <c r="AK312" i="5"/>
  <c r="AK273" i="5"/>
  <c r="CD273" i="5"/>
  <c r="CD241" i="5"/>
  <c r="AK241" i="5"/>
  <c r="CD225" i="5"/>
  <c r="AK225" i="5"/>
  <c r="AK242" i="5"/>
  <c r="CD242" i="5"/>
  <c r="CD182" i="5"/>
  <c r="AK182" i="5"/>
  <c r="CD204" i="5"/>
  <c r="AK204" i="5"/>
  <c r="CD175" i="5"/>
  <c r="AK175" i="5"/>
  <c r="CD366" i="5"/>
  <c r="AK366" i="5"/>
  <c r="CD44" i="5"/>
  <c r="AK44" i="5"/>
  <c r="CD389" i="5"/>
  <c r="AK389" i="5"/>
  <c r="AG159" i="5"/>
  <c r="CE74" i="5"/>
  <c r="AL74" i="5"/>
  <c r="CD818" i="5"/>
  <c r="AK818" i="5"/>
  <c r="AK811" i="5"/>
  <c r="CD811" i="5"/>
  <c r="CD806" i="5"/>
  <c r="AK806" i="5"/>
  <c r="X805" i="5"/>
  <c r="AG805" i="5"/>
  <c r="Z805" i="5"/>
  <c r="AA805" i="5"/>
  <c r="Y805" i="5"/>
  <c r="CE807" i="5"/>
  <c r="AL807" i="5"/>
  <c r="AG803" i="5"/>
  <c r="AA803" i="5"/>
  <c r="Z803" i="5"/>
  <c r="AL788" i="5"/>
  <c r="CE788" i="5"/>
  <c r="CD776" i="5"/>
  <c r="AK776" i="5"/>
  <c r="AK760" i="5"/>
  <c r="CD760" i="5"/>
  <c r="X761" i="5"/>
  <c r="AG761" i="5"/>
  <c r="AA761" i="5"/>
  <c r="Z761" i="5"/>
  <c r="Y761" i="5"/>
  <c r="AL755" i="5"/>
  <c r="CE755" i="5"/>
  <c r="CE727" i="5"/>
  <c r="AL727" i="5"/>
  <c r="CD717" i="5"/>
  <c r="AK717" i="5"/>
  <c r="CD709" i="5"/>
  <c r="AK709" i="5"/>
  <c r="CE735" i="5"/>
  <c r="AL735" i="5"/>
  <c r="AG721" i="5"/>
  <c r="AA721" i="5"/>
  <c r="Z721" i="5"/>
  <c r="Y721" i="5"/>
  <c r="CD703" i="5"/>
  <c r="AK703" i="5"/>
  <c r="CD712" i="5"/>
  <c r="AK712" i="5"/>
  <c r="CE724" i="5"/>
  <c r="AL724" i="5"/>
  <c r="AK664" i="5"/>
  <c r="CD664" i="5"/>
  <c r="CD649" i="5"/>
  <c r="AK649" i="5"/>
  <c r="CE660" i="5"/>
  <c r="AL660" i="5"/>
  <c r="AK638" i="5"/>
  <c r="CD638" i="5"/>
  <c r="CE677" i="5"/>
  <c r="AL677" i="5"/>
  <c r="CE652" i="5"/>
  <c r="AL652" i="5"/>
  <c r="Y648" i="5"/>
  <c r="CE646" i="5"/>
  <c r="AL646" i="5"/>
  <c r="CE698" i="5"/>
  <c r="AL698" i="5"/>
  <c r="CD614" i="5"/>
  <c r="AK614" i="5"/>
  <c r="CD591" i="5"/>
  <c r="AK591" i="5"/>
  <c r="AK622" i="5"/>
  <c r="CD622" i="5"/>
  <c r="CE661" i="5"/>
  <c r="AL661" i="5"/>
  <c r="AG593" i="5"/>
  <c r="CD549" i="5"/>
  <c r="AK549" i="5"/>
  <c r="CD589" i="5"/>
  <c r="AK589" i="5"/>
  <c r="AK529" i="5"/>
  <c r="CD529" i="5"/>
  <c r="CE580" i="5"/>
  <c r="AL580" i="5"/>
  <c r="CD530" i="5"/>
  <c r="AK530" i="5"/>
  <c r="CE568" i="5"/>
  <c r="AL568" i="5"/>
  <c r="CD558" i="5"/>
  <c r="AK558" i="5"/>
  <c r="AL578" i="5"/>
  <c r="CE578" i="5"/>
  <c r="CD462" i="5"/>
  <c r="AK462" i="5"/>
  <c r="CE520" i="5"/>
  <c r="AL520" i="5"/>
  <c r="CE510" i="5"/>
  <c r="AL510" i="5"/>
  <c r="CD441" i="5"/>
  <c r="AK441" i="5"/>
  <c r="CE428" i="5"/>
  <c r="AL428" i="5"/>
  <c r="CD460" i="5"/>
  <c r="AK460" i="5"/>
  <c r="AG432" i="5"/>
  <c r="CD421" i="5"/>
  <c r="AK421" i="5"/>
  <c r="CD376" i="5"/>
  <c r="AK376" i="5"/>
  <c r="CD481" i="5"/>
  <c r="AK481" i="5"/>
  <c r="AG448" i="5"/>
  <c r="AK363" i="5"/>
  <c r="CD363" i="5"/>
  <c r="AK347" i="5"/>
  <c r="CD347" i="5"/>
  <c r="AL396" i="5"/>
  <c r="CE396" i="5"/>
  <c r="CE380" i="5"/>
  <c r="AL380" i="5"/>
  <c r="CD452" i="5"/>
  <c r="AK452" i="5"/>
  <c r="CD290" i="5"/>
  <c r="AK290" i="5"/>
  <c r="CD367" i="5"/>
  <c r="AK367" i="5"/>
  <c r="CE479" i="5"/>
  <c r="AL479" i="5"/>
  <c r="CD459" i="5"/>
  <c r="AK459" i="5"/>
  <c r="CD429" i="5"/>
  <c r="AK429" i="5"/>
  <c r="CD281" i="5"/>
  <c r="AK281" i="5"/>
  <c r="CD223" i="5"/>
  <c r="AK223" i="5"/>
  <c r="CD296" i="5"/>
  <c r="AK296" i="5"/>
  <c r="AG409" i="5"/>
  <c r="CD289" i="5"/>
  <c r="AK289" i="5"/>
  <c r="CD257" i="5"/>
  <c r="AK257" i="5"/>
  <c r="AK258" i="5"/>
  <c r="CD258" i="5"/>
  <c r="CD468" i="5"/>
  <c r="AK468" i="5"/>
  <c r="CE331" i="5"/>
  <c r="AL331" i="5"/>
  <c r="CD221" i="5"/>
  <c r="AK221" i="5"/>
  <c r="AG233" i="5"/>
  <c r="AL219" i="5"/>
  <c r="CE219" i="5"/>
  <c r="CD168" i="5"/>
  <c r="AK168" i="5"/>
  <c r="CD152" i="5"/>
  <c r="AK152" i="5"/>
  <c r="AG402" i="5"/>
  <c r="CD253" i="5"/>
  <c r="AK253" i="5"/>
  <c r="CD202" i="5"/>
  <c r="AK202" i="5"/>
  <c r="AL193" i="5"/>
  <c r="CE193" i="5"/>
  <c r="CD162" i="5"/>
  <c r="AK162" i="5"/>
  <c r="CD107" i="5"/>
  <c r="AK107" i="5"/>
  <c r="AL235" i="5"/>
  <c r="CE235" i="5"/>
  <c r="AL213" i="5"/>
  <c r="CE213" i="5"/>
  <c r="AG151" i="5"/>
  <c r="CD84" i="5"/>
  <c r="AK84" i="5"/>
  <c r="CD237" i="5"/>
  <c r="AK237" i="5"/>
  <c r="AL212" i="5"/>
  <c r="CE212" i="5"/>
  <c r="CE181" i="5"/>
  <c r="AL181" i="5"/>
  <c r="CD126" i="5"/>
  <c r="AK126" i="5"/>
  <c r="AK45" i="5"/>
  <c r="CD45" i="5"/>
  <c r="CE132" i="5"/>
  <c r="AL132" i="5"/>
  <c r="CE261" i="5"/>
  <c r="AL261" i="5"/>
  <c r="AL145" i="5"/>
  <c r="CE145" i="5"/>
  <c r="CD78" i="5"/>
  <c r="AK78" i="5"/>
  <c r="AG119" i="5"/>
  <c r="CD59" i="5"/>
  <c r="AK59" i="5"/>
  <c r="CD99" i="5"/>
  <c r="AK99" i="5"/>
  <c r="CE66" i="5"/>
  <c r="AL66" i="5"/>
  <c r="CE89" i="5"/>
  <c r="CE125" i="5"/>
  <c r="AL125" i="5"/>
  <c r="CE50" i="5"/>
  <c r="AL50" i="5"/>
  <c r="CD817" i="5"/>
  <c r="AK817" i="5"/>
  <c r="AK803" i="5"/>
  <c r="CD803" i="5"/>
  <c r="CD808" i="5"/>
  <c r="AK808" i="5"/>
  <c r="CD815" i="5"/>
  <c r="AK815" i="5"/>
  <c r="AL748" i="5"/>
  <c r="CE748" i="5"/>
  <c r="CD657" i="5"/>
  <c r="AK657" i="5"/>
  <c r="CD645" i="5"/>
  <c r="AK645" i="5"/>
  <c r="AG685" i="5"/>
  <c r="AA685" i="5"/>
  <c r="Z685" i="5"/>
  <c r="Y685" i="5"/>
  <c r="X685" i="5"/>
  <c r="CE628" i="5"/>
  <c r="AL628" i="5"/>
  <c r="AU628" i="5" s="1"/>
  <c r="CD582" i="5"/>
  <c r="AK582" i="5"/>
  <c r="AK583" i="5"/>
  <c r="CD583" i="5"/>
  <c r="CD540" i="5"/>
  <c r="AK540" i="5"/>
  <c r="CD518" i="5"/>
  <c r="AK518" i="5"/>
  <c r="CD473" i="5"/>
  <c r="AK473" i="5"/>
  <c r="CD300" i="5"/>
  <c r="AK300" i="5"/>
  <c r="CD321" i="5"/>
  <c r="AK321" i="5"/>
  <c r="AK150" i="5"/>
  <c r="CD150" i="5"/>
  <c r="AG207" i="5"/>
  <c r="AK127" i="5"/>
  <c r="CD127" i="5"/>
  <c r="AK85" i="5"/>
  <c r="CD85" i="5"/>
  <c r="CD297" i="5"/>
  <c r="AK297" i="5"/>
  <c r="CD186" i="5"/>
  <c r="AK186" i="5"/>
  <c r="CE782" i="5"/>
  <c r="AL782" i="5"/>
  <c r="CD715" i="5"/>
  <c r="AK715" i="5"/>
  <c r="CD740" i="5"/>
  <c r="AK740" i="5"/>
  <c r="AL711" i="5"/>
  <c r="CE711" i="5"/>
  <c r="CD597" i="5"/>
  <c r="AK597" i="5"/>
  <c r="AG569" i="5"/>
  <c r="CD522" i="5"/>
  <c r="AK522" i="5"/>
  <c r="CD416" i="5"/>
  <c r="AK416" i="5"/>
  <c r="CD352" i="5"/>
  <c r="AK352" i="5"/>
  <c r="CD397" i="5"/>
  <c r="AK397" i="5"/>
  <c r="CD382" i="5"/>
  <c r="AK382" i="5"/>
  <c r="CD398" i="5"/>
  <c r="AK398" i="5"/>
  <c r="CD205" i="5"/>
  <c r="AK205" i="5"/>
  <c r="CE157" i="5"/>
  <c r="AL157" i="5"/>
  <c r="CE165" i="5"/>
  <c r="AL165" i="5"/>
  <c r="CD93" i="5"/>
  <c r="AK93" i="5"/>
  <c r="CD133" i="5"/>
  <c r="AK133" i="5"/>
  <c r="CE114" i="5"/>
  <c r="AL114" i="5"/>
  <c r="CD700" i="5"/>
  <c r="AK700" i="5"/>
  <c r="AK684" i="5"/>
  <c r="CD684" i="5"/>
  <c r="AK686" i="5"/>
  <c r="CD686" i="5"/>
  <c r="CD636" i="5"/>
  <c r="AK636" i="5"/>
  <c r="X638" i="5"/>
  <c r="AG638" i="5"/>
  <c r="AA638" i="5"/>
  <c r="Z638" i="5"/>
  <c r="Y638" i="5"/>
  <c r="CE658" i="5"/>
  <c r="AL658" i="5"/>
  <c r="CD561" i="5"/>
  <c r="AK561" i="5"/>
  <c r="CD490" i="5"/>
  <c r="AK490" i="5"/>
  <c r="CE534" i="5"/>
  <c r="AL534" i="5"/>
  <c r="CD417" i="5"/>
  <c r="AK417" i="5"/>
  <c r="CE412" i="5"/>
  <c r="AL412" i="5"/>
  <c r="CD435" i="5"/>
  <c r="AK435" i="5"/>
  <c r="AK378" i="5"/>
  <c r="CD378" i="5"/>
  <c r="CD344" i="5"/>
  <c r="AK344" i="5"/>
  <c r="CD231" i="5"/>
  <c r="AK231" i="5"/>
  <c r="CE326" i="5"/>
  <c r="AL326" i="5"/>
  <c r="CD228" i="5"/>
  <c r="AK228" i="5"/>
  <c r="CE207" i="5"/>
  <c r="AL207" i="5"/>
  <c r="CE56" i="5"/>
  <c r="AL56" i="5"/>
  <c r="AG48" i="5"/>
  <c r="CD800" i="5"/>
  <c r="AK800" i="5"/>
  <c r="AK793" i="5"/>
  <c r="CD793" i="5"/>
  <c r="CD775" i="5"/>
  <c r="AK775" i="5"/>
  <c r="CD779" i="5"/>
  <c r="AK779" i="5"/>
  <c r="CD743" i="5"/>
  <c r="AK743" i="5"/>
  <c r="AG752" i="5"/>
  <c r="X752" i="5"/>
  <c r="AK737" i="5"/>
  <c r="CD737" i="5"/>
  <c r="CD741" i="5"/>
  <c r="AK741" i="5"/>
  <c r="CD734" i="5"/>
  <c r="AK734" i="5"/>
  <c r="AL754" i="5"/>
  <c r="CE754" i="5"/>
  <c r="AK728" i="5"/>
  <c r="CD728" i="5"/>
  <c r="AK722" i="5"/>
  <c r="CD722" i="5"/>
  <c r="CE750" i="5"/>
  <c r="AL750" i="5"/>
  <c r="AG708" i="5"/>
  <c r="AA708" i="5"/>
  <c r="Z708" i="5"/>
  <c r="Y708" i="5"/>
  <c r="X708" i="5"/>
  <c r="CF721" i="5"/>
  <c r="AM721" i="5"/>
  <c r="AK732" i="5"/>
  <c r="CD732" i="5"/>
  <c r="X702" i="5"/>
  <c r="AG702" i="5"/>
  <c r="Y702" i="5"/>
  <c r="AA702" i="5"/>
  <c r="Z702" i="5"/>
  <c r="CD681" i="5"/>
  <c r="AK681" i="5"/>
  <c r="AK665" i="5"/>
  <c r="CD665" i="5"/>
  <c r="CD654" i="5"/>
  <c r="AK654" i="5"/>
  <c r="CD637" i="5"/>
  <c r="AK637" i="5"/>
  <c r="CD631" i="5"/>
  <c r="AK631" i="5"/>
  <c r="CD644" i="5"/>
  <c r="AK644" i="5"/>
  <c r="X745" i="5"/>
  <c r="AG745" i="5"/>
  <c r="AA745" i="5"/>
  <c r="Z745" i="5"/>
  <c r="Y745" i="5"/>
  <c r="CD598" i="5"/>
  <c r="AK598" i="5"/>
  <c r="CD599" i="5"/>
  <c r="AK599" i="5"/>
  <c r="CE659" i="5"/>
  <c r="AL659" i="5"/>
  <c r="CD596" i="5"/>
  <c r="AK596" i="5"/>
  <c r="CD588" i="5"/>
  <c r="AK588" i="5"/>
  <c r="CD552" i="5"/>
  <c r="AK552" i="5"/>
  <c r="CE593" i="5"/>
  <c r="AL593" i="5"/>
  <c r="AL547" i="5"/>
  <c r="CE547" i="5"/>
  <c r="CF609" i="5"/>
  <c r="AM609" i="5"/>
  <c r="AV609" i="5" s="1"/>
  <c r="AG530" i="5"/>
  <c r="CD454" i="5"/>
  <c r="AK454" i="5"/>
  <c r="CD408" i="5"/>
  <c r="AK408" i="5"/>
  <c r="AG514" i="5"/>
  <c r="CD489" i="5"/>
  <c r="AK489" i="5"/>
  <c r="AK465" i="5"/>
  <c r="CD465" i="5"/>
  <c r="CD409" i="5"/>
  <c r="AK409" i="5"/>
  <c r="CD527" i="5"/>
  <c r="AK527" i="5"/>
  <c r="CD533" i="5"/>
  <c r="AK533" i="5"/>
  <c r="AK377" i="5"/>
  <c r="CD377" i="5"/>
  <c r="CD508" i="5"/>
  <c r="AK508" i="5"/>
  <c r="AG424" i="5"/>
  <c r="CD399" i="5"/>
  <c r="AK399" i="5"/>
  <c r="CE406" i="5"/>
  <c r="AL406" i="5"/>
  <c r="CE364" i="5"/>
  <c r="AL364" i="5"/>
  <c r="AG362" i="5"/>
  <c r="CD306" i="5"/>
  <c r="AK306" i="5"/>
  <c r="CD298" i="5"/>
  <c r="AK298" i="5"/>
  <c r="CE450" i="5"/>
  <c r="AL450" i="5"/>
  <c r="CD381" i="5"/>
  <c r="AK381" i="5"/>
  <c r="CD343" i="5"/>
  <c r="AK343" i="5"/>
  <c r="AG346" i="5"/>
  <c r="CD337" i="5"/>
  <c r="AK337" i="5"/>
  <c r="CE464" i="5"/>
  <c r="AL464" i="5"/>
  <c r="AG386" i="5"/>
  <c r="AG316" i="5"/>
  <c r="CE413" i="5"/>
  <c r="AL413" i="5"/>
  <c r="AG325" i="5"/>
  <c r="CD271" i="5"/>
  <c r="AK271" i="5"/>
  <c r="CD255" i="5"/>
  <c r="AK255" i="5"/>
  <c r="CD215" i="5"/>
  <c r="AK215" i="5"/>
  <c r="CD248" i="5"/>
  <c r="AK248" i="5"/>
  <c r="AK224" i="5"/>
  <c r="CD224" i="5"/>
  <c r="CE466" i="5"/>
  <c r="AL466" i="5"/>
  <c r="AL402" i="5"/>
  <c r="CE402" i="5"/>
  <c r="CE323" i="5"/>
  <c r="AL323" i="5"/>
  <c r="CD305" i="5"/>
  <c r="AK305" i="5"/>
  <c r="CD218" i="5"/>
  <c r="AK218" i="5"/>
  <c r="CD329" i="5"/>
  <c r="AK329" i="5"/>
  <c r="AG273" i="5"/>
  <c r="CE328" i="5"/>
  <c r="AL328" i="5"/>
  <c r="CD236" i="5"/>
  <c r="AK236" i="5"/>
  <c r="CD230" i="5"/>
  <c r="AK230" i="5"/>
  <c r="AK198" i="5"/>
  <c r="CD198" i="5"/>
  <c r="CD158" i="5"/>
  <c r="AK158" i="5"/>
  <c r="AK142" i="5"/>
  <c r="CD142" i="5"/>
  <c r="CE304" i="5"/>
  <c r="AL304" i="5"/>
  <c r="AL275" i="5"/>
  <c r="CE275" i="5"/>
  <c r="AL267" i="5"/>
  <c r="CE267" i="5"/>
  <c r="CD262" i="5"/>
  <c r="AK262" i="5"/>
  <c r="CD135" i="5"/>
  <c r="AK135" i="5"/>
  <c r="CE504" i="5"/>
  <c r="AL504" i="5"/>
  <c r="AG370" i="5"/>
  <c r="CD278" i="5"/>
  <c r="AK278" i="5"/>
  <c r="AL227" i="5"/>
  <c r="CE227" i="5"/>
  <c r="CD276" i="5"/>
  <c r="AK276" i="5"/>
  <c r="CD180" i="5"/>
  <c r="AK180" i="5"/>
  <c r="CD148" i="5"/>
  <c r="AK148" i="5"/>
  <c r="CD138" i="5"/>
  <c r="AK138" i="5"/>
  <c r="CE268" i="5"/>
  <c r="AL268" i="5"/>
  <c r="CD60" i="5"/>
  <c r="AK60" i="5"/>
  <c r="CD147" i="5"/>
  <c r="AK147" i="5"/>
  <c r="AK70" i="5"/>
  <c r="CD70" i="5"/>
  <c r="CD156" i="5"/>
  <c r="AK156" i="5"/>
  <c r="CE197" i="5"/>
  <c r="AL197" i="5"/>
  <c r="CE169" i="5"/>
  <c r="CD245" i="5"/>
  <c r="AK245" i="5"/>
  <c r="CD196" i="5"/>
  <c r="AK196" i="5"/>
  <c r="AG175" i="5"/>
  <c r="CD342" i="5"/>
  <c r="AK342" i="5"/>
  <c r="CD270" i="5"/>
  <c r="AK270" i="5"/>
  <c r="CE49" i="5"/>
  <c r="AL49" i="5"/>
  <c r="CE97" i="5"/>
  <c r="AL97" i="5"/>
  <c r="AL96" i="5"/>
  <c r="CE96" i="5"/>
  <c r="CE58" i="5"/>
  <c r="AL58" i="5"/>
  <c r="AL46" i="5"/>
  <c r="CE46" i="5"/>
  <c r="CE57" i="5"/>
  <c r="AL57" i="5"/>
  <c r="CE82" i="5"/>
  <c r="AL82" i="5"/>
  <c r="CE73" i="5"/>
  <c r="AL73" i="5"/>
  <c r="AK736" i="5"/>
  <c r="CD736" i="5"/>
  <c r="CD673" i="5"/>
  <c r="AK673" i="5"/>
  <c r="AK647" i="5"/>
  <c r="CD647" i="5"/>
  <c r="CE642" i="5"/>
  <c r="X619" i="5"/>
  <c r="AG619" i="5"/>
  <c r="CD634" i="5"/>
  <c r="AK634" i="5"/>
  <c r="AG609" i="5"/>
  <c r="AG584" i="5"/>
  <c r="CF608" i="5"/>
  <c r="AM608" i="5"/>
  <c r="AV608" i="5" s="1"/>
  <c r="AG601" i="5"/>
  <c r="CD474" i="5"/>
  <c r="AK474" i="5"/>
  <c r="CD556" i="5"/>
  <c r="AK556" i="5"/>
  <c r="CD495" i="5"/>
  <c r="AK495" i="5"/>
  <c r="CD422" i="5"/>
  <c r="AK422" i="5"/>
  <c r="AL502" i="5"/>
  <c r="CE502" i="5"/>
  <c r="CD419" i="5"/>
  <c r="AK419" i="5"/>
  <c r="CE448" i="5"/>
  <c r="AL448" i="5"/>
  <c r="CD311" i="5"/>
  <c r="AK311" i="5"/>
  <c r="CD263" i="5"/>
  <c r="AK263" i="5"/>
  <c r="AK144" i="5"/>
  <c r="CD144" i="5"/>
  <c r="CD92" i="5"/>
  <c r="AK92" i="5"/>
  <c r="CD124" i="5"/>
  <c r="AK124" i="5"/>
  <c r="AK118" i="5"/>
  <c r="CD118" i="5"/>
  <c r="CD794" i="5"/>
  <c r="AK794" i="5"/>
  <c r="CD764" i="5"/>
  <c r="AK764" i="5"/>
  <c r="AL723" i="5"/>
  <c r="CE723" i="5"/>
  <c r="AL696" i="5"/>
  <c r="CE696" i="5"/>
  <c r="CD726" i="5"/>
  <c r="AK726" i="5"/>
  <c r="CD544" i="5"/>
  <c r="AK544" i="5"/>
  <c r="AG538" i="5"/>
  <c r="CD492" i="5"/>
  <c r="AK492" i="5"/>
  <c r="AK407" i="5"/>
  <c r="CD407" i="5"/>
  <c r="CE538" i="5"/>
  <c r="AL538" i="5"/>
  <c r="AK346" i="5"/>
  <c r="CD346" i="5"/>
  <c r="CD488" i="5"/>
  <c r="AK488" i="5"/>
  <c r="AG354" i="5"/>
  <c r="AL372" i="5"/>
  <c r="CE372" i="5"/>
  <c r="CD239" i="5"/>
  <c r="AK239" i="5"/>
  <c r="AG400" i="5"/>
  <c r="CD266" i="5"/>
  <c r="AK266" i="5"/>
  <c r="CD254" i="5"/>
  <c r="AK254" i="5"/>
  <c r="CD68" i="5"/>
  <c r="AK68" i="5"/>
  <c r="AL185" i="5"/>
  <c r="CE185" i="5"/>
  <c r="CE106" i="5"/>
  <c r="AL106" i="5"/>
  <c r="CD789" i="5"/>
  <c r="AK789" i="5"/>
  <c r="CD783" i="5"/>
  <c r="AK783" i="5"/>
  <c r="CD759" i="5"/>
  <c r="AK759" i="5"/>
  <c r="AK767" i="5"/>
  <c r="CD767" i="5"/>
  <c r="CD780" i="5"/>
  <c r="AK780" i="5"/>
  <c r="Y767" i="5"/>
  <c r="AG767" i="5"/>
  <c r="AA767" i="5"/>
  <c r="Z767" i="5"/>
  <c r="CE720" i="5"/>
  <c r="AL720" i="5"/>
  <c r="CD692" i="5"/>
  <c r="AK692" i="5"/>
  <c r="AG630" i="5"/>
  <c r="X630" i="5"/>
  <c r="AA630" i="5"/>
  <c r="Y630" i="5"/>
  <c r="Z630" i="5"/>
  <c r="CD550" i="5"/>
  <c r="AK550" i="5"/>
  <c r="AG476" i="5"/>
  <c r="CE471" i="5"/>
  <c r="AL471" i="5"/>
  <c r="AK423" i="5"/>
  <c r="CD423" i="5"/>
  <c r="AG492" i="5"/>
  <c r="CD612" i="5"/>
  <c r="AK612" i="5"/>
  <c r="AG408" i="5"/>
  <c r="CD349" i="5"/>
  <c r="AK349" i="5"/>
  <c r="AG494" i="5"/>
  <c r="CE536" i="5"/>
  <c r="AL536" i="5"/>
  <c r="CD313" i="5"/>
  <c r="AK313" i="5"/>
  <c r="CD191" i="5"/>
  <c r="AK191" i="5"/>
  <c r="CD187" i="5"/>
  <c r="AK187" i="5"/>
  <c r="AK101" i="5"/>
  <c r="CD101" i="5"/>
  <c r="AK69" i="5"/>
  <c r="CD69" i="5"/>
  <c r="CD391" i="5"/>
  <c r="AK391" i="5"/>
  <c r="AK94" i="5"/>
  <c r="CD94" i="5"/>
  <c r="AK86" i="5"/>
  <c r="CD86" i="5"/>
  <c r="AG251" i="5"/>
  <c r="CD246" i="5"/>
  <c r="AK246" i="5"/>
  <c r="AK203" i="5"/>
  <c r="CD203" i="5"/>
  <c r="CD163" i="5"/>
  <c r="AK163" i="5"/>
  <c r="CE137" i="5"/>
  <c r="AL137" i="5"/>
  <c r="AL119" i="5"/>
  <c r="CE119" i="5"/>
  <c r="CE155" i="5"/>
  <c r="AL155" i="5"/>
  <c r="CD83" i="5"/>
  <c r="AK83" i="5"/>
  <c r="CD51" i="5"/>
  <c r="AK51" i="5"/>
  <c r="X819" i="5"/>
  <c r="AG819" i="5"/>
  <c r="AA819" i="5"/>
  <c r="Z819" i="5"/>
  <c r="Y819" i="5"/>
  <c r="AL795" i="5"/>
  <c r="CE795" i="5"/>
  <c r="AG807" i="5"/>
  <c r="AA807" i="5"/>
  <c r="AK785" i="5"/>
  <c r="CD785" i="5"/>
  <c r="CD744" i="5"/>
  <c r="AK744" i="5"/>
  <c r="AG751" i="5"/>
  <c r="Z751" i="5"/>
  <c r="Y751" i="5"/>
  <c r="X753" i="5"/>
  <c r="AG753" i="5"/>
  <c r="Z753" i="5"/>
  <c r="Y753" i="5"/>
  <c r="AA753" i="5"/>
  <c r="Y752" i="5"/>
  <c r="AG737" i="5"/>
  <c r="X737" i="5"/>
  <c r="Y737" i="5"/>
  <c r="AA737" i="5"/>
  <c r="Z737" i="5"/>
  <c r="CD758" i="5"/>
  <c r="AK758" i="5"/>
  <c r="CD742" i="5"/>
  <c r="AK742" i="5"/>
  <c r="AG729" i="5"/>
  <c r="Y729" i="5"/>
  <c r="AA729" i="5"/>
  <c r="Z729" i="5"/>
  <c r="CD713" i="5"/>
  <c r="AK713" i="5"/>
  <c r="CE765" i="5"/>
  <c r="AL765" i="5"/>
  <c r="AK679" i="5"/>
  <c r="CD679" i="5"/>
  <c r="AK663" i="5"/>
  <c r="CD663" i="5"/>
  <c r="X717" i="5"/>
  <c r="AG717" i="5"/>
  <c r="AA717" i="5"/>
  <c r="Z717" i="5"/>
  <c r="Y717" i="5"/>
  <c r="CD699" i="5"/>
  <c r="AK699" i="5"/>
  <c r="CD691" i="5"/>
  <c r="AK691" i="5"/>
  <c r="AG664" i="5"/>
  <c r="AA664" i="5"/>
  <c r="Z664" i="5"/>
  <c r="Y664" i="5"/>
  <c r="X664" i="5"/>
  <c r="CE690" i="5"/>
  <c r="AL690" i="5"/>
  <c r="CE626" i="5"/>
  <c r="AL626" i="5"/>
  <c r="AU626" i="5" s="1"/>
  <c r="AK705" i="5"/>
  <c r="CD705" i="5"/>
  <c r="CD662" i="5"/>
  <c r="AK662" i="5"/>
  <c r="CD689" i="5"/>
  <c r="AK689" i="5"/>
  <c r="CD678" i="5"/>
  <c r="AK678" i="5"/>
  <c r="AL617" i="5"/>
  <c r="AU617" i="5" s="1"/>
  <c r="CE617" i="5"/>
  <c r="AA619" i="5"/>
  <c r="CD607" i="5"/>
  <c r="AK607" i="5"/>
  <c r="AA644" i="5"/>
  <c r="CF632" i="5"/>
  <c r="AM632" i="5"/>
  <c r="AV632" i="5" s="1"/>
  <c r="CD545" i="5"/>
  <c r="AK545" i="5"/>
  <c r="AK537" i="5"/>
  <c r="CD537" i="5"/>
  <c r="AG561" i="5"/>
  <c r="AG545" i="5"/>
  <c r="AK476" i="5"/>
  <c r="CD476" i="5"/>
  <c r="CD513" i="5"/>
  <c r="AK513" i="5"/>
  <c r="CD605" i="5"/>
  <c r="AK605" i="5"/>
  <c r="CD497" i="5"/>
  <c r="AK497" i="5"/>
  <c r="CD446" i="5"/>
  <c r="AK446" i="5"/>
  <c r="CD425" i="5"/>
  <c r="AK425" i="5"/>
  <c r="CD368" i="5"/>
  <c r="AK368" i="5"/>
  <c r="AG464" i="5"/>
  <c r="CD353" i="5"/>
  <c r="AK353" i="5"/>
  <c r="CD386" i="5"/>
  <c r="AK386" i="5"/>
  <c r="CD338" i="5"/>
  <c r="AK338" i="5"/>
  <c r="CD314" i="5"/>
  <c r="AK314" i="5"/>
  <c r="CD487" i="5"/>
  <c r="AK487" i="5"/>
  <c r="AG300" i="5"/>
  <c r="CD320" i="5"/>
  <c r="AK320" i="5"/>
  <c r="AG308" i="5"/>
  <c r="CE279" i="5"/>
  <c r="AL279" i="5"/>
  <c r="CE269" i="5"/>
  <c r="AL269" i="5"/>
  <c r="AK174" i="5"/>
  <c r="CD174" i="5"/>
  <c r="CD287" i="5"/>
  <c r="AK287" i="5"/>
  <c r="CD151" i="5"/>
  <c r="AK151" i="5"/>
  <c r="AL333" i="5"/>
  <c r="CE333" i="5"/>
  <c r="AK136" i="5"/>
  <c r="CD136" i="5"/>
  <c r="CE189" i="5"/>
  <c r="AL189" i="5"/>
  <c r="CE153" i="5"/>
  <c r="AG167" i="5"/>
  <c r="CD116" i="5"/>
  <c r="AK116" i="5"/>
  <c r="CD100" i="5"/>
  <c r="AK100" i="5"/>
  <c r="CD188" i="5"/>
  <c r="AK188" i="5"/>
  <c r="AG199" i="5"/>
  <c r="AK77" i="5"/>
  <c r="CD77" i="5"/>
  <c r="AG292" i="5"/>
  <c r="AK62" i="5"/>
  <c r="CD62" i="5"/>
  <c r="AK54" i="5"/>
  <c r="CD54" i="5"/>
  <c r="CD195" i="5"/>
  <c r="AK195" i="5"/>
  <c r="CE303" i="5"/>
  <c r="AL303" i="5"/>
  <c r="CD154" i="5"/>
  <c r="AK154" i="5"/>
  <c r="CE149" i="5"/>
  <c r="AL149" i="5"/>
  <c r="AG143" i="5"/>
  <c r="AG217" i="5"/>
  <c r="AG96" i="5"/>
  <c r="CE611" i="5"/>
  <c r="AL611" i="5"/>
  <c r="AG510" i="5"/>
  <c r="CD505" i="5"/>
  <c r="AK505" i="5"/>
  <c r="AK433" i="5"/>
  <c r="CD433" i="5"/>
  <c r="CE512" i="5"/>
  <c r="AL512" i="5"/>
  <c r="CD357" i="5"/>
  <c r="AK357" i="5"/>
  <c r="CF348" i="5"/>
  <c r="AM348" i="5"/>
  <c r="CE260" i="5"/>
  <c r="AL260" i="5"/>
  <c r="CD208" i="5"/>
  <c r="AK208" i="5"/>
  <c r="AG95" i="5"/>
  <c r="CD172" i="5"/>
  <c r="AK172" i="5"/>
  <c r="CD809" i="5"/>
  <c r="AK809" i="5"/>
  <c r="CD797" i="5"/>
  <c r="AK797" i="5"/>
  <c r="CE790" i="5"/>
  <c r="AL790" i="5"/>
  <c r="AK752" i="5"/>
  <c r="CD752" i="5"/>
  <c r="CE777" i="5"/>
  <c r="AL777" i="5"/>
  <c r="AL763" i="5"/>
  <c r="CE763" i="5"/>
  <c r="CD730" i="5"/>
  <c r="AK730" i="5"/>
  <c r="CE619" i="5"/>
  <c r="AL619" i="5"/>
  <c r="AU619" i="5" s="1"/>
  <c r="CD581" i="5"/>
  <c r="AK581" i="5"/>
  <c r="CE500" i="5"/>
  <c r="AL500" i="5"/>
  <c r="CD385" i="5"/>
  <c r="AK385" i="5"/>
  <c r="CD420" i="5"/>
  <c r="AK420" i="5"/>
  <c r="CE318" i="5"/>
  <c r="AL318" i="5"/>
  <c r="AK232" i="5"/>
  <c r="CD232" i="5"/>
  <c r="CD209" i="5"/>
  <c r="AK209" i="5"/>
  <c r="CD206" i="5"/>
  <c r="AK206" i="5"/>
  <c r="CD143" i="5"/>
  <c r="AK143" i="5"/>
  <c r="CD115" i="5"/>
  <c r="AK115" i="5"/>
  <c r="AL131" i="5"/>
  <c r="CE131" i="5"/>
  <c r="CD335" i="5"/>
  <c r="AK335" i="5"/>
  <c r="CD170" i="5"/>
  <c r="AK170" i="5"/>
  <c r="AK117" i="5"/>
  <c r="CD117" i="5"/>
  <c r="AG241" i="5"/>
  <c r="CE173" i="5"/>
  <c r="AL173" i="5"/>
  <c r="CE141" i="5"/>
  <c r="AL141" i="5"/>
  <c r="CD91" i="5"/>
  <c r="AK91" i="5"/>
  <c r="CD801" i="5"/>
  <c r="AK801" i="5"/>
  <c r="AL796" i="5"/>
  <c r="CD787" i="5"/>
  <c r="AK787" i="5"/>
  <c r="CD671" i="5"/>
  <c r="AK671" i="5"/>
  <c r="CD648" i="5"/>
  <c r="AK648" i="5"/>
  <c r="CE633" i="5"/>
  <c r="AL633" i="5"/>
  <c r="AU633" i="5" s="1"/>
  <c r="CD590" i="5"/>
  <c r="AK590" i="5"/>
  <c r="CD542" i="5"/>
  <c r="AK542" i="5"/>
  <c r="CD439" i="5"/>
  <c r="AK439" i="5"/>
  <c r="CD496" i="5"/>
  <c r="AK496" i="5"/>
  <c r="CD362" i="5"/>
  <c r="AK362" i="5"/>
  <c r="AG456" i="5"/>
  <c r="CD810" i="5"/>
  <c r="AK810" i="5"/>
  <c r="CD816" i="5"/>
  <c r="AK816" i="5"/>
  <c r="CE813" i="5"/>
  <c r="AL813" i="5"/>
  <c r="Y812" i="5"/>
  <c r="AG812" i="5"/>
  <c r="AA812" i="5"/>
  <c r="Z812" i="5"/>
  <c r="AG793" i="5"/>
  <c r="AA793" i="5"/>
  <c r="Z793" i="5"/>
  <c r="Y793" i="5"/>
  <c r="CD781" i="5"/>
  <c r="AK781" i="5"/>
  <c r="CD791" i="5"/>
  <c r="AK791" i="5"/>
  <c r="CD774" i="5"/>
  <c r="AK774" i="5"/>
  <c r="CD771" i="5"/>
  <c r="AK771" i="5"/>
  <c r="AK751" i="5"/>
  <c r="CD751" i="5"/>
  <c r="CE749" i="5"/>
  <c r="AL749" i="5"/>
  <c r="AL710" i="5"/>
  <c r="CE710" i="5"/>
  <c r="CD656" i="5"/>
  <c r="AK656" i="5"/>
  <c r="CD670" i="5"/>
  <c r="AK670" i="5"/>
  <c r="CE669" i="5"/>
  <c r="AL669" i="5"/>
  <c r="CD676" i="5"/>
  <c r="AK676" i="5"/>
  <c r="AK629" i="5"/>
  <c r="CD629" i="5"/>
  <c r="AG672" i="5"/>
  <c r="Y672" i="5"/>
  <c r="X672" i="5"/>
  <c r="AA672" i="5"/>
  <c r="Z672" i="5"/>
  <c r="AG656" i="5"/>
  <c r="AA656" i="5"/>
  <c r="Z656" i="5"/>
  <c r="Y656" i="5"/>
  <c r="X656" i="5"/>
  <c r="CD635" i="5"/>
  <c r="AK635" i="5"/>
  <c r="Y770" i="5"/>
  <c r="AA770" i="5"/>
  <c r="Z770" i="5"/>
  <c r="AG770" i="5"/>
  <c r="Y619" i="5"/>
  <c r="CD621" i="5"/>
  <c r="AK621" i="5"/>
  <c r="CD798" i="5"/>
  <c r="AK798" i="5"/>
  <c r="CE587" i="5"/>
  <c r="AL587" i="5"/>
  <c r="AL602" i="5"/>
  <c r="CE602" i="5"/>
  <c r="AA617" i="5"/>
  <c r="Z617" i="5"/>
  <c r="Y617" i="5"/>
  <c r="AG617" i="5"/>
  <c r="CD564" i="5"/>
  <c r="AK564" i="5"/>
  <c r="AL586" i="5"/>
  <c r="CE586" i="5"/>
  <c r="CD574" i="5"/>
  <c r="AK574" i="5"/>
  <c r="CD613" i="5"/>
  <c r="AK613" i="5"/>
  <c r="AL555" i="5"/>
  <c r="CE555" i="5"/>
  <c r="CF600" i="5"/>
  <c r="AM600" i="5"/>
  <c r="AV600" i="5" s="1"/>
  <c r="CE576" i="5"/>
  <c r="AL576" i="5"/>
  <c r="CD511" i="5"/>
  <c r="AK511" i="5"/>
  <c r="CD525" i="5"/>
  <c r="AK525" i="5"/>
  <c r="CD438" i="5"/>
  <c r="AK438" i="5"/>
  <c r="CD463" i="5"/>
  <c r="AK463" i="5"/>
  <c r="AK447" i="5"/>
  <c r="CD447" i="5"/>
  <c r="CD431" i="5"/>
  <c r="AK431" i="5"/>
  <c r="AK400" i="5"/>
  <c r="CD400" i="5"/>
  <c r="AK449" i="5"/>
  <c r="CD449" i="5"/>
  <c r="CD467" i="5"/>
  <c r="AK467" i="5"/>
  <c r="AL458" i="5"/>
  <c r="CE458" i="5"/>
  <c r="CD393" i="5"/>
  <c r="AK393" i="5"/>
  <c r="AL478" i="5"/>
  <c r="CE478" i="5"/>
  <c r="CD469" i="5"/>
  <c r="AK469" i="5"/>
  <c r="CD453" i="5"/>
  <c r="AK453" i="5"/>
  <c r="CD370" i="5"/>
  <c r="AK370" i="5"/>
  <c r="AK354" i="5"/>
  <c r="CD354" i="5"/>
  <c r="AK339" i="5"/>
  <c r="CD339" i="5"/>
  <c r="CD330" i="5"/>
  <c r="AK330" i="5"/>
  <c r="CD322" i="5"/>
  <c r="AK322" i="5"/>
  <c r="AK282" i="5"/>
  <c r="CD282" i="5"/>
  <c r="CD427" i="5"/>
  <c r="AK427" i="5"/>
  <c r="AG394" i="5"/>
  <c r="AG440" i="5"/>
  <c r="AG378" i="5"/>
  <c r="CE365" i="5"/>
  <c r="AL365" i="5"/>
  <c r="AK292" i="5"/>
  <c r="CD292" i="5"/>
  <c r="CE470" i="5"/>
  <c r="AL470" i="5"/>
  <c r="CD359" i="5"/>
  <c r="AK359" i="5"/>
  <c r="CD351" i="5"/>
  <c r="AK351" i="5"/>
  <c r="CD461" i="5"/>
  <c r="AK461" i="5"/>
  <c r="CD334" i="5"/>
  <c r="AK334" i="5"/>
  <c r="AL493" i="5"/>
  <c r="CE493" i="5"/>
  <c r="CE414" i="5"/>
  <c r="AL414" i="5"/>
  <c r="CD240" i="5"/>
  <c r="AK240" i="5"/>
  <c r="CD233" i="5"/>
  <c r="AK233" i="5"/>
  <c r="CD217" i="5"/>
  <c r="AK217" i="5"/>
  <c r="CD250" i="5"/>
  <c r="AK250" i="5"/>
  <c r="CD234" i="5"/>
  <c r="AK234" i="5"/>
  <c r="CE251" i="5"/>
  <c r="AL251" i="5"/>
  <c r="CD244" i="5"/>
  <c r="AK244" i="5"/>
  <c r="AG225" i="5"/>
  <c r="CD199" i="5"/>
  <c r="AK199" i="5"/>
  <c r="AK183" i="5"/>
  <c r="CD183" i="5"/>
  <c r="CD167" i="5"/>
  <c r="AK167" i="5"/>
  <c r="CD171" i="5"/>
  <c r="AK171" i="5"/>
  <c r="CD76" i="5"/>
  <c r="AK76" i="5"/>
  <c r="AK53" i="5"/>
  <c r="CD53" i="5"/>
  <c r="AG183" i="5"/>
  <c r="CE350" i="5"/>
  <c r="AL350" i="5"/>
  <c r="CE220" i="5"/>
  <c r="AL220" i="5"/>
  <c r="CD139" i="5"/>
  <c r="AK139" i="5"/>
  <c r="AG88" i="5"/>
  <c r="AG72" i="5"/>
  <c r="CE72" i="5"/>
  <c r="AL72" i="5"/>
  <c r="CE65" i="5"/>
  <c r="AL65" i="5"/>
  <c r="AG56" i="5"/>
  <c r="AK643" i="5"/>
  <c r="CD643" i="5"/>
  <c r="CD521" i="5"/>
  <c r="AK521" i="5"/>
  <c r="CE594" i="5"/>
  <c r="AL594" i="5"/>
  <c r="CD565" i="5"/>
  <c r="AK565" i="5"/>
  <c r="CE573" i="5"/>
  <c r="AL573" i="5"/>
  <c r="CD526" i="5"/>
  <c r="AK526" i="5"/>
  <c r="CE543" i="5"/>
  <c r="AL543" i="5"/>
  <c r="CD229" i="5"/>
  <c r="AK229" i="5"/>
  <c r="CD128" i="5"/>
  <c r="AK128" i="5"/>
  <c r="CD814" i="5"/>
  <c r="AK814" i="5"/>
  <c r="AK707" i="5"/>
  <c r="CD707" i="5"/>
  <c r="AL761" i="5"/>
  <c r="CE761" i="5"/>
  <c r="CD682" i="5"/>
  <c r="AK682" i="5"/>
  <c r="AG686" i="5"/>
  <c r="AA686" i="5"/>
  <c r="Z686" i="5"/>
  <c r="Y686" i="5"/>
  <c r="CE627" i="5"/>
  <c r="AL627" i="5"/>
  <c r="AU627" i="5" s="1"/>
  <c r="AL571" i="5"/>
  <c r="CE571" i="5"/>
  <c r="CD506" i="5"/>
  <c r="AK506" i="5"/>
  <c r="CD482" i="5"/>
  <c r="AK482" i="5"/>
  <c r="CD572" i="5"/>
  <c r="AK572" i="5"/>
  <c r="CD517" i="5"/>
  <c r="AK517" i="5"/>
  <c r="CD457" i="5"/>
  <c r="AK457" i="5"/>
  <c r="CD384" i="5"/>
  <c r="AK384" i="5"/>
  <c r="CE356" i="5"/>
  <c r="AL356" i="5"/>
  <c r="CD383" i="5"/>
  <c r="AK383" i="5"/>
  <c r="CE327" i="5"/>
  <c r="AL327" i="5"/>
  <c r="CD226" i="5"/>
  <c r="AK226" i="5"/>
  <c r="AK166" i="5"/>
  <c r="CD166" i="5"/>
  <c r="CD159" i="5"/>
  <c r="AK159" i="5"/>
  <c r="CD146" i="5"/>
  <c r="AK146" i="5"/>
  <c r="CD214" i="5"/>
  <c r="AK214" i="5"/>
  <c r="AG103" i="5"/>
  <c r="CE243" i="5"/>
  <c r="AL243" i="5"/>
  <c r="AL161" i="5"/>
  <c r="CE161" i="5"/>
  <c r="CE98" i="5"/>
  <c r="AL98" i="5"/>
  <c r="CD683" i="5"/>
  <c r="AK683" i="5"/>
  <c r="AG680" i="5"/>
  <c r="AA680" i="5"/>
  <c r="Z680" i="5"/>
  <c r="Y680" i="5"/>
  <c r="X680" i="5"/>
  <c r="CD498" i="5"/>
  <c r="AK498" i="5"/>
  <c r="CD455" i="5"/>
  <c r="AK455" i="5"/>
  <c r="CE472" i="5"/>
  <c r="AL472" i="5"/>
  <c r="CD336" i="5"/>
  <c r="AK336" i="5"/>
  <c r="AM799" i="5"/>
  <c r="CF799" i="5"/>
  <c r="AG782" i="5"/>
  <c r="Z782" i="5"/>
  <c r="AA782" i="5"/>
  <c r="Y782" i="5"/>
  <c r="X782" i="5"/>
  <c r="AK768" i="5"/>
  <c r="CD768" i="5"/>
  <c r="AL784" i="5"/>
  <c r="CE784" i="5"/>
  <c r="X767" i="5"/>
  <c r="AL747" i="5"/>
  <c r="CE747" i="5"/>
  <c r="CE733" i="5"/>
  <c r="AL733" i="5"/>
  <c r="AG694" i="5"/>
  <c r="Y694" i="5"/>
  <c r="AA694" i="5"/>
  <c r="Z694" i="5"/>
  <c r="AG648" i="5"/>
  <c r="Z648" i="5"/>
  <c r="X648" i="5"/>
  <c r="AK630" i="5"/>
  <c r="CD630" i="5"/>
  <c r="AK623" i="5"/>
  <c r="CD623" i="5"/>
  <c r="CD714" i="5"/>
  <c r="AK714" i="5"/>
  <c r="AL640" i="5"/>
  <c r="CE640" i="5"/>
  <c r="AL694" i="5"/>
  <c r="CE694" i="5"/>
  <c r="CD668" i="5"/>
  <c r="AK668" i="5"/>
  <c r="CD653" i="5"/>
  <c r="AK653" i="5"/>
  <c r="Z622" i="5"/>
  <c r="Z619" i="5"/>
  <c r="X622" i="5"/>
  <c r="AK618" i="5"/>
  <c r="CD618" i="5"/>
  <c r="CE620" i="5"/>
  <c r="AL620" i="5"/>
  <c r="AU620" i="5" s="1"/>
  <c r="CD575" i="5"/>
  <c r="AK575" i="5"/>
  <c r="AL610" i="5"/>
  <c r="CE610" i="5"/>
  <c r="CD567" i="5"/>
  <c r="AK567" i="5"/>
  <c r="CD559" i="5"/>
  <c r="AK559" i="5"/>
  <c r="CD553" i="5"/>
  <c r="AK553" i="5"/>
  <c r="CD604" i="5"/>
  <c r="AK604" i="5"/>
  <c r="CD566" i="5"/>
  <c r="AK566" i="5"/>
  <c r="CE577" i="5"/>
  <c r="AL577" i="5"/>
  <c r="CE551" i="5"/>
  <c r="AL551" i="5"/>
  <c r="CD514" i="5"/>
  <c r="AK514" i="5"/>
  <c r="CD535" i="5"/>
  <c r="AK535" i="5"/>
  <c r="AL524" i="5"/>
  <c r="CE524" i="5"/>
  <c r="CD484" i="5"/>
  <c r="AK484" i="5"/>
  <c r="CD541" i="5"/>
  <c r="AK541" i="5"/>
  <c r="AG500" i="5"/>
  <c r="CD430" i="5"/>
  <c r="AK430" i="5"/>
  <c r="CD480" i="5"/>
  <c r="AK480" i="5"/>
  <c r="AG522" i="5"/>
  <c r="CD509" i="5"/>
  <c r="AK509" i="5"/>
  <c r="AL405" i="5"/>
  <c r="CD392" i="5"/>
  <c r="AK392" i="5"/>
  <c r="CD360" i="5"/>
  <c r="AK360" i="5"/>
  <c r="CD369" i="5"/>
  <c r="AK369" i="5"/>
  <c r="CE548" i="5"/>
  <c r="AL548" i="5"/>
  <c r="CE499" i="5"/>
  <c r="AL499" i="5"/>
  <c r="CD437" i="5"/>
  <c r="AK437" i="5"/>
  <c r="CD519" i="5"/>
  <c r="AK519" i="5"/>
  <c r="AG484" i="5"/>
  <c r="CD355" i="5"/>
  <c r="AK355" i="5"/>
  <c r="AK415" i="5"/>
  <c r="CD415" i="5"/>
  <c r="CD374" i="5"/>
  <c r="AK374" i="5"/>
  <c r="CD436" i="5"/>
  <c r="AK436" i="5"/>
  <c r="AK403" i="5"/>
  <c r="CD403" i="5"/>
  <c r="CD345" i="5"/>
  <c r="AK345" i="5"/>
  <c r="CD324" i="5"/>
  <c r="AK324" i="5"/>
  <c r="AK316" i="5"/>
  <c r="CD316" i="5"/>
  <c r="CE434" i="5"/>
  <c r="AL434" i="5"/>
  <c r="CE424" i="5"/>
  <c r="AL388" i="5"/>
  <c r="CE388" i="5"/>
  <c r="CE373" i="5"/>
  <c r="AL373" i="5"/>
  <c r="CD216" i="5"/>
  <c r="AK216" i="5"/>
  <c r="CD265" i="5"/>
  <c r="AK265" i="5"/>
  <c r="AK249" i="5"/>
  <c r="CD249" i="5"/>
  <c r="AK210" i="5"/>
  <c r="CD210" i="5"/>
  <c r="AK190" i="5"/>
  <c r="CD190" i="5"/>
  <c r="CE319" i="5"/>
  <c r="AL319" i="5"/>
  <c r="CD238" i="5"/>
  <c r="AK238" i="5"/>
  <c r="AL309" i="5"/>
  <c r="CE309" i="5"/>
  <c r="AG265" i="5"/>
  <c r="CD176" i="5"/>
  <c r="AK176" i="5"/>
  <c r="AK160" i="5"/>
  <c r="CD160" i="5"/>
  <c r="CE358" i="5"/>
  <c r="AL358" i="5"/>
  <c r="CD286" i="5"/>
  <c r="AK286" i="5"/>
  <c r="CD52" i="5"/>
  <c r="AK52" i="5"/>
  <c r="AG291" i="5"/>
  <c r="CD178" i="5"/>
  <c r="AK178" i="5"/>
  <c r="AG209" i="5"/>
  <c r="CD194" i="5"/>
  <c r="AK194" i="5"/>
  <c r="CD164" i="5"/>
  <c r="AK164" i="5"/>
  <c r="CD140" i="5"/>
  <c r="AK140" i="5"/>
  <c r="AG87" i="5"/>
  <c r="CE277" i="5"/>
  <c r="AL277" i="5"/>
  <c r="AK134" i="5"/>
  <c r="CD134" i="5"/>
  <c r="AG257" i="5"/>
  <c r="AG191" i="5"/>
  <c r="CD123" i="5"/>
  <c r="AK123" i="5"/>
  <c r="CE113" i="5"/>
  <c r="AL113" i="5"/>
  <c r="AG80" i="5"/>
  <c r="CE104" i="5"/>
  <c r="AL104" i="5"/>
  <c r="AG64" i="5"/>
  <c r="CD43" i="5"/>
  <c r="AK43" i="5"/>
  <c r="CE130" i="5"/>
  <c r="AL130" i="5"/>
  <c r="CD75" i="5"/>
  <c r="AK75" i="5"/>
  <c r="CE105" i="5"/>
  <c r="AL105" i="5"/>
  <c r="AA293" i="5"/>
  <c r="W3" i="14"/>
  <c r="W4" i="14"/>
  <c r="W5" i="14"/>
  <c r="AG5" i="14"/>
  <c r="AH5" i="14"/>
  <c r="AG6" i="14"/>
  <c r="AH6" i="14"/>
  <c r="A7" i="14"/>
  <c r="A8" i="14" s="1"/>
  <c r="A9" i="14" s="1"/>
  <c r="AG7" i="14"/>
  <c r="W7" i="14" s="1"/>
  <c r="AH7" i="14"/>
  <c r="AG8" i="14"/>
  <c r="AH8" i="14"/>
  <c r="AG9" i="14"/>
  <c r="AH9" i="14"/>
  <c r="AG10" i="14"/>
  <c r="AH10" i="14"/>
  <c r="AG11" i="14"/>
  <c r="AH11" i="14"/>
  <c r="AG12" i="14"/>
  <c r="AH12" i="14"/>
  <c r="AG13" i="14"/>
  <c r="AH13" i="14"/>
  <c r="AG14" i="14"/>
  <c r="AH14" i="14"/>
  <c r="AG15" i="14"/>
  <c r="AH15" i="14"/>
  <c r="AG16" i="14"/>
  <c r="AH16" i="14"/>
  <c r="W17" i="14"/>
  <c r="AG17" i="14"/>
  <c r="AH17" i="14"/>
  <c r="W18" i="14"/>
  <c r="AG18" i="14"/>
  <c r="AH18" i="14"/>
  <c r="W19" i="14"/>
  <c r="AG19" i="14"/>
  <c r="AH19" i="14"/>
  <c r="W20" i="14"/>
  <c r="AG20" i="14"/>
  <c r="AH20" i="14"/>
  <c r="W21" i="14"/>
  <c r="AG21" i="14"/>
  <c r="AH21" i="14"/>
  <c r="W22" i="14"/>
  <c r="AG22" i="14"/>
  <c r="AH22" i="14"/>
  <c r="W23" i="14"/>
  <c r="AG23" i="14"/>
  <c r="AH23" i="14"/>
  <c r="W24" i="14"/>
  <c r="AG24" i="14"/>
  <c r="AH24" i="14"/>
  <c r="W25" i="14"/>
  <c r="AG25" i="14"/>
  <c r="AH25" i="14"/>
  <c r="W26" i="14"/>
  <c r="AG26" i="14"/>
  <c r="AH26" i="14"/>
  <c r="W27" i="14"/>
  <c r="AG27" i="14"/>
  <c r="AH27" i="14"/>
  <c r="W28" i="14"/>
  <c r="AG28" i="14"/>
  <c r="AH28" i="14"/>
  <c r="W29" i="14"/>
  <c r="AG29" i="14"/>
  <c r="AH29" i="14"/>
  <c r="W30" i="14"/>
  <c r="AG30" i="14"/>
  <c r="AH30" i="14"/>
  <c r="W31" i="14"/>
  <c r="AG31" i="14"/>
  <c r="AH31" i="14"/>
  <c r="W32" i="14"/>
  <c r="AG32" i="14"/>
  <c r="AH32" i="14"/>
  <c r="W33" i="14"/>
  <c r="AG33" i="14"/>
  <c r="AH33" i="14"/>
  <c r="W34" i="14"/>
  <c r="AG34" i="14"/>
  <c r="AH34" i="14"/>
  <c r="W35" i="14"/>
  <c r="AG35" i="14"/>
  <c r="AH35" i="14"/>
  <c r="W36" i="14"/>
  <c r="AG36" i="14"/>
  <c r="AH36" i="14"/>
  <c r="W37" i="14"/>
  <c r="AG37" i="14"/>
  <c r="AH37" i="14"/>
  <c r="W38" i="14"/>
  <c r="AG38" i="14"/>
  <c r="AH38" i="14"/>
  <c r="W39" i="14"/>
  <c r="AG39" i="14"/>
  <c r="AH39" i="14"/>
  <c r="W40" i="14"/>
  <c r="AG40" i="14"/>
  <c r="AH40" i="14"/>
  <c r="W41" i="14"/>
  <c r="AG41" i="14"/>
  <c r="AH41" i="14"/>
  <c r="W42" i="14"/>
  <c r="AG42" i="14"/>
  <c r="AH42" i="14"/>
  <c r="W43" i="14"/>
  <c r="AG43" i="14"/>
  <c r="AH43" i="14"/>
  <c r="W44" i="14"/>
  <c r="AG44" i="14"/>
  <c r="AH44" i="14"/>
  <c r="W45" i="14"/>
  <c r="AG45" i="14"/>
  <c r="AH45" i="14"/>
  <c r="W46" i="14"/>
  <c r="AG46" i="14"/>
  <c r="AH46" i="14"/>
  <c r="W47" i="14"/>
  <c r="AG47" i="14"/>
  <c r="AH47" i="14"/>
  <c r="W48" i="14"/>
  <c r="AG48" i="14"/>
  <c r="AH48" i="14"/>
  <c r="W49" i="14"/>
  <c r="AG49" i="14"/>
  <c r="AH49" i="14"/>
  <c r="W50" i="14"/>
  <c r="AG50" i="14"/>
  <c r="AH50" i="14"/>
  <c r="W51" i="14"/>
  <c r="AG51" i="14"/>
  <c r="AH51" i="14"/>
  <c r="W52" i="14"/>
  <c r="AG52" i="14"/>
  <c r="AH52" i="14"/>
  <c r="W53" i="14"/>
  <c r="AG53" i="14"/>
  <c r="AH53" i="14"/>
  <c r="W54" i="14"/>
  <c r="AG54" i="14"/>
  <c r="AH54" i="14"/>
  <c r="W55" i="14"/>
  <c r="AG55" i="14"/>
  <c r="AH55" i="14"/>
  <c r="W56" i="14"/>
  <c r="AG56" i="14"/>
  <c r="AH56" i="14"/>
  <c r="W57" i="14"/>
  <c r="AG57" i="14"/>
  <c r="AH57" i="14"/>
  <c r="W58" i="14"/>
  <c r="AG58" i="14"/>
  <c r="AH58" i="14"/>
  <c r="W59" i="14"/>
  <c r="AG59" i="14"/>
  <c r="AH59" i="14"/>
  <c r="W60" i="14"/>
  <c r="AG60" i="14"/>
  <c r="AH60" i="14"/>
  <c r="W61" i="14"/>
  <c r="AG61" i="14"/>
  <c r="AH61" i="14"/>
  <c r="W62" i="14"/>
  <c r="AG62" i="14"/>
  <c r="AH62" i="14"/>
  <c r="W63" i="14"/>
  <c r="AG63" i="14"/>
  <c r="AH63" i="14"/>
  <c r="W64" i="14"/>
  <c r="AG64" i="14"/>
  <c r="AH64" i="14"/>
  <c r="W65" i="14"/>
  <c r="AG65" i="14"/>
  <c r="AH65" i="14"/>
  <c r="W66" i="14"/>
  <c r="AG66" i="14"/>
  <c r="AH66" i="14"/>
  <c r="W67" i="14"/>
  <c r="AG67" i="14"/>
  <c r="AH67" i="14"/>
  <c r="W68" i="14"/>
  <c r="AG68" i="14"/>
  <c r="AH68" i="14"/>
  <c r="W69" i="14"/>
  <c r="AG69" i="14"/>
  <c r="AH69" i="14"/>
  <c r="W70" i="14"/>
  <c r="AG70" i="14"/>
  <c r="AH70" i="14"/>
  <c r="W71" i="14"/>
  <c r="AG71" i="14"/>
  <c r="AH71" i="14"/>
  <c r="W72" i="14"/>
  <c r="AG72" i="14"/>
  <c r="AH72" i="14"/>
  <c r="W73" i="14"/>
  <c r="AG73" i="14"/>
  <c r="AH73" i="14"/>
  <c r="W74" i="14"/>
  <c r="AG74" i="14"/>
  <c r="AH74" i="14"/>
  <c r="W75" i="14"/>
  <c r="AG75" i="14"/>
  <c r="AH75" i="14"/>
  <c r="W76" i="14"/>
  <c r="AG76" i="14"/>
  <c r="AH76" i="14"/>
  <c r="W77" i="14"/>
  <c r="AG77" i="14"/>
  <c r="AH77" i="14"/>
  <c r="W78" i="14"/>
  <c r="AG78" i="14"/>
  <c r="AH78" i="14"/>
  <c r="W79" i="14"/>
  <c r="AG79" i="14"/>
  <c r="AH79" i="14"/>
  <c r="W80" i="14"/>
  <c r="AG80" i="14"/>
  <c r="AH80" i="14"/>
  <c r="AL687" i="5" l="1"/>
  <c r="AL766" i="5"/>
  <c r="CE418" i="5"/>
  <c r="AL129" i="5"/>
  <c r="CF625" i="5"/>
  <c r="CE426" i="5"/>
  <c r="CF426" i="5" s="1"/>
  <c r="AL757" i="5"/>
  <c r="AL295" i="5"/>
  <c r="AL80" i="5"/>
  <c r="CE341" i="5"/>
  <c r="AM341" i="5" s="1"/>
  <c r="CE773" i="5"/>
  <c r="AL616" i="5"/>
  <c r="AU616" i="5" s="1"/>
  <c r="AL42" i="5"/>
  <c r="AU600" i="5"/>
  <c r="AL121" i="5"/>
  <c r="CE739" i="5"/>
  <c r="AM739" i="5" s="1"/>
  <c r="AL64" i="5"/>
  <c r="CE177" i="5"/>
  <c r="AL284" i="5"/>
  <c r="CE539" i="5"/>
  <c r="CF539" i="5" s="1"/>
  <c r="CE444" i="5"/>
  <c r="AL112" i="5"/>
  <c r="AL688" i="5"/>
  <c r="CE812" i="5"/>
  <c r="CF812" i="5" s="1"/>
  <c r="AL725" i="5"/>
  <c r="CE48" i="5"/>
  <c r="AM48" i="5" s="1"/>
  <c r="AL494" i="5"/>
  <c r="AL595" i="5"/>
  <c r="AL675" i="5"/>
  <c r="CE88" i="5"/>
  <c r="CE651" i="5"/>
  <c r="AM651" i="5" s="1"/>
  <c r="AM802" i="5"/>
  <c r="CE584" i="5"/>
  <c r="AL404" i="5"/>
  <c r="CE729" i="5"/>
  <c r="CF729" i="5" s="1"/>
  <c r="CE294" i="5"/>
  <c r="AM294" i="5" s="1"/>
  <c r="CE410" i="5"/>
  <c r="AM410" i="5" s="1"/>
  <c r="AL778" i="5"/>
  <c r="AL563" i="5"/>
  <c r="AL667" i="5"/>
  <c r="CE695" i="5"/>
  <c r="AL310" i="5"/>
  <c r="AL259" i="5"/>
  <c r="AL805" i="5"/>
  <c r="AL579" i="5"/>
  <c r="AL90" i="5"/>
  <c r="AL786" i="5"/>
  <c r="AL81" i="5"/>
  <c r="CE302" i="5"/>
  <c r="AM302" i="5" s="1"/>
  <c r="CE110" i="5"/>
  <c r="AL110" i="5"/>
  <c r="CE615" i="5"/>
  <c r="AL615" i="5"/>
  <c r="AU615" i="5" s="1"/>
  <c r="CE762" i="5"/>
  <c r="CF762" i="5" s="1"/>
  <c r="AL285" i="5"/>
  <c r="AL102" i="5"/>
  <c r="CE442" i="5"/>
  <c r="AM442" i="5" s="1"/>
  <c r="AL394" i="5"/>
  <c r="AL569" i="5"/>
  <c r="AL528" i="5"/>
  <c r="AA298" i="5"/>
  <c r="AL650" i="5"/>
  <c r="CE650" i="5"/>
  <c r="AL753" i="5"/>
  <c r="CE753" i="5"/>
  <c r="CE685" i="5"/>
  <c r="AL685" i="5"/>
  <c r="AL477" i="5"/>
  <c r="CE477" i="5"/>
  <c r="CE718" i="5"/>
  <c r="AL718" i="5"/>
  <c r="CE192" i="5"/>
  <c r="AL192" i="5"/>
  <c r="CE804" i="5"/>
  <c r="AL804" i="5"/>
  <c r="CE332" i="5"/>
  <c r="AL332" i="5"/>
  <c r="AL770" i="5"/>
  <c r="CE770" i="5"/>
  <c r="CE401" i="5"/>
  <c r="AL401" i="5"/>
  <c r="CE274" i="5"/>
  <c r="AL274" i="5"/>
  <c r="AL95" i="5"/>
  <c r="CE95" i="5"/>
  <c r="AL200" i="5"/>
  <c r="CE200" i="5"/>
  <c r="CE491" i="5"/>
  <c r="AL491" i="5"/>
  <c r="AL47" i="5"/>
  <c r="CE47" i="5"/>
  <c r="CE592" i="5"/>
  <c r="AL592" i="5"/>
  <c r="CE708" i="5"/>
  <c r="AL708" i="5"/>
  <c r="AL122" i="5"/>
  <c r="CE122" i="5"/>
  <c r="CE716" i="5"/>
  <c r="AL716" i="5"/>
  <c r="CE731" i="5"/>
  <c r="AL731" i="5"/>
  <c r="AL672" i="5"/>
  <c r="CE672" i="5"/>
  <c r="CE55" i="5"/>
  <c r="AL55" i="5"/>
  <c r="CE560" i="5"/>
  <c r="AL560" i="5"/>
  <c r="CE475" i="5"/>
  <c r="AL475" i="5"/>
  <c r="CE307" i="5"/>
  <c r="AL307" i="5"/>
  <c r="CE264" i="5"/>
  <c r="AL264" i="5"/>
  <c r="CE280" i="5"/>
  <c r="AL280" i="5"/>
  <c r="CE317" i="5"/>
  <c r="AL317" i="5"/>
  <c r="AL440" i="5"/>
  <c r="CE440" i="5"/>
  <c r="CE701" i="5"/>
  <c r="AL701" i="5"/>
  <c r="AL184" i="5"/>
  <c r="CE184" i="5"/>
  <c r="CE371" i="5"/>
  <c r="AL371" i="5"/>
  <c r="CE256" i="5"/>
  <c r="AL256" i="5"/>
  <c r="CE570" i="5"/>
  <c r="AL570" i="5"/>
  <c r="CE432" i="5"/>
  <c r="AL432" i="5"/>
  <c r="CE554" i="5"/>
  <c r="AL554" i="5"/>
  <c r="CE340" i="5"/>
  <c r="AL340" i="5"/>
  <c r="CE792" i="5"/>
  <c r="AL792" i="5"/>
  <c r="CE745" i="5"/>
  <c r="AL745" i="5"/>
  <c r="CE111" i="5"/>
  <c r="AL111" i="5"/>
  <c r="CE387" i="5"/>
  <c r="AL387" i="5"/>
  <c r="CE674" i="5"/>
  <c r="AL674" i="5"/>
  <c r="CF601" i="5"/>
  <c r="AM601" i="5"/>
  <c r="AV601" i="5" s="1"/>
  <c r="CE485" i="5"/>
  <c r="AL485" i="5"/>
  <c r="AL308" i="5"/>
  <c r="CE308" i="5"/>
  <c r="AL456" i="5"/>
  <c r="CE456" i="5"/>
  <c r="CE79" i="5"/>
  <c r="AL79" i="5"/>
  <c r="CE71" i="5"/>
  <c r="AL71" i="5"/>
  <c r="CE523" i="5"/>
  <c r="AL523" i="5"/>
  <c r="CE769" i="5"/>
  <c r="AL769" i="5"/>
  <c r="AL293" i="5"/>
  <c r="CE293" i="5"/>
  <c r="CE680" i="5"/>
  <c r="AL680" i="5"/>
  <c r="AL325" i="5"/>
  <c r="CE325" i="5"/>
  <c r="CE531" i="5"/>
  <c r="AL531" i="5"/>
  <c r="CE211" i="5"/>
  <c r="AL211" i="5"/>
  <c r="CE291" i="5"/>
  <c r="AL291" i="5"/>
  <c r="CE746" i="5"/>
  <c r="AL746" i="5"/>
  <c r="AL120" i="5"/>
  <c r="CE120" i="5"/>
  <c r="CE483" i="5"/>
  <c r="AL483" i="5"/>
  <c r="CE501" i="5"/>
  <c r="AL501" i="5"/>
  <c r="CE820" i="5"/>
  <c r="AL820" i="5"/>
  <c r="CE272" i="5"/>
  <c r="AL272" i="5"/>
  <c r="AL87" i="5"/>
  <c r="CE87" i="5"/>
  <c r="CE299" i="5"/>
  <c r="AL299" i="5"/>
  <c r="CE546" i="5"/>
  <c r="AL546" i="5"/>
  <c r="CE63" i="5"/>
  <c r="AL63" i="5"/>
  <c r="CE315" i="5"/>
  <c r="AL315" i="5"/>
  <c r="CE693" i="5"/>
  <c r="AL693" i="5"/>
  <c r="AL379" i="5"/>
  <c r="CE379" i="5"/>
  <c r="CE738" i="5"/>
  <c r="AL738" i="5"/>
  <c r="CE103" i="5"/>
  <c r="AL103" i="5"/>
  <c r="CE515" i="5"/>
  <c r="AL515" i="5"/>
  <c r="CE666" i="5"/>
  <c r="AL666" i="5"/>
  <c r="AL585" i="5"/>
  <c r="CE585" i="5"/>
  <c r="CE395" i="5"/>
  <c r="AL395" i="5"/>
  <c r="AL819" i="5"/>
  <c r="CE819" i="5"/>
  <c r="AL301" i="5"/>
  <c r="CE301" i="5"/>
  <c r="CE507" i="5"/>
  <c r="AL507" i="5"/>
  <c r="AL702" i="5"/>
  <c r="CE702" i="5"/>
  <c r="CF661" i="5"/>
  <c r="AM661" i="5"/>
  <c r="CF677" i="5"/>
  <c r="AM677" i="5"/>
  <c r="CF660" i="5"/>
  <c r="AM660" i="5"/>
  <c r="CF735" i="5"/>
  <c r="AM735" i="5"/>
  <c r="CF727" i="5"/>
  <c r="AM727" i="5"/>
  <c r="CE204" i="5"/>
  <c r="AL204" i="5"/>
  <c r="AM516" i="5"/>
  <c r="CF516" i="5"/>
  <c r="CE697" i="5"/>
  <c r="AL697" i="5"/>
  <c r="CE443" i="5"/>
  <c r="AL443" i="5"/>
  <c r="CE61" i="5"/>
  <c r="AL61" i="5"/>
  <c r="CE451" i="5"/>
  <c r="AL451" i="5"/>
  <c r="CE639" i="5"/>
  <c r="AL639" i="5"/>
  <c r="CE288" i="5"/>
  <c r="AL288" i="5"/>
  <c r="CF499" i="5"/>
  <c r="AM499" i="5"/>
  <c r="CF444" i="5"/>
  <c r="AM444" i="5"/>
  <c r="CE653" i="5"/>
  <c r="AL653" i="5"/>
  <c r="CE714" i="5"/>
  <c r="AL714" i="5"/>
  <c r="CF161" i="5"/>
  <c r="AM161" i="5"/>
  <c r="AM327" i="5"/>
  <c r="CF327" i="5"/>
  <c r="CF90" i="5"/>
  <c r="AM90" i="5"/>
  <c r="CE496" i="5"/>
  <c r="AL496" i="5"/>
  <c r="CE671" i="5"/>
  <c r="AL671" i="5"/>
  <c r="CF141" i="5"/>
  <c r="AM141" i="5"/>
  <c r="CE385" i="5"/>
  <c r="AL385" i="5"/>
  <c r="CE77" i="5"/>
  <c r="AL77" i="5"/>
  <c r="CF153" i="5"/>
  <c r="AM153" i="5"/>
  <c r="AM137" i="5"/>
  <c r="CF137" i="5"/>
  <c r="CE767" i="5"/>
  <c r="AL767" i="5"/>
  <c r="CE556" i="5"/>
  <c r="AL556" i="5"/>
  <c r="CE599" i="5"/>
  <c r="AL599" i="5"/>
  <c r="AU599" i="5" s="1"/>
  <c r="CF805" i="5"/>
  <c r="AM805" i="5"/>
  <c r="AM748" i="5"/>
  <c r="CF748" i="5"/>
  <c r="CE468" i="5"/>
  <c r="AL468" i="5"/>
  <c r="CE459" i="5"/>
  <c r="AL459" i="5"/>
  <c r="CF380" i="5"/>
  <c r="AM380" i="5"/>
  <c r="CE366" i="5"/>
  <c r="AL366" i="5"/>
  <c r="CE312" i="5"/>
  <c r="AL312" i="5"/>
  <c r="CE361" i="5"/>
  <c r="AL361" i="5"/>
  <c r="CG283" i="5"/>
  <c r="AN283" i="5"/>
  <c r="CE194" i="5"/>
  <c r="AL194" i="5"/>
  <c r="CE178" i="5"/>
  <c r="AL178" i="5"/>
  <c r="CF358" i="5"/>
  <c r="AM358" i="5"/>
  <c r="CE436" i="5"/>
  <c r="AL436" i="5"/>
  <c r="CE480" i="5"/>
  <c r="AL480" i="5"/>
  <c r="CE566" i="5"/>
  <c r="AL566" i="5"/>
  <c r="AL630" i="5"/>
  <c r="AU630" i="5" s="1"/>
  <c r="CE630" i="5"/>
  <c r="CE682" i="5"/>
  <c r="AL682" i="5"/>
  <c r="CE526" i="5"/>
  <c r="AL526" i="5"/>
  <c r="CE354" i="5"/>
  <c r="AL354" i="5"/>
  <c r="CE469" i="5"/>
  <c r="AL469" i="5"/>
  <c r="CE467" i="5"/>
  <c r="AL467" i="5"/>
  <c r="AL400" i="5"/>
  <c r="CE400" i="5"/>
  <c r="CE431" i="5"/>
  <c r="AL431" i="5"/>
  <c r="CE791" i="5"/>
  <c r="AL791" i="5"/>
  <c r="CF318" i="5"/>
  <c r="AM318" i="5"/>
  <c r="CF595" i="5"/>
  <c r="AM595" i="5"/>
  <c r="AV595" i="5" s="1"/>
  <c r="CE368" i="5"/>
  <c r="AL368" i="5"/>
  <c r="CE691" i="5"/>
  <c r="AL691" i="5"/>
  <c r="CE663" i="5"/>
  <c r="AL663" i="5"/>
  <c r="CE101" i="5"/>
  <c r="AL101" i="5"/>
  <c r="CE692" i="5"/>
  <c r="AL692" i="5"/>
  <c r="CE544" i="5"/>
  <c r="AL544" i="5"/>
  <c r="AL118" i="5"/>
  <c r="CE118" i="5"/>
  <c r="CE230" i="5"/>
  <c r="AL230" i="5"/>
  <c r="CE255" i="5"/>
  <c r="AL255" i="5"/>
  <c r="CE337" i="5"/>
  <c r="AL337" i="5"/>
  <c r="CE489" i="5"/>
  <c r="AL489" i="5"/>
  <c r="CE588" i="5"/>
  <c r="AL588" i="5"/>
  <c r="AM579" i="5"/>
  <c r="AV579" i="5" s="1"/>
  <c r="CF579" i="5"/>
  <c r="CE59" i="5"/>
  <c r="AL59" i="5"/>
  <c r="CE126" i="5"/>
  <c r="AL126" i="5"/>
  <c r="AM235" i="5"/>
  <c r="CF235" i="5"/>
  <c r="AM80" i="5"/>
  <c r="CF80" i="5"/>
  <c r="CE75" i="5"/>
  <c r="AL75" i="5"/>
  <c r="CE324" i="5"/>
  <c r="AL324" i="5"/>
  <c r="CF405" i="5"/>
  <c r="AM405" i="5"/>
  <c r="CE567" i="5"/>
  <c r="AL567" i="5"/>
  <c r="CE455" i="5"/>
  <c r="AL455" i="5"/>
  <c r="CE128" i="5"/>
  <c r="AL128" i="5"/>
  <c r="AM478" i="5"/>
  <c r="CF478" i="5"/>
  <c r="AL449" i="5"/>
  <c r="CE449" i="5"/>
  <c r="CE447" i="5"/>
  <c r="AL447" i="5"/>
  <c r="AM710" i="5"/>
  <c r="CF710" i="5"/>
  <c r="CE751" i="5"/>
  <c r="AL751" i="5"/>
  <c r="AM765" i="5"/>
  <c r="CF765" i="5"/>
  <c r="CE758" i="5"/>
  <c r="AL758" i="5"/>
  <c r="CF155" i="5"/>
  <c r="AM155" i="5"/>
  <c r="CE163" i="5"/>
  <c r="AL163" i="5"/>
  <c r="CE419" i="5"/>
  <c r="AL419" i="5"/>
  <c r="CE270" i="5"/>
  <c r="AL270" i="5"/>
  <c r="CE276" i="5"/>
  <c r="AL276" i="5"/>
  <c r="CE306" i="5"/>
  <c r="AL306" i="5"/>
  <c r="CE598" i="5"/>
  <c r="AL598" i="5"/>
  <c r="AU598" i="5" s="1"/>
  <c r="CE231" i="5"/>
  <c r="AL231" i="5"/>
  <c r="AL378" i="5"/>
  <c r="CE378" i="5"/>
  <c r="CF165" i="5"/>
  <c r="AM165" i="5"/>
  <c r="CF479" i="5"/>
  <c r="AM479" i="5"/>
  <c r="CE460" i="5"/>
  <c r="AL460" i="5"/>
  <c r="CE649" i="5"/>
  <c r="AL649" i="5"/>
  <c r="AL225" i="5"/>
  <c r="CE225" i="5"/>
  <c r="CE445" i="5"/>
  <c r="AL445" i="5"/>
  <c r="AM762" i="5"/>
  <c r="AM177" i="5"/>
  <c r="CF177" i="5"/>
  <c r="CE140" i="5"/>
  <c r="AL140" i="5"/>
  <c r="AM434" i="5"/>
  <c r="CF434" i="5"/>
  <c r="CF394" i="5"/>
  <c r="AM394" i="5"/>
  <c r="AL355" i="5"/>
  <c r="CE355" i="5"/>
  <c r="CE519" i="5"/>
  <c r="AL519" i="5"/>
  <c r="AM548" i="5"/>
  <c r="CF548" i="5"/>
  <c r="CE360" i="5"/>
  <c r="AL360" i="5"/>
  <c r="CE430" i="5"/>
  <c r="AL430" i="5"/>
  <c r="CE553" i="5"/>
  <c r="AL553" i="5"/>
  <c r="CE336" i="5"/>
  <c r="AL336" i="5"/>
  <c r="CE498" i="5"/>
  <c r="AL498" i="5"/>
  <c r="CF98" i="5"/>
  <c r="AM98" i="5"/>
  <c r="CE517" i="5"/>
  <c r="AL517" i="5"/>
  <c r="CE814" i="5"/>
  <c r="AL814" i="5"/>
  <c r="CF573" i="5"/>
  <c r="AM573" i="5"/>
  <c r="CE521" i="5"/>
  <c r="AL521" i="5"/>
  <c r="CF251" i="5"/>
  <c r="AM251" i="5"/>
  <c r="CE234" i="5"/>
  <c r="AL234" i="5"/>
  <c r="CF414" i="5"/>
  <c r="AM414" i="5"/>
  <c r="AV414" i="5" s="1"/>
  <c r="CF470" i="5"/>
  <c r="AM470" i="5"/>
  <c r="AM365" i="5"/>
  <c r="CF365" i="5"/>
  <c r="CE438" i="5"/>
  <c r="AL438" i="5"/>
  <c r="CE511" i="5"/>
  <c r="AL511" i="5"/>
  <c r="AM555" i="5"/>
  <c r="CF555" i="5"/>
  <c r="CE798" i="5"/>
  <c r="AL798" i="5"/>
  <c r="CE629" i="5"/>
  <c r="AL629" i="5"/>
  <c r="AU629" i="5" s="1"/>
  <c r="CF766" i="5"/>
  <c r="AM766" i="5"/>
  <c r="CE787" i="5"/>
  <c r="AL787" i="5"/>
  <c r="CE117" i="5"/>
  <c r="AL117" i="5"/>
  <c r="CE209" i="5"/>
  <c r="AL209" i="5"/>
  <c r="CF500" i="5"/>
  <c r="AM500" i="5"/>
  <c r="CF777" i="5"/>
  <c r="AM777" i="5"/>
  <c r="CE172" i="5"/>
  <c r="AL172" i="5"/>
  <c r="CF121" i="5"/>
  <c r="AM121" i="5"/>
  <c r="CF189" i="5"/>
  <c r="AM189" i="5"/>
  <c r="CE446" i="5"/>
  <c r="AL446" i="5"/>
  <c r="CE605" i="5"/>
  <c r="AL605" i="5"/>
  <c r="CG632" i="5"/>
  <c r="AN632" i="5"/>
  <c r="AW632" i="5" s="1"/>
  <c r="CE607" i="5"/>
  <c r="AL607" i="5"/>
  <c r="CF690" i="5"/>
  <c r="AM690" i="5"/>
  <c r="CE699" i="5"/>
  <c r="AL699" i="5"/>
  <c r="CE679" i="5"/>
  <c r="AL679" i="5"/>
  <c r="CE51" i="5"/>
  <c r="AL51" i="5"/>
  <c r="AL203" i="5"/>
  <c r="CE203" i="5"/>
  <c r="AM720" i="5"/>
  <c r="CF720" i="5"/>
  <c r="CE759" i="5"/>
  <c r="AL759" i="5"/>
  <c r="CE789" i="5"/>
  <c r="AL789" i="5"/>
  <c r="AM538" i="5"/>
  <c r="CF538" i="5"/>
  <c r="AM696" i="5"/>
  <c r="CF696" i="5"/>
  <c r="CE263" i="5"/>
  <c r="AL263" i="5"/>
  <c r="CF448" i="5"/>
  <c r="AM448" i="5"/>
  <c r="CE474" i="5"/>
  <c r="AL474" i="5"/>
  <c r="CF642" i="5"/>
  <c r="AM642" i="5"/>
  <c r="CE673" i="5"/>
  <c r="AL673" i="5"/>
  <c r="AM73" i="5"/>
  <c r="CF73" i="5"/>
  <c r="CF58" i="5"/>
  <c r="AM58" i="5"/>
  <c r="AL278" i="5"/>
  <c r="CE278" i="5"/>
  <c r="CE158" i="5"/>
  <c r="AL158" i="5"/>
  <c r="CE305" i="5"/>
  <c r="AL305" i="5"/>
  <c r="AM402" i="5"/>
  <c r="CF402" i="5"/>
  <c r="CE248" i="5"/>
  <c r="AL248" i="5"/>
  <c r="CE271" i="5"/>
  <c r="AL271" i="5"/>
  <c r="CE399" i="5"/>
  <c r="AL399" i="5"/>
  <c r="CE409" i="5"/>
  <c r="AL409" i="5"/>
  <c r="CF584" i="5"/>
  <c r="AM584" i="5"/>
  <c r="CE637" i="5"/>
  <c r="AL637" i="5"/>
  <c r="AU637" i="5" s="1"/>
  <c r="CG721" i="5"/>
  <c r="AN721" i="5"/>
  <c r="AL737" i="5"/>
  <c r="CE737" i="5"/>
  <c r="CE228" i="5"/>
  <c r="AL228" i="5"/>
  <c r="CF412" i="5"/>
  <c r="AM412" i="5"/>
  <c r="CE205" i="5"/>
  <c r="AL205" i="5"/>
  <c r="CE382" i="5"/>
  <c r="AL382" i="5"/>
  <c r="CE740" i="5"/>
  <c r="AL740" i="5"/>
  <c r="CE583" i="5"/>
  <c r="AL583" i="5"/>
  <c r="CE645" i="5"/>
  <c r="AL645" i="5"/>
  <c r="CE657" i="5"/>
  <c r="AL657" i="5"/>
  <c r="CE808" i="5"/>
  <c r="AL808" i="5"/>
  <c r="CE99" i="5"/>
  <c r="AL99" i="5"/>
  <c r="CE78" i="5"/>
  <c r="AL78" i="5"/>
  <c r="CF261" i="5"/>
  <c r="AM261" i="5"/>
  <c r="CE162" i="5"/>
  <c r="AL162" i="5"/>
  <c r="CE253" i="5"/>
  <c r="AL253" i="5"/>
  <c r="AL152" i="5"/>
  <c r="CE152" i="5"/>
  <c r="CE221" i="5"/>
  <c r="AL221" i="5"/>
  <c r="CE296" i="5"/>
  <c r="AL296" i="5"/>
  <c r="CE290" i="5"/>
  <c r="AL290" i="5"/>
  <c r="CE441" i="5"/>
  <c r="AL441" i="5"/>
  <c r="CF578" i="5"/>
  <c r="AM578" i="5"/>
  <c r="AV578" i="5" s="1"/>
  <c r="CF646" i="5"/>
  <c r="AM646" i="5"/>
  <c r="AL638" i="5"/>
  <c r="CE638" i="5"/>
  <c r="AL703" i="5"/>
  <c r="CE703" i="5"/>
  <c r="CE806" i="5"/>
  <c r="AL806" i="5"/>
  <c r="CE389" i="5"/>
  <c r="AL389" i="5"/>
  <c r="AL242" i="5"/>
  <c r="CE242" i="5"/>
  <c r="CF532" i="5"/>
  <c r="AM532" i="5"/>
  <c r="CF695" i="5"/>
  <c r="AM695" i="5"/>
  <c r="CE179" i="5"/>
  <c r="AL179" i="5"/>
  <c r="CF624" i="5"/>
  <c r="AM624" i="5"/>
  <c r="AV624" i="5" s="1"/>
  <c r="CE176" i="5"/>
  <c r="AL176" i="5"/>
  <c r="AM309" i="5"/>
  <c r="CF309" i="5"/>
  <c r="CE238" i="5"/>
  <c r="AL238" i="5"/>
  <c r="CF373" i="5"/>
  <c r="AM373" i="5"/>
  <c r="AN799" i="5"/>
  <c r="CG799" i="5"/>
  <c r="AL643" i="5"/>
  <c r="CE643" i="5"/>
  <c r="CE359" i="5"/>
  <c r="AL359" i="5"/>
  <c r="CE781" i="5"/>
  <c r="AL781" i="5"/>
  <c r="CE188" i="5"/>
  <c r="AL188" i="5"/>
  <c r="CE116" i="5"/>
  <c r="AL116" i="5"/>
  <c r="CE689" i="5"/>
  <c r="AL689" i="5"/>
  <c r="CE662" i="5"/>
  <c r="AL662" i="5"/>
  <c r="CE266" i="5"/>
  <c r="AL266" i="5"/>
  <c r="AL342" i="5"/>
  <c r="CE342" i="5"/>
  <c r="CE533" i="5"/>
  <c r="AL533" i="5"/>
  <c r="CE728" i="5"/>
  <c r="AL728" i="5"/>
  <c r="AM56" i="5"/>
  <c r="CF56" i="5"/>
  <c r="CE540" i="5"/>
  <c r="AL540" i="5"/>
  <c r="CE582" i="5"/>
  <c r="AL582" i="5"/>
  <c r="AM89" i="5"/>
  <c r="CF89" i="5"/>
  <c r="CF66" i="5"/>
  <c r="AM66" i="5"/>
  <c r="CF510" i="5"/>
  <c r="AM510" i="5"/>
  <c r="CE712" i="5"/>
  <c r="AL712" i="5"/>
  <c r="CE108" i="5"/>
  <c r="AL108" i="5"/>
  <c r="CF786" i="5"/>
  <c r="AM786" i="5"/>
  <c r="CF594" i="5"/>
  <c r="AM594" i="5"/>
  <c r="AV594" i="5" s="1"/>
  <c r="CE53" i="5"/>
  <c r="AL53" i="5"/>
  <c r="AM749" i="5"/>
  <c r="CF749" i="5"/>
  <c r="CF790" i="5"/>
  <c r="AM790" i="5"/>
  <c r="AL136" i="5"/>
  <c r="CE136" i="5"/>
  <c r="AM333" i="5"/>
  <c r="CF333" i="5"/>
  <c r="CF569" i="5"/>
  <c r="AM569" i="5"/>
  <c r="CE68" i="5"/>
  <c r="AL68" i="5"/>
  <c r="AM723" i="5"/>
  <c r="CF723" i="5"/>
  <c r="CE124" i="5"/>
  <c r="AL124" i="5"/>
  <c r="CE144" i="5"/>
  <c r="AL144" i="5"/>
  <c r="AM49" i="5"/>
  <c r="CF49" i="5"/>
  <c r="CE527" i="5"/>
  <c r="AL527" i="5"/>
  <c r="CE631" i="5"/>
  <c r="AL631" i="5"/>
  <c r="AU631" i="5" s="1"/>
  <c r="CE654" i="5"/>
  <c r="AL654" i="5"/>
  <c r="CE665" i="5"/>
  <c r="AL665" i="5"/>
  <c r="CF750" i="5"/>
  <c r="AM750" i="5"/>
  <c r="CE741" i="5"/>
  <c r="AL741" i="5"/>
  <c r="CE800" i="5"/>
  <c r="AL800" i="5"/>
  <c r="AL127" i="5"/>
  <c r="CE127" i="5"/>
  <c r="CE376" i="5"/>
  <c r="AL376" i="5"/>
  <c r="CE134" i="5"/>
  <c r="AL134" i="5"/>
  <c r="CE535" i="5"/>
  <c r="AL535" i="5"/>
  <c r="CF733" i="5"/>
  <c r="AM733" i="5"/>
  <c r="CE384" i="5"/>
  <c r="AL384" i="5"/>
  <c r="CE774" i="5"/>
  <c r="AL774" i="5"/>
  <c r="CF173" i="5"/>
  <c r="AM173" i="5"/>
  <c r="CE335" i="5"/>
  <c r="AL335" i="5"/>
  <c r="CG348" i="5"/>
  <c r="AN348" i="5"/>
  <c r="CE505" i="5"/>
  <c r="AL505" i="5"/>
  <c r="CE195" i="5"/>
  <c r="AL195" i="5"/>
  <c r="CE353" i="5"/>
  <c r="AL353" i="5"/>
  <c r="AL191" i="5"/>
  <c r="CE191" i="5"/>
  <c r="CE508" i="5"/>
  <c r="AL508" i="5"/>
  <c r="CF593" i="5"/>
  <c r="AM593" i="5"/>
  <c r="AV593" i="5" s="1"/>
  <c r="CF207" i="5"/>
  <c r="AM207" i="5"/>
  <c r="CE490" i="5"/>
  <c r="AL490" i="5"/>
  <c r="CE186" i="5"/>
  <c r="AL186" i="5"/>
  <c r="CE237" i="5"/>
  <c r="AL237" i="5"/>
  <c r="CE558" i="5"/>
  <c r="AL558" i="5"/>
  <c r="CE529" i="5"/>
  <c r="AL529" i="5"/>
  <c r="CE549" i="5"/>
  <c r="AL549" i="5"/>
  <c r="AL622" i="5"/>
  <c r="AU622" i="5" s="1"/>
  <c r="CE622" i="5"/>
  <c r="CE614" i="5"/>
  <c r="AL614" i="5"/>
  <c r="AU614" i="5" s="1"/>
  <c r="CE818" i="5"/>
  <c r="AL818" i="5"/>
  <c r="CF74" i="5"/>
  <c r="AM74" i="5"/>
  <c r="AL719" i="5"/>
  <c r="CE719" i="5"/>
  <c r="CE43" i="5"/>
  <c r="AL43" i="5"/>
  <c r="AL210" i="5"/>
  <c r="CE210" i="5"/>
  <c r="CE249" i="5"/>
  <c r="AL249" i="5"/>
  <c r="AM418" i="5"/>
  <c r="CF418" i="5"/>
  <c r="CE437" i="5"/>
  <c r="AL437" i="5"/>
  <c r="CE509" i="5"/>
  <c r="AL509" i="5"/>
  <c r="CF551" i="5"/>
  <c r="AM551" i="5"/>
  <c r="CE618" i="5"/>
  <c r="AL618" i="5"/>
  <c r="AU618" i="5" s="1"/>
  <c r="CF725" i="5"/>
  <c r="AM725" i="5"/>
  <c r="CE683" i="5"/>
  <c r="AL683" i="5"/>
  <c r="CF243" i="5"/>
  <c r="AM243" i="5"/>
  <c r="CE383" i="5"/>
  <c r="AL383" i="5"/>
  <c r="CE506" i="5"/>
  <c r="AL506" i="5"/>
  <c r="CF761" i="5"/>
  <c r="AM761" i="5"/>
  <c r="CE229" i="5"/>
  <c r="AL229" i="5"/>
  <c r="AM493" i="5"/>
  <c r="CF493" i="5"/>
  <c r="CE334" i="5"/>
  <c r="AL334" i="5"/>
  <c r="CE351" i="5"/>
  <c r="AL351" i="5"/>
  <c r="CE292" i="5"/>
  <c r="AL292" i="5"/>
  <c r="CE370" i="5"/>
  <c r="AL370" i="5"/>
  <c r="CE564" i="5"/>
  <c r="AL564" i="5"/>
  <c r="AM602" i="5"/>
  <c r="AV602" i="5" s="1"/>
  <c r="CF602" i="5"/>
  <c r="CE439" i="5"/>
  <c r="AL439" i="5"/>
  <c r="CE542" i="5"/>
  <c r="AL542" i="5"/>
  <c r="CE91" i="5"/>
  <c r="AL91" i="5"/>
  <c r="AL143" i="5"/>
  <c r="CE143" i="5"/>
  <c r="CF619" i="5"/>
  <c r="AM619" i="5"/>
  <c r="AV619" i="5" s="1"/>
  <c r="CE752" i="5"/>
  <c r="AL752" i="5"/>
  <c r="CE797" i="5"/>
  <c r="AL797" i="5"/>
  <c r="CE208" i="5"/>
  <c r="AL208" i="5"/>
  <c r="CF260" i="5"/>
  <c r="AM260" i="5"/>
  <c r="CF512" i="5"/>
  <c r="AM512" i="5"/>
  <c r="CF102" i="5"/>
  <c r="AM102" i="5"/>
  <c r="CF149" i="5"/>
  <c r="AM149" i="5"/>
  <c r="CE54" i="5"/>
  <c r="AL54" i="5"/>
  <c r="CE174" i="5"/>
  <c r="AL174" i="5"/>
  <c r="CE545" i="5"/>
  <c r="AL545" i="5"/>
  <c r="CE678" i="5"/>
  <c r="AL678" i="5"/>
  <c r="CE705" i="5"/>
  <c r="AL705" i="5"/>
  <c r="CE713" i="5"/>
  <c r="AL713" i="5"/>
  <c r="CE313" i="5"/>
  <c r="AL313" i="5"/>
  <c r="CF106" i="5"/>
  <c r="AM106" i="5"/>
  <c r="CE239" i="5"/>
  <c r="AL239" i="5"/>
  <c r="CF773" i="5"/>
  <c r="AM773" i="5"/>
  <c r="CE92" i="5"/>
  <c r="AL92" i="5"/>
  <c r="CE422" i="5"/>
  <c r="AL422" i="5"/>
  <c r="CE196" i="5"/>
  <c r="AL196" i="5"/>
  <c r="CE156" i="5"/>
  <c r="AL156" i="5"/>
  <c r="CE147" i="5"/>
  <c r="AL147" i="5"/>
  <c r="CE138" i="5"/>
  <c r="AL138" i="5"/>
  <c r="AM450" i="5"/>
  <c r="CF450" i="5"/>
  <c r="CE377" i="5"/>
  <c r="AL377" i="5"/>
  <c r="CE408" i="5"/>
  <c r="AL408" i="5"/>
  <c r="AM547" i="5"/>
  <c r="CF547" i="5"/>
  <c r="CE596" i="5"/>
  <c r="AL596" i="5"/>
  <c r="AU594" i="5" s="1"/>
  <c r="CE681" i="5"/>
  <c r="AL681" i="5"/>
  <c r="AL722" i="5"/>
  <c r="CE722" i="5"/>
  <c r="AM754" i="5"/>
  <c r="CF754" i="5"/>
  <c r="CE743" i="5"/>
  <c r="AL743" i="5"/>
  <c r="CE779" i="5"/>
  <c r="AL779" i="5"/>
  <c r="CE793" i="5"/>
  <c r="AL793" i="5"/>
  <c r="CE344" i="5"/>
  <c r="AL344" i="5"/>
  <c r="CF658" i="5"/>
  <c r="AM658" i="5"/>
  <c r="CE686" i="5"/>
  <c r="AL686" i="5"/>
  <c r="CF157" i="5"/>
  <c r="AM157" i="5"/>
  <c r="CF782" i="5"/>
  <c r="AM782" i="5"/>
  <c r="AL803" i="5"/>
  <c r="CE803" i="5"/>
  <c r="CF125" i="5"/>
  <c r="AM125" i="5"/>
  <c r="CF193" i="5"/>
  <c r="AM193" i="5"/>
  <c r="CE421" i="5"/>
  <c r="AL421" i="5"/>
  <c r="CF520" i="5"/>
  <c r="AM520" i="5"/>
  <c r="CF568" i="5"/>
  <c r="AM568" i="5"/>
  <c r="CF563" i="5"/>
  <c r="AM563" i="5"/>
  <c r="AV563" i="5" s="1"/>
  <c r="CE776" i="5"/>
  <c r="AL776" i="5"/>
  <c r="CF807" i="5"/>
  <c r="AM807" i="5"/>
  <c r="CE241" i="5"/>
  <c r="AL241" i="5"/>
  <c r="CF557" i="5"/>
  <c r="AM557" i="5"/>
  <c r="CE641" i="5"/>
  <c r="AL641" i="5"/>
  <c r="CE704" i="5"/>
  <c r="AL704" i="5"/>
  <c r="AM129" i="5"/>
  <c r="CF129" i="5"/>
  <c r="CE375" i="5"/>
  <c r="AL375" i="5"/>
  <c r="AM201" i="5"/>
  <c r="CF201" i="5"/>
  <c r="CE390" i="5"/>
  <c r="AL390" i="5"/>
  <c r="CF688" i="5"/>
  <c r="AM688" i="5"/>
  <c r="CF424" i="5"/>
  <c r="AM424" i="5"/>
  <c r="CE403" i="5"/>
  <c r="AL403" i="5"/>
  <c r="CE559" i="5"/>
  <c r="AL559" i="5"/>
  <c r="CE575" i="5"/>
  <c r="AL575" i="5"/>
  <c r="AM640" i="5"/>
  <c r="CF640" i="5"/>
  <c r="AM747" i="5"/>
  <c r="CF747" i="5"/>
  <c r="AL768" i="5"/>
  <c r="CE768" i="5"/>
  <c r="CE482" i="5"/>
  <c r="AL482" i="5"/>
  <c r="AM350" i="5"/>
  <c r="CF350" i="5"/>
  <c r="CE217" i="5"/>
  <c r="AL217" i="5"/>
  <c r="CE240" i="5"/>
  <c r="AL240" i="5"/>
  <c r="AL339" i="5"/>
  <c r="CE339" i="5"/>
  <c r="CF112" i="5"/>
  <c r="AM112" i="5"/>
  <c r="CE170" i="5"/>
  <c r="AL170" i="5"/>
  <c r="CE115" i="5"/>
  <c r="AL115" i="5"/>
  <c r="AM763" i="5"/>
  <c r="CF763" i="5"/>
  <c r="CE386" i="5"/>
  <c r="AL386" i="5"/>
  <c r="CE612" i="5"/>
  <c r="AL612" i="5"/>
  <c r="CF471" i="5"/>
  <c r="AM471" i="5"/>
  <c r="CF197" i="5"/>
  <c r="AM197" i="5"/>
  <c r="CE60" i="5"/>
  <c r="AL60" i="5"/>
  <c r="CE180" i="5"/>
  <c r="AL180" i="5"/>
  <c r="AM227" i="5"/>
  <c r="CF227" i="5"/>
  <c r="AM267" i="5"/>
  <c r="CF267" i="5"/>
  <c r="CE142" i="5"/>
  <c r="AL142" i="5"/>
  <c r="CF295" i="5"/>
  <c r="AM295" i="5"/>
  <c r="CE224" i="5"/>
  <c r="AL224" i="5"/>
  <c r="CE298" i="5"/>
  <c r="AL298" i="5"/>
  <c r="CF364" i="5"/>
  <c r="AM364" i="5"/>
  <c r="CE732" i="5"/>
  <c r="AL732" i="5"/>
  <c r="CE352" i="5"/>
  <c r="AL352" i="5"/>
  <c r="CE597" i="5"/>
  <c r="AL597" i="5"/>
  <c r="AU597" i="5" s="1"/>
  <c r="CF50" i="5"/>
  <c r="AM50" i="5"/>
  <c r="AM212" i="5"/>
  <c r="CF212" i="5"/>
  <c r="CF580" i="5"/>
  <c r="AM580" i="5"/>
  <c r="AV580" i="5" s="1"/>
  <c r="CF603" i="5"/>
  <c r="AM603" i="5"/>
  <c r="AV603" i="5" s="1"/>
  <c r="AM562" i="5"/>
  <c r="CF562" i="5"/>
  <c r="AM571" i="5"/>
  <c r="CF571" i="5"/>
  <c r="AM72" i="5"/>
  <c r="CF72" i="5"/>
  <c r="AL199" i="5"/>
  <c r="CE199" i="5"/>
  <c r="AM586" i="5"/>
  <c r="CF586" i="5"/>
  <c r="AM279" i="5"/>
  <c r="CF279" i="5"/>
  <c r="CE320" i="5"/>
  <c r="AL320" i="5"/>
  <c r="CE425" i="5"/>
  <c r="AL425" i="5"/>
  <c r="AL94" i="5"/>
  <c r="CE94" i="5"/>
  <c r="CG802" i="5"/>
  <c r="AN802" i="5"/>
  <c r="CG608" i="5"/>
  <c r="AN608" i="5"/>
  <c r="AW608" i="5" s="1"/>
  <c r="CF57" i="5"/>
  <c r="AM57" i="5"/>
  <c r="CE381" i="5"/>
  <c r="AL381" i="5"/>
  <c r="CE454" i="5"/>
  <c r="AL454" i="5"/>
  <c r="CE700" i="5"/>
  <c r="AL700" i="5"/>
  <c r="CF114" i="5"/>
  <c r="AM114" i="5"/>
  <c r="CE321" i="5"/>
  <c r="AL321" i="5"/>
  <c r="CE815" i="5"/>
  <c r="AL815" i="5"/>
  <c r="CE817" i="5"/>
  <c r="AL817" i="5"/>
  <c r="AM396" i="5"/>
  <c r="CF396" i="5"/>
  <c r="AM130" i="5"/>
  <c r="CF130" i="5"/>
  <c r="AL123" i="5"/>
  <c r="CE123" i="5"/>
  <c r="CE190" i="5"/>
  <c r="AL190" i="5"/>
  <c r="CF620" i="5"/>
  <c r="AM620" i="5"/>
  <c r="AV620" i="5" s="1"/>
  <c r="CE159" i="5"/>
  <c r="AL159" i="5"/>
  <c r="AM65" i="5"/>
  <c r="CF65" i="5"/>
  <c r="CE233" i="5"/>
  <c r="AL233" i="5"/>
  <c r="CE461" i="5"/>
  <c r="AL461" i="5"/>
  <c r="CE282" i="5"/>
  <c r="AL282" i="5"/>
  <c r="AL810" i="5"/>
  <c r="CE810" i="5"/>
  <c r="CE362" i="5"/>
  <c r="AL362" i="5"/>
  <c r="CF633" i="5"/>
  <c r="AM633" i="5"/>
  <c r="AV633" i="5" s="1"/>
  <c r="CE537" i="5"/>
  <c r="AL537" i="5"/>
  <c r="CE742" i="5"/>
  <c r="AL742" i="5"/>
  <c r="CE187" i="5"/>
  <c r="AL187" i="5"/>
  <c r="CF169" i="5"/>
  <c r="AM169" i="5"/>
  <c r="AM275" i="5"/>
  <c r="CF275" i="5"/>
  <c r="CF328" i="5"/>
  <c r="AM328" i="5"/>
  <c r="CF413" i="5"/>
  <c r="AM413" i="5"/>
  <c r="AV413" i="5" s="1"/>
  <c r="CF628" i="5"/>
  <c r="AM628" i="5"/>
  <c r="AV628" i="5" s="1"/>
  <c r="CF105" i="5"/>
  <c r="AM105" i="5"/>
  <c r="CE164" i="5"/>
  <c r="AL164" i="5"/>
  <c r="AL160" i="5"/>
  <c r="CE160" i="5"/>
  <c r="AM388" i="5"/>
  <c r="CF388" i="5"/>
  <c r="CE345" i="5"/>
  <c r="AL345" i="5"/>
  <c r="CE415" i="5"/>
  <c r="AL415" i="5"/>
  <c r="CE369" i="5"/>
  <c r="AL369" i="5"/>
  <c r="CE392" i="5"/>
  <c r="AL392" i="5"/>
  <c r="CE514" i="5"/>
  <c r="AL514" i="5"/>
  <c r="AM610" i="5"/>
  <c r="AV610" i="5" s="1"/>
  <c r="CF610" i="5"/>
  <c r="CE668" i="5"/>
  <c r="AL668" i="5"/>
  <c r="CE214" i="5"/>
  <c r="AL214" i="5"/>
  <c r="CE226" i="5"/>
  <c r="AL226" i="5"/>
  <c r="CE76" i="5"/>
  <c r="AL76" i="5"/>
  <c r="AL167" i="5"/>
  <c r="CE167" i="5"/>
  <c r="AL250" i="5"/>
  <c r="CE250" i="5"/>
  <c r="CE322" i="5"/>
  <c r="AL322" i="5"/>
  <c r="CE393" i="5"/>
  <c r="AL393" i="5"/>
  <c r="CE463" i="5"/>
  <c r="AL463" i="5"/>
  <c r="CF494" i="5"/>
  <c r="AM494" i="5"/>
  <c r="CF576" i="5"/>
  <c r="AM576" i="5"/>
  <c r="CE574" i="5"/>
  <c r="AL574" i="5"/>
  <c r="AU602" i="5"/>
  <c r="AU601" i="5"/>
  <c r="AN625" i="5"/>
  <c r="AW625" i="5" s="1"/>
  <c r="CG625" i="5"/>
  <c r="CF669" i="5"/>
  <c r="AM669" i="5"/>
  <c r="CF813" i="5"/>
  <c r="AM813" i="5"/>
  <c r="CF796" i="5"/>
  <c r="AM796" i="5"/>
  <c r="CF131" i="5"/>
  <c r="AM131" i="5"/>
  <c r="CE730" i="5"/>
  <c r="AL730" i="5"/>
  <c r="AL433" i="5"/>
  <c r="CE433" i="5"/>
  <c r="AM303" i="5"/>
  <c r="CF303" i="5"/>
  <c r="CE314" i="5"/>
  <c r="AL314" i="5"/>
  <c r="CE513" i="5"/>
  <c r="AL513" i="5"/>
  <c r="AM617" i="5"/>
  <c r="AV617" i="5" s="1"/>
  <c r="CF617" i="5"/>
  <c r="CF119" i="5"/>
  <c r="AM119" i="5"/>
  <c r="CE423" i="5"/>
  <c r="AL423" i="5"/>
  <c r="AM778" i="5"/>
  <c r="CF778" i="5"/>
  <c r="CE488" i="5"/>
  <c r="AL488" i="5"/>
  <c r="CE407" i="5"/>
  <c r="AL407" i="5"/>
  <c r="AL492" i="5"/>
  <c r="CE492" i="5"/>
  <c r="CE726" i="5"/>
  <c r="AL726" i="5"/>
  <c r="CE311" i="5"/>
  <c r="AL311" i="5"/>
  <c r="AM502" i="5"/>
  <c r="CF502" i="5"/>
  <c r="AM96" i="5"/>
  <c r="CF96" i="5"/>
  <c r="CF268" i="5"/>
  <c r="AM268" i="5"/>
  <c r="CF504" i="5"/>
  <c r="AM504" i="5"/>
  <c r="CE236" i="5"/>
  <c r="AL236" i="5"/>
  <c r="CE329" i="5"/>
  <c r="AL329" i="5"/>
  <c r="CF323" i="5"/>
  <c r="AM323" i="5"/>
  <c r="CE343" i="5"/>
  <c r="AL343" i="5"/>
  <c r="CF406" i="5"/>
  <c r="AM406" i="5"/>
  <c r="CF675" i="5"/>
  <c r="AM675" i="5"/>
  <c r="CF404" i="5"/>
  <c r="AM404" i="5"/>
  <c r="CF534" i="5"/>
  <c r="AM534" i="5"/>
  <c r="AL561" i="5"/>
  <c r="CE561" i="5"/>
  <c r="CE133" i="5"/>
  <c r="AL133" i="5"/>
  <c r="CE398" i="5"/>
  <c r="AL398" i="5"/>
  <c r="CE416" i="5"/>
  <c r="AL416" i="5"/>
  <c r="CE715" i="5"/>
  <c r="AL715" i="5"/>
  <c r="CE297" i="5"/>
  <c r="AL297" i="5"/>
  <c r="CE300" i="5"/>
  <c r="AL300" i="5"/>
  <c r="CE518" i="5"/>
  <c r="AL518" i="5"/>
  <c r="CF132" i="5"/>
  <c r="AM132" i="5"/>
  <c r="CE84" i="5"/>
  <c r="AL84" i="5"/>
  <c r="CE107" i="5"/>
  <c r="AL107" i="5"/>
  <c r="CF284" i="5"/>
  <c r="AM284" i="5"/>
  <c r="CE168" i="5"/>
  <c r="AL168" i="5"/>
  <c r="CE257" i="5"/>
  <c r="AL257" i="5"/>
  <c r="CE223" i="5"/>
  <c r="AL223" i="5"/>
  <c r="CE429" i="5"/>
  <c r="AL429" i="5"/>
  <c r="AL347" i="5"/>
  <c r="CE347" i="5"/>
  <c r="CE481" i="5"/>
  <c r="AL481" i="5"/>
  <c r="CF698" i="5"/>
  <c r="AM698" i="5"/>
  <c r="CF667" i="5"/>
  <c r="AM667" i="5"/>
  <c r="AL709" i="5"/>
  <c r="CE709" i="5"/>
  <c r="CE717" i="5"/>
  <c r="AL717" i="5"/>
  <c r="CE273" i="5"/>
  <c r="AL273" i="5"/>
  <c r="CF756" i="5"/>
  <c r="AM756" i="5"/>
  <c r="CE252" i="5"/>
  <c r="AL252" i="5"/>
  <c r="AM772" i="5"/>
  <c r="CF772" i="5"/>
  <c r="CF81" i="5"/>
  <c r="AM81" i="5"/>
  <c r="CE52" i="5"/>
  <c r="AL52" i="5"/>
  <c r="AL286" i="5"/>
  <c r="CE286" i="5"/>
  <c r="CE216" i="5"/>
  <c r="AL216" i="5"/>
  <c r="CE541" i="5"/>
  <c r="AL541" i="5"/>
  <c r="CE484" i="5"/>
  <c r="AL484" i="5"/>
  <c r="CF577" i="5"/>
  <c r="AM577" i="5"/>
  <c r="CF694" i="5"/>
  <c r="AM694" i="5"/>
  <c r="CF784" i="5"/>
  <c r="AM784" i="5"/>
  <c r="CF472" i="5"/>
  <c r="AM472" i="5"/>
  <c r="CF356" i="5"/>
  <c r="AM356" i="5"/>
  <c r="CE572" i="5"/>
  <c r="AL572" i="5"/>
  <c r="CE707" i="5"/>
  <c r="AL707" i="5"/>
  <c r="AM88" i="5"/>
  <c r="CF88" i="5"/>
  <c r="CE183" i="5"/>
  <c r="AL183" i="5"/>
  <c r="CF310" i="5"/>
  <c r="AM310" i="5"/>
  <c r="CF458" i="5"/>
  <c r="AM458" i="5"/>
  <c r="CE635" i="5"/>
  <c r="AL635" i="5"/>
  <c r="AU635" i="5" s="1"/>
  <c r="CE676" i="5"/>
  <c r="AL676" i="5"/>
  <c r="AL771" i="5"/>
  <c r="CE771" i="5"/>
  <c r="CE590" i="5"/>
  <c r="AL590" i="5"/>
  <c r="CE648" i="5"/>
  <c r="AL648" i="5"/>
  <c r="CE206" i="5"/>
  <c r="AL206" i="5"/>
  <c r="CE232" i="5"/>
  <c r="AL232" i="5"/>
  <c r="CE420" i="5"/>
  <c r="AL420" i="5"/>
  <c r="CE809" i="5"/>
  <c r="AL809" i="5"/>
  <c r="CE357" i="5"/>
  <c r="AL357" i="5"/>
  <c r="CF611" i="5"/>
  <c r="AM611" i="5"/>
  <c r="AV611" i="5" s="1"/>
  <c r="CE154" i="5"/>
  <c r="AL154" i="5"/>
  <c r="CE62" i="5"/>
  <c r="AL62" i="5"/>
  <c r="CE100" i="5"/>
  <c r="AL100" i="5"/>
  <c r="CE151" i="5"/>
  <c r="AL151" i="5"/>
  <c r="CE287" i="5"/>
  <c r="AL287" i="5"/>
  <c r="CE487" i="5"/>
  <c r="AL487" i="5"/>
  <c r="CE338" i="5"/>
  <c r="AL338" i="5"/>
  <c r="CE497" i="5"/>
  <c r="AL497" i="5"/>
  <c r="CE83" i="5"/>
  <c r="AL83" i="5"/>
  <c r="CE391" i="5"/>
  <c r="AL391" i="5"/>
  <c r="CF536" i="5"/>
  <c r="AM536" i="5"/>
  <c r="CE550" i="5"/>
  <c r="AL550" i="5"/>
  <c r="CF185" i="5"/>
  <c r="AM185" i="5"/>
  <c r="CE254" i="5"/>
  <c r="AL254" i="5"/>
  <c r="AL346" i="5"/>
  <c r="CE346" i="5"/>
  <c r="CE495" i="5"/>
  <c r="AL495" i="5"/>
  <c r="CE647" i="5"/>
  <c r="AL647" i="5"/>
  <c r="CE736" i="5"/>
  <c r="AL736" i="5"/>
  <c r="CF97" i="5"/>
  <c r="AM97" i="5"/>
  <c r="CE245" i="5"/>
  <c r="AL245" i="5"/>
  <c r="CE148" i="5"/>
  <c r="AL148" i="5"/>
  <c r="CF304" i="5"/>
  <c r="AM304" i="5"/>
  <c r="CE198" i="5"/>
  <c r="AL198" i="5"/>
  <c r="AM466" i="5"/>
  <c r="CF466" i="5"/>
  <c r="AL465" i="5"/>
  <c r="CE465" i="5"/>
  <c r="CG609" i="5"/>
  <c r="AN609" i="5"/>
  <c r="AW609" i="5" s="1"/>
  <c r="CE552" i="5"/>
  <c r="AL552" i="5"/>
  <c r="CF659" i="5"/>
  <c r="AM659" i="5"/>
  <c r="AM326" i="5"/>
  <c r="CF326" i="5"/>
  <c r="CE435" i="5"/>
  <c r="AL435" i="5"/>
  <c r="AM616" i="5"/>
  <c r="AV616" i="5" s="1"/>
  <c r="CF616" i="5"/>
  <c r="CE684" i="5"/>
  <c r="AL684" i="5"/>
  <c r="CE93" i="5"/>
  <c r="AL93" i="5"/>
  <c r="CE522" i="5"/>
  <c r="AL522" i="5"/>
  <c r="CE85" i="5"/>
  <c r="AL85" i="5"/>
  <c r="CE150" i="5"/>
  <c r="AL150" i="5"/>
  <c r="CF42" i="5"/>
  <c r="AM42" i="5"/>
  <c r="AV42" i="5" s="1"/>
  <c r="AM145" i="5"/>
  <c r="CF145" i="5"/>
  <c r="CE45" i="5"/>
  <c r="AL45" i="5"/>
  <c r="CF181" i="5"/>
  <c r="AM181" i="5"/>
  <c r="AM213" i="5"/>
  <c r="CF213" i="5"/>
  <c r="CF331" i="5"/>
  <c r="AM331" i="5"/>
  <c r="CE367" i="5"/>
  <c r="AL367" i="5"/>
  <c r="CE452" i="5"/>
  <c r="AL452" i="5"/>
  <c r="CE462" i="5"/>
  <c r="AL462" i="5"/>
  <c r="AU609" i="5"/>
  <c r="CE530" i="5"/>
  <c r="AL530" i="5"/>
  <c r="CE591" i="5"/>
  <c r="AL591" i="5"/>
  <c r="CF687" i="5"/>
  <c r="AM687" i="5"/>
  <c r="AM724" i="5"/>
  <c r="CF724" i="5"/>
  <c r="AM755" i="5"/>
  <c r="CF755" i="5"/>
  <c r="CE760" i="5"/>
  <c r="AL760" i="5"/>
  <c r="CE44" i="5"/>
  <c r="AL44" i="5"/>
  <c r="CE182" i="5"/>
  <c r="AL182" i="5"/>
  <c r="AL706" i="5"/>
  <c r="CE706" i="5"/>
  <c r="CE109" i="5"/>
  <c r="AL109" i="5"/>
  <c r="CE222" i="5"/>
  <c r="AL222" i="5"/>
  <c r="CE503" i="5"/>
  <c r="AL503" i="5"/>
  <c r="CF104" i="5"/>
  <c r="AM104" i="5"/>
  <c r="CF113" i="5"/>
  <c r="AM113" i="5"/>
  <c r="CF277" i="5"/>
  <c r="AM277" i="5"/>
  <c r="CF319" i="5"/>
  <c r="AM319" i="5"/>
  <c r="AL265" i="5"/>
  <c r="CE265" i="5"/>
  <c r="CE316" i="5"/>
  <c r="AL316" i="5"/>
  <c r="CE374" i="5"/>
  <c r="AL374" i="5"/>
  <c r="AM524" i="5"/>
  <c r="CF524" i="5"/>
  <c r="CE604" i="5"/>
  <c r="AL604" i="5"/>
  <c r="AU604" i="5" s="1"/>
  <c r="AL623" i="5"/>
  <c r="AU623" i="5" s="1"/>
  <c r="CE623" i="5"/>
  <c r="CF757" i="5"/>
  <c r="AM757" i="5"/>
  <c r="CE146" i="5"/>
  <c r="AL146" i="5"/>
  <c r="CE166" i="5"/>
  <c r="AL166" i="5"/>
  <c r="CE457" i="5"/>
  <c r="AL457" i="5"/>
  <c r="CF627" i="5"/>
  <c r="AM627" i="5"/>
  <c r="AV627" i="5" s="1"/>
  <c r="CF543" i="5"/>
  <c r="AM543" i="5"/>
  <c r="CE565" i="5"/>
  <c r="AL565" i="5"/>
  <c r="CE139" i="5"/>
  <c r="AL139" i="5"/>
  <c r="CF220" i="5"/>
  <c r="AM220" i="5"/>
  <c r="CE171" i="5"/>
  <c r="AL171" i="5"/>
  <c r="CE244" i="5"/>
  <c r="AL244" i="5"/>
  <c r="CE427" i="5"/>
  <c r="AL427" i="5"/>
  <c r="CE330" i="5"/>
  <c r="AL330" i="5"/>
  <c r="CE453" i="5"/>
  <c r="AL453" i="5"/>
  <c r="CE525" i="5"/>
  <c r="AL525" i="5"/>
  <c r="CG600" i="5"/>
  <c r="AN600" i="5"/>
  <c r="AW600" i="5" s="1"/>
  <c r="CE613" i="5"/>
  <c r="AL613" i="5"/>
  <c r="CF587" i="5"/>
  <c r="AM587" i="5"/>
  <c r="CE621" i="5"/>
  <c r="AL621" i="5"/>
  <c r="AU621" i="5" s="1"/>
  <c r="CE670" i="5"/>
  <c r="AL670" i="5"/>
  <c r="AL656" i="5"/>
  <c r="CE656" i="5"/>
  <c r="CE816" i="5"/>
  <c r="AL816" i="5"/>
  <c r="CE801" i="5"/>
  <c r="AL801" i="5"/>
  <c r="CE581" i="5"/>
  <c r="AL581" i="5"/>
  <c r="AU580" i="5" s="1"/>
  <c r="CF259" i="5"/>
  <c r="AM259" i="5"/>
  <c r="CF269" i="5"/>
  <c r="AM269" i="5"/>
  <c r="AL476" i="5"/>
  <c r="CE476" i="5"/>
  <c r="CF626" i="5"/>
  <c r="AM626" i="5"/>
  <c r="AV626" i="5" s="1"/>
  <c r="CE744" i="5"/>
  <c r="AL744" i="5"/>
  <c r="CE785" i="5"/>
  <c r="AL785" i="5"/>
  <c r="CF795" i="5"/>
  <c r="AM795" i="5"/>
  <c r="CE246" i="5"/>
  <c r="AL246" i="5"/>
  <c r="AL86" i="5"/>
  <c r="CE86" i="5"/>
  <c r="CE69" i="5"/>
  <c r="AL69" i="5"/>
  <c r="CE349" i="5"/>
  <c r="AL349" i="5"/>
  <c r="CE780" i="5"/>
  <c r="AL780" i="5"/>
  <c r="CE783" i="5"/>
  <c r="AL783" i="5"/>
  <c r="AM372" i="5"/>
  <c r="CF372" i="5"/>
  <c r="AL764" i="5"/>
  <c r="CE764" i="5"/>
  <c r="CE794" i="5"/>
  <c r="AL794" i="5"/>
  <c r="CE634" i="5"/>
  <c r="AL634" i="5"/>
  <c r="AU634" i="5" s="1"/>
  <c r="CF82" i="5"/>
  <c r="AM82" i="5"/>
  <c r="CF46" i="5"/>
  <c r="AM46" i="5"/>
  <c r="CE70" i="5"/>
  <c r="AL70" i="5"/>
  <c r="CE135" i="5"/>
  <c r="AL135" i="5"/>
  <c r="CE262" i="5"/>
  <c r="AL262" i="5"/>
  <c r="CE218" i="5"/>
  <c r="AL218" i="5"/>
  <c r="CE215" i="5"/>
  <c r="AL215" i="5"/>
  <c r="CF464" i="5"/>
  <c r="AM464" i="5"/>
  <c r="AL644" i="5"/>
  <c r="CE644" i="5"/>
  <c r="CE734" i="5"/>
  <c r="AL734" i="5"/>
  <c r="CE775" i="5"/>
  <c r="AL775" i="5"/>
  <c r="CE417" i="5"/>
  <c r="AL417" i="5"/>
  <c r="CF528" i="5"/>
  <c r="AM528" i="5"/>
  <c r="CE636" i="5"/>
  <c r="AL636" i="5"/>
  <c r="AU636" i="5" s="1"/>
  <c r="CE397" i="5"/>
  <c r="AL397" i="5"/>
  <c r="AM711" i="5"/>
  <c r="CF711" i="5"/>
  <c r="CE473" i="5"/>
  <c r="AL473" i="5"/>
  <c r="CE202" i="5"/>
  <c r="AL202" i="5"/>
  <c r="AM219" i="5"/>
  <c r="CF219" i="5"/>
  <c r="AM285" i="5"/>
  <c r="CF285" i="5"/>
  <c r="AL258" i="5"/>
  <c r="CE258" i="5"/>
  <c r="CE289" i="5"/>
  <c r="AL289" i="5"/>
  <c r="CE281" i="5"/>
  <c r="AL281" i="5"/>
  <c r="AL363" i="5"/>
  <c r="CE363" i="5"/>
  <c r="CF428" i="5"/>
  <c r="AM428" i="5"/>
  <c r="CE589" i="5"/>
  <c r="AL589" i="5"/>
  <c r="AM652" i="5"/>
  <c r="CF652" i="5"/>
  <c r="CE664" i="5"/>
  <c r="AL664" i="5"/>
  <c r="CF788" i="5"/>
  <c r="AM788" i="5"/>
  <c r="CE811" i="5"/>
  <c r="AL811" i="5"/>
  <c r="AM64" i="5"/>
  <c r="CF64" i="5"/>
  <c r="AL175" i="5"/>
  <c r="CE175" i="5"/>
  <c r="AM486" i="5"/>
  <c r="CF486" i="5"/>
  <c r="AU603" i="5"/>
  <c r="CE67" i="5"/>
  <c r="AL67" i="5"/>
  <c r="CE411" i="5"/>
  <c r="AL411" i="5"/>
  <c r="CE247" i="5"/>
  <c r="AL247" i="5"/>
  <c r="CE606" i="5"/>
  <c r="AL606" i="5"/>
  <c r="AU606" i="5" s="1"/>
  <c r="CE655" i="5"/>
  <c r="AL655" i="5"/>
  <c r="W8" i="14"/>
  <c r="W6" i="14"/>
  <c r="W9" i="14"/>
  <c r="A10" i="14"/>
  <c r="A11" i="14" s="1"/>
  <c r="CF739" i="5" l="1"/>
  <c r="AM426" i="5"/>
  <c r="CF651" i="5"/>
  <c r="AM812" i="5"/>
  <c r="CF341" i="5"/>
  <c r="AM539" i="5"/>
  <c r="CF48" i="5"/>
  <c r="CG48" i="5" s="1"/>
  <c r="AU417" i="5"/>
  <c r="CF294" i="5"/>
  <c r="AV412" i="5"/>
  <c r="AU584" i="5"/>
  <c r="AU583" i="5"/>
  <c r="AM729" i="5"/>
  <c r="AU548" i="5"/>
  <c r="CF410" i="5"/>
  <c r="CG410" i="5" s="1"/>
  <c r="AU247" i="5"/>
  <c r="AU435" i="5"/>
  <c r="CF302" i="5"/>
  <c r="CF615" i="5"/>
  <c r="AM615" i="5"/>
  <c r="AV615" i="5" s="1"/>
  <c r="CF442" i="5"/>
  <c r="CG442" i="5" s="1"/>
  <c r="CF110" i="5"/>
  <c r="AM110" i="5"/>
  <c r="AU592" i="5"/>
  <c r="AU428" i="5"/>
  <c r="AU564" i="5"/>
  <c r="AU332" i="5"/>
  <c r="AU528" i="5"/>
  <c r="AU341" i="5"/>
  <c r="AU388" i="5"/>
  <c r="AU373" i="5"/>
  <c r="AU497" i="5"/>
  <c r="AU411" i="5"/>
  <c r="AU504" i="5"/>
  <c r="AU442" i="5"/>
  <c r="AU543" i="5"/>
  <c r="AU119" i="5"/>
  <c r="AU450" i="5"/>
  <c r="AV562" i="5"/>
  <c r="AU444" i="5"/>
  <c r="AU591" i="5"/>
  <c r="AV577" i="5"/>
  <c r="AU408" i="5"/>
  <c r="AU539" i="5"/>
  <c r="CF666" i="5"/>
  <c r="AM666" i="5"/>
  <c r="CF63" i="5"/>
  <c r="AM63" i="5"/>
  <c r="AM272" i="5"/>
  <c r="CF272" i="5"/>
  <c r="AM340" i="5"/>
  <c r="CF340" i="5"/>
  <c r="CF256" i="5"/>
  <c r="AM256" i="5"/>
  <c r="CF440" i="5"/>
  <c r="AM440" i="5"/>
  <c r="CF672" i="5"/>
  <c r="AM672" i="5"/>
  <c r="CF708" i="5"/>
  <c r="AM708" i="5"/>
  <c r="CF47" i="5"/>
  <c r="AM47" i="5"/>
  <c r="CF770" i="5"/>
  <c r="AM770" i="5"/>
  <c r="CF685" i="5"/>
  <c r="AM685" i="5"/>
  <c r="AV576" i="5"/>
  <c r="AU151" i="5"/>
  <c r="AU505" i="5"/>
  <c r="CF485" i="5"/>
  <c r="AM485" i="5"/>
  <c r="AU449" i="5"/>
  <c r="CF819" i="5"/>
  <c r="AM819" i="5"/>
  <c r="CF531" i="5"/>
  <c r="AM531" i="5"/>
  <c r="AV531" i="5" s="1"/>
  <c r="AU327" i="5"/>
  <c r="AU471" i="5"/>
  <c r="AU377" i="5"/>
  <c r="AU532" i="5"/>
  <c r="CF693" i="5"/>
  <c r="AM693" i="5"/>
  <c r="CF325" i="5"/>
  <c r="AM325" i="5"/>
  <c r="CF554" i="5"/>
  <c r="AM554" i="5"/>
  <c r="AU575" i="5"/>
  <c r="AU596" i="5"/>
  <c r="AU595" i="5"/>
  <c r="AM702" i="5"/>
  <c r="CF702" i="5"/>
  <c r="CF523" i="5"/>
  <c r="AM523" i="5"/>
  <c r="AM79" i="5"/>
  <c r="CF79" i="5"/>
  <c r="CG601" i="5"/>
  <c r="AN601" i="5"/>
  <c r="AW601" i="5" s="1"/>
  <c r="CF184" i="5"/>
  <c r="AM184" i="5"/>
  <c r="CF317" i="5"/>
  <c r="AM317" i="5"/>
  <c r="CF475" i="5"/>
  <c r="AM475" i="5"/>
  <c r="CF491" i="5"/>
  <c r="AM491" i="5"/>
  <c r="AM332" i="5"/>
  <c r="CF332" i="5"/>
  <c r="AU148" i="5"/>
  <c r="AU141" i="5"/>
  <c r="CF546" i="5"/>
  <c r="AM546" i="5"/>
  <c r="AV546" i="5" s="1"/>
  <c r="AM746" i="5"/>
  <c r="CF746" i="5"/>
  <c r="CF371" i="5"/>
  <c r="AM371" i="5"/>
  <c r="AU66" i="5"/>
  <c r="AU145" i="5"/>
  <c r="AU530" i="5"/>
  <c r="AU185" i="5"/>
  <c r="AU268" i="5"/>
  <c r="AU326" i="5"/>
  <c r="AU380" i="5"/>
  <c r="AU369" i="5"/>
  <c r="AM395" i="5"/>
  <c r="CF395" i="5"/>
  <c r="CF103" i="5"/>
  <c r="AM103" i="5"/>
  <c r="CF315" i="5"/>
  <c r="AM315" i="5"/>
  <c r="CF299" i="5"/>
  <c r="AM299" i="5"/>
  <c r="CF501" i="5"/>
  <c r="AM501" i="5"/>
  <c r="AM456" i="5"/>
  <c r="CF456" i="5"/>
  <c r="CF745" i="5"/>
  <c r="AM745" i="5"/>
  <c r="AM432" i="5"/>
  <c r="CF432" i="5"/>
  <c r="CF731" i="5"/>
  <c r="AM731" i="5"/>
  <c r="AM716" i="5"/>
  <c r="CF716" i="5"/>
  <c r="AM592" i="5"/>
  <c r="AV592" i="5" s="1"/>
  <c r="CF592" i="5"/>
  <c r="AM200" i="5"/>
  <c r="CF200" i="5"/>
  <c r="CF515" i="5"/>
  <c r="AM515" i="5"/>
  <c r="AV515" i="5" s="1"/>
  <c r="CF820" i="5"/>
  <c r="AM820" i="5"/>
  <c r="CF111" i="5"/>
  <c r="AM111" i="5"/>
  <c r="AU258" i="5"/>
  <c r="AU213" i="5"/>
  <c r="AU146" i="5"/>
  <c r="AU56" i="5"/>
  <c r="AU439" i="5"/>
  <c r="AM585" i="5"/>
  <c r="CF585" i="5"/>
  <c r="AU538" i="5"/>
  <c r="CF87" i="5"/>
  <c r="AM87" i="5"/>
  <c r="CF291" i="5"/>
  <c r="AM291" i="5"/>
  <c r="CF680" i="5"/>
  <c r="AM680" i="5"/>
  <c r="AM71" i="5"/>
  <c r="CF71" i="5"/>
  <c r="AM674" i="5"/>
  <c r="CF674" i="5"/>
  <c r="CF280" i="5"/>
  <c r="AM280" i="5"/>
  <c r="CF560" i="5"/>
  <c r="AM560" i="5"/>
  <c r="CF122" i="5"/>
  <c r="AM122" i="5"/>
  <c r="CF274" i="5"/>
  <c r="AM274" i="5"/>
  <c r="AM804" i="5"/>
  <c r="CF804" i="5"/>
  <c r="CF477" i="5"/>
  <c r="AM477" i="5"/>
  <c r="AM753" i="5"/>
  <c r="CF753" i="5"/>
  <c r="AM769" i="5"/>
  <c r="CF769" i="5"/>
  <c r="CF718" i="5"/>
  <c r="AM718" i="5"/>
  <c r="AU200" i="5"/>
  <c r="AU139" i="5"/>
  <c r="AU550" i="5"/>
  <c r="AU572" i="5"/>
  <c r="AU429" i="5"/>
  <c r="AU574" i="5"/>
  <c r="AU415" i="5"/>
  <c r="AU414" i="5"/>
  <c r="AU409" i="5"/>
  <c r="AU446" i="5"/>
  <c r="AM507" i="5"/>
  <c r="CF507" i="5"/>
  <c r="CF738" i="5"/>
  <c r="AM738" i="5"/>
  <c r="AU410" i="5"/>
  <c r="CF483" i="5"/>
  <c r="AM483" i="5"/>
  <c r="CF293" i="5"/>
  <c r="AM293" i="5"/>
  <c r="CF308" i="5"/>
  <c r="AM308" i="5"/>
  <c r="AM792" i="5"/>
  <c r="CF792" i="5"/>
  <c r="CF570" i="5"/>
  <c r="AM570" i="5"/>
  <c r="CF95" i="5"/>
  <c r="AM95" i="5"/>
  <c r="CF307" i="5"/>
  <c r="AM307" i="5"/>
  <c r="AU565" i="5"/>
  <c r="AU82" i="5"/>
  <c r="AU153" i="5"/>
  <c r="AU537" i="5"/>
  <c r="AU437" i="5"/>
  <c r="AU582" i="5"/>
  <c r="AU563" i="5"/>
  <c r="CF301" i="5"/>
  <c r="AM301" i="5"/>
  <c r="AM379" i="5"/>
  <c r="CF379" i="5"/>
  <c r="AM120" i="5"/>
  <c r="CF120" i="5"/>
  <c r="CF211" i="5"/>
  <c r="AM211" i="5"/>
  <c r="CF387" i="5"/>
  <c r="AM387" i="5"/>
  <c r="CF701" i="5"/>
  <c r="AM701" i="5"/>
  <c r="CF264" i="5"/>
  <c r="AM264" i="5"/>
  <c r="AM55" i="5"/>
  <c r="CF55" i="5"/>
  <c r="AM401" i="5"/>
  <c r="CF401" i="5"/>
  <c r="AM192" i="5"/>
  <c r="CF192" i="5"/>
  <c r="AM650" i="5"/>
  <c r="CF650" i="5"/>
  <c r="CF664" i="5"/>
  <c r="AM664" i="5"/>
  <c r="CF349" i="5"/>
  <c r="AM349" i="5"/>
  <c r="CF330" i="5"/>
  <c r="AM330" i="5"/>
  <c r="AN294" i="5"/>
  <c r="CG294" i="5"/>
  <c r="CF530" i="5"/>
  <c r="AM530" i="5"/>
  <c r="AU150" i="5"/>
  <c r="AU149" i="5"/>
  <c r="CF550" i="5"/>
  <c r="AM550" i="5"/>
  <c r="AN310" i="5"/>
  <c r="CG310" i="5"/>
  <c r="AU300" i="5"/>
  <c r="AU299" i="5"/>
  <c r="AN502" i="5"/>
  <c r="AW502" i="5" s="1"/>
  <c r="CG502" i="5"/>
  <c r="CG486" i="5"/>
  <c r="AN486" i="5"/>
  <c r="AN652" i="5"/>
  <c r="CG652" i="5"/>
  <c r="AM363" i="5"/>
  <c r="CF363" i="5"/>
  <c r="AN711" i="5"/>
  <c r="CG711" i="5"/>
  <c r="AM634" i="5"/>
  <c r="AV634" i="5" s="1"/>
  <c r="CF634" i="5"/>
  <c r="AU244" i="5"/>
  <c r="AU243" i="5"/>
  <c r="CG543" i="5"/>
  <c r="AN543" i="5"/>
  <c r="AW543" i="5" s="1"/>
  <c r="AU465" i="5"/>
  <c r="AU495" i="5"/>
  <c r="AU494" i="5"/>
  <c r="AU493" i="5"/>
  <c r="CF206" i="5"/>
  <c r="AM206" i="5"/>
  <c r="AU216" i="5"/>
  <c r="AM668" i="5"/>
  <c r="CF668" i="5"/>
  <c r="CF70" i="5"/>
  <c r="AM70" i="5"/>
  <c r="AN795" i="5"/>
  <c r="CG795" i="5"/>
  <c r="AM244" i="5"/>
  <c r="CF244" i="5"/>
  <c r="AU462" i="5"/>
  <c r="AU287" i="5"/>
  <c r="CF159" i="5"/>
  <c r="AM159" i="5"/>
  <c r="AU454" i="5"/>
  <c r="CF411" i="5"/>
  <c r="AM411" i="5"/>
  <c r="AV411" i="5" s="1"/>
  <c r="CF175" i="5"/>
  <c r="AM175" i="5"/>
  <c r="AU589" i="5"/>
  <c r="AU587" i="5"/>
  <c r="CG285" i="5"/>
  <c r="AN285" i="5"/>
  <c r="AU397" i="5"/>
  <c r="AU395" i="5"/>
  <c r="AU394" i="5"/>
  <c r="AU396" i="5"/>
  <c r="AU364" i="5"/>
  <c r="AU295" i="5"/>
  <c r="AU197" i="5"/>
  <c r="CF794" i="5"/>
  <c r="AM794" i="5"/>
  <c r="CF783" i="5"/>
  <c r="AM783" i="5"/>
  <c r="CF86" i="5"/>
  <c r="AM86" i="5"/>
  <c r="CF476" i="5"/>
  <c r="AM476" i="5"/>
  <c r="CF801" i="5"/>
  <c r="AM801" i="5"/>
  <c r="CF621" i="5"/>
  <c r="AM621" i="5"/>
  <c r="AV621" i="5" s="1"/>
  <c r="AM525" i="5"/>
  <c r="CF525" i="5"/>
  <c r="AU171" i="5"/>
  <c r="AU88" i="5"/>
  <c r="AU90" i="5"/>
  <c r="CG524" i="5"/>
  <c r="AN524" i="5"/>
  <c r="AW524" i="5" s="1"/>
  <c r="CG277" i="5"/>
  <c r="AN277" i="5"/>
  <c r="AU503" i="5"/>
  <c r="AU500" i="5"/>
  <c r="CF462" i="5"/>
  <c r="AM462" i="5"/>
  <c r="AN213" i="5"/>
  <c r="CG213" i="5"/>
  <c r="CF85" i="5"/>
  <c r="AM85" i="5"/>
  <c r="AN616" i="5"/>
  <c r="AW616" i="5" s="1"/>
  <c r="CG616" i="5"/>
  <c r="CG659" i="5"/>
  <c r="AN659" i="5"/>
  <c r="AU464" i="5"/>
  <c r="CG304" i="5"/>
  <c r="AN304" i="5"/>
  <c r="AU96" i="5"/>
  <c r="AU501" i="5"/>
  <c r="AU391" i="5"/>
  <c r="CF497" i="5"/>
  <c r="AM497" i="5"/>
  <c r="CF287" i="5"/>
  <c r="AM287" i="5"/>
  <c r="AM154" i="5"/>
  <c r="CF154" i="5"/>
  <c r="CF809" i="5"/>
  <c r="AM809" i="5"/>
  <c r="AU183" i="5"/>
  <c r="AM286" i="5"/>
  <c r="CF286" i="5"/>
  <c r="AN698" i="5"/>
  <c r="CG698" i="5"/>
  <c r="CF429" i="5"/>
  <c r="AM429" i="5"/>
  <c r="AN406" i="5"/>
  <c r="AW406" i="5" s="1"/>
  <c r="CG406" i="5"/>
  <c r="AU167" i="5"/>
  <c r="AU212" i="5"/>
  <c r="AU155" i="5"/>
  <c r="AU207" i="5"/>
  <c r="CF202" i="5"/>
  <c r="AM202" i="5"/>
  <c r="CF644" i="5"/>
  <c r="AM644" i="5"/>
  <c r="AN626" i="5"/>
  <c r="AW626" i="5" s="1"/>
  <c r="CG626" i="5"/>
  <c r="AU62" i="5"/>
  <c r="AU49" i="5"/>
  <c r="AU58" i="5"/>
  <c r="AU104" i="5"/>
  <c r="AU407" i="5"/>
  <c r="AU406" i="5"/>
  <c r="AU405" i="5"/>
  <c r="AU404" i="5"/>
  <c r="CF94" i="5"/>
  <c r="AM94" i="5"/>
  <c r="AU112" i="5"/>
  <c r="AU427" i="5"/>
  <c r="AU426" i="5"/>
  <c r="AU424" i="5"/>
  <c r="AU166" i="5"/>
  <c r="AU165" i="5"/>
  <c r="CF44" i="5"/>
  <c r="AM44" i="5"/>
  <c r="CF45" i="5"/>
  <c r="AM45" i="5"/>
  <c r="AM357" i="5"/>
  <c r="CF357" i="5"/>
  <c r="AN472" i="5"/>
  <c r="CG472" i="5"/>
  <c r="AN97" i="5"/>
  <c r="CG97" i="5"/>
  <c r="AU154" i="5"/>
  <c r="CF676" i="5"/>
  <c r="AM676" i="5"/>
  <c r="AM168" i="5"/>
  <c r="CF168" i="5"/>
  <c r="AU293" i="5"/>
  <c r="CF226" i="5"/>
  <c r="AM226" i="5"/>
  <c r="AU321" i="5"/>
  <c r="AU319" i="5"/>
  <c r="AU175" i="5"/>
  <c r="CF811" i="5"/>
  <c r="AM811" i="5"/>
  <c r="CF589" i="5"/>
  <c r="AM589" i="5"/>
  <c r="AU281" i="5"/>
  <c r="AU280" i="5"/>
  <c r="AU279" i="5"/>
  <c r="AU267" i="5"/>
  <c r="AU274" i="5"/>
  <c r="CF397" i="5"/>
  <c r="AM397" i="5"/>
  <c r="AU262" i="5"/>
  <c r="AU260" i="5"/>
  <c r="AU261" i="5"/>
  <c r="AU259" i="5"/>
  <c r="AM764" i="5"/>
  <c r="CF764" i="5"/>
  <c r="AU86" i="5"/>
  <c r="CF785" i="5"/>
  <c r="AM785" i="5"/>
  <c r="AU476" i="5"/>
  <c r="AU475" i="5"/>
  <c r="AU79" i="5"/>
  <c r="AU458" i="5"/>
  <c r="CF171" i="5"/>
  <c r="AM171" i="5"/>
  <c r="CF146" i="5"/>
  <c r="AM146" i="5"/>
  <c r="CF265" i="5"/>
  <c r="AM265" i="5"/>
  <c r="AM503" i="5"/>
  <c r="CF503" i="5"/>
  <c r="CF706" i="5"/>
  <c r="AM706" i="5"/>
  <c r="CG687" i="5"/>
  <c r="AN687" i="5"/>
  <c r="AU522" i="5"/>
  <c r="AU520" i="5"/>
  <c r="AU552" i="5"/>
  <c r="AU551" i="5"/>
  <c r="AN341" i="5"/>
  <c r="CG341" i="5"/>
  <c r="AU502" i="5"/>
  <c r="CG185" i="5"/>
  <c r="AN185" i="5"/>
  <c r="CF391" i="5"/>
  <c r="AM391" i="5"/>
  <c r="AU338" i="5"/>
  <c r="AU331" i="5"/>
  <c r="AU420" i="5"/>
  <c r="AU418" i="5"/>
  <c r="CF648" i="5"/>
  <c r="AM648" i="5"/>
  <c r="CF635" i="5"/>
  <c r="AM635" i="5"/>
  <c r="AV635" i="5" s="1"/>
  <c r="AU285" i="5"/>
  <c r="AN284" i="5"/>
  <c r="CG284" i="5"/>
  <c r="AU516" i="5"/>
  <c r="CF810" i="5"/>
  <c r="AM810" i="5"/>
  <c r="CF233" i="5"/>
  <c r="AM233" i="5"/>
  <c r="AU318" i="5"/>
  <c r="AU302" i="5"/>
  <c r="CG428" i="5"/>
  <c r="AN428" i="5"/>
  <c r="CG528" i="5"/>
  <c r="AN528" i="5"/>
  <c r="AW528" i="5" s="1"/>
  <c r="AU121" i="5"/>
  <c r="CF247" i="5"/>
  <c r="AM247" i="5"/>
  <c r="AU69" i="5"/>
  <c r="CH600" i="5"/>
  <c r="AO600" i="5"/>
  <c r="AX600" i="5" s="1"/>
  <c r="CF139" i="5"/>
  <c r="AM139" i="5"/>
  <c r="CF109" i="5"/>
  <c r="AM109" i="5"/>
  <c r="AN724" i="5"/>
  <c r="CG724" i="5"/>
  <c r="CF150" i="5"/>
  <c r="AM150" i="5"/>
  <c r="CF198" i="5"/>
  <c r="AM198" i="5"/>
  <c r="AU254" i="5"/>
  <c r="AU251" i="5"/>
  <c r="CF62" i="5"/>
  <c r="AM62" i="5"/>
  <c r="CF484" i="5"/>
  <c r="AM484" i="5"/>
  <c r="CF273" i="5"/>
  <c r="AM273" i="5"/>
  <c r="AU275" i="5"/>
  <c r="AU363" i="5"/>
  <c r="CF417" i="5"/>
  <c r="AM417" i="5"/>
  <c r="CF69" i="5"/>
  <c r="AM69" i="5"/>
  <c r="AU525" i="5"/>
  <c r="AU524" i="5"/>
  <c r="AU523" i="5"/>
  <c r="CG331" i="5"/>
  <c r="AN331" i="5"/>
  <c r="CF684" i="5"/>
  <c r="AM684" i="5"/>
  <c r="CF495" i="5"/>
  <c r="AM495" i="5"/>
  <c r="AU131" i="5"/>
  <c r="CF655" i="5"/>
  <c r="AM655" i="5"/>
  <c r="AN219" i="5"/>
  <c r="CG219" i="5"/>
  <c r="AU89" i="5"/>
  <c r="CF775" i="5"/>
  <c r="AM775" i="5"/>
  <c r="CG464" i="5"/>
  <c r="AN464" i="5"/>
  <c r="CF262" i="5"/>
  <c r="AM262" i="5"/>
  <c r="CG46" i="5"/>
  <c r="AN46" i="5"/>
  <c r="CF780" i="5"/>
  <c r="AM780" i="5"/>
  <c r="AU246" i="5"/>
  <c r="AU48" i="5"/>
  <c r="CF816" i="5"/>
  <c r="AM816" i="5"/>
  <c r="CG587" i="5"/>
  <c r="AN587" i="5"/>
  <c r="AW587" i="5" s="1"/>
  <c r="AU453" i="5"/>
  <c r="AU350" i="5"/>
  <c r="AN627" i="5"/>
  <c r="AW627" i="5" s="1"/>
  <c r="CG627" i="5"/>
  <c r="AU265" i="5"/>
  <c r="AU264" i="5"/>
  <c r="CG113" i="5"/>
  <c r="AN113" i="5"/>
  <c r="AU452" i="5"/>
  <c r="CF522" i="5"/>
  <c r="AM522" i="5"/>
  <c r="CF552" i="5"/>
  <c r="AM552" i="5"/>
  <c r="CF148" i="5"/>
  <c r="AM148" i="5"/>
  <c r="AU283" i="5"/>
  <c r="AN739" i="5"/>
  <c r="CG739" i="5"/>
  <c r="CF338" i="5"/>
  <c r="AM338" i="5"/>
  <c r="CF151" i="5"/>
  <c r="AM151" i="5"/>
  <c r="AM572" i="5"/>
  <c r="CF572" i="5"/>
  <c r="CG694" i="5"/>
  <c r="AN694" i="5"/>
  <c r="AU277" i="5"/>
  <c r="AN756" i="5"/>
  <c r="CG756" i="5"/>
  <c r="CF717" i="5"/>
  <c r="AM717" i="5"/>
  <c r="AU481" i="5"/>
  <c r="AU478" i="5"/>
  <c r="AU479" i="5"/>
  <c r="CF223" i="5"/>
  <c r="AM223" i="5"/>
  <c r="AU129" i="5"/>
  <c r="AM433" i="5"/>
  <c r="CF433" i="5"/>
  <c r="AN669" i="5"/>
  <c r="CG669" i="5"/>
  <c r="CG576" i="5"/>
  <c r="AN576" i="5"/>
  <c r="AW576" i="5" s="1"/>
  <c r="CF393" i="5"/>
  <c r="AM393" i="5"/>
  <c r="AU161" i="5"/>
  <c r="AU98" i="5"/>
  <c r="CF258" i="5"/>
  <c r="AM258" i="5"/>
  <c r="AU184" i="5"/>
  <c r="CG269" i="5"/>
  <c r="AN269" i="5"/>
  <c r="CF374" i="5"/>
  <c r="AM374" i="5"/>
  <c r="AU81" i="5"/>
  <c r="AU45" i="5"/>
  <c r="CG326" i="5"/>
  <c r="AN326" i="5"/>
  <c r="AU198" i="5"/>
  <c r="AU192" i="5"/>
  <c r="CF647" i="5"/>
  <c r="AM647" i="5"/>
  <c r="CF84" i="5"/>
  <c r="AM84" i="5"/>
  <c r="AU218" i="5"/>
  <c r="CF670" i="5"/>
  <c r="AM670" i="5"/>
  <c r="AU316" i="5"/>
  <c r="AU315" i="5"/>
  <c r="CF218" i="5"/>
  <c r="AM218" i="5"/>
  <c r="AN259" i="5"/>
  <c r="CG259" i="5"/>
  <c r="AM427" i="5"/>
  <c r="CF427" i="5"/>
  <c r="AU85" i="5"/>
  <c r="AU80" i="5"/>
  <c r="CG536" i="5"/>
  <c r="AN536" i="5"/>
  <c r="AW536" i="5" s="1"/>
  <c r="CF281" i="5"/>
  <c r="AM281" i="5"/>
  <c r="AU67" i="5"/>
  <c r="AU63" i="5"/>
  <c r="AU65" i="5"/>
  <c r="AN788" i="5"/>
  <c r="CG788" i="5"/>
  <c r="AU50" i="5"/>
  <c r="AU215" i="5"/>
  <c r="AN372" i="5"/>
  <c r="CG372" i="5"/>
  <c r="CF246" i="5"/>
  <c r="AM246" i="5"/>
  <c r="CF744" i="5"/>
  <c r="AM744" i="5"/>
  <c r="AU581" i="5"/>
  <c r="AU576" i="5"/>
  <c r="AU579" i="5"/>
  <c r="AU578" i="5"/>
  <c r="AU577" i="5"/>
  <c r="CF656" i="5"/>
  <c r="AM656" i="5"/>
  <c r="AU613" i="5"/>
  <c r="AU611" i="5"/>
  <c r="AU610" i="5"/>
  <c r="CF453" i="5"/>
  <c r="AM453" i="5"/>
  <c r="AU457" i="5"/>
  <c r="AU456" i="5"/>
  <c r="CG757" i="5"/>
  <c r="AN757" i="5"/>
  <c r="AU499" i="5"/>
  <c r="AU222" i="5"/>
  <c r="AU220" i="5"/>
  <c r="AU182" i="5"/>
  <c r="AU181" i="5"/>
  <c r="AU177" i="5"/>
  <c r="CG458" i="5"/>
  <c r="AN458" i="5"/>
  <c r="CF133" i="5"/>
  <c r="AM133" i="5"/>
  <c r="AN413" i="5"/>
  <c r="AW413" i="5" s="1"/>
  <c r="CG413" i="5"/>
  <c r="AU55" i="5"/>
  <c r="AU87" i="5"/>
  <c r="AU157" i="5"/>
  <c r="CF473" i="5"/>
  <c r="AM473" i="5"/>
  <c r="AU44" i="5"/>
  <c r="AU42" i="5"/>
  <c r="CF367" i="5"/>
  <c r="AM367" i="5"/>
  <c r="CF93" i="5"/>
  <c r="AM93" i="5"/>
  <c r="AM465" i="5"/>
  <c r="CF465" i="5"/>
  <c r="AU484" i="5"/>
  <c r="AU483" i="5"/>
  <c r="AU70" i="5"/>
  <c r="AU269" i="5"/>
  <c r="CF166" i="5"/>
  <c r="AM166" i="5"/>
  <c r="AU64" i="5"/>
  <c r="CG145" i="5"/>
  <c r="AN145" i="5"/>
  <c r="CF254" i="5"/>
  <c r="AM254" i="5"/>
  <c r="AU510" i="5"/>
  <c r="AU289" i="5"/>
  <c r="CF636" i="5"/>
  <c r="AM636" i="5"/>
  <c r="AV636" i="5" s="1"/>
  <c r="AU135" i="5"/>
  <c r="AU103" i="5"/>
  <c r="CF606" i="5"/>
  <c r="AM606" i="5"/>
  <c r="CF67" i="5"/>
  <c r="AM67" i="5"/>
  <c r="AN64" i="5"/>
  <c r="CG64" i="5"/>
  <c r="CF289" i="5"/>
  <c r="AM289" i="5"/>
  <c r="AU202" i="5"/>
  <c r="AU201" i="5"/>
  <c r="AU473" i="5"/>
  <c r="AU472" i="5"/>
  <c r="AU466" i="5"/>
  <c r="AU470" i="5"/>
  <c r="CF734" i="5"/>
  <c r="AM734" i="5"/>
  <c r="CF215" i="5"/>
  <c r="AM215" i="5"/>
  <c r="CF135" i="5"/>
  <c r="AM135" i="5"/>
  <c r="CG82" i="5"/>
  <c r="AN82" i="5"/>
  <c r="AU349" i="5"/>
  <c r="AU348" i="5"/>
  <c r="AU137" i="5"/>
  <c r="CF581" i="5"/>
  <c r="AM581" i="5"/>
  <c r="AV581" i="5" s="1"/>
  <c r="CF613" i="5"/>
  <c r="AM613" i="5"/>
  <c r="AV613" i="5" s="1"/>
  <c r="AU330" i="5"/>
  <c r="CG220" i="5"/>
  <c r="AN220" i="5"/>
  <c r="CF565" i="5"/>
  <c r="AM565" i="5"/>
  <c r="AV565" i="5" s="1"/>
  <c r="CF457" i="5"/>
  <c r="AM457" i="5"/>
  <c r="AM623" i="5"/>
  <c r="AV623" i="5" s="1"/>
  <c r="CF623" i="5"/>
  <c r="AU374" i="5"/>
  <c r="AU372" i="5"/>
  <c r="AU371" i="5"/>
  <c r="CG319" i="5"/>
  <c r="AN319" i="5"/>
  <c r="CG104" i="5"/>
  <c r="AN104" i="5"/>
  <c r="AU365" i="5"/>
  <c r="CF100" i="5"/>
  <c r="AM100" i="5"/>
  <c r="CG611" i="5"/>
  <c r="AN611" i="5"/>
  <c r="AW611" i="5" s="1"/>
  <c r="CF232" i="5"/>
  <c r="AM232" i="5"/>
  <c r="AM771" i="5"/>
  <c r="CF771" i="5"/>
  <c r="CG88" i="5"/>
  <c r="AN88" i="5"/>
  <c r="CG356" i="5"/>
  <c r="AN356" i="5"/>
  <c r="AN577" i="5"/>
  <c r="CG577" i="5"/>
  <c r="AU387" i="5"/>
  <c r="AU113" i="5"/>
  <c r="CG772" i="5"/>
  <c r="AN772" i="5"/>
  <c r="CF561" i="5"/>
  <c r="AM561" i="5"/>
  <c r="CF423" i="5"/>
  <c r="AM423" i="5"/>
  <c r="AU227" i="5"/>
  <c r="CF597" i="5"/>
  <c r="AM597" i="5"/>
  <c r="AV597" i="5" s="1"/>
  <c r="CF298" i="5"/>
  <c r="AM298" i="5"/>
  <c r="AU339" i="5"/>
  <c r="AU482" i="5"/>
  <c r="AU403" i="5"/>
  <c r="AN201" i="5"/>
  <c r="AW201" i="5" s="1"/>
  <c r="CG201" i="5"/>
  <c r="AN563" i="5"/>
  <c r="AW563" i="5" s="1"/>
  <c r="CG563" i="5"/>
  <c r="CG729" i="5"/>
  <c r="AN729" i="5"/>
  <c r="CG157" i="5"/>
  <c r="AN157" i="5"/>
  <c r="AW157" i="5" s="1"/>
  <c r="AN547" i="5"/>
  <c r="AW547" i="5" s="1"/>
  <c r="CG547" i="5"/>
  <c r="AN450" i="5"/>
  <c r="CG450" i="5"/>
  <c r="AU138" i="5"/>
  <c r="AU196" i="5"/>
  <c r="CF239" i="5"/>
  <c r="AM239" i="5"/>
  <c r="CF713" i="5"/>
  <c r="AM713" i="5"/>
  <c r="AU174" i="5"/>
  <c r="CG102" i="5"/>
  <c r="AN102" i="5"/>
  <c r="CF208" i="5"/>
  <c r="AM208" i="5"/>
  <c r="AU143" i="5"/>
  <c r="CG602" i="5"/>
  <c r="AN602" i="5"/>
  <c r="AW602" i="5" s="1"/>
  <c r="AU334" i="5"/>
  <c r="CF229" i="5"/>
  <c r="AM229" i="5"/>
  <c r="AN243" i="5"/>
  <c r="CG243" i="5"/>
  <c r="CF549" i="5"/>
  <c r="AM549" i="5"/>
  <c r="AV549" i="5" s="1"/>
  <c r="CF237" i="5"/>
  <c r="AM237" i="5"/>
  <c r="AU490" i="5"/>
  <c r="AU191" i="5"/>
  <c r="AM335" i="5"/>
  <c r="CF335" i="5"/>
  <c r="CF741" i="5"/>
  <c r="AM741" i="5"/>
  <c r="CF631" i="5"/>
  <c r="AM631" i="5"/>
  <c r="AV631" i="5" s="1"/>
  <c r="CF144" i="5"/>
  <c r="AM144" i="5"/>
  <c r="AM712" i="5"/>
  <c r="CF712" i="5"/>
  <c r="CF238" i="5"/>
  <c r="AM238" i="5"/>
  <c r="CG624" i="5"/>
  <c r="AN624" i="5"/>
  <c r="AW624" i="5" s="1"/>
  <c r="AM242" i="5"/>
  <c r="CF242" i="5"/>
  <c r="AU152" i="5"/>
  <c r="CG261" i="5"/>
  <c r="AN261" i="5"/>
  <c r="AU382" i="5"/>
  <c r="CF228" i="5"/>
  <c r="AM228" i="5"/>
  <c r="CF271" i="5"/>
  <c r="AM271" i="5"/>
  <c r="CF158" i="5"/>
  <c r="AM158" i="5"/>
  <c r="CG642" i="5"/>
  <c r="AN642" i="5"/>
  <c r="CG696" i="5"/>
  <c r="AN696" i="5"/>
  <c r="CF759" i="5"/>
  <c r="AM759" i="5"/>
  <c r="CF679" i="5"/>
  <c r="AM679" i="5"/>
  <c r="CH632" i="5"/>
  <c r="AO632" i="5"/>
  <c r="AX632" i="5" s="1"/>
  <c r="CG500" i="5"/>
  <c r="AN500" i="5"/>
  <c r="AW500" i="5" s="1"/>
  <c r="AV555" i="5"/>
  <c r="CF234" i="5"/>
  <c r="AM234" i="5"/>
  <c r="CF336" i="5"/>
  <c r="AM336" i="5"/>
  <c r="AU360" i="5"/>
  <c r="CF460" i="5"/>
  <c r="AM460" i="5"/>
  <c r="CF378" i="5"/>
  <c r="AM378" i="5"/>
  <c r="CF306" i="5"/>
  <c r="AM306" i="5"/>
  <c r="CF419" i="5"/>
  <c r="AM419" i="5"/>
  <c r="AN765" i="5"/>
  <c r="CG765" i="5"/>
  <c r="CG710" i="5"/>
  <c r="AN710" i="5"/>
  <c r="AN478" i="5"/>
  <c r="CG478" i="5"/>
  <c r="AU571" i="5"/>
  <c r="AU59" i="5"/>
  <c r="CF255" i="5"/>
  <c r="AM255" i="5"/>
  <c r="AU544" i="5"/>
  <c r="AU467" i="5"/>
  <c r="CF178" i="5"/>
  <c r="AM178" i="5"/>
  <c r="CF312" i="5"/>
  <c r="AM312" i="5"/>
  <c r="AU459" i="5"/>
  <c r="AU556" i="5"/>
  <c r="AU317" i="5"/>
  <c r="AU288" i="5"/>
  <c r="AU562" i="5"/>
  <c r="AM709" i="5"/>
  <c r="CF709" i="5"/>
  <c r="CF481" i="5"/>
  <c r="AM481" i="5"/>
  <c r="AU257" i="5"/>
  <c r="AU256" i="5"/>
  <c r="AN132" i="5"/>
  <c r="CG132" i="5"/>
  <c r="CF300" i="5"/>
  <c r="AM300" i="5"/>
  <c r="AU416" i="5"/>
  <c r="AU561" i="5"/>
  <c r="AU560" i="5"/>
  <c r="AU343" i="5"/>
  <c r="AU236" i="5"/>
  <c r="CF407" i="5"/>
  <c r="AM407" i="5"/>
  <c r="AV407" i="5" s="1"/>
  <c r="AU314" i="5"/>
  <c r="AU433" i="5"/>
  <c r="AU432" i="5"/>
  <c r="CG796" i="5"/>
  <c r="AN796" i="5"/>
  <c r="AO625" i="5"/>
  <c r="AX625" i="5" s="1"/>
  <c r="CH625" i="5"/>
  <c r="AV494" i="5"/>
  <c r="AU322" i="5"/>
  <c r="AU76" i="5"/>
  <c r="AU214" i="5"/>
  <c r="CG610" i="5"/>
  <c r="AN610" i="5"/>
  <c r="AW610" i="5" s="1"/>
  <c r="CF369" i="5"/>
  <c r="AM369" i="5"/>
  <c r="AN396" i="5"/>
  <c r="AW396" i="5" s="1"/>
  <c r="CG396" i="5"/>
  <c r="CF321" i="5"/>
  <c r="AM321" i="5"/>
  <c r="CF454" i="5"/>
  <c r="AM454" i="5"/>
  <c r="CG57" i="5"/>
  <c r="AN57" i="5"/>
  <c r="AU94" i="5"/>
  <c r="AN586" i="5"/>
  <c r="AW586" i="5" s="1"/>
  <c r="CG586" i="5"/>
  <c r="AN571" i="5"/>
  <c r="AW571" i="5" s="1"/>
  <c r="CG571" i="5"/>
  <c r="CG562" i="5"/>
  <c r="AN562" i="5"/>
  <c r="AW562" i="5" s="1"/>
  <c r="AU352" i="5"/>
  <c r="AU224" i="5"/>
  <c r="AN227" i="5"/>
  <c r="CG227" i="5"/>
  <c r="AN471" i="5"/>
  <c r="CG471" i="5"/>
  <c r="AU115" i="5"/>
  <c r="AU240" i="5"/>
  <c r="CF482" i="5"/>
  <c r="AM482" i="5"/>
  <c r="CF403" i="5"/>
  <c r="AM403" i="5"/>
  <c r="AV401" i="5" s="1"/>
  <c r="CF641" i="5"/>
  <c r="AM641" i="5"/>
  <c r="AU132" i="5"/>
  <c r="AM722" i="5"/>
  <c r="CF722" i="5"/>
  <c r="AV547" i="5"/>
  <c r="CF138" i="5"/>
  <c r="AM138" i="5"/>
  <c r="CF196" i="5"/>
  <c r="AM196" i="5"/>
  <c r="AU92" i="5"/>
  <c r="CF174" i="5"/>
  <c r="AM174" i="5"/>
  <c r="AU370" i="5"/>
  <c r="AM334" i="5"/>
  <c r="CF334" i="5"/>
  <c r="CG725" i="5"/>
  <c r="AN725" i="5"/>
  <c r="CF437" i="5"/>
  <c r="AM437" i="5"/>
  <c r="AU529" i="5"/>
  <c r="CF490" i="5"/>
  <c r="AM490" i="5"/>
  <c r="AU353" i="5"/>
  <c r="AU120" i="5"/>
  <c r="AU573" i="5"/>
  <c r="AU134" i="5"/>
  <c r="AU593" i="5"/>
  <c r="AU124" i="5"/>
  <c r="CG569" i="5"/>
  <c r="AN569" i="5"/>
  <c r="AW569" i="5" s="1"/>
  <c r="CF582" i="5"/>
  <c r="AM582" i="5"/>
  <c r="AV582" i="5" s="1"/>
  <c r="CF662" i="5"/>
  <c r="AM662" i="5"/>
  <c r="CG309" i="5"/>
  <c r="AN309" i="5"/>
  <c r="AU179" i="5"/>
  <c r="AU242" i="5"/>
  <c r="CF806" i="5"/>
  <c r="AM806" i="5"/>
  <c r="AU568" i="5"/>
  <c r="AU290" i="5"/>
  <c r="AU253" i="5"/>
  <c r="AU78" i="5"/>
  <c r="AM657" i="5"/>
  <c r="CF657" i="5"/>
  <c r="CF382" i="5"/>
  <c r="AM382" i="5"/>
  <c r="AU248" i="5"/>
  <c r="AN58" i="5"/>
  <c r="CG58" i="5"/>
  <c r="AU474" i="5"/>
  <c r="CG720" i="5"/>
  <c r="AN720" i="5"/>
  <c r="AU605" i="5"/>
  <c r="AU172" i="5"/>
  <c r="AU209" i="5"/>
  <c r="CG766" i="5"/>
  <c r="AN766" i="5"/>
  <c r="CG365" i="5"/>
  <c r="AN365" i="5"/>
  <c r="CG573" i="5"/>
  <c r="AN573" i="5"/>
  <c r="AW573" i="5" s="1"/>
  <c r="CF360" i="5"/>
  <c r="AM360" i="5"/>
  <c r="CG394" i="5"/>
  <c r="AN394" i="5"/>
  <c r="AW394" i="5" s="1"/>
  <c r="AU140" i="5"/>
  <c r="AU445" i="5"/>
  <c r="AU378" i="5"/>
  <c r="AU276" i="5"/>
  <c r="AU448" i="5"/>
  <c r="CF59" i="5"/>
  <c r="AM59" i="5"/>
  <c r="AU588" i="5"/>
  <c r="AU328" i="5"/>
  <c r="CF544" i="5"/>
  <c r="AM544" i="5"/>
  <c r="CF691" i="5"/>
  <c r="AM691" i="5"/>
  <c r="CG318" i="5"/>
  <c r="AN318" i="5"/>
  <c r="CF467" i="5"/>
  <c r="AM467" i="5"/>
  <c r="CF682" i="5"/>
  <c r="AM682" i="5"/>
  <c r="AU436" i="5"/>
  <c r="AU194" i="5"/>
  <c r="AU366" i="5"/>
  <c r="CF459" i="5"/>
  <c r="AM459" i="5"/>
  <c r="AM556" i="5"/>
  <c r="AV556" i="5" s="1"/>
  <c r="CF556" i="5"/>
  <c r="CG153" i="5"/>
  <c r="AN153" i="5"/>
  <c r="AW153" i="5" s="1"/>
  <c r="CG90" i="5"/>
  <c r="AN90" i="5"/>
  <c r="CF653" i="5"/>
  <c r="AM653" i="5"/>
  <c r="CF288" i="5"/>
  <c r="AM288" i="5"/>
  <c r="AU451" i="5"/>
  <c r="AM697" i="5"/>
  <c r="CF697" i="5"/>
  <c r="AN660" i="5"/>
  <c r="CG660" i="5"/>
  <c r="CF222" i="5"/>
  <c r="AM222" i="5"/>
  <c r="CF182" i="5"/>
  <c r="AM182" i="5"/>
  <c r="CF760" i="5"/>
  <c r="AM760" i="5"/>
  <c r="CF591" i="5"/>
  <c r="AM591" i="5"/>
  <c r="AV591" i="5" s="1"/>
  <c r="CF452" i="5"/>
  <c r="AM452" i="5"/>
  <c r="AN466" i="5"/>
  <c r="CG466" i="5"/>
  <c r="AU245" i="5"/>
  <c r="CF736" i="5"/>
  <c r="AM736" i="5"/>
  <c r="CF346" i="5"/>
  <c r="AM346" i="5"/>
  <c r="AU83" i="5"/>
  <c r="AU487" i="5"/>
  <c r="AU485" i="5"/>
  <c r="CF420" i="5"/>
  <c r="AM420" i="5"/>
  <c r="AU590" i="5"/>
  <c r="CF183" i="5"/>
  <c r="AM183" i="5"/>
  <c r="AM707" i="5"/>
  <c r="CF707" i="5"/>
  <c r="CG784" i="5"/>
  <c r="AN784" i="5"/>
  <c r="AU541" i="5"/>
  <c r="CF216" i="5"/>
  <c r="AM216" i="5"/>
  <c r="AU52" i="5"/>
  <c r="AU252" i="5"/>
  <c r="CF347" i="5"/>
  <c r="AM347" i="5"/>
  <c r="CF257" i="5"/>
  <c r="AM257" i="5"/>
  <c r="AU193" i="5"/>
  <c r="AU297" i="5"/>
  <c r="CF416" i="5"/>
  <c r="AM416" i="5"/>
  <c r="AV416" i="5" s="1"/>
  <c r="CF343" i="5"/>
  <c r="AM343" i="5"/>
  <c r="CF236" i="5"/>
  <c r="AM236" i="5"/>
  <c r="AU311" i="5"/>
  <c r="AU488" i="5"/>
  <c r="CF314" i="5"/>
  <c r="AM314" i="5"/>
  <c r="AN494" i="5"/>
  <c r="CG494" i="5"/>
  <c r="CF322" i="5"/>
  <c r="AM322" i="5"/>
  <c r="CF76" i="5"/>
  <c r="AM76" i="5"/>
  <c r="AM214" i="5"/>
  <c r="CF214" i="5"/>
  <c r="CF160" i="5"/>
  <c r="AM160" i="5"/>
  <c r="AN328" i="5"/>
  <c r="CG328" i="5"/>
  <c r="AU187" i="5"/>
  <c r="AU282" i="5"/>
  <c r="CG620" i="5"/>
  <c r="AN620" i="5"/>
  <c r="AW620" i="5" s="1"/>
  <c r="AU425" i="5"/>
  <c r="AN580" i="5"/>
  <c r="AW580" i="5" s="1"/>
  <c r="CG580" i="5"/>
  <c r="CF352" i="5"/>
  <c r="AM352" i="5"/>
  <c r="CF224" i="5"/>
  <c r="AM224" i="5"/>
  <c r="AU612" i="5"/>
  <c r="AU608" i="5"/>
  <c r="CF115" i="5"/>
  <c r="AM115" i="5"/>
  <c r="CF240" i="5"/>
  <c r="AM240" i="5"/>
  <c r="CF768" i="5"/>
  <c r="AM768" i="5"/>
  <c r="AU375" i="5"/>
  <c r="AU531" i="5"/>
  <c r="CG568" i="5"/>
  <c r="AN568" i="5"/>
  <c r="AW568" i="5" s="1"/>
  <c r="AU110" i="5"/>
  <c r="CF686" i="5"/>
  <c r="AM686" i="5"/>
  <c r="CF793" i="5"/>
  <c r="AM793" i="5"/>
  <c r="AU401" i="5"/>
  <c r="CF92" i="5"/>
  <c r="AM92" i="5"/>
  <c r="AN106" i="5"/>
  <c r="CG106" i="5"/>
  <c r="CF705" i="5"/>
  <c r="AM705" i="5"/>
  <c r="AU54" i="5"/>
  <c r="CF797" i="5"/>
  <c r="AM797" i="5"/>
  <c r="AU91" i="5"/>
  <c r="CF370" i="5"/>
  <c r="AM370" i="5"/>
  <c r="CG493" i="5"/>
  <c r="AN493" i="5"/>
  <c r="CG761" i="5"/>
  <c r="AN761" i="5"/>
  <c r="CF683" i="5"/>
  <c r="AM683" i="5"/>
  <c r="AN418" i="5"/>
  <c r="AW418" i="5" s="1"/>
  <c r="CG418" i="5"/>
  <c r="AM719" i="5"/>
  <c r="CF719" i="5"/>
  <c r="CF818" i="5"/>
  <c r="AM818" i="5"/>
  <c r="CF529" i="5"/>
  <c r="AM529" i="5"/>
  <c r="AV529" i="5" s="1"/>
  <c r="AU412" i="5"/>
  <c r="CG593" i="5"/>
  <c r="AN593" i="5"/>
  <c r="AW593" i="5" s="1"/>
  <c r="CF353" i="5"/>
  <c r="AM353" i="5"/>
  <c r="AU384" i="5"/>
  <c r="CF134" i="5"/>
  <c r="AM134" i="5"/>
  <c r="CF127" i="5"/>
  <c r="AM127" i="5"/>
  <c r="CG750" i="5"/>
  <c r="AN750" i="5"/>
  <c r="AU527" i="5"/>
  <c r="CF124" i="5"/>
  <c r="AM124" i="5"/>
  <c r="AN790" i="5"/>
  <c r="CG790" i="5"/>
  <c r="CG786" i="5"/>
  <c r="AN786" i="5"/>
  <c r="CG510" i="5"/>
  <c r="AN510" i="5"/>
  <c r="AW510" i="5" s="1"/>
  <c r="AU540" i="5"/>
  <c r="CF728" i="5"/>
  <c r="AM728" i="5"/>
  <c r="CF781" i="5"/>
  <c r="AM781" i="5"/>
  <c r="CF179" i="5"/>
  <c r="AM179" i="5"/>
  <c r="AU389" i="5"/>
  <c r="CF703" i="5"/>
  <c r="AM703" i="5"/>
  <c r="CF290" i="5"/>
  <c r="AM290" i="5"/>
  <c r="CF253" i="5"/>
  <c r="AM253" i="5"/>
  <c r="CF78" i="5"/>
  <c r="AM78" i="5"/>
  <c r="AU205" i="5"/>
  <c r="CF737" i="5"/>
  <c r="AM737" i="5"/>
  <c r="CF248" i="5"/>
  <c r="AM248" i="5"/>
  <c r="CG73" i="5"/>
  <c r="AN73" i="5"/>
  <c r="CF474" i="5"/>
  <c r="AM474" i="5"/>
  <c r="AN538" i="5"/>
  <c r="AW538" i="5" s="1"/>
  <c r="CG538" i="5"/>
  <c r="CF699" i="5"/>
  <c r="AM699" i="5"/>
  <c r="CF605" i="5"/>
  <c r="AM605" i="5"/>
  <c r="CF172" i="5"/>
  <c r="AM172" i="5"/>
  <c r="CF209" i="5"/>
  <c r="AM209" i="5"/>
  <c r="AU511" i="5"/>
  <c r="CG251" i="5"/>
  <c r="AN251" i="5"/>
  <c r="AN98" i="5"/>
  <c r="CG98" i="5"/>
  <c r="AN548" i="5"/>
  <c r="AW548" i="5" s="1"/>
  <c r="CG548" i="5"/>
  <c r="CF140" i="5"/>
  <c r="AM140" i="5"/>
  <c r="CF445" i="5"/>
  <c r="AM445" i="5"/>
  <c r="AU231" i="5"/>
  <c r="AM276" i="5"/>
  <c r="CF276" i="5"/>
  <c r="AU163" i="5"/>
  <c r="AU585" i="5"/>
  <c r="AU455" i="5"/>
  <c r="AU324" i="5"/>
  <c r="AN579" i="5"/>
  <c r="AW579" i="5" s="1"/>
  <c r="CG579" i="5"/>
  <c r="CF588" i="5"/>
  <c r="AM588" i="5"/>
  <c r="AV586" i="5" s="1"/>
  <c r="AU230" i="5"/>
  <c r="AU368" i="5"/>
  <c r="AU469" i="5"/>
  <c r="CF630" i="5"/>
  <c r="AM630" i="5"/>
  <c r="AV630" i="5" s="1"/>
  <c r="CF436" i="5"/>
  <c r="AM436" i="5"/>
  <c r="AM194" i="5"/>
  <c r="CF194" i="5"/>
  <c r="CF366" i="5"/>
  <c r="AM366" i="5"/>
  <c r="CG812" i="5"/>
  <c r="AN812" i="5"/>
  <c r="AU77" i="5"/>
  <c r="CG327" i="5"/>
  <c r="AN327" i="5"/>
  <c r="CF451" i="5"/>
  <c r="AM451" i="5"/>
  <c r="AN516" i="5"/>
  <c r="AW516" i="5" s="1"/>
  <c r="CG516" i="5"/>
  <c r="CF604" i="5"/>
  <c r="AM604" i="5"/>
  <c r="CF316" i="5"/>
  <c r="AM316" i="5"/>
  <c r="AU109" i="5"/>
  <c r="AN755" i="5"/>
  <c r="CG755" i="5"/>
  <c r="AU367" i="5"/>
  <c r="CG181" i="5"/>
  <c r="AN181" i="5"/>
  <c r="AW181" i="5" s="1"/>
  <c r="CG42" i="5"/>
  <c r="AN42" i="5"/>
  <c r="AW42" i="5" s="1"/>
  <c r="AU93" i="5"/>
  <c r="CF435" i="5"/>
  <c r="AM435" i="5"/>
  <c r="CH609" i="5"/>
  <c r="AO609" i="5"/>
  <c r="AX609" i="5" s="1"/>
  <c r="CF245" i="5"/>
  <c r="AM245" i="5"/>
  <c r="AU346" i="5"/>
  <c r="CF83" i="5"/>
  <c r="AM83" i="5"/>
  <c r="AM487" i="5"/>
  <c r="CF487" i="5"/>
  <c r="AU100" i="5"/>
  <c r="AU232" i="5"/>
  <c r="CF590" i="5"/>
  <c r="AM590" i="5"/>
  <c r="CF541" i="5"/>
  <c r="AM541" i="5"/>
  <c r="CF52" i="5"/>
  <c r="AM52" i="5"/>
  <c r="AM252" i="5"/>
  <c r="CF252" i="5"/>
  <c r="AU273" i="5"/>
  <c r="AU272" i="5"/>
  <c r="AU347" i="5"/>
  <c r="AU107" i="5"/>
  <c r="CF297" i="5"/>
  <c r="AM297" i="5"/>
  <c r="AU398" i="5"/>
  <c r="CG534" i="5"/>
  <c r="AN534" i="5"/>
  <c r="AW534" i="5" s="1"/>
  <c r="CG675" i="5"/>
  <c r="AN675" i="5"/>
  <c r="AU304" i="5"/>
  <c r="CF311" i="5"/>
  <c r="AM311" i="5"/>
  <c r="CF488" i="5"/>
  <c r="AM488" i="5"/>
  <c r="AN617" i="5"/>
  <c r="AW617" i="5" s="1"/>
  <c r="CG617" i="5"/>
  <c r="AN303" i="5"/>
  <c r="CG303" i="5"/>
  <c r="CF730" i="5"/>
  <c r="AM730" i="5"/>
  <c r="AU310" i="5"/>
  <c r="AU160" i="5"/>
  <c r="CG105" i="5"/>
  <c r="AN105" i="5"/>
  <c r="CG275" i="5"/>
  <c r="AN275" i="5"/>
  <c r="CF187" i="5"/>
  <c r="AM187" i="5"/>
  <c r="AU333" i="5"/>
  <c r="AM282" i="5"/>
  <c r="CF282" i="5"/>
  <c r="AU190" i="5"/>
  <c r="AN114" i="5"/>
  <c r="CG114" i="5"/>
  <c r="CF425" i="5"/>
  <c r="AM425" i="5"/>
  <c r="AN212" i="5"/>
  <c r="CG212" i="5"/>
  <c r="AU180" i="5"/>
  <c r="CG197" i="5"/>
  <c r="AN197" i="5"/>
  <c r="CF612" i="5"/>
  <c r="AM612" i="5"/>
  <c r="AV612" i="5" s="1"/>
  <c r="AU170" i="5"/>
  <c r="AM575" i="5"/>
  <c r="AV575" i="5" s="1"/>
  <c r="CF575" i="5"/>
  <c r="CG424" i="5"/>
  <c r="AN424" i="5"/>
  <c r="CF375" i="5"/>
  <c r="AM375" i="5"/>
  <c r="AU284" i="5"/>
  <c r="CF408" i="5"/>
  <c r="AM408" i="5"/>
  <c r="AU402" i="5"/>
  <c r="AU147" i="5"/>
  <c r="CF54" i="5"/>
  <c r="AM54" i="5"/>
  <c r="CF91" i="5"/>
  <c r="AM91" i="5"/>
  <c r="CF564" i="5"/>
  <c r="AM564" i="5"/>
  <c r="AV564" i="5" s="1"/>
  <c r="AU506" i="5"/>
  <c r="CF618" i="5"/>
  <c r="AM618" i="5"/>
  <c r="AV618" i="5" s="1"/>
  <c r="AU558" i="5"/>
  <c r="AU508" i="5"/>
  <c r="AU507" i="5"/>
  <c r="AU189" i="5"/>
  <c r="CG173" i="5"/>
  <c r="AN173" i="5"/>
  <c r="AW173" i="5" s="1"/>
  <c r="CF384" i="5"/>
  <c r="AM384" i="5"/>
  <c r="AU376" i="5"/>
  <c r="AU127" i="5"/>
  <c r="CF527" i="5"/>
  <c r="AM527" i="5"/>
  <c r="AN723" i="5"/>
  <c r="CG723" i="5"/>
  <c r="AU173" i="5"/>
  <c r="AU108" i="5"/>
  <c r="AM540" i="5"/>
  <c r="CF540" i="5"/>
  <c r="AU533" i="5"/>
  <c r="AM689" i="5"/>
  <c r="CF689" i="5"/>
  <c r="AU359" i="5"/>
  <c r="AO799" i="5"/>
  <c r="CH799" i="5"/>
  <c r="AU176" i="5"/>
  <c r="CF389" i="5"/>
  <c r="AM389" i="5"/>
  <c r="AN578" i="5"/>
  <c r="AW578" i="5" s="1"/>
  <c r="CG578" i="5"/>
  <c r="AU296" i="5"/>
  <c r="AU162" i="5"/>
  <c r="AU99" i="5"/>
  <c r="CF645" i="5"/>
  <c r="AM645" i="5"/>
  <c r="CF205" i="5"/>
  <c r="AM205" i="5"/>
  <c r="CG584" i="5"/>
  <c r="AN584" i="5"/>
  <c r="AW584" i="5" s="1"/>
  <c r="AU399" i="5"/>
  <c r="AN402" i="5"/>
  <c r="AW402" i="5" s="1"/>
  <c r="CG402" i="5"/>
  <c r="AM278" i="5"/>
  <c r="CF278" i="5"/>
  <c r="AM203" i="5"/>
  <c r="CF203" i="5"/>
  <c r="AU117" i="5"/>
  <c r="CF629" i="5"/>
  <c r="AM629" i="5"/>
  <c r="AV629" i="5" s="1"/>
  <c r="AM511" i="5"/>
  <c r="AV511" i="5" s="1"/>
  <c r="CF511" i="5"/>
  <c r="AM814" i="5"/>
  <c r="CF814" i="5"/>
  <c r="AU498" i="5"/>
  <c r="AU553" i="5"/>
  <c r="AV548" i="5"/>
  <c r="AN177" i="5"/>
  <c r="AW177" i="5" s="1"/>
  <c r="CG177" i="5"/>
  <c r="AN479" i="5"/>
  <c r="CG479" i="5"/>
  <c r="CF231" i="5"/>
  <c r="AM231" i="5"/>
  <c r="AU270" i="5"/>
  <c r="CF163" i="5"/>
  <c r="AM163" i="5"/>
  <c r="AU586" i="5"/>
  <c r="CF455" i="5"/>
  <c r="AM455" i="5"/>
  <c r="CF324" i="5"/>
  <c r="AM324" i="5"/>
  <c r="AN235" i="5"/>
  <c r="CG235" i="5"/>
  <c r="AU489" i="5"/>
  <c r="CF230" i="5"/>
  <c r="AM230" i="5"/>
  <c r="CF692" i="5"/>
  <c r="AM692" i="5"/>
  <c r="CF368" i="5"/>
  <c r="AM368" i="5"/>
  <c r="CF791" i="5"/>
  <c r="AM791" i="5"/>
  <c r="CF469" i="5"/>
  <c r="AM469" i="5"/>
  <c r="AU301" i="5"/>
  <c r="CF767" i="5"/>
  <c r="AM767" i="5"/>
  <c r="CF77" i="5"/>
  <c r="AM77" i="5"/>
  <c r="CG141" i="5"/>
  <c r="AN141" i="5"/>
  <c r="CG444" i="5"/>
  <c r="AN444" i="5"/>
  <c r="AU61" i="5"/>
  <c r="CG727" i="5"/>
  <c r="AN727" i="5"/>
  <c r="AN677" i="5"/>
  <c r="CG677" i="5"/>
  <c r="CG667" i="5"/>
  <c r="AN667" i="5"/>
  <c r="CF107" i="5"/>
  <c r="AM107" i="5"/>
  <c r="AU518" i="5"/>
  <c r="CF398" i="5"/>
  <c r="AM398" i="5"/>
  <c r="AU325" i="5"/>
  <c r="AU546" i="5"/>
  <c r="AV504" i="5"/>
  <c r="AU307" i="5"/>
  <c r="AU536" i="5"/>
  <c r="AN813" i="5"/>
  <c r="CG813" i="5"/>
  <c r="AU514" i="5"/>
  <c r="CF415" i="5"/>
  <c r="AM415" i="5"/>
  <c r="AV415" i="5" s="1"/>
  <c r="AU461" i="5"/>
  <c r="CG65" i="5"/>
  <c r="AN65" i="5"/>
  <c r="CF190" i="5"/>
  <c r="AM190" i="5"/>
  <c r="AU381" i="5"/>
  <c r="AU379" i="5"/>
  <c r="AU320" i="5"/>
  <c r="CG603" i="5"/>
  <c r="AN603" i="5"/>
  <c r="AW603" i="5" s="1"/>
  <c r="CF732" i="5"/>
  <c r="AM732" i="5"/>
  <c r="AN295" i="5"/>
  <c r="CG295" i="5"/>
  <c r="CF180" i="5"/>
  <c r="AM180" i="5"/>
  <c r="AV177" i="5" s="1"/>
  <c r="AU386" i="5"/>
  <c r="AM170" i="5"/>
  <c r="CF170" i="5"/>
  <c r="AU217" i="5"/>
  <c r="AN747" i="5"/>
  <c r="CG747" i="5"/>
  <c r="AU559" i="5"/>
  <c r="CG129" i="5"/>
  <c r="AN129" i="5"/>
  <c r="CG807" i="5"/>
  <c r="AN807" i="5"/>
  <c r="CG125" i="5"/>
  <c r="AN125" i="5"/>
  <c r="CG782" i="5"/>
  <c r="AN782" i="5"/>
  <c r="CG658" i="5"/>
  <c r="AN658" i="5"/>
  <c r="CF779" i="5"/>
  <c r="AM779" i="5"/>
  <c r="AM681" i="5"/>
  <c r="CF681" i="5"/>
  <c r="AU323" i="5"/>
  <c r="CF147" i="5"/>
  <c r="AM147" i="5"/>
  <c r="CF678" i="5"/>
  <c r="AM678" i="5"/>
  <c r="AU303" i="5"/>
  <c r="AN512" i="5"/>
  <c r="AW512" i="5" s="1"/>
  <c r="CG512" i="5"/>
  <c r="CF752" i="5"/>
  <c r="AM752" i="5"/>
  <c r="AU542" i="5"/>
  <c r="AU554" i="5"/>
  <c r="AU292" i="5"/>
  <c r="AU291" i="5"/>
  <c r="CF506" i="5"/>
  <c r="AM506" i="5"/>
  <c r="AU249" i="5"/>
  <c r="CF614" i="5"/>
  <c r="AM614" i="5"/>
  <c r="AV614" i="5" s="1"/>
  <c r="CF558" i="5"/>
  <c r="AM558" i="5"/>
  <c r="AV558" i="5" s="1"/>
  <c r="AU186" i="5"/>
  <c r="CF508" i="5"/>
  <c r="AM508" i="5"/>
  <c r="CF505" i="5"/>
  <c r="AM505" i="5"/>
  <c r="CF376" i="5"/>
  <c r="AM376" i="5"/>
  <c r="CF665" i="5"/>
  <c r="AM665" i="5"/>
  <c r="AU413" i="5"/>
  <c r="CG333" i="5"/>
  <c r="AN333" i="5"/>
  <c r="AN749" i="5"/>
  <c r="CG749" i="5"/>
  <c r="CG594" i="5"/>
  <c r="AN594" i="5"/>
  <c r="AW594" i="5" s="1"/>
  <c r="CF108" i="5"/>
  <c r="AM108" i="5"/>
  <c r="AM533" i="5"/>
  <c r="CF533" i="5"/>
  <c r="AU266" i="5"/>
  <c r="AU116" i="5"/>
  <c r="CF359" i="5"/>
  <c r="AM359" i="5"/>
  <c r="CF176" i="5"/>
  <c r="AM176" i="5"/>
  <c r="CG695" i="5"/>
  <c r="AN695" i="5"/>
  <c r="CF638" i="5"/>
  <c r="AM638" i="5"/>
  <c r="CF296" i="5"/>
  <c r="AM296" i="5"/>
  <c r="CF162" i="5"/>
  <c r="AM162" i="5"/>
  <c r="CF99" i="5"/>
  <c r="AM99" i="5"/>
  <c r="CF399" i="5"/>
  <c r="AM399" i="5"/>
  <c r="AU278" i="5"/>
  <c r="AU106" i="5"/>
  <c r="AU203" i="5"/>
  <c r="AN690" i="5"/>
  <c r="CG690" i="5"/>
  <c r="CF446" i="5"/>
  <c r="AM446" i="5"/>
  <c r="AN121" i="5"/>
  <c r="CG121" i="5"/>
  <c r="CG777" i="5"/>
  <c r="AN777" i="5"/>
  <c r="CF117" i="5"/>
  <c r="AM117" i="5"/>
  <c r="AU438" i="5"/>
  <c r="CG470" i="5"/>
  <c r="AN470" i="5"/>
  <c r="AU517" i="5"/>
  <c r="CF498" i="5"/>
  <c r="AM498" i="5"/>
  <c r="AV498" i="5" s="1"/>
  <c r="CF553" i="5"/>
  <c r="AM553" i="5"/>
  <c r="AU519" i="5"/>
  <c r="AN434" i="5"/>
  <c r="CG434" i="5"/>
  <c r="CF270" i="5"/>
  <c r="AM270" i="5"/>
  <c r="AU447" i="5"/>
  <c r="AU567" i="5"/>
  <c r="AU434" i="5"/>
  <c r="CF489" i="5"/>
  <c r="AM489" i="5"/>
  <c r="AU101" i="5"/>
  <c r="AU431" i="5"/>
  <c r="AU354" i="5"/>
  <c r="AU566" i="5"/>
  <c r="CH283" i="5"/>
  <c r="AO283" i="5"/>
  <c r="AU468" i="5"/>
  <c r="CG805" i="5"/>
  <c r="AN805" i="5"/>
  <c r="AU569" i="5"/>
  <c r="AV499" i="5"/>
  <c r="CF61" i="5"/>
  <c r="AM61" i="5"/>
  <c r="AU204" i="5"/>
  <c r="AU357" i="5"/>
  <c r="AU206" i="5"/>
  <c r="AU286" i="5"/>
  <c r="AN81" i="5"/>
  <c r="CG81" i="5"/>
  <c r="AU168" i="5"/>
  <c r="AU84" i="5"/>
  <c r="CF518" i="5"/>
  <c r="AM518" i="5"/>
  <c r="AU133" i="5"/>
  <c r="AU547" i="5"/>
  <c r="CG323" i="5"/>
  <c r="AN323" i="5"/>
  <c r="CG504" i="5"/>
  <c r="AN504" i="5"/>
  <c r="AW504" i="5" s="1"/>
  <c r="AU97" i="5"/>
  <c r="CF726" i="5"/>
  <c r="AM726" i="5"/>
  <c r="AN778" i="5"/>
  <c r="CG778" i="5"/>
  <c r="AU513" i="5"/>
  <c r="AU463" i="5"/>
  <c r="AM250" i="5"/>
  <c r="CF250" i="5"/>
  <c r="CF514" i="5"/>
  <c r="AM514" i="5"/>
  <c r="AV514" i="5" s="1"/>
  <c r="AU345" i="5"/>
  <c r="CF742" i="5"/>
  <c r="AM742" i="5"/>
  <c r="CG633" i="5"/>
  <c r="AN633" i="5"/>
  <c r="AW633" i="5" s="1"/>
  <c r="CF461" i="5"/>
  <c r="AM461" i="5"/>
  <c r="CF123" i="5"/>
  <c r="AM123" i="5"/>
  <c r="CF817" i="5"/>
  <c r="AM817" i="5"/>
  <c r="CF700" i="5"/>
  <c r="AM700" i="5"/>
  <c r="CF381" i="5"/>
  <c r="AM381" i="5"/>
  <c r="CH608" i="5"/>
  <c r="AO608" i="5"/>
  <c r="AX608" i="5" s="1"/>
  <c r="CF320" i="5"/>
  <c r="AM320" i="5"/>
  <c r="CF199" i="5"/>
  <c r="AM199" i="5"/>
  <c r="AU308" i="5"/>
  <c r="AU486" i="5"/>
  <c r="AU142" i="5"/>
  <c r="AU60" i="5"/>
  <c r="CF386" i="5"/>
  <c r="AM386" i="5"/>
  <c r="CF217" i="5"/>
  <c r="AM217" i="5"/>
  <c r="CF559" i="5"/>
  <c r="AM559" i="5"/>
  <c r="CG688" i="5"/>
  <c r="AN688" i="5"/>
  <c r="CG557" i="5"/>
  <c r="AN557" i="5"/>
  <c r="AW557" i="5" s="1"/>
  <c r="CG520" i="5"/>
  <c r="AN520" i="5"/>
  <c r="AW520" i="5" s="1"/>
  <c r="CG193" i="5"/>
  <c r="AN193" i="5"/>
  <c r="CF803" i="5"/>
  <c r="AM803" i="5"/>
  <c r="AU534" i="5"/>
  <c r="CF377" i="5"/>
  <c r="AM377" i="5"/>
  <c r="AU156" i="5"/>
  <c r="AU422" i="5"/>
  <c r="AN773" i="5"/>
  <c r="CG773" i="5"/>
  <c r="AU313" i="5"/>
  <c r="AU545" i="5"/>
  <c r="CF542" i="5"/>
  <c r="AM542" i="5"/>
  <c r="AU555" i="5"/>
  <c r="CF292" i="5"/>
  <c r="AM292" i="5"/>
  <c r="AU383" i="5"/>
  <c r="CG551" i="5"/>
  <c r="AN551" i="5"/>
  <c r="AW551" i="5" s="1"/>
  <c r="CF249" i="5"/>
  <c r="AM249" i="5"/>
  <c r="AU43" i="5"/>
  <c r="CF622" i="5"/>
  <c r="AM622" i="5"/>
  <c r="AV622" i="5" s="1"/>
  <c r="CF186" i="5"/>
  <c r="AM186" i="5"/>
  <c r="AU73" i="5"/>
  <c r="AU195" i="5"/>
  <c r="CF774" i="5"/>
  <c r="AM774" i="5"/>
  <c r="CG733" i="5"/>
  <c r="AN733" i="5"/>
  <c r="AN49" i="5"/>
  <c r="CG49" i="5"/>
  <c r="CG66" i="5"/>
  <c r="AN66" i="5"/>
  <c r="CF266" i="5"/>
  <c r="AM266" i="5"/>
  <c r="CF116" i="5"/>
  <c r="AM116" i="5"/>
  <c r="AU72" i="5"/>
  <c r="AU294" i="5"/>
  <c r="AV532" i="5"/>
  <c r="AU814" i="5"/>
  <c r="AU815" i="5"/>
  <c r="AU816" i="5"/>
  <c r="AU817" i="5"/>
  <c r="AU809" i="5"/>
  <c r="AU818" i="5"/>
  <c r="AU812" i="5"/>
  <c r="AU808" i="5"/>
  <c r="AU801" i="5"/>
  <c r="AU811" i="5"/>
  <c r="AU802" i="5"/>
  <c r="AU820" i="5"/>
  <c r="AU819" i="5"/>
  <c r="AU810" i="5"/>
  <c r="AU804" i="5"/>
  <c r="AU806" i="5"/>
  <c r="AU796" i="5"/>
  <c r="AU797" i="5"/>
  <c r="AU798" i="5"/>
  <c r="AU803" i="5"/>
  <c r="AU799" i="5"/>
  <c r="AU805" i="5"/>
  <c r="AU794" i="5"/>
  <c r="AU787" i="5"/>
  <c r="AU800" i="5"/>
  <c r="AU793" i="5"/>
  <c r="AU789" i="5"/>
  <c r="AU790" i="5"/>
  <c r="AU813" i="5"/>
  <c r="AU791" i="5"/>
  <c r="AU807" i="5"/>
  <c r="AU778" i="5"/>
  <c r="AU795" i="5"/>
  <c r="AU779" i="5"/>
  <c r="AU781" i="5"/>
  <c r="AU792" i="5"/>
  <c r="AU788" i="5"/>
  <c r="AU783" i="5"/>
  <c r="AU785" i="5"/>
  <c r="AU772" i="5"/>
  <c r="AU773" i="5"/>
  <c r="AU765" i="5"/>
  <c r="AU780" i="5"/>
  <c r="AU774" i="5"/>
  <c r="AU766" i="5"/>
  <c r="AU775" i="5"/>
  <c r="AU786" i="5"/>
  <c r="AU782" i="5"/>
  <c r="AU776" i="5"/>
  <c r="AU784" i="5"/>
  <c r="AU777" i="5"/>
  <c r="AU770" i="5"/>
  <c r="AU769" i="5"/>
  <c r="AU756" i="5"/>
  <c r="AU767" i="5"/>
  <c r="AU757" i="5"/>
  <c r="AU749" i="5"/>
  <c r="AU758" i="5"/>
  <c r="AU750" i="5"/>
  <c r="AU768" i="5"/>
  <c r="AU759" i="5"/>
  <c r="AU751" i="5"/>
  <c r="AU760" i="5"/>
  <c r="AU764" i="5"/>
  <c r="AU754" i="5"/>
  <c r="AU740" i="5"/>
  <c r="AU755" i="5"/>
  <c r="AU752" i="5"/>
  <c r="AU741" i="5"/>
  <c r="AU742" i="5"/>
  <c r="AU734" i="5"/>
  <c r="AU771" i="5"/>
  <c r="AU743" i="5"/>
  <c r="AU735" i="5"/>
  <c r="AU748" i="5"/>
  <c r="AU747" i="5"/>
  <c r="AU744" i="5"/>
  <c r="AU736" i="5"/>
  <c r="AU724" i="5"/>
  <c r="AU763" i="5"/>
  <c r="AU745" i="5"/>
  <c r="AU733" i="5"/>
  <c r="AU731" i="5"/>
  <c r="AU725" i="5"/>
  <c r="AU746" i="5"/>
  <c r="AU732" i="5"/>
  <c r="AU726" i="5"/>
  <c r="AU762" i="5"/>
  <c r="AU727" i="5"/>
  <c r="AU753" i="5"/>
  <c r="AU738" i="5"/>
  <c r="AU737" i="5"/>
  <c r="AU728" i="5"/>
  <c r="AU730" i="5"/>
  <c r="AU721" i="5"/>
  <c r="AU712" i="5"/>
  <c r="AU704" i="5"/>
  <c r="AU713" i="5"/>
  <c r="AU705" i="5"/>
  <c r="AU714" i="5"/>
  <c r="AU720" i="5"/>
  <c r="AU715" i="5"/>
  <c r="AU707" i="5"/>
  <c r="AU761" i="5"/>
  <c r="AU739" i="5"/>
  <c r="AU719" i="5"/>
  <c r="AU716" i="5"/>
  <c r="AU708" i="5"/>
  <c r="AU703" i="5"/>
  <c r="AU697" i="5"/>
  <c r="AU689" i="5"/>
  <c r="AU723" i="5"/>
  <c r="AU698" i="5"/>
  <c r="AU690" i="5"/>
  <c r="AU682" i="5"/>
  <c r="AU718" i="5"/>
  <c r="AU717" i="5"/>
  <c r="AU699" i="5"/>
  <c r="AU691" i="5"/>
  <c r="AU683" i="5"/>
  <c r="AU700" i="5"/>
  <c r="AU692" i="5"/>
  <c r="AU684" i="5"/>
  <c r="AU722" i="5"/>
  <c r="AU706" i="5"/>
  <c r="AU701" i="5"/>
  <c r="AU693" i="5"/>
  <c r="AU685" i="5"/>
  <c r="AU702" i="5"/>
  <c r="AU676" i="5"/>
  <c r="AU668" i="5"/>
  <c r="AU660" i="5"/>
  <c r="AU652" i="5"/>
  <c r="AU729" i="5"/>
  <c r="AU677" i="5"/>
  <c r="AU669" i="5"/>
  <c r="AU661" i="5"/>
  <c r="AU653" i="5"/>
  <c r="AU645" i="5"/>
  <c r="AU678" i="5"/>
  <c r="AU670" i="5"/>
  <c r="AU662" i="5"/>
  <c r="AU654" i="5"/>
  <c r="AU646" i="5"/>
  <c r="AU711" i="5"/>
  <c r="AU686" i="5"/>
  <c r="AU679" i="5"/>
  <c r="AU671" i="5"/>
  <c r="AU663" i="5"/>
  <c r="AU655" i="5"/>
  <c r="AU647" i="5"/>
  <c r="AU673" i="5"/>
  <c r="AU665" i="5"/>
  <c r="AU658" i="5"/>
  <c r="AU656" i="5"/>
  <c r="AU641" i="5"/>
  <c r="AU709" i="5"/>
  <c r="AU695" i="5"/>
  <c r="AU667" i="5"/>
  <c r="AU648" i="5"/>
  <c r="AU642" i="5"/>
  <c r="AU687" i="5"/>
  <c r="AU680" i="5"/>
  <c r="AU674" i="5"/>
  <c r="AU651" i="5"/>
  <c r="AU710" i="5"/>
  <c r="AU694" i="5"/>
  <c r="AU666" i="5"/>
  <c r="AU664" i="5"/>
  <c r="AU644" i="5"/>
  <c r="AU672" i="5"/>
  <c r="AU657" i="5"/>
  <c r="AU643" i="5"/>
  <c r="AU688" i="5"/>
  <c r="AU659" i="5"/>
  <c r="AU649" i="5"/>
  <c r="AU639" i="5"/>
  <c r="AU696" i="5"/>
  <c r="AU681" i="5"/>
  <c r="AU650" i="5"/>
  <c r="AU638" i="5"/>
  <c r="AU675" i="5"/>
  <c r="AU640" i="5"/>
  <c r="AU221" i="5"/>
  <c r="AU125" i="5"/>
  <c r="CF583" i="5"/>
  <c r="AM583" i="5"/>
  <c r="AV583" i="5" s="1"/>
  <c r="CH721" i="5"/>
  <c r="AO721" i="5"/>
  <c r="AM409" i="5"/>
  <c r="AV409" i="5" s="1"/>
  <c r="CF409" i="5"/>
  <c r="AU305" i="5"/>
  <c r="CG448" i="5"/>
  <c r="AN448" i="5"/>
  <c r="AU51" i="5"/>
  <c r="AU607" i="5"/>
  <c r="AU102" i="5"/>
  <c r="CG651" i="5"/>
  <c r="AN651" i="5"/>
  <c r="CF798" i="5"/>
  <c r="AM798" i="5"/>
  <c r="CF438" i="5"/>
  <c r="AM438" i="5"/>
  <c r="AM517" i="5"/>
  <c r="CF517" i="5"/>
  <c r="CF519" i="5"/>
  <c r="AM519" i="5"/>
  <c r="CG762" i="5"/>
  <c r="AN762" i="5"/>
  <c r="CF225" i="5"/>
  <c r="AM225" i="5"/>
  <c r="CF598" i="5"/>
  <c r="AM598" i="5"/>
  <c r="AV598" i="5" s="1"/>
  <c r="CG155" i="5"/>
  <c r="AN155" i="5"/>
  <c r="AW155" i="5" s="1"/>
  <c r="CF447" i="5"/>
  <c r="AM447" i="5"/>
  <c r="AU128" i="5"/>
  <c r="CF567" i="5"/>
  <c r="AM567" i="5"/>
  <c r="AV567" i="5" s="1"/>
  <c r="AU75" i="5"/>
  <c r="AU126" i="5"/>
  <c r="AU337" i="5"/>
  <c r="CF101" i="5"/>
  <c r="AM101" i="5"/>
  <c r="CF431" i="5"/>
  <c r="AM431" i="5"/>
  <c r="AV431" i="5" s="1"/>
  <c r="CF354" i="5"/>
  <c r="AM354" i="5"/>
  <c r="CF566" i="5"/>
  <c r="AM566" i="5"/>
  <c r="AV566" i="5" s="1"/>
  <c r="AU361" i="5"/>
  <c r="CF468" i="5"/>
  <c r="AM468" i="5"/>
  <c r="AN137" i="5"/>
  <c r="CG137" i="5"/>
  <c r="CF671" i="5"/>
  <c r="AM671" i="5"/>
  <c r="AN161" i="5"/>
  <c r="AW161" i="5" s="1"/>
  <c r="CG161" i="5"/>
  <c r="CG499" i="5"/>
  <c r="AN499" i="5"/>
  <c r="AW499" i="5" s="1"/>
  <c r="AU235" i="5"/>
  <c r="CF204" i="5"/>
  <c r="AM204" i="5"/>
  <c r="AN661" i="5"/>
  <c r="CG661" i="5"/>
  <c r="AU111" i="5"/>
  <c r="AU329" i="5"/>
  <c r="CG96" i="5"/>
  <c r="AN96" i="5"/>
  <c r="CF492" i="5"/>
  <c r="AM492" i="5"/>
  <c r="CG119" i="5"/>
  <c r="AN119" i="5"/>
  <c r="CF513" i="5"/>
  <c r="AM513" i="5"/>
  <c r="CF574" i="5"/>
  <c r="AM574" i="5"/>
  <c r="CF463" i="5"/>
  <c r="AM463" i="5"/>
  <c r="AU250" i="5"/>
  <c r="AU356" i="5"/>
  <c r="AU392" i="5"/>
  <c r="CF345" i="5"/>
  <c r="AM345" i="5"/>
  <c r="AU164" i="5"/>
  <c r="CG628" i="5"/>
  <c r="AN628" i="5"/>
  <c r="AW628" i="5" s="1"/>
  <c r="CG169" i="5"/>
  <c r="AN169" i="5"/>
  <c r="AW169" i="5" s="1"/>
  <c r="AU362" i="5"/>
  <c r="AU123" i="5"/>
  <c r="AU122" i="5"/>
  <c r="AN279" i="5"/>
  <c r="CG279" i="5"/>
  <c r="AU199" i="5"/>
  <c r="AU309" i="5"/>
  <c r="AN50" i="5"/>
  <c r="CG50" i="5"/>
  <c r="CG364" i="5"/>
  <c r="AN364" i="5"/>
  <c r="CF142" i="5"/>
  <c r="AM142" i="5"/>
  <c r="CF60" i="5"/>
  <c r="AM60" i="5"/>
  <c r="CG112" i="5"/>
  <c r="AN112" i="5"/>
  <c r="AN350" i="5"/>
  <c r="CG350" i="5"/>
  <c r="CG640" i="5"/>
  <c r="AN640" i="5"/>
  <c r="AU390" i="5"/>
  <c r="AU241" i="5"/>
  <c r="CF776" i="5"/>
  <c r="AM776" i="5"/>
  <c r="AU421" i="5"/>
  <c r="AU344" i="5"/>
  <c r="CF743" i="5"/>
  <c r="AM743" i="5"/>
  <c r="CF596" i="5"/>
  <c r="AM596" i="5"/>
  <c r="AV596" i="5" s="1"/>
  <c r="CF156" i="5"/>
  <c r="AM156" i="5"/>
  <c r="CF422" i="5"/>
  <c r="AM422" i="5"/>
  <c r="CF313" i="5"/>
  <c r="AM313" i="5"/>
  <c r="CF545" i="5"/>
  <c r="AM545" i="5"/>
  <c r="AV545" i="5" s="1"/>
  <c r="CG149" i="5"/>
  <c r="AN149" i="5"/>
  <c r="AW149" i="5" s="1"/>
  <c r="CG260" i="5"/>
  <c r="AN260" i="5"/>
  <c r="CG619" i="5"/>
  <c r="AN619" i="5"/>
  <c r="AW619" i="5" s="1"/>
  <c r="AU351" i="5"/>
  <c r="CF383" i="5"/>
  <c r="AM383" i="5"/>
  <c r="AU509" i="5"/>
  <c r="AM210" i="5"/>
  <c r="CF210" i="5"/>
  <c r="CF43" i="5"/>
  <c r="AM43" i="5"/>
  <c r="CG74" i="5"/>
  <c r="AN74" i="5"/>
  <c r="CG207" i="5"/>
  <c r="AN207" i="5"/>
  <c r="AU71" i="5"/>
  <c r="CF195" i="5"/>
  <c r="AM195" i="5"/>
  <c r="CH348" i="5"/>
  <c r="AO348" i="5"/>
  <c r="AX348" i="5" s="1"/>
  <c r="AU535" i="5"/>
  <c r="CF800" i="5"/>
  <c r="AM800" i="5"/>
  <c r="CF654" i="5"/>
  <c r="AM654" i="5"/>
  <c r="AU68" i="5"/>
  <c r="CF136" i="5"/>
  <c r="AM136" i="5"/>
  <c r="AU53" i="5"/>
  <c r="CG89" i="5"/>
  <c r="AN89" i="5"/>
  <c r="AU114" i="5"/>
  <c r="CF342" i="5"/>
  <c r="AM342" i="5"/>
  <c r="AU188" i="5"/>
  <c r="AM643" i="5"/>
  <c r="CF643" i="5"/>
  <c r="AN373" i="5"/>
  <c r="AW373" i="5" s="1"/>
  <c r="CG373" i="5"/>
  <c r="AU358" i="5"/>
  <c r="CG532" i="5"/>
  <c r="AN532" i="5"/>
  <c r="AW532" i="5" s="1"/>
  <c r="AU441" i="5"/>
  <c r="AU440" i="5"/>
  <c r="CF221" i="5"/>
  <c r="AM221" i="5"/>
  <c r="AN412" i="5"/>
  <c r="AW412" i="5" s="1"/>
  <c r="CG412" i="5"/>
  <c r="CF305" i="5"/>
  <c r="AM305" i="5"/>
  <c r="AU169" i="5"/>
  <c r="CF673" i="5"/>
  <c r="AM673" i="5"/>
  <c r="AU263" i="5"/>
  <c r="CF789" i="5"/>
  <c r="AM789" i="5"/>
  <c r="CF51" i="5"/>
  <c r="AM51" i="5"/>
  <c r="CF607" i="5"/>
  <c r="AM607" i="5"/>
  <c r="AV607" i="5" s="1"/>
  <c r="AU512" i="5"/>
  <c r="AM787" i="5"/>
  <c r="CF787" i="5"/>
  <c r="AN414" i="5"/>
  <c r="AW414" i="5" s="1"/>
  <c r="CG414" i="5"/>
  <c r="AU521" i="5"/>
  <c r="CG539" i="5"/>
  <c r="AN539" i="5"/>
  <c r="AW539" i="5" s="1"/>
  <c r="AU430" i="5"/>
  <c r="AM355" i="5"/>
  <c r="CF355" i="5"/>
  <c r="AU225" i="5"/>
  <c r="AM649" i="5"/>
  <c r="CF649" i="5"/>
  <c r="AM449" i="5"/>
  <c r="CF449" i="5"/>
  <c r="CF128" i="5"/>
  <c r="AM128" i="5"/>
  <c r="AV405" i="5"/>
  <c r="CF75" i="5"/>
  <c r="AM75" i="5"/>
  <c r="CF126" i="5"/>
  <c r="AM126" i="5"/>
  <c r="CF337" i="5"/>
  <c r="AM337" i="5"/>
  <c r="CF118" i="5"/>
  <c r="AM118" i="5"/>
  <c r="CF400" i="5"/>
  <c r="AM400" i="5"/>
  <c r="AV400" i="5" s="1"/>
  <c r="AU526" i="5"/>
  <c r="AU480" i="5"/>
  <c r="CG358" i="5"/>
  <c r="AN358" i="5"/>
  <c r="CF361" i="5"/>
  <c r="AM361" i="5"/>
  <c r="AU219" i="5"/>
  <c r="CF599" i="5"/>
  <c r="AM599" i="5"/>
  <c r="AV599" i="5" s="1"/>
  <c r="AU385" i="5"/>
  <c r="AU496" i="5"/>
  <c r="AN302" i="5"/>
  <c r="CG302" i="5"/>
  <c r="AU443" i="5"/>
  <c r="AU47" i="5"/>
  <c r="AU223" i="5"/>
  <c r="CF715" i="5"/>
  <c r="AM715" i="5"/>
  <c r="CG404" i="5"/>
  <c r="AN404" i="5"/>
  <c r="AW404" i="5" s="1"/>
  <c r="CF329" i="5"/>
  <c r="AM329" i="5"/>
  <c r="AN268" i="5"/>
  <c r="CG268" i="5"/>
  <c r="AU492" i="5"/>
  <c r="AU491" i="5"/>
  <c r="AU423" i="5"/>
  <c r="CG131" i="5"/>
  <c r="AN131" i="5"/>
  <c r="AU393" i="5"/>
  <c r="CF167" i="5"/>
  <c r="AM167" i="5"/>
  <c r="AU226" i="5"/>
  <c r="CF392" i="5"/>
  <c r="AM392" i="5"/>
  <c r="AN388" i="5"/>
  <c r="AW388" i="5" s="1"/>
  <c r="CG388" i="5"/>
  <c r="CF164" i="5"/>
  <c r="AM164" i="5"/>
  <c r="CF537" i="5"/>
  <c r="AM537" i="5"/>
  <c r="AV536" i="5" s="1"/>
  <c r="CF362" i="5"/>
  <c r="AM362" i="5"/>
  <c r="AU233" i="5"/>
  <c r="AU159" i="5"/>
  <c r="CG130" i="5"/>
  <c r="AN130" i="5"/>
  <c r="CF815" i="5"/>
  <c r="AM815" i="5"/>
  <c r="CH802" i="5"/>
  <c r="AO802" i="5"/>
  <c r="CG72" i="5"/>
  <c r="AN72" i="5"/>
  <c r="AU130" i="5"/>
  <c r="AU298" i="5"/>
  <c r="CG267" i="5"/>
  <c r="AN267" i="5"/>
  <c r="AU46" i="5"/>
  <c r="AN763" i="5"/>
  <c r="CG763" i="5"/>
  <c r="CF339" i="5"/>
  <c r="AM339" i="5"/>
  <c r="CF390" i="5"/>
  <c r="AM390" i="5"/>
  <c r="AM704" i="5"/>
  <c r="CF704" i="5"/>
  <c r="CF241" i="5"/>
  <c r="AM241" i="5"/>
  <c r="CF421" i="5"/>
  <c r="AM421" i="5"/>
  <c r="CF344" i="5"/>
  <c r="AM344" i="5"/>
  <c r="CG754" i="5"/>
  <c r="AN754" i="5"/>
  <c r="AU239" i="5"/>
  <c r="AU208" i="5"/>
  <c r="CF143" i="5"/>
  <c r="AM143" i="5"/>
  <c r="CF439" i="5"/>
  <c r="AM439" i="5"/>
  <c r="CF351" i="5"/>
  <c r="AM351" i="5"/>
  <c r="AU229" i="5"/>
  <c r="AM509" i="5"/>
  <c r="CF509" i="5"/>
  <c r="AU210" i="5"/>
  <c r="AU105" i="5"/>
  <c r="AU549" i="5"/>
  <c r="AU237" i="5"/>
  <c r="CF191" i="5"/>
  <c r="AM191" i="5"/>
  <c r="AU335" i="5"/>
  <c r="CF535" i="5"/>
  <c r="AM535" i="5"/>
  <c r="AU211" i="5"/>
  <c r="AU144" i="5"/>
  <c r="CF68" i="5"/>
  <c r="AM68" i="5"/>
  <c r="AU136" i="5"/>
  <c r="CF53" i="5"/>
  <c r="AM53" i="5"/>
  <c r="CG56" i="5"/>
  <c r="AN56" i="5"/>
  <c r="AU342" i="5"/>
  <c r="AU340" i="5"/>
  <c r="CF188" i="5"/>
  <c r="AM188" i="5"/>
  <c r="AU238" i="5"/>
  <c r="AU557" i="5"/>
  <c r="CG646" i="5"/>
  <c r="AN646" i="5"/>
  <c r="CF441" i="5"/>
  <c r="AM441" i="5"/>
  <c r="AM152" i="5"/>
  <c r="CF152" i="5"/>
  <c r="CF808" i="5"/>
  <c r="AM808" i="5"/>
  <c r="CF740" i="5"/>
  <c r="AM740" i="5"/>
  <c r="AU228" i="5"/>
  <c r="CF637" i="5"/>
  <c r="AM637" i="5"/>
  <c r="AV637" i="5" s="1"/>
  <c r="CG426" i="5"/>
  <c r="AN426" i="5"/>
  <c r="AU271" i="5"/>
  <c r="AU158" i="5"/>
  <c r="CF263" i="5"/>
  <c r="AM263" i="5"/>
  <c r="CG189" i="5"/>
  <c r="AN189" i="5"/>
  <c r="AV500" i="5"/>
  <c r="AN555" i="5"/>
  <c r="AW555" i="5" s="1"/>
  <c r="CG555" i="5"/>
  <c r="AU234" i="5"/>
  <c r="CF521" i="5"/>
  <c r="AM521" i="5"/>
  <c r="AU336" i="5"/>
  <c r="CF430" i="5"/>
  <c r="AM430" i="5"/>
  <c r="AU355" i="5"/>
  <c r="AU515" i="5"/>
  <c r="AU460" i="5"/>
  <c r="CG165" i="5"/>
  <c r="AN165" i="5"/>
  <c r="AW165" i="5" s="1"/>
  <c r="AU306" i="5"/>
  <c r="AU419" i="5"/>
  <c r="CF758" i="5"/>
  <c r="AM758" i="5"/>
  <c r="CF751" i="5"/>
  <c r="AM751" i="5"/>
  <c r="AU570" i="5"/>
  <c r="CG405" i="5"/>
  <c r="AN405" i="5"/>
  <c r="AN80" i="5"/>
  <c r="CG80" i="5"/>
  <c r="AU255" i="5"/>
  <c r="AU118" i="5"/>
  <c r="CF663" i="5"/>
  <c r="AM663" i="5"/>
  <c r="CG595" i="5"/>
  <c r="AN595" i="5"/>
  <c r="AW595" i="5" s="1"/>
  <c r="AU400" i="5"/>
  <c r="CF526" i="5"/>
  <c r="AM526" i="5"/>
  <c r="AV524" i="5" s="1"/>
  <c r="CF480" i="5"/>
  <c r="AM480" i="5"/>
  <c r="AV478" i="5" s="1"/>
  <c r="AU178" i="5"/>
  <c r="AU312" i="5"/>
  <c r="AN380" i="5"/>
  <c r="AW380" i="5" s="1"/>
  <c r="CG380" i="5"/>
  <c r="AN748" i="5"/>
  <c r="CG748" i="5"/>
  <c r="AU57" i="5"/>
  <c r="CF385" i="5"/>
  <c r="AM385" i="5"/>
  <c r="AV385" i="5" s="1"/>
  <c r="CF496" i="5"/>
  <c r="AM496" i="5"/>
  <c r="AV496" i="5" s="1"/>
  <c r="CF714" i="5"/>
  <c r="AM714" i="5"/>
  <c r="CF639" i="5"/>
  <c r="AM639" i="5"/>
  <c r="CF443" i="5"/>
  <c r="AM443" i="5"/>
  <c r="AU74" i="5"/>
  <c r="CG735" i="5"/>
  <c r="AN735" i="5"/>
  <c r="AU95" i="5"/>
  <c r="AU477" i="5"/>
  <c r="W10" i="14"/>
  <c r="W11" i="14"/>
  <c r="A12" i="14"/>
  <c r="H13" i="13"/>
  <c r="H12" i="13"/>
  <c r="H11" i="13"/>
  <c r="H10" i="13"/>
  <c r="H9" i="13"/>
  <c r="H8" i="13"/>
  <c r="H7" i="13"/>
  <c r="H6" i="13"/>
  <c r="AN410" i="5" l="1"/>
  <c r="AW410" i="5" s="1"/>
  <c r="AN48" i="5"/>
  <c r="AV513" i="5"/>
  <c r="AV521" i="5"/>
  <c r="AV323" i="5"/>
  <c r="AN442" i="5"/>
  <c r="AV551" i="5"/>
  <c r="AV56" i="5"/>
  <c r="AV424" i="5"/>
  <c r="AV434" i="5"/>
  <c r="AV313" i="5"/>
  <c r="AV517" i="5"/>
  <c r="AV518" i="5"/>
  <c r="AV57" i="5"/>
  <c r="AV250" i="5"/>
  <c r="AV505" i="5"/>
  <c r="AV433" i="5"/>
  <c r="AV550" i="5"/>
  <c r="AV421" i="5"/>
  <c r="AV508" i="5"/>
  <c r="AV506" i="5"/>
  <c r="AV423" i="5"/>
  <c r="AV519" i="5"/>
  <c r="AV58" i="5"/>
  <c r="AV428" i="5"/>
  <c r="AV410" i="5"/>
  <c r="AV509" i="5"/>
  <c r="AV426" i="5"/>
  <c r="AV463" i="5"/>
  <c r="AV435" i="5"/>
  <c r="AV235" i="5"/>
  <c r="AV55" i="5"/>
  <c r="AV507" i="5"/>
  <c r="AV520" i="5"/>
  <c r="AV510" i="5"/>
  <c r="AV440" i="5"/>
  <c r="AV399" i="5"/>
  <c r="AV372" i="5"/>
  <c r="AV585" i="5"/>
  <c r="AV443" i="5"/>
  <c r="AV54" i="5"/>
  <c r="AV570" i="5"/>
  <c r="AV439" i="5"/>
  <c r="AV535" i="5"/>
  <c r="AV523" i="5"/>
  <c r="AV569" i="5"/>
  <c r="AV512" i="5"/>
  <c r="AV161" i="5"/>
  <c r="AV584" i="5"/>
  <c r="AV324" i="5"/>
  <c r="AV522" i="5"/>
  <c r="AV568" i="5"/>
  <c r="AV425" i="5"/>
  <c r="AV427" i="5"/>
  <c r="AV525" i="5"/>
  <c r="CG110" i="5"/>
  <c r="AN110" i="5"/>
  <c r="AV303" i="5"/>
  <c r="CG615" i="5"/>
  <c r="AN615" i="5"/>
  <c r="AW615" i="5" s="1"/>
  <c r="AV527" i="5"/>
  <c r="AV528" i="5"/>
  <c r="AV260" i="5"/>
  <c r="AV127" i="5"/>
  <c r="AV482" i="5"/>
  <c r="AV447" i="5"/>
  <c r="AV339" i="5"/>
  <c r="AV571" i="5"/>
  <c r="AV306" i="5"/>
  <c r="AV207" i="5"/>
  <c r="AV261" i="5"/>
  <c r="AV326" i="5"/>
  <c r="AV301" i="5"/>
  <c r="AV184" i="5"/>
  <c r="AV450" i="5"/>
  <c r="AV530" i="5"/>
  <c r="AV406" i="5"/>
  <c r="AV153" i="5"/>
  <c r="AV220" i="5"/>
  <c r="AV173" i="5"/>
  <c r="AV149" i="5"/>
  <c r="AV516" i="5"/>
  <c r="AV449" i="5"/>
  <c r="AV141" i="5"/>
  <c r="AV380" i="5"/>
  <c r="AV590" i="5"/>
  <c r="AV189" i="5"/>
  <c r="AV588" i="5"/>
  <c r="AV172" i="5"/>
  <c r="AV474" i="5"/>
  <c r="AV288" i="5"/>
  <c r="AV129" i="5"/>
  <c r="AV475" i="5"/>
  <c r="AV296" i="5"/>
  <c r="AV452" i="5"/>
  <c r="AV572" i="5"/>
  <c r="AV148" i="5"/>
  <c r="AV143" i="5"/>
  <c r="AV167" i="5"/>
  <c r="AV422" i="5"/>
  <c r="AV376" i="5"/>
  <c r="AV403" i="5"/>
  <c r="AV404" i="5"/>
  <c r="AV198" i="5"/>
  <c r="CG192" i="5"/>
  <c r="AN192" i="5"/>
  <c r="CG379" i="5"/>
  <c r="AN379" i="5"/>
  <c r="AW379" i="5" s="1"/>
  <c r="AV219" i="5"/>
  <c r="CG308" i="5"/>
  <c r="AN308" i="5"/>
  <c r="AN507" i="5"/>
  <c r="AW507" i="5" s="1"/>
  <c r="CG507" i="5"/>
  <c r="CG804" i="5"/>
  <c r="AN804" i="5"/>
  <c r="AN395" i="5"/>
  <c r="AW395" i="5" s="1"/>
  <c r="CG395" i="5"/>
  <c r="CG79" i="5"/>
  <c r="AN79" i="5"/>
  <c r="AN340" i="5"/>
  <c r="CG340" i="5"/>
  <c r="AV111" i="5"/>
  <c r="AV151" i="5"/>
  <c r="AV356" i="5"/>
  <c r="CG701" i="5"/>
  <c r="AN701" i="5"/>
  <c r="AN560" i="5"/>
  <c r="AW560" i="5" s="1"/>
  <c r="CG560" i="5"/>
  <c r="CG680" i="5"/>
  <c r="AN680" i="5"/>
  <c r="CG515" i="5"/>
  <c r="AN515" i="5"/>
  <c r="AW515" i="5" s="1"/>
  <c r="CG731" i="5"/>
  <c r="AN731" i="5"/>
  <c r="CG501" i="5"/>
  <c r="AN501" i="5"/>
  <c r="AW501" i="5" s="1"/>
  <c r="CG475" i="5"/>
  <c r="AN475" i="5"/>
  <c r="AV328" i="5"/>
  <c r="CG693" i="5"/>
  <c r="AN693" i="5"/>
  <c r="CG819" i="5"/>
  <c r="AN819" i="5"/>
  <c r="CG685" i="5"/>
  <c r="AN685" i="5"/>
  <c r="CG401" i="5"/>
  <c r="AN401" i="5"/>
  <c r="AW401" i="5" s="1"/>
  <c r="AN95" i="5"/>
  <c r="CG95" i="5"/>
  <c r="CG293" i="5"/>
  <c r="AN293" i="5"/>
  <c r="AN769" i="5"/>
  <c r="CG769" i="5"/>
  <c r="AV573" i="5"/>
  <c r="AN200" i="5"/>
  <c r="AW200" i="5" s="1"/>
  <c r="CG200" i="5"/>
  <c r="CG432" i="5"/>
  <c r="AN432" i="5"/>
  <c r="AW432" i="5" s="1"/>
  <c r="AV442" i="5"/>
  <c r="CG546" i="5"/>
  <c r="AN546" i="5"/>
  <c r="AW546" i="5" s="1"/>
  <c r="AN272" i="5"/>
  <c r="CG272" i="5"/>
  <c r="AV104" i="5"/>
  <c r="AV183" i="5"/>
  <c r="AV574" i="5"/>
  <c r="AV266" i="5"/>
  <c r="AV169" i="5"/>
  <c r="AV278" i="5"/>
  <c r="AV50" i="5"/>
  <c r="AV444" i="5"/>
  <c r="AV78" i="5"/>
  <c r="AV378" i="5"/>
  <c r="AV271" i="5"/>
  <c r="AV338" i="5"/>
  <c r="AV145" i="5"/>
  <c r="CG387" i="5"/>
  <c r="AN387" i="5"/>
  <c r="AW387" i="5" s="1"/>
  <c r="AN301" i="5"/>
  <c r="AW301" i="5" s="1"/>
  <c r="CG301" i="5"/>
  <c r="CG274" i="5"/>
  <c r="AN274" i="5"/>
  <c r="CG280" i="5"/>
  <c r="AN280" i="5"/>
  <c r="AN291" i="5"/>
  <c r="CG291" i="5"/>
  <c r="AV432" i="5"/>
  <c r="CG299" i="5"/>
  <c r="AN299" i="5"/>
  <c r="CG317" i="5"/>
  <c r="AN317" i="5"/>
  <c r="CG523" i="5"/>
  <c r="AN523" i="5"/>
  <c r="AW523" i="5" s="1"/>
  <c r="AN770" i="5"/>
  <c r="CG770" i="5"/>
  <c r="AN672" i="5"/>
  <c r="CG672" i="5"/>
  <c r="AV354" i="5"/>
  <c r="AV95" i="5"/>
  <c r="AV402" i="5"/>
  <c r="AV341" i="5"/>
  <c r="AV388" i="5"/>
  <c r="AV252" i="5"/>
  <c r="AV150" i="5"/>
  <c r="AV429" i="5"/>
  <c r="AV152" i="5"/>
  <c r="AV351" i="5"/>
  <c r="AV97" i="5"/>
  <c r="AV533" i="5"/>
  <c r="AV540" i="5"/>
  <c r="AV485" i="5"/>
  <c r="AV331" i="5"/>
  <c r="AV218" i="5"/>
  <c r="AV206" i="5"/>
  <c r="CG55" i="5"/>
  <c r="AN55" i="5"/>
  <c r="AV251" i="5"/>
  <c r="CG570" i="5"/>
  <c r="AN570" i="5"/>
  <c r="AW570" i="5" s="1"/>
  <c r="CG483" i="5"/>
  <c r="AN483" i="5"/>
  <c r="AW483" i="5" s="1"/>
  <c r="CG753" i="5"/>
  <c r="AN753" i="5"/>
  <c r="CG674" i="5"/>
  <c r="AN674" i="5"/>
  <c r="AV534" i="5"/>
  <c r="CG592" i="5"/>
  <c r="AN592" i="5"/>
  <c r="AW592" i="5" s="1"/>
  <c r="CG332" i="5"/>
  <c r="AN332" i="5"/>
  <c r="CG702" i="5"/>
  <c r="AN702" i="5"/>
  <c r="CG485" i="5"/>
  <c r="AN485" i="5"/>
  <c r="AW485" i="5" s="1"/>
  <c r="AV526" i="5"/>
  <c r="AV263" i="5"/>
  <c r="AV305" i="5"/>
  <c r="AV320" i="5"/>
  <c r="AV147" i="5"/>
  <c r="AV327" i="5"/>
  <c r="AV82" i="5"/>
  <c r="AV451" i="5"/>
  <c r="AV365" i="5"/>
  <c r="AV140" i="5"/>
  <c r="AV360" i="5"/>
  <c r="AV262" i="5"/>
  <c r="AV171" i="5"/>
  <c r="AN211" i="5"/>
  <c r="CG211" i="5"/>
  <c r="AV538" i="5"/>
  <c r="AN792" i="5"/>
  <c r="CG792" i="5"/>
  <c r="AN122" i="5"/>
  <c r="CG122" i="5"/>
  <c r="CG87" i="5"/>
  <c r="AN87" i="5"/>
  <c r="CG111" i="5"/>
  <c r="AN111" i="5"/>
  <c r="CG745" i="5"/>
  <c r="AN745" i="5"/>
  <c r="CG315" i="5"/>
  <c r="AN315" i="5"/>
  <c r="CG184" i="5"/>
  <c r="AN184" i="5"/>
  <c r="AW184" i="5" s="1"/>
  <c r="CG554" i="5"/>
  <c r="AN554" i="5"/>
  <c r="AW554" i="5" s="1"/>
  <c r="AN47" i="5"/>
  <c r="AW46" i="5" s="1"/>
  <c r="CG47" i="5"/>
  <c r="CG440" i="5"/>
  <c r="AN440" i="5"/>
  <c r="AW440" i="5" s="1"/>
  <c r="AN63" i="5"/>
  <c r="CG63" i="5"/>
  <c r="AV217" i="5"/>
  <c r="AV377" i="5"/>
  <c r="AV302" i="5"/>
  <c r="AV441" i="5"/>
  <c r="AV430" i="5"/>
  <c r="AV390" i="5"/>
  <c r="AV155" i="5"/>
  <c r="AV310" i="5"/>
  <c r="AV270" i="5"/>
  <c r="AV455" i="5"/>
  <c r="AV174" i="5"/>
  <c r="AV473" i="5"/>
  <c r="AV325" i="5"/>
  <c r="AV258" i="5"/>
  <c r="AV175" i="5"/>
  <c r="AN650" i="5"/>
  <c r="CG650" i="5"/>
  <c r="CG120" i="5"/>
  <c r="AN120" i="5"/>
  <c r="AV307" i="5"/>
  <c r="AN71" i="5"/>
  <c r="CG71" i="5"/>
  <c r="CG716" i="5"/>
  <c r="AN716" i="5"/>
  <c r="CG456" i="5"/>
  <c r="AN456" i="5"/>
  <c r="CG371" i="5"/>
  <c r="AN371" i="5"/>
  <c r="AW371" i="5" s="1"/>
  <c r="AV539" i="5"/>
  <c r="AV268" i="5"/>
  <c r="AV191" i="5"/>
  <c r="AV537" i="5"/>
  <c r="AV337" i="5"/>
  <c r="AV192" i="5"/>
  <c r="AV559" i="5"/>
  <c r="AV279" i="5"/>
  <c r="AV92" i="5"/>
  <c r="AV113" i="5"/>
  <c r="AV543" i="5"/>
  <c r="AV454" i="5"/>
  <c r="AV465" i="5"/>
  <c r="AV453" i="5"/>
  <c r="CG264" i="5"/>
  <c r="AN264" i="5"/>
  <c r="CG307" i="5"/>
  <c r="AN307" i="5"/>
  <c r="AV308" i="5"/>
  <c r="CG738" i="5"/>
  <c r="AN738" i="5"/>
  <c r="CG718" i="5"/>
  <c r="AN718" i="5"/>
  <c r="CG477" i="5"/>
  <c r="AN477" i="5"/>
  <c r="CG585" i="5"/>
  <c r="AN585" i="5"/>
  <c r="AW585" i="5" s="1"/>
  <c r="CG820" i="5"/>
  <c r="AN820" i="5"/>
  <c r="CG103" i="5"/>
  <c r="AN103" i="5"/>
  <c r="CG746" i="5"/>
  <c r="AN746" i="5"/>
  <c r="AN491" i="5"/>
  <c r="CG491" i="5"/>
  <c r="CH601" i="5"/>
  <c r="AO601" i="5"/>
  <c r="AX601" i="5" s="1"/>
  <c r="CG325" i="5"/>
  <c r="AN325" i="5"/>
  <c r="AN531" i="5"/>
  <c r="AW531" i="5" s="1"/>
  <c r="CG531" i="5"/>
  <c r="CG708" i="5"/>
  <c r="AN708" i="5"/>
  <c r="CG256" i="5"/>
  <c r="AN256" i="5"/>
  <c r="CG666" i="5"/>
  <c r="AN666" i="5"/>
  <c r="CG354" i="5"/>
  <c r="AN354" i="5"/>
  <c r="AO677" i="5"/>
  <c r="CH677" i="5"/>
  <c r="CH675" i="5"/>
  <c r="AO675" i="5"/>
  <c r="CH593" i="5"/>
  <c r="AO593" i="5"/>
  <c r="AX593" i="5" s="1"/>
  <c r="AV196" i="5"/>
  <c r="AV228" i="5"/>
  <c r="CH64" i="5"/>
  <c r="AO64" i="5"/>
  <c r="CG473" i="5"/>
  <c r="AN473" i="5"/>
  <c r="AN427" i="5"/>
  <c r="CG427" i="5"/>
  <c r="AV495" i="5"/>
  <c r="AV188" i="5"/>
  <c r="CG43" i="5"/>
  <c r="AN43" i="5"/>
  <c r="AW43" i="5" s="1"/>
  <c r="CG545" i="5"/>
  <c r="AN545" i="5"/>
  <c r="AW545" i="5" s="1"/>
  <c r="CG345" i="5"/>
  <c r="AN345" i="5"/>
  <c r="CG513" i="5"/>
  <c r="AN513" i="5"/>
  <c r="AW513" i="5" s="1"/>
  <c r="AW137" i="5"/>
  <c r="AV186" i="5"/>
  <c r="CG217" i="5"/>
  <c r="AN217" i="5"/>
  <c r="AV275" i="5"/>
  <c r="CH813" i="5"/>
  <c r="AO813" i="5"/>
  <c r="CH667" i="5"/>
  <c r="AO667" i="5"/>
  <c r="CH444" i="5"/>
  <c r="AO444" i="5"/>
  <c r="AX444" i="5" s="1"/>
  <c r="CG368" i="5"/>
  <c r="AN368" i="5"/>
  <c r="AW368" i="5" s="1"/>
  <c r="AN163" i="5"/>
  <c r="AW163" i="5" s="1"/>
  <c r="CG163" i="5"/>
  <c r="AV493" i="5"/>
  <c r="CH424" i="5"/>
  <c r="AO424" i="5"/>
  <c r="AX424" i="5" s="1"/>
  <c r="CG52" i="5"/>
  <c r="AN52" i="5"/>
  <c r="CG487" i="5"/>
  <c r="AN487" i="5"/>
  <c r="CH181" i="5"/>
  <c r="AO181" i="5"/>
  <c r="AX181" i="5" s="1"/>
  <c r="CG366" i="5"/>
  <c r="AN366" i="5"/>
  <c r="AW366" i="5" s="1"/>
  <c r="CG140" i="5"/>
  <c r="AN140" i="5"/>
  <c r="CH251" i="5"/>
  <c r="AO251" i="5"/>
  <c r="CG605" i="5"/>
  <c r="AN605" i="5"/>
  <c r="AW605" i="5" s="1"/>
  <c r="AO73" i="5"/>
  <c r="CH73" i="5"/>
  <c r="AV253" i="5"/>
  <c r="AV134" i="5"/>
  <c r="CG719" i="5"/>
  <c r="AN719" i="5"/>
  <c r="AV76" i="5"/>
  <c r="AV343" i="5"/>
  <c r="AV347" i="5"/>
  <c r="AV216" i="5"/>
  <c r="CG183" i="5"/>
  <c r="AN183" i="5"/>
  <c r="AW183" i="5" s="1"/>
  <c r="AV346" i="5"/>
  <c r="AV459" i="5"/>
  <c r="CG691" i="5"/>
  <c r="AN691" i="5"/>
  <c r="AV98" i="5"/>
  <c r="AN334" i="5"/>
  <c r="CG334" i="5"/>
  <c r="CG196" i="5"/>
  <c r="AN196" i="5"/>
  <c r="CG482" i="5"/>
  <c r="AN482" i="5"/>
  <c r="AW482" i="5" s="1"/>
  <c r="CH57" i="5"/>
  <c r="AO57" i="5"/>
  <c r="AV369" i="5"/>
  <c r="CI625" i="5"/>
  <c r="AP625" i="5"/>
  <c r="AY625" i="5" s="1"/>
  <c r="CG407" i="5"/>
  <c r="AN407" i="5"/>
  <c r="AW407" i="5" s="1"/>
  <c r="AN178" i="5"/>
  <c r="AW178" i="5" s="1"/>
  <c r="CG178" i="5"/>
  <c r="AV80" i="5"/>
  <c r="AV419" i="5"/>
  <c r="CH500" i="5"/>
  <c r="AO500" i="5"/>
  <c r="AX500" i="5" s="1"/>
  <c r="CH696" i="5"/>
  <c r="AO696" i="5"/>
  <c r="CG228" i="5"/>
  <c r="AN228" i="5"/>
  <c r="AN712" i="5"/>
  <c r="CG712" i="5"/>
  <c r="CG741" i="5"/>
  <c r="AN741" i="5"/>
  <c r="AV239" i="5"/>
  <c r="CH547" i="5"/>
  <c r="AO547" i="5"/>
  <c r="AX547" i="5" s="1"/>
  <c r="CG597" i="5"/>
  <c r="AN597" i="5"/>
  <c r="AW597" i="5" s="1"/>
  <c r="CG215" i="5"/>
  <c r="AN215" i="5"/>
  <c r="CG636" i="5"/>
  <c r="AN636" i="5"/>
  <c r="AW636" i="5" s="1"/>
  <c r="AV254" i="5"/>
  <c r="CG93" i="5"/>
  <c r="AN93" i="5"/>
  <c r="CG133" i="5"/>
  <c r="AN133" i="5"/>
  <c r="CH326" i="5"/>
  <c r="AO326" i="5"/>
  <c r="AX326" i="5" s="1"/>
  <c r="CG433" i="5"/>
  <c r="AN433" i="5"/>
  <c r="AW433" i="5" s="1"/>
  <c r="AV552" i="5"/>
  <c r="CG495" i="5"/>
  <c r="AN495" i="5"/>
  <c r="AV484" i="5"/>
  <c r="AV483" i="5"/>
  <c r="AV109" i="5"/>
  <c r="CG810" i="5"/>
  <c r="AN810" i="5"/>
  <c r="CH48" i="5"/>
  <c r="AO48" i="5"/>
  <c r="AX48" i="5" s="1"/>
  <c r="CH341" i="5"/>
  <c r="AO341" i="5"/>
  <c r="AX341" i="5" s="1"/>
  <c r="AN503" i="5"/>
  <c r="AW503" i="5" s="1"/>
  <c r="CG503" i="5"/>
  <c r="CG171" i="5"/>
  <c r="AN171" i="5"/>
  <c r="AW171" i="5" s="1"/>
  <c r="CG429" i="5"/>
  <c r="AN429" i="5"/>
  <c r="AN154" i="5"/>
  <c r="AW154" i="5" s="1"/>
  <c r="CG154" i="5"/>
  <c r="AV185" i="5"/>
  <c r="CH616" i="5"/>
  <c r="AO616" i="5"/>
  <c r="AX616" i="5" s="1"/>
  <c r="CG462" i="5"/>
  <c r="AN462" i="5"/>
  <c r="CG801" i="5"/>
  <c r="AN801" i="5"/>
  <c r="CG794" i="5"/>
  <c r="AN794" i="5"/>
  <c r="AV70" i="5"/>
  <c r="CH543" i="5"/>
  <c r="AO543" i="5"/>
  <c r="AX543" i="5" s="1"/>
  <c r="CG363" i="5"/>
  <c r="AN363" i="5"/>
  <c r="AW363" i="5" s="1"/>
  <c r="CG530" i="5"/>
  <c r="AN530" i="5"/>
  <c r="CH302" i="5"/>
  <c r="AO302" i="5"/>
  <c r="CG337" i="5"/>
  <c r="AN337" i="5"/>
  <c r="CH74" i="5"/>
  <c r="AO74" i="5"/>
  <c r="CG156" i="5"/>
  <c r="AN156" i="5"/>
  <c r="AW156" i="5" s="1"/>
  <c r="CG583" i="5"/>
  <c r="AN583" i="5"/>
  <c r="AW583" i="5" s="1"/>
  <c r="CG176" i="5"/>
  <c r="AN176" i="5"/>
  <c r="AW176" i="5" s="1"/>
  <c r="CH512" i="5"/>
  <c r="AO512" i="5"/>
  <c r="AX512" i="5" s="1"/>
  <c r="CG408" i="5"/>
  <c r="AN408" i="5"/>
  <c r="AW408" i="5" s="1"/>
  <c r="CH105" i="5"/>
  <c r="AO105" i="5"/>
  <c r="CG245" i="5"/>
  <c r="AN245" i="5"/>
  <c r="CG445" i="5"/>
  <c r="AN445" i="5"/>
  <c r="CG172" i="5"/>
  <c r="AN172" i="5"/>
  <c r="AW172" i="5" s="1"/>
  <c r="CG352" i="5"/>
  <c r="AN352" i="5"/>
  <c r="AV257" i="5"/>
  <c r="AV256" i="5"/>
  <c r="AO660" i="5"/>
  <c r="CH660" i="5"/>
  <c r="CG271" i="5"/>
  <c r="AN271" i="5"/>
  <c r="AV273" i="5"/>
  <c r="AV272" i="5"/>
  <c r="CG233" i="5"/>
  <c r="AN233" i="5"/>
  <c r="CG811" i="5"/>
  <c r="AN811" i="5"/>
  <c r="CH97" i="5"/>
  <c r="AO97" i="5"/>
  <c r="AV88" i="5"/>
  <c r="CG783" i="5"/>
  <c r="AN783" i="5"/>
  <c r="CG526" i="5"/>
  <c r="AN526" i="5"/>
  <c r="CG430" i="5"/>
  <c r="AN430" i="5"/>
  <c r="CH56" i="5"/>
  <c r="AO56" i="5"/>
  <c r="AW302" i="5"/>
  <c r="CG673" i="5"/>
  <c r="AN673" i="5"/>
  <c r="AO50" i="5"/>
  <c r="AX50" i="5" s="1"/>
  <c r="CH50" i="5"/>
  <c r="AV274" i="5"/>
  <c r="AV163" i="5"/>
  <c r="CG629" i="5"/>
  <c r="AN629" i="5"/>
  <c r="AW629" i="5" s="1"/>
  <c r="CG689" i="5"/>
  <c r="AN689" i="5"/>
  <c r="AV125" i="5"/>
  <c r="CH197" i="5"/>
  <c r="AO197" i="5"/>
  <c r="AX197" i="5" s="1"/>
  <c r="AV605" i="5"/>
  <c r="AV214" i="5"/>
  <c r="CG314" i="5"/>
  <c r="AN314" i="5"/>
  <c r="CG257" i="5"/>
  <c r="AN257" i="5"/>
  <c r="AV394" i="5"/>
  <c r="CG771" i="5"/>
  <c r="AN771" i="5"/>
  <c r="CG623" i="5"/>
  <c r="AN623" i="5"/>
  <c r="AW623" i="5" s="1"/>
  <c r="AV215" i="5"/>
  <c r="AV93" i="5"/>
  <c r="CH757" i="5"/>
  <c r="AO757" i="5"/>
  <c r="AW372" i="5"/>
  <c r="CG151" i="5"/>
  <c r="AN151" i="5"/>
  <c r="AW151" i="5" s="1"/>
  <c r="AO627" i="5"/>
  <c r="AX627" i="5" s="1"/>
  <c r="CH627" i="5"/>
  <c r="CH46" i="5"/>
  <c r="AO46" i="5"/>
  <c r="AX46" i="5" s="1"/>
  <c r="CG273" i="5"/>
  <c r="AN273" i="5"/>
  <c r="CI600" i="5"/>
  <c r="AP600" i="5"/>
  <c r="AY600" i="5" s="1"/>
  <c r="AV213" i="5"/>
  <c r="CG706" i="5"/>
  <c r="AN706" i="5"/>
  <c r="CG202" i="5"/>
  <c r="AN202" i="5"/>
  <c r="CG809" i="5"/>
  <c r="AN809" i="5"/>
  <c r="CG206" i="5"/>
  <c r="AN206" i="5"/>
  <c r="CG390" i="5"/>
  <c r="AN390" i="5"/>
  <c r="AO130" i="5"/>
  <c r="CH130" i="5"/>
  <c r="CG167" i="5"/>
  <c r="AN167" i="5"/>
  <c r="AW167" i="5" s="1"/>
  <c r="CG126" i="5"/>
  <c r="AN126" i="5"/>
  <c r="CG607" i="5"/>
  <c r="AN607" i="5"/>
  <c r="AW607" i="5" s="1"/>
  <c r="CG519" i="5"/>
  <c r="AN519" i="5"/>
  <c r="AW519" i="5" s="1"/>
  <c r="CH651" i="5"/>
  <c r="AO651" i="5"/>
  <c r="CG249" i="5"/>
  <c r="AN249" i="5"/>
  <c r="CG292" i="5"/>
  <c r="AN292" i="5"/>
  <c r="AV123" i="5"/>
  <c r="AV122" i="5"/>
  <c r="AV120" i="5"/>
  <c r="CG742" i="5"/>
  <c r="AN742" i="5"/>
  <c r="CG61" i="5"/>
  <c r="AN61" i="5"/>
  <c r="CI283" i="5"/>
  <c r="AP283" i="5"/>
  <c r="CH434" i="5"/>
  <c r="AO434" i="5"/>
  <c r="AX434" i="5" s="1"/>
  <c r="CH777" i="5"/>
  <c r="AO777" i="5"/>
  <c r="AV99" i="5"/>
  <c r="AV815" i="5"/>
  <c r="AV816" i="5"/>
  <c r="AV817" i="5"/>
  <c r="AV809" i="5"/>
  <c r="AV818" i="5"/>
  <c r="AV810" i="5"/>
  <c r="AV819" i="5"/>
  <c r="AV814" i="5"/>
  <c r="AV811" i="5"/>
  <c r="AV802" i="5"/>
  <c r="AV820" i="5"/>
  <c r="AV803" i="5"/>
  <c r="AV813" i="5"/>
  <c r="AV805" i="5"/>
  <c r="AV807" i="5"/>
  <c r="AV797" i="5"/>
  <c r="AV798" i="5"/>
  <c r="AV812" i="5"/>
  <c r="AV799" i="5"/>
  <c r="AV804" i="5"/>
  <c r="AV801" i="5"/>
  <c r="AV793" i="5"/>
  <c r="AV808" i="5"/>
  <c r="AV806" i="5"/>
  <c r="AV800" i="5"/>
  <c r="AV788" i="5"/>
  <c r="AV790" i="5"/>
  <c r="AV791" i="5"/>
  <c r="AV792" i="5"/>
  <c r="AV795" i="5"/>
  <c r="AV779" i="5"/>
  <c r="AV794" i="5"/>
  <c r="AV786" i="5"/>
  <c r="AV780" i="5"/>
  <c r="AV789" i="5"/>
  <c r="AV782" i="5"/>
  <c r="AV796" i="5"/>
  <c r="AV783" i="5"/>
  <c r="AV784" i="5"/>
  <c r="AV773" i="5"/>
  <c r="AV774" i="5"/>
  <c r="AV766" i="5"/>
  <c r="AV787" i="5"/>
  <c r="AV775" i="5"/>
  <c r="AV767" i="5"/>
  <c r="AV776" i="5"/>
  <c r="AV777" i="5"/>
  <c r="AV778" i="5"/>
  <c r="AV770" i="5"/>
  <c r="AV757" i="5"/>
  <c r="AV785" i="5"/>
  <c r="AV758" i="5"/>
  <c r="AV750" i="5"/>
  <c r="AV768" i="5"/>
  <c r="AV759" i="5"/>
  <c r="AV751" i="5"/>
  <c r="AV760" i="5"/>
  <c r="AV752" i="5"/>
  <c r="AV765" i="5"/>
  <c r="AV764" i="5"/>
  <c r="AV761" i="5"/>
  <c r="AV753" i="5"/>
  <c r="AV756" i="5"/>
  <c r="AV755" i="5"/>
  <c r="AV741" i="5"/>
  <c r="AV742" i="5"/>
  <c r="AV771" i="5"/>
  <c r="AV743" i="5"/>
  <c r="AV735" i="5"/>
  <c r="AV749" i="5"/>
  <c r="AV748" i="5"/>
  <c r="AV747" i="5"/>
  <c r="AV744" i="5"/>
  <c r="AV736" i="5"/>
  <c r="AV781" i="5"/>
  <c r="AV745" i="5"/>
  <c r="AV737" i="5"/>
  <c r="AV769" i="5"/>
  <c r="AV763" i="5"/>
  <c r="AV740" i="5"/>
  <c r="AV733" i="5"/>
  <c r="AV731" i="5"/>
  <c r="AV725" i="5"/>
  <c r="AV746" i="5"/>
  <c r="AV732" i="5"/>
  <c r="AV726" i="5"/>
  <c r="AV718" i="5"/>
  <c r="AV762" i="5"/>
  <c r="AV727" i="5"/>
  <c r="AV738" i="5"/>
  <c r="AV728" i="5"/>
  <c r="AV729" i="5"/>
  <c r="AV721" i="5"/>
  <c r="AV713" i="5"/>
  <c r="AV705" i="5"/>
  <c r="AV772" i="5"/>
  <c r="AV714" i="5"/>
  <c r="AV706" i="5"/>
  <c r="AV720" i="5"/>
  <c r="AV715" i="5"/>
  <c r="AV739" i="5"/>
  <c r="AV719" i="5"/>
  <c r="AV716" i="5"/>
  <c r="AV708" i="5"/>
  <c r="AV717" i="5"/>
  <c r="AV734" i="5"/>
  <c r="AV723" i="5"/>
  <c r="AV698" i="5"/>
  <c r="AV690" i="5"/>
  <c r="AV682" i="5"/>
  <c r="AV699" i="5"/>
  <c r="AV691" i="5"/>
  <c r="AV683" i="5"/>
  <c r="AV700" i="5"/>
  <c r="AV692" i="5"/>
  <c r="AV684" i="5"/>
  <c r="AV754" i="5"/>
  <c r="AV724" i="5"/>
  <c r="AV722" i="5"/>
  <c r="AV707" i="5"/>
  <c r="AV701" i="5"/>
  <c r="AV693" i="5"/>
  <c r="AV685" i="5"/>
  <c r="AV730" i="5"/>
  <c r="AV694" i="5"/>
  <c r="AV686" i="5"/>
  <c r="AV677" i="5"/>
  <c r="AV669" i="5"/>
  <c r="AV661" i="5"/>
  <c r="AV653" i="5"/>
  <c r="AV678" i="5"/>
  <c r="AV670" i="5"/>
  <c r="AV662" i="5"/>
  <c r="AV654" i="5"/>
  <c r="AV646" i="5"/>
  <c r="AV711" i="5"/>
  <c r="AV679" i="5"/>
  <c r="AV671" i="5"/>
  <c r="AV663" i="5"/>
  <c r="AV655" i="5"/>
  <c r="AV647" i="5"/>
  <c r="AV703" i="5"/>
  <c r="AV687" i="5"/>
  <c r="AV680" i="5"/>
  <c r="AV672" i="5"/>
  <c r="AV664" i="5"/>
  <c r="AV656" i="5"/>
  <c r="AV648" i="5"/>
  <c r="AV709" i="5"/>
  <c r="AV695" i="5"/>
  <c r="AV667" i="5"/>
  <c r="AV645" i="5"/>
  <c r="AV642" i="5"/>
  <c r="AV702" i="5"/>
  <c r="AV674" i="5"/>
  <c r="AV651" i="5"/>
  <c r="AV710" i="5"/>
  <c r="AV676" i="5"/>
  <c r="AV666" i="5"/>
  <c r="AV660" i="5"/>
  <c r="AV644" i="5"/>
  <c r="AV657" i="5"/>
  <c r="AV688" i="5"/>
  <c r="AV668" i="5"/>
  <c r="AV650" i="5"/>
  <c r="AV638" i="5"/>
  <c r="AV673" i="5"/>
  <c r="AV659" i="5"/>
  <c r="AV649" i="5"/>
  <c r="AV639" i="5"/>
  <c r="AV696" i="5"/>
  <c r="AV665" i="5"/>
  <c r="AV641" i="5"/>
  <c r="AV712" i="5"/>
  <c r="AV681" i="5"/>
  <c r="AV704" i="5"/>
  <c r="AV652" i="5"/>
  <c r="AV697" i="5"/>
  <c r="AV658" i="5"/>
  <c r="AV689" i="5"/>
  <c r="AV675" i="5"/>
  <c r="AV640" i="5"/>
  <c r="AV643" i="5"/>
  <c r="CG359" i="5"/>
  <c r="AN359" i="5"/>
  <c r="CH749" i="5"/>
  <c r="AO749" i="5"/>
  <c r="CG376" i="5"/>
  <c r="AN376" i="5"/>
  <c r="CG681" i="5"/>
  <c r="AN681" i="5"/>
  <c r="AW405" i="5"/>
  <c r="AO646" i="5"/>
  <c r="CH646" i="5"/>
  <c r="CG188" i="5"/>
  <c r="AN188" i="5"/>
  <c r="CG439" i="5"/>
  <c r="AN439" i="5"/>
  <c r="CH754" i="5"/>
  <c r="AO754" i="5"/>
  <c r="AV350" i="5"/>
  <c r="CH267" i="5"/>
  <c r="AO267" i="5"/>
  <c r="CG164" i="5"/>
  <c r="AN164" i="5"/>
  <c r="AW164" i="5" s="1"/>
  <c r="AV75" i="5"/>
  <c r="AV71" i="5"/>
  <c r="AO414" i="5"/>
  <c r="AX414" i="5" s="1"/>
  <c r="CH414" i="5"/>
  <c r="AV51" i="5"/>
  <c r="AV47" i="5"/>
  <c r="CH532" i="5"/>
  <c r="AO532" i="5"/>
  <c r="AX532" i="5" s="1"/>
  <c r="AV342" i="5"/>
  <c r="AV340" i="5"/>
  <c r="AN800" i="5"/>
  <c r="CG800" i="5"/>
  <c r="CH207" i="5"/>
  <c r="AO207" i="5"/>
  <c r="AX207" i="5" s="1"/>
  <c r="CG210" i="5"/>
  <c r="AN210" i="5"/>
  <c r="AV60" i="5"/>
  <c r="CG574" i="5"/>
  <c r="AN574" i="5"/>
  <c r="AW574" i="5" s="1"/>
  <c r="AV468" i="5"/>
  <c r="CG431" i="5"/>
  <c r="AN431" i="5"/>
  <c r="CH155" i="5"/>
  <c r="AO155" i="5"/>
  <c r="AX155" i="5" s="1"/>
  <c r="AN517" i="5"/>
  <c r="AW517" i="5" s="1"/>
  <c r="CG517" i="5"/>
  <c r="CG409" i="5"/>
  <c r="AN409" i="5"/>
  <c r="AW409" i="5" s="1"/>
  <c r="AO66" i="5"/>
  <c r="CH66" i="5"/>
  <c r="CH733" i="5"/>
  <c r="AO733" i="5"/>
  <c r="AN186" i="5"/>
  <c r="CG186" i="5"/>
  <c r="CH193" i="5"/>
  <c r="AO193" i="5"/>
  <c r="AX193" i="5" s="1"/>
  <c r="CH557" i="5"/>
  <c r="AO557" i="5"/>
  <c r="AX557" i="5" s="1"/>
  <c r="AV364" i="5"/>
  <c r="CI608" i="5"/>
  <c r="AP608" i="5"/>
  <c r="AY608" i="5" s="1"/>
  <c r="AN123" i="5"/>
  <c r="CG123" i="5"/>
  <c r="CH81" i="5"/>
  <c r="AO81" i="5"/>
  <c r="CH121" i="5"/>
  <c r="AO121" i="5"/>
  <c r="AV448" i="5"/>
  <c r="CG99" i="5"/>
  <c r="AN99" i="5"/>
  <c r="CG638" i="5"/>
  <c r="AN638" i="5"/>
  <c r="CG558" i="5"/>
  <c r="AN558" i="5"/>
  <c r="AW558" i="5" s="1"/>
  <c r="CH125" i="5"/>
  <c r="AO125" i="5"/>
  <c r="AN170" i="5"/>
  <c r="AW170" i="5" s="1"/>
  <c r="CG170" i="5"/>
  <c r="CG732" i="5"/>
  <c r="AN732" i="5"/>
  <c r="AV398" i="5"/>
  <c r="CG324" i="5"/>
  <c r="AN324" i="5"/>
  <c r="AN814" i="5"/>
  <c r="CG814" i="5"/>
  <c r="AV121" i="5"/>
  <c r="AV389" i="5"/>
  <c r="AV395" i="5"/>
  <c r="CG575" i="5"/>
  <c r="AN575" i="5"/>
  <c r="AW575" i="5" s="1"/>
  <c r="AV295" i="5"/>
  <c r="AO114" i="5"/>
  <c r="CH114" i="5"/>
  <c r="AV187" i="5"/>
  <c r="AV488" i="5"/>
  <c r="AO534" i="5"/>
  <c r="AX534" i="5" s="1"/>
  <c r="CH534" i="5"/>
  <c r="AV541" i="5"/>
  <c r="AV487" i="5"/>
  <c r="CI609" i="5"/>
  <c r="AP609" i="5"/>
  <c r="AY609" i="5" s="1"/>
  <c r="AV316" i="5"/>
  <c r="AV315" i="5"/>
  <c r="CH516" i="5"/>
  <c r="AO516" i="5"/>
  <c r="AX516" i="5" s="1"/>
  <c r="CG194" i="5"/>
  <c r="AN194" i="5"/>
  <c r="AO548" i="5"/>
  <c r="AX548" i="5" s="1"/>
  <c r="CH548" i="5"/>
  <c r="AV248" i="5"/>
  <c r="CG253" i="5"/>
  <c r="AN253" i="5"/>
  <c r="CG781" i="5"/>
  <c r="AN781" i="5"/>
  <c r="AV124" i="5"/>
  <c r="CG134" i="5"/>
  <c r="AN134" i="5"/>
  <c r="AW130" i="5" s="1"/>
  <c r="CH493" i="5"/>
  <c r="AO493" i="5"/>
  <c r="AX493" i="5" s="1"/>
  <c r="AV197" i="5"/>
  <c r="AV114" i="5"/>
  <c r="AO328" i="5"/>
  <c r="AX328" i="5" s="1"/>
  <c r="CH328" i="5"/>
  <c r="CG76" i="5"/>
  <c r="AN76" i="5"/>
  <c r="CG343" i="5"/>
  <c r="AN343" i="5"/>
  <c r="CG347" i="5"/>
  <c r="AN347" i="5"/>
  <c r="CG216" i="5"/>
  <c r="AN216" i="5"/>
  <c r="CG346" i="5"/>
  <c r="AN346" i="5"/>
  <c r="CG452" i="5"/>
  <c r="AN452" i="5"/>
  <c r="AN653" i="5"/>
  <c r="CG653" i="5"/>
  <c r="AN459" i="5"/>
  <c r="CG459" i="5"/>
  <c r="AV544" i="5"/>
  <c r="CH442" i="5"/>
  <c r="AO442" i="5"/>
  <c r="AX442" i="5" s="1"/>
  <c r="AV334" i="5"/>
  <c r="AV332" i="5"/>
  <c r="AV138" i="5"/>
  <c r="CG641" i="5"/>
  <c r="AN641" i="5"/>
  <c r="CH562" i="5"/>
  <c r="AO562" i="5"/>
  <c r="CG369" i="5"/>
  <c r="AN369" i="5"/>
  <c r="AV501" i="5"/>
  <c r="AV481" i="5"/>
  <c r="CG419" i="5"/>
  <c r="AN419" i="5"/>
  <c r="AW419" i="5" s="1"/>
  <c r="AV336" i="5"/>
  <c r="CG242" i="5"/>
  <c r="AN242" i="5"/>
  <c r="CG335" i="5"/>
  <c r="AN335" i="5"/>
  <c r="AV237" i="5"/>
  <c r="CH243" i="5"/>
  <c r="AO243" i="5"/>
  <c r="AV208" i="5"/>
  <c r="CG239" i="5"/>
  <c r="AN239" i="5"/>
  <c r="AV471" i="5"/>
  <c r="CH577" i="5"/>
  <c r="AO577" i="5"/>
  <c r="AV232" i="5"/>
  <c r="CH104" i="5"/>
  <c r="AO104" i="5"/>
  <c r="AV457" i="5"/>
  <c r="AV456" i="5"/>
  <c r="AV371" i="5"/>
  <c r="AV289" i="5"/>
  <c r="AV67" i="5"/>
  <c r="CG254" i="5"/>
  <c r="AN254" i="5"/>
  <c r="AV367" i="5"/>
  <c r="CH259" i="5"/>
  <c r="AO259" i="5"/>
  <c r="CG670" i="5"/>
  <c r="AN670" i="5"/>
  <c r="AV84" i="5"/>
  <c r="AV374" i="5"/>
  <c r="CG258" i="5"/>
  <c r="AN258" i="5"/>
  <c r="CG717" i="5"/>
  <c r="AN717" i="5"/>
  <c r="CG338" i="5"/>
  <c r="AN338" i="5"/>
  <c r="CG552" i="5"/>
  <c r="AN552" i="5"/>
  <c r="AW552" i="5" s="1"/>
  <c r="CG816" i="5"/>
  <c r="AN816" i="5"/>
  <c r="CG262" i="5"/>
  <c r="AN262" i="5"/>
  <c r="AV304" i="5"/>
  <c r="AV69" i="5"/>
  <c r="CG484" i="5"/>
  <c r="AN484" i="5"/>
  <c r="CG150" i="5"/>
  <c r="AN150" i="5"/>
  <c r="AW150" i="5" s="1"/>
  <c r="CG109" i="5"/>
  <c r="AN109" i="5"/>
  <c r="CH428" i="5"/>
  <c r="AO428" i="5"/>
  <c r="AX428" i="5" s="1"/>
  <c r="CH687" i="5"/>
  <c r="AO687" i="5"/>
  <c r="AV503" i="5"/>
  <c r="AN785" i="5"/>
  <c r="CG785" i="5"/>
  <c r="CG168" i="5"/>
  <c r="AN168" i="5"/>
  <c r="AW168" i="5" s="1"/>
  <c r="AV45" i="5"/>
  <c r="AO698" i="5"/>
  <c r="CH698" i="5"/>
  <c r="AV154" i="5"/>
  <c r="AV476" i="5"/>
  <c r="CH285" i="5"/>
  <c r="AO285" i="5"/>
  <c r="CG175" i="5"/>
  <c r="AN175" i="5"/>
  <c r="AW175" i="5" s="1"/>
  <c r="CG70" i="5"/>
  <c r="AN70" i="5"/>
  <c r="AV486" i="5"/>
  <c r="AV363" i="5"/>
  <c r="CH310" i="5"/>
  <c r="AO310" i="5"/>
  <c r="AX310" i="5" s="1"/>
  <c r="AV330" i="5"/>
  <c r="CG537" i="5"/>
  <c r="AN537" i="5"/>
  <c r="AW537" i="5" s="1"/>
  <c r="CH762" i="5"/>
  <c r="AO762" i="5"/>
  <c r="CG559" i="5"/>
  <c r="AN559" i="5"/>
  <c r="AW559" i="5" s="1"/>
  <c r="CG270" i="5"/>
  <c r="AN270" i="5"/>
  <c r="CG117" i="5"/>
  <c r="AN117" i="5"/>
  <c r="CG791" i="5"/>
  <c r="AN791" i="5"/>
  <c r="AO42" i="5"/>
  <c r="AX42" i="5" s="1"/>
  <c r="CH42" i="5"/>
  <c r="CG115" i="5"/>
  <c r="AN115" i="5"/>
  <c r="CG214" i="5"/>
  <c r="AN214" i="5"/>
  <c r="AW212" i="5" s="1"/>
  <c r="CG59" i="5"/>
  <c r="AN59" i="5"/>
  <c r="CH772" i="5"/>
  <c r="AO772" i="5"/>
  <c r="AO220" i="5"/>
  <c r="AX220" i="5" s="1"/>
  <c r="CH220" i="5"/>
  <c r="AO669" i="5"/>
  <c r="CH669" i="5"/>
  <c r="AV202" i="5"/>
  <c r="AV200" i="5"/>
  <c r="CG758" i="5"/>
  <c r="AN758" i="5"/>
  <c r="AV96" i="5"/>
  <c r="CG463" i="5"/>
  <c r="AN463" i="5"/>
  <c r="AW463" i="5" s="1"/>
  <c r="CG266" i="5"/>
  <c r="AN266" i="5"/>
  <c r="CH773" i="5"/>
  <c r="AO773" i="5"/>
  <c r="CG399" i="5"/>
  <c r="AN399" i="5"/>
  <c r="AW399" i="5" s="1"/>
  <c r="AV368" i="5"/>
  <c r="CH402" i="5"/>
  <c r="AO402" i="5"/>
  <c r="AX402" i="5" s="1"/>
  <c r="CG527" i="5"/>
  <c r="AN527" i="5"/>
  <c r="AW527" i="5" s="1"/>
  <c r="AV282" i="5"/>
  <c r="CH761" i="5"/>
  <c r="AO761" i="5"/>
  <c r="CG288" i="5"/>
  <c r="AN288" i="5"/>
  <c r="CH602" i="5"/>
  <c r="AO602" i="5"/>
  <c r="AX602" i="5" s="1"/>
  <c r="CH219" i="5"/>
  <c r="AO219" i="5"/>
  <c r="AX219" i="5" s="1"/>
  <c r="CH528" i="5"/>
  <c r="AO528" i="5"/>
  <c r="AX528" i="5" s="1"/>
  <c r="AV462" i="5"/>
  <c r="CH524" i="5"/>
  <c r="AO524" i="5"/>
  <c r="AX524" i="5" s="1"/>
  <c r="CG385" i="5"/>
  <c r="AN385" i="5"/>
  <c r="AW385" i="5" s="1"/>
  <c r="AN740" i="5"/>
  <c r="CG740" i="5"/>
  <c r="CG53" i="5"/>
  <c r="AN53" i="5"/>
  <c r="AN509" i="5"/>
  <c r="AW509" i="5" s="1"/>
  <c r="CG509" i="5"/>
  <c r="AO405" i="5"/>
  <c r="AX405" i="5" s="1"/>
  <c r="CH405" i="5"/>
  <c r="AV68" i="5"/>
  <c r="AV329" i="5"/>
  <c r="CG75" i="5"/>
  <c r="AN75" i="5"/>
  <c r="CG51" i="5"/>
  <c r="AN51" i="5"/>
  <c r="AW48" i="5" s="1"/>
  <c r="AV136" i="5"/>
  <c r="CH619" i="5"/>
  <c r="AO619" i="5"/>
  <c r="AX619" i="5" s="1"/>
  <c r="CG776" i="5"/>
  <c r="AN776" i="5"/>
  <c r="CH640" i="5"/>
  <c r="AO640" i="5"/>
  <c r="AO661" i="5"/>
  <c r="CH661" i="5"/>
  <c r="CH499" i="5"/>
  <c r="AO499" i="5"/>
  <c r="AX499" i="5" s="1"/>
  <c r="AV381" i="5"/>
  <c r="AV379" i="5"/>
  <c r="AV65" i="5"/>
  <c r="AV79" i="5"/>
  <c r="AV162" i="5"/>
  <c r="CG505" i="5"/>
  <c r="AN505" i="5"/>
  <c r="AW505" i="5" s="1"/>
  <c r="CG678" i="5"/>
  <c r="AN678" i="5"/>
  <c r="AV557" i="5"/>
  <c r="AV170" i="5"/>
  <c r="AV211" i="5"/>
  <c r="AV190" i="5"/>
  <c r="CG415" i="5"/>
  <c r="AN415" i="5"/>
  <c r="AW415" i="5" s="1"/>
  <c r="CG398" i="5"/>
  <c r="AN398" i="5"/>
  <c r="AW398" i="5" s="1"/>
  <c r="CH727" i="5"/>
  <c r="AO727" i="5"/>
  <c r="CG692" i="5"/>
  <c r="AN692" i="5"/>
  <c r="AV231" i="5"/>
  <c r="CH177" i="5"/>
  <c r="AO177" i="5"/>
  <c r="AX177" i="5" s="1"/>
  <c r="CG203" i="5"/>
  <c r="AN203" i="5"/>
  <c r="AN389" i="5"/>
  <c r="AW389" i="5" s="1"/>
  <c r="CG389" i="5"/>
  <c r="AN540" i="5"/>
  <c r="AW540" i="5" s="1"/>
  <c r="CG540" i="5"/>
  <c r="AV384" i="5"/>
  <c r="AO212" i="5"/>
  <c r="AX212" i="5" s="1"/>
  <c r="CH212" i="5"/>
  <c r="CG187" i="5"/>
  <c r="AN187" i="5"/>
  <c r="AN730" i="5"/>
  <c r="CG730" i="5"/>
  <c r="CG488" i="5"/>
  <c r="AN488" i="5"/>
  <c r="AW488" i="5" s="1"/>
  <c r="CG541" i="5"/>
  <c r="AN541" i="5"/>
  <c r="AW541" i="5" s="1"/>
  <c r="AV83" i="5"/>
  <c r="CH755" i="5"/>
  <c r="AO755" i="5"/>
  <c r="CG316" i="5"/>
  <c r="AN316" i="5"/>
  <c r="CH812" i="5"/>
  <c r="AO812" i="5"/>
  <c r="AV194" i="5"/>
  <c r="AN276" i="5"/>
  <c r="CG276" i="5"/>
  <c r="CG699" i="5"/>
  <c r="AN699" i="5"/>
  <c r="CG248" i="5"/>
  <c r="AN248" i="5"/>
  <c r="AV290" i="5"/>
  <c r="CG124" i="5"/>
  <c r="AN124" i="5"/>
  <c r="CH418" i="5"/>
  <c r="AO418" i="5"/>
  <c r="AX418" i="5" s="1"/>
  <c r="AV370" i="5"/>
  <c r="CG793" i="5"/>
  <c r="AN793" i="5"/>
  <c r="CG768" i="5"/>
  <c r="AN768" i="5"/>
  <c r="AV227" i="5"/>
  <c r="AV396" i="5"/>
  <c r="AV322" i="5"/>
  <c r="AV420" i="5"/>
  <c r="AV182" i="5"/>
  <c r="CG682" i="5"/>
  <c r="AN682" i="5"/>
  <c r="CG544" i="5"/>
  <c r="AN544" i="5"/>
  <c r="AW544" i="5" s="1"/>
  <c r="AO573" i="5"/>
  <c r="AX573" i="5" s="1"/>
  <c r="CH573" i="5"/>
  <c r="CG138" i="5"/>
  <c r="AN138" i="5"/>
  <c r="AV201" i="5"/>
  <c r="CH571" i="5"/>
  <c r="AO571" i="5"/>
  <c r="AX571" i="5" s="1"/>
  <c r="CG454" i="5"/>
  <c r="AN454" i="5"/>
  <c r="AV502" i="5"/>
  <c r="CG481" i="5"/>
  <c r="AN481" i="5"/>
  <c r="AV317" i="5"/>
  <c r="CH478" i="5"/>
  <c r="AO478" i="5"/>
  <c r="AX478" i="5" s="1"/>
  <c r="CG336" i="5"/>
  <c r="AN336" i="5"/>
  <c r="CI632" i="5"/>
  <c r="AP632" i="5"/>
  <c r="AY632" i="5" s="1"/>
  <c r="CH642" i="5"/>
  <c r="AO642" i="5"/>
  <c r="AV242" i="5"/>
  <c r="AV335" i="5"/>
  <c r="CG237" i="5"/>
  <c r="AN237" i="5"/>
  <c r="CG208" i="5"/>
  <c r="AN208" i="5"/>
  <c r="CG423" i="5"/>
  <c r="AN423" i="5"/>
  <c r="AW577" i="5"/>
  <c r="CG232" i="5"/>
  <c r="AN232" i="5"/>
  <c r="CG457" i="5"/>
  <c r="AN457" i="5"/>
  <c r="CG613" i="5"/>
  <c r="AN613" i="5"/>
  <c r="AW613" i="5" s="1"/>
  <c r="CG734" i="5"/>
  <c r="AN734" i="5"/>
  <c r="CG289" i="5"/>
  <c r="AN289" i="5"/>
  <c r="CG67" i="5"/>
  <c r="AN67" i="5"/>
  <c r="CG367" i="5"/>
  <c r="AN367" i="5"/>
  <c r="AV103" i="5"/>
  <c r="CG656" i="5"/>
  <c r="AN656" i="5"/>
  <c r="AV281" i="5"/>
  <c r="AV280" i="5"/>
  <c r="CG84" i="5"/>
  <c r="AN84" i="5"/>
  <c r="CG374" i="5"/>
  <c r="AN374" i="5"/>
  <c r="AV393" i="5"/>
  <c r="CH739" i="5"/>
  <c r="AO739" i="5"/>
  <c r="AW464" i="5"/>
  <c r="CG69" i="5"/>
  <c r="AN69" i="5"/>
  <c r="AV62" i="5"/>
  <c r="AO724" i="5"/>
  <c r="CH724" i="5"/>
  <c r="AV293" i="5"/>
  <c r="AV247" i="5"/>
  <c r="CH284" i="5"/>
  <c r="AO284" i="5"/>
  <c r="CG635" i="5"/>
  <c r="AN635" i="5"/>
  <c r="AW635" i="5" s="1"/>
  <c r="AV464" i="5"/>
  <c r="AV168" i="5"/>
  <c r="CG45" i="5"/>
  <c r="AN45" i="5"/>
  <c r="AW45" i="5" s="1"/>
  <c r="AO626" i="5"/>
  <c r="AX626" i="5" s="1"/>
  <c r="CH626" i="5"/>
  <c r="AV81" i="5"/>
  <c r="AV287" i="5"/>
  <c r="AV85" i="5"/>
  <c r="CG476" i="5"/>
  <c r="AN476" i="5"/>
  <c r="CG668" i="5"/>
  <c r="AN668" i="5"/>
  <c r="AO652" i="5"/>
  <c r="CH652" i="5"/>
  <c r="CG330" i="5"/>
  <c r="AN330" i="5"/>
  <c r="CG263" i="5"/>
  <c r="AN263" i="5"/>
  <c r="CH539" i="5"/>
  <c r="AO539" i="5"/>
  <c r="AX539" i="5" s="1"/>
  <c r="CH96" i="5"/>
  <c r="AO96" i="5"/>
  <c r="CH747" i="5"/>
  <c r="AO747" i="5"/>
  <c r="CG282" i="5"/>
  <c r="AN282" i="5"/>
  <c r="CH327" i="5"/>
  <c r="AO327" i="5"/>
  <c r="AX327" i="5" s="1"/>
  <c r="CG630" i="5"/>
  <c r="AN630" i="5"/>
  <c r="AW630" i="5" s="1"/>
  <c r="CG474" i="5"/>
  <c r="AN474" i="5"/>
  <c r="AW474" i="5" s="1"/>
  <c r="CH786" i="5"/>
  <c r="AO786" i="5"/>
  <c r="CG818" i="5"/>
  <c r="AN818" i="5"/>
  <c r="AV314" i="5"/>
  <c r="CG657" i="5"/>
  <c r="AN657" i="5"/>
  <c r="CG255" i="5"/>
  <c r="AN255" i="5"/>
  <c r="CH450" i="5"/>
  <c r="AO450" i="5"/>
  <c r="AX450" i="5" s="1"/>
  <c r="CH88" i="5"/>
  <c r="AO88" i="5"/>
  <c r="CG94" i="5"/>
  <c r="AN94" i="5"/>
  <c r="CG159" i="5"/>
  <c r="AN159" i="5"/>
  <c r="AW159" i="5" s="1"/>
  <c r="CH795" i="5"/>
  <c r="AO795" i="5"/>
  <c r="CH711" i="5"/>
  <c r="AO711" i="5"/>
  <c r="CG664" i="5"/>
  <c r="AN664" i="5"/>
  <c r="CG441" i="5"/>
  <c r="AN441" i="5"/>
  <c r="AV53" i="5"/>
  <c r="CG654" i="5"/>
  <c r="AN654" i="5"/>
  <c r="CH448" i="5"/>
  <c r="AO448" i="5"/>
  <c r="AX448" i="5" s="1"/>
  <c r="AV292" i="5"/>
  <c r="AV291" i="5"/>
  <c r="AN320" i="5"/>
  <c r="CG320" i="5"/>
  <c r="CG726" i="5"/>
  <c r="AN726" i="5"/>
  <c r="AV359" i="5"/>
  <c r="CH594" i="5"/>
  <c r="AO594" i="5"/>
  <c r="AX594" i="5" s="1"/>
  <c r="CG506" i="5"/>
  <c r="AN506" i="5"/>
  <c r="AW506" i="5" s="1"/>
  <c r="CG767" i="5"/>
  <c r="AN767" i="5"/>
  <c r="AV52" i="5"/>
  <c r="CH790" i="5"/>
  <c r="AO790" i="5"/>
  <c r="CH580" i="5"/>
  <c r="AO580" i="5"/>
  <c r="AX580" i="5" s="1"/>
  <c r="CG236" i="5"/>
  <c r="AN236" i="5"/>
  <c r="CG360" i="5"/>
  <c r="AN360" i="5"/>
  <c r="CG662" i="5"/>
  <c r="AN662" i="5"/>
  <c r="AV178" i="5"/>
  <c r="CG460" i="5"/>
  <c r="AN460" i="5"/>
  <c r="AV387" i="5"/>
  <c r="AO587" i="5"/>
  <c r="AX587" i="5" s="1"/>
  <c r="CH587" i="5"/>
  <c r="CG198" i="5"/>
  <c r="AN198" i="5"/>
  <c r="CG226" i="5"/>
  <c r="AN226" i="5"/>
  <c r="AO659" i="5"/>
  <c r="CH659" i="5"/>
  <c r="CH555" i="5"/>
  <c r="AO555" i="5"/>
  <c r="AX555" i="5" s="1"/>
  <c r="AV89" i="5"/>
  <c r="AV164" i="5"/>
  <c r="AO268" i="5"/>
  <c r="CH268" i="5"/>
  <c r="CG443" i="5"/>
  <c r="AN443" i="5"/>
  <c r="CH748" i="5"/>
  <c r="AO748" i="5"/>
  <c r="CH595" i="5"/>
  <c r="AO595" i="5"/>
  <c r="AX595" i="5" s="1"/>
  <c r="CG808" i="5"/>
  <c r="AN808" i="5"/>
  <c r="AV344" i="5"/>
  <c r="AP802" i="5"/>
  <c r="CI802" i="5"/>
  <c r="CH388" i="5"/>
  <c r="AO388" i="5"/>
  <c r="AX388" i="5" s="1"/>
  <c r="AV284" i="5"/>
  <c r="AV137" i="5"/>
  <c r="CG400" i="5"/>
  <c r="AN400" i="5"/>
  <c r="AW400" i="5" s="1"/>
  <c r="AV165" i="5"/>
  <c r="CG355" i="5"/>
  <c r="AN355" i="5"/>
  <c r="CG305" i="5"/>
  <c r="AN305" i="5"/>
  <c r="CG342" i="5"/>
  <c r="AN342" i="5"/>
  <c r="AV210" i="5"/>
  <c r="CG313" i="5"/>
  <c r="AN313" i="5"/>
  <c r="AN596" i="5"/>
  <c r="AW596" i="5" s="1"/>
  <c r="CG596" i="5"/>
  <c r="CG60" i="5"/>
  <c r="AN60" i="5"/>
  <c r="CH119" i="5"/>
  <c r="AO119" i="5"/>
  <c r="AV204" i="5"/>
  <c r="CG468" i="5"/>
  <c r="AN468" i="5"/>
  <c r="AV373" i="5"/>
  <c r="CH551" i="5"/>
  <c r="AO551" i="5"/>
  <c r="AX551" i="5" s="1"/>
  <c r="AV542" i="5"/>
  <c r="AV112" i="5"/>
  <c r="AO504" i="5"/>
  <c r="AX504" i="5" s="1"/>
  <c r="CH504" i="5"/>
  <c r="CG518" i="5"/>
  <c r="AN518" i="5"/>
  <c r="AW518" i="5" s="1"/>
  <c r="AO735" i="5"/>
  <c r="CH735" i="5"/>
  <c r="CH165" i="5"/>
  <c r="AO165" i="5"/>
  <c r="AX165" i="5" s="1"/>
  <c r="CH426" i="5"/>
  <c r="AO426" i="5"/>
  <c r="AX426" i="5" s="1"/>
  <c r="CG68" i="5"/>
  <c r="AN68" i="5"/>
  <c r="AW47" i="5"/>
  <c r="CG143" i="5"/>
  <c r="AN143" i="5"/>
  <c r="AW143" i="5" s="1"/>
  <c r="CG344" i="5"/>
  <c r="AN344" i="5"/>
  <c r="AV241" i="5"/>
  <c r="CG339" i="5"/>
  <c r="AN339" i="5"/>
  <c r="AV362" i="5"/>
  <c r="AO131" i="5"/>
  <c r="CH131" i="5"/>
  <c r="CG329" i="5"/>
  <c r="AN329" i="5"/>
  <c r="AV361" i="5"/>
  <c r="AV118" i="5"/>
  <c r="CG649" i="5"/>
  <c r="AN649" i="5"/>
  <c r="AV355" i="5"/>
  <c r="AN787" i="5"/>
  <c r="CG787" i="5"/>
  <c r="AO412" i="5"/>
  <c r="AX412" i="5" s="1"/>
  <c r="CH412" i="5"/>
  <c r="AO373" i="5"/>
  <c r="AX373" i="5" s="1"/>
  <c r="CH373" i="5"/>
  <c r="CG136" i="5"/>
  <c r="AN136" i="5"/>
  <c r="AO350" i="5"/>
  <c r="AX350" i="5" s="1"/>
  <c r="CH350" i="5"/>
  <c r="AV142" i="5"/>
  <c r="CH169" i="5"/>
  <c r="AO169" i="5"/>
  <c r="AX169" i="5" s="1"/>
  <c r="AV492" i="5"/>
  <c r="AV491" i="5"/>
  <c r="AN204" i="5"/>
  <c r="CG204" i="5"/>
  <c r="CH161" i="5"/>
  <c r="AO161" i="5"/>
  <c r="AX161" i="5" s="1"/>
  <c r="AV358" i="5"/>
  <c r="AV225" i="5"/>
  <c r="AV438" i="5"/>
  <c r="AV333" i="5"/>
  <c r="CG774" i="5"/>
  <c r="AN774" i="5"/>
  <c r="CG622" i="5"/>
  <c r="AN622" i="5"/>
  <c r="AW622" i="5" s="1"/>
  <c r="CG542" i="5"/>
  <c r="AN542" i="5"/>
  <c r="AW542" i="5" s="1"/>
  <c r="CH520" i="5"/>
  <c r="AO520" i="5"/>
  <c r="AX520" i="5" s="1"/>
  <c r="AV386" i="5"/>
  <c r="CG381" i="5"/>
  <c r="AN381" i="5"/>
  <c r="AW381" i="5" s="1"/>
  <c r="AV461" i="5"/>
  <c r="AV119" i="5"/>
  <c r="CH410" i="5"/>
  <c r="AO410" i="5"/>
  <c r="AX410" i="5" s="1"/>
  <c r="AV553" i="5"/>
  <c r="AO470" i="5"/>
  <c r="AX470" i="5" s="1"/>
  <c r="CH470" i="5"/>
  <c r="AV446" i="5"/>
  <c r="CG162" i="5"/>
  <c r="AN162" i="5"/>
  <c r="AW162" i="5" s="1"/>
  <c r="CG533" i="5"/>
  <c r="AN533" i="5"/>
  <c r="AW533" i="5" s="1"/>
  <c r="CH333" i="5"/>
  <c r="AO333" i="5"/>
  <c r="AX333" i="5" s="1"/>
  <c r="CG614" i="5"/>
  <c r="AN614" i="5"/>
  <c r="AW614" i="5" s="1"/>
  <c r="CG779" i="5"/>
  <c r="AN779" i="5"/>
  <c r="AV193" i="5"/>
  <c r="AV212" i="5"/>
  <c r="CG190" i="5"/>
  <c r="AN190" i="5"/>
  <c r="AW190" i="5" s="1"/>
  <c r="CH141" i="5"/>
  <c r="AO141" i="5"/>
  <c r="AX141" i="5" s="1"/>
  <c r="AV469" i="5"/>
  <c r="AV230" i="5"/>
  <c r="CG455" i="5"/>
  <c r="AN455" i="5"/>
  <c r="CG231" i="5"/>
  <c r="AN231" i="5"/>
  <c r="AV470" i="5"/>
  <c r="AV203" i="5"/>
  <c r="CH584" i="5"/>
  <c r="AO584" i="5"/>
  <c r="AX584" i="5" s="1"/>
  <c r="AO578" i="5"/>
  <c r="AX578" i="5" s="1"/>
  <c r="CH578" i="5"/>
  <c r="CG384" i="5"/>
  <c r="AN384" i="5"/>
  <c r="AW384" i="5" s="1"/>
  <c r="CG564" i="5"/>
  <c r="AN564" i="5"/>
  <c r="AW564" i="5" s="1"/>
  <c r="CH303" i="5"/>
  <c r="AO303" i="5"/>
  <c r="AX303" i="5" s="1"/>
  <c r="AV311" i="5"/>
  <c r="AV297" i="5"/>
  <c r="AV458" i="5"/>
  <c r="CG83" i="5"/>
  <c r="AN83" i="5"/>
  <c r="CG435" i="5"/>
  <c r="AN435" i="5"/>
  <c r="AV604" i="5"/>
  <c r="AV436" i="5"/>
  <c r="CG588" i="5"/>
  <c r="AN588" i="5"/>
  <c r="AW588" i="5" s="1"/>
  <c r="AV276" i="5"/>
  <c r="AV209" i="5"/>
  <c r="CH538" i="5"/>
  <c r="AO538" i="5"/>
  <c r="AX538" i="5" s="1"/>
  <c r="CG290" i="5"/>
  <c r="AN290" i="5"/>
  <c r="AV179" i="5"/>
  <c r="CG728" i="5"/>
  <c r="AN728" i="5"/>
  <c r="CG370" i="5"/>
  <c r="AN370" i="5"/>
  <c r="AW370" i="5" s="1"/>
  <c r="AN705" i="5"/>
  <c r="CG705" i="5"/>
  <c r="AV240" i="5"/>
  <c r="AV224" i="5"/>
  <c r="AV105" i="5"/>
  <c r="CG322" i="5"/>
  <c r="AN322" i="5"/>
  <c r="CG416" i="5"/>
  <c r="AN416" i="5"/>
  <c r="AW416" i="5" s="1"/>
  <c r="CG420" i="5"/>
  <c r="AN420" i="5"/>
  <c r="AW420" i="5" s="1"/>
  <c r="CG736" i="5"/>
  <c r="AN736" i="5"/>
  <c r="CG591" i="5"/>
  <c r="AN591" i="5"/>
  <c r="AW591" i="5" s="1"/>
  <c r="CG182" i="5"/>
  <c r="AN182" i="5"/>
  <c r="AW182" i="5" s="1"/>
  <c r="CH90" i="5"/>
  <c r="AO90" i="5"/>
  <c r="AV467" i="5"/>
  <c r="CH720" i="5"/>
  <c r="AO720" i="5"/>
  <c r="CG582" i="5"/>
  <c r="AN582" i="5"/>
  <c r="AW582" i="5" s="1"/>
  <c r="AO471" i="5"/>
  <c r="AX471" i="5" s="1"/>
  <c r="CH471" i="5"/>
  <c r="AV321" i="5"/>
  <c r="CH610" i="5"/>
  <c r="AO610" i="5"/>
  <c r="AX610" i="5" s="1"/>
  <c r="CH796" i="5"/>
  <c r="AO796" i="5"/>
  <c r="AV300" i="5"/>
  <c r="AV299" i="5"/>
  <c r="CG709" i="5"/>
  <c r="AN709" i="5"/>
  <c r="AV318" i="5"/>
  <c r="CG306" i="5"/>
  <c r="AN306" i="5"/>
  <c r="AV234" i="5"/>
  <c r="AV158" i="5"/>
  <c r="AO261" i="5"/>
  <c r="CH261" i="5"/>
  <c r="AV144" i="5"/>
  <c r="AV229" i="5"/>
  <c r="CH157" i="5"/>
  <c r="AO157" i="5"/>
  <c r="AX157" i="5" s="1"/>
  <c r="AV72" i="5"/>
  <c r="AV561" i="5"/>
  <c r="AV560" i="5"/>
  <c r="CH319" i="5"/>
  <c r="AO319" i="5"/>
  <c r="AX319" i="5" s="1"/>
  <c r="AV606" i="5"/>
  <c r="CH145" i="5"/>
  <c r="AO145" i="5"/>
  <c r="AX145" i="5" s="1"/>
  <c r="AV166" i="5"/>
  <c r="AO413" i="5"/>
  <c r="AX413" i="5" s="1"/>
  <c r="CH413" i="5"/>
  <c r="CG744" i="5"/>
  <c r="AN744" i="5"/>
  <c r="CH788" i="5"/>
  <c r="AO788" i="5"/>
  <c r="CG281" i="5"/>
  <c r="AN281" i="5"/>
  <c r="CG393" i="5"/>
  <c r="AN393" i="5"/>
  <c r="AW393" i="5" s="1"/>
  <c r="AV223" i="5"/>
  <c r="CH694" i="5"/>
  <c r="AO694" i="5"/>
  <c r="CG522" i="5"/>
  <c r="AN522" i="5"/>
  <c r="AW522" i="5" s="1"/>
  <c r="CH464" i="5"/>
  <c r="AO464" i="5"/>
  <c r="AX464" i="5" s="1"/>
  <c r="CG684" i="5"/>
  <c r="AN684" i="5"/>
  <c r="AV417" i="5"/>
  <c r="CG62" i="5"/>
  <c r="AN62" i="5"/>
  <c r="AV294" i="5"/>
  <c r="CG247" i="5"/>
  <c r="AN247" i="5"/>
  <c r="AV391" i="5"/>
  <c r="AV265" i="5"/>
  <c r="AV264" i="5"/>
  <c r="AN764" i="5"/>
  <c r="CG764" i="5"/>
  <c r="AV397" i="5"/>
  <c r="AV589" i="5"/>
  <c r="AO472" i="5"/>
  <c r="CH472" i="5"/>
  <c r="CG286" i="5"/>
  <c r="AN286" i="5"/>
  <c r="CG287" i="5"/>
  <c r="AN287" i="5"/>
  <c r="CG85" i="5"/>
  <c r="AN85" i="5"/>
  <c r="AN525" i="5"/>
  <c r="AW525" i="5" s="1"/>
  <c r="CG525" i="5"/>
  <c r="AV86" i="5"/>
  <c r="CG411" i="5"/>
  <c r="AN411" i="5"/>
  <c r="AW411" i="5" s="1"/>
  <c r="AV259" i="5"/>
  <c r="AW486" i="5"/>
  <c r="AV349" i="5"/>
  <c r="AV348" i="5"/>
  <c r="CG449" i="5"/>
  <c r="AN449" i="5"/>
  <c r="CG798" i="5"/>
  <c r="AN798" i="5"/>
  <c r="CH805" i="5"/>
  <c r="AO805" i="5"/>
  <c r="CG489" i="5"/>
  <c r="AN489" i="5"/>
  <c r="AW489" i="5" s="1"/>
  <c r="CG498" i="5"/>
  <c r="AN498" i="5"/>
  <c r="AW498" i="5" s="1"/>
  <c r="CG665" i="5"/>
  <c r="AN665" i="5"/>
  <c r="AO295" i="5"/>
  <c r="CH295" i="5"/>
  <c r="CG107" i="5"/>
  <c r="AN107" i="5"/>
  <c r="CH235" i="5"/>
  <c r="AO235" i="5"/>
  <c r="AX235" i="5" s="1"/>
  <c r="CG618" i="5"/>
  <c r="AN618" i="5"/>
  <c r="AW618" i="5" s="1"/>
  <c r="AN556" i="5"/>
  <c r="AW556" i="5" s="1"/>
  <c r="CG556" i="5"/>
  <c r="CH318" i="5"/>
  <c r="AO318" i="5"/>
  <c r="AX318" i="5" s="1"/>
  <c r="CH766" i="5"/>
  <c r="AO766" i="5"/>
  <c r="AW132" i="5"/>
  <c r="CG312" i="5"/>
  <c r="AN312" i="5"/>
  <c r="AO765" i="5"/>
  <c r="CH765" i="5"/>
  <c r="CG759" i="5"/>
  <c r="AN759" i="5"/>
  <c r="CG631" i="5"/>
  <c r="AN631" i="5"/>
  <c r="AW631" i="5" s="1"/>
  <c r="CH372" i="5"/>
  <c r="AO372" i="5"/>
  <c r="AX372" i="5" s="1"/>
  <c r="CH536" i="5"/>
  <c r="AO536" i="5"/>
  <c r="AX536" i="5" s="1"/>
  <c r="CG148" i="5"/>
  <c r="AN148" i="5"/>
  <c r="AW148" i="5" s="1"/>
  <c r="CH185" i="5"/>
  <c r="AO185" i="5"/>
  <c r="AX185" i="5" s="1"/>
  <c r="AV226" i="5"/>
  <c r="CH294" i="5"/>
  <c r="AO294" i="5"/>
  <c r="AV110" i="5"/>
  <c r="CG351" i="5"/>
  <c r="AN351" i="5"/>
  <c r="AV126" i="5"/>
  <c r="AV345" i="5"/>
  <c r="CH137" i="5"/>
  <c r="AO137" i="5"/>
  <c r="CG447" i="5"/>
  <c r="AN447" i="5"/>
  <c r="AV249" i="5"/>
  <c r="CG803" i="5"/>
  <c r="AN803" i="5"/>
  <c r="CG817" i="5"/>
  <c r="AN817" i="5"/>
  <c r="AV61" i="5"/>
  <c r="CH782" i="5"/>
  <c r="AO782" i="5"/>
  <c r="AV466" i="5"/>
  <c r="CG127" i="5"/>
  <c r="AN127" i="5"/>
  <c r="CH568" i="5"/>
  <c r="AO568" i="5"/>
  <c r="AX568" i="5" s="1"/>
  <c r="AV181" i="5"/>
  <c r="CG697" i="5"/>
  <c r="AN697" i="5"/>
  <c r="CH725" i="5"/>
  <c r="AO725" i="5"/>
  <c r="CG713" i="5"/>
  <c r="AN713" i="5"/>
  <c r="AV133" i="5"/>
  <c r="CG639" i="5"/>
  <c r="AN639" i="5"/>
  <c r="CG714" i="5"/>
  <c r="AN714" i="5"/>
  <c r="CH380" i="5"/>
  <c r="AO380" i="5"/>
  <c r="AX380" i="5" s="1"/>
  <c r="AV480" i="5"/>
  <c r="AV477" i="5"/>
  <c r="CG663" i="5"/>
  <c r="AN663" i="5"/>
  <c r="CG521" i="5"/>
  <c r="AN521" i="5"/>
  <c r="AW521" i="5" s="1"/>
  <c r="CH189" i="5"/>
  <c r="AO189" i="5"/>
  <c r="AX189" i="5" s="1"/>
  <c r="CG152" i="5"/>
  <c r="AN152" i="5"/>
  <c r="AW152" i="5" s="1"/>
  <c r="AV243" i="5"/>
  <c r="AV157" i="5"/>
  <c r="CG241" i="5"/>
  <c r="AN241" i="5"/>
  <c r="CH763" i="5"/>
  <c r="AO763" i="5"/>
  <c r="CG362" i="5"/>
  <c r="AN362" i="5"/>
  <c r="AW362" i="5" s="1"/>
  <c r="AV392" i="5"/>
  <c r="CG599" i="5"/>
  <c r="AN599" i="5"/>
  <c r="AW599" i="5" s="1"/>
  <c r="CG361" i="5"/>
  <c r="AN361" i="5"/>
  <c r="CG118" i="5"/>
  <c r="AN118" i="5"/>
  <c r="AV128" i="5"/>
  <c r="CG789" i="5"/>
  <c r="AN789" i="5"/>
  <c r="CI348" i="5"/>
  <c r="AP348" i="5"/>
  <c r="AY348" i="5" s="1"/>
  <c r="AV383" i="5"/>
  <c r="CH260" i="5"/>
  <c r="AO260" i="5"/>
  <c r="CG422" i="5"/>
  <c r="AN422" i="5"/>
  <c r="CG743" i="5"/>
  <c r="AN743" i="5"/>
  <c r="CG142" i="5"/>
  <c r="AN142" i="5"/>
  <c r="AW141" i="5" s="1"/>
  <c r="AV131" i="5"/>
  <c r="CG492" i="5"/>
  <c r="AN492" i="5"/>
  <c r="AV101" i="5"/>
  <c r="CG567" i="5"/>
  <c r="AN567" i="5"/>
  <c r="AW567" i="5" s="1"/>
  <c r="CG598" i="5"/>
  <c r="AN598" i="5"/>
  <c r="AW598" i="5" s="1"/>
  <c r="CG225" i="5"/>
  <c r="AN225" i="5"/>
  <c r="CG438" i="5"/>
  <c r="AN438" i="5"/>
  <c r="CI721" i="5"/>
  <c r="AP721" i="5"/>
  <c r="AV116" i="5"/>
  <c r="CH49" i="5"/>
  <c r="AO49" i="5"/>
  <c r="AX49" i="5" s="1"/>
  <c r="CG377" i="5"/>
  <c r="AN377" i="5"/>
  <c r="AW377" i="5" s="1"/>
  <c r="CH688" i="5"/>
  <c r="AO688" i="5"/>
  <c r="CG386" i="5"/>
  <c r="AN386" i="5"/>
  <c r="AW386" i="5" s="1"/>
  <c r="AV199" i="5"/>
  <c r="CG461" i="5"/>
  <c r="AN461" i="5"/>
  <c r="AW458" i="5" s="1"/>
  <c r="CG514" i="5"/>
  <c r="AN514" i="5"/>
  <c r="AW514" i="5" s="1"/>
  <c r="AO778" i="5"/>
  <c r="CH778" i="5"/>
  <c r="CH323" i="5"/>
  <c r="AO323" i="5"/>
  <c r="AX323" i="5" s="1"/>
  <c r="CG553" i="5"/>
  <c r="AN553" i="5"/>
  <c r="AW553" i="5" s="1"/>
  <c r="CG446" i="5"/>
  <c r="AN446" i="5"/>
  <c r="CH695" i="5"/>
  <c r="AO695" i="5"/>
  <c r="AV108" i="5"/>
  <c r="CG508" i="5"/>
  <c r="AN508" i="5"/>
  <c r="CH129" i="5"/>
  <c r="AO129" i="5"/>
  <c r="AV180" i="5"/>
  <c r="CH603" i="5"/>
  <c r="AO603" i="5"/>
  <c r="AX603" i="5" s="1"/>
  <c r="AV77" i="5"/>
  <c r="CG469" i="5"/>
  <c r="AN469" i="5"/>
  <c r="CG230" i="5"/>
  <c r="AN230" i="5"/>
  <c r="AO479" i="5"/>
  <c r="AX479" i="5" s="1"/>
  <c r="CH479" i="5"/>
  <c r="CG511" i="5"/>
  <c r="AN511" i="5"/>
  <c r="AW511" i="5" s="1"/>
  <c r="AV73" i="5"/>
  <c r="AV205" i="5"/>
  <c r="CI799" i="5"/>
  <c r="AP799" i="5"/>
  <c r="CH723" i="5"/>
  <c r="AO723" i="5"/>
  <c r="AV418" i="5"/>
  <c r="AV91" i="5"/>
  <c r="CG425" i="5"/>
  <c r="AN425" i="5"/>
  <c r="CH275" i="5"/>
  <c r="AO275" i="5"/>
  <c r="CG311" i="5"/>
  <c r="AN311" i="5"/>
  <c r="CG297" i="5"/>
  <c r="AN297" i="5"/>
  <c r="CG604" i="5"/>
  <c r="AN604" i="5"/>
  <c r="AW604" i="5" s="1"/>
  <c r="CG451" i="5"/>
  <c r="AN451" i="5"/>
  <c r="CG436" i="5"/>
  <c r="AN436" i="5"/>
  <c r="AO579" i="5"/>
  <c r="AX579" i="5" s="1"/>
  <c r="CH579" i="5"/>
  <c r="CG209" i="5"/>
  <c r="AN209" i="5"/>
  <c r="CG737" i="5"/>
  <c r="AN737" i="5"/>
  <c r="CG179" i="5"/>
  <c r="AN179" i="5"/>
  <c r="AW179" i="5" s="1"/>
  <c r="AV353" i="5"/>
  <c r="CG529" i="5"/>
  <c r="AN529" i="5"/>
  <c r="AO106" i="5"/>
  <c r="CH106" i="5"/>
  <c r="CG686" i="5"/>
  <c r="AN686" i="5"/>
  <c r="CG240" i="5"/>
  <c r="AN240" i="5"/>
  <c r="CG224" i="5"/>
  <c r="AN224" i="5"/>
  <c r="AO620" i="5"/>
  <c r="AX620" i="5" s="1"/>
  <c r="CH620" i="5"/>
  <c r="AV160" i="5"/>
  <c r="CH494" i="5"/>
  <c r="AO494" i="5"/>
  <c r="AX494" i="5" s="1"/>
  <c r="CH784" i="5"/>
  <c r="AO784" i="5"/>
  <c r="AV48" i="5"/>
  <c r="AV222" i="5"/>
  <c r="CG467" i="5"/>
  <c r="AN467" i="5"/>
  <c r="AW467" i="5" s="1"/>
  <c r="CH365" i="5"/>
  <c r="AO365" i="5"/>
  <c r="AX365" i="5" s="1"/>
  <c r="AV382" i="5"/>
  <c r="AV490" i="5"/>
  <c r="AV437" i="5"/>
  <c r="CG174" i="5"/>
  <c r="AN174" i="5"/>
  <c r="AW174" i="5" s="1"/>
  <c r="CG403" i="5"/>
  <c r="AN403" i="5"/>
  <c r="AW403" i="5" s="1"/>
  <c r="CH586" i="5"/>
  <c r="AO586" i="5"/>
  <c r="AX586" i="5" s="1"/>
  <c r="CG321" i="5"/>
  <c r="AN321" i="5"/>
  <c r="AW321" i="5" s="1"/>
  <c r="CG300" i="5"/>
  <c r="AN300" i="5"/>
  <c r="AV90" i="5"/>
  <c r="CG234" i="5"/>
  <c r="AN234" i="5"/>
  <c r="CG679" i="5"/>
  <c r="AN679" i="5"/>
  <c r="CG158" i="5"/>
  <c r="AN158" i="5"/>
  <c r="AW158" i="5" s="1"/>
  <c r="CH624" i="5"/>
  <c r="AO624" i="5"/>
  <c r="AX624" i="5" s="1"/>
  <c r="CG144" i="5"/>
  <c r="AN144" i="5"/>
  <c r="CG549" i="5"/>
  <c r="AN549" i="5"/>
  <c r="AW549" i="5" s="1"/>
  <c r="AN229" i="5"/>
  <c r="CG229" i="5"/>
  <c r="CH102" i="5"/>
  <c r="AO102" i="5"/>
  <c r="CH201" i="5"/>
  <c r="AO201" i="5"/>
  <c r="AX201" i="5" s="1"/>
  <c r="AV267" i="5"/>
  <c r="CG561" i="5"/>
  <c r="AN561" i="5"/>
  <c r="AW561" i="5" s="1"/>
  <c r="CH356" i="5"/>
  <c r="AO356" i="5"/>
  <c r="AX356" i="5" s="1"/>
  <c r="CH611" i="5"/>
  <c r="AO611" i="5"/>
  <c r="AX611" i="5" s="1"/>
  <c r="CG565" i="5"/>
  <c r="AN565" i="5"/>
  <c r="AW565" i="5" s="1"/>
  <c r="CG581" i="5"/>
  <c r="AN581" i="5"/>
  <c r="AW581" i="5" s="1"/>
  <c r="CH82" i="5"/>
  <c r="AO82" i="5"/>
  <c r="CG606" i="5"/>
  <c r="AN606" i="5"/>
  <c r="AW606" i="5" s="1"/>
  <c r="CG166" i="5"/>
  <c r="AN166" i="5"/>
  <c r="AW166" i="5" s="1"/>
  <c r="CH458" i="5"/>
  <c r="AO458" i="5"/>
  <c r="AV319" i="5"/>
  <c r="AV246" i="5"/>
  <c r="CG218" i="5"/>
  <c r="AN218" i="5"/>
  <c r="CG647" i="5"/>
  <c r="AN647" i="5"/>
  <c r="CG223" i="5"/>
  <c r="AN223" i="5"/>
  <c r="AN572" i="5"/>
  <c r="AW572" i="5" s="1"/>
  <c r="CG572" i="5"/>
  <c r="CH113" i="5"/>
  <c r="AO113" i="5"/>
  <c r="CG655" i="5"/>
  <c r="AN655" i="5"/>
  <c r="CG417" i="5"/>
  <c r="AN417" i="5"/>
  <c r="AW417" i="5" s="1"/>
  <c r="AV139" i="5"/>
  <c r="CG648" i="5"/>
  <c r="AN648" i="5"/>
  <c r="CG391" i="5"/>
  <c r="AN391" i="5"/>
  <c r="AW391" i="5" s="1"/>
  <c r="CG265" i="5"/>
  <c r="AN265" i="5"/>
  <c r="AV587" i="5"/>
  <c r="CG397" i="5"/>
  <c r="AN397" i="5"/>
  <c r="AW397" i="5" s="1"/>
  <c r="CG589" i="5"/>
  <c r="AN589" i="5"/>
  <c r="AW589" i="5" s="1"/>
  <c r="AN676" i="5"/>
  <c r="CG676" i="5"/>
  <c r="AV44" i="5"/>
  <c r="AV472" i="5"/>
  <c r="AV286" i="5"/>
  <c r="AV283" i="5"/>
  <c r="AV497" i="5"/>
  <c r="CH304" i="5"/>
  <c r="AO304" i="5"/>
  <c r="AX304" i="5" s="1"/>
  <c r="CG86" i="5"/>
  <c r="AN86" i="5"/>
  <c r="CG244" i="5"/>
  <c r="AN244" i="5"/>
  <c r="AV132" i="5"/>
  <c r="AN634" i="5"/>
  <c r="AW634" i="5" s="1"/>
  <c r="CG634" i="5"/>
  <c r="CH486" i="5"/>
  <c r="AO486" i="5"/>
  <c r="AX486" i="5" s="1"/>
  <c r="CG550" i="5"/>
  <c r="AN550" i="5"/>
  <c r="AW550" i="5" s="1"/>
  <c r="CG349" i="5"/>
  <c r="AN349" i="5"/>
  <c r="CG496" i="5"/>
  <c r="AN496" i="5"/>
  <c r="CG421" i="5"/>
  <c r="AN421" i="5"/>
  <c r="CG815" i="5"/>
  <c r="AN815" i="5"/>
  <c r="CH358" i="5"/>
  <c r="AO358" i="5"/>
  <c r="AX358" i="5" s="1"/>
  <c r="AN221" i="5"/>
  <c r="CG221" i="5"/>
  <c r="CG195" i="5"/>
  <c r="AN195" i="5"/>
  <c r="CH149" i="5"/>
  <c r="AO149" i="5"/>
  <c r="AX149" i="5" s="1"/>
  <c r="CH112" i="5"/>
  <c r="AO112" i="5"/>
  <c r="CH364" i="5"/>
  <c r="AO364" i="5"/>
  <c r="AX364" i="5" s="1"/>
  <c r="CG671" i="5"/>
  <c r="AN671" i="5"/>
  <c r="CH633" i="5"/>
  <c r="AO633" i="5"/>
  <c r="AX633" i="5" s="1"/>
  <c r="AN147" i="5"/>
  <c r="AW147" i="5" s="1"/>
  <c r="CG147" i="5"/>
  <c r="CG375" i="5"/>
  <c r="AN375" i="5"/>
  <c r="CH510" i="5"/>
  <c r="AO510" i="5"/>
  <c r="AX510" i="5" s="1"/>
  <c r="CG797" i="5"/>
  <c r="AN797" i="5"/>
  <c r="AV236" i="5"/>
  <c r="AV460" i="5"/>
  <c r="CG238" i="5"/>
  <c r="AN238" i="5"/>
  <c r="CH563" i="5"/>
  <c r="AO563" i="5"/>
  <c r="AX563" i="5" s="1"/>
  <c r="CG298" i="5"/>
  <c r="AN298" i="5"/>
  <c r="AW298" i="5" s="1"/>
  <c r="CG100" i="5"/>
  <c r="AN100" i="5"/>
  <c r="CG135" i="5"/>
  <c r="AN135" i="5"/>
  <c r="CH269" i="5"/>
  <c r="AO269" i="5"/>
  <c r="AO756" i="5"/>
  <c r="CH756" i="5"/>
  <c r="AN146" i="5"/>
  <c r="AW146" i="5" s="1"/>
  <c r="CG146" i="5"/>
  <c r="AV357" i="5"/>
  <c r="AN621" i="5"/>
  <c r="AW621" i="5" s="1"/>
  <c r="CG621" i="5"/>
  <c r="CH80" i="5"/>
  <c r="AO80" i="5"/>
  <c r="CG535" i="5"/>
  <c r="AN535" i="5"/>
  <c r="AW535" i="5" s="1"/>
  <c r="CH72" i="5"/>
  <c r="AO72" i="5"/>
  <c r="CG715" i="5"/>
  <c r="AN715" i="5"/>
  <c r="AV43" i="5"/>
  <c r="CG645" i="5"/>
  <c r="AN645" i="5"/>
  <c r="CG54" i="5"/>
  <c r="AN54" i="5"/>
  <c r="AV366" i="5"/>
  <c r="CG78" i="5"/>
  <c r="AN78" i="5"/>
  <c r="CG92" i="5"/>
  <c r="AN92" i="5"/>
  <c r="CG480" i="5"/>
  <c r="AN480" i="5"/>
  <c r="CG751" i="5"/>
  <c r="AN751" i="5"/>
  <c r="CG637" i="5"/>
  <c r="AN637" i="5"/>
  <c r="AW637" i="5" s="1"/>
  <c r="CG191" i="5"/>
  <c r="AN191" i="5"/>
  <c r="AW191" i="5" s="1"/>
  <c r="AV102" i="5"/>
  <c r="AN704" i="5"/>
  <c r="CG704" i="5"/>
  <c r="CG392" i="5"/>
  <c r="AN392" i="5"/>
  <c r="AW392" i="5" s="1"/>
  <c r="AO404" i="5"/>
  <c r="AX404" i="5" s="1"/>
  <c r="CH404" i="5"/>
  <c r="CG128" i="5"/>
  <c r="AN128" i="5"/>
  <c r="AV221" i="5"/>
  <c r="AN643" i="5"/>
  <c r="CG643" i="5"/>
  <c r="CH89" i="5"/>
  <c r="AO89" i="5"/>
  <c r="AV49" i="5"/>
  <c r="AV195" i="5"/>
  <c r="CG383" i="5"/>
  <c r="AN383" i="5"/>
  <c r="AW383" i="5" s="1"/>
  <c r="AV156" i="5"/>
  <c r="CH279" i="5"/>
  <c r="AO279" i="5"/>
  <c r="CH628" i="5"/>
  <c r="AO628" i="5"/>
  <c r="AX628" i="5" s="1"/>
  <c r="CG566" i="5"/>
  <c r="AN566" i="5"/>
  <c r="AW566" i="5" s="1"/>
  <c r="CG101" i="5"/>
  <c r="AN101" i="5"/>
  <c r="CG116" i="5"/>
  <c r="AN116" i="5"/>
  <c r="AV74" i="5"/>
  <c r="CG199" i="5"/>
  <c r="AN199" i="5"/>
  <c r="AW199" i="5" s="1"/>
  <c r="CG700" i="5"/>
  <c r="AN700" i="5"/>
  <c r="CG250" i="5"/>
  <c r="AN250" i="5"/>
  <c r="AV489" i="5"/>
  <c r="AV117" i="5"/>
  <c r="AO690" i="5"/>
  <c r="CH690" i="5"/>
  <c r="CG296" i="5"/>
  <c r="AN296" i="5"/>
  <c r="AW294" i="5" s="1"/>
  <c r="AV176" i="5"/>
  <c r="AV66" i="5"/>
  <c r="CG108" i="5"/>
  <c r="AN108" i="5"/>
  <c r="CG752" i="5"/>
  <c r="AN752" i="5"/>
  <c r="CH658" i="5"/>
  <c r="AO658" i="5"/>
  <c r="CH807" i="5"/>
  <c r="AO807" i="5"/>
  <c r="CG180" i="5"/>
  <c r="AN180" i="5"/>
  <c r="AW180" i="5" s="1"/>
  <c r="CH65" i="5"/>
  <c r="AO65" i="5"/>
  <c r="AV107" i="5"/>
  <c r="CG77" i="5"/>
  <c r="AN77" i="5"/>
  <c r="AN278" i="5"/>
  <c r="CG278" i="5"/>
  <c r="AN205" i="5"/>
  <c r="CG205" i="5"/>
  <c r="CH173" i="5"/>
  <c r="AO173" i="5"/>
  <c r="AX173" i="5" s="1"/>
  <c r="CG91" i="5"/>
  <c r="AN91" i="5"/>
  <c r="AV408" i="5"/>
  <c r="AV375" i="5"/>
  <c r="CG612" i="5"/>
  <c r="AN612" i="5"/>
  <c r="AW612" i="5" s="1"/>
  <c r="AO617" i="5"/>
  <c r="AX617" i="5" s="1"/>
  <c r="CH617" i="5"/>
  <c r="CG252" i="5"/>
  <c r="AN252" i="5"/>
  <c r="CG590" i="5"/>
  <c r="AN590" i="5"/>
  <c r="AW590" i="5" s="1"/>
  <c r="AV245" i="5"/>
  <c r="AV479" i="5"/>
  <c r="AV445" i="5"/>
  <c r="CH98" i="5"/>
  <c r="AO98" i="5"/>
  <c r="AN703" i="5"/>
  <c r="CG703" i="5"/>
  <c r="AV309" i="5"/>
  <c r="CH750" i="5"/>
  <c r="AO750" i="5"/>
  <c r="CG353" i="5"/>
  <c r="AN353" i="5"/>
  <c r="CG683" i="5"/>
  <c r="AN683" i="5"/>
  <c r="AV115" i="5"/>
  <c r="AV352" i="5"/>
  <c r="CG160" i="5"/>
  <c r="AN160" i="5"/>
  <c r="AW160" i="5" s="1"/>
  <c r="CG707" i="5"/>
  <c r="AN707" i="5"/>
  <c r="CH466" i="5"/>
  <c r="AO466" i="5"/>
  <c r="AX466" i="5" s="1"/>
  <c r="CG760" i="5"/>
  <c r="AN760" i="5"/>
  <c r="CG222" i="5"/>
  <c r="AN222" i="5"/>
  <c r="CH153" i="5"/>
  <c r="AO153" i="5"/>
  <c r="AX153" i="5" s="1"/>
  <c r="AV59" i="5"/>
  <c r="CH394" i="5"/>
  <c r="AO394" i="5"/>
  <c r="AX394" i="5" s="1"/>
  <c r="CH58" i="5"/>
  <c r="AO58" i="5"/>
  <c r="AN382" i="5"/>
  <c r="AW382" i="5" s="1"/>
  <c r="CG382" i="5"/>
  <c r="CG806" i="5"/>
  <c r="AN806" i="5"/>
  <c r="CH309" i="5"/>
  <c r="AO309" i="5"/>
  <c r="AX309" i="5" s="1"/>
  <c r="CH569" i="5"/>
  <c r="AO569" i="5"/>
  <c r="AX569" i="5" s="1"/>
  <c r="CG490" i="5"/>
  <c r="AN490" i="5"/>
  <c r="CG437" i="5"/>
  <c r="AN437" i="5"/>
  <c r="AV106" i="5"/>
  <c r="CG722" i="5"/>
  <c r="AN722" i="5"/>
  <c r="CH227" i="5"/>
  <c r="AO227" i="5"/>
  <c r="AX227" i="5" s="1"/>
  <c r="CH396" i="5"/>
  <c r="AO396" i="5"/>
  <c r="AX396" i="5" s="1"/>
  <c r="AO132" i="5"/>
  <c r="CH132" i="5"/>
  <c r="AV312" i="5"/>
  <c r="AV255" i="5"/>
  <c r="CH710" i="5"/>
  <c r="AO710" i="5"/>
  <c r="CG378" i="5"/>
  <c r="AN378" i="5"/>
  <c r="AW378" i="5" s="1"/>
  <c r="AV554" i="5"/>
  <c r="AV238" i="5"/>
  <c r="CH729" i="5"/>
  <c r="AO729" i="5"/>
  <c r="AV298" i="5"/>
  <c r="AV100" i="5"/>
  <c r="AV269" i="5"/>
  <c r="AV135" i="5"/>
  <c r="CG465" i="5"/>
  <c r="AN465" i="5"/>
  <c r="AW465" i="5" s="1"/>
  <c r="CG453" i="5"/>
  <c r="AN453" i="5"/>
  <c r="CG246" i="5"/>
  <c r="AN246" i="5"/>
  <c r="CH576" i="5"/>
  <c r="AO576" i="5"/>
  <c r="AX576" i="5" s="1"/>
  <c r="CG780" i="5"/>
  <c r="AN780" i="5"/>
  <c r="CG775" i="5"/>
  <c r="AN775" i="5"/>
  <c r="AV130" i="5"/>
  <c r="CH331" i="5"/>
  <c r="AO331" i="5"/>
  <c r="AX331" i="5" s="1"/>
  <c r="AV277" i="5"/>
  <c r="AN139" i="5"/>
  <c r="AW139" i="5" s="1"/>
  <c r="CG139" i="5"/>
  <c r="AV63" i="5"/>
  <c r="AV233" i="5"/>
  <c r="AV146" i="5"/>
  <c r="AV46" i="5"/>
  <c r="AV285" i="5"/>
  <c r="AN357" i="5"/>
  <c r="AW357" i="5" s="1"/>
  <c r="CG357" i="5"/>
  <c r="CG44" i="5"/>
  <c r="AN44" i="5"/>
  <c r="AV94" i="5"/>
  <c r="AV87" i="5"/>
  <c r="CG644" i="5"/>
  <c r="AN644" i="5"/>
  <c r="AO406" i="5"/>
  <c r="AX406" i="5" s="1"/>
  <c r="CH406" i="5"/>
  <c r="CG497" i="5"/>
  <c r="AN497" i="5"/>
  <c r="AW497" i="5" s="1"/>
  <c r="CH213" i="5"/>
  <c r="AO213" i="5"/>
  <c r="AX213" i="5" s="1"/>
  <c r="CH277" i="5"/>
  <c r="AO277" i="5"/>
  <c r="AV159" i="5"/>
  <c r="AV244" i="5"/>
  <c r="CH502" i="5"/>
  <c r="AO502" i="5"/>
  <c r="AX502" i="5" s="1"/>
  <c r="AV64" i="5"/>
  <c r="A13" i="14"/>
  <c r="W12" i="14"/>
  <c r="C5" i="13"/>
  <c r="AA5" i="13" s="1"/>
  <c r="AQ80" i="13"/>
  <c r="AP80" i="13"/>
  <c r="W80" i="13"/>
  <c r="J80" i="13"/>
  <c r="I80" i="13"/>
  <c r="J79" i="13" s="1"/>
  <c r="AQ79" i="13"/>
  <c r="AP79" i="13"/>
  <c r="W79" i="13"/>
  <c r="I79" i="13"/>
  <c r="J78" i="13" s="1"/>
  <c r="AQ78" i="13"/>
  <c r="AP78" i="13"/>
  <c r="W78" i="13"/>
  <c r="I78" i="13"/>
  <c r="J77" i="13" s="1"/>
  <c r="AQ77" i="13"/>
  <c r="AP77" i="13"/>
  <c r="W77" i="13"/>
  <c r="I77" i="13"/>
  <c r="J76" i="13" s="1"/>
  <c r="AQ76" i="13"/>
  <c r="AP76" i="13"/>
  <c r="W76" i="13"/>
  <c r="I76" i="13"/>
  <c r="J75" i="13" s="1"/>
  <c r="AQ75" i="13"/>
  <c r="AP75" i="13"/>
  <c r="W75" i="13"/>
  <c r="I75" i="13"/>
  <c r="J74" i="13" s="1"/>
  <c r="AQ74" i="13"/>
  <c r="AP74" i="13"/>
  <c r="W74" i="13"/>
  <c r="I74" i="13"/>
  <c r="J73" i="13" s="1"/>
  <c r="AQ73" i="13"/>
  <c r="AP73" i="13"/>
  <c r="W73" i="13"/>
  <c r="I73" i="13"/>
  <c r="J72" i="13" s="1"/>
  <c r="AQ72" i="13"/>
  <c r="AP72" i="13"/>
  <c r="W72" i="13"/>
  <c r="I72" i="13"/>
  <c r="J71" i="13" s="1"/>
  <c r="AQ71" i="13"/>
  <c r="AP71" i="13"/>
  <c r="W71" i="13"/>
  <c r="I71" i="13"/>
  <c r="J70" i="13" s="1"/>
  <c r="AQ70" i="13"/>
  <c r="AP70" i="13"/>
  <c r="W70" i="13"/>
  <c r="I70" i="13"/>
  <c r="J69" i="13" s="1"/>
  <c r="AQ69" i="13"/>
  <c r="AP69" i="13"/>
  <c r="W69" i="13"/>
  <c r="I69" i="13"/>
  <c r="J68" i="13" s="1"/>
  <c r="AQ68" i="13"/>
  <c r="AP68" i="13"/>
  <c r="W68" i="13"/>
  <c r="I68" i="13"/>
  <c r="J67" i="13" s="1"/>
  <c r="AQ67" i="13"/>
  <c r="AP67" i="13"/>
  <c r="W67" i="13"/>
  <c r="I67" i="13"/>
  <c r="J66" i="13" s="1"/>
  <c r="AQ66" i="13"/>
  <c r="AP66" i="13"/>
  <c r="W66" i="13"/>
  <c r="I66" i="13"/>
  <c r="J65" i="13" s="1"/>
  <c r="AQ65" i="13"/>
  <c r="AP65" i="13"/>
  <c r="W65" i="13"/>
  <c r="I65" i="13"/>
  <c r="J64" i="13" s="1"/>
  <c r="AQ64" i="13"/>
  <c r="AP64" i="13"/>
  <c r="W64" i="13"/>
  <c r="I64" i="13"/>
  <c r="J63" i="13" s="1"/>
  <c r="AQ63" i="13"/>
  <c r="AP63" i="13"/>
  <c r="W63" i="13"/>
  <c r="I63" i="13"/>
  <c r="J62" i="13" s="1"/>
  <c r="AQ62" i="13"/>
  <c r="AP62" i="13"/>
  <c r="W62" i="13"/>
  <c r="I62" i="13"/>
  <c r="J61" i="13" s="1"/>
  <c r="AQ61" i="13"/>
  <c r="AP61" i="13"/>
  <c r="W61" i="13"/>
  <c r="I61" i="13"/>
  <c r="J60" i="13" s="1"/>
  <c r="AQ60" i="13"/>
  <c r="AP60" i="13"/>
  <c r="W60" i="13"/>
  <c r="I60" i="13"/>
  <c r="J59" i="13" s="1"/>
  <c r="AQ59" i="13"/>
  <c r="AP59" i="13"/>
  <c r="W59" i="13"/>
  <c r="I59" i="13"/>
  <c r="J58" i="13" s="1"/>
  <c r="AQ58" i="13"/>
  <c r="AP58" i="13"/>
  <c r="W58" i="13"/>
  <c r="I58" i="13"/>
  <c r="J57" i="13" s="1"/>
  <c r="AQ57" i="13"/>
  <c r="AP57" i="13"/>
  <c r="W57" i="13"/>
  <c r="I57" i="13"/>
  <c r="J56" i="13" s="1"/>
  <c r="AQ56" i="13"/>
  <c r="AP56" i="13"/>
  <c r="W56" i="13"/>
  <c r="I56" i="13"/>
  <c r="J55" i="13" s="1"/>
  <c r="AQ55" i="13"/>
  <c r="AP55" i="13"/>
  <c r="W55" i="13"/>
  <c r="I55" i="13"/>
  <c r="J54" i="13" s="1"/>
  <c r="AQ54" i="13"/>
  <c r="AP54" i="13"/>
  <c r="W54" i="13"/>
  <c r="I54" i="13"/>
  <c r="J53" i="13" s="1"/>
  <c r="AQ53" i="13"/>
  <c r="AP53" i="13"/>
  <c r="W53" i="13"/>
  <c r="I53" i="13"/>
  <c r="J52" i="13" s="1"/>
  <c r="AQ52" i="13"/>
  <c r="AP52" i="13"/>
  <c r="W52" i="13"/>
  <c r="I52" i="13"/>
  <c r="J51" i="13" s="1"/>
  <c r="AQ51" i="13"/>
  <c r="AP51" i="13"/>
  <c r="W51" i="13"/>
  <c r="I51" i="13"/>
  <c r="J50" i="13" s="1"/>
  <c r="AQ50" i="13"/>
  <c r="AP50" i="13"/>
  <c r="W50" i="13"/>
  <c r="I50" i="13"/>
  <c r="J49" i="13" s="1"/>
  <c r="AQ49" i="13"/>
  <c r="AP49" i="13"/>
  <c r="W49" i="13"/>
  <c r="I49" i="13"/>
  <c r="J48" i="13" s="1"/>
  <c r="AQ48" i="13"/>
  <c r="AP48" i="13"/>
  <c r="W48" i="13"/>
  <c r="I48" i="13"/>
  <c r="J47" i="13" s="1"/>
  <c r="AQ47" i="13"/>
  <c r="AP47" i="13"/>
  <c r="W47" i="13"/>
  <c r="I47" i="13"/>
  <c r="J46" i="13" s="1"/>
  <c r="AQ46" i="13"/>
  <c r="AP46" i="13"/>
  <c r="W46" i="13"/>
  <c r="I46" i="13"/>
  <c r="J45" i="13" s="1"/>
  <c r="AQ45" i="13"/>
  <c r="AP45" i="13"/>
  <c r="W45" i="13"/>
  <c r="I45" i="13"/>
  <c r="J44" i="13" s="1"/>
  <c r="AQ44" i="13"/>
  <c r="AP44" i="13"/>
  <c r="W44" i="13"/>
  <c r="I44" i="13"/>
  <c r="J43" i="13" s="1"/>
  <c r="AQ43" i="13"/>
  <c r="AP43" i="13"/>
  <c r="W43" i="13"/>
  <c r="I43" i="13"/>
  <c r="J42" i="13" s="1"/>
  <c r="AQ42" i="13"/>
  <c r="AP42" i="13"/>
  <c r="W42" i="13"/>
  <c r="I42" i="13"/>
  <c r="J41" i="13" s="1"/>
  <c r="AQ41" i="13"/>
  <c r="AP41" i="13"/>
  <c r="W41" i="13"/>
  <c r="I41" i="13"/>
  <c r="J40" i="13" s="1"/>
  <c r="AQ40" i="13"/>
  <c r="AP40" i="13"/>
  <c r="W40" i="13"/>
  <c r="I40" i="13"/>
  <c r="J39" i="13" s="1"/>
  <c r="AQ39" i="13"/>
  <c r="AP39" i="13"/>
  <c r="W39" i="13"/>
  <c r="I39" i="13"/>
  <c r="J38" i="13" s="1"/>
  <c r="AQ38" i="13"/>
  <c r="AP38" i="13"/>
  <c r="W38" i="13"/>
  <c r="I38" i="13"/>
  <c r="J37" i="13" s="1"/>
  <c r="AQ37" i="13"/>
  <c r="AP37" i="13"/>
  <c r="W37" i="13"/>
  <c r="I37" i="13"/>
  <c r="J36" i="13" s="1"/>
  <c r="AQ36" i="13"/>
  <c r="AP36" i="13"/>
  <c r="W36" i="13"/>
  <c r="I36" i="13"/>
  <c r="J35" i="13" s="1"/>
  <c r="AQ35" i="13"/>
  <c r="AP35" i="13"/>
  <c r="W35" i="13"/>
  <c r="I35" i="13"/>
  <c r="J34" i="13" s="1"/>
  <c r="AQ34" i="13"/>
  <c r="AP34" i="13"/>
  <c r="W34" i="13"/>
  <c r="I34" i="13"/>
  <c r="J33" i="13" s="1"/>
  <c r="AQ33" i="13"/>
  <c r="AP33" i="13"/>
  <c r="W33" i="13"/>
  <c r="I33" i="13"/>
  <c r="J32" i="13" s="1"/>
  <c r="AQ32" i="13"/>
  <c r="AP32" i="13"/>
  <c r="W32" i="13"/>
  <c r="I32" i="13"/>
  <c r="J31" i="13" s="1"/>
  <c r="AQ31" i="13"/>
  <c r="AP31" i="13"/>
  <c r="W31" i="13"/>
  <c r="I31" i="13"/>
  <c r="J30" i="13" s="1"/>
  <c r="AQ30" i="13"/>
  <c r="AP30" i="13"/>
  <c r="W30" i="13"/>
  <c r="I30" i="13"/>
  <c r="J29" i="13" s="1"/>
  <c r="AQ29" i="13"/>
  <c r="AP29" i="13"/>
  <c r="W29" i="13"/>
  <c r="I29" i="13"/>
  <c r="J28" i="13" s="1"/>
  <c r="AQ28" i="13"/>
  <c r="AP28" i="13"/>
  <c r="W28" i="13"/>
  <c r="I28" i="13"/>
  <c r="J27" i="13" s="1"/>
  <c r="AQ27" i="13"/>
  <c r="AP27" i="13"/>
  <c r="W27" i="13"/>
  <c r="I27" i="13"/>
  <c r="J26" i="13" s="1"/>
  <c r="AQ26" i="13"/>
  <c r="AP26" i="13"/>
  <c r="W26" i="13"/>
  <c r="I26" i="13"/>
  <c r="J25" i="13" s="1"/>
  <c r="AQ25" i="13"/>
  <c r="AP25" i="13"/>
  <c r="W25" i="13"/>
  <c r="I25" i="13"/>
  <c r="J24" i="13" s="1"/>
  <c r="AQ24" i="13"/>
  <c r="AP24" i="13"/>
  <c r="W24" i="13"/>
  <c r="I24" i="13"/>
  <c r="J23" i="13" s="1"/>
  <c r="AQ23" i="13"/>
  <c r="AP23" i="13"/>
  <c r="W23" i="13"/>
  <c r="I23" i="13"/>
  <c r="J22" i="13" s="1"/>
  <c r="AQ22" i="13"/>
  <c r="AP22" i="13"/>
  <c r="W22" i="13"/>
  <c r="I22" i="13"/>
  <c r="J21" i="13" s="1"/>
  <c r="AQ21" i="13"/>
  <c r="AP21" i="13"/>
  <c r="W21" i="13"/>
  <c r="I21" i="13"/>
  <c r="J20" i="13" s="1"/>
  <c r="AQ20" i="13"/>
  <c r="AP20" i="13"/>
  <c r="W20" i="13"/>
  <c r="I20" i="13"/>
  <c r="J19" i="13" s="1"/>
  <c r="AQ19" i="13"/>
  <c r="AP19" i="13"/>
  <c r="W19" i="13"/>
  <c r="I19" i="13"/>
  <c r="J18" i="13" s="1"/>
  <c r="AQ18" i="13"/>
  <c r="AP18" i="13"/>
  <c r="W18" i="13"/>
  <c r="I18" i="13"/>
  <c r="J17" i="13" s="1"/>
  <c r="AQ17" i="13"/>
  <c r="AP17" i="13"/>
  <c r="W17" i="13"/>
  <c r="I17" i="13"/>
  <c r="J16" i="13" s="1"/>
  <c r="AQ16" i="13"/>
  <c r="AP16" i="13"/>
  <c r="W16" i="13"/>
  <c r="I16" i="13"/>
  <c r="J15" i="13" s="1"/>
  <c r="AQ15" i="13"/>
  <c r="AP15" i="13"/>
  <c r="W15" i="13"/>
  <c r="I15" i="13"/>
  <c r="J14" i="13" s="1"/>
  <c r="AQ14" i="13"/>
  <c r="AP14" i="13"/>
  <c r="W14" i="13"/>
  <c r="I14" i="13"/>
  <c r="J13" i="13" s="1"/>
  <c r="AQ13" i="13"/>
  <c r="AP13" i="13"/>
  <c r="W13" i="13"/>
  <c r="I13" i="13"/>
  <c r="J12" i="13" s="1"/>
  <c r="AQ12" i="13"/>
  <c r="AP12" i="13"/>
  <c r="W12" i="13"/>
  <c r="I12" i="13"/>
  <c r="J11" i="13" s="1"/>
  <c r="AQ11" i="13"/>
  <c r="AP11" i="13"/>
  <c r="W11" i="13"/>
  <c r="J10" i="13"/>
  <c r="AQ10" i="13"/>
  <c r="AP10" i="13"/>
  <c r="W10" i="13"/>
  <c r="J9" i="13"/>
  <c r="AQ9" i="13"/>
  <c r="AP9" i="13"/>
  <c r="W9" i="13"/>
  <c r="J8" i="13"/>
  <c r="AQ8" i="13"/>
  <c r="AP8" i="13"/>
  <c r="W8" i="13"/>
  <c r="AW508" i="5" l="1"/>
  <c r="AW424" i="5"/>
  <c r="AW436" i="5"/>
  <c r="AW311" i="5"/>
  <c r="AW57" i="5"/>
  <c r="AW422" i="5"/>
  <c r="AW58" i="5"/>
  <c r="AW320" i="5"/>
  <c r="AW55" i="5"/>
  <c r="AW186" i="5"/>
  <c r="AW423" i="5"/>
  <c r="AW430" i="5"/>
  <c r="AW185" i="5"/>
  <c r="AW250" i="5"/>
  <c r="AW305" i="5"/>
  <c r="AW198" i="5"/>
  <c r="AW194" i="5"/>
  <c r="AW188" i="5"/>
  <c r="AW202" i="5"/>
  <c r="AW429" i="5"/>
  <c r="AW428" i="5"/>
  <c r="AW197" i="5"/>
  <c r="AW56" i="5"/>
  <c r="AW434" i="5"/>
  <c r="AW431" i="5"/>
  <c r="AW317" i="5"/>
  <c r="AW204" i="5"/>
  <c r="AW437" i="5"/>
  <c r="AW252" i="5"/>
  <c r="AW318" i="5"/>
  <c r="AW425" i="5"/>
  <c r="AW193" i="5"/>
  <c r="AW312" i="5"/>
  <c r="AW313" i="5"/>
  <c r="AW237" i="5"/>
  <c r="AW187" i="5"/>
  <c r="AW253" i="5"/>
  <c r="AW314" i="5"/>
  <c r="AW196" i="5"/>
  <c r="AW427" i="5"/>
  <c r="AW192" i="5"/>
  <c r="AW309" i="5"/>
  <c r="AW189" i="5"/>
  <c r="AW238" i="5"/>
  <c r="AW246" i="5"/>
  <c r="AW435" i="5"/>
  <c r="AW249" i="5"/>
  <c r="AW213" i="5"/>
  <c r="AW310" i="5"/>
  <c r="AW308" i="5"/>
  <c r="AW195" i="5"/>
  <c r="AW421" i="5"/>
  <c r="AW426" i="5"/>
  <c r="AW59" i="5"/>
  <c r="AW324" i="5"/>
  <c r="AW84" i="5"/>
  <c r="AW257" i="5"/>
  <c r="AW526" i="5"/>
  <c r="AW468" i="5"/>
  <c r="AW325" i="5"/>
  <c r="AW454" i="5"/>
  <c r="AW251" i="5"/>
  <c r="AW323" i="5"/>
  <c r="AW466" i="5"/>
  <c r="AW102" i="5"/>
  <c r="AW203" i="5"/>
  <c r="AW206" i="5"/>
  <c r="AW256" i="5"/>
  <c r="AW453" i="5"/>
  <c r="AW205" i="5"/>
  <c r="AW211" i="5"/>
  <c r="AW438" i="5"/>
  <c r="AW322" i="5"/>
  <c r="AW441" i="5"/>
  <c r="AW439" i="5"/>
  <c r="CH615" i="5"/>
  <c r="AO615" i="5"/>
  <c r="AX615" i="5" s="1"/>
  <c r="AW327" i="5"/>
  <c r="AW227" i="5"/>
  <c r="AW80" i="5"/>
  <c r="AO110" i="5"/>
  <c r="CH110" i="5"/>
  <c r="AW442" i="5"/>
  <c r="AW71" i="5"/>
  <c r="AW269" i="5"/>
  <c r="AW480" i="5"/>
  <c r="AW98" i="5"/>
  <c r="AW473" i="5"/>
  <c r="AW529" i="5"/>
  <c r="AW110" i="5"/>
  <c r="AW127" i="5"/>
  <c r="AW481" i="5"/>
  <c r="AW255" i="5"/>
  <c r="AW210" i="5"/>
  <c r="AW334" i="5"/>
  <c r="AW260" i="5"/>
  <c r="AW221" i="5"/>
  <c r="AW113" i="5"/>
  <c r="AW54" i="5"/>
  <c r="AW88" i="5"/>
  <c r="AW451" i="5"/>
  <c r="AW129" i="5"/>
  <c r="AW68" i="5"/>
  <c r="AW207" i="5"/>
  <c r="AW477" i="5"/>
  <c r="AW111" i="5"/>
  <c r="AW44" i="5"/>
  <c r="AW209" i="5"/>
  <c r="AW336" i="5"/>
  <c r="CH307" i="5"/>
  <c r="AO307" i="5"/>
  <c r="AX307" i="5" s="1"/>
  <c r="CH693" i="5"/>
  <c r="AO693" i="5"/>
  <c r="AW270" i="5"/>
  <c r="AW258" i="5"/>
  <c r="AW228" i="5"/>
  <c r="AO746" i="5"/>
  <c r="CH746" i="5"/>
  <c r="CH477" i="5"/>
  <c r="AO477" i="5"/>
  <c r="AX477" i="5" s="1"/>
  <c r="AW264" i="5"/>
  <c r="AO71" i="5"/>
  <c r="CH71" i="5"/>
  <c r="CH554" i="5"/>
  <c r="AO554" i="5"/>
  <c r="AX554" i="5" s="1"/>
  <c r="CH111" i="5"/>
  <c r="AO111" i="5"/>
  <c r="CH211" i="5"/>
  <c r="AO211" i="5"/>
  <c r="AX211" i="5" s="1"/>
  <c r="AW332" i="5"/>
  <c r="CH753" i="5"/>
  <c r="AO753" i="5"/>
  <c r="CH291" i="5"/>
  <c r="AO291" i="5"/>
  <c r="AW272" i="5"/>
  <c r="CH401" i="5"/>
  <c r="AO401" i="5"/>
  <c r="AX401" i="5" s="1"/>
  <c r="CH515" i="5"/>
  <c r="AO515" i="5"/>
  <c r="AX515" i="5" s="1"/>
  <c r="CH701" i="5"/>
  <c r="AO701" i="5"/>
  <c r="CH79" i="5"/>
  <c r="AO79" i="5"/>
  <c r="CH308" i="5"/>
  <c r="AO308" i="5"/>
  <c r="AX308" i="5" s="1"/>
  <c r="CH716" i="5"/>
  <c r="AO716" i="5"/>
  <c r="CH55" i="5"/>
  <c r="AO55" i="5"/>
  <c r="AX55" i="5" s="1"/>
  <c r="AW333" i="5"/>
  <c r="CH272" i="5"/>
  <c r="AO272" i="5"/>
  <c r="AW96" i="5"/>
  <c r="AW329" i="5"/>
  <c r="AW447" i="5"/>
  <c r="AW449" i="5"/>
  <c r="AW271" i="5"/>
  <c r="AO264" i="5"/>
  <c r="CH264" i="5"/>
  <c r="CH63" i="5"/>
  <c r="AO63" i="5"/>
  <c r="CH332" i="5"/>
  <c r="AO332" i="5"/>
  <c r="AX332" i="5" s="1"/>
  <c r="AO387" i="5"/>
  <c r="AX387" i="5" s="1"/>
  <c r="CH387" i="5"/>
  <c r="AW448" i="5"/>
  <c r="CH769" i="5"/>
  <c r="AO769" i="5"/>
  <c r="AW478" i="5"/>
  <c r="AW475" i="5"/>
  <c r="AO395" i="5"/>
  <c r="AX395" i="5" s="1"/>
  <c r="CH395" i="5"/>
  <c r="AO702" i="5"/>
  <c r="CH702" i="5"/>
  <c r="AW92" i="5"/>
  <c r="AW355" i="5"/>
  <c r="AW94" i="5"/>
  <c r="AW263" i="5"/>
  <c r="AW476" i="5"/>
  <c r="AW216" i="5"/>
  <c r="AW74" i="5"/>
  <c r="CH666" i="5"/>
  <c r="AO666" i="5"/>
  <c r="CH325" i="5"/>
  <c r="AO325" i="5"/>
  <c r="AX325" i="5" s="1"/>
  <c r="CH103" i="5"/>
  <c r="AO103" i="5"/>
  <c r="AO718" i="5"/>
  <c r="CH718" i="5"/>
  <c r="CH184" i="5"/>
  <c r="AO184" i="5"/>
  <c r="AX184" i="5" s="1"/>
  <c r="AO87" i="5"/>
  <c r="CH87" i="5"/>
  <c r="AW304" i="5"/>
  <c r="AW479" i="5"/>
  <c r="CH483" i="5"/>
  <c r="AO483" i="5"/>
  <c r="AX483" i="5" s="1"/>
  <c r="CH523" i="5"/>
  <c r="AO523" i="5"/>
  <c r="AX523" i="5" s="1"/>
  <c r="AO546" i="5"/>
  <c r="AX546" i="5" s="1"/>
  <c r="CH546" i="5"/>
  <c r="CH475" i="5"/>
  <c r="AO475" i="5"/>
  <c r="AX475" i="5" s="1"/>
  <c r="CH680" i="5"/>
  <c r="AO680" i="5"/>
  <c r="CH531" i="5"/>
  <c r="AO531" i="5"/>
  <c r="AX531" i="5" s="1"/>
  <c r="CH770" i="5"/>
  <c r="AO770" i="5"/>
  <c r="AW218" i="5"/>
  <c r="AW446" i="5"/>
  <c r="AW279" i="5"/>
  <c r="AW306" i="5"/>
  <c r="AW455" i="5"/>
  <c r="AW360" i="5"/>
  <c r="AW254" i="5"/>
  <c r="AW390" i="5"/>
  <c r="AW445" i="5"/>
  <c r="AW530" i="5"/>
  <c r="AW97" i="5"/>
  <c r="AW95" i="5"/>
  <c r="CH371" i="5"/>
  <c r="AO371" i="5"/>
  <c r="AX371" i="5" s="1"/>
  <c r="AW450" i="5"/>
  <c r="AO122" i="5"/>
  <c r="CH122" i="5"/>
  <c r="AW268" i="5"/>
  <c r="CH592" i="5"/>
  <c r="AO592" i="5"/>
  <c r="AX592" i="5" s="1"/>
  <c r="CH280" i="5"/>
  <c r="AO280" i="5"/>
  <c r="CH685" i="5"/>
  <c r="AO685" i="5"/>
  <c r="AO560" i="5"/>
  <c r="AX560" i="5" s="1"/>
  <c r="CH560" i="5"/>
  <c r="AW220" i="5"/>
  <c r="CH379" i="5"/>
  <c r="AO379" i="5"/>
  <c r="AX379" i="5" s="1"/>
  <c r="AW89" i="5"/>
  <c r="AW469" i="5"/>
  <c r="AW62" i="5"/>
  <c r="AW285" i="5"/>
  <c r="AW330" i="5"/>
  <c r="AW274" i="5"/>
  <c r="AW338" i="5"/>
  <c r="AX562" i="5"/>
  <c r="CH256" i="5"/>
  <c r="AO256" i="5"/>
  <c r="AP601" i="5"/>
  <c r="AY601" i="5" s="1"/>
  <c r="CI601" i="5"/>
  <c r="AO820" i="5"/>
  <c r="CH820" i="5"/>
  <c r="AO738" i="5"/>
  <c r="CH738" i="5"/>
  <c r="AW456" i="5"/>
  <c r="CH120" i="5"/>
  <c r="AO120" i="5"/>
  <c r="AX119" i="5" s="1"/>
  <c r="AW267" i="5"/>
  <c r="AO440" i="5"/>
  <c r="AX440" i="5" s="1"/>
  <c r="CH440" i="5"/>
  <c r="CH315" i="5"/>
  <c r="AO315" i="5"/>
  <c r="AX315" i="5" s="1"/>
  <c r="AW331" i="5"/>
  <c r="CH570" i="5"/>
  <c r="AO570" i="5"/>
  <c r="AX570" i="5" s="1"/>
  <c r="AO317" i="5"/>
  <c r="AX317" i="5" s="1"/>
  <c r="CH317" i="5"/>
  <c r="CH293" i="5"/>
  <c r="AO293" i="5"/>
  <c r="CH501" i="5"/>
  <c r="AO501" i="5"/>
  <c r="AX501" i="5" s="1"/>
  <c r="CH804" i="5"/>
  <c r="AO804" i="5"/>
  <c r="AW105" i="5"/>
  <c r="AW108" i="5"/>
  <c r="AW339" i="5"/>
  <c r="AW90" i="5"/>
  <c r="AW266" i="5"/>
  <c r="AW125" i="5"/>
  <c r="AW337" i="5"/>
  <c r="AW215" i="5"/>
  <c r="AO491" i="5"/>
  <c r="AX491" i="5" s="1"/>
  <c r="CH491" i="5"/>
  <c r="AO456" i="5"/>
  <c r="AX456" i="5" s="1"/>
  <c r="CH456" i="5"/>
  <c r="CH650" i="5"/>
  <c r="AO650" i="5"/>
  <c r="CH47" i="5"/>
  <c r="AO47" i="5"/>
  <c r="AX47" i="5" s="1"/>
  <c r="CH792" i="5"/>
  <c r="AO792" i="5"/>
  <c r="AW219" i="5"/>
  <c r="CH485" i="5"/>
  <c r="AO485" i="5"/>
  <c r="AX485" i="5" s="1"/>
  <c r="AW303" i="5"/>
  <c r="CH672" i="5"/>
  <c r="AO672" i="5"/>
  <c r="CH274" i="5"/>
  <c r="AO274" i="5"/>
  <c r="AW326" i="5"/>
  <c r="AW444" i="5"/>
  <c r="AW328" i="5"/>
  <c r="CH432" i="5"/>
  <c r="AO432" i="5"/>
  <c r="AX432" i="5" s="1"/>
  <c r="CH95" i="5"/>
  <c r="AO95" i="5"/>
  <c r="CH819" i="5"/>
  <c r="AO819" i="5"/>
  <c r="CH340" i="5"/>
  <c r="AO340" i="5"/>
  <c r="AX340" i="5" s="1"/>
  <c r="AO507" i="5"/>
  <c r="AX507" i="5" s="1"/>
  <c r="CH507" i="5"/>
  <c r="AO192" i="5"/>
  <c r="AX192" i="5" s="1"/>
  <c r="CH192" i="5"/>
  <c r="AW116" i="5"/>
  <c r="AW112" i="5"/>
  <c r="AW472" i="5"/>
  <c r="AW265" i="5"/>
  <c r="AW443" i="5"/>
  <c r="AW208" i="5"/>
  <c r="AW214" i="5"/>
  <c r="AW262" i="5"/>
  <c r="AW335" i="5"/>
  <c r="AW452" i="5"/>
  <c r="AX56" i="5"/>
  <c r="AW217" i="5"/>
  <c r="CH708" i="5"/>
  <c r="AO708" i="5"/>
  <c r="CH585" i="5"/>
  <c r="AO585" i="5"/>
  <c r="AX585" i="5" s="1"/>
  <c r="AW307" i="5"/>
  <c r="CH745" i="5"/>
  <c r="AO745" i="5"/>
  <c r="CH674" i="5"/>
  <c r="AO674" i="5"/>
  <c r="CH299" i="5"/>
  <c r="AO299" i="5"/>
  <c r="CH301" i="5"/>
  <c r="AO301" i="5"/>
  <c r="AX301" i="5" s="1"/>
  <c r="AW259" i="5"/>
  <c r="AW261" i="5"/>
  <c r="CH200" i="5"/>
  <c r="AO200" i="5"/>
  <c r="AX200" i="5" s="1"/>
  <c r="AO731" i="5"/>
  <c r="CH731" i="5"/>
  <c r="AW340" i="5"/>
  <c r="CH292" i="5"/>
  <c r="AO292" i="5"/>
  <c r="CH93" i="5"/>
  <c r="AO93" i="5"/>
  <c r="CH482" i="5"/>
  <c r="AO482" i="5"/>
  <c r="AX482" i="5" s="1"/>
  <c r="CH497" i="5"/>
  <c r="AO497" i="5"/>
  <c r="AX497" i="5" s="1"/>
  <c r="CH180" i="5"/>
  <c r="AO180" i="5"/>
  <c r="AX180" i="5" s="1"/>
  <c r="CH392" i="5"/>
  <c r="AO392" i="5"/>
  <c r="AX392" i="5" s="1"/>
  <c r="CH298" i="5"/>
  <c r="AO298" i="5"/>
  <c r="AX298" i="5" s="1"/>
  <c r="CI112" i="5"/>
  <c r="AP112" i="5"/>
  <c r="AW118" i="5"/>
  <c r="CH62" i="5"/>
  <c r="AO62" i="5"/>
  <c r="AW82" i="5"/>
  <c r="CH420" i="5"/>
  <c r="AO420" i="5"/>
  <c r="AX420" i="5" s="1"/>
  <c r="AO622" i="5"/>
  <c r="AX622" i="5" s="1"/>
  <c r="CH622" i="5"/>
  <c r="CH344" i="5"/>
  <c r="AO344" i="5"/>
  <c r="AX344" i="5" s="1"/>
  <c r="CI165" i="5"/>
  <c r="AP165" i="5"/>
  <c r="AY165" i="5" s="1"/>
  <c r="AP504" i="5"/>
  <c r="AY504" i="5" s="1"/>
  <c r="CI504" i="5"/>
  <c r="CI587" i="5"/>
  <c r="AP587" i="5"/>
  <c r="AY587" i="5" s="1"/>
  <c r="CI786" i="5"/>
  <c r="AP786" i="5"/>
  <c r="CH84" i="5"/>
  <c r="AO84" i="5"/>
  <c r="AO613" i="5"/>
  <c r="AX613" i="5" s="1"/>
  <c r="CH613" i="5"/>
  <c r="CH768" i="5"/>
  <c r="AO768" i="5"/>
  <c r="CI80" i="5"/>
  <c r="AP80" i="5"/>
  <c r="CI201" i="5"/>
  <c r="AP201" i="5"/>
  <c r="AY201" i="5" s="1"/>
  <c r="AO179" i="5"/>
  <c r="AX179" i="5" s="1"/>
  <c r="CH179" i="5"/>
  <c r="CI275" i="5"/>
  <c r="AP275" i="5"/>
  <c r="CI603" i="5"/>
  <c r="AP603" i="5"/>
  <c r="AY603" i="5" s="1"/>
  <c r="CI536" i="5"/>
  <c r="AP536" i="5"/>
  <c r="AY536" i="5" s="1"/>
  <c r="CI235" i="5"/>
  <c r="AP235" i="5"/>
  <c r="AY235" i="5" s="1"/>
  <c r="CH649" i="5"/>
  <c r="AO649" i="5"/>
  <c r="CH198" i="5"/>
  <c r="AO198" i="5"/>
  <c r="AX198" i="5" s="1"/>
  <c r="AW67" i="5"/>
  <c r="AW63" i="5"/>
  <c r="AW70" i="5"/>
  <c r="AW273" i="5"/>
  <c r="CH783" i="5"/>
  <c r="AO783" i="5"/>
  <c r="AW72" i="5"/>
  <c r="AW493" i="5"/>
  <c r="CH246" i="5"/>
  <c r="AO246" i="5"/>
  <c r="CH349" i="5"/>
  <c r="AO349" i="5"/>
  <c r="AX349" i="5" s="1"/>
  <c r="AO676" i="5"/>
  <c r="CH676" i="5"/>
  <c r="AW241" i="5"/>
  <c r="AW107" i="5"/>
  <c r="CI464" i="5"/>
  <c r="AP464" i="5"/>
  <c r="AY464" i="5" s="1"/>
  <c r="CI578" i="5"/>
  <c r="AP578" i="5"/>
  <c r="AY578" i="5" s="1"/>
  <c r="CI724" i="5"/>
  <c r="AP724" i="5"/>
  <c r="AO459" i="5"/>
  <c r="AX459" i="5" s="1"/>
  <c r="CH459" i="5"/>
  <c r="CI516" i="5"/>
  <c r="AP516" i="5"/>
  <c r="AY516" i="5" s="1"/>
  <c r="CH607" i="5"/>
  <c r="AO607" i="5"/>
  <c r="AX607" i="5" s="1"/>
  <c r="CH273" i="5"/>
  <c r="AO273" i="5"/>
  <c r="CH257" i="5"/>
  <c r="AO257" i="5"/>
  <c r="CI181" i="5"/>
  <c r="AP181" i="5"/>
  <c r="AY181" i="5" s="1"/>
  <c r="CI593" i="5"/>
  <c r="AP593" i="5"/>
  <c r="AY593" i="5" s="1"/>
  <c r="CH780" i="5"/>
  <c r="AO780" i="5"/>
  <c r="CH378" i="5"/>
  <c r="AO378" i="5"/>
  <c r="AX378" i="5" s="1"/>
  <c r="CH382" i="5"/>
  <c r="AO382" i="5"/>
  <c r="AX382" i="5" s="1"/>
  <c r="CH77" i="5"/>
  <c r="AO77" i="5"/>
  <c r="AX102" i="5"/>
  <c r="CI365" i="5"/>
  <c r="AP365" i="5"/>
  <c r="AY365" i="5" s="1"/>
  <c r="CI778" i="5"/>
  <c r="AP778" i="5"/>
  <c r="CJ348" i="5"/>
  <c r="AQ348" i="5"/>
  <c r="AZ348" i="5" s="1"/>
  <c r="CI145" i="5"/>
  <c r="AP145" i="5"/>
  <c r="AY145" i="5" s="1"/>
  <c r="CH342" i="5"/>
  <c r="AO342" i="5"/>
  <c r="AX342" i="5" s="1"/>
  <c r="AW131" i="5"/>
  <c r="CI595" i="5"/>
  <c r="AP595" i="5"/>
  <c r="AY595" i="5" s="1"/>
  <c r="CH664" i="5"/>
  <c r="AO664" i="5"/>
  <c r="AW367" i="5"/>
  <c r="CH692" i="5"/>
  <c r="AO692" i="5"/>
  <c r="CH505" i="5"/>
  <c r="AO505" i="5"/>
  <c r="AX505" i="5" s="1"/>
  <c r="AW53" i="5"/>
  <c r="AW117" i="5"/>
  <c r="CH552" i="5"/>
  <c r="AO552" i="5"/>
  <c r="AX552" i="5" s="1"/>
  <c r="AW459" i="5"/>
  <c r="AW293" i="5"/>
  <c r="AW123" i="5"/>
  <c r="AW122" i="5"/>
  <c r="AW120" i="5"/>
  <c r="CI155" i="5"/>
  <c r="AP155" i="5"/>
  <c r="AY155" i="5" s="1"/>
  <c r="CH249" i="5"/>
  <c r="AO249" i="5"/>
  <c r="AP197" i="5"/>
  <c r="AY197" i="5" s="1"/>
  <c r="CI197" i="5"/>
  <c r="AW295" i="5"/>
  <c r="CI56" i="5"/>
  <c r="AP56" i="5"/>
  <c r="AY56" i="5" s="1"/>
  <c r="CH741" i="5"/>
  <c r="AO741" i="5"/>
  <c r="CH183" i="5"/>
  <c r="AO183" i="5"/>
  <c r="AX183" i="5" s="1"/>
  <c r="CH719" i="5"/>
  <c r="AO719" i="5"/>
  <c r="CH473" i="5"/>
  <c r="AO473" i="5"/>
  <c r="AX473" i="5" s="1"/>
  <c r="CH453" i="5"/>
  <c r="AO453" i="5"/>
  <c r="CH490" i="5"/>
  <c r="AO490" i="5"/>
  <c r="AX490" i="5" s="1"/>
  <c r="CI153" i="5"/>
  <c r="AP153" i="5"/>
  <c r="AY153" i="5" s="1"/>
  <c r="CH707" i="5"/>
  <c r="AO707" i="5"/>
  <c r="AW106" i="5"/>
  <c r="AO703" i="5"/>
  <c r="CH703" i="5"/>
  <c r="CH590" i="5"/>
  <c r="AO590" i="5"/>
  <c r="AX590" i="5" s="1"/>
  <c r="AO205" i="5"/>
  <c r="AX205" i="5" s="1"/>
  <c r="CH205" i="5"/>
  <c r="CI807" i="5"/>
  <c r="AP807" i="5"/>
  <c r="CH101" i="5"/>
  <c r="AO101" i="5"/>
  <c r="AX101" i="5" s="1"/>
  <c r="AW128" i="5"/>
  <c r="CH54" i="5"/>
  <c r="AO54" i="5"/>
  <c r="AX54" i="5" s="1"/>
  <c r="CI563" i="5"/>
  <c r="AP563" i="5"/>
  <c r="AY563" i="5" s="1"/>
  <c r="AP510" i="5"/>
  <c r="AY510" i="5" s="1"/>
  <c r="CI510" i="5"/>
  <c r="CI149" i="5"/>
  <c r="AP149" i="5"/>
  <c r="AY149" i="5" s="1"/>
  <c r="CH815" i="5"/>
  <c r="AO815" i="5"/>
  <c r="AP304" i="5"/>
  <c r="AY304" i="5" s="1"/>
  <c r="CI304" i="5"/>
  <c r="CH265" i="5"/>
  <c r="AO265" i="5"/>
  <c r="CH417" i="5"/>
  <c r="AO417" i="5"/>
  <c r="AX417" i="5" s="1"/>
  <c r="CH218" i="5"/>
  <c r="AO218" i="5"/>
  <c r="AX218" i="5" s="1"/>
  <c r="CI102" i="5"/>
  <c r="AP102" i="5"/>
  <c r="AY102" i="5" s="1"/>
  <c r="AW144" i="5"/>
  <c r="AW471" i="5"/>
  <c r="CH224" i="5"/>
  <c r="AO224" i="5"/>
  <c r="AX224" i="5" s="1"/>
  <c r="CI579" i="5"/>
  <c r="AP579" i="5"/>
  <c r="AY579" i="5" s="1"/>
  <c r="AW297" i="5"/>
  <c r="AW230" i="5"/>
  <c r="CI49" i="5"/>
  <c r="AP49" i="5"/>
  <c r="AY49" i="5" s="1"/>
  <c r="CJ721" i="5"/>
  <c r="AQ721" i="5"/>
  <c r="CH567" i="5"/>
  <c r="AO567" i="5"/>
  <c r="AX567" i="5" s="1"/>
  <c r="AW361" i="5"/>
  <c r="CH362" i="5"/>
  <c r="AO362" i="5"/>
  <c r="AX362" i="5" s="1"/>
  <c r="CI380" i="5"/>
  <c r="AP380" i="5"/>
  <c r="AY380" i="5" s="1"/>
  <c r="CH713" i="5"/>
  <c r="AO713" i="5"/>
  <c r="CI765" i="5"/>
  <c r="AP765" i="5"/>
  <c r="CI295" i="5"/>
  <c r="AP295" i="5"/>
  <c r="AW85" i="5"/>
  <c r="CI788" i="5"/>
  <c r="AP788" i="5"/>
  <c r="CI319" i="5"/>
  <c r="AP319" i="5"/>
  <c r="AY319" i="5" s="1"/>
  <c r="CI610" i="5"/>
  <c r="AP610" i="5"/>
  <c r="AY610" i="5" s="1"/>
  <c r="CI333" i="5"/>
  <c r="AP333" i="5"/>
  <c r="AY333" i="5" s="1"/>
  <c r="CI470" i="5"/>
  <c r="AP470" i="5"/>
  <c r="AY470" i="5" s="1"/>
  <c r="CH774" i="5"/>
  <c r="AO774" i="5"/>
  <c r="AW136" i="5"/>
  <c r="AO787" i="5"/>
  <c r="CH787" i="5"/>
  <c r="CH143" i="5"/>
  <c r="AO143" i="5"/>
  <c r="AX143" i="5" s="1"/>
  <c r="CI735" i="5"/>
  <c r="AP735" i="5"/>
  <c r="AO596" i="5"/>
  <c r="AX596" i="5" s="1"/>
  <c r="CH596" i="5"/>
  <c r="CH236" i="5"/>
  <c r="AO236" i="5"/>
  <c r="AX236" i="5" s="1"/>
  <c r="CI448" i="5"/>
  <c r="AP448" i="5"/>
  <c r="AY448" i="5" s="1"/>
  <c r="CI450" i="5"/>
  <c r="AP450" i="5"/>
  <c r="AY450" i="5" s="1"/>
  <c r="CH474" i="5"/>
  <c r="AO474" i="5"/>
  <c r="AX474" i="5" s="1"/>
  <c r="CI96" i="5"/>
  <c r="AP96" i="5"/>
  <c r="CI284" i="5"/>
  <c r="AP284" i="5"/>
  <c r="CH367" i="5"/>
  <c r="AO367" i="5"/>
  <c r="AX367" i="5" s="1"/>
  <c r="CH457" i="5"/>
  <c r="AO457" i="5"/>
  <c r="AW79" i="5"/>
  <c r="CJ632" i="5"/>
  <c r="AQ632" i="5"/>
  <c r="AZ632" i="5" s="1"/>
  <c r="CH454" i="5"/>
  <c r="AO454" i="5"/>
  <c r="AW138" i="5"/>
  <c r="CH248" i="5"/>
  <c r="AO248" i="5"/>
  <c r="AX248" i="5" s="1"/>
  <c r="CI755" i="5"/>
  <c r="AP755" i="5"/>
  <c r="CH730" i="5"/>
  <c r="AO730" i="5"/>
  <c r="CH53" i="5"/>
  <c r="AO53" i="5"/>
  <c r="CI602" i="5"/>
  <c r="AP602" i="5"/>
  <c r="AY602" i="5" s="1"/>
  <c r="CI773" i="5"/>
  <c r="AP773" i="5"/>
  <c r="AW115" i="5"/>
  <c r="CH117" i="5"/>
  <c r="AO117" i="5"/>
  <c r="CH168" i="5"/>
  <c r="AO168" i="5"/>
  <c r="AX168" i="5" s="1"/>
  <c r="AW484" i="5"/>
  <c r="AO262" i="5"/>
  <c r="CH262" i="5"/>
  <c r="AX577" i="5"/>
  <c r="CH335" i="5"/>
  <c r="AO335" i="5"/>
  <c r="AX335" i="5" s="1"/>
  <c r="AO653" i="5"/>
  <c r="CH653" i="5"/>
  <c r="CH76" i="5"/>
  <c r="AO76" i="5"/>
  <c r="CH324" i="5"/>
  <c r="AO324" i="5"/>
  <c r="AX324" i="5" s="1"/>
  <c r="CI121" i="5"/>
  <c r="AP121" i="5"/>
  <c r="AY121" i="5" s="1"/>
  <c r="CI193" i="5"/>
  <c r="AP193" i="5"/>
  <c r="AY193" i="5" s="1"/>
  <c r="CH188" i="5"/>
  <c r="AO188" i="5"/>
  <c r="AX188" i="5" s="1"/>
  <c r="AW359" i="5"/>
  <c r="CI434" i="5"/>
  <c r="AP434" i="5"/>
  <c r="AY434" i="5" s="1"/>
  <c r="AO126" i="5"/>
  <c r="CH126" i="5"/>
  <c r="CH390" i="5"/>
  <c r="AO390" i="5"/>
  <c r="AX390" i="5" s="1"/>
  <c r="CI46" i="5"/>
  <c r="AP46" i="5"/>
  <c r="AY46" i="5" s="1"/>
  <c r="CH314" i="5"/>
  <c r="AO314" i="5"/>
  <c r="AX314" i="5" s="1"/>
  <c r="AP50" i="5"/>
  <c r="AY50" i="5" s="1"/>
  <c r="CI50" i="5"/>
  <c r="CI512" i="5"/>
  <c r="AP512" i="5"/>
  <c r="AY512" i="5" s="1"/>
  <c r="AP74" i="5"/>
  <c r="CI74" i="5"/>
  <c r="CI543" i="5"/>
  <c r="AP543" i="5"/>
  <c r="AY543" i="5" s="1"/>
  <c r="AW462" i="5"/>
  <c r="CH433" i="5"/>
  <c r="AO433" i="5"/>
  <c r="AX433" i="5" s="1"/>
  <c r="CH712" i="5"/>
  <c r="AO712" i="5"/>
  <c r="CI696" i="5"/>
  <c r="AP696" i="5"/>
  <c r="CJ625" i="5"/>
  <c r="AQ625" i="5"/>
  <c r="AZ625" i="5" s="1"/>
  <c r="CH487" i="5"/>
  <c r="AO487" i="5"/>
  <c r="AX487" i="5" s="1"/>
  <c r="AW345" i="5"/>
  <c r="CI675" i="5"/>
  <c r="AP675" i="5"/>
  <c r="CH775" i="5"/>
  <c r="AO775" i="5"/>
  <c r="AO91" i="5"/>
  <c r="CH91" i="5"/>
  <c r="CH637" i="5"/>
  <c r="AO637" i="5"/>
  <c r="AX637" i="5" s="1"/>
  <c r="CH549" i="5"/>
  <c r="AO549" i="5"/>
  <c r="AX549" i="5" s="1"/>
  <c r="AW492" i="5"/>
  <c r="AW491" i="5"/>
  <c r="CI763" i="5"/>
  <c r="AP763" i="5"/>
  <c r="AX294" i="5"/>
  <c r="AO798" i="5"/>
  <c r="CH798" i="5"/>
  <c r="AW344" i="5"/>
  <c r="CH518" i="5"/>
  <c r="AO518" i="5"/>
  <c r="AX518" i="5" s="1"/>
  <c r="CI551" i="5"/>
  <c r="AP551" i="5"/>
  <c r="AY551" i="5" s="1"/>
  <c r="CI268" i="5"/>
  <c r="AP268" i="5"/>
  <c r="CH441" i="5"/>
  <c r="AO441" i="5"/>
  <c r="AX441" i="5" s="1"/>
  <c r="CI739" i="5"/>
  <c r="AP739" i="5"/>
  <c r="CH656" i="5"/>
  <c r="AO656" i="5"/>
  <c r="CI478" i="5"/>
  <c r="AP478" i="5"/>
  <c r="AY478" i="5" s="1"/>
  <c r="CI418" i="5"/>
  <c r="AP418" i="5"/>
  <c r="AY418" i="5" s="1"/>
  <c r="CH385" i="5"/>
  <c r="AO385" i="5"/>
  <c r="AX385" i="5" s="1"/>
  <c r="CH791" i="5"/>
  <c r="AO791" i="5"/>
  <c r="AW341" i="5"/>
  <c r="CH717" i="5"/>
  <c r="AO717" i="5"/>
  <c r="CI130" i="5"/>
  <c r="AP130" i="5"/>
  <c r="CH171" i="5"/>
  <c r="AO171" i="5"/>
  <c r="AX171" i="5" s="1"/>
  <c r="CH636" i="5"/>
  <c r="AO636" i="5"/>
  <c r="AX636" i="5" s="1"/>
  <c r="CH691" i="5"/>
  <c r="AO691" i="5"/>
  <c r="AW77" i="5"/>
  <c r="CI633" i="5"/>
  <c r="AP633" i="5"/>
  <c r="AY633" i="5" s="1"/>
  <c r="CI586" i="5"/>
  <c r="AP586" i="5"/>
  <c r="AY586" i="5" s="1"/>
  <c r="CH127" i="5"/>
  <c r="AO127" i="5"/>
  <c r="AW290" i="5"/>
  <c r="CH68" i="5"/>
  <c r="AO68" i="5"/>
  <c r="CH355" i="5"/>
  <c r="AO355" i="5"/>
  <c r="AX355" i="5" s="1"/>
  <c r="CI573" i="5"/>
  <c r="AP573" i="5"/>
  <c r="AY573" i="5" s="1"/>
  <c r="AW81" i="5"/>
  <c r="CH399" i="5"/>
  <c r="AO399" i="5"/>
  <c r="AX399" i="5" s="1"/>
  <c r="CH61" i="5"/>
  <c r="AO61" i="5"/>
  <c r="CH363" i="5"/>
  <c r="AO363" i="5"/>
  <c r="AX363" i="5" s="1"/>
  <c r="CH503" i="5"/>
  <c r="AO503" i="5"/>
  <c r="AX503" i="5" s="1"/>
  <c r="AW64" i="5"/>
  <c r="AO178" i="5"/>
  <c r="AX178" i="5" s="1"/>
  <c r="CH178" i="5"/>
  <c r="CH43" i="5"/>
  <c r="AO43" i="5"/>
  <c r="AX43" i="5" s="1"/>
  <c r="CI406" i="5"/>
  <c r="AP406" i="5"/>
  <c r="AY406" i="5" s="1"/>
  <c r="AW490" i="5"/>
  <c r="CH383" i="5"/>
  <c r="AO383" i="5"/>
  <c r="AX383" i="5" s="1"/>
  <c r="CH223" i="5"/>
  <c r="AO223" i="5"/>
  <c r="AX223" i="5" s="1"/>
  <c r="AW224" i="5"/>
  <c r="CH508" i="5"/>
  <c r="AO508" i="5"/>
  <c r="AX508" i="5" s="1"/>
  <c r="CH241" i="5"/>
  <c r="AO241" i="5"/>
  <c r="CH759" i="5"/>
  <c r="AO759" i="5"/>
  <c r="CH449" i="5"/>
  <c r="AO449" i="5"/>
  <c r="AX449" i="5" s="1"/>
  <c r="CI659" i="5"/>
  <c r="AP659" i="5"/>
  <c r="AW73" i="5"/>
  <c r="CH657" i="5"/>
  <c r="AO657" i="5"/>
  <c r="CH476" i="5"/>
  <c r="AO476" i="5"/>
  <c r="AX476" i="5" s="1"/>
  <c r="CH45" i="5"/>
  <c r="AO45" i="5"/>
  <c r="AX45" i="5" s="1"/>
  <c r="AW248" i="5"/>
  <c r="CH488" i="5"/>
  <c r="AO488" i="5"/>
  <c r="AX488" i="5" s="1"/>
  <c r="CI661" i="5"/>
  <c r="AP661" i="5"/>
  <c r="CI524" i="5"/>
  <c r="AP524" i="5"/>
  <c r="AY524" i="5" s="1"/>
  <c r="CI220" i="5"/>
  <c r="AP220" i="5"/>
  <c r="AY220" i="5" s="1"/>
  <c r="CH559" i="5"/>
  <c r="AO559" i="5"/>
  <c r="AX559" i="5" s="1"/>
  <c r="CH150" i="5"/>
  <c r="AO150" i="5"/>
  <c r="AX150" i="5" s="1"/>
  <c r="CH258" i="5"/>
  <c r="AO258" i="5"/>
  <c r="CH574" i="5"/>
  <c r="AO574" i="5"/>
  <c r="AX574" i="5" s="1"/>
  <c r="CH742" i="5"/>
  <c r="AO742" i="5"/>
  <c r="CH673" i="5"/>
  <c r="AO673" i="5"/>
  <c r="CH445" i="5"/>
  <c r="AO445" i="5"/>
  <c r="AX445" i="5" s="1"/>
  <c r="AW487" i="5"/>
  <c r="CH513" i="5"/>
  <c r="AO513" i="5"/>
  <c r="AX513" i="5" s="1"/>
  <c r="CI710" i="5"/>
  <c r="AP710" i="5"/>
  <c r="CI227" i="5"/>
  <c r="AP227" i="5"/>
  <c r="AY227" i="5" s="1"/>
  <c r="AW222" i="5"/>
  <c r="CH612" i="5"/>
  <c r="AO612" i="5"/>
  <c r="AX612" i="5" s="1"/>
  <c r="CH250" i="5"/>
  <c r="AO250" i="5"/>
  <c r="CH116" i="5"/>
  <c r="AO116" i="5"/>
  <c r="AP279" i="5"/>
  <c r="CI279" i="5"/>
  <c r="CH128" i="5"/>
  <c r="AO128" i="5"/>
  <c r="CH480" i="5"/>
  <c r="AO480" i="5"/>
  <c r="AX480" i="5" s="1"/>
  <c r="CI72" i="5"/>
  <c r="AP72" i="5"/>
  <c r="AW135" i="5"/>
  <c r="AW375" i="5"/>
  <c r="AW86" i="5"/>
  <c r="CH572" i="5"/>
  <c r="AO572" i="5"/>
  <c r="AX572" i="5" s="1"/>
  <c r="CH581" i="5"/>
  <c r="AO581" i="5"/>
  <c r="AX581" i="5" s="1"/>
  <c r="CH561" i="5"/>
  <c r="AO561" i="5"/>
  <c r="AX561" i="5" s="1"/>
  <c r="AO229" i="5"/>
  <c r="AX229" i="5" s="1"/>
  <c r="CH229" i="5"/>
  <c r="CH144" i="5"/>
  <c r="AO144" i="5"/>
  <c r="AX144" i="5" s="1"/>
  <c r="CH679" i="5"/>
  <c r="AO679" i="5"/>
  <c r="AW300" i="5"/>
  <c r="AW299" i="5"/>
  <c r="AW240" i="5"/>
  <c r="CH297" i="5"/>
  <c r="AO297" i="5"/>
  <c r="CH230" i="5"/>
  <c r="AO230" i="5"/>
  <c r="AX230" i="5" s="1"/>
  <c r="CI129" i="5"/>
  <c r="AP129" i="5"/>
  <c r="CI688" i="5"/>
  <c r="AP688" i="5"/>
  <c r="AW142" i="5"/>
  <c r="CH422" i="5"/>
  <c r="AO422" i="5"/>
  <c r="AX422" i="5" s="1"/>
  <c r="CH361" i="5"/>
  <c r="AO361" i="5"/>
  <c r="AX361" i="5" s="1"/>
  <c r="CH521" i="5"/>
  <c r="AO521" i="5"/>
  <c r="AX521" i="5" s="1"/>
  <c r="CI185" i="5"/>
  <c r="AP185" i="5"/>
  <c r="AY185" i="5" s="1"/>
  <c r="CI766" i="5"/>
  <c r="AP766" i="5"/>
  <c r="AX295" i="5"/>
  <c r="AO489" i="5"/>
  <c r="AX489" i="5" s="1"/>
  <c r="CH489" i="5"/>
  <c r="CH85" i="5"/>
  <c r="AO85" i="5"/>
  <c r="AW247" i="5"/>
  <c r="CI413" i="5"/>
  <c r="AP413" i="5"/>
  <c r="AY413" i="5" s="1"/>
  <c r="AW356" i="5"/>
  <c r="AP90" i="5"/>
  <c r="CI90" i="5"/>
  <c r="CI538" i="5"/>
  <c r="AP538" i="5"/>
  <c r="AY538" i="5" s="1"/>
  <c r="CH435" i="5"/>
  <c r="AO435" i="5"/>
  <c r="AX435" i="5" s="1"/>
  <c r="CH564" i="5"/>
  <c r="AO564" i="5"/>
  <c r="AX564" i="5" s="1"/>
  <c r="CI584" i="5"/>
  <c r="AP584" i="5"/>
  <c r="AY584" i="5" s="1"/>
  <c r="CI350" i="5"/>
  <c r="AP350" i="5"/>
  <c r="AY350" i="5" s="1"/>
  <c r="CH136" i="5"/>
  <c r="AO136" i="5"/>
  <c r="AX136" i="5" s="1"/>
  <c r="AO468" i="5"/>
  <c r="AX468" i="5" s="1"/>
  <c r="CH468" i="5"/>
  <c r="CH400" i="5"/>
  <c r="AO400" i="5"/>
  <c r="AX400" i="5" s="1"/>
  <c r="CI388" i="5"/>
  <c r="AP388" i="5"/>
  <c r="AY388" i="5" s="1"/>
  <c r="AW226" i="5"/>
  <c r="CI711" i="5"/>
  <c r="AP711" i="5"/>
  <c r="CH94" i="5"/>
  <c r="AO94" i="5"/>
  <c r="CH330" i="5"/>
  <c r="AO330" i="5"/>
  <c r="AX330" i="5" s="1"/>
  <c r="AW69" i="5"/>
  <c r="AW289" i="5"/>
  <c r="AW319" i="5"/>
  <c r="CH138" i="5"/>
  <c r="AO138" i="5"/>
  <c r="AW124" i="5"/>
  <c r="CI812" i="5"/>
  <c r="AP812" i="5"/>
  <c r="CH398" i="5"/>
  <c r="AO398" i="5"/>
  <c r="AX398" i="5" s="1"/>
  <c r="AP405" i="5"/>
  <c r="AY405" i="5" s="1"/>
  <c r="CI405" i="5"/>
  <c r="AO740" i="5"/>
  <c r="CH740" i="5"/>
  <c r="AO527" i="5"/>
  <c r="AX527" i="5" s="1"/>
  <c r="CH527" i="5"/>
  <c r="CH758" i="5"/>
  <c r="AO758" i="5"/>
  <c r="AO115" i="5"/>
  <c r="CH115" i="5"/>
  <c r="CI762" i="5"/>
  <c r="AP762" i="5"/>
  <c r="CI310" i="5"/>
  <c r="AP310" i="5"/>
  <c r="AY310" i="5" s="1"/>
  <c r="CH175" i="5"/>
  <c r="AO175" i="5"/>
  <c r="AX175" i="5" s="1"/>
  <c r="CI698" i="5"/>
  <c r="AP698" i="5"/>
  <c r="CH484" i="5"/>
  <c r="AO484" i="5"/>
  <c r="AX484" i="5" s="1"/>
  <c r="CH338" i="5"/>
  <c r="AO338" i="5"/>
  <c r="AX338" i="5" s="1"/>
  <c r="CI577" i="5"/>
  <c r="AP577" i="5"/>
  <c r="AY577" i="5" s="1"/>
  <c r="AW239" i="5"/>
  <c r="AW347" i="5"/>
  <c r="CI328" i="5"/>
  <c r="AP328" i="5"/>
  <c r="AY328" i="5" s="1"/>
  <c r="CI81" i="5"/>
  <c r="AP81" i="5"/>
  <c r="CJ608" i="5"/>
  <c r="AQ608" i="5"/>
  <c r="AZ608" i="5" s="1"/>
  <c r="CH186" i="5"/>
  <c r="AO186" i="5"/>
  <c r="AX186" i="5" s="1"/>
  <c r="CH431" i="5"/>
  <c r="AO431" i="5"/>
  <c r="AX431" i="5" s="1"/>
  <c r="CI414" i="5"/>
  <c r="AP414" i="5"/>
  <c r="AY414" i="5" s="1"/>
  <c r="CH359" i="5"/>
  <c r="AO359" i="5"/>
  <c r="AX359" i="5" s="1"/>
  <c r="AW66" i="5"/>
  <c r="AO706" i="5"/>
  <c r="CH706" i="5"/>
  <c r="CI627" i="5"/>
  <c r="AP627" i="5"/>
  <c r="AY627" i="5" s="1"/>
  <c r="AO771" i="5"/>
  <c r="CH771" i="5"/>
  <c r="CH430" i="5"/>
  <c r="AO430" i="5"/>
  <c r="AX430" i="5" s="1"/>
  <c r="CI97" i="5"/>
  <c r="AP97" i="5"/>
  <c r="AW245" i="5"/>
  <c r="AO794" i="5"/>
  <c r="CH794" i="5"/>
  <c r="CH462" i="5"/>
  <c r="AO462" i="5"/>
  <c r="AX462" i="5" s="1"/>
  <c r="AW133" i="5"/>
  <c r="CH215" i="5"/>
  <c r="AO215" i="5"/>
  <c r="AX215" i="5" s="1"/>
  <c r="CI251" i="5"/>
  <c r="AP251" i="5"/>
  <c r="AY251" i="5" s="1"/>
  <c r="AW52" i="5"/>
  <c r="CI667" i="5"/>
  <c r="AP667" i="5"/>
  <c r="CH345" i="5"/>
  <c r="AO345" i="5"/>
  <c r="AX345" i="5" s="1"/>
  <c r="CI64" i="5"/>
  <c r="AP64" i="5"/>
  <c r="CH160" i="5"/>
  <c r="AO160" i="5"/>
  <c r="AX160" i="5" s="1"/>
  <c r="AO643" i="5"/>
  <c r="CH643" i="5"/>
  <c r="AW349" i="5"/>
  <c r="AW348" i="5"/>
  <c r="CH397" i="5"/>
  <c r="AO397" i="5"/>
  <c r="AX397" i="5" s="1"/>
  <c r="CH697" i="5"/>
  <c r="AO697" i="5"/>
  <c r="CH817" i="5"/>
  <c r="AO817" i="5"/>
  <c r="CH631" i="5"/>
  <c r="AO631" i="5"/>
  <c r="AX631" i="5" s="1"/>
  <c r="CH498" i="5"/>
  <c r="AO498" i="5"/>
  <c r="AX498" i="5" s="1"/>
  <c r="CH286" i="5"/>
  <c r="AO286" i="5"/>
  <c r="CH322" i="5"/>
  <c r="AO322" i="5"/>
  <c r="AX322" i="5" s="1"/>
  <c r="CH231" i="5"/>
  <c r="AO231" i="5"/>
  <c r="AX231" i="5" s="1"/>
  <c r="CI555" i="5"/>
  <c r="AP555" i="5"/>
  <c r="AY555" i="5" s="1"/>
  <c r="CH159" i="5"/>
  <c r="AO159" i="5"/>
  <c r="AX159" i="5" s="1"/>
  <c r="CH481" i="5"/>
  <c r="AO481" i="5"/>
  <c r="AX481" i="5" s="1"/>
  <c r="AO509" i="5"/>
  <c r="AX509" i="5" s="1"/>
  <c r="CH509" i="5"/>
  <c r="AO785" i="5"/>
  <c r="CH785" i="5"/>
  <c r="CH369" i="5"/>
  <c r="AO369" i="5"/>
  <c r="AX369" i="5" s="1"/>
  <c r="CH519" i="5"/>
  <c r="AO519" i="5"/>
  <c r="AX519" i="5" s="1"/>
  <c r="CH809" i="5"/>
  <c r="AO809" i="5"/>
  <c r="CH172" i="5"/>
  <c r="AO172" i="5"/>
  <c r="AX172" i="5" s="1"/>
  <c r="CH154" i="5"/>
  <c r="AO154" i="5"/>
  <c r="AX154" i="5" s="1"/>
  <c r="AO139" i="5"/>
  <c r="CH139" i="5"/>
  <c r="CH806" i="5"/>
  <c r="AO806" i="5"/>
  <c r="AP750" i="5"/>
  <c r="CI750" i="5"/>
  <c r="CH797" i="5"/>
  <c r="AO797" i="5"/>
  <c r="AO634" i="5"/>
  <c r="AX634" i="5" s="1"/>
  <c r="CH634" i="5"/>
  <c r="CH166" i="5"/>
  <c r="AO166" i="5"/>
  <c r="AX166" i="5" s="1"/>
  <c r="CH174" i="5"/>
  <c r="AO174" i="5"/>
  <c r="AX174" i="5" s="1"/>
  <c r="CH598" i="5"/>
  <c r="AO598" i="5"/>
  <c r="AX598" i="5" s="1"/>
  <c r="AO281" i="5"/>
  <c r="CH281" i="5"/>
  <c r="CI796" i="5"/>
  <c r="AP796" i="5"/>
  <c r="CH588" i="5"/>
  <c r="AO588" i="5"/>
  <c r="AX588" i="5" s="1"/>
  <c r="AP131" i="5"/>
  <c r="CI131" i="5"/>
  <c r="AW60" i="5"/>
  <c r="CI594" i="5"/>
  <c r="AP594" i="5"/>
  <c r="AY594" i="5" s="1"/>
  <c r="CH67" i="5"/>
  <c r="AO67" i="5"/>
  <c r="CI642" i="5"/>
  <c r="AP642" i="5"/>
  <c r="CI212" i="5"/>
  <c r="AP212" i="5"/>
  <c r="AY212" i="5" s="1"/>
  <c r="CI499" i="5"/>
  <c r="AP499" i="5"/>
  <c r="AY499" i="5" s="1"/>
  <c r="CH463" i="5"/>
  <c r="AO463" i="5"/>
  <c r="AX463" i="5" s="1"/>
  <c r="CH732" i="5"/>
  <c r="AO732" i="5"/>
  <c r="CI267" i="5"/>
  <c r="AP267" i="5"/>
  <c r="CH408" i="5"/>
  <c r="AO408" i="5"/>
  <c r="AX408" i="5" s="1"/>
  <c r="CH156" i="5"/>
  <c r="AO156" i="5"/>
  <c r="AX156" i="5" s="1"/>
  <c r="CI48" i="5"/>
  <c r="AP48" i="5"/>
  <c r="AY48" i="5" s="1"/>
  <c r="AO366" i="5"/>
  <c r="AX366" i="5" s="1"/>
  <c r="CH366" i="5"/>
  <c r="CI396" i="5"/>
  <c r="AP396" i="5"/>
  <c r="AY396" i="5" s="1"/>
  <c r="AP173" i="5"/>
  <c r="AY173" i="5" s="1"/>
  <c r="CI173" i="5"/>
  <c r="CH108" i="5"/>
  <c r="AO108" i="5"/>
  <c r="AW49" i="5"/>
  <c r="CI628" i="5"/>
  <c r="AP628" i="5"/>
  <c r="AY628" i="5" s="1"/>
  <c r="AO704" i="5"/>
  <c r="CH704" i="5"/>
  <c r="CH715" i="5"/>
  <c r="AO715" i="5"/>
  <c r="AO621" i="5"/>
  <c r="AX621" i="5" s="1"/>
  <c r="CH621" i="5"/>
  <c r="CI458" i="5"/>
  <c r="AP458" i="5"/>
  <c r="AY458" i="5" s="1"/>
  <c r="CI356" i="5"/>
  <c r="AP356" i="5"/>
  <c r="AY356" i="5" s="1"/>
  <c r="CI784" i="5"/>
  <c r="AP784" i="5"/>
  <c r="CH425" i="5"/>
  <c r="AO425" i="5"/>
  <c r="AX425" i="5" s="1"/>
  <c r="CH553" i="5"/>
  <c r="AO553" i="5"/>
  <c r="AX553" i="5" s="1"/>
  <c r="AO118" i="5"/>
  <c r="CH118" i="5"/>
  <c r="AP189" i="5"/>
  <c r="AY189" i="5" s="1"/>
  <c r="CI189" i="5"/>
  <c r="CH803" i="5"/>
  <c r="AO803" i="5"/>
  <c r="CI372" i="5"/>
  <c r="AP372" i="5"/>
  <c r="AY372" i="5" s="1"/>
  <c r="AO107" i="5"/>
  <c r="AX104" i="5" s="1"/>
  <c r="CH107" i="5"/>
  <c r="CH370" i="5"/>
  <c r="AO370" i="5"/>
  <c r="AX370" i="5" s="1"/>
  <c r="CH290" i="5"/>
  <c r="AO290" i="5"/>
  <c r="AX290" i="5" s="1"/>
  <c r="CH455" i="5"/>
  <c r="AO455" i="5"/>
  <c r="AX455" i="5" s="1"/>
  <c r="CH60" i="5"/>
  <c r="AO60" i="5"/>
  <c r="CH668" i="5"/>
  <c r="AO668" i="5"/>
  <c r="AW457" i="5"/>
  <c r="CH214" i="5"/>
  <c r="AO214" i="5"/>
  <c r="AX214" i="5" s="1"/>
  <c r="CI562" i="5"/>
  <c r="AP562" i="5"/>
  <c r="AY562" i="5" s="1"/>
  <c r="AW76" i="5"/>
  <c r="CH781" i="5"/>
  <c r="AO781" i="5"/>
  <c r="CH170" i="5"/>
  <c r="AO170" i="5"/>
  <c r="AX170" i="5" s="1"/>
  <c r="AP749" i="5"/>
  <c r="CI749" i="5"/>
  <c r="AW126" i="5"/>
  <c r="CH202" i="5"/>
  <c r="AO202" i="5"/>
  <c r="AX202" i="5" s="1"/>
  <c r="CH623" i="5"/>
  <c r="AO623" i="5"/>
  <c r="AX623" i="5" s="1"/>
  <c r="CH597" i="5"/>
  <c r="AO597" i="5"/>
  <c r="AX597" i="5" s="1"/>
  <c r="AO605" i="5"/>
  <c r="AX605" i="5" s="1"/>
  <c r="CH605" i="5"/>
  <c r="AP277" i="5"/>
  <c r="CI277" i="5"/>
  <c r="CH644" i="5"/>
  <c r="AO644" i="5"/>
  <c r="CI331" i="5"/>
  <c r="AP331" i="5"/>
  <c r="AY331" i="5" s="1"/>
  <c r="CH465" i="5"/>
  <c r="AO465" i="5"/>
  <c r="AX465" i="5" s="1"/>
  <c r="CI569" i="5"/>
  <c r="AP569" i="5"/>
  <c r="AY569" i="5" s="1"/>
  <c r="CI58" i="5"/>
  <c r="AP58" i="5"/>
  <c r="CH222" i="5"/>
  <c r="AO222" i="5"/>
  <c r="AX222" i="5" s="1"/>
  <c r="CH683" i="5"/>
  <c r="AO683" i="5"/>
  <c r="CH252" i="5"/>
  <c r="AO252" i="5"/>
  <c r="CH278" i="5"/>
  <c r="AO278" i="5"/>
  <c r="CI658" i="5"/>
  <c r="AP658" i="5"/>
  <c r="AW296" i="5"/>
  <c r="CH566" i="5"/>
  <c r="AO566" i="5"/>
  <c r="AX566" i="5" s="1"/>
  <c r="AW364" i="5"/>
  <c r="AW358" i="5"/>
  <c r="CH645" i="5"/>
  <c r="AO645" i="5"/>
  <c r="CH146" i="5"/>
  <c r="AO146" i="5"/>
  <c r="AX146" i="5" s="1"/>
  <c r="CH135" i="5"/>
  <c r="AO135" i="5"/>
  <c r="AO238" i="5"/>
  <c r="CH238" i="5"/>
  <c r="CH375" i="5"/>
  <c r="AO375" i="5"/>
  <c r="AX375" i="5" s="1"/>
  <c r="CH671" i="5"/>
  <c r="AO671" i="5"/>
  <c r="CH195" i="5"/>
  <c r="AO195" i="5"/>
  <c r="AX195" i="5" s="1"/>
  <c r="CH421" i="5"/>
  <c r="AO421" i="5"/>
  <c r="AX421" i="5" s="1"/>
  <c r="AO550" i="5"/>
  <c r="AX550" i="5" s="1"/>
  <c r="CH550" i="5"/>
  <c r="CH86" i="5"/>
  <c r="AO86" i="5"/>
  <c r="CH655" i="5"/>
  <c r="AO655" i="5"/>
  <c r="CH606" i="5"/>
  <c r="AO606" i="5"/>
  <c r="AX606" i="5" s="1"/>
  <c r="AW229" i="5"/>
  <c r="AW234" i="5"/>
  <c r="CH300" i="5"/>
  <c r="AO300" i="5"/>
  <c r="CH403" i="5"/>
  <c r="AO403" i="5"/>
  <c r="AX403" i="5" s="1"/>
  <c r="CH467" i="5"/>
  <c r="AO467" i="5"/>
  <c r="AX467" i="5" s="1"/>
  <c r="CH240" i="5"/>
  <c r="AO240" i="5"/>
  <c r="CH529" i="5"/>
  <c r="AO529" i="5"/>
  <c r="AX529" i="5" s="1"/>
  <c r="CH737" i="5"/>
  <c r="AO737" i="5"/>
  <c r="CI695" i="5"/>
  <c r="AP695" i="5"/>
  <c r="CH514" i="5"/>
  <c r="AO514" i="5"/>
  <c r="AX514" i="5" s="1"/>
  <c r="CH438" i="5"/>
  <c r="AO438" i="5"/>
  <c r="AX438" i="5" s="1"/>
  <c r="CH142" i="5"/>
  <c r="AO142" i="5"/>
  <c r="AX142" i="5" s="1"/>
  <c r="AO714" i="5"/>
  <c r="CH714" i="5"/>
  <c r="CI782" i="5"/>
  <c r="AP782" i="5"/>
  <c r="AW351" i="5"/>
  <c r="AW287" i="5"/>
  <c r="CH247" i="5"/>
  <c r="AO247" i="5"/>
  <c r="AX247" i="5" s="1"/>
  <c r="CH744" i="5"/>
  <c r="AO744" i="5"/>
  <c r="CH306" i="5"/>
  <c r="AO306" i="5"/>
  <c r="AX306" i="5" s="1"/>
  <c r="CH709" i="5"/>
  <c r="AO709" i="5"/>
  <c r="CH591" i="5"/>
  <c r="AO591" i="5"/>
  <c r="AX591" i="5" s="1"/>
  <c r="AW83" i="5"/>
  <c r="CI303" i="5"/>
  <c r="AP303" i="5"/>
  <c r="AY303" i="5" s="1"/>
  <c r="CH190" i="5"/>
  <c r="AO190" i="5"/>
  <c r="AX190" i="5" s="1"/>
  <c r="CH779" i="5"/>
  <c r="AO779" i="5"/>
  <c r="CH533" i="5"/>
  <c r="AO533" i="5"/>
  <c r="AX533" i="5" s="1"/>
  <c r="AP520" i="5"/>
  <c r="AY520" i="5" s="1"/>
  <c r="CI520" i="5"/>
  <c r="CI373" i="5"/>
  <c r="AP373" i="5"/>
  <c r="AY373" i="5" s="1"/>
  <c r="CH339" i="5"/>
  <c r="AO339" i="5"/>
  <c r="AX339" i="5" s="1"/>
  <c r="AW470" i="5"/>
  <c r="AQ802" i="5"/>
  <c r="CJ802" i="5"/>
  <c r="AP748" i="5"/>
  <c r="CI748" i="5"/>
  <c r="CH226" i="5"/>
  <c r="AO226" i="5"/>
  <c r="AX226" i="5" s="1"/>
  <c r="AW460" i="5"/>
  <c r="CI580" i="5"/>
  <c r="AP580" i="5"/>
  <c r="AY580" i="5" s="1"/>
  <c r="CH767" i="5"/>
  <c r="AO767" i="5"/>
  <c r="CH726" i="5"/>
  <c r="AO726" i="5"/>
  <c r="AO654" i="5"/>
  <c r="CH654" i="5"/>
  <c r="CH630" i="5"/>
  <c r="AO630" i="5"/>
  <c r="AX630" i="5" s="1"/>
  <c r="AP626" i="5"/>
  <c r="AY626" i="5" s="1"/>
  <c r="CI626" i="5"/>
  <c r="CH69" i="5"/>
  <c r="AO69" i="5"/>
  <c r="AW374" i="5"/>
  <c r="AW145" i="5"/>
  <c r="AO289" i="5"/>
  <c r="CH289" i="5"/>
  <c r="AW232" i="5"/>
  <c r="CH336" i="5"/>
  <c r="AO336" i="5"/>
  <c r="AX336" i="5" s="1"/>
  <c r="CI571" i="5"/>
  <c r="AP571" i="5"/>
  <c r="AY571" i="5" s="1"/>
  <c r="CH544" i="5"/>
  <c r="AO544" i="5"/>
  <c r="AX544" i="5" s="1"/>
  <c r="CH793" i="5"/>
  <c r="AO793" i="5"/>
  <c r="CH124" i="5"/>
  <c r="AO124" i="5"/>
  <c r="CH699" i="5"/>
  <c r="AO699" i="5"/>
  <c r="CH203" i="5"/>
  <c r="AO203" i="5"/>
  <c r="AX203" i="5" s="1"/>
  <c r="CI640" i="5"/>
  <c r="AP640" i="5"/>
  <c r="AW51" i="5"/>
  <c r="AP528" i="5"/>
  <c r="AY528" i="5" s="1"/>
  <c r="CI528" i="5"/>
  <c r="CI772" i="5"/>
  <c r="AP772" i="5"/>
  <c r="AP42" i="5"/>
  <c r="AY42" i="5" s="1"/>
  <c r="CI42" i="5"/>
  <c r="CH270" i="5"/>
  <c r="AO270" i="5"/>
  <c r="CI428" i="5"/>
  <c r="AP428" i="5"/>
  <c r="AY428" i="5" s="1"/>
  <c r="AO816" i="5"/>
  <c r="CH816" i="5"/>
  <c r="CH254" i="5"/>
  <c r="AO254" i="5"/>
  <c r="CH239" i="5"/>
  <c r="AO239" i="5"/>
  <c r="AO641" i="5"/>
  <c r="CH641" i="5"/>
  <c r="AO452" i="5"/>
  <c r="AX452" i="5" s="1"/>
  <c r="CH452" i="5"/>
  <c r="CH347" i="5"/>
  <c r="AO347" i="5"/>
  <c r="AX347" i="5" s="1"/>
  <c r="CI493" i="5"/>
  <c r="AP493" i="5"/>
  <c r="AY493" i="5" s="1"/>
  <c r="AO194" i="5"/>
  <c r="AX194" i="5" s="1"/>
  <c r="CH194" i="5"/>
  <c r="CI534" i="5"/>
  <c r="AP534" i="5"/>
  <c r="AY534" i="5" s="1"/>
  <c r="CH575" i="5"/>
  <c r="AO575" i="5"/>
  <c r="AX575" i="5" s="1"/>
  <c r="AW816" i="5"/>
  <c r="AW817" i="5"/>
  <c r="AW809" i="5"/>
  <c r="AW818" i="5"/>
  <c r="AW810" i="5"/>
  <c r="AW819" i="5"/>
  <c r="AW811" i="5"/>
  <c r="AW820" i="5"/>
  <c r="AW803" i="5"/>
  <c r="AW804" i="5"/>
  <c r="AW815" i="5"/>
  <c r="AW813" i="5"/>
  <c r="AW805" i="5"/>
  <c r="AW806" i="5"/>
  <c r="AW812" i="5"/>
  <c r="AW808" i="5"/>
  <c r="AW798" i="5"/>
  <c r="AW814" i="5"/>
  <c r="AW799" i="5"/>
  <c r="AW801" i="5"/>
  <c r="AW800" i="5"/>
  <c r="AW794" i="5"/>
  <c r="AW807" i="5"/>
  <c r="AW789" i="5"/>
  <c r="AW797" i="5"/>
  <c r="AW791" i="5"/>
  <c r="AW792" i="5"/>
  <c r="AW802" i="5"/>
  <c r="AW795" i="5"/>
  <c r="AW786" i="5"/>
  <c r="AW780" i="5"/>
  <c r="AW781" i="5"/>
  <c r="AW796" i="5"/>
  <c r="AW783" i="5"/>
  <c r="AW788" i="5"/>
  <c r="AW784" i="5"/>
  <c r="AW785" i="5"/>
  <c r="AW793" i="5"/>
  <c r="AW774" i="5"/>
  <c r="AW787" i="5"/>
  <c r="AW779" i="5"/>
  <c r="AW775" i="5"/>
  <c r="AW767" i="5"/>
  <c r="AW776" i="5"/>
  <c r="AW768" i="5"/>
  <c r="AW782" i="5"/>
  <c r="AW777" i="5"/>
  <c r="AW790" i="5"/>
  <c r="AW778" i="5"/>
  <c r="AW771" i="5"/>
  <c r="AW772" i="5"/>
  <c r="AW758" i="5"/>
  <c r="AW766" i="5"/>
  <c r="AW759" i="5"/>
  <c r="AW751" i="5"/>
  <c r="AW773" i="5"/>
  <c r="AW760" i="5"/>
  <c r="AW752" i="5"/>
  <c r="AW765" i="5"/>
  <c r="AW764" i="5"/>
  <c r="AW761" i="5"/>
  <c r="AW753" i="5"/>
  <c r="AW762" i="5"/>
  <c r="AW754" i="5"/>
  <c r="AW770" i="5"/>
  <c r="AW757" i="5"/>
  <c r="AW750" i="5"/>
  <c r="AW742" i="5"/>
  <c r="AW743" i="5"/>
  <c r="AW749" i="5"/>
  <c r="AW748" i="5"/>
  <c r="AW747" i="5"/>
  <c r="AW744" i="5"/>
  <c r="AW736" i="5"/>
  <c r="AW745" i="5"/>
  <c r="AW737" i="5"/>
  <c r="AW769" i="5"/>
  <c r="AW746" i="5"/>
  <c r="AW738" i="5"/>
  <c r="AW732" i="5"/>
  <c r="AW726" i="5"/>
  <c r="AW756" i="5"/>
  <c r="AW741" i="5"/>
  <c r="AW727" i="5"/>
  <c r="AW719" i="5"/>
  <c r="AW755" i="5"/>
  <c r="AW728" i="5"/>
  <c r="AW729" i="5"/>
  <c r="AW735" i="5"/>
  <c r="AW730" i="5"/>
  <c r="AW722" i="5"/>
  <c r="AW740" i="5"/>
  <c r="AW725" i="5"/>
  <c r="AW714" i="5"/>
  <c r="AW706" i="5"/>
  <c r="AW720" i="5"/>
  <c r="AW715" i="5"/>
  <c r="AW707" i="5"/>
  <c r="AW739" i="5"/>
  <c r="AW716" i="5"/>
  <c r="AW731" i="5"/>
  <c r="AW717" i="5"/>
  <c r="AW709" i="5"/>
  <c r="AW763" i="5"/>
  <c r="AW721" i="5"/>
  <c r="AW713" i="5"/>
  <c r="AW699" i="5"/>
  <c r="AW691" i="5"/>
  <c r="AW683" i="5"/>
  <c r="AW718" i="5"/>
  <c r="AW700" i="5"/>
  <c r="AW692" i="5"/>
  <c r="AW684" i="5"/>
  <c r="AW724" i="5"/>
  <c r="AW701" i="5"/>
  <c r="AW693" i="5"/>
  <c r="AW685" i="5"/>
  <c r="AW733" i="5"/>
  <c r="AW694" i="5"/>
  <c r="AW686" i="5"/>
  <c r="AW710" i="5"/>
  <c r="AW705" i="5"/>
  <c r="AW695" i="5"/>
  <c r="AW687" i="5"/>
  <c r="AW678" i="5"/>
  <c r="AW670" i="5"/>
  <c r="AW662" i="5"/>
  <c r="AW654" i="5"/>
  <c r="AW723" i="5"/>
  <c r="AW711" i="5"/>
  <c r="AW679" i="5"/>
  <c r="AW671" i="5"/>
  <c r="AW663" i="5"/>
  <c r="AW655" i="5"/>
  <c r="AW647" i="5"/>
  <c r="AW708" i="5"/>
  <c r="AW703" i="5"/>
  <c r="AW682" i="5"/>
  <c r="AW680" i="5"/>
  <c r="AW672" i="5"/>
  <c r="AW664" i="5"/>
  <c r="AW656" i="5"/>
  <c r="AW648" i="5"/>
  <c r="AW712" i="5"/>
  <c r="AW689" i="5"/>
  <c r="AW688" i="5"/>
  <c r="AW681" i="5"/>
  <c r="AW673" i="5"/>
  <c r="AW665" i="5"/>
  <c r="AW657" i="5"/>
  <c r="AW649" i="5"/>
  <c r="AW734" i="5"/>
  <c r="AW702" i="5"/>
  <c r="AW690" i="5"/>
  <c r="AW674" i="5"/>
  <c r="AW669" i="5"/>
  <c r="AW651" i="5"/>
  <c r="AW676" i="5"/>
  <c r="AW666" i="5"/>
  <c r="AW660" i="5"/>
  <c r="AW653" i="5"/>
  <c r="AW644" i="5"/>
  <c r="AW668" i="5"/>
  <c r="AW650" i="5"/>
  <c r="AW638" i="5"/>
  <c r="AW704" i="5"/>
  <c r="AW697" i="5"/>
  <c r="AW696" i="5"/>
  <c r="AW659" i="5"/>
  <c r="AW643" i="5"/>
  <c r="AW639" i="5"/>
  <c r="AW661" i="5"/>
  <c r="AW641" i="5"/>
  <c r="AW698" i="5"/>
  <c r="AW677" i="5"/>
  <c r="AW652" i="5"/>
  <c r="AW658" i="5"/>
  <c r="AW642" i="5"/>
  <c r="AW675" i="5"/>
  <c r="AW667" i="5"/>
  <c r="AW640" i="5"/>
  <c r="AW646" i="5"/>
  <c r="AW645" i="5"/>
  <c r="CH409" i="5"/>
  <c r="AO409" i="5"/>
  <c r="AX409" i="5" s="1"/>
  <c r="CI754" i="5"/>
  <c r="AP754" i="5"/>
  <c r="CI757" i="5"/>
  <c r="AP757" i="5"/>
  <c r="CH689" i="5"/>
  <c r="AO689" i="5"/>
  <c r="AW352" i="5"/>
  <c r="CH245" i="5"/>
  <c r="AO245" i="5"/>
  <c r="CH176" i="5"/>
  <c r="AO176" i="5"/>
  <c r="AX176" i="5" s="1"/>
  <c r="CH337" i="5"/>
  <c r="AO337" i="5"/>
  <c r="AX337" i="5" s="1"/>
  <c r="CI326" i="5"/>
  <c r="AP326" i="5"/>
  <c r="AY326" i="5" s="1"/>
  <c r="CH133" i="5"/>
  <c r="AO133" i="5"/>
  <c r="AX131" i="5" s="1"/>
  <c r="AW103" i="5"/>
  <c r="CI500" i="5"/>
  <c r="AP500" i="5"/>
  <c r="AY500" i="5" s="1"/>
  <c r="CH196" i="5"/>
  <c r="AO196" i="5"/>
  <c r="AX196" i="5" s="1"/>
  <c r="AW140" i="5"/>
  <c r="CH52" i="5"/>
  <c r="AO52" i="5"/>
  <c r="CI424" i="5"/>
  <c r="AP424" i="5"/>
  <c r="AY424" i="5" s="1"/>
  <c r="CI444" i="5"/>
  <c r="AP444" i="5"/>
  <c r="AY444" i="5" s="1"/>
  <c r="CH217" i="5"/>
  <c r="AO217" i="5"/>
  <c r="AX217" i="5" s="1"/>
  <c r="AW50" i="5"/>
  <c r="CH199" i="5"/>
  <c r="AO199" i="5"/>
  <c r="AX199" i="5" s="1"/>
  <c r="CH78" i="5"/>
  <c r="AO78" i="5"/>
  <c r="CH391" i="5"/>
  <c r="AO391" i="5"/>
  <c r="AX391" i="5" s="1"/>
  <c r="CH639" i="5"/>
  <c r="AO639" i="5"/>
  <c r="AW281" i="5"/>
  <c r="AW280" i="5"/>
  <c r="CI261" i="5"/>
  <c r="AP261" i="5"/>
  <c r="CH582" i="5"/>
  <c r="AO582" i="5"/>
  <c r="AX582" i="5" s="1"/>
  <c r="AW282" i="5"/>
  <c r="CH558" i="5"/>
  <c r="AO558" i="5"/>
  <c r="AX558" i="5" s="1"/>
  <c r="CH376" i="5"/>
  <c r="AO376" i="5"/>
  <c r="AX376" i="5" s="1"/>
  <c r="AW61" i="5"/>
  <c r="CH354" i="5"/>
  <c r="AO354" i="5"/>
  <c r="AX354" i="5" s="1"/>
  <c r="CI502" i="5"/>
  <c r="AP502" i="5"/>
  <c r="AY502" i="5" s="1"/>
  <c r="CH437" i="5"/>
  <c r="AO437" i="5"/>
  <c r="AX437" i="5" s="1"/>
  <c r="CI466" i="5"/>
  <c r="AP466" i="5"/>
  <c r="AY466" i="5" s="1"/>
  <c r="AP358" i="5"/>
  <c r="AY358" i="5" s="1"/>
  <c r="CI358" i="5"/>
  <c r="CH686" i="5"/>
  <c r="AO686" i="5"/>
  <c r="CI479" i="5"/>
  <c r="AP479" i="5"/>
  <c r="AY479" i="5" s="1"/>
  <c r="CI323" i="5"/>
  <c r="AP323" i="5"/>
  <c r="AY323" i="5" s="1"/>
  <c r="CH492" i="5"/>
  <c r="AO492" i="5"/>
  <c r="AX492" i="5" s="1"/>
  <c r="AO411" i="5"/>
  <c r="AX411" i="5" s="1"/>
  <c r="CH411" i="5"/>
  <c r="CI694" i="5"/>
  <c r="AP694" i="5"/>
  <c r="CH182" i="5"/>
  <c r="AO182" i="5"/>
  <c r="AX182" i="5" s="1"/>
  <c r="CH614" i="5"/>
  <c r="AO614" i="5"/>
  <c r="AX614" i="5" s="1"/>
  <c r="CI169" i="5"/>
  <c r="AP169" i="5"/>
  <c r="AY169" i="5" s="1"/>
  <c r="AW342" i="5"/>
  <c r="CH360" i="5"/>
  <c r="AO360" i="5"/>
  <c r="AX360" i="5" s="1"/>
  <c r="CH282" i="5"/>
  <c r="AO282" i="5"/>
  <c r="CH423" i="5"/>
  <c r="AO423" i="5"/>
  <c r="AX423" i="5" s="1"/>
  <c r="CI619" i="5"/>
  <c r="AP619" i="5"/>
  <c r="AY619" i="5" s="1"/>
  <c r="CI761" i="5"/>
  <c r="AP761" i="5"/>
  <c r="CH70" i="5"/>
  <c r="AO70" i="5"/>
  <c r="CI104" i="5"/>
  <c r="AP104" i="5"/>
  <c r="AY104" i="5" s="1"/>
  <c r="CH216" i="5"/>
  <c r="AO216" i="5"/>
  <c r="AX216" i="5" s="1"/>
  <c r="CI548" i="5"/>
  <c r="AP548" i="5"/>
  <c r="AY548" i="5" s="1"/>
  <c r="AO123" i="5"/>
  <c r="CH123" i="5"/>
  <c r="AO800" i="5"/>
  <c r="CH800" i="5"/>
  <c r="CI777" i="5"/>
  <c r="AP777" i="5"/>
  <c r="CH228" i="5"/>
  <c r="AO228" i="5"/>
  <c r="AX228" i="5" s="1"/>
  <c r="CH368" i="5"/>
  <c r="AO368" i="5"/>
  <c r="AX368" i="5" s="1"/>
  <c r="CH357" i="5"/>
  <c r="AO357" i="5"/>
  <c r="AX357" i="5" s="1"/>
  <c r="CH451" i="5"/>
  <c r="AO451" i="5"/>
  <c r="AX451" i="5" s="1"/>
  <c r="CJ799" i="5"/>
  <c r="AQ799" i="5"/>
  <c r="CH386" i="5"/>
  <c r="AO386" i="5"/>
  <c r="AX386" i="5" s="1"/>
  <c r="CH743" i="5"/>
  <c r="AO743" i="5"/>
  <c r="CI137" i="5"/>
  <c r="AP137" i="5"/>
  <c r="AY137" i="5" s="1"/>
  <c r="AW284" i="5"/>
  <c r="AW236" i="5"/>
  <c r="CI576" i="5"/>
  <c r="AP576" i="5"/>
  <c r="AY576" i="5" s="1"/>
  <c r="CI729" i="5"/>
  <c r="AP729" i="5"/>
  <c r="CH722" i="5"/>
  <c r="AO722" i="5"/>
  <c r="AW494" i="5"/>
  <c r="AW353" i="5"/>
  <c r="CI98" i="5"/>
  <c r="AP98" i="5"/>
  <c r="CI617" i="5"/>
  <c r="AP617" i="5"/>
  <c r="AY617" i="5" s="1"/>
  <c r="AW278" i="5"/>
  <c r="CH296" i="5"/>
  <c r="AO296" i="5"/>
  <c r="CH700" i="5"/>
  <c r="AO700" i="5"/>
  <c r="AP404" i="5"/>
  <c r="AY404" i="5" s="1"/>
  <c r="CI404" i="5"/>
  <c r="CH191" i="5"/>
  <c r="AO191" i="5"/>
  <c r="AX191" i="5" s="1"/>
  <c r="CH92" i="5"/>
  <c r="AO92" i="5"/>
  <c r="AW235" i="5"/>
  <c r="CH535" i="5"/>
  <c r="AO535" i="5"/>
  <c r="AX535" i="5" s="1"/>
  <c r="AW100" i="5"/>
  <c r="AO147" i="5"/>
  <c r="AX147" i="5" s="1"/>
  <c r="CH147" i="5"/>
  <c r="AO221" i="5"/>
  <c r="AX221" i="5" s="1"/>
  <c r="CH221" i="5"/>
  <c r="AW496" i="5"/>
  <c r="AW244" i="5"/>
  <c r="AW277" i="5"/>
  <c r="CH589" i="5"/>
  <c r="AO589" i="5"/>
  <c r="AX589" i="5" s="1"/>
  <c r="AO647" i="5"/>
  <c r="CH647" i="5"/>
  <c r="CH565" i="5"/>
  <c r="AO565" i="5"/>
  <c r="AX565" i="5" s="1"/>
  <c r="CI624" i="5"/>
  <c r="AP624" i="5"/>
  <c r="AY624" i="5" s="1"/>
  <c r="CH234" i="5"/>
  <c r="AO234" i="5"/>
  <c r="AX234" i="5" s="1"/>
  <c r="CI494" i="5"/>
  <c r="AP494" i="5"/>
  <c r="AY494" i="5" s="1"/>
  <c r="AO436" i="5"/>
  <c r="AX436" i="5" s="1"/>
  <c r="CH436" i="5"/>
  <c r="CH604" i="5"/>
  <c r="AO604" i="5"/>
  <c r="AX604" i="5" s="1"/>
  <c r="CH311" i="5"/>
  <c r="AO311" i="5"/>
  <c r="AX311" i="5" s="1"/>
  <c r="CH469" i="5"/>
  <c r="AO469" i="5"/>
  <c r="AX469" i="5" s="1"/>
  <c r="AW65" i="5"/>
  <c r="AW461" i="5"/>
  <c r="AW225" i="5"/>
  <c r="AW350" i="5"/>
  <c r="CI260" i="5"/>
  <c r="AP260" i="5"/>
  <c r="CH789" i="5"/>
  <c r="AO789" i="5"/>
  <c r="CH599" i="5"/>
  <c r="AO599" i="5"/>
  <c r="AX599" i="5" s="1"/>
  <c r="CH663" i="5"/>
  <c r="AO663" i="5"/>
  <c r="CI725" i="5"/>
  <c r="AP725" i="5"/>
  <c r="CH351" i="5"/>
  <c r="AO351" i="5"/>
  <c r="AX351" i="5" s="1"/>
  <c r="CH148" i="5"/>
  <c r="AO148" i="5"/>
  <c r="AX148" i="5" s="1"/>
  <c r="CH312" i="5"/>
  <c r="AO312" i="5"/>
  <c r="AX312" i="5" s="1"/>
  <c r="CI318" i="5"/>
  <c r="AP318" i="5"/>
  <c r="AY318" i="5" s="1"/>
  <c r="AO618" i="5"/>
  <c r="AX618" i="5" s="1"/>
  <c r="CH618" i="5"/>
  <c r="CH665" i="5"/>
  <c r="AO665" i="5"/>
  <c r="CI805" i="5"/>
  <c r="AP805" i="5"/>
  <c r="CH525" i="5"/>
  <c r="AO525" i="5"/>
  <c r="AX525" i="5" s="1"/>
  <c r="CH287" i="5"/>
  <c r="AO287" i="5"/>
  <c r="AO764" i="5"/>
  <c r="CH764" i="5"/>
  <c r="CH684" i="5"/>
  <c r="AO684" i="5"/>
  <c r="CI157" i="5"/>
  <c r="AP157" i="5"/>
  <c r="AY157" i="5" s="1"/>
  <c r="AP471" i="5"/>
  <c r="AY471" i="5" s="1"/>
  <c r="CI471" i="5"/>
  <c r="CI720" i="5"/>
  <c r="AP720" i="5"/>
  <c r="CH416" i="5"/>
  <c r="AO416" i="5"/>
  <c r="AX416" i="5" s="1"/>
  <c r="CH728" i="5"/>
  <c r="AO728" i="5"/>
  <c r="CH83" i="5"/>
  <c r="AO83" i="5"/>
  <c r="CH384" i="5"/>
  <c r="AO384" i="5"/>
  <c r="AX384" i="5" s="1"/>
  <c r="CI161" i="5"/>
  <c r="AP161" i="5"/>
  <c r="AY161" i="5" s="1"/>
  <c r="CH313" i="5"/>
  <c r="AO313" i="5"/>
  <c r="AX313" i="5" s="1"/>
  <c r="CH808" i="5"/>
  <c r="AO808" i="5"/>
  <c r="CH460" i="5"/>
  <c r="AO460" i="5"/>
  <c r="AX460" i="5" s="1"/>
  <c r="CH662" i="5"/>
  <c r="AO662" i="5"/>
  <c r="CH320" i="5"/>
  <c r="AO320" i="5"/>
  <c r="AX320" i="5" s="1"/>
  <c r="CI795" i="5"/>
  <c r="AP795" i="5"/>
  <c r="AO635" i="5"/>
  <c r="AX635" i="5" s="1"/>
  <c r="CH635" i="5"/>
  <c r="CH374" i="5"/>
  <c r="AO374" i="5"/>
  <c r="AX374" i="5" s="1"/>
  <c r="CH232" i="5"/>
  <c r="AO232" i="5"/>
  <c r="AX232" i="5" s="1"/>
  <c r="CH208" i="5"/>
  <c r="AO208" i="5"/>
  <c r="AX208" i="5" s="1"/>
  <c r="AW316" i="5"/>
  <c r="AW315" i="5"/>
  <c r="AO541" i="5"/>
  <c r="AX541" i="5" s="1"/>
  <c r="CH541" i="5"/>
  <c r="CH187" i="5"/>
  <c r="AO187" i="5"/>
  <c r="AX187" i="5" s="1"/>
  <c r="AO540" i="5"/>
  <c r="AX540" i="5" s="1"/>
  <c r="CH540" i="5"/>
  <c r="CH415" i="5"/>
  <c r="AO415" i="5"/>
  <c r="AX415" i="5" s="1"/>
  <c r="AW121" i="5"/>
  <c r="CH51" i="5"/>
  <c r="AO51" i="5"/>
  <c r="AW288" i="5"/>
  <c r="CI402" i="5"/>
  <c r="AP402" i="5"/>
  <c r="AY402" i="5" s="1"/>
  <c r="CH537" i="5"/>
  <c r="AO537" i="5"/>
  <c r="AX537" i="5" s="1"/>
  <c r="AO670" i="5"/>
  <c r="CH670" i="5"/>
  <c r="AW242" i="5"/>
  <c r="CI442" i="5"/>
  <c r="AP442" i="5"/>
  <c r="AY442" i="5" s="1"/>
  <c r="AW346" i="5"/>
  <c r="AW343" i="5"/>
  <c r="AW134" i="5"/>
  <c r="CI125" i="5"/>
  <c r="AP125" i="5"/>
  <c r="CH638" i="5"/>
  <c r="AO638" i="5"/>
  <c r="CH517" i="5"/>
  <c r="AO517" i="5"/>
  <c r="AX517" i="5" s="1"/>
  <c r="CH210" i="5"/>
  <c r="AO210" i="5"/>
  <c r="AX210" i="5" s="1"/>
  <c r="CH164" i="5"/>
  <c r="AO164" i="5"/>
  <c r="AX164" i="5" s="1"/>
  <c r="AP646" i="5"/>
  <c r="CI646" i="5"/>
  <c r="CH681" i="5"/>
  <c r="AO681" i="5"/>
  <c r="CI651" i="5"/>
  <c r="AP651" i="5"/>
  <c r="AO206" i="5"/>
  <c r="AX206" i="5" s="1"/>
  <c r="CH206" i="5"/>
  <c r="CH526" i="5"/>
  <c r="AO526" i="5"/>
  <c r="AX526" i="5" s="1"/>
  <c r="CH811" i="5"/>
  <c r="AO811" i="5"/>
  <c r="CH352" i="5"/>
  <c r="AO352" i="5"/>
  <c r="AX352" i="5" s="1"/>
  <c r="AX302" i="5"/>
  <c r="CH530" i="5"/>
  <c r="AO530" i="5"/>
  <c r="AX530" i="5" s="1"/>
  <c r="AO801" i="5"/>
  <c r="CH801" i="5"/>
  <c r="CI616" i="5"/>
  <c r="AP616" i="5"/>
  <c r="AY616" i="5" s="1"/>
  <c r="CH810" i="5"/>
  <c r="AO810" i="5"/>
  <c r="AW495" i="5"/>
  <c r="AW104" i="5"/>
  <c r="CI57" i="5"/>
  <c r="AP57" i="5"/>
  <c r="AY57" i="5" s="1"/>
  <c r="AO334" i="5"/>
  <c r="AX334" i="5" s="1"/>
  <c r="CH334" i="5"/>
  <c r="CH140" i="5"/>
  <c r="AO140" i="5"/>
  <c r="AX140" i="5" s="1"/>
  <c r="AO163" i="5"/>
  <c r="AX163" i="5" s="1"/>
  <c r="CH163" i="5"/>
  <c r="CI813" i="5"/>
  <c r="AP813" i="5"/>
  <c r="CI113" i="5"/>
  <c r="AP113" i="5"/>
  <c r="CI611" i="5"/>
  <c r="AP611" i="5"/>
  <c r="AY611" i="5" s="1"/>
  <c r="AP620" i="5"/>
  <c r="AY620" i="5" s="1"/>
  <c r="CI620" i="5"/>
  <c r="CI723" i="5"/>
  <c r="AP723" i="5"/>
  <c r="CH446" i="5"/>
  <c r="AO446" i="5"/>
  <c r="AX446" i="5" s="1"/>
  <c r="CH152" i="5"/>
  <c r="AO152" i="5"/>
  <c r="AX152" i="5" s="1"/>
  <c r="CH447" i="5"/>
  <c r="AO447" i="5"/>
  <c r="AX447" i="5" s="1"/>
  <c r="CH393" i="5"/>
  <c r="AO393" i="5"/>
  <c r="AX393" i="5" s="1"/>
  <c r="CI410" i="5"/>
  <c r="AP410" i="5"/>
  <c r="AY410" i="5" s="1"/>
  <c r="AO329" i="5"/>
  <c r="AX329" i="5" s="1"/>
  <c r="CH329" i="5"/>
  <c r="CH276" i="5"/>
  <c r="AO276" i="5"/>
  <c r="AO389" i="5"/>
  <c r="AX389" i="5" s="1"/>
  <c r="CH389" i="5"/>
  <c r="AO75" i="5"/>
  <c r="CH75" i="5"/>
  <c r="CI219" i="5"/>
  <c r="AP219" i="5"/>
  <c r="AY219" i="5" s="1"/>
  <c r="AP669" i="5"/>
  <c r="CI669" i="5"/>
  <c r="CI285" i="5"/>
  <c r="AP285" i="5"/>
  <c r="CH109" i="5"/>
  <c r="AO109" i="5"/>
  <c r="CI259" i="5"/>
  <c r="AP259" i="5"/>
  <c r="CI243" i="5"/>
  <c r="AP243" i="5"/>
  <c r="CJ609" i="5"/>
  <c r="AQ609" i="5"/>
  <c r="AZ609" i="5" s="1"/>
  <c r="AO814" i="5"/>
  <c r="CH814" i="5"/>
  <c r="CH99" i="5"/>
  <c r="AO99" i="5"/>
  <c r="AP557" i="5"/>
  <c r="AY557" i="5" s="1"/>
  <c r="CI557" i="5"/>
  <c r="CI66" i="5"/>
  <c r="AP66" i="5"/>
  <c r="AW119" i="5"/>
  <c r="CI207" i="5"/>
  <c r="AP207" i="5"/>
  <c r="AY207" i="5" s="1"/>
  <c r="CH233" i="5"/>
  <c r="AO233" i="5"/>
  <c r="AX233" i="5" s="1"/>
  <c r="CH44" i="5"/>
  <c r="AO44" i="5"/>
  <c r="AX44" i="5" s="1"/>
  <c r="AW223" i="5"/>
  <c r="CI294" i="5"/>
  <c r="AP294" i="5"/>
  <c r="CH162" i="5"/>
  <c r="AO162" i="5"/>
  <c r="AX162" i="5" s="1"/>
  <c r="AP412" i="5"/>
  <c r="AY412" i="5" s="1"/>
  <c r="CI412" i="5"/>
  <c r="CI88" i="5"/>
  <c r="AP88" i="5"/>
  <c r="CH263" i="5"/>
  <c r="AO263" i="5"/>
  <c r="AO237" i="5"/>
  <c r="CH237" i="5"/>
  <c r="AW276" i="5"/>
  <c r="CI114" i="5"/>
  <c r="AP114" i="5"/>
  <c r="AP660" i="5"/>
  <c r="CI660" i="5"/>
  <c r="AO407" i="5"/>
  <c r="AX407" i="5" s="1"/>
  <c r="CH407" i="5"/>
  <c r="AW101" i="5"/>
  <c r="AO751" i="5"/>
  <c r="CH751" i="5"/>
  <c r="CI269" i="5"/>
  <c r="AP269" i="5"/>
  <c r="CH648" i="5"/>
  <c r="AO648" i="5"/>
  <c r="CI82" i="5"/>
  <c r="AP82" i="5"/>
  <c r="CH158" i="5"/>
  <c r="AO158" i="5"/>
  <c r="AX158" i="5" s="1"/>
  <c r="CI106" i="5"/>
  <c r="AP106" i="5"/>
  <c r="CI213" i="5"/>
  <c r="AP213" i="5"/>
  <c r="AY213" i="5" s="1"/>
  <c r="CI132" i="5"/>
  <c r="AP132" i="5"/>
  <c r="CI309" i="5"/>
  <c r="AP309" i="5"/>
  <c r="AY309" i="5" s="1"/>
  <c r="CI394" i="5"/>
  <c r="AP394" i="5"/>
  <c r="AY394" i="5" s="1"/>
  <c r="CH760" i="5"/>
  <c r="AO760" i="5"/>
  <c r="CH353" i="5"/>
  <c r="AO353" i="5"/>
  <c r="AX353" i="5" s="1"/>
  <c r="AW91" i="5"/>
  <c r="AW87" i="5"/>
  <c r="CI65" i="5"/>
  <c r="AP65" i="5"/>
  <c r="CH752" i="5"/>
  <c r="AO752" i="5"/>
  <c r="AP690" i="5"/>
  <c r="CI690" i="5"/>
  <c r="CI89" i="5"/>
  <c r="AP89" i="5"/>
  <c r="AW78" i="5"/>
  <c r="CI756" i="5"/>
  <c r="AP756" i="5"/>
  <c r="CH100" i="5"/>
  <c r="AO100" i="5"/>
  <c r="AX100" i="5" s="1"/>
  <c r="CI364" i="5"/>
  <c r="AP364" i="5"/>
  <c r="AY364" i="5" s="1"/>
  <c r="CH496" i="5"/>
  <c r="AO496" i="5"/>
  <c r="AX496" i="5" s="1"/>
  <c r="CI486" i="5"/>
  <c r="AP486" i="5"/>
  <c r="AY486" i="5" s="1"/>
  <c r="CH244" i="5"/>
  <c r="AO244" i="5"/>
  <c r="AO321" i="5"/>
  <c r="AX321" i="5" s="1"/>
  <c r="CH321" i="5"/>
  <c r="CH209" i="5"/>
  <c r="AO209" i="5"/>
  <c r="AX209" i="5" s="1"/>
  <c r="AO511" i="5"/>
  <c r="AX511" i="5" s="1"/>
  <c r="CH511" i="5"/>
  <c r="CH461" i="5"/>
  <c r="AO461" i="5"/>
  <c r="AX461" i="5" s="1"/>
  <c r="CH377" i="5"/>
  <c r="AO377" i="5"/>
  <c r="AX377" i="5" s="1"/>
  <c r="CH225" i="5"/>
  <c r="AO225" i="5"/>
  <c r="AX225" i="5" s="1"/>
  <c r="CI568" i="5"/>
  <c r="AP568" i="5"/>
  <c r="AY568" i="5" s="1"/>
  <c r="CH556" i="5"/>
  <c r="AO556" i="5"/>
  <c r="AX556" i="5" s="1"/>
  <c r="AW286" i="5"/>
  <c r="AW283" i="5"/>
  <c r="AP472" i="5"/>
  <c r="AY472" i="5" s="1"/>
  <c r="CI472" i="5"/>
  <c r="CH522" i="5"/>
  <c r="AO522" i="5"/>
  <c r="AX522" i="5" s="1"/>
  <c r="AW365" i="5"/>
  <c r="CH736" i="5"/>
  <c r="AO736" i="5"/>
  <c r="AO705" i="5"/>
  <c r="CH705" i="5"/>
  <c r="AW275" i="5"/>
  <c r="AW231" i="5"/>
  <c r="CI141" i="5"/>
  <c r="AP141" i="5"/>
  <c r="AY141" i="5" s="1"/>
  <c r="CH381" i="5"/>
  <c r="AO381" i="5"/>
  <c r="AX381" i="5" s="1"/>
  <c r="CH542" i="5"/>
  <c r="AO542" i="5"/>
  <c r="AX542" i="5" s="1"/>
  <c r="AO204" i="5"/>
  <c r="AX204" i="5" s="1"/>
  <c r="CH204" i="5"/>
  <c r="CI426" i="5"/>
  <c r="AP426" i="5"/>
  <c r="AY426" i="5" s="1"/>
  <c r="CI119" i="5"/>
  <c r="AP119" i="5"/>
  <c r="CH305" i="5"/>
  <c r="AO305" i="5"/>
  <c r="AX305" i="5" s="1"/>
  <c r="AO443" i="5"/>
  <c r="AX443" i="5" s="1"/>
  <c r="CH443" i="5"/>
  <c r="AP790" i="5"/>
  <c r="CI790" i="5"/>
  <c r="AO506" i="5"/>
  <c r="AX506" i="5" s="1"/>
  <c r="CH506" i="5"/>
  <c r="CH255" i="5"/>
  <c r="AO255" i="5"/>
  <c r="CH818" i="5"/>
  <c r="AO818" i="5"/>
  <c r="CI327" i="5"/>
  <c r="AP327" i="5"/>
  <c r="AY327" i="5" s="1"/>
  <c r="CI747" i="5"/>
  <c r="AP747" i="5"/>
  <c r="CI539" i="5"/>
  <c r="AP539" i="5"/>
  <c r="AY539" i="5" s="1"/>
  <c r="CI652" i="5"/>
  <c r="AP652" i="5"/>
  <c r="AO734" i="5"/>
  <c r="CH734" i="5"/>
  <c r="AW243" i="5"/>
  <c r="CH682" i="5"/>
  <c r="AO682" i="5"/>
  <c r="CH316" i="5"/>
  <c r="AO316" i="5"/>
  <c r="AX316" i="5" s="1"/>
  <c r="AW114" i="5"/>
  <c r="CI177" i="5"/>
  <c r="AP177" i="5"/>
  <c r="AY177" i="5" s="1"/>
  <c r="CI727" i="5"/>
  <c r="AP727" i="5"/>
  <c r="AO678" i="5"/>
  <c r="CH678" i="5"/>
  <c r="CH776" i="5"/>
  <c r="AO776" i="5"/>
  <c r="AW75" i="5"/>
  <c r="CH288" i="5"/>
  <c r="AO288" i="5"/>
  <c r="CH266" i="5"/>
  <c r="AO266" i="5"/>
  <c r="CH59" i="5"/>
  <c r="AO59" i="5"/>
  <c r="CI687" i="5"/>
  <c r="AP687" i="5"/>
  <c r="AW109" i="5"/>
  <c r="CH242" i="5"/>
  <c r="AO242" i="5"/>
  <c r="CH419" i="5"/>
  <c r="AO419" i="5"/>
  <c r="AX419" i="5" s="1"/>
  <c r="AW369" i="5"/>
  <c r="CH346" i="5"/>
  <c r="AO346" i="5"/>
  <c r="AX346" i="5" s="1"/>
  <c r="CH343" i="5"/>
  <c r="AO343" i="5"/>
  <c r="AX343" i="5" s="1"/>
  <c r="CH134" i="5"/>
  <c r="AO134" i="5"/>
  <c r="CH253" i="5"/>
  <c r="AO253" i="5"/>
  <c r="AW99" i="5"/>
  <c r="AP733" i="5"/>
  <c r="CI733" i="5"/>
  <c r="CI532" i="5"/>
  <c r="AP532" i="5"/>
  <c r="AY532" i="5" s="1"/>
  <c r="CH439" i="5"/>
  <c r="AO439" i="5"/>
  <c r="AX439" i="5" s="1"/>
  <c r="AW376" i="5"/>
  <c r="CJ283" i="5"/>
  <c r="AQ283" i="5"/>
  <c r="AZ283" i="5" s="1"/>
  <c r="AW292" i="5"/>
  <c r="AW291" i="5"/>
  <c r="CH167" i="5"/>
  <c r="AO167" i="5"/>
  <c r="AX167" i="5" s="1"/>
  <c r="CJ600" i="5"/>
  <c r="AQ600" i="5"/>
  <c r="AZ600" i="5" s="1"/>
  <c r="CH151" i="5"/>
  <c r="AO151" i="5"/>
  <c r="AX151" i="5" s="1"/>
  <c r="CH629" i="5"/>
  <c r="AO629" i="5"/>
  <c r="AX629" i="5" s="1"/>
  <c r="AW233" i="5"/>
  <c r="CH271" i="5"/>
  <c r="AO271" i="5"/>
  <c r="CI105" i="5"/>
  <c r="AP105" i="5"/>
  <c r="CH583" i="5"/>
  <c r="AO583" i="5"/>
  <c r="AX583" i="5" s="1"/>
  <c r="CI302" i="5"/>
  <c r="AP302" i="5"/>
  <c r="CH429" i="5"/>
  <c r="AO429" i="5"/>
  <c r="AX429" i="5" s="1"/>
  <c r="CI341" i="5"/>
  <c r="AP341" i="5"/>
  <c r="AY341" i="5" s="1"/>
  <c r="CH495" i="5"/>
  <c r="AO495" i="5"/>
  <c r="AX495" i="5" s="1"/>
  <c r="AW93" i="5"/>
  <c r="CI547" i="5"/>
  <c r="AP547" i="5"/>
  <c r="AY547" i="5" s="1"/>
  <c r="CI73" i="5"/>
  <c r="AP73" i="5"/>
  <c r="CH545" i="5"/>
  <c r="AO545" i="5"/>
  <c r="AX545" i="5" s="1"/>
  <c r="AO427" i="5"/>
  <c r="AX427" i="5" s="1"/>
  <c r="CH427" i="5"/>
  <c r="AP677" i="5"/>
  <c r="CI677" i="5"/>
  <c r="AW354" i="5"/>
  <c r="A14" i="14"/>
  <c r="W13" i="14"/>
  <c r="W7" i="13"/>
  <c r="W6" i="13"/>
  <c r="AG2" i="11"/>
  <c r="AE2" i="11"/>
  <c r="AD2" i="11"/>
  <c r="AF2" i="11"/>
  <c r="AX242" i="5" l="1"/>
  <c r="AX88" i="5"/>
  <c r="AX58" i="5"/>
  <c r="AX238" i="5"/>
  <c r="AX251" i="5"/>
  <c r="AX241" i="5"/>
  <c r="AX250" i="5"/>
  <c r="AX244" i="5"/>
  <c r="AX237" i="5"/>
  <c r="AX57" i="5"/>
  <c r="AX246" i="5"/>
  <c r="AX257" i="5"/>
  <c r="AX254" i="5"/>
  <c r="AX243" i="5"/>
  <c r="AX252" i="5"/>
  <c r="AX79" i="5"/>
  <c r="AX240" i="5"/>
  <c r="AX249" i="5"/>
  <c r="AX253" i="5"/>
  <c r="AX59" i="5"/>
  <c r="AX245" i="5"/>
  <c r="AX239" i="5"/>
  <c r="AX53" i="5"/>
  <c r="AX258" i="5"/>
  <c r="AX454" i="5"/>
  <c r="AX103" i="5"/>
  <c r="AX255" i="5"/>
  <c r="AX61" i="5"/>
  <c r="AX270" i="5"/>
  <c r="AX453" i="5"/>
  <c r="AX63" i="5"/>
  <c r="AX256" i="5"/>
  <c r="AX51" i="5"/>
  <c r="AX60" i="5"/>
  <c r="AG3" i="11"/>
  <c r="AX260" i="5"/>
  <c r="CI110" i="5"/>
  <c r="AP110" i="5"/>
  <c r="CI615" i="5"/>
  <c r="AP615" i="5"/>
  <c r="AY615" i="5" s="1"/>
  <c r="AX75" i="5"/>
  <c r="AX76" i="5"/>
  <c r="AX62" i="5"/>
  <c r="AX91" i="5"/>
  <c r="AX113" i="5"/>
  <c r="AX265" i="5"/>
  <c r="AX266" i="5"/>
  <c r="AX112" i="5"/>
  <c r="AX457" i="5"/>
  <c r="AX99" i="5"/>
  <c r="AX283" i="5"/>
  <c r="AP299" i="5"/>
  <c r="CI299" i="5"/>
  <c r="CI501" i="5"/>
  <c r="AP501" i="5"/>
  <c r="AY501" i="5" s="1"/>
  <c r="CI738" i="5"/>
  <c r="AP738" i="5"/>
  <c r="AP718" i="5"/>
  <c r="CI718" i="5"/>
  <c r="AX98" i="5"/>
  <c r="AP769" i="5"/>
  <c r="CI769" i="5"/>
  <c r="AP264" i="5"/>
  <c r="CI264" i="5"/>
  <c r="AX261" i="5"/>
  <c r="CI716" i="5"/>
  <c r="AP716" i="5"/>
  <c r="CI701" i="5"/>
  <c r="AP701" i="5"/>
  <c r="AP554" i="5"/>
  <c r="AY554" i="5" s="1"/>
  <c r="CI554" i="5"/>
  <c r="AP731" i="5"/>
  <c r="CI731" i="5"/>
  <c r="AX259" i="5"/>
  <c r="CI523" i="5"/>
  <c r="AP523" i="5"/>
  <c r="AY523" i="5" s="1"/>
  <c r="CI291" i="5"/>
  <c r="AP291" i="5"/>
  <c r="AY291" i="5" s="1"/>
  <c r="CI491" i="5"/>
  <c r="AP491" i="5"/>
  <c r="AY491" i="5" s="1"/>
  <c r="CI708" i="5"/>
  <c r="AP708" i="5"/>
  <c r="CI192" i="5"/>
  <c r="AP192" i="5"/>
  <c r="AY192" i="5" s="1"/>
  <c r="AX95" i="5"/>
  <c r="CI274" i="5"/>
  <c r="AP274" i="5"/>
  <c r="CI792" i="5"/>
  <c r="AP792" i="5"/>
  <c r="CI315" i="5"/>
  <c r="AP315" i="5"/>
  <c r="AY315" i="5" s="1"/>
  <c r="AP685" i="5"/>
  <c r="CI685" i="5"/>
  <c r="AX114" i="5"/>
  <c r="AP680" i="5"/>
  <c r="CI680" i="5"/>
  <c r="CI483" i="5"/>
  <c r="AP483" i="5"/>
  <c r="AY483" i="5" s="1"/>
  <c r="AP702" i="5"/>
  <c r="CI702" i="5"/>
  <c r="AX264" i="5"/>
  <c r="AP753" i="5"/>
  <c r="CI753" i="5"/>
  <c r="CI71" i="5"/>
  <c r="AP71" i="5"/>
  <c r="AY71" i="5" s="1"/>
  <c r="AX110" i="5"/>
  <c r="AX111" i="5"/>
  <c r="CI200" i="5"/>
  <c r="AP200" i="5"/>
  <c r="AY200" i="5" s="1"/>
  <c r="CI674" i="5"/>
  <c r="AP674" i="5"/>
  <c r="CI95" i="5"/>
  <c r="AP95" i="5"/>
  <c r="CI293" i="5"/>
  <c r="AP293" i="5"/>
  <c r="CI440" i="5"/>
  <c r="AP440" i="5"/>
  <c r="AY440" i="5" s="1"/>
  <c r="CI820" i="5"/>
  <c r="AP820" i="5"/>
  <c r="AX267" i="5"/>
  <c r="AP387" i="5"/>
  <c r="AY387" i="5" s="1"/>
  <c r="CI387" i="5"/>
  <c r="AX272" i="5"/>
  <c r="CI515" i="5"/>
  <c r="AP515" i="5"/>
  <c r="AY515" i="5" s="1"/>
  <c r="AX273" i="5"/>
  <c r="AP256" i="5"/>
  <c r="CI256" i="5"/>
  <c r="AP531" i="5"/>
  <c r="AY531" i="5" s="1"/>
  <c r="CI531" i="5"/>
  <c r="AP666" i="5"/>
  <c r="CI666" i="5"/>
  <c r="CI63" i="5"/>
  <c r="AP63" i="5"/>
  <c r="AY63" i="5" s="1"/>
  <c r="AX107" i="5"/>
  <c r="AX263" i="5"/>
  <c r="AX279" i="5"/>
  <c r="AX96" i="5"/>
  <c r="AP507" i="5"/>
  <c r="AY507" i="5" s="1"/>
  <c r="CI507" i="5"/>
  <c r="CI672" i="5"/>
  <c r="AP672" i="5"/>
  <c r="CI47" i="5"/>
  <c r="AP47" i="5"/>
  <c r="AY47" i="5" s="1"/>
  <c r="CI317" i="5"/>
  <c r="AP317" i="5"/>
  <c r="AY317" i="5" s="1"/>
  <c r="AP280" i="5"/>
  <c r="CI280" i="5"/>
  <c r="CI371" i="5"/>
  <c r="AP371" i="5"/>
  <c r="AY371" i="5" s="1"/>
  <c r="AX285" i="5"/>
  <c r="AX269" i="5"/>
  <c r="CI475" i="5"/>
  <c r="AP475" i="5"/>
  <c r="AY475" i="5" s="1"/>
  <c r="CI103" i="5"/>
  <c r="AP103" i="5"/>
  <c r="AY103" i="5" s="1"/>
  <c r="CI395" i="5"/>
  <c r="AP395" i="5"/>
  <c r="AY395" i="5" s="1"/>
  <c r="AX284" i="5"/>
  <c r="CI272" i="5"/>
  <c r="AP272" i="5"/>
  <c r="AY272" i="5" s="1"/>
  <c r="CI184" i="5"/>
  <c r="AP184" i="5"/>
  <c r="AY184" i="5" s="1"/>
  <c r="CI819" i="5"/>
  <c r="AP819" i="5"/>
  <c r="AX271" i="5"/>
  <c r="AX115" i="5"/>
  <c r="AX120" i="5"/>
  <c r="AX97" i="5"/>
  <c r="AX117" i="5"/>
  <c r="CI745" i="5"/>
  <c r="AP745" i="5"/>
  <c r="AP432" i="5"/>
  <c r="AY432" i="5" s="1"/>
  <c r="CI432" i="5"/>
  <c r="AX458" i="5"/>
  <c r="CJ601" i="5"/>
  <c r="AQ601" i="5"/>
  <c r="AZ601" i="5" s="1"/>
  <c r="CI379" i="5"/>
  <c r="AP379" i="5"/>
  <c r="AY379" i="5" s="1"/>
  <c r="CI546" i="5"/>
  <c r="AP546" i="5"/>
  <c r="AY546" i="5" s="1"/>
  <c r="AP87" i="5"/>
  <c r="CI87" i="5"/>
  <c r="AX268" i="5"/>
  <c r="CI308" i="5"/>
  <c r="AP308" i="5"/>
  <c r="AY308" i="5" s="1"/>
  <c r="CI401" i="5"/>
  <c r="AP401" i="5"/>
  <c r="AY401" i="5" s="1"/>
  <c r="CI211" i="5"/>
  <c r="AP211" i="5"/>
  <c r="AY211" i="5" s="1"/>
  <c r="CI693" i="5"/>
  <c r="AP693" i="5"/>
  <c r="AP585" i="5"/>
  <c r="AY585" i="5" s="1"/>
  <c r="CI585" i="5"/>
  <c r="CI122" i="5"/>
  <c r="AP122" i="5"/>
  <c r="AY122" i="5" s="1"/>
  <c r="AX116" i="5"/>
  <c r="AX282" i="5"/>
  <c r="AX108" i="5"/>
  <c r="AX94" i="5"/>
  <c r="AX93" i="5"/>
  <c r="CI650" i="5"/>
  <c r="AP650" i="5"/>
  <c r="CI592" i="5"/>
  <c r="AP592" i="5"/>
  <c r="AY592" i="5" s="1"/>
  <c r="CI770" i="5"/>
  <c r="AP770" i="5"/>
  <c r="CI325" i="5"/>
  <c r="AP325" i="5"/>
  <c r="AY325" i="5" s="1"/>
  <c r="CI332" i="5"/>
  <c r="AP332" i="5"/>
  <c r="AY332" i="5" s="1"/>
  <c r="CI477" i="5"/>
  <c r="AP477" i="5"/>
  <c r="AY477" i="5" s="1"/>
  <c r="AX118" i="5"/>
  <c r="AX109" i="5"/>
  <c r="AX82" i="5"/>
  <c r="AX262" i="5"/>
  <c r="CI301" i="5"/>
  <c r="AP301" i="5"/>
  <c r="AY301" i="5" s="1"/>
  <c r="CI340" i="5"/>
  <c r="AP340" i="5"/>
  <c r="AY340" i="5" s="1"/>
  <c r="CI485" i="5"/>
  <c r="AP485" i="5"/>
  <c r="AY485" i="5" s="1"/>
  <c r="CI456" i="5"/>
  <c r="AP456" i="5"/>
  <c r="AY456" i="5" s="1"/>
  <c r="CI804" i="5"/>
  <c r="AP804" i="5"/>
  <c r="CI570" i="5"/>
  <c r="AP570" i="5"/>
  <c r="AY570" i="5" s="1"/>
  <c r="CI120" i="5"/>
  <c r="AP120" i="5"/>
  <c r="AY120" i="5" s="1"/>
  <c r="AP560" i="5"/>
  <c r="AY560" i="5" s="1"/>
  <c r="CI560" i="5"/>
  <c r="AP55" i="5"/>
  <c r="AY55" i="5" s="1"/>
  <c r="CI55" i="5"/>
  <c r="CI79" i="5"/>
  <c r="AP79" i="5"/>
  <c r="CI111" i="5"/>
  <c r="AP111" i="5"/>
  <c r="AP746" i="5"/>
  <c r="CI746" i="5"/>
  <c r="CI307" i="5"/>
  <c r="AP307" i="5"/>
  <c r="AY307" i="5" s="1"/>
  <c r="CJ177" i="5"/>
  <c r="AQ177" i="5"/>
  <c r="AZ177" i="5" s="1"/>
  <c r="CJ65" i="5"/>
  <c r="AQ65" i="5"/>
  <c r="AZ65" i="5" s="1"/>
  <c r="CJ106" i="5"/>
  <c r="AQ106" i="5"/>
  <c r="CJ243" i="5"/>
  <c r="AQ243" i="5"/>
  <c r="AZ243" i="5" s="1"/>
  <c r="CI287" i="5"/>
  <c r="AP287" i="5"/>
  <c r="CI296" i="5"/>
  <c r="AP296" i="5"/>
  <c r="CI411" i="5"/>
  <c r="AP411" i="5"/>
  <c r="AY411" i="5" s="1"/>
  <c r="CJ326" i="5"/>
  <c r="AQ326" i="5"/>
  <c r="AZ326" i="5" s="1"/>
  <c r="AP623" i="5"/>
  <c r="AY623" i="5" s="1"/>
  <c r="CI623" i="5"/>
  <c r="CJ562" i="5"/>
  <c r="AQ562" i="5"/>
  <c r="CI118" i="5"/>
  <c r="AP118" i="5"/>
  <c r="CJ212" i="5"/>
  <c r="AQ212" i="5"/>
  <c r="AZ212" i="5" s="1"/>
  <c r="CJ185" i="5"/>
  <c r="AQ185" i="5"/>
  <c r="AZ185" i="5" s="1"/>
  <c r="CJ778" i="5"/>
  <c r="AQ778" i="5"/>
  <c r="AP676" i="5"/>
  <c r="CI676" i="5"/>
  <c r="AX134" i="5"/>
  <c r="CI542" i="5"/>
  <c r="AP542" i="5"/>
  <c r="AY542" i="5" s="1"/>
  <c r="AP209" i="5"/>
  <c r="AY209" i="5" s="1"/>
  <c r="CI209" i="5"/>
  <c r="CJ394" i="5"/>
  <c r="AQ394" i="5"/>
  <c r="AZ394" i="5" s="1"/>
  <c r="CJ66" i="5"/>
  <c r="AQ66" i="5"/>
  <c r="AZ66" i="5" s="1"/>
  <c r="CI389" i="5"/>
  <c r="AP389" i="5"/>
  <c r="AY389" i="5" s="1"/>
  <c r="CJ113" i="5"/>
  <c r="AQ113" i="5"/>
  <c r="AP810" i="5"/>
  <c r="CI810" i="5"/>
  <c r="CI540" i="5"/>
  <c r="AP540" i="5"/>
  <c r="AY540" i="5" s="1"/>
  <c r="CJ98" i="5"/>
  <c r="AQ98" i="5"/>
  <c r="CI357" i="5"/>
  <c r="AP357" i="5"/>
  <c r="AY357" i="5" s="1"/>
  <c r="CI423" i="5"/>
  <c r="AP423" i="5"/>
  <c r="AY423" i="5" s="1"/>
  <c r="AX289" i="5"/>
  <c r="AP621" i="5"/>
  <c r="AY621" i="5" s="1"/>
  <c r="CI621" i="5"/>
  <c r="CI463" i="5"/>
  <c r="AP463" i="5"/>
  <c r="AY463" i="5" s="1"/>
  <c r="CI160" i="5"/>
  <c r="AP160" i="5"/>
  <c r="AY160" i="5" s="1"/>
  <c r="CJ812" i="5"/>
  <c r="AQ812" i="5"/>
  <c r="CI136" i="5"/>
  <c r="AP136" i="5"/>
  <c r="AY136" i="5" s="1"/>
  <c r="CJ543" i="5"/>
  <c r="AQ543" i="5"/>
  <c r="AZ543" i="5" s="1"/>
  <c r="CI76" i="5"/>
  <c r="AP76" i="5"/>
  <c r="CJ295" i="5"/>
  <c r="AQ295" i="5"/>
  <c r="AZ295" i="5" s="1"/>
  <c r="AX66" i="5"/>
  <c r="CI298" i="5"/>
  <c r="AP298" i="5"/>
  <c r="CI266" i="5"/>
  <c r="AP266" i="5"/>
  <c r="CI164" i="5"/>
  <c r="AP164" i="5"/>
  <c r="AY164" i="5" s="1"/>
  <c r="AP670" i="5"/>
  <c r="CI670" i="5"/>
  <c r="CI525" i="5"/>
  <c r="AP525" i="5"/>
  <c r="AY525" i="5" s="1"/>
  <c r="CI686" i="5"/>
  <c r="AP686" i="5"/>
  <c r="AP391" i="5"/>
  <c r="AY391" i="5" s="1"/>
  <c r="CI391" i="5"/>
  <c r="CJ534" i="5"/>
  <c r="AQ534" i="5"/>
  <c r="AZ534" i="5" s="1"/>
  <c r="CI142" i="5"/>
  <c r="AP142" i="5"/>
  <c r="AY142" i="5" s="1"/>
  <c r="CJ569" i="5"/>
  <c r="AQ569" i="5"/>
  <c r="AZ569" i="5" s="1"/>
  <c r="CI202" i="5"/>
  <c r="AP202" i="5"/>
  <c r="AY202" i="5" s="1"/>
  <c r="AP668" i="5"/>
  <c r="CI668" i="5"/>
  <c r="CJ594" i="5"/>
  <c r="AQ594" i="5"/>
  <c r="AZ594" i="5" s="1"/>
  <c r="CJ555" i="5"/>
  <c r="AQ555" i="5"/>
  <c r="AZ555" i="5" s="1"/>
  <c r="AP706" i="5"/>
  <c r="CI706" i="5"/>
  <c r="CJ72" i="5"/>
  <c r="AQ72" i="5"/>
  <c r="AZ72" i="5" s="1"/>
  <c r="CJ710" i="5"/>
  <c r="AQ710" i="5"/>
  <c r="CI223" i="5"/>
  <c r="AP223" i="5"/>
  <c r="AY223" i="5" s="1"/>
  <c r="CI363" i="5"/>
  <c r="AP363" i="5"/>
  <c r="AY363" i="5" s="1"/>
  <c r="CJ763" i="5"/>
  <c r="AQ763" i="5"/>
  <c r="CJ74" i="5"/>
  <c r="AQ74" i="5"/>
  <c r="AQ773" i="5"/>
  <c r="CJ773" i="5"/>
  <c r="CI236" i="5"/>
  <c r="AP236" i="5"/>
  <c r="AY236" i="5" s="1"/>
  <c r="CI453" i="5"/>
  <c r="AP453" i="5"/>
  <c r="AY453" i="5" s="1"/>
  <c r="CJ275" i="5"/>
  <c r="AQ275" i="5"/>
  <c r="AZ275" i="5" s="1"/>
  <c r="CJ341" i="5"/>
  <c r="AQ341" i="5"/>
  <c r="AZ341" i="5" s="1"/>
  <c r="CK600" i="5"/>
  <c r="AR600" i="5"/>
  <c r="BA600" i="5" s="1"/>
  <c r="CI678" i="5"/>
  <c r="AP678" i="5"/>
  <c r="AQ790" i="5"/>
  <c r="CJ790" i="5"/>
  <c r="CI305" i="5"/>
  <c r="AP305" i="5"/>
  <c r="AY305" i="5" s="1"/>
  <c r="CI381" i="5"/>
  <c r="AP381" i="5"/>
  <c r="AY381" i="5" s="1"/>
  <c r="CI225" i="5"/>
  <c r="AP225" i="5"/>
  <c r="AY225" i="5" s="1"/>
  <c r="AP321" i="5"/>
  <c r="AY321" i="5" s="1"/>
  <c r="CI321" i="5"/>
  <c r="CJ756" i="5"/>
  <c r="AQ756" i="5"/>
  <c r="CJ690" i="5"/>
  <c r="AQ690" i="5"/>
  <c r="CJ309" i="5"/>
  <c r="AQ309" i="5"/>
  <c r="AZ309" i="5" s="1"/>
  <c r="CI158" i="5"/>
  <c r="AP158" i="5"/>
  <c r="AY158" i="5" s="1"/>
  <c r="AQ669" i="5"/>
  <c r="CJ669" i="5"/>
  <c r="AX276" i="5"/>
  <c r="CI152" i="5"/>
  <c r="AP152" i="5"/>
  <c r="AY152" i="5" s="1"/>
  <c r="CJ723" i="5"/>
  <c r="AQ723" i="5"/>
  <c r="AP334" i="5"/>
  <c r="AY334" i="5" s="1"/>
  <c r="CI334" i="5"/>
  <c r="CI374" i="5"/>
  <c r="AP374" i="5"/>
  <c r="AY374" i="5" s="1"/>
  <c r="CI808" i="5"/>
  <c r="AP808" i="5"/>
  <c r="CI728" i="5"/>
  <c r="AP728" i="5"/>
  <c r="CJ471" i="5"/>
  <c r="AQ471" i="5"/>
  <c r="AZ471" i="5" s="1"/>
  <c r="CI764" i="5"/>
  <c r="AP764" i="5"/>
  <c r="CJ576" i="5"/>
  <c r="AQ576" i="5"/>
  <c r="AZ576" i="5" s="1"/>
  <c r="CI386" i="5"/>
  <c r="AP386" i="5"/>
  <c r="AY386" i="5" s="1"/>
  <c r="AX123" i="5"/>
  <c r="AX122" i="5"/>
  <c r="CI70" i="5"/>
  <c r="AP70" i="5"/>
  <c r="AP282" i="5"/>
  <c r="CI282" i="5"/>
  <c r="AX73" i="5"/>
  <c r="AX78" i="5"/>
  <c r="CJ424" i="5"/>
  <c r="AQ424" i="5"/>
  <c r="AZ424" i="5" s="1"/>
  <c r="CI409" i="5"/>
  <c r="AP409" i="5"/>
  <c r="AY409" i="5" s="1"/>
  <c r="CI336" i="5"/>
  <c r="AP336" i="5"/>
  <c r="AY336" i="5" s="1"/>
  <c r="CI630" i="5"/>
  <c r="AP630" i="5"/>
  <c r="AY630" i="5" s="1"/>
  <c r="AR802" i="5"/>
  <c r="CK802" i="5"/>
  <c r="CI339" i="5"/>
  <c r="AP339" i="5"/>
  <c r="AY339" i="5" s="1"/>
  <c r="CI533" i="5"/>
  <c r="AP533" i="5"/>
  <c r="AY533" i="5" s="1"/>
  <c r="CI737" i="5"/>
  <c r="AP737" i="5"/>
  <c r="CI421" i="5"/>
  <c r="AP421" i="5"/>
  <c r="AY421" i="5" s="1"/>
  <c r="CJ658" i="5"/>
  <c r="AQ658" i="5"/>
  <c r="CI170" i="5"/>
  <c r="AP170" i="5"/>
  <c r="AY170" i="5" s="1"/>
  <c r="CI370" i="5"/>
  <c r="AP370" i="5"/>
  <c r="AY370" i="5" s="1"/>
  <c r="CJ372" i="5"/>
  <c r="AQ372" i="5"/>
  <c r="AZ372" i="5" s="1"/>
  <c r="CI108" i="5"/>
  <c r="AP108" i="5"/>
  <c r="CJ499" i="5"/>
  <c r="AQ499" i="5"/>
  <c r="AZ499" i="5" s="1"/>
  <c r="CJ642" i="5"/>
  <c r="AQ642" i="5"/>
  <c r="CI797" i="5"/>
  <c r="AP797" i="5"/>
  <c r="CI139" i="5"/>
  <c r="AP139" i="5"/>
  <c r="AY139" i="5" s="1"/>
  <c r="CI809" i="5"/>
  <c r="AP809" i="5"/>
  <c r="AP498" i="5"/>
  <c r="AY498" i="5" s="1"/>
  <c r="CI498" i="5"/>
  <c r="CI397" i="5"/>
  <c r="AP397" i="5"/>
  <c r="AY397" i="5" s="1"/>
  <c r="CJ64" i="5"/>
  <c r="AQ64" i="5"/>
  <c r="AZ64" i="5" s="1"/>
  <c r="CI462" i="5"/>
  <c r="AP462" i="5"/>
  <c r="AY462" i="5" s="1"/>
  <c r="CJ414" i="5"/>
  <c r="AQ414" i="5"/>
  <c r="AZ414" i="5" s="1"/>
  <c r="CK608" i="5"/>
  <c r="AR608" i="5"/>
  <c r="BA608" i="5" s="1"/>
  <c r="CI484" i="5"/>
  <c r="AP484" i="5"/>
  <c r="AY484" i="5" s="1"/>
  <c r="CI175" i="5"/>
  <c r="AP175" i="5"/>
  <c r="AY175" i="5" s="1"/>
  <c r="AP115" i="5"/>
  <c r="CI115" i="5"/>
  <c r="CI94" i="5"/>
  <c r="AP94" i="5"/>
  <c r="CJ350" i="5"/>
  <c r="AQ350" i="5"/>
  <c r="AZ350" i="5" s="1"/>
  <c r="CI435" i="5"/>
  <c r="AP435" i="5"/>
  <c r="AY435" i="5" s="1"/>
  <c r="CJ90" i="5"/>
  <c r="AQ90" i="5"/>
  <c r="AZ90" i="5" s="1"/>
  <c r="AX85" i="5"/>
  <c r="CI561" i="5"/>
  <c r="AP561" i="5"/>
  <c r="AY561" i="5" s="1"/>
  <c r="AQ279" i="5"/>
  <c r="AZ279" i="5" s="1"/>
  <c r="CJ279" i="5"/>
  <c r="CI612" i="5"/>
  <c r="AP612" i="5"/>
  <c r="AY612" i="5" s="1"/>
  <c r="CI742" i="5"/>
  <c r="AP742" i="5"/>
  <c r="AX121" i="5"/>
  <c r="CI559" i="5"/>
  <c r="AP559" i="5"/>
  <c r="AY559" i="5" s="1"/>
  <c r="CI241" i="5"/>
  <c r="AP241" i="5"/>
  <c r="CI68" i="5"/>
  <c r="AP68" i="5"/>
  <c r="CI441" i="5"/>
  <c r="AP441" i="5"/>
  <c r="AY441" i="5" s="1"/>
  <c r="AX132" i="5"/>
  <c r="CJ696" i="5"/>
  <c r="AQ696" i="5"/>
  <c r="CI433" i="5"/>
  <c r="AP433" i="5"/>
  <c r="AY433" i="5" s="1"/>
  <c r="AX126" i="5"/>
  <c r="AX81" i="5"/>
  <c r="CI457" i="5"/>
  <c r="AP457" i="5"/>
  <c r="AY457" i="5" s="1"/>
  <c r="CJ450" i="5"/>
  <c r="AQ450" i="5"/>
  <c r="AZ450" i="5" s="1"/>
  <c r="CI143" i="5"/>
  <c r="AP143" i="5"/>
  <c r="AY143" i="5" s="1"/>
  <c r="AQ765" i="5"/>
  <c r="CJ765" i="5"/>
  <c r="CI54" i="5"/>
  <c r="AP54" i="5"/>
  <c r="AY54" i="5" s="1"/>
  <c r="CI741" i="5"/>
  <c r="AP741" i="5"/>
  <c r="CI607" i="5"/>
  <c r="AP607" i="5"/>
  <c r="AY607" i="5" s="1"/>
  <c r="CJ516" i="5"/>
  <c r="AQ516" i="5"/>
  <c r="AZ516" i="5" s="1"/>
  <c r="CJ724" i="5"/>
  <c r="AQ724" i="5"/>
  <c r="CI349" i="5"/>
  <c r="AP349" i="5"/>
  <c r="AY349" i="5" s="1"/>
  <c r="CJ235" i="5"/>
  <c r="AQ235" i="5"/>
  <c r="AZ235" i="5" s="1"/>
  <c r="CI179" i="5"/>
  <c r="AP179" i="5"/>
  <c r="AY179" i="5" s="1"/>
  <c r="CI420" i="5"/>
  <c r="AP420" i="5"/>
  <c r="AY420" i="5" s="1"/>
  <c r="CI392" i="5"/>
  <c r="AP392" i="5"/>
  <c r="AY392" i="5" s="1"/>
  <c r="CI292" i="5"/>
  <c r="AP292" i="5"/>
  <c r="AY292" i="5" s="1"/>
  <c r="AX87" i="5"/>
  <c r="CJ105" i="5"/>
  <c r="AQ105" i="5"/>
  <c r="AZ105" i="5" s="1"/>
  <c r="CI253" i="5"/>
  <c r="AP253" i="5"/>
  <c r="AY253" i="5" s="1"/>
  <c r="CI59" i="5"/>
  <c r="AP59" i="5"/>
  <c r="CI415" i="5"/>
  <c r="AP415" i="5"/>
  <c r="AY415" i="5" s="1"/>
  <c r="AQ157" i="5"/>
  <c r="AZ157" i="5" s="1"/>
  <c r="CJ157" i="5"/>
  <c r="AP800" i="5"/>
  <c r="CI800" i="5"/>
  <c r="CJ479" i="5"/>
  <c r="AQ479" i="5"/>
  <c r="AZ479" i="5" s="1"/>
  <c r="CJ754" i="5"/>
  <c r="AQ754" i="5"/>
  <c r="CJ772" i="5"/>
  <c r="AQ772" i="5"/>
  <c r="AP289" i="5"/>
  <c r="AY289" i="5" s="1"/>
  <c r="CI289" i="5"/>
  <c r="CJ520" i="5"/>
  <c r="AQ520" i="5"/>
  <c r="AZ520" i="5" s="1"/>
  <c r="CI566" i="5"/>
  <c r="AP566" i="5"/>
  <c r="AY566" i="5" s="1"/>
  <c r="CI644" i="5"/>
  <c r="AP644" i="5"/>
  <c r="CI509" i="5"/>
  <c r="AP509" i="5"/>
  <c r="AY509" i="5" s="1"/>
  <c r="CJ698" i="5"/>
  <c r="AQ698" i="5"/>
  <c r="CI230" i="5"/>
  <c r="AP230" i="5"/>
  <c r="AY230" i="5" s="1"/>
  <c r="CI474" i="5"/>
  <c r="AP474" i="5"/>
  <c r="AY474" i="5" s="1"/>
  <c r="CJ181" i="5"/>
  <c r="AQ181" i="5"/>
  <c r="AZ181" i="5" s="1"/>
  <c r="CJ603" i="5"/>
  <c r="AQ603" i="5"/>
  <c r="AZ603" i="5" s="1"/>
  <c r="AP84" i="5"/>
  <c r="CI84" i="5"/>
  <c r="CI427" i="5"/>
  <c r="AP427" i="5"/>
  <c r="AY427" i="5" s="1"/>
  <c r="AP629" i="5"/>
  <c r="AY629" i="5" s="1"/>
  <c r="CI629" i="5"/>
  <c r="AP506" i="5"/>
  <c r="AY506" i="5" s="1"/>
  <c r="CI506" i="5"/>
  <c r="CK609" i="5"/>
  <c r="AR609" i="5"/>
  <c r="BA609" i="5" s="1"/>
  <c r="CI530" i="5"/>
  <c r="AP530" i="5"/>
  <c r="AY530" i="5" s="1"/>
  <c r="AX65" i="5"/>
  <c r="CI689" i="5"/>
  <c r="AP689" i="5"/>
  <c r="CI467" i="5"/>
  <c r="AP467" i="5"/>
  <c r="AY467" i="5" s="1"/>
  <c r="CI375" i="5"/>
  <c r="AP375" i="5"/>
  <c r="AY375" i="5" s="1"/>
  <c r="CJ277" i="5"/>
  <c r="AQ277" i="5"/>
  <c r="AZ277" i="5" s="1"/>
  <c r="CI408" i="5"/>
  <c r="AP408" i="5"/>
  <c r="AY408" i="5" s="1"/>
  <c r="CI186" i="5"/>
  <c r="AP186" i="5"/>
  <c r="AY186" i="5" s="1"/>
  <c r="AP338" i="5"/>
  <c r="AY338" i="5" s="1"/>
  <c r="CI338" i="5"/>
  <c r="CI527" i="5"/>
  <c r="AP527" i="5"/>
  <c r="AY527" i="5" s="1"/>
  <c r="CK625" i="5"/>
  <c r="AR625" i="5"/>
  <c r="BA625" i="5" s="1"/>
  <c r="CI53" i="5"/>
  <c r="AP53" i="5"/>
  <c r="AY53" i="5" s="1"/>
  <c r="CI218" i="5"/>
  <c r="AP218" i="5"/>
  <c r="AY218" i="5" s="1"/>
  <c r="CI93" i="5"/>
  <c r="AP93" i="5"/>
  <c r="CJ532" i="5"/>
  <c r="AQ532" i="5"/>
  <c r="AZ532" i="5" s="1"/>
  <c r="AP329" i="5"/>
  <c r="AY329" i="5" s="1"/>
  <c r="CI329" i="5"/>
  <c r="CJ651" i="5"/>
  <c r="AQ651" i="5"/>
  <c r="CI320" i="5"/>
  <c r="AP320" i="5"/>
  <c r="AY320" i="5" s="1"/>
  <c r="CJ624" i="5"/>
  <c r="AQ624" i="5"/>
  <c r="AZ624" i="5" s="1"/>
  <c r="AX70" i="5"/>
  <c r="AX137" i="5"/>
  <c r="CI639" i="5"/>
  <c r="AP639" i="5"/>
  <c r="CJ303" i="5"/>
  <c r="AQ303" i="5"/>
  <c r="AZ303" i="5" s="1"/>
  <c r="CI238" i="5"/>
  <c r="AP238" i="5"/>
  <c r="CI252" i="5"/>
  <c r="AP252" i="5"/>
  <c r="AY252" i="5" s="1"/>
  <c r="CI588" i="5"/>
  <c r="AP588" i="5"/>
  <c r="AY588" i="5" s="1"/>
  <c r="CI231" i="5"/>
  <c r="AP231" i="5"/>
  <c r="AY231" i="5" s="1"/>
  <c r="CJ573" i="5"/>
  <c r="AQ573" i="5"/>
  <c r="AZ573" i="5" s="1"/>
  <c r="AP126" i="5"/>
  <c r="CI126" i="5"/>
  <c r="CI188" i="5"/>
  <c r="AP188" i="5"/>
  <c r="AY188" i="5" s="1"/>
  <c r="CI774" i="5"/>
  <c r="AP774" i="5"/>
  <c r="CJ319" i="5"/>
  <c r="AQ319" i="5"/>
  <c r="AZ319" i="5" s="1"/>
  <c r="CI567" i="5"/>
  <c r="AP567" i="5"/>
  <c r="AY567" i="5" s="1"/>
  <c r="AX129" i="5"/>
  <c r="CI707" i="5"/>
  <c r="AP707" i="5"/>
  <c r="CI382" i="5"/>
  <c r="AP382" i="5"/>
  <c r="AY382" i="5" s="1"/>
  <c r="CI768" i="5"/>
  <c r="AP768" i="5"/>
  <c r="AX292" i="5"/>
  <c r="AX291" i="5"/>
  <c r="AY302" i="5"/>
  <c r="AX288" i="5"/>
  <c r="CI316" i="5"/>
  <c r="AP316" i="5"/>
  <c r="AY316" i="5" s="1"/>
  <c r="CJ677" i="5"/>
  <c r="AQ677" i="5"/>
  <c r="CI545" i="5"/>
  <c r="AP545" i="5"/>
  <c r="AY545" i="5" s="1"/>
  <c r="CJ302" i="5"/>
  <c r="AQ302" i="5"/>
  <c r="AZ302" i="5" s="1"/>
  <c r="CI343" i="5"/>
  <c r="AP343" i="5"/>
  <c r="AY343" i="5" s="1"/>
  <c r="CI242" i="5"/>
  <c r="AP242" i="5"/>
  <c r="CJ687" i="5"/>
  <c r="AQ687" i="5"/>
  <c r="AP288" i="5"/>
  <c r="AY288" i="5" s="1"/>
  <c r="CI288" i="5"/>
  <c r="CJ652" i="5"/>
  <c r="AQ652" i="5"/>
  <c r="CI818" i="5"/>
  <c r="AP818" i="5"/>
  <c r="CI522" i="5"/>
  <c r="AP522" i="5"/>
  <c r="AY522" i="5" s="1"/>
  <c r="CI556" i="5"/>
  <c r="AP556" i="5"/>
  <c r="AY556" i="5" s="1"/>
  <c r="AP511" i="5"/>
  <c r="AY511" i="5" s="1"/>
  <c r="CI511" i="5"/>
  <c r="CJ364" i="5"/>
  <c r="AQ364" i="5"/>
  <c r="AZ364" i="5" s="1"/>
  <c r="AX80" i="5"/>
  <c r="CJ213" i="5"/>
  <c r="AQ213" i="5"/>
  <c r="AZ213" i="5" s="1"/>
  <c r="CJ269" i="5"/>
  <c r="AQ269" i="5"/>
  <c r="AZ269" i="5" s="1"/>
  <c r="CI162" i="5"/>
  <c r="AP162" i="5"/>
  <c r="AY162" i="5" s="1"/>
  <c r="CJ259" i="5"/>
  <c r="AQ259" i="5"/>
  <c r="AZ259" i="5" s="1"/>
  <c r="CI276" i="5"/>
  <c r="AP276" i="5"/>
  <c r="AQ620" i="5"/>
  <c r="AZ620" i="5" s="1"/>
  <c r="CJ620" i="5"/>
  <c r="CI811" i="5"/>
  <c r="AP811" i="5"/>
  <c r="CI210" i="5"/>
  <c r="AP210" i="5"/>
  <c r="AY210" i="5" s="1"/>
  <c r="AX817" i="5"/>
  <c r="AX818" i="5"/>
  <c r="AX810" i="5"/>
  <c r="AX819" i="5"/>
  <c r="AX811" i="5"/>
  <c r="AX820" i="5"/>
  <c r="AX812" i="5"/>
  <c r="AX816" i="5"/>
  <c r="AX803" i="5"/>
  <c r="AX804" i="5"/>
  <c r="AX815" i="5"/>
  <c r="AX813" i="5"/>
  <c r="AX805" i="5"/>
  <c r="AX806" i="5"/>
  <c r="AX807" i="5"/>
  <c r="AX814" i="5"/>
  <c r="AX809" i="5"/>
  <c r="AX799" i="5"/>
  <c r="AX801" i="5"/>
  <c r="AX800" i="5"/>
  <c r="AX808" i="5"/>
  <c r="AX795" i="5"/>
  <c r="AX793" i="5"/>
  <c r="AX790" i="5"/>
  <c r="AX797" i="5"/>
  <c r="AX792" i="5"/>
  <c r="AX802" i="5"/>
  <c r="AX796" i="5"/>
  <c r="AX794" i="5"/>
  <c r="AX781" i="5"/>
  <c r="AX789" i="5"/>
  <c r="AX782" i="5"/>
  <c r="AX791" i="5"/>
  <c r="AX788" i="5"/>
  <c r="AX784" i="5"/>
  <c r="AX798" i="5"/>
  <c r="AX785" i="5"/>
  <c r="AX787" i="5"/>
  <c r="AX779" i="5"/>
  <c r="AX775" i="5"/>
  <c r="AX780" i="5"/>
  <c r="AX776" i="5"/>
  <c r="AX768" i="5"/>
  <c r="AX777" i="5"/>
  <c r="AX769" i="5"/>
  <c r="AX786" i="5"/>
  <c r="AX783" i="5"/>
  <c r="AX778" i="5"/>
  <c r="AX772" i="5"/>
  <c r="AX773" i="5"/>
  <c r="AX767" i="5"/>
  <c r="AX766" i="5"/>
  <c r="AX759" i="5"/>
  <c r="AX760" i="5"/>
  <c r="AX752" i="5"/>
  <c r="AX774" i="5"/>
  <c r="AX765" i="5"/>
  <c r="AX764" i="5"/>
  <c r="AX761" i="5"/>
  <c r="AX753" i="5"/>
  <c r="AX762" i="5"/>
  <c r="AX754" i="5"/>
  <c r="AX771" i="5"/>
  <c r="AX763" i="5"/>
  <c r="AX755" i="5"/>
  <c r="AX743" i="5"/>
  <c r="AX749" i="5"/>
  <c r="AX748" i="5"/>
  <c r="AX747" i="5"/>
  <c r="AX744" i="5"/>
  <c r="AX736" i="5"/>
  <c r="AX751" i="5"/>
  <c r="AX745" i="5"/>
  <c r="AX737" i="5"/>
  <c r="AX746" i="5"/>
  <c r="AX738" i="5"/>
  <c r="AX730" i="5"/>
  <c r="AX758" i="5"/>
  <c r="AX739" i="5"/>
  <c r="AX757" i="5"/>
  <c r="AX756" i="5"/>
  <c r="AX741" i="5"/>
  <c r="AX727" i="5"/>
  <c r="AX719" i="5"/>
  <c r="AX770" i="5"/>
  <c r="AX728" i="5"/>
  <c r="AX720" i="5"/>
  <c r="AX729" i="5"/>
  <c r="AX721" i="5"/>
  <c r="AX742" i="5"/>
  <c r="AX735" i="5"/>
  <c r="AX722" i="5"/>
  <c r="AX734" i="5"/>
  <c r="AX723" i="5"/>
  <c r="AX715" i="5"/>
  <c r="AX707" i="5"/>
  <c r="AX716" i="5"/>
  <c r="AX708" i="5"/>
  <c r="AX731" i="5"/>
  <c r="AX717" i="5"/>
  <c r="AX710" i="5"/>
  <c r="AX750" i="5"/>
  <c r="AX733" i="5"/>
  <c r="AX718" i="5"/>
  <c r="AX711" i="5"/>
  <c r="AX700" i="5"/>
  <c r="AX692" i="5"/>
  <c r="AX684" i="5"/>
  <c r="AX724" i="5"/>
  <c r="AX701" i="5"/>
  <c r="AX693" i="5"/>
  <c r="AX685" i="5"/>
  <c r="AX694" i="5"/>
  <c r="AX686" i="5"/>
  <c r="AX725" i="5"/>
  <c r="AX706" i="5"/>
  <c r="AX705" i="5"/>
  <c r="AX695" i="5"/>
  <c r="AX687" i="5"/>
  <c r="AX732" i="5"/>
  <c r="AX714" i="5"/>
  <c r="AX712" i="5"/>
  <c r="AX709" i="5"/>
  <c r="AX702" i="5"/>
  <c r="AX696" i="5"/>
  <c r="AX688" i="5"/>
  <c r="AX683" i="5"/>
  <c r="AX679" i="5"/>
  <c r="AX671" i="5"/>
  <c r="AX663" i="5"/>
  <c r="AX655" i="5"/>
  <c r="AX703" i="5"/>
  <c r="AX699" i="5"/>
  <c r="AX691" i="5"/>
  <c r="AX682" i="5"/>
  <c r="AX680" i="5"/>
  <c r="AX672" i="5"/>
  <c r="AX664" i="5"/>
  <c r="AX656" i="5"/>
  <c r="AX648" i="5"/>
  <c r="AX726" i="5"/>
  <c r="AX713" i="5"/>
  <c r="AX689" i="5"/>
  <c r="AX681" i="5"/>
  <c r="AX673" i="5"/>
  <c r="AX665" i="5"/>
  <c r="AX657" i="5"/>
  <c r="AX649" i="5"/>
  <c r="AX697" i="5"/>
  <c r="AX674" i="5"/>
  <c r="AX666" i="5"/>
  <c r="AX658" i="5"/>
  <c r="AX650" i="5"/>
  <c r="AX740" i="5"/>
  <c r="AX676" i="5"/>
  <c r="AX660" i="5"/>
  <c r="AX653" i="5"/>
  <c r="AX644" i="5"/>
  <c r="AX668" i="5"/>
  <c r="AX662" i="5"/>
  <c r="AX647" i="5"/>
  <c r="AX638" i="5"/>
  <c r="AX704" i="5"/>
  <c r="AX659" i="5"/>
  <c r="AX643" i="5"/>
  <c r="AX639" i="5"/>
  <c r="AX678" i="5"/>
  <c r="AX675" i="5"/>
  <c r="AX661" i="5"/>
  <c r="AX652" i="5"/>
  <c r="AX646" i="5"/>
  <c r="AX640" i="5"/>
  <c r="AX698" i="5"/>
  <c r="AX670" i="5"/>
  <c r="AX677" i="5"/>
  <c r="AX654" i="5"/>
  <c r="AX651" i="5"/>
  <c r="AX642" i="5"/>
  <c r="AX690" i="5"/>
  <c r="AX667" i="5"/>
  <c r="AX669" i="5"/>
  <c r="AX645" i="5"/>
  <c r="AX641" i="5"/>
  <c r="CI187" i="5"/>
  <c r="AP187" i="5"/>
  <c r="AY187" i="5" s="1"/>
  <c r="CI662" i="5"/>
  <c r="AP662" i="5"/>
  <c r="CJ805" i="5"/>
  <c r="AQ805" i="5"/>
  <c r="CI312" i="5"/>
  <c r="AP312" i="5"/>
  <c r="AY312" i="5" s="1"/>
  <c r="CJ725" i="5"/>
  <c r="AQ725" i="5"/>
  <c r="CJ260" i="5"/>
  <c r="AQ260" i="5"/>
  <c r="AZ260" i="5" s="1"/>
  <c r="CI311" i="5"/>
  <c r="AP311" i="5"/>
  <c r="AY311" i="5" s="1"/>
  <c r="CI565" i="5"/>
  <c r="AP565" i="5"/>
  <c r="AY565" i="5" s="1"/>
  <c r="CI589" i="5"/>
  <c r="AP589" i="5"/>
  <c r="AY589" i="5" s="1"/>
  <c r="CI221" i="5"/>
  <c r="AP221" i="5"/>
  <c r="AY221" i="5" s="1"/>
  <c r="CI535" i="5"/>
  <c r="AP535" i="5"/>
  <c r="AY535" i="5" s="1"/>
  <c r="AX89" i="5"/>
  <c r="CI228" i="5"/>
  <c r="AP228" i="5"/>
  <c r="AY228" i="5" s="1"/>
  <c r="CI182" i="5"/>
  <c r="AP182" i="5"/>
  <c r="AY182" i="5" s="1"/>
  <c r="CI492" i="5"/>
  <c r="AP492" i="5"/>
  <c r="AY492" i="5" s="1"/>
  <c r="CJ466" i="5"/>
  <c r="AQ466" i="5"/>
  <c r="AZ466" i="5" s="1"/>
  <c r="AP558" i="5"/>
  <c r="AY558" i="5" s="1"/>
  <c r="CI558" i="5"/>
  <c r="CI582" i="5"/>
  <c r="AP582" i="5"/>
  <c r="AY582" i="5" s="1"/>
  <c r="CI78" i="5"/>
  <c r="AP78" i="5"/>
  <c r="AX52" i="5"/>
  <c r="CI176" i="5"/>
  <c r="AP176" i="5"/>
  <c r="AY176" i="5" s="1"/>
  <c r="CJ757" i="5"/>
  <c r="AQ757" i="5"/>
  <c r="CI194" i="5"/>
  <c r="AP194" i="5"/>
  <c r="AY194" i="5" s="1"/>
  <c r="CI347" i="5"/>
  <c r="AP347" i="5"/>
  <c r="AY347" i="5" s="1"/>
  <c r="CI270" i="5"/>
  <c r="AP270" i="5"/>
  <c r="AY270" i="5" s="1"/>
  <c r="CI544" i="5"/>
  <c r="AP544" i="5"/>
  <c r="AY544" i="5" s="1"/>
  <c r="CJ580" i="5"/>
  <c r="AQ580" i="5"/>
  <c r="AZ580" i="5" s="1"/>
  <c r="CI438" i="5"/>
  <c r="AP438" i="5"/>
  <c r="AY438" i="5" s="1"/>
  <c r="CI403" i="5"/>
  <c r="AP403" i="5"/>
  <c r="AY403" i="5" s="1"/>
  <c r="CI655" i="5"/>
  <c r="AP655" i="5"/>
  <c r="AX135" i="5"/>
  <c r="AX278" i="5"/>
  <c r="AP683" i="5"/>
  <c r="CI683" i="5"/>
  <c r="CI465" i="5"/>
  <c r="AP465" i="5"/>
  <c r="AY465" i="5" s="1"/>
  <c r="AP597" i="5"/>
  <c r="AY597" i="5" s="1"/>
  <c r="CI597" i="5"/>
  <c r="AQ749" i="5"/>
  <c r="CJ749" i="5"/>
  <c r="CI214" i="5"/>
  <c r="AP214" i="5"/>
  <c r="AY214" i="5" s="1"/>
  <c r="CI60" i="5"/>
  <c r="AP60" i="5"/>
  <c r="CI553" i="5"/>
  <c r="AP553" i="5"/>
  <c r="AY553" i="5" s="1"/>
  <c r="CI715" i="5"/>
  <c r="AP715" i="5"/>
  <c r="CJ173" i="5"/>
  <c r="AQ173" i="5"/>
  <c r="AZ173" i="5" s="1"/>
  <c r="AX67" i="5"/>
  <c r="CJ796" i="5"/>
  <c r="AQ796" i="5"/>
  <c r="CI174" i="5"/>
  <c r="AP174" i="5"/>
  <c r="AY174" i="5" s="1"/>
  <c r="AQ750" i="5"/>
  <c r="CJ750" i="5"/>
  <c r="AX139" i="5"/>
  <c r="AP322" i="5"/>
  <c r="AY322" i="5" s="1"/>
  <c r="CI322" i="5"/>
  <c r="CJ251" i="5"/>
  <c r="AQ251" i="5"/>
  <c r="AZ251" i="5" s="1"/>
  <c r="CI794" i="5"/>
  <c r="AP794" i="5"/>
  <c r="CI740" i="5"/>
  <c r="AP740" i="5"/>
  <c r="CI398" i="5"/>
  <c r="AP398" i="5"/>
  <c r="AY398" i="5" s="1"/>
  <c r="CI85" i="5"/>
  <c r="AP85" i="5"/>
  <c r="AQ766" i="5"/>
  <c r="CJ766" i="5"/>
  <c r="CI521" i="5"/>
  <c r="AP521" i="5"/>
  <c r="AY521" i="5" s="1"/>
  <c r="AX297" i="5"/>
  <c r="CI480" i="5"/>
  <c r="AP480" i="5"/>
  <c r="AY480" i="5" s="1"/>
  <c r="CI258" i="5"/>
  <c r="AP258" i="5"/>
  <c r="CJ661" i="5"/>
  <c r="AQ661" i="5"/>
  <c r="CJ406" i="5"/>
  <c r="AQ406" i="5"/>
  <c r="AZ406" i="5" s="1"/>
  <c r="CI178" i="5"/>
  <c r="AP178" i="5"/>
  <c r="AY178" i="5" s="1"/>
  <c r="CI61" i="5"/>
  <c r="AP61" i="5"/>
  <c r="CJ586" i="5"/>
  <c r="AQ586" i="5"/>
  <c r="AZ586" i="5" s="1"/>
  <c r="CI691" i="5"/>
  <c r="AP691" i="5"/>
  <c r="CJ130" i="5"/>
  <c r="AQ130" i="5"/>
  <c r="AP653" i="5"/>
  <c r="CI653" i="5"/>
  <c r="CI335" i="5"/>
  <c r="AP335" i="5"/>
  <c r="AY335" i="5" s="1"/>
  <c r="CJ602" i="5"/>
  <c r="AQ602" i="5"/>
  <c r="AZ602" i="5" s="1"/>
  <c r="CJ755" i="5"/>
  <c r="AQ755" i="5"/>
  <c r="CI454" i="5"/>
  <c r="AP454" i="5"/>
  <c r="AY454" i="5" s="1"/>
  <c r="CJ96" i="5"/>
  <c r="AQ96" i="5"/>
  <c r="CK721" i="5"/>
  <c r="AR721" i="5"/>
  <c r="CI224" i="5"/>
  <c r="AP224" i="5"/>
  <c r="AY224" i="5" s="1"/>
  <c r="CI417" i="5"/>
  <c r="AP417" i="5"/>
  <c r="AY417" i="5" s="1"/>
  <c r="CI815" i="5"/>
  <c r="AP815" i="5"/>
  <c r="CJ563" i="5"/>
  <c r="AQ563" i="5"/>
  <c r="AZ563" i="5" s="1"/>
  <c r="CJ807" i="5"/>
  <c r="AQ807" i="5"/>
  <c r="CJ153" i="5"/>
  <c r="AQ153" i="5"/>
  <c r="AZ153" i="5" s="1"/>
  <c r="AX74" i="5"/>
  <c r="CI249" i="5"/>
  <c r="AP249" i="5"/>
  <c r="AY249" i="5" s="1"/>
  <c r="CI552" i="5"/>
  <c r="AP552" i="5"/>
  <c r="AY552" i="5" s="1"/>
  <c r="CI505" i="5"/>
  <c r="AP505" i="5"/>
  <c r="AY505" i="5" s="1"/>
  <c r="CJ595" i="5"/>
  <c r="AQ595" i="5"/>
  <c r="AZ595" i="5" s="1"/>
  <c r="CI378" i="5"/>
  <c r="AP378" i="5"/>
  <c r="AY378" i="5" s="1"/>
  <c r="CI459" i="5"/>
  <c r="AP459" i="5"/>
  <c r="AY459" i="5" s="1"/>
  <c r="CI344" i="5"/>
  <c r="AP344" i="5"/>
  <c r="AY344" i="5" s="1"/>
  <c r="CJ89" i="5"/>
  <c r="AQ89" i="5"/>
  <c r="AZ89" i="5" s="1"/>
  <c r="CJ402" i="5"/>
  <c r="AQ402" i="5"/>
  <c r="AZ402" i="5" s="1"/>
  <c r="CJ720" i="5"/>
  <c r="AQ720" i="5"/>
  <c r="CI599" i="5"/>
  <c r="AP599" i="5"/>
  <c r="AY599" i="5" s="1"/>
  <c r="CJ169" i="5"/>
  <c r="AQ169" i="5"/>
  <c r="AZ169" i="5" s="1"/>
  <c r="CI376" i="5"/>
  <c r="AP376" i="5"/>
  <c r="AY376" i="5" s="1"/>
  <c r="CJ571" i="5"/>
  <c r="AQ571" i="5"/>
  <c r="AZ571" i="5" s="1"/>
  <c r="CI726" i="5"/>
  <c r="AP726" i="5"/>
  <c r="CI550" i="5"/>
  <c r="AP550" i="5"/>
  <c r="AY550" i="5" s="1"/>
  <c r="CJ58" i="5"/>
  <c r="AQ58" i="5"/>
  <c r="AZ58" i="5" s="1"/>
  <c r="CI605" i="5"/>
  <c r="AP605" i="5"/>
  <c r="AY605" i="5" s="1"/>
  <c r="AQ628" i="5"/>
  <c r="AZ628" i="5" s="1"/>
  <c r="CJ628" i="5"/>
  <c r="AX286" i="5"/>
  <c r="CJ688" i="5"/>
  <c r="AQ688" i="5"/>
  <c r="AP229" i="5"/>
  <c r="AY229" i="5" s="1"/>
  <c r="CI229" i="5"/>
  <c r="CI250" i="5"/>
  <c r="AP250" i="5"/>
  <c r="AY250" i="5" s="1"/>
  <c r="CJ197" i="5"/>
  <c r="AQ197" i="5"/>
  <c r="AZ197" i="5" s="1"/>
  <c r="AP692" i="5"/>
  <c r="CI692" i="5"/>
  <c r="CI77" i="5"/>
  <c r="AP77" i="5"/>
  <c r="CJ201" i="5"/>
  <c r="AQ201" i="5"/>
  <c r="AZ201" i="5" s="1"/>
  <c r="CJ412" i="5"/>
  <c r="AQ412" i="5"/>
  <c r="AZ412" i="5" s="1"/>
  <c r="CI447" i="5"/>
  <c r="AP447" i="5"/>
  <c r="AY447" i="5" s="1"/>
  <c r="CI191" i="5"/>
  <c r="AP191" i="5"/>
  <c r="AY191" i="5" s="1"/>
  <c r="CI743" i="5"/>
  <c r="AP743" i="5"/>
  <c r="CI368" i="5"/>
  <c r="AP368" i="5"/>
  <c r="AY368" i="5" s="1"/>
  <c r="CI641" i="5"/>
  <c r="AP641" i="5"/>
  <c r="CI793" i="5"/>
  <c r="AP793" i="5"/>
  <c r="CJ695" i="5"/>
  <c r="AQ695" i="5"/>
  <c r="CI732" i="5"/>
  <c r="AP732" i="5"/>
  <c r="CI759" i="5"/>
  <c r="AP759" i="5"/>
  <c r="CI91" i="5"/>
  <c r="AP91" i="5"/>
  <c r="CJ510" i="5"/>
  <c r="AQ510" i="5"/>
  <c r="AZ510" i="5" s="1"/>
  <c r="CI134" i="5"/>
  <c r="AP134" i="5"/>
  <c r="CI776" i="5"/>
  <c r="AP776" i="5"/>
  <c r="CI496" i="5"/>
  <c r="AP496" i="5"/>
  <c r="AY496" i="5" s="1"/>
  <c r="CJ557" i="5"/>
  <c r="AQ557" i="5"/>
  <c r="AZ557" i="5" s="1"/>
  <c r="CI537" i="5"/>
  <c r="AP537" i="5"/>
  <c r="AY537" i="5" s="1"/>
  <c r="CJ318" i="5"/>
  <c r="AQ318" i="5"/>
  <c r="AZ318" i="5" s="1"/>
  <c r="AP614" i="5"/>
  <c r="AY614" i="5" s="1"/>
  <c r="CI614" i="5"/>
  <c r="CJ500" i="5"/>
  <c r="AQ500" i="5"/>
  <c r="AZ500" i="5" s="1"/>
  <c r="CJ640" i="5"/>
  <c r="AQ640" i="5"/>
  <c r="CI767" i="5"/>
  <c r="AP767" i="5"/>
  <c r="CI744" i="5"/>
  <c r="AP744" i="5"/>
  <c r="CJ577" i="5"/>
  <c r="AQ577" i="5"/>
  <c r="AP468" i="5"/>
  <c r="AY468" i="5" s="1"/>
  <c r="CI468" i="5"/>
  <c r="CI422" i="5"/>
  <c r="AP422" i="5"/>
  <c r="AY422" i="5" s="1"/>
  <c r="CI574" i="5"/>
  <c r="AP574" i="5"/>
  <c r="AY574" i="5" s="1"/>
  <c r="CJ524" i="5"/>
  <c r="AQ524" i="5"/>
  <c r="AZ524" i="5" s="1"/>
  <c r="AX68" i="5"/>
  <c r="CJ50" i="5"/>
  <c r="AQ50" i="5"/>
  <c r="AZ50" i="5" s="1"/>
  <c r="CJ434" i="5"/>
  <c r="AQ434" i="5"/>
  <c r="AZ434" i="5" s="1"/>
  <c r="CI262" i="5"/>
  <c r="AP262" i="5"/>
  <c r="AP730" i="5"/>
  <c r="CI730" i="5"/>
  <c r="CJ380" i="5"/>
  <c r="AQ380" i="5"/>
  <c r="AZ380" i="5" s="1"/>
  <c r="AX106" i="5"/>
  <c r="CI664" i="5"/>
  <c r="AP664" i="5"/>
  <c r="CJ80" i="5"/>
  <c r="AQ80" i="5"/>
  <c r="CJ786" i="5"/>
  <c r="AQ786" i="5"/>
  <c r="CJ165" i="5"/>
  <c r="AQ165" i="5"/>
  <c r="AZ165" i="5" s="1"/>
  <c r="CI497" i="5"/>
  <c r="AP497" i="5"/>
  <c r="AY497" i="5" s="1"/>
  <c r="CJ73" i="5"/>
  <c r="AQ73" i="5"/>
  <c r="AZ73" i="5" s="1"/>
  <c r="CJ547" i="5"/>
  <c r="AQ547" i="5"/>
  <c r="AZ547" i="5" s="1"/>
  <c r="CI429" i="5"/>
  <c r="AP429" i="5"/>
  <c r="AY429" i="5" s="1"/>
  <c r="CI271" i="5"/>
  <c r="AP271" i="5"/>
  <c r="AY271" i="5" s="1"/>
  <c r="CI167" i="5"/>
  <c r="AP167" i="5"/>
  <c r="AY167" i="5" s="1"/>
  <c r="CI204" i="5"/>
  <c r="AP204" i="5"/>
  <c r="AY204" i="5" s="1"/>
  <c r="AP705" i="5"/>
  <c r="CI705" i="5"/>
  <c r="CJ472" i="5"/>
  <c r="AQ472" i="5"/>
  <c r="AZ472" i="5" s="1"/>
  <c r="CI377" i="5"/>
  <c r="AP377" i="5"/>
  <c r="AY377" i="5" s="1"/>
  <c r="CI353" i="5"/>
  <c r="AP353" i="5"/>
  <c r="AY353" i="5" s="1"/>
  <c r="CJ82" i="5"/>
  <c r="AQ82" i="5"/>
  <c r="AP751" i="5"/>
  <c r="CI751" i="5"/>
  <c r="CI263" i="5"/>
  <c r="AP263" i="5"/>
  <c r="CI99" i="5"/>
  <c r="AP99" i="5"/>
  <c r="AY99" i="5" s="1"/>
  <c r="CJ410" i="5"/>
  <c r="AQ410" i="5"/>
  <c r="AZ410" i="5" s="1"/>
  <c r="CJ813" i="5"/>
  <c r="AQ813" i="5"/>
  <c r="CJ616" i="5"/>
  <c r="AQ616" i="5"/>
  <c r="AZ616" i="5" s="1"/>
  <c r="AX105" i="5"/>
  <c r="CI638" i="5"/>
  <c r="AP638" i="5"/>
  <c r="CJ442" i="5"/>
  <c r="AQ442" i="5"/>
  <c r="AZ442" i="5" s="1"/>
  <c r="AP51" i="5"/>
  <c r="AY51" i="5" s="1"/>
  <c r="CI51" i="5"/>
  <c r="CI541" i="5"/>
  <c r="AP541" i="5"/>
  <c r="AY541" i="5" s="1"/>
  <c r="CI208" i="5"/>
  <c r="AP208" i="5"/>
  <c r="AY208" i="5" s="1"/>
  <c r="AP635" i="5"/>
  <c r="AY635" i="5" s="1"/>
  <c r="CI635" i="5"/>
  <c r="CJ494" i="5"/>
  <c r="AQ494" i="5"/>
  <c r="AZ494" i="5" s="1"/>
  <c r="CI722" i="5"/>
  <c r="AP722" i="5"/>
  <c r="CK799" i="5"/>
  <c r="AR799" i="5"/>
  <c r="CJ548" i="5"/>
  <c r="AQ548" i="5"/>
  <c r="AZ548" i="5" s="1"/>
  <c r="CJ761" i="5"/>
  <c r="AQ761" i="5"/>
  <c r="CI360" i="5"/>
  <c r="AP360" i="5"/>
  <c r="AY360" i="5" s="1"/>
  <c r="CI52" i="5"/>
  <c r="AP52" i="5"/>
  <c r="AY52" i="5" s="1"/>
  <c r="AX133" i="5"/>
  <c r="CI452" i="5"/>
  <c r="AP452" i="5"/>
  <c r="AY452" i="5" s="1"/>
  <c r="CI254" i="5"/>
  <c r="AP254" i="5"/>
  <c r="AY254" i="5" s="1"/>
  <c r="CJ428" i="5"/>
  <c r="AQ428" i="5"/>
  <c r="AZ428" i="5" s="1"/>
  <c r="CJ42" i="5"/>
  <c r="AQ42" i="5"/>
  <c r="AZ42" i="5" s="1"/>
  <c r="CI699" i="5"/>
  <c r="AP699" i="5"/>
  <c r="AX69" i="5"/>
  <c r="AP654" i="5"/>
  <c r="CI654" i="5"/>
  <c r="CI779" i="5"/>
  <c r="AP779" i="5"/>
  <c r="CI247" i="5"/>
  <c r="AP247" i="5"/>
  <c r="CI529" i="5"/>
  <c r="AP529" i="5"/>
  <c r="AY529" i="5" s="1"/>
  <c r="AX300" i="5"/>
  <c r="AX299" i="5"/>
  <c r="AP195" i="5"/>
  <c r="AY195" i="5" s="1"/>
  <c r="CI195" i="5"/>
  <c r="CI135" i="5"/>
  <c r="AP135" i="5"/>
  <c r="AY135" i="5" s="1"/>
  <c r="CI278" i="5"/>
  <c r="AP278" i="5"/>
  <c r="CI781" i="5"/>
  <c r="AP781" i="5"/>
  <c r="CI803" i="5"/>
  <c r="AP803" i="5"/>
  <c r="CJ356" i="5"/>
  <c r="AQ356" i="5"/>
  <c r="AZ356" i="5" s="1"/>
  <c r="AP704" i="5"/>
  <c r="CI704" i="5"/>
  <c r="CJ48" i="5"/>
  <c r="AQ48" i="5"/>
  <c r="AZ48" i="5" s="1"/>
  <c r="AX130" i="5"/>
  <c r="CI67" i="5"/>
  <c r="AP67" i="5"/>
  <c r="AY64" i="5" s="1"/>
  <c r="AP281" i="5"/>
  <c r="CI281" i="5"/>
  <c r="CI154" i="5"/>
  <c r="AP154" i="5"/>
  <c r="AY154" i="5" s="1"/>
  <c r="AP519" i="5"/>
  <c r="AY519" i="5" s="1"/>
  <c r="CI519" i="5"/>
  <c r="CI369" i="5"/>
  <c r="AP369" i="5"/>
  <c r="AY369" i="5" s="1"/>
  <c r="CI481" i="5"/>
  <c r="AP481" i="5"/>
  <c r="AY481" i="5" s="1"/>
  <c r="CI631" i="5"/>
  <c r="AP631" i="5"/>
  <c r="AY631" i="5" s="1"/>
  <c r="AP345" i="5"/>
  <c r="AY345" i="5" s="1"/>
  <c r="CI345" i="5"/>
  <c r="AP215" i="5"/>
  <c r="AY215" i="5" s="1"/>
  <c r="CI215" i="5"/>
  <c r="CI431" i="5"/>
  <c r="AP431" i="5"/>
  <c r="AY431" i="5" s="1"/>
  <c r="CJ81" i="5"/>
  <c r="AQ81" i="5"/>
  <c r="CJ310" i="5"/>
  <c r="AQ310" i="5"/>
  <c r="AZ310" i="5" s="1"/>
  <c r="AX71" i="5"/>
  <c r="CJ711" i="5"/>
  <c r="AQ711" i="5"/>
  <c r="CJ413" i="5"/>
  <c r="AQ413" i="5"/>
  <c r="AZ413" i="5" s="1"/>
  <c r="CI297" i="5"/>
  <c r="AP297" i="5"/>
  <c r="AP679" i="5"/>
  <c r="CI679" i="5"/>
  <c r="CI581" i="5"/>
  <c r="AP581" i="5"/>
  <c r="AY581" i="5" s="1"/>
  <c r="CI513" i="5"/>
  <c r="AP513" i="5"/>
  <c r="AY513" i="5" s="1"/>
  <c r="CI445" i="5"/>
  <c r="AP445" i="5"/>
  <c r="AY445" i="5" s="1"/>
  <c r="CJ220" i="5"/>
  <c r="AQ220" i="5"/>
  <c r="AZ220" i="5" s="1"/>
  <c r="CI45" i="5"/>
  <c r="AP45" i="5"/>
  <c r="AY45" i="5" s="1"/>
  <c r="CI383" i="5"/>
  <c r="AP383" i="5"/>
  <c r="AY383" i="5" s="1"/>
  <c r="CI399" i="5"/>
  <c r="AP399" i="5"/>
  <c r="AY399" i="5" s="1"/>
  <c r="CI791" i="5"/>
  <c r="AP791" i="5"/>
  <c r="CI656" i="5"/>
  <c r="AP656" i="5"/>
  <c r="CJ268" i="5"/>
  <c r="AQ268" i="5"/>
  <c r="AZ268" i="5" s="1"/>
  <c r="AX472" i="5"/>
  <c r="CI775" i="5"/>
  <c r="AP775" i="5"/>
  <c r="CI712" i="5"/>
  <c r="AP712" i="5"/>
  <c r="CJ512" i="5"/>
  <c r="AQ512" i="5"/>
  <c r="AZ512" i="5" s="1"/>
  <c r="CI314" i="5"/>
  <c r="AP314" i="5"/>
  <c r="AY314" i="5" s="1"/>
  <c r="CJ121" i="5"/>
  <c r="AQ121" i="5"/>
  <c r="AZ121" i="5" s="1"/>
  <c r="CI367" i="5"/>
  <c r="AP367" i="5"/>
  <c r="AY367" i="5" s="1"/>
  <c r="CJ448" i="5"/>
  <c r="AQ448" i="5"/>
  <c r="AZ448" i="5" s="1"/>
  <c r="CJ610" i="5"/>
  <c r="AQ610" i="5"/>
  <c r="AZ610" i="5" s="1"/>
  <c r="CJ788" i="5"/>
  <c r="AQ788" i="5"/>
  <c r="CI362" i="5"/>
  <c r="AP362" i="5"/>
  <c r="AY362" i="5" s="1"/>
  <c r="CI590" i="5"/>
  <c r="AP590" i="5"/>
  <c r="AY590" i="5" s="1"/>
  <c r="AP719" i="5"/>
  <c r="CI719" i="5"/>
  <c r="CJ145" i="5"/>
  <c r="AQ145" i="5"/>
  <c r="AZ145" i="5" s="1"/>
  <c r="CJ365" i="5"/>
  <c r="AQ365" i="5"/>
  <c r="AZ365" i="5" s="1"/>
  <c r="CI246" i="5"/>
  <c r="AP246" i="5"/>
  <c r="CI198" i="5"/>
  <c r="AP198" i="5"/>
  <c r="AY198" i="5" s="1"/>
  <c r="CJ536" i="5"/>
  <c r="AQ536" i="5"/>
  <c r="AZ536" i="5" s="1"/>
  <c r="CI613" i="5"/>
  <c r="AP613" i="5"/>
  <c r="AY613" i="5" s="1"/>
  <c r="CI180" i="5"/>
  <c r="AP180" i="5"/>
  <c r="AY180" i="5" s="1"/>
  <c r="AP682" i="5"/>
  <c r="CI682" i="5"/>
  <c r="AP736" i="5"/>
  <c r="CI736" i="5"/>
  <c r="CI83" i="5"/>
  <c r="AP83" i="5"/>
  <c r="CI148" i="5"/>
  <c r="AP148" i="5"/>
  <c r="AY148" i="5" s="1"/>
  <c r="CI234" i="5"/>
  <c r="AP234" i="5"/>
  <c r="AY234" i="5" s="1"/>
  <c r="CJ784" i="5"/>
  <c r="AQ784" i="5"/>
  <c r="CI598" i="5"/>
  <c r="AP598" i="5"/>
  <c r="AY598" i="5" s="1"/>
  <c r="CI159" i="5"/>
  <c r="AP159" i="5"/>
  <c r="AY159" i="5" s="1"/>
  <c r="AX128" i="5"/>
  <c r="CJ227" i="5"/>
  <c r="AQ227" i="5"/>
  <c r="AZ227" i="5" s="1"/>
  <c r="AX127" i="5"/>
  <c r="AP171" i="5"/>
  <c r="AY171" i="5" s="1"/>
  <c r="CI171" i="5"/>
  <c r="CJ478" i="5"/>
  <c r="AQ478" i="5"/>
  <c r="AZ478" i="5" s="1"/>
  <c r="AX64" i="5"/>
  <c r="CJ333" i="5"/>
  <c r="AQ333" i="5"/>
  <c r="AZ333" i="5" s="1"/>
  <c r="CI713" i="5"/>
  <c r="AP713" i="5"/>
  <c r="CJ304" i="5"/>
  <c r="AQ304" i="5"/>
  <c r="AZ304" i="5" s="1"/>
  <c r="CI495" i="5"/>
  <c r="AP495" i="5"/>
  <c r="AY495" i="5" s="1"/>
  <c r="AR283" i="5"/>
  <c r="BA283" i="5" s="1"/>
  <c r="CK283" i="5"/>
  <c r="CJ141" i="5"/>
  <c r="AQ141" i="5"/>
  <c r="AZ141" i="5" s="1"/>
  <c r="AQ748" i="5"/>
  <c r="CJ748" i="5"/>
  <c r="CI591" i="5"/>
  <c r="AP591" i="5"/>
  <c r="AY591" i="5" s="1"/>
  <c r="CI645" i="5"/>
  <c r="AP645" i="5"/>
  <c r="CI290" i="5"/>
  <c r="AP290" i="5"/>
  <c r="AY290" i="5" s="1"/>
  <c r="CI697" i="5"/>
  <c r="AP697" i="5"/>
  <c r="CJ627" i="5"/>
  <c r="AQ627" i="5"/>
  <c r="AZ627" i="5" s="1"/>
  <c r="CI564" i="5"/>
  <c r="AP564" i="5"/>
  <c r="AY564" i="5" s="1"/>
  <c r="CI128" i="5"/>
  <c r="AP128" i="5"/>
  <c r="AY128" i="5" s="1"/>
  <c r="CI673" i="5"/>
  <c r="AP673" i="5"/>
  <c r="CI657" i="5"/>
  <c r="AP657" i="5"/>
  <c r="CI355" i="5"/>
  <c r="AP355" i="5"/>
  <c r="AY355" i="5" s="1"/>
  <c r="CI390" i="5"/>
  <c r="AP390" i="5"/>
  <c r="AY390" i="5" s="1"/>
  <c r="CI324" i="5"/>
  <c r="AP324" i="5"/>
  <c r="AY324" i="5" s="1"/>
  <c r="CJ579" i="5"/>
  <c r="AQ579" i="5"/>
  <c r="AZ579" i="5" s="1"/>
  <c r="AX72" i="5"/>
  <c r="CI473" i="5"/>
  <c r="AP473" i="5"/>
  <c r="AY473" i="5" s="1"/>
  <c r="CI273" i="5"/>
  <c r="AP273" i="5"/>
  <c r="AY273" i="5" s="1"/>
  <c r="CJ327" i="5"/>
  <c r="AQ327" i="5"/>
  <c r="AZ327" i="5" s="1"/>
  <c r="CJ426" i="5"/>
  <c r="AQ426" i="5"/>
  <c r="AZ426" i="5" s="1"/>
  <c r="CI351" i="5"/>
  <c r="AP351" i="5"/>
  <c r="AY351" i="5" s="1"/>
  <c r="CJ404" i="5"/>
  <c r="AQ404" i="5"/>
  <c r="AZ404" i="5" s="1"/>
  <c r="CI123" i="5"/>
  <c r="AP123" i="5"/>
  <c r="AY123" i="5" s="1"/>
  <c r="CI354" i="5"/>
  <c r="AP354" i="5"/>
  <c r="AY354" i="5" s="1"/>
  <c r="CI337" i="5"/>
  <c r="AP337" i="5"/>
  <c r="AY337" i="5" s="1"/>
  <c r="CI583" i="5"/>
  <c r="AP583" i="5"/>
  <c r="AY583" i="5" s="1"/>
  <c r="CI439" i="5"/>
  <c r="AP439" i="5"/>
  <c r="AY439" i="5" s="1"/>
  <c r="CI346" i="5"/>
  <c r="AP346" i="5"/>
  <c r="AY346" i="5" s="1"/>
  <c r="AQ727" i="5"/>
  <c r="CJ727" i="5"/>
  <c r="CJ539" i="5"/>
  <c r="AQ539" i="5"/>
  <c r="AZ539" i="5" s="1"/>
  <c r="CI255" i="5"/>
  <c r="AP255" i="5"/>
  <c r="AY255" i="5" s="1"/>
  <c r="CI443" i="5"/>
  <c r="AP443" i="5"/>
  <c r="AY443" i="5" s="1"/>
  <c r="CJ119" i="5"/>
  <c r="AQ119" i="5"/>
  <c r="AX274" i="5"/>
  <c r="CI244" i="5"/>
  <c r="AP244" i="5"/>
  <c r="CI752" i="5"/>
  <c r="AP752" i="5"/>
  <c r="CJ294" i="5"/>
  <c r="AQ294" i="5"/>
  <c r="AZ294" i="5" s="1"/>
  <c r="CI44" i="5"/>
  <c r="AP44" i="5"/>
  <c r="AY44" i="5" s="1"/>
  <c r="CJ207" i="5"/>
  <c r="AQ207" i="5"/>
  <c r="AZ207" i="5" s="1"/>
  <c r="AP814" i="5"/>
  <c r="CI814" i="5"/>
  <c r="CI109" i="5"/>
  <c r="AP109" i="5"/>
  <c r="CJ219" i="5"/>
  <c r="AQ219" i="5"/>
  <c r="AZ219" i="5" s="1"/>
  <c r="AP163" i="5"/>
  <c r="AY163" i="5" s="1"/>
  <c r="CI163" i="5"/>
  <c r="CJ57" i="5"/>
  <c r="AQ57" i="5"/>
  <c r="AZ57" i="5" s="1"/>
  <c r="AP801" i="5"/>
  <c r="CI801" i="5"/>
  <c r="CI526" i="5"/>
  <c r="AP526" i="5"/>
  <c r="AY526" i="5" s="1"/>
  <c r="AP206" i="5"/>
  <c r="AY206" i="5" s="1"/>
  <c r="CI206" i="5"/>
  <c r="CI681" i="5"/>
  <c r="AP681" i="5"/>
  <c r="CI517" i="5"/>
  <c r="AP517" i="5"/>
  <c r="AY517" i="5" s="1"/>
  <c r="AY125" i="5"/>
  <c r="CI460" i="5"/>
  <c r="AP460" i="5"/>
  <c r="AY460" i="5" s="1"/>
  <c r="AP384" i="5"/>
  <c r="AY384" i="5" s="1"/>
  <c r="CI384" i="5"/>
  <c r="CI416" i="5"/>
  <c r="AP416" i="5"/>
  <c r="AY416" i="5" s="1"/>
  <c r="CI684" i="5"/>
  <c r="AP684" i="5"/>
  <c r="CI665" i="5"/>
  <c r="AP665" i="5"/>
  <c r="AP663" i="5"/>
  <c r="CI663" i="5"/>
  <c r="CI604" i="5"/>
  <c r="AP604" i="5"/>
  <c r="AY604" i="5" s="1"/>
  <c r="AP647" i="5"/>
  <c r="CI647" i="5"/>
  <c r="CI147" i="5"/>
  <c r="AP147" i="5"/>
  <c r="AY147" i="5" s="1"/>
  <c r="AX92" i="5"/>
  <c r="AP700" i="5"/>
  <c r="CI700" i="5"/>
  <c r="CJ777" i="5"/>
  <c r="AQ777" i="5"/>
  <c r="CJ323" i="5"/>
  <c r="AQ323" i="5"/>
  <c r="AZ323" i="5" s="1"/>
  <c r="CJ358" i="5"/>
  <c r="AQ358" i="5"/>
  <c r="AZ358" i="5" s="1"/>
  <c r="CI437" i="5"/>
  <c r="AP437" i="5"/>
  <c r="AY437" i="5" s="1"/>
  <c r="CJ261" i="5"/>
  <c r="AQ261" i="5"/>
  <c r="AZ261" i="5" s="1"/>
  <c r="CI199" i="5"/>
  <c r="AP199" i="5"/>
  <c r="AY199" i="5" s="1"/>
  <c r="CI217" i="5"/>
  <c r="AP217" i="5"/>
  <c r="AY217" i="5" s="1"/>
  <c r="CI196" i="5"/>
  <c r="AP196" i="5"/>
  <c r="AY196" i="5" s="1"/>
  <c r="AP133" i="5"/>
  <c r="AY132" i="5" s="1"/>
  <c r="CI133" i="5"/>
  <c r="CI245" i="5"/>
  <c r="AP245" i="5"/>
  <c r="AX125" i="5"/>
  <c r="CJ528" i="5"/>
  <c r="AQ528" i="5"/>
  <c r="AZ528" i="5" s="1"/>
  <c r="AX124" i="5"/>
  <c r="CI69" i="5"/>
  <c r="AP69" i="5"/>
  <c r="CJ626" i="5"/>
  <c r="AQ626" i="5"/>
  <c r="AZ626" i="5" s="1"/>
  <c r="CI709" i="5"/>
  <c r="AP709" i="5"/>
  <c r="CJ782" i="5"/>
  <c r="AQ782" i="5"/>
  <c r="CI300" i="5"/>
  <c r="AP300" i="5"/>
  <c r="AP606" i="5"/>
  <c r="AY606" i="5" s="1"/>
  <c r="CI606" i="5"/>
  <c r="AX86" i="5"/>
  <c r="CI222" i="5"/>
  <c r="AP222" i="5"/>
  <c r="AY222" i="5" s="1"/>
  <c r="CJ331" i="5"/>
  <c r="AQ331" i="5"/>
  <c r="AZ331" i="5" s="1"/>
  <c r="AQ189" i="5"/>
  <c r="AZ189" i="5" s="1"/>
  <c r="CJ189" i="5"/>
  <c r="CI425" i="5"/>
  <c r="AP425" i="5"/>
  <c r="AY425" i="5" s="1"/>
  <c r="CJ131" i="5"/>
  <c r="AQ131" i="5"/>
  <c r="AX281" i="5"/>
  <c r="AX280" i="5"/>
  <c r="CI166" i="5"/>
  <c r="AP166" i="5"/>
  <c r="AY166" i="5" s="1"/>
  <c r="CI785" i="5"/>
  <c r="AP785" i="5"/>
  <c r="CI643" i="5"/>
  <c r="AP643" i="5"/>
  <c r="CI771" i="5"/>
  <c r="AP771" i="5"/>
  <c r="CI758" i="5"/>
  <c r="AP758" i="5"/>
  <c r="CJ405" i="5"/>
  <c r="AQ405" i="5"/>
  <c r="AZ405" i="5" s="1"/>
  <c r="AX138" i="5"/>
  <c r="CJ388" i="5"/>
  <c r="AQ388" i="5"/>
  <c r="AZ388" i="5" s="1"/>
  <c r="AQ538" i="5"/>
  <c r="AZ538" i="5" s="1"/>
  <c r="CJ538" i="5"/>
  <c r="AP489" i="5"/>
  <c r="AY489" i="5" s="1"/>
  <c r="CI489" i="5"/>
  <c r="CJ129" i="5"/>
  <c r="AQ129" i="5"/>
  <c r="AP116" i="5"/>
  <c r="CI116" i="5"/>
  <c r="CI150" i="5"/>
  <c r="AP150" i="5"/>
  <c r="AY150" i="5" s="1"/>
  <c r="CJ659" i="5"/>
  <c r="AQ659" i="5"/>
  <c r="CI636" i="5"/>
  <c r="AP636" i="5"/>
  <c r="AY636" i="5" s="1"/>
  <c r="CJ418" i="5"/>
  <c r="AQ418" i="5"/>
  <c r="AZ418" i="5" s="1"/>
  <c r="AP798" i="5"/>
  <c r="CI798" i="5"/>
  <c r="CI637" i="5"/>
  <c r="AP637" i="5"/>
  <c r="AY637" i="5" s="1"/>
  <c r="CI487" i="5"/>
  <c r="AP487" i="5"/>
  <c r="AY487" i="5" s="1"/>
  <c r="CI248" i="5"/>
  <c r="AP248" i="5"/>
  <c r="AY248" i="5" s="1"/>
  <c r="AP787" i="5"/>
  <c r="CI787" i="5"/>
  <c r="CJ470" i="5"/>
  <c r="AQ470" i="5"/>
  <c r="AZ470" i="5" s="1"/>
  <c r="AX90" i="5"/>
  <c r="CJ49" i="5"/>
  <c r="AQ49" i="5"/>
  <c r="AZ49" i="5" s="1"/>
  <c r="CJ102" i="5"/>
  <c r="AQ102" i="5"/>
  <c r="AZ102" i="5" s="1"/>
  <c r="CJ149" i="5"/>
  <c r="AQ149" i="5"/>
  <c r="AZ149" i="5" s="1"/>
  <c r="AP703" i="5"/>
  <c r="CI703" i="5"/>
  <c r="AP490" i="5"/>
  <c r="AY490" i="5" s="1"/>
  <c r="CI490" i="5"/>
  <c r="CJ56" i="5"/>
  <c r="AQ56" i="5"/>
  <c r="AZ56" i="5" s="1"/>
  <c r="CK348" i="5"/>
  <c r="AR348" i="5"/>
  <c r="BA348" i="5" s="1"/>
  <c r="CI780" i="5"/>
  <c r="AP780" i="5"/>
  <c r="CJ593" i="5"/>
  <c r="AQ593" i="5"/>
  <c r="AZ593" i="5" s="1"/>
  <c r="CJ578" i="5"/>
  <c r="AQ578" i="5"/>
  <c r="AZ578" i="5" s="1"/>
  <c r="CJ587" i="5"/>
  <c r="AQ587" i="5"/>
  <c r="AZ587" i="5" s="1"/>
  <c r="CI62" i="5"/>
  <c r="AP62" i="5"/>
  <c r="AY62" i="5" s="1"/>
  <c r="CJ747" i="5"/>
  <c r="AQ747" i="5"/>
  <c r="CJ568" i="5"/>
  <c r="AQ568" i="5"/>
  <c r="AZ568" i="5" s="1"/>
  <c r="CJ486" i="5"/>
  <c r="AQ486" i="5"/>
  <c r="AZ486" i="5" s="1"/>
  <c r="CJ285" i="5"/>
  <c r="AQ285" i="5"/>
  <c r="AZ285" i="5" s="1"/>
  <c r="CJ502" i="5"/>
  <c r="AQ502" i="5"/>
  <c r="AZ502" i="5" s="1"/>
  <c r="CJ444" i="5"/>
  <c r="AQ444" i="5"/>
  <c r="AZ444" i="5" s="1"/>
  <c r="AP575" i="5"/>
  <c r="AY575" i="5" s="1"/>
  <c r="CI575" i="5"/>
  <c r="CI306" i="5"/>
  <c r="AP306" i="5"/>
  <c r="AY306" i="5" s="1"/>
  <c r="AP107" i="5"/>
  <c r="AY105" i="5" s="1"/>
  <c r="CI107" i="5"/>
  <c r="CI634" i="5"/>
  <c r="AP634" i="5"/>
  <c r="AY634" i="5" s="1"/>
  <c r="CI400" i="5"/>
  <c r="AP400" i="5"/>
  <c r="AY400" i="5" s="1"/>
  <c r="AP43" i="5"/>
  <c r="AY43" i="5" s="1"/>
  <c r="CI43" i="5"/>
  <c r="CI503" i="5"/>
  <c r="AP503" i="5"/>
  <c r="AY503" i="5" s="1"/>
  <c r="CJ193" i="5"/>
  <c r="AQ193" i="5"/>
  <c r="AZ193" i="5" s="1"/>
  <c r="CI168" i="5"/>
  <c r="AP168" i="5"/>
  <c r="AY168" i="5" s="1"/>
  <c r="CJ464" i="5"/>
  <c r="AQ464" i="5"/>
  <c r="AZ464" i="5" s="1"/>
  <c r="CI151" i="5"/>
  <c r="AP151" i="5"/>
  <c r="AY151" i="5" s="1"/>
  <c r="CI100" i="5"/>
  <c r="AP100" i="5"/>
  <c r="AY100" i="5" s="1"/>
  <c r="CJ660" i="5"/>
  <c r="AQ660" i="5"/>
  <c r="CI233" i="5"/>
  <c r="AP233" i="5"/>
  <c r="AY233" i="5" s="1"/>
  <c r="AP446" i="5"/>
  <c r="AY446" i="5" s="1"/>
  <c r="CI446" i="5"/>
  <c r="CI140" i="5"/>
  <c r="AP140" i="5"/>
  <c r="AY140" i="5" s="1"/>
  <c r="CJ729" i="5"/>
  <c r="AQ729" i="5"/>
  <c r="CJ104" i="5"/>
  <c r="AQ104" i="5"/>
  <c r="AZ104" i="5" s="1"/>
  <c r="CJ396" i="5"/>
  <c r="AQ396" i="5"/>
  <c r="AZ396" i="5" s="1"/>
  <c r="CI286" i="5"/>
  <c r="AP286" i="5"/>
  <c r="CI430" i="5"/>
  <c r="AP430" i="5"/>
  <c r="AY430" i="5" s="1"/>
  <c r="CI572" i="5"/>
  <c r="AP572" i="5"/>
  <c r="AY572" i="5" s="1"/>
  <c r="AP127" i="5"/>
  <c r="CI127" i="5"/>
  <c r="CI518" i="5"/>
  <c r="AP518" i="5"/>
  <c r="AY518" i="5" s="1"/>
  <c r="CI596" i="5"/>
  <c r="AP596" i="5"/>
  <c r="AY596" i="5" s="1"/>
  <c r="CJ155" i="5"/>
  <c r="AQ155" i="5"/>
  <c r="AZ155" i="5" s="1"/>
  <c r="CI419" i="5"/>
  <c r="AP419" i="5"/>
  <c r="AY419" i="5" s="1"/>
  <c r="AP237" i="5"/>
  <c r="AY237" i="5" s="1"/>
  <c r="CI237" i="5"/>
  <c r="AP789" i="5"/>
  <c r="CI789" i="5"/>
  <c r="CJ733" i="5"/>
  <c r="AQ733" i="5"/>
  <c r="AP734" i="5"/>
  <c r="CI734" i="5"/>
  <c r="CI461" i="5"/>
  <c r="AP461" i="5"/>
  <c r="AY461" i="5" s="1"/>
  <c r="AX275" i="5"/>
  <c r="CI760" i="5"/>
  <c r="AP760" i="5"/>
  <c r="AQ132" i="5"/>
  <c r="CJ132" i="5"/>
  <c r="CI648" i="5"/>
  <c r="AP648" i="5"/>
  <c r="CI407" i="5"/>
  <c r="AP407" i="5"/>
  <c r="AY407" i="5" s="1"/>
  <c r="CJ114" i="5"/>
  <c r="AQ114" i="5"/>
  <c r="CJ88" i="5"/>
  <c r="AQ88" i="5"/>
  <c r="CI75" i="5"/>
  <c r="AP75" i="5"/>
  <c r="CI393" i="5"/>
  <c r="AP393" i="5"/>
  <c r="AY393" i="5" s="1"/>
  <c r="CJ611" i="5"/>
  <c r="AQ611" i="5"/>
  <c r="AZ611" i="5" s="1"/>
  <c r="CI352" i="5"/>
  <c r="AP352" i="5"/>
  <c r="AY352" i="5" s="1"/>
  <c r="AQ646" i="5"/>
  <c r="CJ646" i="5"/>
  <c r="AQ125" i="5"/>
  <c r="AZ125" i="5" s="1"/>
  <c r="CJ125" i="5"/>
  <c r="CI232" i="5"/>
  <c r="AP232" i="5"/>
  <c r="AY232" i="5" s="1"/>
  <c r="AQ795" i="5"/>
  <c r="CJ795" i="5"/>
  <c r="CI313" i="5"/>
  <c r="AP313" i="5"/>
  <c r="AY313" i="5" s="1"/>
  <c r="CJ161" i="5"/>
  <c r="AQ161" i="5"/>
  <c r="AZ161" i="5" s="1"/>
  <c r="AX83" i="5"/>
  <c r="AX287" i="5"/>
  <c r="AP618" i="5"/>
  <c r="AY618" i="5" s="1"/>
  <c r="CI618" i="5"/>
  <c r="CI469" i="5"/>
  <c r="AP469" i="5"/>
  <c r="AY469" i="5" s="1"/>
  <c r="CI436" i="5"/>
  <c r="AP436" i="5"/>
  <c r="AY436" i="5" s="1"/>
  <c r="CI92" i="5"/>
  <c r="AP92" i="5"/>
  <c r="AY88" i="5" s="1"/>
  <c r="AX296" i="5"/>
  <c r="AX293" i="5"/>
  <c r="CJ617" i="5"/>
  <c r="AQ617" i="5"/>
  <c r="AZ617" i="5" s="1"/>
  <c r="CJ137" i="5"/>
  <c r="AQ137" i="5"/>
  <c r="AZ137" i="5" s="1"/>
  <c r="CI451" i="5"/>
  <c r="AP451" i="5"/>
  <c r="AY451" i="5" s="1"/>
  <c r="CI216" i="5"/>
  <c r="AP216" i="5"/>
  <c r="AY216" i="5" s="1"/>
  <c r="AQ619" i="5"/>
  <c r="AZ619" i="5" s="1"/>
  <c r="CJ619" i="5"/>
  <c r="CJ694" i="5"/>
  <c r="AQ694" i="5"/>
  <c r="CJ493" i="5"/>
  <c r="AQ493" i="5"/>
  <c r="AZ493" i="5" s="1"/>
  <c r="AP239" i="5"/>
  <c r="CI239" i="5"/>
  <c r="AP816" i="5"/>
  <c r="CI816" i="5"/>
  <c r="CI203" i="5"/>
  <c r="AP203" i="5"/>
  <c r="AY203" i="5" s="1"/>
  <c r="CI124" i="5"/>
  <c r="AP124" i="5"/>
  <c r="CI226" i="5"/>
  <c r="AP226" i="5"/>
  <c r="AY226" i="5" s="1"/>
  <c r="CJ373" i="5"/>
  <c r="AQ373" i="5"/>
  <c r="AZ373" i="5" s="1"/>
  <c r="CI190" i="5"/>
  <c r="AP190" i="5"/>
  <c r="AY190" i="5" s="1"/>
  <c r="CI714" i="5"/>
  <c r="AP714" i="5"/>
  <c r="CI514" i="5"/>
  <c r="AP514" i="5"/>
  <c r="AY514" i="5" s="1"/>
  <c r="CI240" i="5"/>
  <c r="AP240" i="5"/>
  <c r="CI86" i="5"/>
  <c r="AP86" i="5"/>
  <c r="AY86" i="5" s="1"/>
  <c r="AP671" i="5"/>
  <c r="CI671" i="5"/>
  <c r="CI146" i="5"/>
  <c r="AP146" i="5"/>
  <c r="AY146" i="5" s="1"/>
  <c r="CI455" i="5"/>
  <c r="AP455" i="5"/>
  <c r="AY455" i="5" s="1"/>
  <c r="CJ458" i="5"/>
  <c r="AQ458" i="5"/>
  <c r="AZ458" i="5" s="1"/>
  <c r="CI366" i="5"/>
  <c r="AP366" i="5"/>
  <c r="AY366" i="5" s="1"/>
  <c r="AP156" i="5"/>
  <c r="AY156" i="5" s="1"/>
  <c r="CI156" i="5"/>
  <c r="CJ267" i="5"/>
  <c r="AQ267" i="5"/>
  <c r="AZ267" i="5" s="1"/>
  <c r="AY131" i="5"/>
  <c r="CI806" i="5"/>
  <c r="AP806" i="5"/>
  <c r="CI172" i="5"/>
  <c r="AP172" i="5"/>
  <c r="AY172" i="5" s="1"/>
  <c r="CI817" i="5"/>
  <c r="AP817" i="5"/>
  <c r="CJ667" i="5"/>
  <c r="AQ667" i="5"/>
  <c r="CJ97" i="5"/>
  <c r="AQ97" i="5"/>
  <c r="CI359" i="5"/>
  <c r="AP359" i="5"/>
  <c r="AY359" i="5" s="1"/>
  <c r="CJ328" i="5"/>
  <c r="AQ328" i="5"/>
  <c r="AZ328" i="5" s="1"/>
  <c r="CJ762" i="5"/>
  <c r="AQ762" i="5"/>
  <c r="CI138" i="5"/>
  <c r="AP138" i="5"/>
  <c r="AY138" i="5" s="1"/>
  <c r="CI330" i="5"/>
  <c r="AP330" i="5"/>
  <c r="AY330" i="5" s="1"/>
  <c r="CJ584" i="5"/>
  <c r="AQ584" i="5"/>
  <c r="AZ584" i="5" s="1"/>
  <c r="CI361" i="5"/>
  <c r="AP361" i="5"/>
  <c r="AY361" i="5" s="1"/>
  <c r="CI144" i="5"/>
  <c r="AP144" i="5"/>
  <c r="AY144" i="5" s="1"/>
  <c r="AX277" i="5"/>
  <c r="AP488" i="5"/>
  <c r="AY488" i="5" s="1"/>
  <c r="CI488" i="5"/>
  <c r="CI476" i="5"/>
  <c r="AP476" i="5"/>
  <c r="AY476" i="5" s="1"/>
  <c r="CI449" i="5"/>
  <c r="AP449" i="5"/>
  <c r="AY449" i="5" s="1"/>
  <c r="CI508" i="5"/>
  <c r="AP508" i="5"/>
  <c r="AY508" i="5" s="1"/>
  <c r="CJ633" i="5"/>
  <c r="AQ633" i="5"/>
  <c r="AZ633" i="5" s="1"/>
  <c r="CI717" i="5"/>
  <c r="AP717" i="5"/>
  <c r="CI385" i="5"/>
  <c r="AP385" i="5"/>
  <c r="AY385" i="5" s="1"/>
  <c r="CJ739" i="5"/>
  <c r="AQ739" i="5"/>
  <c r="AQ551" i="5"/>
  <c r="AZ551" i="5" s="1"/>
  <c r="CJ551" i="5"/>
  <c r="CI549" i="5"/>
  <c r="AP549" i="5"/>
  <c r="AY549" i="5" s="1"/>
  <c r="CJ675" i="5"/>
  <c r="AQ675" i="5"/>
  <c r="CJ46" i="5"/>
  <c r="AQ46" i="5"/>
  <c r="AZ46" i="5" s="1"/>
  <c r="CI117" i="5"/>
  <c r="AP117" i="5"/>
  <c r="CK632" i="5"/>
  <c r="AR632" i="5"/>
  <c r="BA632" i="5" s="1"/>
  <c r="CJ284" i="5"/>
  <c r="AQ284" i="5"/>
  <c r="AZ284" i="5" s="1"/>
  <c r="AQ735" i="5"/>
  <c r="CJ735" i="5"/>
  <c r="CI265" i="5"/>
  <c r="AP265" i="5"/>
  <c r="CI101" i="5"/>
  <c r="AP101" i="5"/>
  <c r="AY101" i="5" s="1"/>
  <c r="AP205" i="5"/>
  <c r="AY205" i="5" s="1"/>
  <c r="CI205" i="5"/>
  <c r="CI183" i="5"/>
  <c r="AP183" i="5"/>
  <c r="AY183" i="5" s="1"/>
  <c r="CI342" i="5"/>
  <c r="AP342" i="5"/>
  <c r="AY342" i="5" s="1"/>
  <c r="AX77" i="5"/>
  <c r="CI257" i="5"/>
  <c r="AP257" i="5"/>
  <c r="CI783" i="5"/>
  <c r="AP783" i="5"/>
  <c r="CI649" i="5"/>
  <c r="AP649" i="5"/>
  <c r="AX84" i="5"/>
  <c r="CJ504" i="5"/>
  <c r="AQ504" i="5"/>
  <c r="AZ504" i="5" s="1"/>
  <c r="AP622" i="5"/>
  <c r="AY622" i="5" s="1"/>
  <c r="CI622" i="5"/>
  <c r="CJ112" i="5"/>
  <c r="AQ112" i="5"/>
  <c r="CI482" i="5"/>
  <c r="AP482" i="5"/>
  <c r="AY482" i="5" s="1"/>
  <c r="A15" i="14"/>
  <c r="W14" i="14"/>
  <c r="AY61" i="5" l="1"/>
  <c r="AY240" i="5"/>
  <c r="AY58" i="5"/>
  <c r="AY89" i="5"/>
  <c r="AY87" i="5"/>
  <c r="AY97" i="5"/>
  <c r="AY94" i="5"/>
  <c r="AY265" i="5"/>
  <c r="AY259" i="5"/>
  <c r="AY60" i="5"/>
  <c r="AY242" i="5"/>
  <c r="AY59" i="5"/>
  <c r="AY239" i="5"/>
  <c r="AY246" i="5"/>
  <c r="AY91" i="5"/>
  <c r="AY238" i="5"/>
  <c r="AY241" i="5"/>
  <c r="AY95" i="5"/>
  <c r="AY257" i="5"/>
  <c r="AY92" i="5"/>
  <c r="AY244" i="5"/>
  <c r="AY247" i="5"/>
  <c r="AY98" i="5"/>
  <c r="AY90" i="5"/>
  <c r="AY245" i="5"/>
  <c r="AY93" i="5"/>
  <c r="AY96" i="5"/>
  <c r="AY243" i="5"/>
  <c r="AY108" i="5"/>
  <c r="AY256" i="5"/>
  <c r="AY274" i="5"/>
  <c r="AY258" i="5"/>
  <c r="AY106" i="5"/>
  <c r="AG528" i="11"/>
  <c r="AG530" i="11" s="1"/>
  <c r="AG527" i="11"/>
  <c r="AE560" i="11"/>
  <c r="AE558" i="11"/>
  <c r="AE559" i="11"/>
  <c r="AE557" i="11"/>
  <c r="AE555" i="11"/>
  <c r="AG538" i="11"/>
  <c r="AG542" i="11" s="1"/>
  <c r="AG532" i="11"/>
  <c r="AD379" i="11"/>
  <c r="AD376" i="11"/>
  <c r="AD377" i="11" s="1"/>
  <c r="AD378" i="11"/>
  <c r="AD380" i="11" s="1"/>
  <c r="AF359" i="11"/>
  <c r="AF360" i="11"/>
  <c r="AE376" i="11"/>
  <c r="AE378" i="11" s="1"/>
  <c r="AG376" i="11"/>
  <c r="AG378" i="11" s="1"/>
  <c r="AG380" i="11" s="1"/>
  <c r="AG546" i="11"/>
  <c r="AG544" i="11"/>
  <c r="AG545" i="11"/>
  <c r="AG548" i="11" s="1"/>
  <c r="AG543" i="11"/>
  <c r="AE359" i="11"/>
  <c r="AF560" i="11"/>
  <c r="AF558" i="11"/>
  <c r="AF556" i="11"/>
  <c r="AF554" i="11"/>
  <c r="AF559" i="11"/>
  <c r="AF557" i="11"/>
  <c r="AF376" i="11"/>
  <c r="AF378" i="11" s="1"/>
  <c r="AG560" i="11"/>
  <c r="AG558" i="11"/>
  <c r="AG556" i="11"/>
  <c r="AG554" i="11"/>
  <c r="AG559" i="11"/>
  <c r="AG557" i="11"/>
  <c r="AG555" i="11"/>
  <c r="AG549" i="11"/>
  <c r="AD381" i="11"/>
  <c r="AD382" i="11" s="1"/>
  <c r="AD386" i="11" s="1"/>
  <c r="AD387" i="11" s="1"/>
  <c r="AE541" i="11"/>
  <c r="AE544" i="11"/>
  <c r="AE556" i="11" s="1"/>
  <c r="AE545" i="11"/>
  <c r="AE548" i="11" s="1"/>
  <c r="AF540" i="11"/>
  <c r="AD544" i="11"/>
  <c r="AD545" i="11"/>
  <c r="AD548" i="11" s="1"/>
  <c r="AF544" i="11"/>
  <c r="AF555" i="11" s="1"/>
  <c r="AD560" i="11"/>
  <c r="AD558" i="11"/>
  <c r="AD556" i="11"/>
  <c r="AD554" i="11"/>
  <c r="AD559" i="11"/>
  <c r="AD557" i="11"/>
  <c r="AD555" i="11"/>
  <c r="Y42" i="5"/>
  <c r="AG4" i="11"/>
  <c r="AA42" i="5" s="1"/>
  <c r="X42" i="5"/>
  <c r="AY107" i="5"/>
  <c r="CJ615" i="5"/>
  <c r="AQ615" i="5"/>
  <c r="AZ615" i="5" s="1"/>
  <c r="AY286" i="5"/>
  <c r="AY118" i="5"/>
  <c r="CJ110" i="5"/>
  <c r="AQ110" i="5"/>
  <c r="AY114" i="5"/>
  <c r="AY65" i="5"/>
  <c r="AY69" i="5"/>
  <c r="AY112" i="5"/>
  <c r="AY117" i="5"/>
  <c r="AY70" i="5"/>
  <c r="AY278" i="5"/>
  <c r="AY287" i="5"/>
  <c r="AY283" i="5"/>
  <c r="AQ340" i="5"/>
  <c r="AZ340" i="5" s="1"/>
  <c r="CJ340" i="5"/>
  <c r="AY263" i="5"/>
  <c r="AY262" i="5"/>
  <c r="CJ55" i="5"/>
  <c r="AQ55" i="5"/>
  <c r="AZ55" i="5" s="1"/>
  <c r="AQ308" i="5"/>
  <c r="AZ308" i="5" s="1"/>
  <c r="CJ308" i="5"/>
  <c r="AQ475" i="5"/>
  <c r="AZ475" i="5" s="1"/>
  <c r="CJ475" i="5"/>
  <c r="CJ317" i="5"/>
  <c r="AQ317" i="5"/>
  <c r="AZ317" i="5" s="1"/>
  <c r="CJ753" i="5"/>
  <c r="AQ753" i="5"/>
  <c r="AQ523" i="5"/>
  <c r="AZ523" i="5" s="1"/>
  <c r="CJ523" i="5"/>
  <c r="AQ299" i="5"/>
  <c r="AZ299" i="5" s="1"/>
  <c r="CJ299" i="5"/>
  <c r="CJ585" i="5"/>
  <c r="AQ585" i="5"/>
  <c r="AZ585" i="5" s="1"/>
  <c r="AY116" i="5"/>
  <c r="AQ307" i="5"/>
  <c r="AZ307" i="5" s="1"/>
  <c r="CJ307" i="5"/>
  <c r="AQ804" i="5"/>
  <c r="CJ804" i="5"/>
  <c r="CJ301" i="5"/>
  <c r="AQ301" i="5"/>
  <c r="AZ301" i="5" s="1"/>
  <c r="AY285" i="5"/>
  <c r="AQ770" i="5"/>
  <c r="CJ770" i="5"/>
  <c r="CK601" i="5"/>
  <c r="AR601" i="5"/>
  <c r="BA601" i="5" s="1"/>
  <c r="CJ819" i="5"/>
  <c r="AQ819" i="5"/>
  <c r="CJ272" i="5"/>
  <c r="AQ272" i="5"/>
  <c r="AZ272" i="5" s="1"/>
  <c r="CJ820" i="5"/>
  <c r="AQ820" i="5"/>
  <c r="CJ674" i="5"/>
  <c r="AQ674" i="5"/>
  <c r="AQ274" i="5"/>
  <c r="AZ274" i="5" s="1"/>
  <c r="CJ274" i="5"/>
  <c r="AQ701" i="5"/>
  <c r="CJ701" i="5"/>
  <c r="AQ570" i="5"/>
  <c r="AZ570" i="5" s="1"/>
  <c r="CJ570" i="5"/>
  <c r="CJ71" i="5"/>
  <c r="AQ71" i="5"/>
  <c r="AZ71" i="5" s="1"/>
  <c r="CJ769" i="5"/>
  <c r="AQ769" i="5"/>
  <c r="AZ562" i="5"/>
  <c r="AQ746" i="5"/>
  <c r="CJ746" i="5"/>
  <c r="AQ560" i="5"/>
  <c r="AZ560" i="5" s="1"/>
  <c r="CJ560" i="5"/>
  <c r="CJ693" i="5"/>
  <c r="AQ693" i="5"/>
  <c r="CJ87" i="5"/>
  <c r="AQ87" i="5"/>
  <c r="AZ87" i="5" s="1"/>
  <c r="AQ47" i="5"/>
  <c r="AZ47" i="5" s="1"/>
  <c r="CJ47" i="5"/>
  <c r="AY269" i="5"/>
  <c r="CJ63" i="5"/>
  <c r="AQ63" i="5"/>
  <c r="AZ63" i="5" s="1"/>
  <c r="CJ685" i="5"/>
  <c r="AQ685" i="5"/>
  <c r="AQ491" i="5"/>
  <c r="AZ491" i="5" s="1"/>
  <c r="CJ491" i="5"/>
  <c r="CJ731" i="5"/>
  <c r="AQ731" i="5"/>
  <c r="AQ718" i="5"/>
  <c r="CJ718" i="5"/>
  <c r="AY266" i="5"/>
  <c r="AQ256" i="5"/>
  <c r="AZ256" i="5" s="1"/>
  <c r="CJ256" i="5"/>
  <c r="CJ95" i="5"/>
  <c r="AQ95" i="5"/>
  <c r="CJ501" i="5"/>
  <c r="AQ501" i="5"/>
  <c r="AZ501" i="5" s="1"/>
  <c r="AY109" i="5"/>
  <c r="AY115" i="5"/>
  <c r="AQ456" i="5"/>
  <c r="AZ456" i="5" s="1"/>
  <c r="CJ456" i="5"/>
  <c r="AY260" i="5"/>
  <c r="CJ477" i="5"/>
  <c r="AQ477" i="5"/>
  <c r="AZ477" i="5" s="1"/>
  <c r="CJ592" i="5"/>
  <c r="AQ592" i="5"/>
  <c r="AZ592" i="5" s="1"/>
  <c r="CJ432" i="5"/>
  <c r="AQ432" i="5"/>
  <c r="AZ432" i="5" s="1"/>
  <c r="AQ666" i="5"/>
  <c r="CJ666" i="5"/>
  <c r="AQ515" i="5"/>
  <c r="AZ515" i="5" s="1"/>
  <c r="CJ515" i="5"/>
  <c r="AQ440" i="5"/>
  <c r="AZ440" i="5" s="1"/>
  <c r="CJ440" i="5"/>
  <c r="AQ200" i="5"/>
  <c r="AZ200" i="5" s="1"/>
  <c r="CJ200" i="5"/>
  <c r="AQ702" i="5"/>
  <c r="CJ702" i="5"/>
  <c r="CJ716" i="5"/>
  <c r="AQ716" i="5"/>
  <c r="CJ79" i="5"/>
  <c r="AQ79" i="5"/>
  <c r="AQ325" i="5"/>
  <c r="AZ325" i="5" s="1"/>
  <c r="CJ325" i="5"/>
  <c r="AQ379" i="5"/>
  <c r="AZ379" i="5" s="1"/>
  <c r="CJ379" i="5"/>
  <c r="CJ680" i="5"/>
  <c r="AQ680" i="5"/>
  <c r="AY284" i="5"/>
  <c r="AY111" i="5"/>
  <c r="AY110" i="5"/>
  <c r="AY268" i="5"/>
  <c r="AQ211" i="5"/>
  <c r="AZ211" i="5" s="1"/>
  <c r="CJ211" i="5"/>
  <c r="CJ395" i="5"/>
  <c r="AQ395" i="5"/>
  <c r="AZ395" i="5" s="1"/>
  <c r="CJ371" i="5"/>
  <c r="AQ371" i="5"/>
  <c r="AZ371" i="5" s="1"/>
  <c r="CJ672" i="5"/>
  <c r="AQ672" i="5"/>
  <c r="CJ192" i="5"/>
  <c r="AQ192" i="5"/>
  <c r="AZ192" i="5" s="1"/>
  <c r="AY113" i="5"/>
  <c r="AQ792" i="5"/>
  <c r="CJ792" i="5"/>
  <c r="AY282" i="5"/>
  <c r="CJ111" i="5"/>
  <c r="AQ111" i="5"/>
  <c r="AQ120" i="5"/>
  <c r="AZ120" i="5" s="1"/>
  <c r="CJ120" i="5"/>
  <c r="CJ485" i="5"/>
  <c r="AQ485" i="5"/>
  <c r="AZ485" i="5" s="1"/>
  <c r="CJ332" i="5"/>
  <c r="AQ332" i="5"/>
  <c r="AZ332" i="5" s="1"/>
  <c r="CJ650" i="5"/>
  <c r="AQ650" i="5"/>
  <c r="CJ546" i="5"/>
  <c r="AQ546" i="5"/>
  <c r="AZ546" i="5" s="1"/>
  <c r="CJ184" i="5"/>
  <c r="AQ184" i="5"/>
  <c r="AZ184" i="5" s="1"/>
  <c r="CJ280" i="5"/>
  <c r="AQ280" i="5"/>
  <c r="AZ280" i="5" s="1"/>
  <c r="CJ507" i="5"/>
  <c r="AQ507" i="5"/>
  <c r="AZ507" i="5" s="1"/>
  <c r="CJ531" i="5"/>
  <c r="AQ531" i="5"/>
  <c r="AZ531" i="5" s="1"/>
  <c r="AQ387" i="5"/>
  <c r="AZ387" i="5" s="1"/>
  <c r="CJ387" i="5"/>
  <c r="CJ293" i="5"/>
  <c r="AQ293" i="5"/>
  <c r="AZ293" i="5" s="1"/>
  <c r="AY119" i="5"/>
  <c r="CJ315" i="5"/>
  <c r="AQ315" i="5"/>
  <c r="AZ315" i="5" s="1"/>
  <c r="AQ264" i="5"/>
  <c r="AZ264" i="5" s="1"/>
  <c r="CJ264" i="5"/>
  <c r="CJ738" i="5"/>
  <c r="AQ738" i="5"/>
  <c r="AY267" i="5"/>
  <c r="AY279" i="5"/>
  <c r="CJ122" i="5"/>
  <c r="AQ122" i="5"/>
  <c r="AZ122" i="5" s="1"/>
  <c r="AQ401" i="5"/>
  <c r="AZ401" i="5" s="1"/>
  <c r="CJ401" i="5"/>
  <c r="AQ745" i="5"/>
  <c r="CJ745" i="5"/>
  <c r="AQ103" i="5"/>
  <c r="AZ103" i="5" s="1"/>
  <c r="CJ103" i="5"/>
  <c r="AY261" i="5"/>
  <c r="AQ483" i="5"/>
  <c r="AZ483" i="5" s="1"/>
  <c r="CJ483" i="5"/>
  <c r="AQ708" i="5"/>
  <c r="CJ708" i="5"/>
  <c r="CJ291" i="5"/>
  <c r="AQ291" i="5"/>
  <c r="AZ291" i="5" s="1"/>
  <c r="AQ554" i="5"/>
  <c r="AZ554" i="5" s="1"/>
  <c r="CJ554" i="5"/>
  <c r="AY264" i="5"/>
  <c r="CJ817" i="5"/>
  <c r="AQ817" i="5"/>
  <c r="CK646" i="5"/>
  <c r="AR646" i="5"/>
  <c r="CJ107" i="5"/>
  <c r="AQ107" i="5"/>
  <c r="AZ107" i="5" s="1"/>
  <c r="CJ62" i="5"/>
  <c r="AQ62" i="5"/>
  <c r="AZ62" i="5" s="1"/>
  <c r="CK57" i="5"/>
  <c r="AR57" i="5"/>
  <c r="BA57" i="5" s="1"/>
  <c r="CJ273" i="5"/>
  <c r="AQ273" i="5"/>
  <c r="AZ273" i="5" s="1"/>
  <c r="CJ393" i="5"/>
  <c r="AQ393" i="5"/>
  <c r="AZ393" i="5" s="1"/>
  <c r="CJ430" i="5"/>
  <c r="AQ430" i="5"/>
  <c r="AZ430" i="5" s="1"/>
  <c r="CK49" i="5"/>
  <c r="AR49" i="5"/>
  <c r="BA49" i="5" s="1"/>
  <c r="CJ487" i="5"/>
  <c r="AQ487" i="5"/>
  <c r="AZ487" i="5" s="1"/>
  <c r="CJ196" i="5"/>
  <c r="AQ196" i="5"/>
  <c r="AZ196" i="5" s="1"/>
  <c r="CJ684" i="5"/>
  <c r="AQ684" i="5"/>
  <c r="AQ109" i="5"/>
  <c r="AZ109" i="5" s="1"/>
  <c r="CJ109" i="5"/>
  <c r="CJ354" i="5"/>
  <c r="AQ354" i="5"/>
  <c r="AZ354" i="5" s="1"/>
  <c r="CJ697" i="5"/>
  <c r="AQ697" i="5"/>
  <c r="AQ736" i="5"/>
  <c r="CJ736" i="5"/>
  <c r="CJ549" i="5"/>
  <c r="AQ549" i="5"/>
  <c r="AZ549" i="5" s="1"/>
  <c r="AQ816" i="5"/>
  <c r="CJ816" i="5"/>
  <c r="CK795" i="5"/>
  <c r="AR795" i="5"/>
  <c r="CK660" i="5"/>
  <c r="AR660" i="5"/>
  <c r="CK568" i="5"/>
  <c r="AR568" i="5"/>
  <c r="BA568" i="5" s="1"/>
  <c r="CJ814" i="5"/>
  <c r="AQ814" i="5"/>
  <c r="CK119" i="5"/>
  <c r="AR119" i="5"/>
  <c r="BA119" i="5" s="1"/>
  <c r="CJ390" i="5"/>
  <c r="AQ390" i="5"/>
  <c r="AZ390" i="5" s="1"/>
  <c r="CJ205" i="5"/>
  <c r="AQ205" i="5"/>
  <c r="AZ205" i="5" s="1"/>
  <c r="CK551" i="5"/>
  <c r="AR551" i="5"/>
  <c r="BA551" i="5" s="1"/>
  <c r="CJ717" i="5"/>
  <c r="AQ717" i="5"/>
  <c r="CJ138" i="5"/>
  <c r="AQ138" i="5"/>
  <c r="AZ138" i="5" s="1"/>
  <c r="CJ156" i="5"/>
  <c r="AQ156" i="5"/>
  <c r="AZ156" i="5" s="1"/>
  <c r="CJ455" i="5"/>
  <c r="AQ455" i="5"/>
  <c r="AZ455" i="5" s="1"/>
  <c r="CJ146" i="5"/>
  <c r="AQ146" i="5"/>
  <c r="AZ146" i="5" s="1"/>
  <c r="AR694" i="5"/>
  <c r="CK694" i="5"/>
  <c r="CK137" i="5"/>
  <c r="AR137" i="5"/>
  <c r="BA137" i="5" s="1"/>
  <c r="CJ436" i="5"/>
  <c r="AQ436" i="5"/>
  <c r="AZ436" i="5" s="1"/>
  <c r="AQ75" i="5"/>
  <c r="CJ75" i="5"/>
  <c r="CJ407" i="5"/>
  <c r="AQ407" i="5"/>
  <c r="AZ407" i="5" s="1"/>
  <c r="CJ760" i="5"/>
  <c r="AQ760" i="5"/>
  <c r="AY127" i="5"/>
  <c r="CJ286" i="5"/>
  <c r="AQ286" i="5"/>
  <c r="AZ286" i="5" s="1"/>
  <c r="CK587" i="5"/>
  <c r="AR587" i="5"/>
  <c r="BA587" i="5" s="1"/>
  <c r="CJ248" i="5"/>
  <c r="AQ248" i="5"/>
  <c r="AZ248" i="5" s="1"/>
  <c r="CJ116" i="5"/>
  <c r="AQ116" i="5"/>
  <c r="CJ425" i="5"/>
  <c r="AQ425" i="5"/>
  <c r="AZ425" i="5" s="1"/>
  <c r="CK331" i="5"/>
  <c r="AR331" i="5"/>
  <c r="BA331" i="5" s="1"/>
  <c r="CJ300" i="5"/>
  <c r="AQ300" i="5"/>
  <c r="AZ300" i="5" s="1"/>
  <c r="CK261" i="5"/>
  <c r="AR261" i="5"/>
  <c r="BA261" i="5" s="1"/>
  <c r="CJ416" i="5"/>
  <c r="AQ416" i="5"/>
  <c r="AZ416" i="5" s="1"/>
  <c r="AR727" i="5"/>
  <c r="CK727" i="5"/>
  <c r="CJ123" i="5"/>
  <c r="AQ123" i="5"/>
  <c r="AZ123" i="5" s="1"/>
  <c r="CK426" i="5"/>
  <c r="AR426" i="5"/>
  <c r="BA426" i="5" s="1"/>
  <c r="CJ128" i="5"/>
  <c r="AQ128" i="5"/>
  <c r="AZ128" i="5" s="1"/>
  <c r="AY83" i="5"/>
  <c r="AY81" i="5"/>
  <c r="AY79" i="5"/>
  <c r="AY80" i="5"/>
  <c r="AY82" i="5"/>
  <c r="AQ682" i="5"/>
  <c r="CJ682" i="5"/>
  <c r="CK131" i="5"/>
  <c r="AR131" i="5"/>
  <c r="BA131" i="5" s="1"/>
  <c r="CK478" i="5"/>
  <c r="AR478" i="5"/>
  <c r="BA478" i="5" s="1"/>
  <c r="CK788" i="5"/>
  <c r="AR788" i="5"/>
  <c r="CJ803" i="5"/>
  <c r="AQ803" i="5"/>
  <c r="CJ226" i="5"/>
  <c r="AQ226" i="5"/>
  <c r="AZ226" i="5" s="1"/>
  <c r="CJ451" i="5"/>
  <c r="AQ451" i="5"/>
  <c r="AZ451" i="5" s="1"/>
  <c r="CJ518" i="5"/>
  <c r="AQ518" i="5"/>
  <c r="AZ518" i="5" s="1"/>
  <c r="CJ758" i="5"/>
  <c r="AQ758" i="5"/>
  <c r="CK323" i="5"/>
  <c r="AR323" i="5"/>
  <c r="BA323" i="5" s="1"/>
  <c r="CK294" i="5"/>
  <c r="AR294" i="5"/>
  <c r="BA294" i="5" s="1"/>
  <c r="AQ591" i="5"/>
  <c r="AZ591" i="5" s="1"/>
  <c r="CJ591" i="5"/>
  <c r="CK784" i="5"/>
  <c r="AR784" i="5"/>
  <c r="CJ508" i="5"/>
  <c r="AQ508" i="5"/>
  <c r="AZ508" i="5" s="1"/>
  <c r="CK97" i="5"/>
  <c r="AR97" i="5"/>
  <c r="BA97" i="5" s="1"/>
  <c r="AY75" i="5"/>
  <c r="AY73" i="5"/>
  <c r="AY74" i="5"/>
  <c r="AY72" i="5"/>
  <c r="CK388" i="5"/>
  <c r="AR388" i="5"/>
  <c r="BA388" i="5" s="1"/>
  <c r="CK626" i="5"/>
  <c r="AR626" i="5"/>
  <c r="BA626" i="5" s="1"/>
  <c r="CJ713" i="5"/>
  <c r="AQ713" i="5"/>
  <c r="CK504" i="5"/>
  <c r="AR504" i="5"/>
  <c r="BA504" i="5" s="1"/>
  <c r="CJ257" i="5"/>
  <c r="AQ257" i="5"/>
  <c r="AZ257" i="5" s="1"/>
  <c r="CK284" i="5"/>
  <c r="AR284" i="5"/>
  <c r="BA284" i="5" s="1"/>
  <c r="CJ117" i="5"/>
  <c r="AQ117" i="5"/>
  <c r="CJ449" i="5"/>
  <c r="AQ449" i="5"/>
  <c r="AZ449" i="5" s="1"/>
  <c r="CJ361" i="5"/>
  <c r="AQ361" i="5"/>
  <c r="AZ361" i="5" s="1"/>
  <c r="CK328" i="5"/>
  <c r="AR328" i="5"/>
  <c r="BA328" i="5" s="1"/>
  <c r="CJ172" i="5"/>
  <c r="AQ172" i="5"/>
  <c r="AZ172" i="5" s="1"/>
  <c r="AQ671" i="5"/>
  <c r="CJ671" i="5"/>
  <c r="CJ240" i="5"/>
  <c r="AQ240" i="5"/>
  <c r="AZ240" i="5" s="1"/>
  <c r="AY124" i="5"/>
  <c r="CJ239" i="5"/>
  <c r="AQ239" i="5"/>
  <c r="AZ239" i="5" s="1"/>
  <c r="CK619" i="5"/>
  <c r="AR619" i="5"/>
  <c r="BA619" i="5" s="1"/>
  <c r="AR125" i="5"/>
  <c r="BA125" i="5" s="1"/>
  <c r="CK125" i="5"/>
  <c r="CJ140" i="5"/>
  <c r="AQ140" i="5"/>
  <c r="AZ140" i="5" s="1"/>
  <c r="CJ100" i="5"/>
  <c r="AQ100" i="5"/>
  <c r="AZ100" i="5" s="1"/>
  <c r="CK747" i="5"/>
  <c r="AR747" i="5"/>
  <c r="CJ780" i="5"/>
  <c r="AQ780" i="5"/>
  <c r="CK149" i="5"/>
  <c r="AR149" i="5"/>
  <c r="BA149" i="5" s="1"/>
  <c r="CK418" i="5"/>
  <c r="AR418" i="5"/>
  <c r="BA418" i="5" s="1"/>
  <c r="CJ166" i="5"/>
  <c r="AQ166" i="5"/>
  <c r="AZ166" i="5" s="1"/>
  <c r="CK189" i="5"/>
  <c r="AR189" i="5"/>
  <c r="BA189" i="5" s="1"/>
  <c r="AQ69" i="5"/>
  <c r="CJ69" i="5"/>
  <c r="CJ217" i="5"/>
  <c r="AQ217" i="5"/>
  <c r="AZ217" i="5" s="1"/>
  <c r="CJ147" i="5"/>
  <c r="AQ147" i="5"/>
  <c r="AZ147" i="5" s="1"/>
  <c r="AQ663" i="5"/>
  <c r="CJ663" i="5"/>
  <c r="CJ384" i="5"/>
  <c r="AQ384" i="5"/>
  <c r="AZ384" i="5" s="1"/>
  <c r="CJ517" i="5"/>
  <c r="AQ517" i="5"/>
  <c r="AZ517" i="5" s="1"/>
  <c r="CJ526" i="5"/>
  <c r="AQ526" i="5"/>
  <c r="AZ526" i="5" s="1"/>
  <c r="CJ244" i="5"/>
  <c r="AQ244" i="5"/>
  <c r="AZ244" i="5" s="1"/>
  <c r="CJ443" i="5"/>
  <c r="AQ443" i="5"/>
  <c r="AZ443" i="5" s="1"/>
  <c r="AQ346" i="5"/>
  <c r="AZ346" i="5" s="1"/>
  <c r="CJ346" i="5"/>
  <c r="CJ290" i="5"/>
  <c r="AQ290" i="5"/>
  <c r="AZ290" i="5" s="1"/>
  <c r="CK333" i="5"/>
  <c r="AR333" i="5"/>
  <c r="BA333" i="5" s="1"/>
  <c r="CJ159" i="5"/>
  <c r="AQ159" i="5"/>
  <c r="AZ159" i="5" s="1"/>
  <c r="CJ83" i="5"/>
  <c r="AQ83" i="5"/>
  <c r="AQ246" i="5"/>
  <c r="AZ246" i="5" s="1"/>
  <c r="CJ246" i="5"/>
  <c r="CK365" i="5"/>
  <c r="AR365" i="5"/>
  <c r="BA365" i="5" s="1"/>
  <c r="AQ649" i="5"/>
  <c r="CJ649" i="5"/>
  <c r="CJ488" i="5"/>
  <c r="AQ488" i="5"/>
  <c r="AZ488" i="5" s="1"/>
  <c r="CJ618" i="5"/>
  <c r="AQ618" i="5"/>
  <c r="AZ618" i="5" s="1"/>
  <c r="CK132" i="5"/>
  <c r="AR132" i="5"/>
  <c r="BA132" i="5" s="1"/>
  <c r="CJ503" i="5"/>
  <c r="AQ503" i="5"/>
  <c r="AZ503" i="5" s="1"/>
  <c r="AQ606" i="5"/>
  <c r="AZ606" i="5" s="1"/>
  <c r="CJ606" i="5"/>
  <c r="CJ234" i="5"/>
  <c r="AQ234" i="5"/>
  <c r="AZ234" i="5" s="1"/>
  <c r="AQ622" i="5"/>
  <c r="AZ622" i="5" s="1"/>
  <c r="CJ622" i="5"/>
  <c r="AR46" i="5"/>
  <c r="BA46" i="5" s="1"/>
  <c r="CK46" i="5"/>
  <c r="CJ385" i="5"/>
  <c r="AQ385" i="5"/>
  <c r="AZ385" i="5" s="1"/>
  <c r="AQ330" i="5"/>
  <c r="AZ330" i="5" s="1"/>
  <c r="CJ330" i="5"/>
  <c r="CJ92" i="5"/>
  <c r="AQ92" i="5"/>
  <c r="AZ92" i="5" s="1"/>
  <c r="AR729" i="5"/>
  <c r="CK729" i="5"/>
  <c r="CJ798" i="5"/>
  <c r="AQ798" i="5"/>
  <c r="CJ489" i="5"/>
  <c r="AQ489" i="5"/>
  <c r="AZ489" i="5" s="1"/>
  <c r="CJ785" i="5"/>
  <c r="AQ785" i="5"/>
  <c r="AQ206" i="5"/>
  <c r="AZ206" i="5" s="1"/>
  <c r="CJ206" i="5"/>
  <c r="CJ314" i="5"/>
  <c r="AQ314" i="5"/>
  <c r="AZ314" i="5" s="1"/>
  <c r="CJ183" i="5"/>
  <c r="AQ183" i="5"/>
  <c r="AZ183" i="5" s="1"/>
  <c r="CJ144" i="5"/>
  <c r="AQ144" i="5"/>
  <c r="AZ144" i="5" s="1"/>
  <c r="CK193" i="5"/>
  <c r="AR193" i="5"/>
  <c r="BA193" i="5" s="1"/>
  <c r="AY300" i="5"/>
  <c r="AY299" i="5"/>
  <c r="CJ604" i="5"/>
  <c r="AQ604" i="5"/>
  <c r="AZ604" i="5" s="1"/>
  <c r="CK748" i="5"/>
  <c r="AR748" i="5"/>
  <c r="CK141" i="5"/>
  <c r="AR141" i="5"/>
  <c r="BA141" i="5" s="1"/>
  <c r="AQ148" i="5"/>
  <c r="AZ148" i="5" s="1"/>
  <c r="CJ148" i="5"/>
  <c r="CK610" i="5"/>
  <c r="AR610" i="5"/>
  <c r="BA610" i="5" s="1"/>
  <c r="CJ482" i="5"/>
  <c r="AQ482" i="5"/>
  <c r="AZ482" i="5" s="1"/>
  <c r="CK667" i="5"/>
  <c r="AR667" i="5"/>
  <c r="AQ190" i="5"/>
  <c r="AZ190" i="5" s="1"/>
  <c r="CJ190" i="5"/>
  <c r="AQ124" i="5"/>
  <c r="AZ124" i="5" s="1"/>
  <c r="CJ124" i="5"/>
  <c r="AR617" i="5"/>
  <c r="BA617" i="5" s="1"/>
  <c r="CK617" i="5"/>
  <c r="CJ469" i="5"/>
  <c r="AQ469" i="5"/>
  <c r="AZ469" i="5" s="1"/>
  <c r="AQ232" i="5"/>
  <c r="AZ232" i="5" s="1"/>
  <c r="CJ232" i="5"/>
  <c r="CJ352" i="5"/>
  <c r="AQ352" i="5"/>
  <c r="AZ352" i="5" s="1"/>
  <c r="AZ88" i="5"/>
  <c r="AQ789" i="5"/>
  <c r="CJ789" i="5"/>
  <c r="CJ419" i="5"/>
  <c r="AQ419" i="5"/>
  <c r="AZ419" i="5" s="1"/>
  <c r="CK155" i="5"/>
  <c r="AR155" i="5"/>
  <c r="BA155" i="5" s="1"/>
  <c r="CJ572" i="5"/>
  <c r="AQ572" i="5"/>
  <c r="AZ572" i="5" s="1"/>
  <c r="CK396" i="5"/>
  <c r="AR396" i="5"/>
  <c r="BA396" i="5" s="1"/>
  <c r="CJ446" i="5"/>
  <c r="AQ446" i="5"/>
  <c r="AZ446" i="5" s="1"/>
  <c r="CK464" i="5"/>
  <c r="AR464" i="5"/>
  <c r="BA464" i="5" s="1"/>
  <c r="CJ400" i="5"/>
  <c r="AQ400" i="5"/>
  <c r="AZ400" i="5" s="1"/>
  <c r="CJ306" i="5"/>
  <c r="AQ306" i="5"/>
  <c r="AZ306" i="5" s="1"/>
  <c r="CK444" i="5"/>
  <c r="AR444" i="5"/>
  <c r="BA444" i="5" s="1"/>
  <c r="CK56" i="5"/>
  <c r="AR56" i="5"/>
  <c r="BA56" i="5" s="1"/>
  <c r="CJ222" i="5"/>
  <c r="AQ222" i="5"/>
  <c r="AZ222" i="5" s="1"/>
  <c r="CK782" i="5"/>
  <c r="AR782" i="5"/>
  <c r="CJ245" i="5"/>
  <c r="AQ245" i="5"/>
  <c r="AZ245" i="5" s="1"/>
  <c r="CJ437" i="5"/>
  <c r="AQ437" i="5"/>
  <c r="AZ437" i="5" s="1"/>
  <c r="AR777" i="5"/>
  <c r="CK777" i="5"/>
  <c r="CJ801" i="5"/>
  <c r="AQ801" i="5"/>
  <c r="CK207" i="5"/>
  <c r="AR207" i="5"/>
  <c r="BA207" i="5" s="1"/>
  <c r="CK404" i="5"/>
  <c r="AR404" i="5"/>
  <c r="BA404" i="5" s="1"/>
  <c r="CK327" i="5"/>
  <c r="AR327" i="5"/>
  <c r="BA327" i="5" s="1"/>
  <c r="CK579" i="5"/>
  <c r="AR579" i="5"/>
  <c r="BA579" i="5" s="1"/>
  <c r="CJ355" i="5"/>
  <c r="AQ355" i="5"/>
  <c r="AZ355" i="5" s="1"/>
  <c r="CJ564" i="5"/>
  <c r="AQ564" i="5"/>
  <c r="AZ564" i="5" s="1"/>
  <c r="CK536" i="5"/>
  <c r="AR536" i="5"/>
  <c r="BA536" i="5" s="1"/>
  <c r="CJ362" i="5"/>
  <c r="AQ362" i="5"/>
  <c r="AZ362" i="5" s="1"/>
  <c r="AY294" i="5"/>
  <c r="CJ265" i="5"/>
  <c r="AQ265" i="5"/>
  <c r="AZ265" i="5" s="1"/>
  <c r="CK114" i="5"/>
  <c r="AR114" i="5"/>
  <c r="BA114" i="5" s="1"/>
  <c r="CJ237" i="5"/>
  <c r="AQ237" i="5"/>
  <c r="AZ237" i="5" s="1"/>
  <c r="CJ233" i="5"/>
  <c r="AQ233" i="5"/>
  <c r="AZ233" i="5" s="1"/>
  <c r="CK486" i="5"/>
  <c r="AR486" i="5"/>
  <c r="BA486" i="5" s="1"/>
  <c r="AQ703" i="5"/>
  <c r="CJ703" i="5"/>
  <c r="AQ700" i="5"/>
  <c r="CJ700" i="5"/>
  <c r="CK539" i="5"/>
  <c r="AR539" i="5"/>
  <c r="BA539" i="5" s="1"/>
  <c r="CJ324" i="5"/>
  <c r="AQ324" i="5"/>
  <c r="AZ324" i="5" s="1"/>
  <c r="CK304" i="5"/>
  <c r="AR304" i="5"/>
  <c r="BA304" i="5" s="1"/>
  <c r="CJ313" i="5"/>
  <c r="AQ313" i="5"/>
  <c r="AZ313" i="5" s="1"/>
  <c r="CJ43" i="5"/>
  <c r="AQ43" i="5"/>
  <c r="AZ43" i="5" s="1"/>
  <c r="CJ150" i="5"/>
  <c r="AQ150" i="5"/>
  <c r="AZ150" i="5" s="1"/>
  <c r="CJ199" i="5"/>
  <c r="AQ199" i="5"/>
  <c r="AZ199" i="5" s="1"/>
  <c r="CJ163" i="5"/>
  <c r="AQ163" i="5"/>
  <c r="AZ163" i="5" s="1"/>
  <c r="AQ583" i="5"/>
  <c r="AZ583" i="5" s="1"/>
  <c r="CJ583" i="5"/>
  <c r="CJ673" i="5"/>
  <c r="AQ673" i="5"/>
  <c r="CJ613" i="5"/>
  <c r="AQ613" i="5"/>
  <c r="AZ613" i="5" s="1"/>
  <c r="CK762" i="5"/>
  <c r="AR762" i="5"/>
  <c r="CJ127" i="5"/>
  <c r="AQ127" i="5"/>
  <c r="AZ127" i="5" s="1"/>
  <c r="CK593" i="5"/>
  <c r="AR593" i="5"/>
  <c r="BA593" i="5" s="1"/>
  <c r="CJ473" i="5"/>
  <c r="AQ473" i="5"/>
  <c r="AZ473" i="5" s="1"/>
  <c r="CJ101" i="5"/>
  <c r="AQ101" i="5"/>
  <c r="AZ101" i="5" s="1"/>
  <c r="CK675" i="5"/>
  <c r="AR675" i="5"/>
  <c r="CK739" i="5"/>
  <c r="AR739" i="5"/>
  <c r="AR584" i="5"/>
  <c r="BA584" i="5" s="1"/>
  <c r="CK584" i="5"/>
  <c r="CJ359" i="5"/>
  <c r="AQ359" i="5"/>
  <c r="AZ359" i="5" s="1"/>
  <c r="CJ806" i="5"/>
  <c r="AQ806" i="5"/>
  <c r="CJ366" i="5"/>
  <c r="AQ366" i="5"/>
  <c r="AZ366" i="5" s="1"/>
  <c r="CJ514" i="5"/>
  <c r="AQ514" i="5"/>
  <c r="AZ514" i="5" s="1"/>
  <c r="CK88" i="5"/>
  <c r="AR88" i="5"/>
  <c r="BA88" i="5" s="1"/>
  <c r="CK733" i="5"/>
  <c r="AR733" i="5"/>
  <c r="AY295" i="5"/>
  <c r="AQ575" i="5"/>
  <c r="AZ575" i="5" s="1"/>
  <c r="CJ575" i="5"/>
  <c r="CK285" i="5"/>
  <c r="AR285" i="5"/>
  <c r="BA285" i="5" s="1"/>
  <c r="CK578" i="5"/>
  <c r="AR578" i="5"/>
  <c r="BA578" i="5" s="1"/>
  <c r="AQ490" i="5"/>
  <c r="AZ490" i="5" s="1"/>
  <c r="CJ490" i="5"/>
  <c r="CK470" i="5"/>
  <c r="AR470" i="5"/>
  <c r="BA470" i="5" s="1"/>
  <c r="CJ637" i="5"/>
  <c r="AQ637" i="5"/>
  <c r="AZ637" i="5" s="1"/>
  <c r="CK659" i="5"/>
  <c r="AR659" i="5"/>
  <c r="CK129" i="5"/>
  <c r="AR129" i="5"/>
  <c r="BA129" i="5" s="1"/>
  <c r="CK538" i="5"/>
  <c r="AR538" i="5"/>
  <c r="BA538" i="5" s="1"/>
  <c r="CJ771" i="5"/>
  <c r="AQ771" i="5"/>
  <c r="CJ643" i="5"/>
  <c r="AQ643" i="5"/>
  <c r="CJ133" i="5"/>
  <c r="AQ133" i="5"/>
  <c r="CJ647" i="5"/>
  <c r="AQ647" i="5"/>
  <c r="CJ681" i="5"/>
  <c r="AQ681" i="5"/>
  <c r="CJ255" i="5"/>
  <c r="AQ255" i="5"/>
  <c r="AZ255" i="5" s="1"/>
  <c r="CJ439" i="5"/>
  <c r="AQ439" i="5"/>
  <c r="AZ439" i="5" s="1"/>
  <c r="AQ645" i="5"/>
  <c r="CJ645" i="5"/>
  <c r="CJ495" i="5"/>
  <c r="AQ495" i="5"/>
  <c r="AZ495" i="5" s="1"/>
  <c r="CK227" i="5"/>
  <c r="AR227" i="5"/>
  <c r="BA227" i="5" s="1"/>
  <c r="CJ598" i="5"/>
  <c r="AQ598" i="5"/>
  <c r="AZ598" i="5" s="1"/>
  <c r="CJ180" i="5"/>
  <c r="AQ180" i="5"/>
  <c r="AZ180" i="5" s="1"/>
  <c r="CK145" i="5"/>
  <c r="AR145" i="5"/>
  <c r="BA145" i="5" s="1"/>
  <c r="CK448" i="5"/>
  <c r="AR448" i="5"/>
  <c r="BA448" i="5" s="1"/>
  <c r="AR121" i="5"/>
  <c r="BA121" i="5" s="1"/>
  <c r="CK121" i="5"/>
  <c r="CK310" i="5"/>
  <c r="AR310" i="5"/>
  <c r="BA310" i="5" s="1"/>
  <c r="AY66" i="5"/>
  <c r="CJ714" i="5"/>
  <c r="AQ714" i="5"/>
  <c r="CJ168" i="5"/>
  <c r="AQ168" i="5"/>
  <c r="AZ168" i="5" s="1"/>
  <c r="CK458" i="5"/>
  <c r="AR458" i="5"/>
  <c r="BA458" i="5" s="1"/>
  <c r="CJ151" i="5"/>
  <c r="AQ151" i="5"/>
  <c r="AZ151" i="5" s="1"/>
  <c r="CJ171" i="5"/>
  <c r="AQ171" i="5"/>
  <c r="AZ171" i="5" s="1"/>
  <c r="CJ590" i="5"/>
  <c r="AQ590" i="5"/>
  <c r="AZ590" i="5" s="1"/>
  <c r="CJ783" i="5"/>
  <c r="AQ783" i="5"/>
  <c r="CK267" i="5"/>
  <c r="AR267" i="5"/>
  <c r="BA267" i="5" s="1"/>
  <c r="CK112" i="5"/>
  <c r="AR112" i="5"/>
  <c r="BA112" i="5" s="1"/>
  <c r="CJ342" i="5"/>
  <c r="AQ342" i="5"/>
  <c r="AZ342" i="5" s="1"/>
  <c r="AR735" i="5"/>
  <c r="CK735" i="5"/>
  <c r="CK633" i="5"/>
  <c r="AR633" i="5"/>
  <c r="BA633" i="5" s="1"/>
  <c r="CJ476" i="5"/>
  <c r="AQ476" i="5"/>
  <c r="AZ476" i="5" s="1"/>
  <c r="CJ86" i="5"/>
  <c r="AQ86" i="5"/>
  <c r="AZ86" i="5" s="1"/>
  <c r="CK373" i="5"/>
  <c r="AR373" i="5"/>
  <c r="BA373" i="5" s="1"/>
  <c r="AQ203" i="5"/>
  <c r="AZ203" i="5" s="1"/>
  <c r="CJ203" i="5"/>
  <c r="CK493" i="5"/>
  <c r="AR493" i="5"/>
  <c r="BA493" i="5" s="1"/>
  <c r="AQ216" i="5"/>
  <c r="AZ216" i="5" s="1"/>
  <c r="CJ216" i="5"/>
  <c r="CK161" i="5"/>
  <c r="AR161" i="5"/>
  <c r="BA161" i="5" s="1"/>
  <c r="CK611" i="5"/>
  <c r="AR611" i="5"/>
  <c r="BA611" i="5" s="1"/>
  <c r="CJ648" i="5"/>
  <c r="AQ648" i="5"/>
  <c r="CJ461" i="5"/>
  <c r="AQ461" i="5"/>
  <c r="AZ461" i="5" s="1"/>
  <c r="CJ734" i="5"/>
  <c r="AQ734" i="5"/>
  <c r="CJ596" i="5"/>
  <c r="AQ596" i="5"/>
  <c r="AZ596" i="5" s="1"/>
  <c r="CK104" i="5"/>
  <c r="AR104" i="5"/>
  <c r="BA104" i="5" s="1"/>
  <c r="CJ634" i="5"/>
  <c r="AQ634" i="5"/>
  <c r="AZ634" i="5" s="1"/>
  <c r="CK502" i="5"/>
  <c r="AR502" i="5"/>
  <c r="BA502" i="5" s="1"/>
  <c r="CK102" i="5"/>
  <c r="AR102" i="5"/>
  <c r="BA102" i="5" s="1"/>
  <c r="CJ787" i="5"/>
  <c r="AQ787" i="5"/>
  <c r="CJ636" i="5"/>
  <c r="AQ636" i="5"/>
  <c r="AZ636" i="5" s="1"/>
  <c r="CK405" i="5"/>
  <c r="AR405" i="5"/>
  <c r="BA405" i="5" s="1"/>
  <c r="CJ709" i="5"/>
  <c r="AQ709" i="5"/>
  <c r="CK528" i="5"/>
  <c r="AR528" i="5"/>
  <c r="BA528" i="5" s="1"/>
  <c r="AY133" i="5"/>
  <c r="AY130" i="5"/>
  <c r="AY129" i="5"/>
  <c r="CK358" i="5"/>
  <c r="AR358" i="5"/>
  <c r="BA358" i="5" s="1"/>
  <c r="CJ665" i="5"/>
  <c r="AQ665" i="5"/>
  <c r="CJ460" i="5"/>
  <c r="AQ460" i="5"/>
  <c r="AZ460" i="5" s="1"/>
  <c r="CK219" i="5"/>
  <c r="AR219" i="5"/>
  <c r="BA219" i="5" s="1"/>
  <c r="CJ44" i="5"/>
  <c r="AQ44" i="5"/>
  <c r="AZ44" i="5" s="1"/>
  <c r="AQ752" i="5"/>
  <c r="CJ752" i="5"/>
  <c r="CJ337" i="5"/>
  <c r="AQ337" i="5"/>
  <c r="AZ337" i="5" s="1"/>
  <c r="CJ351" i="5"/>
  <c r="AQ351" i="5"/>
  <c r="AZ351" i="5" s="1"/>
  <c r="CJ657" i="5"/>
  <c r="AQ657" i="5"/>
  <c r="CK627" i="5"/>
  <c r="AR627" i="5"/>
  <c r="BA627" i="5" s="1"/>
  <c r="AQ198" i="5"/>
  <c r="AZ198" i="5" s="1"/>
  <c r="CJ198" i="5"/>
  <c r="CK268" i="5"/>
  <c r="AR268" i="5"/>
  <c r="BA268" i="5" s="1"/>
  <c r="AQ45" i="5"/>
  <c r="AZ45" i="5" s="1"/>
  <c r="CJ45" i="5"/>
  <c r="CJ513" i="5"/>
  <c r="AQ513" i="5"/>
  <c r="AZ513" i="5" s="1"/>
  <c r="CJ431" i="5"/>
  <c r="AQ431" i="5"/>
  <c r="AZ431" i="5" s="1"/>
  <c r="CJ369" i="5"/>
  <c r="AQ369" i="5"/>
  <c r="AZ369" i="5" s="1"/>
  <c r="CJ247" i="5"/>
  <c r="AQ247" i="5"/>
  <c r="AZ247" i="5" s="1"/>
  <c r="CJ254" i="5"/>
  <c r="AQ254" i="5"/>
  <c r="AZ254" i="5" s="1"/>
  <c r="CJ52" i="5"/>
  <c r="AQ52" i="5"/>
  <c r="AZ52" i="5" s="1"/>
  <c r="CJ722" i="5"/>
  <c r="AQ722" i="5"/>
  <c r="AQ51" i="5"/>
  <c r="AZ51" i="5" s="1"/>
  <c r="CJ51" i="5"/>
  <c r="AY818" i="5"/>
  <c r="AY819" i="5"/>
  <c r="AY811" i="5"/>
  <c r="AY820" i="5"/>
  <c r="AY812" i="5"/>
  <c r="AY813" i="5"/>
  <c r="AY817" i="5"/>
  <c r="AY804" i="5"/>
  <c r="AY815" i="5"/>
  <c r="AY805" i="5"/>
  <c r="AY806" i="5"/>
  <c r="AY810" i="5"/>
  <c r="AY807" i="5"/>
  <c r="AY808" i="5"/>
  <c r="AY814" i="5"/>
  <c r="AY799" i="5"/>
  <c r="AY801" i="5"/>
  <c r="AY793" i="5"/>
  <c r="AY809" i="5"/>
  <c r="AY803" i="5"/>
  <c r="AY800" i="5"/>
  <c r="AY816" i="5"/>
  <c r="AY796" i="5"/>
  <c r="AY802" i="5"/>
  <c r="AY797" i="5"/>
  <c r="AY791" i="5"/>
  <c r="AY785" i="5"/>
  <c r="AY795" i="5"/>
  <c r="AY789" i="5"/>
  <c r="AY782" i="5"/>
  <c r="AY783" i="5"/>
  <c r="AY788" i="5"/>
  <c r="AY798" i="5"/>
  <c r="AY792" i="5"/>
  <c r="AY787" i="5"/>
  <c r="AY780" i="5"/>
  <c r="AY776" i="5"/>
  <c r="AY768" i="5"/>
  <c r="AY777" i="5"/>
  <c r="AY769" i="5"/>
  <c r="AY786" i="5"/>
  <c r="AY778" i="5"/>
  <c r="AY770" i="5"/>
  <c r="AY790" i="5"/>
  <c r="AY794" i="5"/>
  <c r="AY784" i="5"/>
  <c r="AY773" i="5"/>
  <c r="AY781" i="5"/>
  <c r="AY774" i="5"/>
  <c r="AY760" i="5"/>
  <c r="AY752" i="5"/>
  <c r="AY765" i="5"/>
  <c r="AY764" i="5"/>
  <c r="AY761" i="5"/>
  <c r="AY753" i="5"/>
  <c r="AY762" i="5"/>
  <c r="AY754" i="5"/>
  <c r="AY775" i="5"/>
  <c r="AY771" i="5"/>
  <c r="AY763" i="5"/>
  <c r="AY755" i="5"/>
  <c r="AY779" i="5"/>
  <c r="AY756" i="5"/>
  <c r="AY749" i="5"/>
  <c r="AY748" i="5"/>
  <c r="AY747" i="5"/>
  <c r="AY744" i="5"/>
  <c r="AY759" i="5"/>
  <c r="AY751" i="5"/>
  <c r="AY745" i="5"/>
  <c r="AY737" i="5"/>
  <c r="AY746" i="5"/>
  <c r="AY738" i="5"/>
  <c r="AY758" i="5"/>
  <c r="AY739" i="5"/>
  <c r="AY731" i="5"/>
  <c r="AY772" i="5"/>
  <c r="AY740" i="5"/>
  <c r="AY732" i="5"/>
  <c r="AY728" i="5"/>
  <c r="AY720" i="5"/>
  <c r="AY729" i="5"/>
  <c r="AY721" i="5"/>
  <c r="AY742" i="5"/>
  <c r="AY735" i="5"/>
  <c r="AY722" i="5"/>
  <c r="AY767" i="5"/>
  <c r="AY766" i="5"/>
  <c r="AY734" i="5"/>
  <c r="AY730" i="5"/>
  <c r="AY723" i="5"/>
  <c r="AY750" i="5"/>
  <c r="AY724" i="5"/>
  <c r="AY727" i="5"/>
  <c r="AY716" i="5"/>
  <c r="AY708" i="5"/>
  <c r="AY717" i="5"/>
  <c r="AY709" i="5"/>
  <c r="AY743" i="5"/>
  <c r="AY741" i="5"/>
  <c r="AY719" i="5"/>
  <c r="AY710" i="5"/>
  <c r="AY733" i="5"/>
  <c r="AY718" i="5"/>
  <c r="AY711" i="5"/>
  <c r="AY736" i="5"/>
  <c r="AY726" i="5"/>
  <c r="AY712" i="5"/>
  <c r="AY715" i="5"/>
  <c r="AY701" i="5"/>
  <c r="AY693" i="5"/>
  <c r="AY685" i="5"/>
  <c r="AY694" i="5"/>
  <c r="AY686" i="5"/>
  <c r="AY725" i="5"/>
  <c r="AY707" i="5"/>
  <c r="AY706" i="5"/>
  <c r="AY705" i="5"/>
  <c r="AY695" i="5"/>
  <c r="AY687" i="5"/>
  <c r="AY714" i="5"/>
  <c r="AY702" i="5"/>
  <c r="AY696" i="5"/>
  <c r="AY688" i="5"/>
  <c r="AY704" i="5"/>
  <c r="AY703" i="5"/>
  <c r="AY697" i="5"/>
  <c r="AY689" i="5"/>
  <c r="AY699" i="5"/>
  <c r="AY691" i="5"/>
  <c r="AY682" i="5"/>
  <c r="AY680" i="5"/>
  <c r="AY672" i="5"/>
  <c r="AY664" i="5"/>
  <c r="AY656" i="5"/>
  <c r="AY713" i="5"/>
  <c r="AY681" i="5"/>
  <c r="AY673" i="5"/>
  <c r="AY665" i="5"/>
  <c r="AY657" i="5"/>
  <c r="AY649" i="5"/>
  <c r="AY674" i="5"/>
  <c r="AY666" i="5"/>
  <c r="AY658" i="5"/>
  <c r="AY650" i="5"/>
  <c r="AY757" i="5"/>
  <c r="AY698" i="5"/>
  <c r="AY690" i="5"/>
  <c r="AY684" i="5"/>
  <c r="AY675" i="5"/>
  <c r="AY667" i="5"/>
  <c r="AY659" i="5"/>
  <c r="AY651" i="5"/>
  <c r="AY700" i="5"/>
  <c r="AY671" i="5"/>
  <c r="AY648" i="5"/>
  <c r="AY668" i="5"/>
  <c r="AY662" i="5"/>
  <c r="AY647" i="5"/>
  <c r="AY638" i="5"/>
  <c r="AY692" i="5"/>
  <c r="AY655" i="5"/>
  <c r="AY643" i="5"/>
  <c r="AY639" i="5"/>
  <c r="AY678" i="5"/>
  <c r="AY661" i="5"/>
  <c r="AY652" i="5"/>
  <c r="AY646" i="5"/>
  <c r="AY640" i="5"/>
  <c r="AY677" i="5"/>
  <c r="AY670" i="5"/>
  <c r="AY641" i="5"/>
  <c r="AY676" i="5"/>
  <c r="AY663" i="5"/>
  <c r="AY660" i="5"/>
  <c r="AY654" i="5"/>
  <c r="AY642" i="5"/>
  <c r="AY679" i="5"/>
  <c r="AY644" i="5"/>
  <c r="AY669" i="5"/>
  <c r="AY645" i="5"/>
  <c r="AY683" i="5"/>
  <c r="AY653" i="5"/>
  <c r="AQ99" i="5"/>
  <c r="AZ99" i="5" s="1"/>
  <c r="CJ99" i="5"/>
  <c r="CK82" i="5"/>
  <c r="AR82" i="5"/>
  <c r="BA82" i="5" s="1"/>
  <c r="AQ664" i="5"/>
  <c r="CJ664" i="5"/>
  <c r="CJ614" i="5"/>
  <c r="AQ614" i="5"/>
  <c r="AZ614" i="5" s="1"/>
  <c r="CJ496" i="5"/>
  <c r="AQ496" i="5"/>
  <c r="AZ496" i="5" s="1"/>
  <c r="AR197" i="5"/>
  <c r="BA197" i="5" s="1"/>
  <c r="CK197" i="5"/>
  <c r="CJ726" i="5"/>
  <c r="AQ726" i="5"/>
  <c r="CJ505" i="5"/>
  <c r="AQ505" i="5"/>
  <c r="AZ505" i="5" s="1"/>
  <c r="AQ653" i="5"/>
  <c r="CJ653" i="5"/>
  <c r="AQ85" i="5"/>
  <c r="AZ85" i="5" s="1"/>
  <c r="CJ85" i="5"/>
  <c r="CJ740" i="5"/>
  <c r="AQ740" i="5"/>
  <c r="CK251" i="5"/>
  <c r="AR251" i="5"/>
  <c r="BA251" i="5" s="1"/>
  <c r="AR749" i="5"/>
  <c r="CK749" i="5"/>
  <c r="AQ683" i="5"/>
  <c r="CJ683" i="5"/>
  <c r="CJ347" i="5"/>
  <c r="AQ347" i="5"/>
  <c r="AZ347" i="5" s="1"/>
  <c r="AY276" i="5"/>
  <c r="CK364" i="5"/>
  <c r="AR364" i="5"/>
  <c r="BA364" i="5" s="1"/>
  <c r="CJ707" i="5"/>
  <c r="AQ707" i="5"/>
  <c r="CJ218" i="5"/>
  <c r="AQ218" i="5"/>
  <c r="AZ218" i="5" s="1"/>
  <c r="CJ186" i="5"/>
  <c r="AQ186" i="5"/>
  <c r="AZ186" i="5" s="1"/>
  <c r="CJ467" i="5"/>
  <c r="AQ467" i="5"/>
  <c r="AZ467" i="5" s="1"/>
  <c r="CJ530" i="5"/>
  <c r="AQ530" i="5"/>
  <c r="AZ530" i="5" s="1"/>
  <c r="CJ509" i="5"/>
  <c r="AQ509" i="5"/>
  <c r="AZ509" i="5" s="1"/>
  <c r="CK520" i="5"/>
  <c r="AR520" i="5"/>
  <c r="BA520" i="5" s="1"/>
  <c r="CJ420" i="5"/>
  <c r="AQ420" i="5"/>
  <c r="AZ420" i="5" s="1"/>
  <c r="CJ433" i="5"/>
  <c r="AQ433" i="5"/>
  <c r="AZ433" i="5" s="1"/>
  <c r="AY68" i="5"/>
  <c r="CJ561" i="5"/>
  <c r="AQ561" i="5"/>
  <c r="AZ561" i="5" s="1"/>
  <c r="CJ462" i="5"/>
  <c r="AQ462" i="5"/>
  <c r="AZ462" i="5" s="1"/>
  <c r="CJ370" i="5"/>
  <c r="AQ370" i="5"/>
  <c r="AZ370" i="5" s="1"/>
  <c r="CK309" i="5"/>
  <c r="AR309" i="5"/>
  <c r="BA309" i="5" s="1"/>
  <c r="CK710" i="5"/>
  <c r="AR710" i="5"/>
  <c r="AQ142" i="5"/>
  <c r="AZ142" i="5" s="1"/>
  <c r="CJ142" i="5"/>
  <c r="CK534" i="5"/>
  <c r="AR534" i="5"/>
  <c r="BA534" i="5" s="1"/>
  <c r="CJ463" i="5"/>
  <c r="AQ463" i="5"/>
  <c r="AZ463" i="5" s="1"/>
  <c r="CJ357" i="5"/>
  <c r="AQ357" i="5"/>
  <c r="AZ357" i="5" s="1"/>
  <c r="CJ411" i="5"/>
  <c r="AQ411" i="5"/>
  <c r="AZ411" i="5" s="1"/>
  <c r="AQ581" i="5"/>
  <c r="AZ581" i="5" s="1"/>
  <c r="CJ581" i="5"/>
  <c r="CJ519" i="5"/>
  <c r="AQ519" i="5"/>
  <c r="AZ519" i="5" s="1"/>
  <c r="AY67" i="5"/>
  <c r="CK356" i="5"/>
  <c r="AR356" i="5"/>
  <c r="BA356" i="5" s="1"/>
  <c r="CK761" i="5"/>
  <c r="AR761" i="5"/>
  <c r="CJ638" i="5"/>
  <c r="AQ638" i="5"/>
  <c r="CK813" i="5"/>
  <c r="AR813" i="5"/>
  <c r="CK547" i="5"/>
  <c r="AR547" i="5"/>
  <c r="BA547" i="5" s="1"/>
  <c r="CK786" i="5"/>
  <c r="AR786" i="5"/>
  <c r="AQ730" i="5"/>
  <c r="CJ730" i="5"/>
  <c r="CK50" i="5"/>
  <c r="AR50" i="5"/>
  <c r="BA50" i="5" s="1"/>
  <c r="CJ744" i="5"/>
  <c r="AQ744" i="5"/>
  <c r="AQ537" i="5"/>
  <c r="AZ537" i="5" s="1"/>
  <c r="CJ537" i="5"/>
  <c r="CK510" i="5"/>
  <c r="AR510" i="5"/>
  <c r="BA510" i="5" s="1"/>
  <c r="CK695" i="5"/>
  <c r="AR695" i="5"/>
  <c r="CJ191" i="5"/>
  <c r="AQ191" i="5"/>
  <c r="AZ191" i="5" s="1"/>
  <c r="CJ605" i="5"/>
  <c r="AQ605" i="5"/>
  <c r="AZ605" i="5" s="1"/>
  <c r="AQ815" i="5"/>
  <c r="CJ815" i="5"/>
  <c r="CK602" i="5"/>
  <c r="AR602" i="5"/>
  <c r="BA602" i="5" s="1"/>
  <c r="CK661" i="5"/>
  <c r="AR661" i="5"/>
  <c r="CJ715" i="5"/>
  <c r="AQ715" i="5"/>
  <c r="CK757" i="5"/>
  <c r="AR757" i="5"/>
  <c r="CJ582" i="5"/>
  <c r="AQ582" i="5"/>
  <c r="AZ582" i="5" s="1"/>
  <c r="CJ182" i="5"/>
  <c r="AQ182" i="5"/>
  <c r="AZ182" i="5" s="1"/>
  <c r="CJ535" i="5"/>
  <c r="AQ535" i="5"/>
  <c r="AZ535" i="5" s="1"/>
  <c r="CJ311" i="5"/>
  <c r="AQ311" i="5"/>
  <c r="AZ311" i="5" s="1"/>
  <c r="AR805" i="5"/>
  <c r="CK805" i="5"/>
  <c r="CJ187" i="5"/>
  <c r="AQ187" i="5"/>
  <c r="AZ187" i="5" s="1"/>
  <c r="CJ276" i="5"/>
  <c r="AQ276" i="5"/>
  <c r="AZ276" i="5" s="1"/>
  <c r="CK269" i="5"/>
  <c r="AR269" i="5"/>
  <c r="BA269" i="5" s="1"/>
  <c r="AQ511" i="5"/>
  <c r="AZ511" i="5" s="1"/>
  <c r="CJ511" i="5"/>
  <c r="CJ343" i="5"/>
  <c r="AQ343" i="5"/>
  <c r="AZ343" i="5" s="1"/>
  <c r="CJ545" i="5"/>
  <c r="AQ545" i="5"/>
  <c r="AZ545" i="5" s="1"/>
  <c r="CJ252" i="5"/>
  <c r="AQ252" i="5"/>
  <c r="AZ252" i="5" s="1"/>
  <c r="CK624" i="5"/>
  <c r="AR624" i="5"/>
  <c r="BA624" i="5" s="1"/>
  <c r="CJ427" i="5"/>
  <c r="AQ427" i="5"/>
  <c r="AZ427" i="5" s="1"/>
  <c r="AQ84" i="5"/>
  <c r="AZ84" i="5" s="1"/>
  <c r="CJ84" i="5"/>
  <c r="CJ230" i="5"/>
  <c r="AQ230" i="5"/>
  <c r="AZ230" i="5" s="1"/>
  <c r="AQ289" i="5"/>
  <c r="AZ289" i="5" s="1"/>
  <c r="CJ289" i="5"/>
  <c r="CJ253" i="5"/>
  <c r="AQ253" i="5"/>
  <c r="AZ253" i="5" s="1"/>
  <c r="CJ349" i="5"/>
  <c r="AQ349" i="5"/>
  <c r="AZ349" i="5" s="1"/>
  <c r="CK450" i="5"/>
  <c r="AR450" i="5"/>
  <c r="BA450" i="5" s="1"/>
  <c r="CJ68" i="5"/>
  <c r="AQ68" i="5"/>
  <c r="CK90" i="5"/>
  <c r="AR90" i="5"/>
  <c r="BA90" i="5" s="1"/>
  <c r="CJ421" i="5"/>
  <c r="AQ421" i="5"/>
  <c r="AZ421" i="5" s="1"/>
  <c r="CJ533" i="5"/>
  <c r="AQ533" i="5"/>
  <c r="AZ533" i="5" s="1"/>
  <c r="CJ70" i="5"/>
  <c r="AQ70" i="5"/>
  <c r="AZ70" i="5" s="1"/>
  <c r="CK669" i="5"/>
  <c r="AR669" i="5"/>
  <c r="CJ225" i="5"/>
  <c r="AQ225" i="5"/>
  <c r="AZ225" i="5" s="1"/>
  <c r="CJ678" i="5"/>
  <c r="AQ678" i="5"/>
  <c r="CK763" i="5"/>
  <c r="AR763" i="5"/>
  <c r="CK555" i="5"/>
  <c r="AR555" i="5"/>
  <c r="BA555" i="5" s="1"/>
  <c r="CJ136" i="5"/>
  <c r="AQ136" i="5"/>
  <c r="AZ136" i="5" s="1"/>
  <c r="AR394" i="5"/>
  <c r="BA394" i="5" s="1"/>
  <c r="CK394" i="5"/>
  <c r="CK562" i="5"/>
  <c r="AR562" i="5"/>
  <c r="AY296" i="5"/>
  <c r="CK106" i="5"/>
  <c r="AR106" i="5"/>
  <c r="BA106" i="5" s="1"/>
  <c r="AR512" i="5"/>
  <c r="BA512" i="5" s="1"/>
  <c r="CK512" i="5"/>
  <c r="CJ775" i="5"/>
  <c r="AQ775" i="5"/>
  <c r="AQ656" i="5"/>
  <c r="CJ656" i="5"/>
  <c r="AQ399" i="5"/>
  <c r="AZ399" i="5" s="1"/>
  <c r="CJ399" i="5"/>
  <c r="CK220" i="5"/>
  <c r="AR220" i="5"/>
  <c r="BA220" i="5" s="1"/>
  <c r="AQ679" i="5"/>
  <c r="CJ679" i="5"/>
  <c r="CK413" i="5"/>
  <c r="AR413" i="5"/>
  <c r="BA413" i="5" s="1"/>
  <c r="AQ215" i="5"/>
  <c r="AZ215" i="5" s="1"/>
  <c r="CJ215" i="5"/>
  <c r="CJ631" i="5"/>
  <c r="AQ631" i="5"/>
  <c r="AZ631" i="5" s="1"/>
  <c r="CJ67" i="5"/>
  <c r="AQ67" i="5"/>
  <c r="AZ67" i="5" s="1"/>
  <c r="CJ699" i="5"/>
  <c r="AQ699" i="5"/>
  <c r="AQ635" i="5"/>
  <c r="AZ635" i="5" s="1"/>
  <c r="CJ635" i="5"/>
  <c r="AQ204" i="5"/>
  <c r="AZ204" i="5" s="1"/>
  <c r="CJ204" i="5"/>
  <c r="CJ167" i="5"/>
  <c r="AQ167" i="5"/>
  <c r="AZ167" i="5" s="1"/>
  <c r="AZ80" i="5"/>
  <c r="CK524" i="5"/>
  <c r="AR524" i="5"/>
  <c r="BA524" i="5" s="1"/>
  <c r="CJ776" i="5"/>
  <c r="AQ776" i="5"/>
  <c r="CK201" i="5"/>
  <c r="AR201" i="5"/>
  <c r="BA201" i="5" s="1"/>
  <c r="CJ250" i="5"/>
  <c r="AQ250" i="5"/>
  <c r="AZ250" i="5" s="1"/>
  <c r="CK571" i="5"/>
  <c r="AR571" i="5"/>
  <c r="BA571" i="5" s="1"/>
  <c r="CK89" i="5"/>
  <c r="AR89" i="5"/>
  <c r="BA89" i="5" s="1"/>
  <c r="CJ378" i="5"/>
  <c r="AQ378" i="5"/>
  <c r="AZ378" i="5" s="1"/>
  <c r="CJ552" i="5"/>
  <c r="AQ552" i="5"/>
  <c r="AZ552" i="5" s="1"/>
  <c r="AZ130" i="5"/>
  <c r="CJ61" i="5"/>
  <c r="AQ61" i="5"/>
  <c r="AZ61" i="5" s="1"/>
  <c r="AQ174" i="5"/>
  <c r="AZ174" i="5" s="1"/>
  <c r="CJ174" i="5"/>
  <c r="CJ403" i="5"/>
  <c r="AQ403" i="5"/>
  <c r="AZ403" i="5" s="1"/>
  <c r="CJ544" i="5"/>
  <c r="AQ544" i="5"/>
  <c r="AZ544" i="5" s="1"/>
  <c r="CJ194" i="5"/>
  <c r="AQ194" i="5"/>
  <c r="AZ194" i="5" s="1"/>
  <c r="CJ558" i="5"/>
  <c r="AQ558" i="5"/>
  <c r="AZ558" i="5" s="1"/>
  <c r="AQ288" i="5"/>
  <c r="AZ288" i="5" s="1"/>
  <c r="CJ288" i="5"/>
  <c r="CJ768" i="5"/>
  <c r="AQ768" i="5"/>
  <c r="CK651" i="5"/>
  <c r="AR651" i="5"/>
  <c r="CJ408" i="5"/>
  <c r="AQ408" i="5"/>
  <c r="AZ408" i="5" s="1"/>
  <c r="CJ689" i="5"/>
  <c r="AQ689" i="5"/>
  <c r="AY84" i="5"/>
  <c r="CJ644" i="5"/>
  <c r="AQ644" i="5"/>
  <c r="CK754" i="5"/>
  <c r="AR754" i="5"/>
  <c r="CJ54" i="5"/>
  <c r="AQ54" i="5"/>
  <c r="AZ54" i="5" s="1"/>
  <c r="CK696" i="5"/>
  <c r="AR696" i="5"/>
  <c r="AQ559" i="5"/>
  <c r="AZ559" i="5" s="1"/>
  <c r="CJ559" i="5"/>
  <c r="CJ612" i="5"/>
  <c r="AQ612" i="5"/>
  <c r="AZ612" i="5" s="1"/>
  <c r="CJ94" i="5"/>
  <c r="AQ94" i="5"/>
  <c r="CJ175" i="5"/>
  <c r="AQ175" i="5"/>
  <c r="AZ175" i="5" s="1"/>
  <c r="CK414" i="5"/>
  <c r="AR414" i="5"/>
  <c r="BA414" i="5" s="1"/>
  <c r="CJ170" i="5"/>
  <c r="AQ170" i="5"/>
  <c r="AZ170" i="5" s="1"/>
  <c r="AR576" i="5"/>
  <c r="BA576" i="5" s="1"/>
  <c r="CK576" i="5"/>
  <c r="AQ764" i="5"/>
  <c r="CJ764" i="5"/>
  <c r="CJ808" i="5"/>
  <c r="AQ808" i="5"/>
  <c r="CK690" i="5"/>
  <c r="AR690" i="5"/>
  <c r="CJ453" i="5"/>
  <c r="AQ453" i="5"/>
  <c r="AZ453" i="5" s="1"/>
  <c r="CK72" i="5"/>
  <c r="AR72" i="5"/>
  <c r="BA72" i="5" s="1"/>
  <c r="CJ202" i="5"/>
  <c r="AQ202" i="5"/>
  <c r="AZ202" i="5" s="1"/>
  <c r="CJ164" i="5"/>
  <c r="AQ164" i="5"/>
  <c r="AZ164" i="5" s="1"/>
  <c r="CJ266" i="5"/>
  <c r="AQ266" i="5"/>
  <c r="AZ266" i="5" s="1"/>
  <c r="AQ621" i="5"/>
  <c r="AZ621" i="5" s="1"/>
  <c r="CJ621" i="5"/>
  <c r="CK98" i="5"/>
  <c r="AR98" i="5"/>
  <c r="BA98" i="5" s="1"/>
  <c r="AQ209" i="5"/>
  <c r="AZ209" i="5" s="1"/>
  <c r="CJ209" i="5"/>
  <c r="AQ623" i="5"/>
  <c r="AZ623" i="5" s="1"/>
  <c r="CJ623" i="5"/>
  <c r="CJ296" i="5"/>
  <c r="AQ296" i="5"/>
  <c r="AZ296" i="5" s="1"/>
  <c r="CJ779" i="5"/>
  <c r="AQ779" i="5"/>
  <c r="CK548" i="5"/>
  <c r="AR548" i="5"/>
  <c r="BA548" i="5" s="1"/>
  <c r="CJ377" i="5"/>
  <c r="AQ377" i="5"/>
  <c r="AZ377" i="5" s="1"/>
  <c r="CK73" i="5"/>
  <c r="AR73" i="5"/>
  <c r="BA73" i="5" s="1"/>
  <c r="CK80" i="5"/>
  <c r="AR80" i="5"/>
  <c r="BA80" i="5" s="1"/>
  <c r="CJ468" i="5"/>
  <c r="AQ468" i="5"/>
  <c r="AZ468" i="5" s="1"/>
  <c r="AY134" i="5"/>
  <c r="AY77" i="5"/>
  <c r="CJ229" i="5"/>
  <c r="AQ229" i="5"/>
  <c r="AZ229" i="5" s="1"/>
  <c r="CK58" i="5"/>
  <c r="AR58" i="5"/>
  <c r="BA58" i="5" s="1"/>
  <c r="AQ599" i="5"/>
  <c r="AZ599" i="5" s="1"/>
  <c r="CJ599" i="5"/>
  <c r="CK153" i="5"/>
  <c r="AR153" i="5"/>
  <c r="BA153" i="5" s="1"/>
  <c r="CJ417" i="5"/>
  <c r="AQ417" i="5"/>
  <c r="AZ417" i="5" s="1"/>
  <c r="CK96" i="5"/>
  <c r="AR96" i="5"/>
  <c r="BA96" i="5" s="1"/>
  <c r="CK130" i="5"/>
  <c r="AR130" i="5"/>
  <c r="BA130" i="5" s="1"/>
  <c r="CJ553" i="5"/>
  <c r="AQ553" i="5"/>
  <c r="AZ553" i="5" s="1"/>
  <c r="CJ176" i="5"/>
  <c r="AQ176" i="5"/>
  <c r="AZ176" i="5" s="1"/>
  <c r="CJ221" i="5"/>
  <c r="AQ221" i="5"/>
  <c r="AZ221" i="5" s="1"/>
  <c r="CK260" i="5"/>
  <c r="AR260" i="5"/>
  <c r="BA260" i="5" s="1"/>
  <c r="CJ811" i="5"/>
  <c r="AQ811" i="5"/>
  <c r="CK259" i="5"/>
  <c r="AR259" i="5"/>
  <c r="BA259" i="5" s="1"/>
  <c r="CK677" i="5"/>
  <c r="AR677" i="5"/>
  <c r="CJ567" i="5"/>
  <c r="AQ567" i="5"/>
  <c r="AZ567" i="5" s="1"/>
  <c r="CK573" i="5"/>
  <c r="AR573" i="5"/>
  <c r="BA573" i="5" s="1"/>
  <c r="CJ238" i="5"/>
  <c r="AQ238" i="5"/>
  <c r="AZ238" i="5" s="1"/>
  <c r="CJ639" i="5"/>
  <c r="AQ639" i="5"/>
  <c r="AQ93" i="5"/>
  <c r="CJ93" i="5"/>
  <c r="AQ506" i="5"/>
  <c r="AZ506" i="5" s="1"/>
  <c r="CJ506" i="5"/>
  <c r="CJ474" i="5"/>
  <c r="AQ474" i="5"/>
  <c r="AZ474" i="5" s="1"/>
  <c r="AR157" i="5"/>
  <c r="BA157" i="5" s="1"/>
  <c r="CK157" i="5"/>
  <c r="CK105" i="5"/>
  <c r="AR105" i="5"/>
  <c r="BA105" i="5" s="1"/>
  <c r="CJ292" i="5"/>
  <c r="AQ292" i="5"/>
  <c r="AZ292" i="5" s="1"/>
  <c r="CJ179" i="5"/>
  <c r="AQ179" i="5"/>
  <c r="AZ179" i="5" s="1"/>
  <c r="CK724" i="5"/>
  <c r="AR724" i="5"/>
  <c r="CJ741" i="5"/>
  <c r="AQ741" i="5"/>
  <c r="AR279" i="5"/>
  <c r="BA279" i="5" s="1"/>
  <c r="CK279" i="5"/>
  <c r="CJ435" i="5"/>
  <c r="AQ435" i="5"/>
  <c r="AZ435" i="5" s="1"/>
  <c r="CJ397" i="5"/>
  <c r="AQ397" i="5"/>
  <c r="AZ397" i="5" s="1"/>
  <c r="CJ809" i="5"/>
  <c r="AQ809" i="5"/>
  <c r="CK642" i="5"/>
  <c r="AR642" i="5"/>
  <c r="CJ339" i="5"/>
  <c r="AQ339" i="5"/>
  <c r="AZ339" i="5" s="1"/>
  <c r="CJ381" i="5"/>
  <c r="AQ381" i="5"/>
  <c r="AZ381" i="5" s="1"/>
  <c r="CJ706" i="5"/>
  <c r="AQ706" i="5"/>
  <c r="CK594" i="5"/>
  <c r="AR594" i="5"/>
  <c r="BA594" i="5" s="1"/>
  <c r="AY76" i="5"/>
  <c r="CK812" i="5"/>
  <c r="AR812" i="5"/>
  <c r="CK113" i="5"/>
  <c r="AR113" i="5"/>
  <c r="BA113" i="5" s="1"/>
  <c r="CJ676" i="5"/>
  <c r="AQ676" i="5"/>
  <c r="CK65" i="5"/>
  <c r="AR65" i="5"/>
  <c r="BA65" i="5" s="1"/>
  <c r="AQ791" i="5"/>
  <c r="CJ791" i="5"/>
  <c r="AY297" i="5"/>
  <c r="CJ345" i="5"/>
  <c r="AQ345" i="5"/>
  <c r="AZ345" i="5" s="1"/>
  <c r="CJ154" i="5"/>
  <c r="AQ154" i="5"/>
  <c r="AZ154" i="5" s="1"/>
  <c r="AQ278" i="5"/>
  <c r="AZ278" i="5" s="1"/>
  <c r="CJ278" i="5"/>
  <c r="AQ529" i="5"/>
  <c r="AZ529" i="5" s="1"/>
  <c r="CJ529" i="5"/>
  <c r="AQ654" i="5"/>
  <c r="CJ654" i="5"/>
  <c r="CK42" i="5"/>
  <c r="AR42" i="5"/>
  <c r="BA42" i="5" s="1"/>
  <c r="CJ452" i="5"/>
  <c r="AQ452" i="5"/>
  <c r="AZ452" i="5" s="1"/>
  <c r="CK410" i="5"/>
  <c r="AR410" i="5"/>
  <c r="BA410" i="5" s="1"/>
  <c r="AQ263" i="5"/>
  <c r="AZ263" i="5" s="1"/>
  <c r="CJ263" i="5"/>
  <c r="CJ353" i="5"/>
  <c r="AQ353" i="5"/>
  <c r="AZ353" i="5" s="1"/>
  <c r="CJ271" i="5"/>
  <c r="AQ271" i="5"/>
  <c r="AZ271" i="5" s="1"/>
  <c r="CJ262" i="5"/>
  <c r="AQ262" i="5"/>
  <c r="AZ262" i="5" s="1"/>
  <c r="CJ574" i="5"/>
  <c r="AQ574" i="5"/>
  <c r="AZ574" i="5" s="1"/>
  <c r="CJ134" i="5"/>
  <c r="AQ134" i="5"/>
  <c r="AZ131" i="5" s="1"/>
  <c r="CJ759" i="5"/>
  <c r="AQ759" i="5"/>
  <c r="CJ77" i="5"/>
  <c r="AQ77" i="5"/>
  <c r="AZ77" i="5" s="1"/>
  <c r="AQ344" i="5"/>
  <c r="AZ344" i="5" s="1"/>
  <c r="CJ344" i="5"/>
  <c r="CJ178" i="5"/>
  <c r="AQ178" i="5"/>
  <c r="AZ178" i="5" s="1"/>
  <c r="AQ521" i="5"/>
  <c r="AZ521" i="5" s="1"/>
  <c r="CJ521" i="5"/>
  <c r="CK796" i="5"/>
  <c r="AR796" i="5"/>
  <c r="CJ597" i="5"/>
  <c r="AQ597" i="5"/>
  <c r="AZ597" i="5" s="1"/>
  <c r="CK213" i="5"/>
  <c r="AR213" i="5"/>
  <c r="BA213" i="5" s="1"/>
  <c r="CJ818" i="5"/>
  <c r="AQ818" i="5"/>
  <c r="CK302" i="5"/>
  <c r="AR302" i="5"/>
  <c r="BA302" i="5" s="1"/>
  <c r="CJ382" i="5"/>
  <c r="AQ382" i="5"/>
  <c r="AZ382" i="5" s="1"/>
  <c r="CJ231" i="5"/>
  <c r="AQ231" i="5"/>
  <c r="AZ231" i="5" s="1"/>
  <c r="CJ320" i="5"/>
  <c r="AQ320" i="5"/>
  <c r="AZ320" i="5" s="1"/>
  <c r="CJ329" i="5"/>
  <c r="AQ329" i="5"/>
  <c r="AZ329" i="5" s="1"/>
  <c r="CK532" i="5"/>
  <c r="AR532" i="5"/>
  <c r="BA532" i="5" s="1"/>
  <c r="CJ527" i="5"/>
  <c r="AQ527" i="5"/>
  <c r="AZ527" i="5" s="1"/>
  <c r="CK277" i="5"/>
  <c r="AR277" i="5"/>
  <c r="BA277" i="5" s="1"/>
  <c r="CK603" i="5"/>
  <c r="AR603" i="5"/>
  <c r="BA603" i="5" s="1"/>
  <c r="CJ566" i="5"/>
  <c r="AQ566" i="5"/>
  <c r="AZ566" i="5" s="1"/>
  <c r="CK772" i="5"/>
  <c r="AR772" i="5"/>
  <c r="CJ457" i="5"/>
  <c r="AQ457" i="5"/>
  <c r="AZ457" i="5" s="1"/>
  <c r="CJ484" i="5"/>
  <c r="AQ484" i="5"/>
  <c r="AZ484" i="5" s="1"/>
  <c r="CJ498" i="5"/>
  <c r="AQ498" i="5"/>
  <c r="AZ498" i="5" s="1"/>
  <c r="CJ108" i="5"/>
  <c r="AQ108" i="5"/>
  <c r="AZ108" i="5" s="1"/>
  <c r="CJ737" i="5"/>
  <c r="AQ737" i="5"/>
  <c r="CK756" i="5"/>
  <c r="AR756" i="5"/>
  <c r="CK74" i="5"/>
  <c r="AR74" i="5"/>
  <c r="BA74" i="5" s="1"/>
  <c r="CJ363" i="5"/>
  <c r="AQ363" i="5"/>
  <c r="AZ363" i="5" s="1"/>
  <c r="AQ391" i="5"/>
  <c r="AZ391" i="5" s="1"/>
  <c r="CJ391" i="5"/>
  <c r="CJ525" i="5"/>
  <c r="AQ525" i="5"/>
  <c r="AZ525" i="5" s="1"/>
  <c r="AQ76" i="5"/>
  <c r="AZ76" i="5" s="1"/>
  <c r="CJ76" i="5"/>
  <c r="CK326" i="5"/>
  <c r="AR326" i="5"/>
  <c r="BA326" i="5" s="1"/>
  <c r="CJ287" i="5"/>
  <c r="AQ287" i="5"/>
  <c r="AZ287" i="5" s="1"/>
  <c r="AY293" i="5"/>
  <c r="CJ383" i="5"/>
  <c r="AQ383" i="5"/>
  <c r="AZ383" i="5" s="1"/>
  <c r="CJ297" i="5"/>
  <c r="AQ297" i="5"/>
  <c r="AZ297" i="5" s="1"/>
  <c r="CK48" i="5"/>
  <c r="AR48" i="5"/>
  <c r="BA48" i="5" s="1"/>
  <c r="CJ781" i="5"/>
  <c r="AQ781" i="5"/>
  <c r="CJ208" i="5"/>
  <c r="AQ208" i="5"/>
  <c r="AZ208" i="5" s="1"/>
  <c r="CJ751" i="5"/>
  <c r="AQ751" i="5"/>
  <c r="CJ497" i="5"/>
  <c r="AQ497" i="5"/>
  <c r="AZ497" i="5" s="1"/>
  <c r="AQ767" i="5"/>
  <c r="CJ767" i="5"/>
  <c r="CK318" i="5"/>
  <c r="AR318" i="5"/>
  <c r="BA318" i="5" s="1"/>
  <c r="CJ793" i="5"/>
  <c r="AQ793" i="5"/>
  <c r="AQ368" i="5"/>
  <c r="AZ368" i="5" s="1"/>
  <c r="CJ368" i="5"/>
  <c r="CJ447" i="5"/>
  <c r="AQ447" i="5"/>
  <c r="AZ447" i="5" s="1"/>
  <c r="AQ692" i="5"/>
  <c r="CJ692" i="5"/>
  <c r="CJ550" i="5"/>
  <c r="AQ550" i="5"/>
  <c r="AZ550" i="5" s="1"/>
  <c r="CJ376" i="5"/>
  <c r="AQ376" i="5"/>
  <c r="AZ376" i="5" s="1"/>
  <c r="AR720" i="5"/>
  <c r="CK720" i="5"/>
  <c r="CK595" i="5"/>
  <c r="AR595" i="5"/>
  <c r="BA595" i="5" s="1"/>
  <c r="CK807" i="5"/>
  <c r="AR807" i="5"/>
  <c r="AQ454" i="5"/>
  <c r="AZ454" i="5" s="1"/>
  <c r="CJ454" i="5"/>
  <c r="CJ691" i="5"/>
  <c r="AQ691" i="5"/>
  <c r="CJ258" i="5"/>
  <c r="AQ258" i="5"/>
  <c r="AZ258" i="5" s="1"/>
  <c r="AR766" i="5"/>
  <c r="CK766" i="5"/>
  <c r="CJ60" i="5"/>
  <c r="AQ60" i="5"/>
  <c r="AZ60" i="5" s="1"/>
  <c r="AQ438" i="5"/>
  <c r="AZ438" i="5" s="1"/>
  <c r="CJ438" i="5"/>
  <c r="CK466" i="5"/>
  <c r="AR466" i="5"/>
  <c r="BA466" i="5" s="1"/>
  <c r="CJ228" i="5"/>
  <c r="AQ228" i="5"/>
  <c r="AZ228" i="5" s="1"/>
  <c r="CJ589" i="5"/>
  <c r="AQ589" i="5"/>
  <c r="AZ589" i="5" s="1"/>
  <c r="CK725" i="5"/>
  <c r="AR725" i="5"/>
  <c r="AQ662" i="5"/>
  <c r="CJ662" i="5"/>
  <c r="CJ210" i="5"/>
  <c r="AQ210" i="5"/>
  <c r="AZ210" i="5" s="1"/>
  <c r="CJ556" i="5"/>
  <c r="AQ556" i="5"/>
  <c r="AZ556" i="5" s="1"/>
  <c r="CK687" i="5"/>
  <c r="AR687" i="5"/>
  <c r="CK319" i="5"/>
  <c r="AR319" i="5"/>
  <c r="BA319" i="5" s="1"/>
  <c r="CJ188" i="5"/>
  <c r="AQ188" i="5"/>
  <c r="AZ188" i="5" s="1"/>
  <c r="CJ53" i="5"/>
  <c r="AQ53" i="5"/>
  <c r="AZ53" i="5" s="1"/>
  <c r="AQ338" i="5"/>
  <c r="AZ338" i="5" s="1"/>
  <c r="CJ338" i="5"/>
  <c r="CK698" i="5"/>
  <c r="AR698" i="5"/>
  <c r="CJ392" i="5"/>
  <c r="AQ392" i="5"/>
  <c r="AZ392" i="5" s="1"/>
  <c r="CK235" i="5"/>
  <c r="AR235" i="5"/>
  <c r="BA235" i="5" s="1"/>
  <c r="CK516" i="5"/>
  <c r="AR516" i="5"/>
  <c r="BA516" i="5" s="1"/>
  <c r="CJ441" i="5"/>
  <c r="AQ441" i="5"/>
  <c r="AZ441" i="5" s="1"/>
  <c r="CJ742" i="5"/>
  <c r="AQ742" i="5"/>
  <c r="CK64" i="5"/>
  <c r="AR64" i="5"/>
  <c r="BA64" i="5" s="1"/>
  <c r="CJ139" i="5"/>
  <c r="AQ139" i="5"/>
  <c r="AZ139" i="5" s="1"/>
  <c r="CK499" i="5"/>
  <c r="AR499" i="5"/>
  <c r="BA499" i="5" s="1"/>
  <c r="CJ336" i="5"/>
  <c r="AQ336" i="5"/>
  <c r="AZ336" i="5" s="1"/>
  <c r="CK424" i="5"/>
  <c r="AR424" i="5"/>
  <c r="BA424" i="5" s="1"/>
  <c r="CK471" i="5"/>
  <c r="AR471" i="5"/>
  <c r="BA471" i="5" s="1"/>
  <c r="CJ374" i="5"/>
  <c r="AQ374" i="5"/>
  <c r="AZ374" i="5" s="1"/>
  <c r="CK723" i="5"/>
  <c r="AR723" i="5"/>
  <c r="CJ305" i="5"/>
  <c r="AQ305" i="5"/>
  <c r="AZ305" i="5" s="1"/>
  <c r="CJ236" i="5"/>
  <c r="AQ236" i="5"/>
  <c r="AZ236" i="5" s="1"/>
  <c r="CK569" i="5"/>
  <c r="AR569" i="5"/>
  <c r="BA569" i="5" s="1"/>
  <c r="CJ540" i="5"/>
  <c r="AQ540" i="5"/>
  <c r="AZ540" i="5" s="1"/>
  <c r="CJ389" i="5"/>
  <c r="AQ389" i="5"/>
  <c r="AZ389" i="5" s="1"/>
  <c r="CJ542" i="5"/>
  <c r="AQ542" i="5"/>
  <c r="AZ542" i="5" s="1"/>
  <c r="CK212" i="5"/>
  <c r="AR212" i="5"/>
  <c r="BA212" i="5" s="1"/>
  <c r="CK177" i="5"/>
  <c r="AR177" i="5"/>
  <c r="BA177" i="5" s="1"/>
  <c r="CJ719" i="5"/>
  <c r="AQ719" i="5"/>
  <c r="CJ367" i="5"/>
  <c r="AQ367" i="5"/>
  <c r="AZ367" i="5" s="1"/>
  <c r="CJ712" i="5"/>
  <c r="AQ712" i="5"/>
  <c r="CJ445" i="5"/>
  <c r="AQ445" i="5"/>
  <c r="AZ445" i="5" s="1"/>
  <c r="CK81" i="5"/>
  <c r="AR81" i="5"/>
  <c r="BA81" i="5" s="1"/>
  <c r="CJ481" i="5"/>
  <c r="AQ481" i="5"/>
  <c r="AZ481" i="5" s="1"/>
  <c r="AQ281" i="5"/>
  <c r="AZ281" i="5" s="1"/>
  <c r="CJ281" i="5"/>
  <c r="AQ704" i="5"/>
  <c r="CJ704" i="5"/>
  <c r="CJ135" i="5"/>
  <c r="AQ135" i="5"/>
  <c r="AZ135" i="5" s="1"/>
  <c r="CK428" i="5"/>
  <c r="AR428" i="5"/>
  <c r="BA428" i="5" s="1"/>
  <c r="CK442" i="5"/>
  <c r="AR442" i="5"/>
  <c r="BA442" i="5" s="1"/>
  <c r="CK472" i="5"/>
  <c r="AR472" i="5"/>
  <c r="BA472" i="5" s="1"/>
  <c r="CK380" i="5"/>
  <c r="AR380" i="5"/>
  <c r="BA380" i="5" s="1"/>
  <c r="AZ577" i="5"/>
  <c r="CK557" i="5"/>
  <c r="AR557" i="5"/>
  <c r="BA557" i="5" s="1"/>
  <c r="AY275" i="5"/>
  <c r="CJ732" i="5"/>
  <c r="AQ732" i="5"/>
  <c r="CK688" i="5"/>
  <c r="AR688" i="5"/>
  <c r="AR628" i="5"/>
  <c r="BA628" i="5" s="1"/>
  <c r="CK628" i="5"/>
  <c r="CJ459" i="5"/>
  <c r="AQ459" i="5"/>
  <c r="AZ459" i="5" s="1"/>
  <c r="CJ249" i="5"/>
  <c r="AQ249" i="5"/>
  <c r="AZ249" i="5" s="1"/>
  <c r="CK406" i="5"/>
  <c r="AR406" i="5"/>
  <c r="BA406" i="5" s="1"/>
  <c r="CJ480" i="5"/>
  <c r="AQ480" i="5"/>
  <c r="AZ480" i="5" s="1"/>
  <c r="CJ398" i="5"/>
  <c r="AQ398" i="5"/>
  <c r="AZ398" i="5" s="1"/>
  <c r="CJ794" i="5"/>
  <c r="AQ794" i="5"/>
  <c r="CK580" i="5"/>
  <c r="AR580" i="5"/>
  <c r="BA580" i="5" s="1"/>
  <c r="CJ270" i="5"/>
  <c r="AQ270" i="5"/>
  <c r="AZ270" i="5" s="1"/>
  <c r="AY78" i="5"/>
  <c r="AR620" i="5"/>
  <c r="BA620" i="5" s="1"/>
  <c r="CK620" i="5"/>
  <c r="CJ162" i="5"/>
  <c r="AQ162" i="5"/>
  <c r="AZ162" i="5" s="1"/>
  <c r="CK652" i="5"/>
  <c r="AR652" i="5"/>
  <c r="CJ316" i="5"/>
  <c r="AQ316" i="5"/>
  <c r="AZ316" i="5" s="1"/>
  <c r="CJ126" i="5"/>
  <c r="AQ126" i="5"/>
  <c r="AZ126" i="5" s="1"/>
  <c r="CJ588" i="5"/>
  <c r="AQ588" i="5"/>
  <c r="AZ588" i="5" s="1"/>
  <c r="AQ375" i="5"/>
  <c r="AZ375" i="5" s="1"/>
  <c r="CJ375" i="5"/>
  <c r="AQ629" i="5"/>
  <c r="AZ629" i="5" s="1"/>
  <c r="CJ629" i="5"/>
  <c r="CK181" i="5"/>
  <c r="AR181" i="5"/>
  <c r="BA181" i="5" s="1"/>
  <c r="CK479" i="5"/>
  <c r="AR479" i="5"/>
  <c r="BA479" i="5" s="1"/>
  <c r="CJ415" i="5"/>
  <c r="AQ415" i="5"/>
  <c r="AZ415" i="5" s="1"/>
  <c r="AR765" i="5"/>
  <c r="CK765" i="5"/>
  <c r="CJ143" i="5"/>
  <c r="AQ143" i="5"/>
  <c r="AZ143" i="5" s="1"/>
  <c r="CJ241" i="5"/>
  <c r="AQ241" i="5"/>
  <c r="AZ241" i="5" s="1"/>
  <c r="CK350" i="5"/>
  <c r="AR350" i="5"/>
  <c r="BA350" i="5" s="1"/>
  <c r="CK372" i="5"/>
  <c r="AR372" i="5"/>
  <c r="BA372" i="5" s="1"/>
  <c r="CK658" i="5"/>
  <c r="AR658" i="5"/>
  <c r="AQ409" i="5"/>
  <c r="AZ409" i="5" s="1"/>
  <c r="CJ409" i="5"/>
  <c r="AQ282" i="5"/>
  <c r="AZ282" i="5" s="1"/>
  <c r="CJ282" i="5"/>
  <c r="CJ386" i="5"/>
  <c r="AQ386" i="5"/>
  <c r="AZ386" i="5" s="1"/>
  <c r="CJ158" i="5"/>
  <c r="AQ158" i="5"/>
  <c r="AZ158" i="5" s="1"/>
  <c r="CJ321" i="5"/>
  <c r="AQ321" i="5"/>
  <c r="AZ321" i="5" s="1"/>
  <c r="AR790" i="5"/>
  <c r="CK790" i="5"/>
  <c r="CK341" i="5"/>
  <c r="AR341" i="5"/>
  <c r="BA341" i="5" s="1"/>
  <c r="CK773" i="5"/>
  <c r="AR773" i="5"/>
  <c r="CJ223" i="5"/>
  <c r="AQ223" i="5"/>
  <c r="AZ223" i="5" s="1"/>
  <c r="AY298" i="5"/>
  <c r="CK295" i="5"/>
  <c r="AR295" i="5"/>
  <c r="BA295" i="5" s="1"/>
  <c r="CK543" i="5"/>
  <c r="AR543" i="5"/>
  <c r="BA543" i="5" s="1"/>
  <c r="CJ160" i="5"/>
  <c r="AQ160" i="5"/>
  <c r="AZ160" i="5" s="1"/>
  <c r="CJ423" i="5"/>
  <c r="AQ423" i="5"/>
  <c r="AZ423" i="5" s="1"/>
  <c r="CK778" i="5"/>
  <c r="AR778" i="5"/>
  <c r="CK185" i="5"/>
  <c r="AR185" i="5"/>
  <c r="BA185" i="5" s="1"/>
  <c r="CK711" i="5"/>
  <c r="AR711" i="5"/>
  <c r="AY281" i="5"/>
  <c r="AY280" i="5"/>
  <c r="CJ195" i="5"/>
  <c r="AQ195" i="5"/>
  <c r="AZ195" i="5" s="1"/>
  <c r="CJ360" i="5"/>
  <c r="AQ360" i="5"/>
  <c r="AZ360" i="5" s="1"/>
  <c r="CK494" i="5"/>
  <c r="AR494" i="5"/>
  <c r="BA494" i="5" s="1"/>
  <c r="CJ541" i="5"/>
  <c r="AQ541" i="5"/>
  <c r="AZ541" i="5" s="1"/>
  <c r="CK616" i="5"/>
  <c r="AR616" i="5"/>
  <c r="BA616" i="5" s="1"/>
  <c r="CJ705" i="5"/>
  <c r="AQ705" i="5"/>
  <c r="CJ429" i="5"/>
  <c r="AQ429" i="5"/>
  <c r="AZ429" i="5" s="1"/>
  <c r="CK165" i="5"/>
  <c r="AR165" i="5"/>
  <c r="BA165" i="5" s="1"/>
  <c r="CK434" i="5"/>
  <c r="AR434" i="5"/>
  <c r="BA434" i="5" s="1"/>
  <c r="CJ422" i="5"/>
  <c r="AQ422" i="5"/>
  <c r="AZ422" i="5" s="1"/>
  <c r="CK577" i="5"/>
  <c r="AR577" i="5"/>
  <c r="AY277" i="5"/>
  <c r="CK640" i="5"/>
  <c r="AR640" i="5"/>
  <c r="CK500" i="5"/>
  <c r="AR500" i="5"/>
  <c r="BA500" i="5" s="1"/>
  <c r="AQ91" i="5"/>
  <c r="AZ91" i="5" s="1"/>
  <c r="CJ91" i="5"/>
  <c r="CJ641" i="5"/>
  <c r="AQ641" i="5"/>
  <c r="AQ743" i="5"/>
  <c r="CJ743" i="5"/>
  <c r="CK412" i="5"/>
  <c r="AR412" i="5"/>
  <c r="BA412" i="5" s="1"/>
  <c r="CK169" i="5"/>
  <c r="AR169" i="5"/>
  <c r="BA169" i="5" s="1"/>
  <c r="CK402" i="5"/>
  <c r="AR402" i="5"/>
  <c r="BA402" i="5" s="1"/>
  <c r="CK563" i="5"/>
  <c r="AR563" i="5"/>
  <c r="BA563" i="5" s="1"/>
  <c r="AQ224" i="5"/>
  <c r="AZ224" i="5" s="1"/>
  <c r="CJ224" i="5"/>
  <c r="CK755" i="5"/>
  <c r="AR755" i="5"/>
  <c r="CJ335" i="5"/>
  <c r="AQ335" i="5"/>
  <c r="AZ335" i="5" s="1"/>
  <c r="CK586" i="5"/>
  <c r="AR586" i="5"/>
  <c r="BA586" i="5" s="1"/>
  <c r="AY85" i="5"/>
  <c r="AQ322" i="5"/>
  <c r="AZ322" i="5" s="1"/>
  <c r="CJ322" i="5"/>
  <c r="AR750" i="5"/>
  <c r="CK750" i="5"/>
  <c r="AR173" i="5"/>
  <c r="BA173" i="5" s="1"/>
  <c r="CK173" i="5"/>
  <c r="CJ214" i="5"/>
  <c r="AQ214" i="5"/>
  <c r="AZ214" i="5" s="1"/>
  <c r="CJ465" i="5"/>
  <c r="AQ465" i="5"/>
  <c r="AZ465" i="5" s="1"/>
  <c r="CJ655" i="5"/>
  <c r="AQ655" i="5"/>
  <c r="CJ78" i="5"/>
  <c r="AQ78" i="5"/>
  <c r="AZ78" i="5" s="1"/>
  <c r="CJ492" i="5"/>
  <c r="AQ492" i="5"/>
  <c r="AZ492" i="5" s="1"/>
  <c r="CJ565" i="5"/>
  <c r="AQ565" i="5"/>
  <c r="AZ565" i="5" s="1"/>
  <c r="CJ312" i="5"/>
  <c r="AQ312" i="5"/>
  <c r="AZ312" i="5" s="1"/>
  <c r="CJ522" i="5"/>
  <c r="AQ522" i="5"/>
  <c r="AZ522" i="5" s="1"/>
  <c r="CJ242" i="5"/>
  <c r="AQ242" i="5"/>
  <c r="AZ242" i="5" s="1"/>
  <c r="CJ774" i="5"/>
  <c r="AQ774" i="5"/>
  <c r="AY126" i="5"/>
  <c r="CK303" i="5"/>
  <c r="AR303" i="5"/>
  <c r="BA303" i="5" s="1"/>
  <c r="AQ800" i="5"/>
  <c r="CJ800" i="5"/>
  <c r="AQ59" i="5"/>
  <c r="AZ59" i="5" s="1"/>
  <c r="CJ59" i="5"/>
  <c r="AQ607" i="5"/>
  <c r="AZ607" i="5" s="1"/>
  <c r="CJ607" i="5"/>
  <c r="CJ115" i="5"/>
  <c r="AQ115" i="5"/>
  <c r="AZ114" i="5" s="1"/>
  <c r="CJ797" i="5"/>
  <c r="AQ797" i="5"/>
  <c r="CJ630" i="5"/>
  <c r="AQ630" i="5"/>
  <c r="AZ630" i="5" s="1"/>
  <c r="AQ728" i="5"/>
  <c r="CJ728" i="5"/>
  <c r="CJ334" i="5"/>
  <c r="AQ334" i="5"/>
  <c r="AZ334" i="5" s="1"/>
  <c r="CJ152" i="5"/>
  <c r="AQ152" i="5"/>
  <c r="AZ152" i="5" s="1"/>
  <c r="CK275" i="5"/>
  <c r="AR275" i="5"/>
  <c r="BA275" i="5" s="1"/>
  <c r="CJ668" i="5"/>
  <c r="AQ668" i="5"/>
  <c r="CJ686" i="5"/>
  <c r="AQ686" i="5"/>
  <c r="CJ670" i="5"/>
  <c r="AQ670" i="5"/>
  <c r="CJ298" i="5"/>
  <c r="AQ298" i="5"/>
  <c r="AZ298" i="5" s="1"/>
  <c r="AQ810" i="5"/>
  <c r="CJ810" i="5"/>
  <c r="CK66" i="5"/>
  <c r="AR66" i="5"/>
  <c r="BA66" i="5" s="1"/>
  <c r="CJ118" i="5"/>
  <c r="AQ118" i="5"/>
  <c r="CK243" i="5"/>
  <c r="AR243" i="5"/>
  <c r="BA243" i="5" s="1"/>
  <c r="Y615" i="5"/>
  <c r="Y613" i="5"/>
  <c r="Y605" i="5"/>
  <c r="Y616" i="5"/>
  <c r="AA610" i="5"/>
  <c r="AA616" i="5"/>
  <c r="AA615" i="5"/>
  <c r="Z616" i="5"/>
  <c r="Z615" i="5"/>
  <c r="X600" i="5"/>
  <c r="X602" i="5"/>
  <c r="X601" i="5"/>
  <c r="X616" i="5"/>
  <c r="X615" i="5"/>
  <c r="X614" i="5"/>
  <c r="X613" i="5"/>
  <c r="X605" i="5"/>
  <c r="X612" i="5"/>
  <c r="X611" i="5"/>
  <c r="X610" i="5"/>
  <c r="AA601" i="5"/>
  <c r="AA600" i="5"/>
  <c r="AA599" i="5"/>
  <c r="Z601" i="5"/>
  <c r="Z600" i="5"/>
  <c r="A16" i="14"/>
  <c r="W15" i="14"/>
  <c r="AG377" i="11" l="1"/>
  <c r="AZ96" i="5"/>
  <c r="AZ94" i="5"/>
  <c r="AG531" i="11"/>
  <c r="AD389" i="11"/>
  <c r="AF369" i="11"/>
  <c r="AF361" i="11"/>
  <c r="AF362" i="11" s="1"/>
  <c r="AZ97" i="5"/>
  <c r="AZ93" i="5"/>
  <c r="AZ95" i="5"/>
  <c r="AF375" i="11"/>
  <c r="AE369" i="11"/>
  <c r="AE371" i="11" s="1"/>
  <c r="AG529" i="11"/>
  <c r="AF377" i="11"/>
  <c r="AZ98" i="5"/>
  <c r="AF380" i="11"/>
  <c r="AF381" i="11"/>
  <c r="AF382" i="11" s="1"/>
  <c r="AF379" i="11"/>
  <c r="AE380" i="11"/>
  <c r="AE381" i="11"/>
  <c r="AE379" i="11"/>
  <c r="AZ112" i="5"/>
  <c r="AD549" i="11"/>
  <c r="AD547" i="11"/>
  <c r="AE543" i="11"/>
  <c r="AD540" i="11"/>
  <c r="AE361" i="11"/>
  <c r="AE362" i="11" s="1"/>
  <c r="AZ106" i="5"/>
  <c r="AD543" i="11"/>
  <c r="AD359" i="11"/>
  <c r="AE547" i="11"/>
  <c r="AE540" i="11"/>
  <c r="AD388" i="11"/>
  <c r="AG381" i="11"/>
  <c r="AF527" i="11"/>
  <c r="AF538" i="11" s="1"/>
  <c r="AF542" i="11" s="1"/>
  <c r="AG379" i="11"/>
  <c r="AE382" i="11"/>
  <c r="AE370" i="11"/>
  <c r="AE373" i="11"/>
  <c r="AD369" i="11"/>
  <c r="AD372" i="11" s="1"/>
  <c r="AG539" i="11"/>
  <c r="AA577" i="5" s="1"/>
  <c r="AE554" i="11"/>
  <c r="AF543" i="11"/>
  <c r="AD546" i="11"/>
  <c r="AF539" i="11"/>
  <c r="Z577" i="5" s="1"/>
  <c r="AG547" i="11"/>
  <c r="AE386" i="11"/>
  <c r="AE372" i="11"/>
  <c r="AE375" i="11"/>
  <c r="AG541" i="11"/>
  <c r="AZ113" i="5"/>
  <c r="AF545" i="11"/>
  <c r="AF541" i="11"/>
  <c r="AE546" i="11"/>
  <c r="AD390" i="11"/>
  <c r="AG382" i="11"/>
  <c r="AG390" i="11" s="1"/>
  <c r="AG375" i="11"/>
  <c r="AE377" i="11"/>
  <c r="AD541" i="11"/>
  <c r="AG359" i="11"/>
  <c r="AE360" i="11"/>
  <c r="AG369" i="11"/>
  <c r="AG374" i="11" s="1"/>
  <c r="AG540" i="11"/>
  <c r="AE549" i="11"/>
  <c r="AE552" i="11"/>
  <c r="AE550" i="11"/>
  <c r="AE553" i="11"/>
  <c r="AE551" i="11"/>
  <c r="AG395" i="11"/>
  <c r="AG394" i="11"/>
  <c r="AE367" i="11"/>
  <c r="AE365" i="11"/>
  <c r="AE368" i="11"/>
  <c r="AE366" i="11"/>
  <c r="AG349" i="11"/>
  <c r="AG351" i="11" s="1"/>
  <c r="AG352" i="11" s="1"/>
  <c r="AG341" i="11"/>
  <c r="AD552" i="11"/>
  <c r="AD550" i="11"/>
  <c r="AD553" i="11"/>
  <c r="AD551" i="11"/>
  <c r="AG552" i="11"/>
  <c r="AG550" i="11"/>
  <c r="AG553" i="11"/>
  <c r="AG551" i="11"/>
  <c r="AG368" i="11"/>
  <c r="AG366" i="11"/>
  <c r="AG367" i="11"/>
  <c r="AG365" i="11"/>
  <c r="AF384" i="11"/>
  <c r="AG490" i="11"/>
  <c r="AG493" i="11" s="1"/>
  <c r="AG494" i="11" s="1"/>
  <c r="AD367" i="11"/>
  <c r="AD365" i="11"/>
  <c r="AD366" i="11"/>
  <c r="AD368" i="11"/>
  <c r="AG355" i="11"/>
  <c r="AG496" i="11"/>
  <c r="AG495" i="11"/>
  <c r="AD336" i="11"/>
  <c r="AD339" i="11" s="1"/>
  <c r="AF490" i="11"/>
  <c r="AF493" i="11" s="1"/>
  <c r="AF494" i="11" s="1"/>
  <c r="AF501" i="11" s="1"/>
  <c r="AF507" i="11" s="1"/>
  <c r="AE385" i="11"/>
  <c r="AE383" i="11"/>
  <c r="AE384" i="11"/>
  <c r="AD490" i="11"/>
  <c r="AD493" i="11" s="1"/>
  <c r="AD494" i="11" s="1"/>
  <c r="AD385" i="11"/>
  <c r="AD383" i="11"/>
  <c r="AD384" i="11"/>
  <c r="AE490" i="11"/>
  <c r="AE496" i="11" s="1"/>
  <c r="AF552" i="11"/>
  <c r="AF550" i="11"/>
  <c r="AF553" i="11"/>
  <c r="AF551" i="11"/>
  <c r="AD349" i="11"/>
  <c r="AD341" i="11"/>
  <c r="AD351" i="11" s="1"/>
  <c r="AD352" i="11" s="1"/>
  <c r="AD342" i="11"/>
  <c r="AD343" i="11" s="1"/>
  <c r="AD348" i="11"/>
  <c r="AD340" i="11"/>
  <c r="AD338" i="11"/>
  <c r="AD499" i="11"/>
  <c r="AF392" i="11"/>
  <c r="AD394" i="11"/>
  <c r="AD392" i="11"/>
  <c r="AD391" i="11"/>
  <c r="AD393" i="11"/>
  <c r="AD395" i="11"/>
  <c r="AF367" i="11"/>
  <c r="AF365" i="11"/>
  <c r="AF368" i="11"/>
  <c r="AF366" i="11"/>
  <c r="AD355" i="11"/>
  <c r="AD356" i="11"/>
  <c r="AD354" i="11"/>
  <c r="AF336" i="11"/>
  <c r="AF338" i="11" s="1"/>
  <c r="AG536" i="11"/>
  <c r="AG534" i="11"/>
  <c r="AG537" i="11"/>
  <c r="AG535" i="11"/>
  <c r="AG533" i="11"/>
  <c r="AF536" i="11"/>
  <c r="AF534" i="11"/>
  <c r="AF537" i="11"/>
  <c r="AF535" i="11"/>
  <c r="AF533" i="11"/>
  <c r="AF341" i="11"/>
  <c r="AF356" i="11" s="1"/>
  <c r="AF340" i="11"/>
  <c r="AE391" i="11"/>
  <c r="AE393" i="11"/>
  <c r="AE395" i="11" s="1"/>
  <c r="AE392" i="11"/>
  <c r="Y44" i="5"/>
  <c r="X44" i="5"/>
  <c r="AG5" i="11"/>
  <c r="AG6" i="11" s="1"/>
  <c r="AG7" i="11" s="1"/>
  <c r="AA45" i="5" s="1"/>
  <c r="Z45" i="5"/>
  <c r="Z42" i="5"/>
  <c r="CK110" i="5"/>
  <c r="AR110" i="5"/>
  <c r="BA110" i="5" s="1"/>
  <c r="AA296" i="5"/>
  <c r="AA294" i="5"/>
  <c r="AA297" i="5"/>
  <c r="CK615" i="5"/>
  <c r="AR615" i="5"/>
  <c r="BA615" i="5" s="1"/>
  <c r="AA302" i="5"/>
  <c r="AA300" i="5"/>
  <c r="AZ82" i="5"/>
  <c r="AR483" i="5"/>
  <c r="BA483" i="5" s="1"/>
  <c r="CK483" i="5"/>
  <c r="CK485" i="5"/>
  <c r="AR485" i="5"/>
  <c r="BA485" i="5" s="1"/>
  <c r="CK674" i="5"/>
  <c r="AR674" i="5"/>
  <c r="CK523" i="5"/>
  <c r="AR523" i="5"/>
  <c r="BA523" i="5" s="1"/>
  <c r="AZ68" i="5"/>
  <c r="AR120" i="5"/>
  <c r="BA120" i="5" s="1"/>
  <c r="CK120" i="5"/>
  <c r="CK325" i="5"/>
  <c r="AR325" i="5"/>
  <c r="BA325" i="5" s="1"/>
  <c r="CK592" i="5"/>
  <c r="AR592" i="5"/>
  <c r="BA592" i="5" s="1"/>
  <c r="CK256" i="5"/>
  <c r="AR256" i="5"/>
  <c r="BA256" i="5" s="1"/>
  <c r="AR560" i="5"/>
  <c r="BA560" i="5" s="1"/>
  <c r="CK560" i="5"/>
  <c r="CK307" i="5"/>
  <c r="AR307" i="5"/>
  <c r="BA307" i="5" s="1"/>
  <c r="AR531" i="5"/>
  <c r="BA531" i="5" s="1"/>
  <c r="CK531" i="5"/>
  <c r="CK770" i="5"/>
  <c r="AR770" i="5"/>
  <c r="Y604" i="5"/>
  <c r="Y603" i="5"/>
  <c r="CK554" i="5"/>
  <c r="AR554" i="5"/>
  <c r="BA554" i="5" s="1"/>
  <c r="CK546" i="5"/>
  <c r="AR546" i="5"/>
  <c r="BA546" i="5" s="1"/>
  <c r="AR820" i="5"/>
  <c r="CK820" i="5"/>
  <c r="AR122" i="5"/>
  <c r="BA122" i="5" s="1"/>
  <c r="CK122" i="5"/>
  <c r="CK315" i="5"/>
  <c r="AR315" i="5"/>
  <c r="BA315" i="5" s="1"/>
  <c r="AZ111" i="5"/>
  <c r="AZ110" i="5"/>
  <c r="CK395" i="5"/>
  <c r="AR395" i="5"/>
  <c r="BA395" i="5" s="1"/>
  <c r="AR716" i="5"/>
  <c r="CK716" i="5"/>
  <c r="AR477" i="5"/>
  <c r="BA477" i="5" s="1"/>
  <c r="CK477" i="5"/>
  <c r="CK746" i="5"/>
  <c r="AR746" i="5"/>
  <c r="CK769" i="5"/>
  <c r="AR769" i="5"/>
  <c r="AR753" i="5"/>
  <c r="CK753" i="5"/>
  <c r="CK55" i="5"/>
  <c r="AR55" i="5"/>
  <c r="BA55" i="5" s="1"/>
  <c r="CK264" i="5"/>
  <c r="AR264" i="5"/>
  <c r="BA264" i="5" s="1"/>
  <c r="AR95" i="5"/>
  <c r="BA95" i="5" s="1"/>
  <c r="CK95" i="5"/>
  <c r="CK515" i="5"/>
  <c r="AR515" i="5"/>
  <c r="BA515" i="5" s="1"/>
  <c r="AR491" i="5"/>
  <c r="BA491" i="5" s="1"/>
  <c r="CK491" i="5"/>
  <c r="AR701" i="5"/>
  <c r="CK701" i="5"/>
  <c r="Z604" i="5"/>
  <c r="Z603" i="5"/>
  <c r="AZ118" i="5"/>
  <c r="BA562" i="5"/>
  <c r="AZ117" i="5"/>
  <c r="CK103" i="5"/>
  <c r="AR103" i="5"/>
  <c r="BA103" i="5" s="1"/>
  <c r="AR507" i="5"/>
  <c r="BA507" i="5" s="1"/>
  <c r="CK507" i="5"/>
  <c r="CK650" i="5"/>
  <c r="AR650" i="5"/>
  <c r="CK111" i="5"/>
  <c r="AR111" i="5"/>
  <c r="BA111" i="5" s="1"/>
  <c r="CK211" i="5"/>
  <c r="AR211" i="5"/>
  <c r="BA211" i="5" s="1"/>
  <c r="AR79" i="5"/>
  <c r="BA79" i="5" s="1"/>
  <c r="CK79" i="5"/>
  <c r="AR702" i="5"/>
  <c r="CK702" i="5"/>
  <c r="CK666" i="5"/>
  <c r="AR666" i="5"/>
  <c r="CK274" i="5"/>
  <c r="AR274" i="5"/>
  <c r="BA274" i="5" s="1"/>
  <c r="CK585" i="5"/>
  <c r="AR585" i="5"/>
  <c r="BA585" i="5" s="1"/>
  <c r="Y597" i="5"/>
  <c r="Z614" i="5"/>
  <c r="Z602" i="5"/>
  <c r="X604" i="5"/>
  <c r="X603" i="5"/>
  <c r="AZ115" i="5"/>
  <c r="CK291" i="5"/>
  <c r="AR291" i="5"/>
  <c r="BA291" i="5" s="1"/>
  <c r="CK192" i="5"/>
  <c r="AR192" i="5"/>
  <c r="BA192" i="5" s="1"/>
  <c r="CK456" i="5"/>
  <c r="AR456" i="5"/>
  <c r="BA456" i="5" s="1"/>
  <c r="CK685" i="5"/>
  <c r="AR685" i="5"/>
  <c r="CK87" i="5"/>
  <c r="AR87" i="5"/>
  <c r="BA87" i="5" s="1"/>
  <c r="CK71" i="5"/>
  <c r="AR71" i="5"/>
  <c r="BA71" i="5" s="1"/>
  <c r="AR272" i="5"/>
  <c r="BA272" i="5" s="1"/>
  <c r="CK272" i="5"/>
  <c r="AZ119" i="5"/>
  <c r="CK317" i="5"/>
  <c r="AR317" i="5"/>
  <c r="BA317" i="5" s="1"/>
  <c r="AR340" i="5"/>
  <c r="BA340" i="5" s="1"/>
  <c r="CK340" i="5"/>
  <c r="CK184" i="5"/>
  <c r="AR184" i="5"/>
  <c r="BA184" i="5" s="1"/>
  <c r="AR440" i="5"/>
  <c r="BA440" i="5" s="1"/>
  <c r="CK440" i="5"/>
  <c r="AR308" i="5"/>
  <c r="BA308" i="5" s="1"/>
  <c r="CK308" i="5"/>
  <c r="AA614" i="5"/>
  <c r="AA602" i="5"/>
  <c r="CK371" i="5"/>
  <c r="AR371" i="5"/>
  <c r="BA371" i="5" s="1"/>
  <c r="AR731" i="5"/>
  <c r="CK731" i="5"/>
  <c r="AZ116" i="5"/>
  <c r="AR708" i="5"/>
  <c r="CK708" i="5"/>
  <c r="AR745" i="5"/>
  <c r="CK745" i="5"/>
  <c r="CK293" i="5"/>
  <c r="AR293" i="5"/>
  <c r="BA293" i="5" s="1"/>
  <c r="AR280" i="5"/>
  <c r="BA280" i="5" s="1"/>
  <c r="CK280" i="5"/>
  <c r="CK332" i="5"/>
  <c r="AR332" i="5"/>
  <c r="BA332" i="5" s="1"/>
  <c r="CK792" i="5"/>
  <c r="AR792" i="5"/>
  <c r="AR680" i="5"/>
  <c r="CK680" i="5"/>
  <c r="CK200" i="5"/>
  <c r="AR200" i="5"/>
  <c r="BA200" i="5" s="1"/>
  <c r="CK501" i="5"/>
  <c r="AR501" i="5"/>
  <c r="BA501" i="5" s="1"/>
  <c r="AR718" i="5"/>
  <c r="CK718" i="5"/>
  <c r="CK301" i="5"/>
  <c r="AR301" i="5"/>
  <c r="BA301" i="5" s="1"/>
  <c r="AR299" i="5"/>
  <c r="BA299" i="5" s="1"/>
  <c r="CK299" i="5"/>
  <c r="AR475" i="5"/>
  <c r="BA475" i="5" s="1"/>
  <c r="CK475" i="5"/>
  <c r="AR401" i="5"/>
  <c r="BA401" i="5" s="1"/>
  <c r="CK401" i="5"/>
  <c r="CK47" i="5"/>
  <c r="AR47" i="5"/>
  <c r="BA47" i="5" s="1"/>
  <c r="Y612" i="5"/>
  <c r="Y602" i="5"/>
  <c r="CK738" i="5"/>
  <c r="AR738" i="5"/>
  <c r="CK387" i="5"/>
  <c r="AR387" i="5"/>
  <c r="BA387" i="5" s="1"/>
  <c r="CK672" i="5"/>
  <c r="AR672" i="5"/>
  <c r="CK379" i="5"/>
  <c r="AR379" i="5"/>
  <c r="BA379" i="5" s="1"/>
  <c r="CK432" i="5"/>
  <c r="AR432" i="5"/>
  <c r="BA432" i="5" s="1"/>
  <c r="CK63" i="5"/>
  <c r="AR63" i="5"/>
  <c r="BA63" i="5" s="1"/>
  <c r="AR693" i="5"/>
  <c r="CK693" i="5"/>
  <c r="CK570" i="5"/>
  <c r="AR570" i="5"/>
  <c r="BA570" i="5" s="1"/>
  <c r="CK819" i="5"/>
  <c r="AR819" i="5"/>
  <c r="CK804" i="5"/>
  <c r="AR804" i="5"/>
  <c r="CK565" i="5"/>
  <c r="AR565" i="5"/>
  <c r="BA565" i="5" s="1"/>
  <c r="CK415" i="5"/>
  <c r="AR415" i="5"/>
  <c r="BA415" i="5" s="1"/>
  <c r="AR287" i="5"/>
  <c r="BA287" i="5" s="1"/>
  <c r="CK287" i="5"/>
  <c r="CK231" i="5"/>
  <c r="AR231" i="5"/>
  <c r="BA231" i="5" s="1"/>
  <c r="CK574" i="5"/>
  <c r="AR574" i="5"/>
  <c r="BA574" i="5" s="1"/>
  <c r="CK154" i="5"/>
  <c r="AR154" i="5"/>
  <c r="BA154" i="5" s="1"/>
  <c r="CK689" i="5"/>
  <c r="AR689" i="5"/>
  <c r="CK61" i="5"/>
  <c r="AR61" i="5"/>
  <c r="BA61" i="5" s="1"/>
  <c r="AR530" i="5"/>
  <c r="BA530" i="5" s="1"/>
  <c r="CK530" i="5"/>
  <c r="CK583" i="5"/>
  <c r="AR583" i="5"/>
  <c r="BA583" i="5" s="1"/>
  <c r="CK159" i="5"/>
  <c r="AR159" i="5"/>
  <c r="BA159" i="5" s="1"/>
  <c r="CK814" i="5"/>
  <c r="AR814" i="5"/>
  <c r="CK354" i="5"/>
  <c r="AR354" i="5"/>
  <c r="BA354" i="5" s="1"/>
  <c r="CK430" i="5"/>
  <c r="AR430" i="5"/>
  <c r="BA430" i="5" s="1"/>
  <c r="AR108" i="5"/>
  <c r="BA108" i="5" s="1"/>
  <c r="CK108" i="5"/>
  <c r="CK741" i="5"/>
  <c r="AR741" i="5"/>
  <c r="CK453" i="5"/>
  <c r="AR453" i="5"/>
  <c r="BA453" i="5" s="1"/>
  <c r="CK783" i="5"/>
  <c r="AR783" i="5"/>
  <c r="AZ75" i="5"/>
  <c r="CK386" i="5"/>
  <c r="AR386" i="5"/>
  <c r="BA386" i="5" s="1"/>
  <c r="CK447" i="5"/>
  <c r="AR447" i="5"/>
  <c r="BA447" i="5" s="1"/>
  <c r="CK345" i="5"/>
  <c r="AR345" i="5"/>
  <c r="BA345" i="5" s="1"/>
  <c r="CK808" i="5"/>
  <c r="AR808" i="5"/>
  <c r="CK54" i="5"/>
  <c r="AR54" i="5"/>
  <c r="BA54" i="5" s="1"/>
  <c r="AR552" i="5"/>
  <c r="BA552" i="5" s="1"/>
  <c r="CK552" i="5"/>
  <c r="CK653" i="5"/>
  <c r="AR653" i="5"/>
  <c r="CK787" i="5"/>
  <c r="AR787" i="5"/>
  <c r="CK645" i="5"/>
  <c r="AR645" i="5"/>
  <c r="CK798" i="5"/>
  <c r="AR798" i="5"/>
  <c r="AR240" i="5"/>
  <c r="BA240" i="5" s="1"/>
  <c r="CK240" i="5"/>
  <c r="AR128" i="5"/>
  <c r="BA128" i="5" s="1"/>
  <c r="CK128" i="5"/>
  <c r="CK138" i="5"/>
  <c r="AR138" i="5"/>
  <c r="BA138" i="5" s="1"/>
  <c r="CK390" i="5"/>
  <c r="AR390" i="5"/>
  <c r="BA390" i="5" s="1"/>
  <c r="CK487" i="5"/>
  <c r="AR487" i="5"/>
  <c r="BA487" i="5" s="1"/>
  <c r="CK393" i="5"/>
  <c r="AR393" i="5"/>
  <c r="BA393" i="5" s="1"/>
  <c r="CK273" i="5"/>
  <c r="AR273" i="5"/>
  <c r="BA273" i="5" s="1"/>
  <c r="CK107" i="5"/>
  <c r="AR107" i="5"/>
  <c r="BA107" i="5" s="1"/>
  <c r="CK668" i="5"/>
  <c r="AR668" i="5"/>
  <c r="CK152" i="5"/>
  <c r="AR152" i="5"/>
  <c r="BA152" i="5" s="1"/>
  <c r="AR655" i="5"/>
  <c r="CK655" i="5"/>
  <c r="CK429" i="5"/>
  <c r="AR429" i="5"/>
  <c r="BA429" i="5" s="1"/>
  <c r="AR282" i="5"/>
  <c r="BA282" i="5" s="1"/>
  <c r="CK282" i="5"/>
  <c r="AR126" i="5"/>
  <c r="BA126" i="5" s="1"/>
  <c r="CK126" i="5"/>
  <c r="AR398" i="5"/>
  <c r="BA398" i="5" s="1"/>
  <c r="CK398" i="5"/>
  <c r="CK712" i="5"/>
  <c r="AR712" i="5"/>
  <c r="CK305" i="5"/>
  <c r="AR305" i="5"/>
  <c r="BA305" i="5" s="1"/>
  <c r="CK368" i="5"/>
  <c r="AR368" i="5"/>
  <c r="BA368" i="5" s="1"/>
  <c r="AR767" i="5"/>
  <c r="CK767" i="5"/>
  <c r="CK525" i="5"/>
  <c r="AR525" i="5"/>
  <c r="BA525" i="5" s="1"/>
  <c r="CK329" i="5"/>
  <c r="AR329" i="5"/>
  <c r="BA329" i="5" s="1"/>
  <c r="CK263" i="5"/>
  <c r="AR263" i="5"/>
  <c r="BA263" i="5" s="1"/>
  <c r="CK278" i="5"/>
  <c r="AR278" i="5"/>
  <c r="BA278" i="5" s="1"/>
  <c r="AR809" i="5"/>
  <c r="CK809" i="5"/>
  <c r="AR93" i="5"/>
  <c r="BA93" i="5" s="1"/>
  <c r="CK93" i="5"/>
  <c r="CK377" i="5"/>
  <c r="AR377" i="5"/>
  <c r="BA377" i="5" s="1"/>
  <c r="CK164" i="5"/>
  <c r="AR164" i="5"/>
  <c r="BA164" i="5" s="1"/>
  <c r="CK764" i="5"/>
  <c r="AR764" i="5"/>
  <c r="CK175" i="5"/>
  <c r="AR175" i="5"/>
  <c r="BA175" i="5" s="1"/>
  <c r="CK644" i="5"/>
  <c r="AR644" i="5"/>
  <c r="CK250" i="5"/>
  <c r="AR250" i="5"/>
  <c r="BA250" i="5" s="1"/>
  <c r="CK67" i="5"/>
  <c r="AR67" i="5"/>
  <c r="BA67" i="5" s="1"/>
  <c r="CK775" i="5"/>
  <c r="AR775" i="5"/>
  <c r="CK421" i="5"/>
  <c r="AR421" i="5"/>
  <c r="BA421" i="5" s="1"/>
  <c r="CK84" i="5"/>
  <c r="AR84" i="5"/>
  <c r="BA84" i="5" s="1"/>
  <c r="CK545" i="5"/>
  <c r="AR545" i="5"/>
  <c r="BA545" i="5" s="1"/>
  <c r="CK187" i="5"/>
  <c r="AR187" i="5"/>
  <c r="BA187" i="5" s="1"/>
  <c r="AR182" i="5"/>
  <c r="BA182" i="5" s="1"/>
  <c r="CK182" i="5"/>
  <c r="AR715" i="5"/>
  <c r="CK715" i="5"/>
  <c r="CK537" i="5"/>
  <c r="AR537" i="5"/>
  <c r="BA537" i="5" s="1"/>
  <c r="AR730" i="5"/>
  <c r="CK730" i="5"/>
  <c r="CK467" i="5"/>
  <c r="AR467" i="5"/>
  <c r="BA467" i="5" s="1"/>
  <c r="AR683" i="5"/>
  <c r="CK683" i="5"/>
  <c r="CK85" i="5"/>
  <c r="AR85" i="5"/>
  <c r="BA85" i="5" s="1"/>
  <c r="CK45" i="5"/>
  <c r="AR45" i="5"/>
  <c r="BA45" i="5" s="1"/>
  <c r="AR198" i="5"/>
  <c r="BA198" i="5" s="1"/>
  <c r="CK198" i="5"/>
  <c r="AR752" i="5"/>
  <c r="CK752" i="5"/>
  <c r="AR216" i="5"/>
  <c r="BA216" i="5" s="1"/>
  <c r="CK216" i="5"/>
  <c r="CK168" i="5"/>
  <c r="AR168" i="5"/>
  <c r="BA168" i="5" s="1"/>
  <c r="CK163" i="5"/>
  <c r="AR163" i="5"/>
  <c r="BA163" i="5" s="1"/>
  <c r="AR700" i="5"/>
  <c r="CK700" i="5"/>
  <c r="AR306" i="5"/>
  <c r="BA306" i="5" s="1"/>
  <c r="CK306" i="5"/>
  <c r="CK469" i="5"/>
  <c r="AR469" i="5"/>
  <c r="BA469" i="5" s="1"/>
  <c r="CK124" i="5"/>
  <c r="AR124" i="5"/>
  <c r="BA124" i="5" s="1"/>
  <c r="CK183" i="5"/>
  <c r="AR183" i="5"/>
  <c r="BA183" i="5" s="1"/>
  <c r="CK206" i="5"/>
  <c r="AR206" i="5"/>
  <c r="BA206" i="5" s="1"/>
  <c r="CK92" i="5"/>
  <c r="AR92" i="5"/>
  <c r="BA92" i="5" s="1"/>
  <c r="AR649" i="5"/>
  <c r="CK649" i="5"/>
  <c r="CK526" i="5"/>
  <c r="AR526" i="5"/>
  <c r="BA526" i="5" s="1"/>
  <c r="CK147" i="5"/>
  <c r="AR147" i="5"/>
  <c r="BA147" i="5" s="1"/>
  <c r="CK69" i="5"/>
  <c r="AR69" i="5"/>
  <c r="BA69" i="5" s="1"/>
  <c r="AR166" i="5"/>
  <c r="BA166" i="5" s="1"/>
  <c r="CK166" i="5"/>
  <c r="AR671" i="5"/>
  <c r="CK671" i="5"/>
  <c r="CK257" i="5"/>
  <c r="AR257" i="5"/>
  <c r="BA257" i="5" s="1"/>
  <c r="CK508" i="5"/>
  <c r="AR508" i="5"/>
  <c r="BA508" i="5" s="1"/>
  <c r="AR416" i="5"/>
  <c r="BA416" i="5" s="1"/>
  <c r="CK416" i="5"/>
  <c r="CK156" i="5"/>
  <c r="AR156" i="5"/>
  <c r="BA156" i="5" s="1"/>
  <c r="AR736" i="5"/>
  <c r="CK736" i="5"/>
  <c r="CK817" i="5"/>
  <c r="AR817" i="5"/>
  <c r="CK797" i="5"/>
  <c r="AR797" i="5"/>
  <c r="AR662" i="5"/>
  <c r="CK662" i="5"/>
  <c r="CK297" i="5"/>
  <c r="AR297" i="5"/>
  <c r="BA297" i="5" s="1"/>
  <c r="AR521" i="5"/>
  <c r="BA521" i="5" s="1"/>
  <c r="CK521" i="5"/>
  <c r="CK271" i="5"/>
  <c r="AR271" i="5"/>
  <c r="BA271" i="5" s="1"/>
  <c r="CK194" i="5"/>
  <c r="AR194" i="5"/>
  <c r="BA194" i="5" s="1"/>
  <c r="CK461" i="5"/>
  <c r="AR461" i="5"/>
  <c r="BA461" i="5" s="1"/>
  <c r="CK342" i="5"/>
  <c r="AR342" i="5"/>
  <c r="BA342" i="5" s="1"/>
  <c r="CK714" i="5"/>
  <c r="AR714" i="5"/>
  <c r="CK255" i="5"/>
  <c r="AR255" i="5"/>
  <c r="BA255" i="5" s="1"/>
  <c r="CK222" i="5"/>
  <c r="AR222" i="5"/>
  <c r="BA222" i="5" s="1"/>
  <c r="CK489" i="5"/>
  <c r="AR489" i="5"/>
  <c r="BA489" i="5" s="1"/>
  <c r="CK488" i="5"/>
  <c r="AR488" i="5"/>
  <c r="BA488" i="5" s="1"/>
  <c r="AR217" i="5"/>
  <c r="BA217" i="5" s="1"/>
  <c r="CK217" i="5"/>
  <c r="CK140" i="5"/>
  <c r="AR140" i="5"/>
  <c r="BA140" i="5" s="1"/>
  <c r="CK248" i="5"/>
  <c r="AR248" i="5"/>
  <c r="BA248" i="5" s="1"/>
  <c r="CK75" i="5"/>
  <c r="AR75" i="5"/>
  <c r="BA75" i="5" s="1"/>
  <c r="AR62" i="5"/>
  <c r="BA62" i="5" s="1"/>
  <c r="CK62" i="5"/>
  <c r="CK588" i="5"/>
  <c r="AR588" i="5"/>
  <c r="BA588" i="5" s="1"/>
  <c r="CK605" i="5"/>
  <c r="AR605" i="5"/>
  <c r="BA605" i="5" s="1"/>
  <c r="CK505" i="5"/>
  <c r="AR505" i="5"/>
  <c r="BA505" i="5" s="1"/>
  <c r="CK514" i="5"/>
  <c r="AR514" i="5"/>
  <c r="BA514" i="5" s="1"/>
  <c r="CK346" i="5"/>
  <c r="AR346" i="5"/>
  <c r="BA346" i="5" s="1"/>
  <c r="CK172" i="5"/>
  <c r="AR172" i="5"/>
  <c r="BA172" i="5" s="1"/>
  <c r="CK713" i="5"/>
  <c r="AR713" i="5"/>
  <c r="AR116" i="5"/>
  <c r="BA116" i="5" s="1"/>
  <c r="CK116" i="5"/>
  <c r="CK59" i="5"/>
  <c r="AR59" i="5"/>
  <c r="BA59" i="5" s="1"/>
  <c r="CK522" i="5"/>
  <c r="AR522" i="5"/>
  <c r="BA522" i="5" s="1"/>
  <c r="CK423" i="5"/>
  <c r="AR423" i="5"/>
  <c r="BA423" i="5" s="1"/>
  <c r="CK781" i="5"/>
  <c r="AR781" i="5"/>
  <c r="CK408" i="5"/>
  <c r="AR408" i="5"/>
  <c r="BA408" i="5" s="1"/>
  <c r="CK463" i="5"/>
  <c r="AR463" i="5"/>
  <c r="BA463" i="5" s="1"/>
  <c r="CK347" i="5"/>
  <c r="AR347" i="5"/>
  <c r="BA347" i="5" s="1"/>
  <c r="CK590" i="5"/>
  <c r="AR590" i="5"/>
  <c r="BA590" i="5" s="1"/>
  <c r="CK150" i="5"/>
  <c r="AR150" i="5"/>
  <c r="BA150" i="5" s="1"/>
  <c r="CK362" i="5"/>
  <c r="AR362" i="5"/>
  <c r="BA362" i="5" s="1"/>
  <c r="CK800" i="5"/>
  <c r="AR800" i="5"/>
  <c r="CK743" i="5"/>
  <c r="AR743" i="5"/>
  <c r="CK498" i="5"/>
  <c r="AR498" i="5"/>
  <c r="BA498" i="5" s="1"/>
  <c r="CK382" i="5"/>
  <c r="AR382" i="5"/>
  <c r="BA382" i="5" s="1"/>
  <c r="CK759" i="5"/>
  <c r="AR759" i="5"/>
  <c r="CK474" i="5"/>
  <c r="AR474" i="5"/>
  <c r="BA474" i="5" s="1"/>
  <c r="CK779" i="5"/>
  <c r="AR779" i="5"/>
  <c r="CK288" i="5"/>
  <c r="AR288" i="5"/>
  <c r="BA288" i="5" s="1"/>
  <c r="CK558" i="5"/>
  <c r="AR558" i="5"/>
  <c r="BA558" i="5" s="1"/>
  <c r="CK403" i="5"/>
  <c r="AR403" i="5"/>
  <c r="BA403" i="5" s="1"/>
  <c r="AR378" i="5"/>
  <c r="BA378" i="5" s="1"/>
  <c r="CK378" i="5"/>
  <c r="CK699" i="5"/>
  <c r="AR699" i="5"/>
  <c r="CK678" i="5"/>
  <c r="AR678" i="5"/>
  <c r="AR70" i="5"/>
  <c r="BA70" i="5" s="1"/>
  <c r="CK70" i="5"/>
  <c r="CK252" i="5"/>
  <c r="AR252" i="5"/>
  <c r="BA252" i="5" s="1"/>
  <c r="CK276" i="5"/>
  <c r="AR276" i="5"/>
  <c r="BA276" i="5" s="1"/>
  <c r="AR581" i="5"/>
  <c r="BA581" i="5" s="1"/>
  <c r="CK581" i="5"/>
  <c r="AR561" i="5"/>
  <c r="BA561" i="5" s="1"/>
  <c r="CK561" i="5"/>
  <c r="CK420" i="5"/>
  <c r="AR420" i="5"/>
  <c r="BA420" i="5" s="1"/>
  <c r="AR509" i="5"/>
  <c r="BA509" i="5" s="1"/>
  <c r="CK509" i="5"/>
  <c r="CK707" i="5"/>
  <c r="AR707" i="5"/>
  <c r="CK722" i="5"/>
  <c r="AR722" i="5"/>
  <c r="CK247" i="5"/>
  <c r="AR247" i="5"/>
  <c r="BA247" i="5" s="1"/>
  <c r="CK431" i="5"/>
  <c r="AR431" i="5"/>
  <c r="BA431" i="5" s="1"/>
  <c r="CK460" i="5"/>
  <c r="AR460" i="5"/>
  <c r="BA460" i="5" s="1"/>
  <c r="CK596" i="5"/>
  <c r="AR596" i="5"/>
  <c r="BA596" i="5" s="1"/>
  <c r="CK171" i="5"/>
  <c r="AR171" i="5"/>
  <c r="BA171" i="5" s="1"/>
  <c r="CK151" i="5"/>
  <c r="AR151" i="5"/>
  <c r="BA151" i="5" s="1"/>
  <c r="CK647" i="5"/>
  <c r="AR647" i="5"/>
  <c r="CK43" i="5"/>
  <c r="AR43" i="5"/>
  <c r="BA43" i="5" s="1"/>
  <c r="CK801" i="5"/>
  <c r="AR801" i="5"/>
  <c r="CK437" i="5"/>
  <c r="AR437" i="5"/>
  <c r="BA437" i="5" s="1"/>
  <c r="CK446" i="5"/>
  <c r="AR446" i="5"/>
  <c r="BA446" i="5" s="1"/>
  <c r="CK419" i="5"/>
  <c r="AR419" i="5"/>
  <c r="BA419" i="5" s="1"/>
  <c r="CK482" i="5"/>
  <c r="AR482" i="5"/>
  <c r="BA482" i="5" s="1"/>
  <c r="CK148" i="5"/>
  <c r="AR148" i="5"/>
  <c r="BA148" i="5" s="1"/>
  <c r="AR622" i="5"/>
  <c r="BA622" i="5" s="1"/>
  <c r="CK622" i="5"/>
  <c r="CK234" i="5"/>
  <c r="AR234" i="5"/>
  <c r="BA234" i="5" s="1"/>
  <c r="CK606" i="5"/>
  <c r="AR606" i="5"/>
  <c r="BA606" i="5" s="1"/>
  <c r="CK503" i="5"/>
  <c r="AR503" i="5"/>
  <c r="BA503" i="5" s="1"/>
  <c r="AR290" i="5"/>
  <c r="BA290" i="5" s="1"/>
  <c r="CK290" i="5"/>
  <c r="CK443" i="5"/>
  <c r="AR443" i="5"/>
  <c r="BA443" i="5" s="1"/>
  <c r="AZ69" i="5"/>
  <c r="CK117" i="5"/>
  <c r="AR117" i="5"/>
  <c r="BA117" i="5" s="1"/>
  <c r="CK425" i="5"/>
  <c r="AR425" i="5"/>
  <c r="BA425" i="5" s="1"/>
  <c r="CK436" i="5"/>
  <c r="AR436" i="5"/>
  <c r="BA436" i="5" s="1"/>
  <c r="CK684" i="5"/>
  <c r="AR684" i="5"/>
  <c r="CK242" i="5"/>
  <c r="AR242" i="5"/>
  <c r="BA242" i="5" s="1"/>
  <c r="CK236" i="5"/>
  <c r="AR236" i="5"/>
  <c r="BA236" i="5" s="1"/>
  <c r="CK811" i="5"/>
  <c r="AR811" i="5"/>
  <c r="CK176" i="5"/>
  <c r="AR176" i="5"/>
  <c r="BA176" i="5" s="1"/>
  <c r="CK468" i="5"/>
  <c r="AR468" i="5"/>
  <c r="BA468" i="5" s="1"/>
  <c r="AR656" i="5"/>
  <c r="CK656" i="5"/>
  <c r="CK349" i="5"/>
  <c r="AR349" i="5"/>
  <c r="BA349" i="5" s="1"/>
  <c r="CK726" i="5"/>
  <c r="AR726" i="5"/>
  <c r="CK51" i="5"/>
  <c r="AR51" i="5"/>
  <c r="BA51" i="5" s="1"/>
  <c r="AR337" i="5"/>
  <c r="BA337" i="5" s="1"/>
  <c r="CK337" i="5"/>
  <c r="CK476" i="5"/>
  <c r="AR476" i="5"/>
  <c r="BA476" i="5" s="1"/>
  <c r="CK101" i="5"/>
  <c r="AR101" i="5"/>
  <c r="BA101" i="5" s="1"/>
  <c r="CK324" i="5"/>
  <c r="AR324" i="5"/>
  <c r="BA324" i="5" s="1"/>
  <c r="CK564" i="5"/>
  <c r="AR564" i="5"/>
  <c r="BA564" i="5" s="1"/>
  <c r="AR663" i="5"/>
  <c r="CK663" i="5"/>
  <c r="CK810" i="5"/>
  <c r="AR810" i="5"/>
  <c r="CK686" i="5"/>
  <c r="AR686" i="5"/>
  <c r="CK794" i="5"/>
  <c r="AR794" i="5"/>
  <c r="CK742" i="5"/>
  <c r="AR742" i="5"/>
  <c r="CK338" i="5"/>
  <c r="AR338" i="5"/>
  <c r="BA338" i="5" s="1"/>
  <c r="CK438" i="5"/>
  <c r="AR438" i="5"/>
  <c r="BA438" i="5" s="1"/>
  <c r="CK381" i="5"/>
  <c r="AR381" i="5"/>
  <c r="BA381" i="5" s="1"/>
  <c r="CK142" i="5"/>
  <c r="AR142" i="5"/>
  <c r="BA142" i="5" s="1"/>
  <c r="CK359" i="5"/>
  <c r="AR359" i="5"/>
  <c r="BA359" i="5" s="1"/>
  <c r="CK313" i="5"/>
  <c r="AR313" i="5"/>
  <c r="BA313" i="5" s="1"/>
  <c r="CK375" i="5"/>
  <c r="AR375" i="5"/>
  <c r="BA375" i="5" s="1"/>
  <c r="CK353" i="5"/>
  <c r="AR353" i="5"/>
  <c r="BA353" i="5" s="1"/>
  <c r="AR559" i="5"/>
  <c r="BA559" i="5" s="1"/>
  <c r="CK559" i="5"/>
  <c r="CK648" i="5"/>
  <c r="AR648" i="5"/>
  <c r="CK180" i="5"/>
  <c r="AR180" i="5"/>
  <c r="BA180" i="5" s="1"/>
  <c r="CK637" i="5"/>
  <c r="AR637" i="5"/>
  <c r="BA637" i="5" s="1"/>
  <c r="CK115" i="5"/>
  <c r="AR115" i="5"/>
  <c r="BA115" i="5" s="1"/>
  <c r="CK322" i="5"/>
  <c r="AR322" i="5"/>
  <c r="BA322" i="5" s="1"/>
  <c r="AR53" i="5"/>
  <c r="BA53" i="5" s="1"/>
  <c r="CK53" i="5"/>
  <c r="CK556" i="5"/>
  <c r="AR556" i="5"/>
  <c r="BA556" i="5" s="1"/>
  <c r="CK391" i="5"/>
  <c r="AR391" i="5"/>
  <c r="BA391" i="5" s="1"/>
  <c r="CK457" i="5"/>
  <c r="AR457" i="5"/>
  <c r="BA457" i="5" s="1"/>
  <c r="CK452" i="5"/>
  <c r="AR452" i="5"/>
  <c r="BA452" i="5" s="1"/>
  <c r="CK221" i="5"/>
  <c r="AR221" i="5"/>
  <c r="BA221" i="5" s="1"/>
  <c r="CK298" i="5"/>
  <c r="AR298" i="5"/>
  <c r="BA298" i="5" s="1"/>
  <c r="CK334" i="5"/>
  <c r="AR334" i="5"/>
  <c r="BA334" i="5" s="1"/>
  <c r="AR607" i="5"/>
  <c r="BA607" i="5" s="1"/>
  <c r="CK607" i="5"/>
  <c r="AR492" i="5"/>
  <c r="BA492" i="5" s="1"/>
  <c r="CK492" i="5"/>
  <c r="CK465" i="5"/>
  <c r="AR465" i="5"/>
  <c r="BA465" i="5" s="1"/>
  <c r="CK705" i="5"/>
  <c r="AR705" i="5"/>
  <c r="CK223" i="5"/>
  <c r="AR223" i="5"/>
  <c r="BA223" i="5" s="1"/>
  <c r="CK321" i="5"/>
  <c r="AR321" i="5"/>
  <c r="BA321" i="5" s="1"/>
  <c r="AR409" i="5"/>
  <c r="BA409" i="5" s="1"/>
  <c r="CK409" i="5"/>
  <c r="CK480" i="5"/>
  <c r="AR480" i="5"/>
  <c r="BA480" i="5" s="1"/>
  <c r="CK732" i="5"/>
  <c r="AR732" i="5"/>
  <c r="AR704" i="5"/>
  <c r="CK704" i="5"/>
  <c r="CK367" i="5"/>
  <c r="AR367" i="5"/>
  <c r="BA367" i="5" s="1"/>
  <c r="CK336" i="5"/>
  <c r="AR336" i="5"/>
  <c r="BA336" i="5" s="1"/>
  <c r="CK441" i="5"/>
  <c r="AR441" i="5"/>
  <c r="BA441" i="5" s="1"/>
  <c r="CK392" i="5"/>
  <c r="AR392" i="5"/>
  <c r="BA392" i="5" s="1"/>
  <c r="CK589" i="5"/>
  <c r="AR589" i="5"/>
  <c r="BA589" i="5" s="1"/>
  <c r="CK383" i="5"/>
  <c r="AR383" i="5"/>
  <c r="BA383" i="5" s="1"/>
  <c r="CK566" i="5"/>
  <c r="AR566" i="5"/>
  <c r="BA566" i="5" s="1"/>
  <c r="CK320" i="5"/>
  <c r="AR320" i="5"/>
  <c r="BA320" i="5" s="1"/>
  <c r="CK818" i="5"/>
  <c r="AR818" i="5"/>
  <c r="CK178" i="5"/>
  <c r="AR178" i="5"/>
  <c r="BA178" i="5" s="1"/>
  <c r="AR344" i="5"/>
  <c r="BA344" i="5" s="1"/>
  <c r="CK344" i="5"/>
  <c r="AZ134" i="5"/>
  <c r="CK339" i="5"/>
  <c r="AR339" i="5"/>
  <c r="BA339" i="5" s="1"/>
  <c r="CK397" i="5"/>
  <c r="AR397" i="5"/>
  <c r="BA397" i="5" s="1"/>
  <c r="CK179" i="5"/>
  <c r="AR179" i="5"/>
  <c r="BA179" i="5" s="1"/>
  <c r="CK296" i="5"/>
  <c r="AR296" i="5"/>
  <c r="BA296" i="5" s="1"/>
  <c r="AR621" i="5"/>
  <c r="BA621" i="5" s="1"/>
  <c r="CK621" i="5"/>
  <c r="CK202" i="5"/>
  <c r="AR202" i="5"/>
  <c r="BA202" i="5" s="1"/>
  <c r="CK170" i="5"/>
  <c r="AR170" i="5"/>
  <c r="BA170" i="5" s="1"/>
  <c r="AR94" i="5"/>
  <c r="BA94" i="5" s="1"/>
  <c r="CK94" i="5"/>
  <c r="CK631" i="5"/>
  <c r="AR631" i="5"/>
  <c r="BA631" i="5" s="1"/>
  <c r="CK68" i="5"/>
  <c r="AR68" i="5"/>
  <c r="BA68" i="5" s="1"/>
  <c r="CK253" i="5"/>
  <c r="AR253" i="5"/>
  <c r="BA253" i="5" s="1"/>
  <c r="CK582" i="5"/>
  <c r="AR582" i="5"/>
  <c r="BA582" i="5" s="1"/>
  <c r="CK815" i="5"/>
  <c r="AR815" i="5"/>
  <c r="CK411" i="5"/>
  <c r="AR411" i="5"/>
  <c r="BA411" i="5" s="1"/>
  <c r="CK186" i="5"/>
  <c r="AR186" i="5"/>
  <c r="BA186" i="5" s="1"/>
  <c r="CK496" i="5"/>
  <c r="AR496" i="5"/>
  <c r="BA496" i="5" s="1"/>
  <c r="CK634" i="5"/>
  <c r="AR634" i="5"/>
  <c r="BA634" i="5" s="1"/>
  <c r="AZ132" i="5"/>
  <c r="CK598" i="5"/>
  <c r="AR598" i="5"/>
  <c r="BA598" i="5" s="1"/>
  <c r="CK643" i="5"/>
  <c r="AR643" i="5"/>
  <c r="CK366" i="5"/>
  <c r="AR366" i="5"/>
  <c r="BA366" i="5" s="1"/>
  <c r="CK127" i="5"/>
  <c r="AR127" i="5"/>
  <c r="BA127" i="5" s="1"/>
  <c r="CK613" i="5"/>
  <c r="AR613" i="5"/>
  <c r="BA613" i="5" s="1"/>
  <c r="AR199" i="5"/>
  <c r="BA199" i="5" s="1"/>
  <c r="CK199" i="5"/>
  <c r="AR233" i="5"/>
  <c r="BA233" i="5" s="1"/>
  <c r="CK233" i="5"/>
  <c r="CK400" i="5"/>
  <c r="AR400" i="5"/>
  <c r="BA400" i="5" s="1"/>
  <c r="CK789" i="5"/>
  <c r="AR789" i="5"/>
  <c r="AR190" i="5"/>
  <c r="BA190" i="5" s="1"/>
  <c r="CK190" i="5"/>
  <c r="AZ83" i="5"/>
  <c r="AZ79" i="5"/>
  <c r="CK517" i="5"/>
  <c r="AR517" i="5"/>
  <c r="BA517" i="5" s="1"/>
  <c r="CK239" i="5"/>
  <c r="AR239" i="5"/>
  <c r="BA239" i="5" s="1"/>
  <c r="CK361" i="5"/>
  <c r="AR361" i="5"/>
  <c r="BA361" i="5" s="1"/>
  <c r="CK518" i="5"/>
  <c r="AR518" i="5"/>
  <c r="BA518" i="5" s="1"/>
  <c r="CK760" i="5"/>
  <c r="AR760" i="5"/>
  <c r="AR657" i="5"/>
  <c r="CK657" i="5"/>
  <c r="AR709" i="5"/>
  <c r="CK709" i="5"/>
  <c r="CK703" i="5"/>
  <c r="AR703" i="5"/>
  <c r="CK572" i="5"/>
  <c r="AR572" i="5"/>
  <c r="BA572" i="5" s="1"/>
  <c r="CK300" i="5"/>
  <c r="AR300" i="5"/>
  <c r="BA300" i="5" s="1"/>
  <c r="AR816" i="5"/>
  <c r="CK816" i="5"/>
  <c r="CK241" i="5"/>
  <c r="AR241" i="5"/>
  <c r="BA241" i="5" s="1"/>
  <c r="CK139" i="5"/>
  <c r="AR139" i="5"/>
  <c r="BA139" i="5" s="1"/>
  <c r="CK258" i="5"/>
  <c r="AR258" i="5"/>
  <c r="BA258" i="5" s="1"/>
  <c r="CK676" i="5"/>
  <c r="AR676" i="5"/>
  <c r="CK266" i="5"/>
  <c r="AR266" i="5"/>
  <c r="BA266" i="5" s="1"/>
  <c r="CK612" i="5"/>
  <c r="AR612" i="5"/>
  <c r="BA612" i="5" s="1"/>
  <c r="CK495" i="5"/>
  <c r="AR495" i="5"/>
  <c r="BA495" i="5" s="1"/>
  <c r="CK144" i="5"/>
  <c r="AR144" i="5"/>
  <c r="BA144" i="5" s="1"/>
  <c r="AR385" i="5"/>
  <c r="BA385" i="5" s="1"/>
  <c r="CK385" i="5"/>
  <c r="CK226" i="5"/>
  <c r="AR226" i="5"/>
  <c r="BA226" i="5" s="1"/>
  <c r="AR455" i="5"/>
  <c r="BA455" i="5" s="1"/>
  <c r="CK455" i="5"/>
  <c r="CK422" i="5"/>
  <c r="AR422" i="5"/>
  <c r="BA422" i="5" s="1"/>
  <c r="AR719" i="5"/>
  <c r="CK719" i="5"/>
  <c r="AR544" i="5"/>
  <c r="BA544" i="5" s="1"/>
  <c r="CK544" i="5"/>
  <c r="AR679" i="5"/>
  <c r="CK679" i="5"/>
  <c r="CK740" i="5"/>
  <c r="AR740" i="5"/>
  <c r="CK369" i="5"/>
  <c r="AR369" i="5"/>
  <c r="BA369" i="5" s="1"/>
  <c r="AR513" i="5"/>
  <c r="BA513" i="5" s="1"/>
  <c r="CK513" i="5"/>
  <c r="CK355" i="5"/>
  <c r="AR355" i="5"/>
  <c r="BA355" i="5" s="1"/>
  <c r="AR630" i="5"/>
  <c r="BA630" i="5" s="1"/>
  <c r="CK630" i="5"/>
  <c r="CK160" i="5"/>
  <c r="AR160" i="5"/>
  <c r="BA160" i="5" s="1"/>
  <c r="CK249" i="5"/>
  <c r="AR249" i="5"/>
  <c r="BA249" i="5" s="1"/>
  <c r="CK135" i="5"/>
  <c r="AR135" i="5"/>
  <c r="BA135" i="5" s="1"/>
  <c r="CK389" i="5"/>
  <c r="AR389" i="5"/>
  <c r="BA389" i="5" s="1"/>
  <c r="CK374" i="5"/>
  <c r="AR374" i="5"/>
  <c r="BA374" i="5" s="1"/>
  <c r="CK188" i="5"/>
  <c r="AR188" i="5"/>
  <c r="BA188" i="5" s="1"/>
  <c r="CK691" i="5"/>
  <c r="AR691" i="5"/>
  <c r="CK376" i="5"/>
  <c r="AR376" i="5"/>
  <c r="BA376" i="5" s="1"/>
  <c r="CK262" i="5"/>
  <c r="AR262" i="5"/>
  <c r="BA262" i="5" s="1"/>
  <c r="CK706" i="5"/>
  <c r="AR706" i="5"/>
  <c r="CK118" i="5"/>
  <c r="AR118" i="5"/>
  <c r="BA118" i="5" s="1"/>
  <c r="AR728" i="5"/>
  <c r="CK728" i="5"/>
  <c r="CK774" i="5"/>
  <c r="AR774" i="5"/>
  <c r="CK312" i="5"/>
  <c r="AR312" i="5"/>
  <c r="BA312" i="5" s="1"/>
  <c r="CK335" i="5"/>
  <c r="AR335" i="5"/>
  <c r="BA335" i="5" s="1"/>
  <c r="AR360" i="5"/>
  <c r="BA360" i="5" s="1"/>
  <c r="CK360" i="5"/>
  <c r="AR143" i="5"/>
  <c r="BA143" i="5" s="1"/>
  <c r="CK143" i="5"/>
  <c r="CK270" i="5"/>
  <c r="AR270" i="5"/>
  <c r="BA270" i="5" s="1"/>
  <c r="CK459" i="5"/>
  <c r="AR459" i="5"/>
  <c r="BA459" i="5" s="1"/>
  <c r="CK445" i="5"/>
  <c r="AR445" i="5"/>
  <c r="BA445" i="5" s="1"/>
  <c r="CK540" i="5"/>
  <c r="AR540" i="5"/>
  <c r="BA540" i="5" s="1"/>
  <c r="CK550" i="5"/>
  <c r="AR550" i="5"/>
  <c r="BA550" i="5" s="1"/>
  <c r="CK793" i="5"/>
  <c r="AR793" i="5"/>
  <c r="CK497" i="5"/>
  <c r="AR497" i="5"/>
  <c r="BA497" i="5" s="1"/>
  <c r="AR208" i="5"/>
  <c r="BA208" i="5" s="1"/>
  <c r="CK208" i="5"/>
  <c r="AZ81" i="5"/>
  <c r="CK527" i="5"/>
  <c r="AR527" i="5"/>
  <c r="BA527" i="5" s="1"/>
  <c r="CK134" i="5"/>
  <c r="AR134" i="5"/>
  <c r="BA134" i="5" s="1"/>
  <c r="AR791" i="5"/>
  <c r="CK791" i="5"/>
  <c r="AZ74" i="5"/>
  <c r="CK506" i="5"/>
  <c r="AR506" i="5"/>
  <c r="BA506" i="5" s="1"/>
  <c r="CK567" i="5"/>
  <c r="AR567" i="5"/>
  <c r="BA567" i="5" s="1"/>
  <c r="CK553" i="5"/>
  <c r="AR553" i="5"/>
  <c r="BA553" i="5" s="1"/>
  <c r="CK229" i="5"/>
  <c r="AR229" i="5"/>
  <c r="BA229" i="5" s="1"/>
  <c r="AR623" i="5"/>
  <c r="BA623" i="5" s="1"/>
  <c r="CK623" i="5"/>
  <c r="CK174" i="5"/>
  <c r="AR174" i="5"/>
  <c r="BA174" i="5" s="1"/>
  <c r="AR167" i="5"/>
  <c r="BA167" i="5" s="1"/>
  <c r="CK167" i="5"/>
  <c r="CK635" i="5"/>
  <c r="AR635" i="5"/>
  <c r="BA635" i="5" s="1"/>
  <c r="AR215" i="5"/>
  <c r="BA215" i="5" s="1"/>
  <c r="CK215" i="5"/>
  <c r="CK399" i="5"/>
  <c r="AR399" i="5"/>
  <c r="BA399" i="5" s="1"/>
  <c r="CK136" i="5"/>
  <c r="AR136" i="5"/>
  <c r="BA136" i="5" s="1"/>
  <c r="AR225" i="5"/>
  <c r="BA225" i="5" s="1"/>
  <c r="CK225" i="5"/>
  <c r="AR289" i="5"/>
  <c r="BA289" i="5" s="1"/>
  <c r="CK289" i="5"/>
  <c r="CK427" i="5"/>
  <c r="AR427" i="5"/>
  <c r="BA427" i="5" s="1"/>
  <c r="CK343" i="5"/>
  <c r="AR343" i="5"/>
  <c r="BA343" i="5" s="1"/>
  <c r="AR191" i="5"/>
  <c r="BA191" i="5" s="1"/>
  <c r="CK191" i="5"/>
  <c r="CK744" i="5"/>
  <c r="AR744" i="5"/>
  <c r="AZ819" i="5"/>
  <c r="AZ820" i="5"/>
  <c r="AZ812" i="5"/>
  <c r="AZ813" i="5"/>
  <c r="AZ814" i="5"/>
  <c r="AZ815" i="5"/>
  <c r="AZ811" i="5"/>
  <c r="AZ805" i="5"/>
  <c r="AZ806" i="5"/>
  <c r="AZ818" i="5"/>
  <c r="AZ810" i="5"/>
  <c r="AZ807" i="5"/>
  <c r="AZ808" i="5"/>
  <c r="AZ809" i="5"/>
  <c r="AZ816" i="5"/>
  <c r="AZ801" i="5"/>
  <c r="AZ793" i="5"/>
  <c r="AZ803" i="5"/>
  <c r="AZ800" i="5"/>
  <c r="AZ794" i="5"/>
  <c r="AZ804" i="5"/>
  <c r="AZ796" i="5"/>
  <c r="AZ817" i="5"/>
  <c r="AZ802" i="5"/>
  <c r="AZ797" i="5"/>
  <c r="AZ798" i="5"/>
  <c r="AZ792" i="5"/>
  <c r="AZ786" i="5"/>
  <c r="AZ795" i="5"/>
  <c r="AZ788" i="5"/>
  <c r="AZ783" i="5"/>
  <c r="AZ791" i="5"/>
  <c r="AZ784" i="5"/>
  <c r="AZ799" i="5"/>
  <c r="AZ787" i="5"/>
  <c r="AZ785" i="5"/>
  <c r="AZ778" i="5"/>
  <c r="AZ790" i="5"/>
  <c r="AZ777" i="5"/>
  <c r="AZ769" i="5"/>
  <c r="AZ770" i="5"/>
  <c r="AZ782" i="5"/>
  <c r="AZ771" i="5"/>
  <c r="AZ772" i="5"/>
  <c r="AZ781" i="5"/>
  <c r="AZ774" i="5"/>
  <c r="AZ779" i="5"/>
  <c r="AZ775" i="5"/>
  <c r="AZ765" i="5"/>
  <c r="AZ764" i="5"/>
  <c r="AZ761" i="5"/>
  <c r="AZ753" i="5"/>
  <c r="AZ773" i="5"/>
  <c r="AZ768" i="5"/>
  <c r="AZ762" i="5"/>
  <c r="AZ754" i="5"/>
  <c r="AZ789" i="5"/>
  <c r="AZ763" i="5"/>
  <c r="AZ755" i="5"/>
  <c r="AZ747" i="5"/>
  <c r="AZ776" i="5"/>
  <c r="AZ756" i="5"/>
  <c r="AZ780" i="5"/>
  <c r="AZ757" i="5"/>
  <c r="AZ759" i="5"/>
  <c r="AZ752" i="5"/>
  <c r="AZ751" i="5"/>
  <c r="AZ745" i="5"/>
  <c r="AZ746" i="5"/>
  <c r="AZ738" i="5"/>
  <c r="AZ758" i="5"/>
  <c r="AZ739" i="5"/>
  <c r="AZ731" i="5"/>
  <c r="AZ740" i="5"/>
  <c r="AZ732" i="5"/>
  <c r="AZ767" i="5"/>
  <c r="AZ760" i="5"/>
  <c r="AZ741" i="5"/>
  <c r="AZ733" i="5"/>
  <c r="AZ744" i="5"/>
  <c r="AZ729" i="5"/>
  <c r="AZ721" i="5"/>
  <c r="AZ742" i="5"/>
  <c r="AZ735" i="5"/>
  <c r="AZ722" i="5"/>
  <c r="AZ766" i="5"/>
  <c r="AZ749" i="5"/>
  <c r="AZ734" i="5"/>
  <c r="AZ730" i="5"/>
  <c r="AZ723" i="5"/>
  <c r="AZ750" i="5"/>
  <c r="AZ737" i="5"/>
  <c r="AZ724" i="5"/>
  <c r="AZ748" i="5"/>
  <c r="AZ725" i="5"/>
  <c r="AZ720" i="5"/>
  <c r="AZ717" i="5"/>
  <c r="AZ709" i="5"/>
  <c r="AZ743" i="5"/>
  <c r="AZ719" i="5"/>
  <c r="AZ710" i="5"/>
  <c r="AZ702" i="5"/>
  <c r="AZ718" i="5"/>
  <c r="AZ711" i="5"/>
  <c r="AZ736" i="5"/>
  <c r="AZ726" i="5"/>
  <c r="AZ712" i="5"/>
  <c r="AZ713" i="5"/>
  <c r="AZ728" i="5"/>
  <c r="AZ716" i="5"/>
  <c r="AZ694" i="5"/>
  <c r="AZ686" i="5"/>
  <c r="AZ707" i="5"/>
  <c r="AZ706" i="5"/>
  <c r="AZ705" i="5"/>
  <c r="AZ695" i="5"/>
  <c r="AZ687" i="5"/>
  <c r="AZ714" i="5"/>
  <c r="AZ696" i="5"/>
  <c r="AZ688" i="5"/>
  <c r="AZ704" i="5"/>
  <c r="AZ703" i="5"/>
  <c r="AZ697" i="5"/>
  <c r="AZ689" i="5"/>
  <c r="AZ698" i="5"/>
  <c r="AZ690" i="5"/>
  <c r="AZ681" i="5"/>
  <c r="AZ673" i="5"/>
  <c r="AZ665" i="5"/>
  <c r="AZ657" i="5"/>
  <c r="AZ708" i="5"/>
  <c r="AZ685" i="5"/>
  <c r="AZ674" i="5"/>
  <c r="AZ666" i="5"/>
  <c r="AZ658" i="5"/>
  <c r="AZ650" i="5"/>
  <c r="AZ684" i="5"/>
  <c r="AZ675" i="5"/>
  <c r="AZ667" i="5"/>
  <c r="AZ659" i="5"/>
  <c r="AZ651" i="5"/>
  <c r="AZ643" i="5"/>
  <c r="AZ676" i="5"/>
  <c r="AZ668" i="5"/>
  <c r="AZ660" i="5"/>
  <c r="AZ652" i="5"/>
  <c r="AZ644" i="5"/>
  <c r="AZ662" i="5"/>
  <c r="AZ647" i="5"/>
  <c r="AZ638" i="5"/>
  <c r="AZ692" i="5"/>
  <c r="AZ680" i="5"/>
  <c r="AZ655" i="5"/>
  <c r="AZ639" i="5"/>
  <c r="AZ701" i="5"/>
  <c r="AZ682" i="5"/>
  <c r="AZ678" i="5"/>
  <c r="AZ664" i="5"/>
  <c r="AZ661" i="5"/>
  <c r="AZ646" i="5"/>
  <c r="AZ640" i="5"/>
  <c r="AZ677" i="5"/>
  <c r="AZ672" i="5"/>
  <c r="AZ670" i="5"/>
  <c r="AZ641" i="5"/>
  <c r="AZ727" i="5"/>
  <c r="AZ699" i="5"/>
  <c r="AZ693" i="5"/>
  <c r="AZ683" i="5"/>
  <c r="AZ654" i="5"/>
  <c r="AZ645" i="5"/>
  <c r="AZ642" i="5"/>
  <c r="AZ663" i="5"/>
  <c r="AZ700" i="5"/>
  <c r="AZ679" i="5"/>
  <c r="AZ648" i="5"/>
  <c r="AZ715" i="5"/>
  <c r="AZ691" i="5"/>
  <c r="AZ669" i="5"/>
  <c r="AZ656" i="5"/>
  <c r="AZ653" i="5"/>
  <c r="AZ649" i="5"/>
  <c r="AZ671" i="5"/>
  <c r="CK519" i="5"/>
  <c r="AR519" i="5"/>
  <c r="BA519" i="5" s="1"/>
  <c r="CK370" i="5"/>
  <c r="AR370" i="5"/>
  <c r="BA370" i="5" s="1"/>
  <c r="AR52" i="5"/>
  <c r="BA52" i="5" s="1"/>
  <c r="CK52" i="5"/>
  <c r="CK351" i="5"/>
  <c r="AR351" i="5"/>
  <c r="BA351" i="5" s="1"/>
  <c r="CK44" i="5"/>
  <c r="AR44" i="5"/>
  <c r="BA44" i="5" s="1"/>
  <c r="CK665" i="5"/>
  <c r="AR665" i="5"/>
  <c r="CK636" i="5"/>
  <c r="AR636" i="5"/>
  <c r="BA636" i="5" s="1"/>
  <c r="CK734" i="5"/>
  <c r="AR734" i="5"/>
  <c r="AR86" i="5"/>
  <c r="BA86" i="5" s="1"/>
  <c r="CK86" i="5"/>
  <c r="AR439" i="5"/>
  <c r="BA439" i="5" s="1"/>
  <c r="CK439" i="5"/>
  <c r="AZ133" i="5"/>
  <c r="CK473" i="5"/>
  <c r="AR473" i="5"/>
  <c r="BA473" i="5" s="1"/>
  <c r="AR265" i="5"/>
  <c r="BA265" i="5" s="1"/>
  <c r="CK265" i="5"/>
  <c r="CK245" i="5"/>
  <c r="AR245" i="5"/>
  <c r="BA245" i="5" s="1"/>
  <c r="AZ129" i="5"/>
  <c r="CK352" i="5"/>
  <c r="AR352" i="5"/>
  <c r="BA352" i="5" s="1"/>
  <c r="CK604" i="5"/>
  <c r="AR604" i="5"/>
  <c r="BA604" i="5" s="1"/>
  <c r="AR785" i="5"/>
  <c r="CK785" i="5"/>
  <c r="CK330" i="5"/>
  <c r="AR330" i="5"/>
  <c r="BA330" i="5" s="1"/>
  <c r="CK83" i="5"/>
  <c r="AR83" i="5"/>
  <c r="BA83" i="5" s="1"/>
  <c r="CK244" i="5"/>
  <c r="AR244" i="5"/>
  <c r="BA244" i="5" s="1"/>
  <c r="AR100" i="5"/>
  <c r="BA100" i="5" s="1"/>
  <c r="CK100" i="5"/>
  <c r="CK591" i="5"/>
  <c r="AR591" i="5"/>
  <c r="BA591" i="5" s="1"/>
  <c r="CK682" i="5"/>
  <c r="AR682" i="5"/>
  <c r="CK549" i="5"/>
  <c r="AR549" i="5"/>
  <c r="BA549" i="5" s="1"/>
  <c r="CK697" i="5"/>
  <c r="AR697" i="5"/>
  <c r="CK196" i="5"/>
  <c r="AR196" i="5"/>
  <c r="BA196" i="5" s="1"/>
  <c r="CK91" i="5"/>
  <c r="AR91" i="5"/>
  <c r="BA91" i="5" s="1"/>
  <c r="CK751" i="5"/>
  <c r="AR751" i="5"/>
  <c r="CK768" i="5"/>
  <c r="AR768" i="5"/>
  <c r="CK254" i="5"/>
  <c r="AR254" i="5"/>
  <c r="BA254" i="5" s="1"/>
  <c r="CK618" i="5"/>
  <c r="AR618" i="5"/>
  <c r="BA618" i="5" s="1"/>
  <c r="AR205" i="5"/>
  <c r="BA205" i="5" s="1"/>
  <c r="CK205" i="5"/>
  <c r="CK224" i="5"/>
  <c r="AR224" i="5"/>
  <c r="BA224" i="5" s="1"/>
  <c r="AR529" i="5"/>
  <c r="BA529" i="5" s="1"/>
  <c r="CK529" i="5"/>
  <c r="CK238" i="5"/>
  <c r="AR238" i="5"/>
  <c r="BA238" i="5" s="1"/>
  <c r="CK209" i="5"/>
  <c r="AR209" i="5"/>
  <c r="BA209" i="5" s="1"/>
  <c r="CK533" i="5"/>
  <c r="AR533" i="5"/>
  <c r="BA533" i="5" s="1"/>
  <c r="CK230" i="5"/>
  <c r="AR230" i="5"/>
  <c r="BA230" i="5" s="1"/>
  <c r="CK535" i="5"/>
  <c r="AR535" i="5"/>
  <c r="BA535" i="5" s="1"/>
  <c r="CK462" i="5"/>
  <c r="AR462" i="5"/>
  <c r="BA462" i="5" s="1"/>
  <c r="AR664" i="5"/>
  <c r="CK664" i="5"/>
  <c r="AR203" i="5"/>
  <c r="BA203" i="5" s="1"/>
  <c r="CK203" i="5"/>
  <c r="CK717" i="5"/>
  <c r="AR717" i="5"/>
  <c r="CK109" i="5"/>
  <c r="AR109" i="5"/>
  <c r="BA109" i="5" s="1"/>
  <c r="CK541" i="5"/>
  <c r="AR541" i="5"/>
  <c r="BA541" i="5" s="1"/>
  <c r="CK481" i="5"/>
  <c r="AR481" i="5"/>
  <c r="BA481" i="5" s="1"/>
  <c r="CK542" i="5"/>
  <c r="AR542" i="5"/>
  <c r="BA542" i="5" s="1"/>
  <c r="CK77" i="5"/>
  <c r="AR77" i="5"/>
  <c r="BA77" i="5" s="1"/>
  <c r="CK670" i="5"/>
  <c r="AR670" i="5"/>
  <c r="AR78" i="5"/>
  <c r="BA78" i="5" s="1"/>
  <c r="CK78" i="5"/>
  <c r="CK214" i="5"/>
  <c r="AR214" i="5"/>
  <c r="BA214" i="5" s="1"/>
  <c r="CK641" i="5"/>
  <c r="AR641" i="5"/>
  <c r="BA577" i="5"/>
  <c r="CK195" i="5"/>
  <c r="AR195" i="5"/>
  <c r="BA195" i="5" s="1"/>
  <c r="AR158" i="5"/>
  <c r="BA158" i="5" s="1"/>
  <c r="CK158" i="5"/>
  <c r="AR629" i="5"/>
  <c r="BA629" i="5" s="1"/>
  <c r="CK629" i="5"/>
  <c r="CK316" i="5"/>
  <c r="AR316" i="5"/>
  <c r="BA316" i="5" s="1"/>
  <c r="CK162" i="5"/>
  <c r="AR162" i="5"/>
  <c r="BA162" i="5" s="1"/>
  <c r="AR281" i="5"/>
  <c r="BA281" i="5" s="1"/>
  <c r="CK281" i="5"/>
  <c r="CK210" i="5"/>
  <c r="AR210" i="5"/>
  <c r="BA210" i="5" s="1"/>
  <c r="CK228" i="5"/>
  <c r="AR228" i="5"/>
  <c r="BA228" i="5" s="1"/>
  <c r="CK60" i="5"/>
  <c r="AR60" i="5"/>
  <c r="BA60" i="5" s="1"/>
  <c r="CK454" i="5"/>
  <c r="AR454" i="5"/>
  <c r="BA454" i="5" s="1"/>
  <c r="AR692" i="5"/>
  <c r="CK692" i="5"/>
  <c r="CK76" i="5"/>
  <c r="AR76" i="5"/>
  <c r="BA76" i="5" s="1"/>
  <c r="CK363" i="5"/>
  <c r="AR363" i="5"/>
  <c r="BA363" i="5" s="1"/>
  <c r="CK737" i="5"/>
  <c r="AR737" i="5"/>
  <c r="CK484" i="5"/>
  <c r="AR484" i="5"/>
  <c r="BA484" i="5" s="1"/>
  <c r="CK597" i="5"/>
  <c r="AR597" i="5"/>
  <c r="BA597" i="5" s="1"/>
  <c r="CK654" i="5"/>
  <c r="AR654" i="5"/>
  <c r="CK435" i="5"/>
  <c r="AR435" i="5"/>
  <c r="BA435" i="5" s="1"/>
  <c r="CK292" i="5"/>
  <c r="AR292" i="5"/>
  <c r="BA292" i="5" s="1"/>
  <c r="CK639" i="5"/>
  <c r="AR639" i="5"/>
  <c r="CK417" i="5"/>
  <c r="AR417" i="5"/>
  <c r="BA417" i="5" s="1"/>
  <c r="AR599" i="5"/>
  <c r="BA599" i="5" s="1"/>
  <c r="CK599" i="5"/>
  <c r="CK776" i="5"/>
  <c r="AR776" i="5"/>
  <c r="AR204" i="5"/>
  <c r="BA204" i="5" s="1"/>
  <c r="CK204" i="5"/>
  <c r="CK511" i="5"/>
  <c r="AR511" i="5"/>
  <c r="BA511" i="5" s="1"/>
  <c r="CK311" i="5"/>
  <c r="AR311" i="5"/>
  <c r="BA311" i="5" s="1"/>
  <c r="CK638" i="5"/>
  <c r="AR638" i="5"/>
  <c r="CK357" i="5"/>
  <c r="AR357" i="5"/>
  <c r="BA357" i="5" s="1"/>
  <c r="CK433" i="5"/>
  <c r="AR433" i="5"/>
  <c r="BA433" i="5" s="1"/>
  <c r="CK218" i="5"/>
  <c r="AR218" i="5"/>
  <c r="BA218" i="5" s="1"/>
  <c r="CK614" i="5"/>
  <c r="AR614" i="5"/>
  <c r="BA614" i="5" s="1"/>
  <c r="CK99" i="5"/>
  <c r="AR99" i="5"/>
  <c r="BA99" i="5" s="1"/>
  <c r="CK681" i="5"/>
  <c r="AR681" i="5"/>
  <c r="CK133" i="5"/>
  <c r="AR133" i="5"/>
  <c r="BA133" i="5" s="1"/>
  <c r="CK771" i="5"/>
  <c r="AR771" i="5"/>
  <c r="AR490" i="5"/>
  <c r="BA490" i="5" s="1"/>
  <c r="CK490" i="5"/>
  <c r="AR575" i="5"/>
  <c r="BA575" i="5" s="1"/>
  <c r="CK575" i="5"/>
  <c r="CK806" i="5"/>
  <c r="AR806" i="5"/>
  <c r="CK673" i="5"/>
  <c r="AR673" i="5"/>
  <c r="CK237" i="5"/>
  <c r="AR237" i="5"/>
  <c r="BA237" i="5" s="1"/>
  <c r="AR232" i="5"/>
  <c r="BA232" i="5" s="1"/>
  <c r="CK232" i="5"/>
  <c r="CK314" i="5"/>
  <c r="AR314" i="5"/>
  <c r="BA314" i="5" s="1"/>
  <c r="CK246" i="5"/>
  <c r="AR246" i="5"/>
  <c r="BA246" i="5" s="1"/>
  <c r="CK384" i="5"/>
  <c r="AR384" i="5"/>
  <c r="BA384" i="5" s="1"/>
  <c r="CK780" i="5"/>
  <c r="AR780" i="5"/>
  <c r="CK449" i="5"/>
  <c r="AR449" i="5"/>
  <c r="BA449" i="5" s="1"/>
  <c r="CK758" i="5"/>
  <c r="AR758" i="5"/>
  <c r="CK451" i="5"/>
  <c r="AR451" i="5"/>
  <c r="BA451" i="5" s="1"/>
  <c r="CK803" i="5"/>
  <c r="AR803" i="5"/>
  <c r="CK123" i="5"/>
  <c r="AR123" i="5"/>
  <c r="BA123" i="5" s="1"/>
  <c r="CK286" i="5"/>
  <c r="AR286" i="5"/>
  <c r="BA286" i="5" s="1"/>
  <c r="CK407" i="5"/>
  <c r="AR407" i="5"/>
  <c r="BA407" i="5" s="1"/>
  <c r="CK146" i="5"/>
  <c r="AR146" i="5"/>
  <c r="BA146" i="5" s="1"/>
  <c r="Z610" i="5"/>
  <c r="Y600" i="5"/>
  <c r="AA611" i="5"/>
  <c r="Y614" i="5"/>
  <c r="AA603" i="5"/>
  <c r="Z611" i="5"/>
  <c r="Y601" i="5"/>
  <c r="AA612" i="5"/>
  <c r="Z612" i="5"/>
  <c r="Z605" i="5"/>
  <c r="AA613" i="5"/>
  <c r="Y610" i="5"/>
  <c r="AA580" i="5"/>
  <c r="Z613" i="5"/>
  <c r="Y599" i="5"/>
  <c r="Y611" i="5"/>
  <c r="Y607" i="5"/>
  <c r="Y606" i="5"/>
  <c r="Y609" i="5"/>
  <c r="Y608" i="5"/>
  <c r="Y43" i="5"/>
  <c r="AA609" i="5"/>
  <c r="AA608" i="5"/>
  <c r="X417" i="5"/>
  <c r="Z606" i="5"/>
  <c r="Z609" i="5"/>
  <c r="Z608" i="5"/>
  <c r="Z607" i="5"/>
  <c r="X608" i="5"/>
  <c r="X607" i="5"/>
  <c r="X606" i="5"/>
  <c r="X609" i="5"/>
  <c r="Y593" i="5"/>
  <c r="Y419" i="5"/>
  <c r="A17" i="14"/>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W16" i="14"/>
  <c r="H14" i="13"/>
  <c r="Z43" i="5" l="1"/>
  <c r="AA43" i="5"/>
  <c r="AG370" i="11"/>
  <c r="AG385" i="11"/>
  <c r="AD345" i="11"/>
  <c r="AG383" i="11"/>
  <c r="AG384" i="11"/>
  <c r="AF342" i="11"/>
  <c r="AF343" i="11" s="1"/>
  <c r="AF364" i="11"/>
  <c r="Z402" i="5" s="1"/>
  <c r="AF363" i="11"/>
  <c r="AG388" i="11"/>
  <c r="AF349" i="11"/>
  <c r="AF351" i="11" s="1"/>
  <c r="AF352" i="11" s="1"/>
  <c r="AG386" i="11"/>
  <c r="AF386" i="11"/>
  <c r="AF390" i="11" s="1"/>
  <c r="AF389" i="11"/>
  <c r="Z427" i="5" s="1"/>
  <c r="AF387" i="11"/>
  <c r="Z425" i="5" s="1"/>
  <c r="AE495" i="11"/>
  <c r="AF393" i="11"/>
  <c r="AF395" i="11" s="1"/>
  <c r="AF397" i="11" s="1"/>
  <c r="AD347" i="11"/>
  <c r="AE493" i="11"/>
  <c r="AE494" i="11" s="1"/>
  <c r="AF383" i="11"/>
  <c r="Z421" i="5" s="1"/>
  <c r="AG353" i="11"/>
  <c r="AG358" i="11"/>
  <c r="AG372" i="11" s="1"/>
  <c r="AA410" i="5" s="1"/>
  <c r="AD371" i="11"/>
  <c r="X409" i="5" s="1"/>
  <c r="AF388" i="11"/>
  <c r="AF391" i="11"/>
  <c r="AF385" i="11"/>
  <c r="AF346" i="11"/>
  <c r="AD350" i="11"/>
  <c r="AG354" i="11"/>
  <c r="AG391" i="11"/>
  <c r="AD373" i="11"/>
  <c r="X411" i="5" s="1"/>
  <c r="AF350" i="11"/>
  <c r="AD344" i="11"/>
  <c r="AG356" i="11"/>
  <c r="AA394" i="5" s="1"/>
  <c r="AF354" i="11"/>
  <c r="Z392" i="5" s="1"/>
  <c r="AD370" i="11"/>
  <c r="AF339" i="11"/>
  <c r="AE364" i="11"/>
  <c r="Y402" i="5" s="1"/>
  <c r="AG392" i="11"/>
  <c r="AG373" i="11"/>
  <c r="AG371" i="11"/>
  <c r="AA409" i="5" s="1"/>
  <c r="AG387" i="11"/>
  <c r="AF370" i="11"/>
  <c r="Z408" i="5" s="1"/>
  <c r="AF373" i="11"/>
  <c r="Z411" i="5" s="1"/>
  <c r="AF371" i="11"/>
  <c r="Z409" i="5" s="1"/>
  <c r="AF374" i="11"/>
  <c r="Z412" i="5" s="1"/>
  <c r="AF372" i="11"/>
  <c r="Z410" i="5" s="1"/>
  <c r="AF358" i="11"/>
  <c r="AF353" i="11"/>
  <c r="AD358" i="11"/>
  <c r="AD375" i="11" s="1"/>
  <c r="AD353" i="11"/>
  <c r="AD357" i="11" s="1"/>
  <c r="X395" i="5" s="1"/>
  <c r="AF355" i="11"/>
  <c r="Z393" i="5" s="1"/>
  <c r="AE363" i="11"/>
  <c r="Y401" i="5" s="1"/>
  <c r="AG389" i="11"/>
  <c r="AA427" i="5" s="1"/>
  <c r="AD346" i="11"/>
  <c r="AG393" i="11"/>
  <c r="AD374" i="11"/>
  <c r="X412" i="5" s="1"/>
  <c r="AF499" i="11"/>
  <c r="AF506" i="11"/>
  <c r="AD468" i="11"/>
  <c r="AD469" i="11"/>
  <c r="AD471" i="11" s="1"/>
  <c r="AD467" i="11"/>
  <c r="AD466" i="11"/>
  <c r="AD472" i="11" s="1"/>
  <c r="AD465" i="11"/>
  <c r="AD473" i="11" s="1"/>
  <c r="AD476" i="11"/>
  <c r="AD454" i="11"/>
  <c r="AD477" i="11"/>
  <c r="AD481" i="11" s="1"/>
  <c r="X45" i="5"/>
  <c r="AG509" i="11"/>
  <c r="AG361" i="11"/>
  <c r="AG363" i="11" s="1"/>
  <c r="AG360" i="11"/>
  <c r="AA398" i="5" s="1"/>
  <c r="AD361" i="11"/>
  <c r="AD364" i="11" s="1"/>
  <c r="AD363" i="11"/>
  <c r="X401" i="5" s="1"/>
  <c r="AD360" i="11"/>
  <c r="AG210" i="11"/>
  <c r="AF396" i="11"/>
  <c r="Z434" i="5" s="1"/>
  <c r="AE497" i="11"/>
  <c r="AE498" i="11"/>
  <c r="AD497" i="11"/>
  <c r="X535" i="5" s="1"/>
  <c r="AD498" i="11"/>
  <c r="AF497" i="11"/>
  <c r="Z535" i="5" s="1"/>
  <c r="AF498" i="11"/>
  <c r="AG350" i="11"/>
  <c r="AF503" i="11"/>
  <c r="AE390" i="11"/>
  <c r="AE388" i="11"/>
  <c r="Y426" i="5" s="1"/>
  <c r="AE387" i="11"/>
  <c r="Y425" i="5" s="1"/>
  <c r="AE389" i="11"/>
  <c r="Y427" i="5" s="1"/>
  <c r="AF210" i="11"/>
  <c r="Z248" i="5" s="1"/>
  <c r="AD397" i="11"/>
  <c r="X435" i="5" s="1"/>
  <c r="AD396" i="11"/>
  <c r="AD501" i="11"/>
  <c r="AD505" i="11" s="1"/>
  <c r="AE499" i="11"/>
  <c r="AE500" i="11" s="1"/>
  <c r="AD495" i="11"/>
  <c r="AG497" i="11"/>
  <c r="AA535" i="5" s="1"/>
  <c r="AG498" i="11"/>
  <c r="AG336" i="11"/>
  <c r="AG339" i="11" s="1"/>
  <c r="AF505" i="11"/>
  <c r="AE394" i="11"/>
  <c r="AD503" i="11"/>
  <c r="AE501" i="11"/>
  <c r="AE506" i="11" s="1"/>
  <c r="AD496" i="11"/>
  <c r="AF509" i="11"/>
  <c r="AF510" i="11"/>
  <c r="AF508" i="11"/>
  <c r="AF548" i="11"/>
  <c r="AF547" i="11"/>
  <c r="AF549" i="11"/>
  <c r="AF546" i="11"/>
  <c r="AF495" i="11"/>
  <c r="AG477" i="11"/>
  <c r="AG479" i="11" s="1"/>
  <c r="AG476" i="11"/>
  <c r="AG465" i="11"/>
  <c r="AG473" i="11" s="1"/>
  <c r="AG499" i="11"/>
  <c r="AG500" i="11" s="1"/>
  <c r="AF500" i="11"/>
  <c r="AG397" i="11"/>
  <c r="AA435" i="5" s="1"/>
  <c r="AG396" i="11"/>
  <c r="AE397" i="11"/>
  <c r="Y435" i="5" s="1"/>
  <c r="AE398" i="11"/>
  <c r="AE396" i="11"/>
  <c r="AD508" i="11"/>
  <c r="AD509" i="11"/>
  <c r="AD511" i="11" s="1"/>
  <c r="AE505" i="11"/>
  <c r="AF496" i="11"/>
  <c r="AG501" i="11"/>
  <c r="AG506" i="11" s="1"/>
  <c r="AG342" i="11"/>
  <c r="AG347" i="11" s="1"/>
  <c r="AG348" i="11" s="1"/>
  <c r="AF502" i="11"/>
  <c r="AE341" i="11"/>
  <c r="AE351" i="11" s="1"/>
  <c r="AE352" i="11" s="1"/>
  <c r="AE462" i="11"/>
  <c r="AE454" i="11"/>
  <c r="AE465" i="11"/>
  <c r="AE473" i="11" s="1"/>
  <c r="AE476" i="11"/>
  <c r="AE477" i="11" s="1"/>
  <c r="AE481" i="11" s="1"/>
  <c r="AE464" i="11"/>
  <c r="AE453" i="11"/>
  <c r="AE336" i="11"/>
  <c r="AE340" i="11" s="1"/>
  <c r="AF394" i="11"/>
  <c r="AD500" i="11"/>
  <c r="AE509" i="11"/>
  <c r="AE511" i="11" s="1"/>
  <c r="AF465" i="11"/>
  <c r="AF466" i="11" s="1"/>
  <c r="AF476" i="11"/>
  <c r="AF477" i="11" s="1"/>
  <c r="AF504" i="11"/>
  <c r="AD303" i="11"/>
  <c r="AD316" i="11" s="1"/>
  <c r="AE432" i="11"/>
  <c r="AE436" i="11" s="1"/>
  <c r="AE434" i="11"/>
  <c r="AE431" i="11"/>
  <c r="AE448" i="11" s="1"/>
  <c r="AE450" i="11" s="1"/>
  <c r="AE433" i="11"/>
  <c r="AD492" i="11"/>
  <c r="AD491" i="11"/>
  <c r="AG492" i="11"/>
  <c r="AG491" i="11"/>
  <c r="AE440" i="11"/>
  <c r="AE437" i="11"/>
  <c r="AE439" i="11"/>
  <c r="AE441" i="11"/>
  <c r="AE444" i="11" s="1"/>
  <c r="AG431" i="11"/>
  <c r="AG459" i="11" s="1"/>
  <c r="AF492" i="11"/>
  <c r="AF491" i="11"/>
  <c r="AE492" i="11"/>
  <c r="AE491" i="11"/>
  <c r="AD432" i="11"/>
  <c r="AD436" i="11" s="1"/>
  <c r="AD431" i="11"/>
  <c r="AD448" i="11" s="1"/>
  <c r="AF431" i="11"/>
  <c r="AF455" i="11" s="1"/>
  <c r="AF432" i="11"/>
  <c r="AF436" i="11" s="1"/>
  <c r="Z46" i="5"/>
  <c r="Z48" i="5"/>
  <c r="AG9" i="11"/>
  <c r="AG11" i="11" s="1"/>
  <c r="AA49" i="5" s="1"/>
  <c r="AG8" i="11"/>
  <c r="AA46" i="5" s="1"/>
  <c r="Y46" i="5"/>
  <c r="Y50" i="5"/>
  <c r="X46" i="5"/>
  <c r="X48" i="5"/>
  <c r="X43" i="5"/>
  <c r="AA44" i="5"/>
  <c r="AA301" i="5"/>
  <c r="AA299" i="5"/>
  <c r="Z44" i="5"/>
  <c r="Y592" i="5"/>
  <c r="Y397" i="5"/>
  <c r="Y45" i="5"/>
  <c r="Y417" i="5"/>
  <c r="X408" i="5"/>
  <c r="Y409" i="5"/>
  <c r="Y398" i="5"/>
  <c r="Y586" i="5"/>
  <c r="Y596" i="5"/>
  <c r="Y595" i="5"/>
  <c r="Z396" i="5"/>
  <c r="Z397" i="5"/>
  <c r="Z398" i="5"/>
  <c r="Y598" i="5"/>
  <c r="Y594" i="5"/>
  <c r="Z407" i="5"/>
  <c r="Z399" i="5"/>
  <c r="X407" i="5"/>
  <c r="AA582" i="5"/>
  <c r="Z419" i="5"/>
  <c r="X391" i="5"/>
  <c r="Y399" i="5"/>
  <c r="AA397" i="5"/>
  <c r="Z394" i="5"/>
  <c r="X396" i="5"/>
  <c r="Y406" i="5"/>
  <c r="Y403" i="5"/>
  <c r="Z401" i="5"/>
  <c r="Z406" i="5"/>
  <c r="AA415" i="5"/>
  <c r="AA414" i="5"/>
  <c r="AA413" i="5"/>
  <c r="AA416" i="5"/>
  <c r="AA411" i="5"/>
  <c r="AA412" i="5"/>
  <c r="Y418" i="5"/>
  <c r="Y434" i="5"/>
  <c r="Y424" i="5"/>
  <c r="AA418" i="5"/>
  <c r="AA426" i="5"/>
  <c r="AA424" i="5"/>
  <c r="AA425" i="5"/>
  <c r="AA434" i="5"/>
  <c r="AA419" i="5"/>
  <c r="X405" i="5"/>
  <c r="X393" i="5"/>
  <c r="X397" i="5"/>
  <c r="Z400" i="5"/>
  <c r="Z415" i="5"/>
  <c r="Z416" i="5"/>
  <c r="Z414" i="5"/>
  <c r="Z413" i="5"/>
  <c r="Z585" i="5"/>
  <c r="X392" i="5"/>
  <c r="AA288" i="5"/>
  <c r="AA290" i="5"/>
  <c r="AA289" i="5"/>
  <c r="X399" i="5"/>
  <c r="X398" i="5"/>
  <c r="X418" i="5"/>
  <c r="X424" i="5"/>
  <c r="X434" i="5"/>
  <c r="X425" i="5"/>
  <c r="X427" i="5"/>
  <c r="X426" i="5"/>
  <c r="Z289" i="5"/>
  <c r="Z288" i="5"/>
  <c r="Z291" i="5"/>
  <c r="Z290" i="5"/>
  <c r="Z417" i="5"/>
  <c r="Y400" i="5"/>
  <c r="Y415" i="5"/>
  <c r="Y410" i="5"/>
  <c r="Y414" i="5"/>
  <c r="Y416" i="5"/>
  <c r="Y413" i="5"/>
  <c r="Y411" i="5"/>
  <c r="X410" i="5"/>
  <c r="X415" i="5"/>
  <c r="X416" i="5"/>
  <c r="X413" i="5"/>
  <c r="X414" i="5"/>
  <c r="X419" i="5"/>
  <c r="AA408" i="5"/>
  <c r="AA392" i="5"/>
  <c r="Z418" i="5"/>
  <c r="Z426" i="5"/>
  <c r="AA583" i="5"/>
  <c r="AA585" i="5"/>
  <c r="X406" i="5"/>
  <c r="X420" i="5"/>
  <c r="X422" i="5"/>
  <c r="X423" i="5"/>
  <c r="Y407" i="5"/>
  <c r="AA407" i="5"/>
  <c r="Z403" i="5"/>
  <c r="AA393" i="5"/>
  <c r="Y579" i="5"/>
  <c r="X394" i="5"/>
  <c r="X421" i="5"/>
  <c r="AA417" i="5"/>
  <c r="Y408" i="5"/>
  <c r="Z420" i="5"/>
  <c r="Z423" i="5"/>
  <c r="Z422" i="5"/>
  <c r="X581" i="5"/>
  <c r="X583" i="5"/>
  <c r="X582" i="5"/>
  <c r="X585" i="5"/>
  <c r="Z599" i="5"/>
  <c r="BA820" i="5"/>
  <c r="BA812" i="5"/>
  <c r="BA813" i="5"/>
  <c r="BA814" i="5"/>
  <c r="BA815" i="5"/>
  <c r="BA806" i="5"/>
  <c r="BA818" i="5"/>
  <c r="BA810" i="5"/>
  <c r="BA807" i="5"/>
  <c r="BA799" i="5"/>
  <c r="BA819" i="5"/>
  <c r="BA808" i="5"/>
  <c r="BA809" i="5"/>
  <c r="BA817" i="5"/>
  <c r="BA804" i="5"/>
  <c r="BA803" i="5"/>
  <c r="BA800" i="5"/>
  <c r="BA794" i="5"/>
  <c r="BA795" i="5"/>
  <c r="BA816" i="5"/>
  <c r="BA811" i="5"/>
  <c r="BA802" i="5"/>
  <c r="BA797" i="5"/>
  <c r="BA798" i="5"/>
  <c r="BA787" i="5"/>
  <c r="BA801" i="5"/>
  <c r="BA788" i="5"/>
  <c r="BA796" i="5"/>
  <c r="BA789" i="5"/>
  <c r="BA791" i="5"/>
  <c r="BA784" i="5"/>
  <c r="BA805" i="5"/>
  <c r="BA792" i="5"/>
  <c r="BA779" i="5"/>
  <c r="BA790" i="5"/>
  <c r="BA793" i="5"/>
  <c r="BA786" i="5"/>
  <c r="BA770" i="5"/>
  <c r="BA782" i="5"/>
  <c r="BA778" i="5"/>
  <c r="BA771" i="5"/>
  <c r="BA783" i="5"/>
  <c r="BA772" i="5"/>
  <c r="BA764" i="5"/>
  <c r="BA773" i="5"/>
  <c r="BA781" i="5"/>
  <c r="BA774" i="5"/>
  <c r="BA775" i="5"/>
  <c r="BA785" i="5"/>
  <c r="BA780" i="5"/>
  <c r="BA776" i="5"/>
  <c r="BA768" i="5"/>
  <c r="BA762" i="5"/>
  <c r="BA754" i="5"/>
  <c r="BA777" i="5"/>
  <c r="BA763" i="5"/>
  <c r="BA755" i="5"/>
  <c r="BA747" i="5"/>
  <c r="BA756" i="5"/>
  <c r="BA748" i="5"/>
  <c r="BA757" i="5"/>
  <c r="BA758" i="5"/>
  <c r="BA765" i="5"/>
  <c r="BA746" i="5"/>
  <c r="BA738" i="5"/>
  <c r="BA739" i="5"/>
  <c r="BA740" i="5"/>
  <c r="BA732" i="5"/>
  <c r="BA769" i="5"/>
  <c r="BA767" i="5"/>
  <c r="BA760" i="5"/>
  <c r="BA741" i="5"/>
  <c r="BA733" i="5"/>
  <c r="BA766" i="5"/>
  <c r="BA761" i="5"/>
  <c r="BA750" i="5"/>
  <c r="BA742" i="5"/>
  <c r="BA734" i="5"/>
  <c r="BA745" i="5"/>
  <c r="BA735" i="5"/>
  <c r="BA722" i="5"/>
  <c r="BA752" i="5"/>
  <c r="BA751" i="5"/>
  <c r="BA749" i="5"/>
  <c r="BA730" i="5"/>
  <c r="BA723" i="5"/>
  <c r="BA737" i="5"/>
  <c r="BA724" i="5"/>
  <c r="BA753" i="5"/>
  <c r="BA725" i="5"/>
  <c r="BA759" i="5"/>
  <c r="BA743" i="5"/>
  <c r="BA736" i="5"/>
  <c r="BA726" i="5"/>
  <c r="BA719" i="5"/>
  <c r="BA710" i="5"/>
  <c r="BA702" i="5"/>
  <c r="BA744" i="5"/>
  <c r="BA731" i="5"/>
  <c r="BA718" i="5"/>
  <c r="BA711" i="5"/>
  <c r="BA703" i="5"/>
  <c r="BA712" i="5"/>
  <c r="BA713" i="5"/>
  <c r="BA714" i="5"/>
  <c r="BA707" i="5"/>
  <c r="BA706" i="5"/>
  <c r="BA705" i="5"/>
  <c r="BA695" i="5"/>
  <c r="BA687" i="5"/>
  <c r="BA717" i="5"/>
  <c r="BA696" i="5"/>
  <c r="BA688" i="5"/>
  <c r="BA704" i="5"/>
  <c r="BA697" i="5"/>
  <c r="BA689" i="5"/>
  <c r="BA720" i="5"/>
  <c r="BA709" i="5"/>
  <c r="BA698" i="5"/>
  <c r="BA690" i="5"/>
  <c r="BA682" i="5"/>
  <c r="BA699" i="5"/>
  <c r="BA691" i="5"/>
  <c r="BA729" i="5"/>
  <c r="BA708" i="5"/>
  <c r="BA685" i="5"/>
  <c r="BA674" i="5"/>
  <c r="BA666" i="5"/>
  <c r="BA658" i="5"/>
  <c r="BA650" i="5"/>
  <c r="BA728" i="5"/>
  <c r="BA684" i="5"/>
  <c r="BA675" i="5"/>
  <c r="BA667" i="5"/>
  <c r="BA659" i="5"/>
  <c r="BA651" i="5"/>
  <c r="BA643" i="5"/>
  <c r="BA686" i="5"/>
  <c r="BA676" i="5"/>
  <c r="BA668" i="5"/>
  <c r="BA660" i="5"/>
  <c r="BA652" i="5"/>
  <c r="BA644" i="5"/>
  <c r="BA727" i="5"/>
  <c r="BA716" i="5"/>
  <c r="BA677" i="5"/>
  <c r="BA669" i="5"/>
  <c r="BA661" i="5"/>
  <c r="BA653" i="5"/>
  <c r="BA645" i="5"/>
  <c r="BA692" i="5"/>
  <c r="BA680" i="5"/>
  <c r="BA655" i="5"/>
  <c r="BA639" i="5"/>
  <c r="BA701" i="5"/>
  <c r="BA678" i="5"/>
  <c r="BA664" i="5"/>
  <c r="BA646" i="5"/>
  <c r="BA640" i="5"/>
  <c r="BA694" i="5"/>
  <c r="BA672" i="5"/>
  <c r="BA670" i="5"/>
  <c r="BA657" i="5"/>
  <c r="BA641" i="5"/>
  <c r="BA693" i="5"/>
  <c r="BA683" i="5"/>
  <c r="BA654" i="5"/>
  <c r="BA642" i="5"/>
  <c r="BA681" i="5"/>
  <c r="BA679" i="5"/>
  <c r="BA663" i="5"/>
  <c r="BA649" i="5"/>
  <c r="BA665" i="5"/>
  <c r="BA700" i="5"/>
  <c r="BA648" i="5"/>
  <c r="BA715" i="5"/>
  <c r="BA647" i="5"/>
  <c r="BA721" i="5"/>
  <c r="BA662" i="5"/>
  <c r="BA638" i="5"/>
  <c r="BA656" i="5"/>
  <c r="BA671" i="5"/>
  <c r="BA673" i="5"/>
  <c r="AA604" i="5"/>
  <c r="AA605" i="5"/>
  <c r="AA606" i="5"/>
  <c r="AA607" i="5"/>
  <c r="AA248" i="5"/>
  <c r="H15" i="13"/>
  <c r="Z424" i="5" l="1"/>
  <c r="AA396" i="5"/>
  <c r="AD323" i="11"/>
  <c r="AD321" i="11"/>
  <c r="AD322" i="11" s="1"/>
  <c r="AG435" i="11"/>
  <c r="AD442" i="11"/>
  <c r="AE438" i="11"/>
  <c r="AE463" i="11"/>
  <c r="AG340" i="11"/>
  <c r="AG338" i="11"/>
  <c r="AD362" i="11"/>
  <c r="X400" i="5" s="1"/>
  <c r="AG438" i="11"/>
  <c r="AE443" i="11"/>
  <c r="AE456" i="11"/>
  <c r="AE457" i="11" s="1"/>
  <c r="AD510" i="11"/>
  <c r="AD480" i="11"/>
  <c r="AG441" i="11"/>
  <c r="AG442" i="11" s="1"/>
  <c r="AF345" i="11"/>
  <c r="AF453" i="11"/>
  <c r="AF347" i="11"/>
  <c r="AF348" i="11" s="1"/>
  <c r="AF344" i="11"/>
  <c r="AG432" i="11"/>
  <c r="AG436" i="11" s="1"/>
  <c r="AG481" i="11"/>
  <c r="AD513" i="11"/>
  <c r="AD515" i="11"/>
  <c r="AD512" i="11"/>
  <c r="AE513" i="11"/>
  <c r="AE515" i="11"/>
  <c r="AE512" i="11"/>
  <c r="AD444" i="11"/>
  <c r="AF444" i="11"/>
  <c r="AF459" i="11"/>
  <c r="AF462" i="11"/>
  <c r="AD449" i="11"/>
  <c r="AE460" i="11"/>
  <c r="AG456" i="11"/>
  <c r="AG457" i="11" s="1"/>
  <c r="AF441" i="11"/>
  <c r="AF454" i="11"/>
  <c r="AE449" i="11"/>
  <c r="AG508" i="11"/>
  <c r="AD462" i="11"/>
  <c r="AF442" i="11"/>
  <c r="AF461" i="11"/>
  <c r="AG464" i="11"/>
  <c r="AG452" i="11"/>
  <c r="AF443" i="11"/>
  <c r="AE510" i="11"/>
  <c r="AE466" i="11"/>
  <c r="AE467" i="11" s="1"/>
  <c r="AF456" i="11"/>
  <c r="AG480" i="11"/>
  <c r="AD470" i="11"/>
  <c r="AG455" i="11"/>
  <c r="AD461" i="11"/>
  <c r="Z435" i="5"/>
  <c r="AF398" i="11"/>
  <c r="AF472" i="11"/>
  <c r="AF467" i="11"/>
  <c r="AF469" i="11"/>
  <c r="AF468" i="11"/>
  <c r="AA399" i="5"/>
  <c r="AG364" i="11"/>
  <c r="AF357" i="11"/>
  <c r="Z395" i="5" s="1"/>
  <c r="Z391" i="5"/>
  <c r="AD319" i="11"/>
  <c r="AD320" i="11"/>
  <c r="AF482" i="11"/>
  <c r="AF483" i="11"/>
  <c r="AF486" i="11" s="1"/>
  <c r="Z524" i="5" s="1"/>
  <c r="AF485" i="11"/>
  <c r="AF478" i="11"/>
  <c r="AF479" i="11"/>
  <c r="AF484" i="11"/>
  <c r="AG362" i="11"/>
  <c r="AA400" i="5" s="1"/>
  <c r="AE458" i="11"/>
  <c r="AG211" i="11"/>
  <c r="AA249" i="5" s="1"/>
  <c r="AG217" i="11"/>
  <c r="AG214" i="11"/>
  <c r="AG248" i="11" s="1"/>
  <c r="AG519" i="11"/>
  <c r="AG520" i="11"/>
  <c r="AG521" i="11" s="1"/>
  <c r="AG518" i="11"/>
  <c r="AF449" i="11"/>
  <c r="AF448" i="11"/>
  <c r="AF450" i="11"/>
  <c r="AF451" i="11"/>
  <c r="AG434" i="11"/>
  <c r="AE435" i="11"/>
  <c r="AG503" i="11"/>
  <c r="AF473" i="11"/>
  <c r="AF475" i="11" s="1"/>
  <c r="AF464" i="11"/>
  <c r="AE520" i="11"/>
  <c r="AE521" i="11" s="1"/>
  <c r="AE518" i="11"/>
  <c r="AE519" i="11"/>
  <c r="AE468" i="11"/>
  <c r="AE461" i="11"/>
  <c r="AD514" i="11"/>
  <c r="AD451" i="11"/>
  <c r="AG488" i="11"/>
  <c r="AG489" i="11"/>
  <c r="AE503" i="11"/>
  <c r="Y541" i="5" s="1"/>
  <c r="AF518" i="11"/>
  <c r="AF519" i="11"/>
  <c r="AF520" i="11"/>
  <c r="AF521" i="11" s="1"/>
  <c r="AD450" i="11"/>
  <c r="AD459" i="11"/>
  <c r="AD460" i="11"/>
  <c r="AD452" i="11"/>
  <c r="AG346" i="11"/>
  <c r="AG343" i="11"/>
  <c r="AE514" i="11"/>
  <c r="Z47" i="5"/>
  <c r="AD441" i="11"/>
  <c r="AD443" i="11" s="1"/>
  <c r="AG451" i="11"/>
  <c r="AG449" i="11"/>
  <c r="AG448" i="11"/>
  <c r="AG478" i="11" s="1"/>
  <c r="AG450" i="11"/>
  <c r="AF487" i="11"/>
  <c r="AF488" i="11"/>
  <c r="AF489" i="11"/>
  <c r="AF463" i="11"/>
  <c r="AE516" i="11"/>
  <c r="AE517" i="11" s="1"/>
  <c r="AE480" i="11"/>
  <c r="AE489" i="11"/>
  <c r="AE488" i="11"/>
  <c r="AE455" i="11"/>
  <c r="AE452" i="11"/>
  <c r="AD520" i="11"/>
  <c r="AD521" i="11" s="1"/>
  <c r="AD518" i="11"/>
  <c r="AD522" i="11" s="1"/>
  <c r="AD519" i="11"/>
  <c r="AG453" i="11"/>
  <c r="AG458" i="11"/>
  <c r="AG511" i="11"/>
  <c r="AD484" i="11"/>
  <c r="AD482" i="11"/>
  <c r="AD483" i="11"/>
  <c r="AD486" i="11" s="1"/>
  <c r="AD485" i="11"/>
  <c r="AD478" i="11"/>
  <c r="AD479" i="11"/>
  <c r="AD488" i="11"/>
  <c r="X526" i="5" s="1"/>
  <c r="AD489" i="11"/>
  <c r="X527" i="5" s="1"/>
  <c r="AD464" i="11"/>
  <c r="AG345" i="11"/>
  <c r="AE469" i="11"/>
  <c r="AG507" i="11"/>
  <c r="AG505" i="11"/>
  <c r="AE507" i="11"/>
  <c r="AE504" i="11"/>
  <c r="Y542" i="5" s="1"/>
  <c r="AE502" i="11"/>
  <c r="AF438" i="11"/>
  <c r="AE451" i="11"/>
  <c r="AF460" i="11"/>
  <c r="AF481" i="11"/>
  <c r="AF452" i="11"/>
  <c r="AE508" i="11"/>
  <c r="Y546" i="5" s="1"/>
  <c r="AE459" i="11"/>
  <c r="AE358" i="11"/>
  <c r="AE353" i="11"/>
  <c r="AE357" i="11" s="1"/>
  <c r="Y395" i="5" s="1"/>
  <c r="AE349" i="11"/>
  <c r="AE350" i="11" s="1"/>
  <c r="AE355" i="11"/>
  <c r="AE356" i="11"/>
  <c r="AE354" i="11"/>
  <c r="Y392" i="5" s="1"/>
  <c r="AE342" i="11"/>
  <c r="AD516" i="11"/>
  <c r="AD517" i="11" s="1"/>
  <c r="AE339" i="11"/>
  <c r="AG462" i="11"/>
  <c r="AG460" i="11"/>
  <c r="AF511" i="11"/>
  <c r="AG502" i="11"/>
  <c r="AD506" i="11"/>
  <c r="AD504" i="11"/>
  <c r="AD502" i="11"/>
  <c r="AD507" i="11"/>
  <c r="AF211" i="11"/>
  <c r="AF214" i="11"/>
  <c r="AF215" i="11"/>
  <c r="AF217" i="11"/>
  <c r="AF216" i="11"/>
  <c r="AG510" i="11"/>
  <c r="AD456" i="11"/>
  <c r="AG344" i="11"/>
  <c r="AE472" i="11"/>
  <c r="AE338" i="11"/>
  <c r="AG398" i="11"/>
  <c r="AG466" i="11"/>
  <c r="AG461" i="11"/>
  <c r="AD463" i="11"/>
  <c r="AG357" i="11"/>
  <c r="AA395" i="5" s="1"/>
  <c r="AA391" i="5"/>
  <c r="AF480" i="11"/>
  <c r="AE482" i="11"/>
  <c r="AE483" i="11" s="1"/>
  <c r="AE478" i="11"/>
  <c r="AE486" i="11"/>
  <c r="AE479" i="11"/>
  <c r="AE484" i="11"/>
  <c r="AE485" i="11"/>
  <c r="AG463" i="11"/>
  <c r="AG454" i="11"/>
  <c r="AG482" i="11"/>
  <c r="AG483" i="11" s="1"/>
  <c r="AG486" i="11"/>
  <c r="AG484" i="11"/>
  <c r="AG485" i="11"/>
  <c r="AG504" i="11"/>
  <c r="AD398" i="11"/>
  <c r="AD453" i="11"/>
  <c r="AD455" i="11"/>
  <c r="AG200" i="11"/>
  <c r="AG204" i="11"/>
  <c r="AG203" i="11"/>
  <c r="AG201" i="11"/>
  <c r="AG199" i="11"/>
  <c r="AG202" i="11"/>
  <c r="AG196" i="11"/>
  <c r="AG197" i="11" s="1"/>
  <c r="AG198" i="11" s="1"/>
  <c r="AF399" i="11"/>
  <c r="Z436" i="5"/>
  <c r="AG212" i="11"/>
  <c r="AG215" i="11" s="1"/>
  <c r="AG216" i="11" s="1"/>
  <c r="AG213" i="11"/>
  <c r="AA251" i="5" s="1"/>
  <c r="AG443" i="11"/>
  <c r="X49" i="5"/>
  <c r="Z49" i="5"/>
  <c r="AF435" i="11"/>
  <c r="Z473" i="5" s="1"/>
  <c r="AD434" i="11"/>
  <c r="X472" i="5" s="1"/>
  <c r="AE424" i="11"/>
  <c r="AE425" i="11" s="1"/>
  <c r="AE426" i="11" s="1"/>
  <c r="Y464" i="5" s="1"/>
  <c r="AG440" i="11"/>
  <c r="AF445" i="11"/>
  <c r="AF446" i="11"/>
  <c r="AF447" i="11"/>
  <c r="AF474" i="11"/>
  <c r="AE475" i="11"/>
  <c r="AE474" i="11"/>
  <c r="AD475" i="11"/>
  <c r="AD474" i="11"/>
  <c r="X47" i="5"/>
  <c r="AF433" i="11"/>
  <c r="AG424" i="11"/>
  <c r="AD445" i="11"/>
  <c r="AD446" i="11"/>
  <c r="AD447" i="11"/>
  <c r="AF439" i="11"/>
  <c r="AE399" i="11"/>
  <c r="Y436" i="5"/>
  <c r="Y47" i="5"/>
  <c r="Y48" i="5"/>
  <c r="AA47" i="5"/>
  <c r="AG10" i="11"/>
  <c r="AA48" i="5" s="1"/>
  <c r="AD439" i="11"/>
  <c r="AG444" i="11"/>
  <c r="AD318" i="11"/>
  <c r="AD317" i="11"/>
  <c r="AF212" i="11"/>
  <c r="Z250" i="5" s="1"/>
  <c r="AF213" i="11"/>
  <c r="Z251" i="5" s="1"/>
  <c r="AF434" i="11"/>
  <c r="AD437" i="11"/>
  <c r="AE445" i="11"/>
  <c r="AE447" i="11"/>
  <c r="AE446" i="11"/>
  <c r="AG399" i="11"/>
  <c r="AA436" i="5"/>
  <c r="AE427" i="11"/>
  <c r="Y465" i="5" s="1"/>
  <c r="AE430" i="11"/>
  <c r="AE428" i="11"/>
  <c r="Y466" i="5" s="1"/>
  <c r="Y49" i="5"/>
  <c r="AD435" i="11"/>
  <c r="X473" i="5" s="1"/>
  <c r="AD424" i="11"/>
  <c r="AD425" i="11" s="1"/>
  <c r="AD426" i="11" s="1"/>
  <c r="X464" i="5" s="1"/>
  <c r="AD438" i="11"/>
  <c r="AG437" i="11"/>
  <c r="AF424" i="11"/>
  <c r="AF425" i="11" s="1"/>
  <c r="AF426" i="11" s="1"/>
  <c r="Z464" i="5" s="1"/>
  <c r="AF437" i="11"/>
  <c r="AE303" i="11"/>
  <c r="AE316" i="11" s="1"/>
  <c r="AE324" i="11" s="1"/>
  <c r="Y362" i="5" s="1"/>
  <c r="AG303" i="11"/>
  <c r="AG304" i="11" s="1"/>
  <c r="AG474" i="11"/>
  <c r="AG475" i="11"/>
  <c r="AD399" i="11"/>
  <c r="X436" i="5"/>
  <c r="AF303" i="11"/>
  <c r="AF304" i="11" s="1"/>
  <c r="AG445" i="11"/>
  <c r="AG447" i="11"/>
  <c r="AG446" i="11"/>
  <c r="Y51" i="5"/>
  <c r="AG12" i="11"/>
  <c r="AD324" i="11"/>
  <c r="X362" i="5" s="1"/>
  <c r="AD325" i="11"/>
  <c r="AD328" i="11"/>
  <c r="AD330" i="11"/>
  <c r="AD331" i="11" s="1"/>
  <c r="AD329" i="11"/>
  <c r="AD327" i="11"/>
  <c r="AD326" i="11"/>
  <c r="AD332" i="11"/>
  <c r="AD433" i="11"/>
  <c r="X471" i="5" s="1"/>
  <c r="AD440" i="11"/>
  <c r="AG439" i="11"/>
  <c r="AG433" i="11"/>
  <c r="AA471" i="5" s="1"/>
  <c r="AF440" i="11"/>
  <c r="AE442" i="11"/>
  <c r="Z271" i="5"/>
  <c r="Z272" i="5"/>
  <c r="Z273" i="5"/>
  <c r="Z277" i="5"/>
  <c r="Z275" i="5"/>
  <c r="Z274" i="5"/>
  <c r="AA277" i="5"/>
  <c r="AA275" i="5"/>
  <c r="AA274" i="5"/>
  <c r="AA273" i="5"/>
  <c r="AA272" i="5"/>
  <c r="AA271" i="5"/>
  <c r="Z547" i="5"/>
  <c r="Y578" i="5"/>
  <c r="Z546" i="5"/>
  <c r="Y581" i="5"/>
  <c r="Y582" i="5"/>
  <c r="Y583" i="5"/>
  <c r="Y584" i="5"/>
  <c r="Y585" i="5"/>
  <c r="AA581" i="5"/>
  <c r="X404" i="5"/>
  <c r="X402" i="5"/>
  <c r="X403" i="5"/>
  <c r="Y587" i="5"/>
  <c r="Y588" i="5"/>
  <c r="Y589" i="5"/>
  <c r="Y590" i="5"/>
  <c r="Y591" i="5"/>
  <c r="X463" i="5"/>
  <c r="Z580" i="5"/>
  <c r="Z583" i="5"/>
  <c r="Z581" i="5"/>
  <c r="Z582" i="5"/>
  <c r="Z527" i="5"/>
  <c r="Y471" i="5"/>
  <c r="AA546" i="5"/>
  <c r="Y462" i="5"/>
  <c r="X462" i="5"/>
  <c r="AA547" i="5"/>
  <c r="Y536" i="5"/>
  <c r="Y544" i="5"/>
  <c r="Y537" i="5"/>
  <c r="Y538" i="5"/>
  <c r="Y535" i="5"/>
  <c r="Y547" i="5"/>
  <c r="Y469" i="5"/>
  <c r="Y470" i="5"/>
  <c r="Y472" i="5"/>
  <c r="AA472" i="5"/>
  <c r="Y391" i="5"/>
  <c r="Y394" i="5"/>
  <c r="Y393" i="5"/>
  <c r="AA295" i="5"/>
  <c r="AA292" i="5"/>
  <c r="Z249" i="5"/>
  <c r="Y428" i="5"/>
  <c r="Y433" i="5"/>
  <c r="Y432" i="5"/>
  <c r="Y430" i="5"/>
  <c r="Y429" i="5"/>
  <c r="Y431" i="5"/>
  <c r="X546" i="5"/>
  <c r="AA462" i="5"/>
  <c r="AA531" i="5"/>
  <c r="Z405" i="5"/>
  <c r="Z404" i="5"/>
  <c r="X428" i="5"/>
  <c r="X433" i="5"/>
  <c r="X430" i="5"/>
  <c r="X429" i="5"/>
  <c r="X431" i="5"/>
  <c r="X432" i="5"/>
  <c r="X547" i="5"/>
  <c r="Z252" i="5"/>
  <c r="AA420" i="5"/>
  <c r="AA423" i="5"/>
  <c r="AA422" i="5"/>
  <c r="AA421" i="5"/>
  <c r="AA401" i="5"/>
  <c r="AA406" i="5"/>
  <c r="AA402" i="5"/>
  <c r="AA403" i="5"/>
  <c r="AA470" i="5"/>
  <c r="AA469" i="5"/>
  <c r="AA252" i="5"/>
  <c r="X584" i="5"/>
  <c r="Z428" i="5"/>
  <c r="Z433" i="5"/>
  <c r="Z432" i="5"/>
  <c r="Z431" i="5"/>
  <c r="Z429" i="5"/>
  <c r="Z430" i="5"/>
  <c r="AA428" i="5"/>
  <c r="AA433" i="5"/>
  <c r="AA431" i="5"/>
  <c r="AA432" i="5"/>
  <c r="AA429" i="5"/>
  <c r="AA430" i="5"/>
  <c r="AA584" i="5"/>
  <c r="Y420" i="5"/>
  <c r="Y422" i="5"/>
  <c r="Y423" i="5"/>
  <c r="Y421" i="5"/>
  <c r="Z584" i="5"/>
  <c r="Y405" i="5"/>
  <c r="Y404" i="5"/>
  <c r="X557" i="5"/>
  <c r="X548" i="5"/>
  <c r="Y548" i="5"/>
  <c r="Z531" i="5"/>
  <c r="X554" i="5"/>
  <c r="X556" i="5"/>
  <c r="X531" i="5"/>
  <c r="AA548" i="5"/>
  <c r="Z548" i="5"/>
  <c r="AA473" i="5"/>
  <c r="Y473" i="5"/>
  <c r="H16" i="13"/>
  <c r="Z462" i="5" l="1"/>
  <c r="Y463" i="5"/>
  <c r="AG522" i="11"/>
  <c r="AE429" i="11"/>
  <c r="Y467" i="5" s="1"/>
  <c r="Z463" i="5"/>
  <c r="Y52" i="5"/>
  <c r="AF457" i="11"/>
  <c r="AF458" i="11"/>
  <c r="AF305" i="11"/>
  <c r="AF306" i="11"/>
  <c r="AF312" i="11"/>
  <c r="AF307" i="11"/>
  <c r="AF310" i="11"/>
  <c r="AF309" i="11"/>
  <c r="AF311" i="11"/>
  <c r="AF313" i="11"/>
  <c r="AF315" i="11"/>
  <c r="AF308" i="11"/>
  <c r="AF314" i="11"/>
  <c r="AG305" i="11"/>
  <c r="AG314" i="11"/>
  <c r="AG312" i="11"/>
  <c r="AG308" i="11"/>
  <c r="AG310" i="11"/>
  <c r="AG306" i="11"/>
  <c r="AG311" i="11"/>
  <c r="AG309" i="11"/>
  <c r="AG307" i="11"/>
  <c r="AG313" i="11"/>
  <c r="AG315" i="11"/>
  <c r="AF429" i="11"/>
  <c r="Z467" i="5" s="1"/>
  <c r="AD430" i="11"/>
  <c r="X468" i="5" s="1"/>
  <c r="AE317" i="11"/>
  <c r="AE327" i="11"/>
  <c r="AF526" i="11"/>
  <c r="AF528" i="11" s="1"/>
  <c r="AF525" i="11"/>
  <c r="AF523" i="11"/>
  <c r="AF524" i="11"/>
  <c r="Z562" i="5" s="1"/>
  <c r="AD427" i="11"/>
  <c r="X465" i="5" s="1"/>
  <c r="AE325" i="11"/>
  <c r="AG205" i="11"/>
  <c r="AG208" i="11"/>
  <c r="AG206" i="11"/>
  <c r="AG207" i="11" s="1"/>
  <c r="AG209" i="11"/>
  <c r="AD333" i="11"/>
  <c r="AD337" i="11" s="1"/>
  <c r="AD334" i="11"/>
  <c r="AD335" i="11"/>
  <c r="AD429" i="11"/>
  <c r="X467" i="5" s="1"/>
  <c r="AE329" i="11"/>
  <c r="AE374" i="11"/>
  <c r="Y412" i="5" s="1"/>
  <c r="Y396" i="5"/>
  <c r="AG516" i="11"/>
  <c r="AG517" i="11" s="1"/>
  <c r="AG514" i="11"/>
  <c r="AG512" i="11"/>
  <c r="AG515" i="11"/>
  <c r="AA553" i="5" s="1"/>
  <c r="AG513" i="11"/>
  <c r="AA551" i="5" s="1"/>
  <c r="AF522" i="11"/>
  <c r="Z560" i="5" s="1"/>
  <c r="AG227" i="11"/>
  <c r="AA265" i="5" s="1"/>
  <c r="AG225" i="11"/>
  <c r="AA263" i="5" s="1"/>
  <c r="AG219" i="11"/>
  <c r="AG223" i="11"/>
  <c r="AA261" i="5" s="1"/>
  <c r="AG218" i="11"/>
  <c r="AG224" i="11"/>
  <c r="AA262" i="5" s="1"/>
  <c r="AG226" i="11"/>
  <c r="AA264" i="5" s="1"/>
  <c r="AG221" i="11"/>
  <c r="AG222" i="11"/>
  <c r="AA260" i="5" s="1"/>
  <c r="AE318" i="11"/>
  <c r="AE320" i="11"/>
  <c r="AE322" i="11"/>
  <c r="AE319" i="11"/>
  <c r="AE323" i="11"/>
  <c r="AE321" i="11"/>
  <c r="AE326" i="11"/>
  <c r="AD457" i="11"/>
  <c r="AD458" i="11"/>
  <c r="AE522" i="11"/>
  <c r="Y560" i="5" s="1"/>
  <c r="AF471" i="11"/>
  <c r="AF470" i="11"/>
  <c r="AE347" i="11"/>
  <c r="AE348" i="11" s="1"/>
  <c r="AE345" i="11"/>
  <c r="AE346" i="11"/>
  <c r="AE344" i="11"/>
  <c r="AE343" i="11"/>
  <c r="AE523" i="11"/>
  <c r="Y561" i="5" s="1"/>
  <c r="AE526" i="11"/>
  <c r="AE524" i="11"/>
  <c r="Y562" i="5" s="1"/>
  <c r="AE525" i="11"/>
  <c r="AF430" i="11"/>
  <c r="Z468" i="5" s="1"/>
  <c r="AG426" i="11"/>
  <c r="AG425" i="11"/>
  <c r="AA463" i="5" s="1"/>
  <c r="AG428" i="11"/>
  <c r="AA466" i="5" s="1"/>
  <c r="AG427" i="11"/>
  <c r="AA465" i="5" s="1"/>
  <c r="AG430" i="11"/>
  <c r="AA468" i="5" s="1"/>
  <c r="AE328" i="11"/>
  <c r="AG228" i="11"/>
  <c r="AG229" i="11"/>
  <c r="AA267" i="5" s="1"/>
  <c r="AG230" i="11"/>
  <c r="AA268" i="5" s="1"/>
  <c r="AF427" i="11"/>
  <c r="Z465" i="5" s="1"/>
  <c r="AE330" i="11"/>
  <c r="AE331" i="11" s="1"/>
  <c r="AE487" i="11"/>
  <c r="Y524" i="5"/>
  <c r="AG469" i="11"/>
  <c r="AG472" i="11"/>
  <c r="AG468" i="11"/>
  <c r="AG467" i="11"/>
  <c r="AF226" i="11"/>
  <c r="Z264" i="5" s="1"/>
  <c r="AF219" i="11"/>
  <c r="AF223" i="11"/>
  <c r="Z261" i="5" s="1"/>
  <c r="AF221" i="11"/>
  <c r="AF225" i="11"/>
  <c r="Z263" i="5" s="1"/>
  <c r="AF218" i="11"/>
  <c r="AF224" i="11"/>
  <c r="Z262" i="5" s="1"/>
  <c r="AF222" i="11"/>
  <c r="Z260" i="5" s="1"/>
  <c r="AF227" i="11"/>
  <c r="Z265" i="5" s="1"/>
  <c r="AE18" i="11"/>
  <c r="AF332" i="11"/>
  <c r="AF316" i="11"/>
  <c r="AG316" i="11"/>
  <c r="AG332" i="11"/>
  <c r="AF428" i="11"/>
  <c r="Z466" i="5" s="1"/>
  <c r="AD428" i="11"/>
  <c r="X466" i="5" s="1"/>
  <c r="AE332" i="11"/>
  <c r="AG487" i="11"/>
  <c r="AA524" i="5"/>
  <c r="AF516" i="11"/>
  <c r="AF514" i="11"/>
  <c r="AF515" i="11"/>
  <c r="Z553" i="5" s="1"/>
  <c r="AF512" i="11"/>
  <c r="AF513" i="11"/>
  <c r="Z551" i="5" s="1"/>
  <c r="AE470" i="11"/>
  <c r="AE471" i="11"/>
  <c r="AD487" i="11"/>
  <c r="X525" i="5" s="1"/>
  <c r="X524" i="5"/>
  <c r="AD523" i="11"/>
  <c r="AD526" i="11"/>
  <c r="AD527" i="11" s="1"/>
  <c r="X565" i="5" s="1"/>
  <c r="AD524" i="11"/>
  <c r="X562" i="5" s="1"/>
  <c r="AD525" i="11"/>
  <c r="AG524" i="11"/>
  <c r="AA562" i="5" s="1"/>
  <c r="AG525" i="11"/>
  <c r="AG523" i="11"/>
  <c r="AA561" i="5" s="1"/>
  <c r="AG526" i="11"/>
  <c r="AA50" i="5"/>
  <c r="AG13" i="11"/>
  <c r="AA250" i="5"/>
  <c r="AG400" i="11"/>
  <c r="AA438" i="5" s="1"/>
  <c r="AG401" i="11"/>
  <c r="AA439" i="5" s="1"/>
  <c r="AA437" i="5"/>
  <c r="AG408" i="11"/>
  <c r="AA446" i="5" s="1"/>
  <c r="Z50" i="5"/>
  <c r="AD401" i="11"/>
  <c r="X439" i="5" s="1"/>
  <c r="AD400" i="11"/>
  <c r="X438" i="5" s="1"/>
  <c r="X437" i="5"/>
  <c r="AD408" i="11"/>
  <c r="X446" i="5" s="1"/>
  <c r="AE400" i="11"/>
  <c r="Y438" i="5" s="1"/>
  <c r="AE402" i="11"/>
  <c r="Y440" i="5" s="1"/>
  <c r="AE401" i="11"/>
  <c r="Y439" i="5" s="1"/>
  <c r="Y437" i="5"/>
  <c r="AE405" i="11"/>
  <c r="Y443" i="5" s="1"/>
  <c r="AE408" i="11"/>
  <c r="AE409" i="11" s="1"/>
  <c r="AE404" i="11"/>
  <c r="Y442" i="5" s="1"/>
  <c r="AF400" i="11"/>
  <c r="Z438" i="5" s="1"/>
  <c r="AF401" i="11"/>
  <c r="Z439" i="5" s="1"/>
  <c r="Z437" i="5"/>
  <c r="AF408" i="11"/>
  <c r="AG415" i="11"/>
  <c r="AG416" i="11" s="1"/>
  <c r="AA454" i="5" s="1"/>
  <c r="AD415" i="11"/>
  <c r="AD416" i="11" s="1"/>
  <c r="X454" i="5" s="1"/>
  <c r="X50" i="5"/>
  <c r="X51" i="5"/>
  <c r="AF199" i="11"/>
  <c r="AF202" i="11" s="1"/>
  <c r="AF196" i="11"/>
  <c r="AG45" i="11"/>
  <c r="AF45" i="11"/>
  <c r="AE45" i="11"/>
  <c r="AA283" i="5"/>
  <c r="AA282" i="5"/>
  <c r="AA281" i="5"/>
  <c r="AA280" i="5"/>
  <c r="AA286" i="5"/>
  <c r="AA287" i="5"/>
  <c r="AA278" i="5"/>
  <c r="AA279" i="5"/>
  <c r="AA285" i="5"/>
  <c r="AA284" i="5"/>
  <c r="Z279" i="5"/>
  <c r="Z280" i="5"/>
  <c r="Z286" i="5"/>
  <c r="Z278" i="5"/>
  <c r="Z285" i="5"/>
  <c r="Z284" i="5"/>
  <c r="Z283" i="5"/>
  <c r="Z282" i="5"/>
  <c r="Z287" i="5"/>
  <c r="Z281" i="5"/>
  <c r="X558" i="5"/>
  <c r="X552" i="5"/>
  <c r="AA586" i="5"/>
  <c r="AA594" i="5"/>
  <c r="AA598" i="5"/>
  <c r="AA593" i="5"/>
  <c r="AA592" i="5"/>
  <c r="AA595" i="5"/>
  <c r="AA597" i="5"/>
  <c r="AA596" i="5"/>
  <c r="Y525" i="5"/>
  <c r="Y531" i="5"/>
  <c r="Z593" i="5"/>
  <c r="Z597" i="5"/>
  <c r="Z596" i="5"/>
  <c r="Z594" i="5"/>
  <c r="Y527" i="5"/>
  <c r="Z598" i="5"/>
  <c r="Y526" i="5"/>
  <c r="AA554" i="5"/>
  <c r="AA552" i="5"/>
  <c r="Z525" i="5"/>
  <c r="Z526" i="5"/>
  <c r="Y468" i="5"/>
  <c r="AA558" i="5"/>
  <c r="AA559" i="5"/>
  <c r="AA555" i="5"/>
  <c r="X555" i="5"/>
  <c r="X586" i="5"/>
  <c r="X536" i="5"/>
  <c r="X541" i="5"/>
  <c r="X542" i="5"/>
  <c r="X544" i="5"/>
  <c r="X538" i="5"/>
  <c r="X537" i="5"/>
  <c r="Y545" i="5"/>
  <c r="Y543" i="5"/>
  <c r="AA536" i="5"/>
  <c r="AA542" i="5"/>
  <c r="AA541" i="5"/>
  <c r="AA538" i="5"/>
  <c r="AA545" i="5"/>
  <c r="AA537" i="5"/>
  <c r="AA253" i="5"/>
  <c r="AA254" i="5"/>
  <c r="AA255" i="5"/>
  <c r="Z536" i="5"/>
  <c r="Z539" i="5"/>
  <c r="Z545" i="5"/>
  <c r="Z542" i="5"/>
  <c r="Z538" i="5"/>
  <c r="Z537" i="5"/>
  <c r="X553" i="5"/>
  <c r="Y549" i="5"/>
  <c r="Y551" i="5"/>
  <c r="Y557" i="5"/>
  <c r="Y554" i="5"/>
  <c r="Y552" i="5"/>
  <c r="Y555" i="5"/>
  <c r="Y553" i="5"/>
  <c r="Y556" i="5"/>
  <c r="AA405" i="5"/>
  <c r="AA404" i="5"/>
  <c r="AA525" i="5"/>
  <c r="AA526" i="5"/>
  <c r="AA527" i="5"/>
  <c r="X560" i="5"/>
  <c r="X561" i="5"/>
  <c r="AA532" i="5"/>
  <c r="AA534" i="5"/>
  <c r="AA533" i="5"/>
  <c r="AA549" i="5"/>
  <c r="AA560" i="5"/>
  <c r="AA567" i="5"/>
  <c r="AA565" i="5"/>
  <c r="X470" i="5"/>
  <c r="X469" i="5"/>
  <c r="Z253" i="5"/>
  <c r="Z255" i="5"/>
  <c r="Z254" i="5"/>
  <c r="Y540" i="5"/>
  <c r="Y539" i="5"/>
  <c r="Z549" i="5"/>
  <c r="Z557" i="5"/>
  <c r="Y474" i="5"/>
  <c r="Y476" i="5"/>
  <c r="Y475" i="5"/>
  <c r="Y481" i="5"/>
  <c r="Y479" i="5"/>
  <c r="Y480" i="5"/>
  <c r="Y478" i="5"/>
  <c r="Y477" i="5"/>
  <c r="Z552" i="5"/>
  <c r="AA556" i="5"/>
  <c r="X559" i="5"/>
  <c r="Z532" i="5"/>
  <c r="Z534" i="5"/>
  <c r="Z586" i="5"/>
  <c r="AA474" i="5"/>
  <c r="AA477" i="5"/>
  <c r="AA478" i="5"/>
  <c r="AA481" i="5"/>
  <c r="AA480" i="5"/>
  <c r="AA479" i="5"/>
  <c r="X474" i="5"/>
  <c r="X479" i="5"/>
  <c r="X478" i="5"/>
  <c r="X477" i="5"/>
  <c r="X481" i="5"/>
  <c r="X480" i="5"/>
  <c r="Z474" i="5"/>
  <c r="Z477" i="5"/>
  <c r="Z481" i="5"/>
  <c r="Z480" i="5"/>
  <c r="Z479" i="5"/>
  <c r="Z478" i="5"/>
  <c r="Z565" i="5"/>
  <c r="Z561" i="5"/>
  <c r="AA557" i="5"/>
  <c r="Z556" i="5"/>
  <c r="X532" i="5"/>
  <c r="X533" i="5"/>
  <c r="X534" i="5"/>
  <c r="Y532" i="5"/>
  <c r="Y533" i="5"/>
  <c r="Y534" i="5"/>
  <c r="X549" i="5"/>
  <c r="X551" i="5"/>
  <c r="X528" i="5"/>
  <c r="X529" i="5"/>
  <c r="X530" i="5"/>
  <c r="H17" i="13"/>
  <c r="AD45" i="11" l="1"/>
  <c r="AF407" i="11"/>
  <c r="Z445" i="5" s="1"/>
  <c r="AE403" i="11"/>
  <c r="Y441" i="5" s="1"/>
  <c r="AF203" i="11"/>
  <c r="AF204" i="11"/>
  <c r="AG404" i="11"/>
  <c r="AA442" i="5" s="1"/>
  <c r="AF200" i="11"/>
  <c r="Z238" i="5" s="1"/>
  <c r="AE407" i="11"/>
  <c r="Y445" i="5" s="1"/>
  <c r="AD409" i="11"/>
  <c r="X447" i="5" s="1"/>
  <c r="Y447" i="5"/>
  <c r="AE413" i="11"/>
  <c r="Y451" i="5" s="1"/>
  <c r="AE412" i="11"/>
  <c r="AE411" i="11"/>
  <c r="Y449" i="5" s="1"/>
  <c r="AE410" i="11"/>
  <c r="Y448" i="5" s="1"/>
  <c r="AD414" i="11"/>
  <c r="X452" i="5" s="1"/>
  <c r="AA51" i="5"/>
  <c r="AG14" i="11"/>
  <c r="AF320" i="11"/>
  <c r="AF330" i="11"/>
  <c r="AF331" i="11" s="1"/>
  <c r="AF326" i="11"/>
  <c r="AF329" i="11"/>
  <c r="AF321" i="11"/>
  <c r="AF322" i="11" s="1"/>
  <c r="AF327" i="11"/>
  <c r="AF324" i="11"/>
  <c r="Z362" i="5" s="1"/>
  <c r="AF325" i="11"/>
  <c r="AF328" i="11"/>
  <c r="AF323" i="11"/>
  <c r="AF318" i="11"/>
  <c r="AF319" i="11"/>
  <c r="AF317" i="11"/>
  <c r="AF231" i="11"/>
  <c r="Z269" i="5" s="1"/>
  <c r="Z259" i="5"/>
  <c r="AE527" i="11"/>
  <c r="Y564" i="5"/>
  <c r="Z446" i="5"/>
  <c r="AF415" i="11"/>
  <c r="AF402" i="11"/>
  <c r="Z440" i="5" s="1"/>
  <c r="AD407" i="11"/>
  <c r="X445" i="5" s="1"/>
  <c r="AF334" i="11"/>
  <c r="Z372" i="5" s="1"/>
  <c r="AF335" i="11"/>
  <c r="AF333" i="11"/>
  <c r="AF337" i="11" s="1"/>
  <c r="AG220" i="11"/>
  <c r="AA258" i="5" s="1"/>
  <c r="AA257" i="5"/>
  <c r="Y53" i="5"/>
  <c r="Y54" i="5"/>
  <c r="Y55" i="5"/>
  <c r="AF228" i="11"/>
  <c r="AF229" i="11"/>
  <c r="Z267" i="5" s="1"/>
  <c r="AF230" i="11"/>
  <c r="Z268" i="5" s="1"/>
  <c r="AF197" i="11"/>
  <c r="AF198" i="11" s="1"/>
  <c r="AE406" i="11"/>
  <c r="Y444" i="5" s="1"/>
  <c r="AD405" i="11"/>
  <c r="X443" i="5" s="1"/>
  <c r="AG405" i="11"/>
  <c r="AA443" i="5" s="1"/>
  <c r="Y56" i="5"/>
  <c r="AE19" i="11"/>
  <c r="AE21" i="11" s="1"/>
  <c r="AF220" i="11"/>
  <c r="Z258" i="5" s="1"/>
  <c r="Z257" i="5"/>
  <c r="AA453" i="5"/>
  <c r="AG417" i="11"/>
  <c r="AA455" i="5" s="1"/>
  <c r="AG418" i="11"/>
  <c r="AA456" i="5" s="1"/>
  <c r="AG421" i="11"/>
  <c r="AA459" i="5" s="1"/>
  <c r="AG419" i="11"/>
  <c r="AA457" i="5" s="1"/>
  <c r="AG423" i="11"/>
  <c r="AA461" i="5" s="1"/>
  <c r="AG420" i="11"/>
  <c r="AA458" i="5" s="1"/>
  <c r="AG422" i="11"/>
  <c r="AA460" i="5" s="1"/>
  <c r="AF409" i="11"/>
  <c r="AD404" i="11"/>
  <c r="X442" i="5" s="1"/>
  <c r="AE333" i="11"/>
  <c r="AE337" i="11" s="1"/>
  <c r="AE334" i="11"/>
  <c r="AE335" i="11"/>
  <c r="AA247" i="5"/>
  <c r="AF406" i="11"/>
  <c r="Z444" i="5" s="1"/>
  <c r="Z51" i="5"/>
  <c r="AG407" i="11"/>
  <c r="AA445" i="5" s="1"/>
  <c r="AG403" i="11"/>
  <c r="AA441" i="5" s="1"/>
  <c r="AG429" i="11"/>
  <c r="AA467" i="5" s="1"/>
  <c r="AA464" i="5"/>
  <c r="AG231" i="11"/>
  <c r="AA269" i="5" s="1"/>
  <c r="AA259" i="5"/>
  <c r="AF404" i="11"/>
  <c r="Z442" i="5" s="1"/>
  <c r="Y446" i="5"/>
  <c r="AE415" i="11"/>
  <c r="AD403" i="11"/>
  <c r="X441" i="5" s="1"/>
  <c r="AD538" i="11"/>
  <c r="AD542" i="11" s="1"/>
  <c r="X580" i="5" s="1"/>
  <c r="AD528" i="11"/>
  <c r="X566" i="5" s="1"/>
  <c r="AD533" i="11"/>
  <c r="AD535" i="11"/>
  <c r="AD539" i="11"/>
  <c r="X577" i="5" s="1"/>
  <c r="AD536" i="11"/>
  <c r="AD534" i="11"/>
  <c r="AD537" i="11"/>
  <c r="AF529" i="11"/>
  <c r="Z567" i="5" s="1"/>
  <c r="AF531" i="11"/>
  <c r="Z569" i="5" s="1"/>
  <c r="AF530" i="11"/>
  <c r="Z568" i="5" s="1"/>
  <c r="AF532" i="11"/>
  <c r="AF205" i="11"/>
  <c r="AF207" i="11"/>
  <c r="AF208" i="11"/>
  <c r="AF206" i="11"/>
  <c r="AF209" i="11"/>
  <c r="X453" i="5"/>
  <c r="AD417" i="11"/>
  <c r="X455" i="5" s="1"/>
  <c r="AD418" i="11"/>
  <c r="X456" i="5" s="1"/>
  <c r="AD421" i="11"/>
  <c r="X459" i="5" s="1"/>
  <c r="AD422" i="11"/>
  <c r="X460" i="5" s="1"/>
  <c r="AD420" i="11"/>
  <c r="X458" i="5" s="1"/>
  <c r="AD423" i="11"/>
  <c r="X461" i="5" s="1"/>
  <c r="AD419" i="11"/>
  <c r="X457" i="5" s="1"/>
  <c r="AD410" i="11"/>
  <c r="X448" i="5" s="1"/>
  <c r="AG409" i="11"/>
  <c r="AG402" i="11"/>
  <c r="AA440" i="5" s="1"/>
  <c r="AG333" i="11"/>
  <c r="AG337" i="11" s="1"/>
  <c r="AG335" i="11"/>
  <c r="AG334" i="11"/>
  <c r="AF254" i="11"/>
  <c r="Z256" i="5"/>
  <c r="AG232" i="11"/>
  <c r="AA270" i="5" s="1"/>
  <c r="AA266" i="5"/>
  <c r="AF201" i="11"/>
  <c r="AF405" i="11"/>
  <c r="Z443" i="5" s="1"/>
  <c r="AF403" i="11"/>
  <c r="Z441" i="5" s="1"/>
  <c r="AD406" i="11"/>
  <c r="X444" i="5" s="1"/>
  <c r="AD402" i="11"/>
  <c r="X440" i="5" s="1"/>
  <c r="AG406" i="11"/>
  <c r="AA444" i="5" s="1"/>
  <c r="AF517" i="11"/>
  <c r="Z555" i="5" s="1"/>
  <c r="Z554" i="5"/>
  <c r="AG320" i="11"/>
  <c r="AG322" i="11"/>
  <c r="AG321" i="11"/>
  <c r="AG330" i="11" s="1"/>
  <c r="AG331" i="11" s="1"/>
  <c r="AA369" i="5" s="1"/>
  <c r="AG323" i="11"/>
  <c r="AG329" i="11"/>
  <c r="AG328" i="11"/>
  <c r="AG326" i="11"/>
  <c r="AG324" i="11"/>
  <c r="AA362" i="5" s="1"/>
  <c r="AG325" i="11"/>
  <c r="AG327" i="11"/>
  <c r="AG318" i="11"/>
  <c r="AG319" i="11"/>
  <c r="AG317" i="11"/>
  <c r="AG471" i="11"/>
  <c r="AG470" i="11"/>
  <c r="AG253" i="11"/>
  <c r="AA291" i="5" s="1"/>
  <c r="AA256" i="5"/>
  <c r="AE24" i="11"/>
  <c r="AF190" i="11"/>
  <c r="AF192" i="11" s="1"/>
  <c r="AF187" i="11"/>
  <c r="AF238" i="11" s="1"/>
  <c r="Z276" i="5" s="1"/>
  <c r="AF188" i="11"/>
  <c r="AF189" i="11" s="1"/>
  <c r="AE46" i="11"/>
  <c r="AE61" i="11" s="1"/>
  <c r="AE62" i="11"/>
  <c r="AE63" i="11" s="1"/>
  <c r="AF46" i="11"/>
  <c r="AF61" i="11" s="1"/>
  <c r="AF62" i="11"/>
  <c r="AF63" i="11" s="1"/>
  <c r="AG188" i="11"/>
  <c r="AG189" i="11" s="1"/>
  <c r="AG187" i="11"/>
  <c r="AG190" i="11"/>
  <c r="AG192" i="11" s="1"/>
  <c r="AD46" i="11"/>
  <c r="AD61" i="11" s="1"/>
  <c r="AD62" i="11"/>
  <c r="AD63" i="11" s="1"/>
  <c r="AG46" i="11"/>
  <c r="AG61" i="11" s="1"/>
  <c r="AG62" i="11"/>
  <c r="AG63" i="11" s="1"/>
  <c r="AE187" i="11"/>
  <c r="AE190" i="11" s="1"/>
  <c r="AE188" i="11"/>
  <c r="AE189" i="11" s="1"/>
  <c r="AD187" i="11"/>
  <c r="AD188" i="11" s="1"/>
  <c r="AD189" i="11" s="1"/>
  <c r="AE64" i="11"/>
  <c r="Z595" i="5"/>
  <c r="Z587" i="5"/>
  <c r="Z578" i="5"/>
  <c r="Z579" i="5"/>
  <c r="Z576" i="5"/>
  <c r="X579" i="5"/>
  <c r="X578" i="5"/>
  <c r="Y528" i="5"/>
  <c r="Y529" i="5"/>
  <c r="Y530" i="5"/>
  <c r="AA587" i="5"/>
  <c r="AA589" i="5"/>
  <c r="AA591" i="5"/>
  <c r="AA590" i="5"/>
  <c r="AA588" i="5"/>
  <c r="AA568" i="5"/>
  <c r="AA578" i="5"/>
  <c r="AA579" i="5"/>
  <c r="AA576" i="5"/>
  <c r="Z529" i="5"/>
  <c r="Z530" i="5"/>
  <c r="Z528" i="5"/>
  <c r="Z558" i="5"/>
  <c r="Z559" i="5"/>
  <c r="Y563" i="5"/>
  <c r="Y550" i="5"/>
  <c r="AA236" i="5"/>
  <c r="AA238" i="5"/>
  <c r="AA243" i="5"/>
  <c r="AA239" i="5"/>
  <c r="AA237" i="5"/>
  <c r="AA244" i="5"/>
  <c r="AA242" i="5"/>
  <c r="AA245" i="5"/>
  <c r="AA246" i="5"/>
  <c r="AA241" i="5"/>
  <c r="AA240" i="5"/>
  <c r="AA482" i="5"/>
  <c r="AA563" i="5"/>
  <c r="AA550" i="5"/>
  <c r="AA540" i="5"/>
  <c r="AA539" i="5"/>
  <c r="Z472" i="5"/>
  <c r="Z471" i="5"/>
  <c r="X476" i="5"/>
  <c r="X475" i="5"/>
  <c r="AA476" i="5"/>
  <c r="AA475" i="5"/>
  <c r="Z588" i="5"/>
  <c r="Z592" i="5"/>
  <c r="Z591" i="5"/>
  <c r="Z590" i="5"/>
  <c r="Z589" i="5"/>
  <c r="Y558" i="5"/>
  <c r="Y559" i="5"/>
  <c r="X540" i="5"/>
  <c r="X539" i="5"/>
  <c r="Z470" i="5"/>
  <c r="Z469" i="5"/>
  <c r="X563" i="5"/>
  <c r="X550" i="5"/>
  <c r="AA566" i="5"/>
  <c r="AA564" i="5"/>
  <c r="Z566" i="5"/>
  <c r="Z564" i="5"/>
  <c r="Z482" i="5"/>
  <c r="Z544" i="5"/>
  <c r="Z543" i="5"/>
  <c r="X587" i="5"/>
  <c r="X599" i="5"/>
  <c r="X595" i="5"/>
  <c r="X593" i="5"/>
  <c r="X597" i="5"/>
  <c r="X594" i="5"/>
  <c r="Z236" i="5"/>
  <c r="Z244" i="5"/>
  <c r="Z239" i="5"/>
  <c r="Z243" i="5"/>
  <c r="Z245" i="5"/>
  <c r="Z242" i="5"/>
  <c r="Z246" i="5"/>
  <c r="Z241" i="5"/>
  <c r="Z240" i="5"/>
  <c r="Z237" i="5"/>
  <c r="Z476" i="5"/>
  <c r="Z475" i="5"/>
  <c r="Y482" i="5"/>
  <c r="X564" i="5"/>
  <c r="AA528" i="5"/>
  <c r="AA530" i="5"/>
  <c r="AA529" i="5"/>
  <c r="X482" i="5"/>
  <c r="Z563" i="5"/>
  <c r="Z550" i="5"/>
  <c r="Z541" i="5"/>
  <c r="Z540" i="5"/>
  <c r="AA544" i="5"/>
  <c r="AA543" i="5"/>
  <c r="X545" i="5"/>
  <c r="X543" i="5"/>
  <c r="X341" i="5"/>
  <c r="Y355" i="5"/>
  <c r="Y354" i="5"/>
  <c r="Y341" i="5"/>
  <c r="X376" i="5"/>
  <c r="Z354" i="5"/>
  <c r="Z342" i="5"/>
  <c r="Z341" i="5"/>
  <c r="X358" i="5"/>
  <c r="Y376" i="5"/>
  <c r="Z358" i="5"/>
  <c r="AA342" i="5"/>
  <c r="AA354" i="5"/>
  <c r="AA341" i="5"/>
  <c r="Y369" i="5"/>
  <c r="Z376" i="5"/>
  <c r="AA358" i="5"/>
  <c r="Y358" i="5"/>
  <c r="X369" i="5"/>
  <c r="X364" i="5"/>
  <c r="Z371" i="5"/>
  <c r="Z368" i="5"/>
  <c r="Z370" i="5"/>
  <c r="Z369" i="5"/>
  <c r="Z366" i="5"/>
  <c r="Z364" i="5"/>
  <c r="AA376" i="5"/>
  <c r="H18" i="13"/>
  <c r="L36" i="5"/>
  <c r="AG191" i="11" l="1"/>
  <c r="AG193" i="11"/>
  <c r="AG195" i="11" s="1"/>
  <c r="AF191" i="11"/>
  <c r="AF193" i="11"/>
  <c r="AD412" i="11"/>
  <c r="AD411" i="11"/>
  <c r="X449" i="5" s="1"/>
  <c r="X576" i="5"/>
  <c r="AE192" i="11"/>
  <c r="Y230" i="5" s="1"/>
  <c r="AE191" i="11"/>
  <c r="Y229" i="5" s="1"/>
  <c r="AE193" i="11"/>
  <c r="Y231" i="5" s="1"/>
  <c r="X52" i="5"/>
  <c r="AD18" i="11"/>
  <c r="AD190" i="11"/>
  <c r="AD239" i="11"/>
  <c r="Y453" i="5"/>
  <c r="AE418" i="11"/>
  <c r="Y456" i="5" s="1"/>
  <c r="AE417" i="11"/>
  <c r="Y455" i="5" s="1"/>
  <c r="AE422" i="11"/>
  <c r="Y460" i="5" s="1"/>
  <c r="AE421" i="11"/>
  <c r="Y459" i="5" s="1"/>
  <c r="AE423" i="11"/>
  <c r="Y461" i="5" s="1"/>
  <c r="AE420" i="11"/>
  <c r="Y458" i="5" s="1"/>
  <c r="AE416" i="11"/>
  <c r="Y454" i="5" s="1"/>
  <c r="AE419" i="11"/>
  <c r="Y457" i="5" s="1"/>
  <c r="AD413" i="11"/>
  <c r="X451" i="5" s="1"/>
  <c r="X450" i="5"/>
  <c r="AG238" i="11"/>
  <c r="AA276" i="5" s="1"/>
  <c r="AG265" i="11"/>
  <c r="Z52" i="5"/>
  <c r="AF18" i="11"/>
  <c r="Z453" i="5"/>
  <c r="AF418" i="11"/>
  <c r="Z456" i="5" s="1"/>
  <c r="AF417" i="11"/>
  <c r="Z455" i="5" s="1"/>
  <c r="AF423" i="11"/>
  <c r="Z461" i="5" s="1"/>
  <c r="AF420" i="11"/>
  <c r="Z458" i="5" s="1"/>
  <c r="AF419" i="11"/>
  <c r="Z457" i="5" s="1"/>
  <c r="AF416" i="11"/>
  <c r="Z454" i="5" s="1"/>
  <c r="AF422" i="11"/>
  <c r="Z460" i="5" s="1"/>
  <c r="AF421" i="11"/>
  <c r="Z459" i="5" s="1"/>
  <c r="AE265" i="11"/>
  <c r="AE254" i="11"/>
  <c r="AE233" i="11"/>
  <c r="AE239" i="11"/>
  <c r="AE196" i="11"/>
  <c r="AF194" i="11"/>
  <c r="AF195" i="11"/>
  <c r="Z447" i="5"/>
  <c r="AF411" i="11"/>
  <c r="Z449" i="5" s="1"/>
  <c r="AF413" i="11"/>
  <c r="Z451" i="5" s="1"/>
  <c r="AF412" i="11"/>
  <c r="AF410" i="11"/>
  <c r="Z448" i="5" s="1"/>
  <c r="AD254" i="11"/>
  <c r="AD265" i="11"/>
  <c r="AD196" i="11"/>
  <c r="AD233" i="11"/>
  <c r="X271" i="5" s="1"/>
  <c r="AA447" i="5"/>
  <c r="AG412" i="11"/>
  <c r="AG414" i="11"/>
  <c r="AA452" i="5" s="1"/>
  <c r="AG410" i="11"/>
  <c r="AA448" i="5" s="1"/>
  <c r="AG411" i="11"/>
  <c r="AA449" i="5" s="1"/>
  <c r="AE538" i="11"/>
  <c r="AE537" i="11"/>
  <c r="Y575" i="5" s="1"/>
  <c r="AE535" i="11"/>
  <c r="Y573" i="5" s="1"/>
  <c r="AE539" i="11"/>
  <c r="Y577" i="5" s="1"/>
  <c r="AE533" i="11"/>
  <c r="Y571" i="5" s="1"/>
  <c r="Y565" i="5"/>
  <c r="AE528" i="11"/>
  <c r="AE536" i="11"/>
  <c r="Y574" i="5" s="1"/>
  <c r="AE534" i="11"/>
  <c r="Y572" i="5" s="1"/>
  <c r="AA52" i="5"/>
  <c r="AG18" i="11"/>
  <c r="AG25" i="11" s="1"/>
  <c r="AG15" i="11"/>
  <c r="AE414" i="11"/>
  <c r="Y452" i="5" s="1"/>
  <c r="Y450" i="5"/>
  <c r="AG64" i="11"/>
  <c r="Z247" i="5"/>
  <c r="AD530" i="11"/>
  <c r="X568" i="5" s="1"/>
  <c r="AD529" i="11"/>
  <c r="X567" i="5" s="1"/>
  <c r="AD532" i="11"/>
  <c r="X570" i="5" s="1"/>
  <c r="AD531" i="11"/>
  <c r="X569" i="5" s="1"/>
  <c r="Y57" i="5"/>
  <c r="AE20" i="11"/>
  <c r="Y58" i="5" s="1"/>
  <c r="AF232" i="11"/>
  <c r="Z270" i="5" s="1"/>
  <c r="Z266" i="5"/>
  <c r="AD64" i="11"/>
  <c r="X102" i="5" s="1"/>
  <c r="AD238" i="11"/>
  <c r="X276" i="5" s="1"/>
  <c r="AF64" i="11"/>
  <c r="Z102" i="5" s="1"/>
  <c r="AF260" i="11"/>
  <c r="Z298" i="5" s="1"/>
  <c r="AF256" i="11"/>
  <c r="Z294" i="5" s="1"/>
  <c r="AF261" i="11"/>
  <c r="Z299" i="5" s="1"/>
  <c r="AF257" i="11"/>
  <c r="AF255" i="11"/>
  <c r="Z293" i="5" s="1"/>
  <c r="AF259" i="11"/>
  <c r="Z297" i="5" s="1"/>
  <c r="AF263" i="11"/>
  <c r="AF262" i="11"/>
  <c r="Z300" i="5" s="1"/>
  <c r="Z292" i="5"/>
  <c r="AF47" i="11"/>
  <c r="AF48" i="11"/>
  <c r="AF51" i="11" s="1"/>
  <c r="AE25" i="11"/>
  <c r="Y62" i="5"/>
  <c r="AG47" i="11"/>
  <c r="AA85" i="5" s="1"/>
  <c r="AG48" i="11"/>
  <c r="AG51" i="11" s="1"/>
  <c r="AA89" i="5" s="1"/>
  <c r="AG66" i="11"/>
  <c r="AG65" i="11"/>
  <c r="AA103" i="5" s="1"/>
  <c r="AA102" i="5"/>
  <c r="Y59" i="5"/>
  <c r="AE22" i="11"/>
  <c r="Y60" i="5" s="1"/>
  <c r="AE23" i="11"/>
  <c r="Y61" i="5" s="1"/>
  <c r="AF25" i="11"/>
  <c r="AE47" i="11"/>
  <c r="Y85" i="5" s="1"/>
  <c r="AE48" i="11"/>
  <c r="AE51" i="11" s="1"/>
  <c r="Y89" i="5" s="1"/>
  <c r="AD25" i="11"/>
  <c r="AD65" i="11"/>
  <c r="AF66" i="11"/>
  <c r="AF65" i="11"/>
  <c r="Z103" i="5" s="1"/>
  <c r="AE65" i="11"/>
  <c r="Y102" i="5"/>
  <c r="AD47" i="11"/>
  <c r="X85" i="5" s="1"/>
  <c r="AD48" i="11"/>
  <c r="AD51" i="11" s="1"/>
  <c r="X89" i="5" s="1"/>
  <c r="AF52" i="11"/>
  <c r="AF53" i="11"/>
  <c r="AF54" i="11"/>
  <c r="AF59" i="11" s="1"/>
  <c r="Z367" i="5"/>
  <c r="Y364" i="5"/>
  <c r="Z374" i="5"/>
  <c r="Z570" i="5"/>
  <c r="Z571" i="5"/>
  <c r="Z574" i="5"/>
  <c r="Z572" i="5"/>
  <c r="Z573" i="5"/>
  <c r="Z575" i="5"/>
  <c r="Z83" i="5"/>
  <c r="AA345" i="5"/>
  <c r="AA570" i="5"/>
  <c r="AA573" i="5"/>
  <c r="AA572" i="5"/>
  <c r="AA575" i="5"/>
  <c r="AA574" i="5"/>
  <c r="X572" i="5"/>
  <c r="X573" i="5"/>
  <c r="X571" i="5"/>
  <c r="X574" i="5"/>
  <c r="X575" i="5"/>
  <c r="X372" i="5"/>
  <c r="AA374" i="5"/>
  <c r="X370" i="5"/>
  <c r="Y365" i="5"/>
  <c r="AA353" i="5"/>
  <c r="AA356" i="5"/>
  <c r="AA343" i="5"/>
  <c r="AA571" i="5"/>
  <c r="AA569" i="5"/>
  <c r="Y366" i="5"/>
  <c r="AA351" i="5"/>
  <c r="AA365" i="5"/>
  <c r="Y356" i="5"/>
  <c r="Y360" i="5"/>
  <c r="AA349" i="5"/>
  <c r="X356" i="5"/>
  <c r="X366" i="5"/>
  <c r="Y370" i="5"/>
  <c r="AA371" i="5"/>
  <c r="Z365" i="5"/>
  <c r="X371" i="5"/>
  <c r="Y361" i="5"/>
  <c r="Y371" i="5"/>
  <c r="AA355" i="5"/>
  <c r="AA372" i="5"/>
  <c r="Z346" i="5"/>
  <c r="Y367" i="5"/>
  <c r="AA366" i="5"/>
  <c r="X355" i="5"/>
  <c r="Y374" i="5"/>
  <c r="Y368" i="5"/>
  <c r="AA83" i="5"/>
  <c r="AA368" i="5"/>
  <c r="Z84" i="5"/>
  <c r="Z100" i="5"/>
  <c r="Z101" i="5"/>
  <c r="Z361" i="5"/>
  <c r="Z350" i="5"/>
  <c r="Z359" i="5"/>
  <c r="X360" i="5"/>
  <c r="X367" i="5"/>
  <c r="AA360" i="5"/>
  <c r="AA346" i="5"/>
  <c r="Z360" i="5"/>
  <c r="AA363" i="5"/>
  <c r="AA373" i="5"/>
  <c r="AA367" i="5"/>
  <c r="X361" i="5"/>
  <c r="Z348" i="5"/>
  <c r="Y357" i="5"/>
  <c r="Y484" i="5"/>
  <c r="Y483" i="5"/>
  <c r="Y486" i="5"/>
  <c r="Y485" i="5"/>
  <c r="Y488" i="5"/>
  <c r="Y487" i="5"/>
  <c r="AA228" i="5"/>
  <c r="AA230" i="5"/>
  <c r="AA235" i="5"/>
  <c r="AA229" i="5"/>
  <c r="AA227" i="5"/>
  <c r="AA233" i="5"/>
  <c r="AA225" i="5"/>
  <c r="AA234" i="5"/>
  <c r="AA226" i="5"/>
  <c r="AA231" i="5"/>
  <c r="Y271" i="5"/>
  <c r="Z347" i="5"/>
  <c r="Z357" i="5"/>
  <c r="X359" i="5"/>
  <c r="AA483" i="5"/>
  <c r="AA484" i="5"/>
  <c r="AA486" i="5"/>
  <c r="AA485" i="5"/>
  <c r="AA488" i="5"/>
  <c r="AA487" i="5"/>
  <c r="Z353" i="5"/>
  <c r="Z484" i="5"/>
  <c r="Z483" i="5"/>
  <c r="Z486" i="5"/>
  <c r="Z485" i="5"/>
  <c r="Z487" i="5"/>
  <c r="Z488" i="5"/>
  <c r="AA375" i="5"/>
  <c r="AA377" i="5"/>
  <c r="AA378" i="5"/>
  <c r="AA388" i="5"/>
  <c r="AA387" i="5"/>
  <c r="AA379" i="5"/>
  <c r="AA384" i="5"/>
  <c r="AA386" i="5"/>
  <c r="AA381" i="5"/>
  <c r="AA383" i="5"/>
  <c r="AA380" i="5"/>
  <c r="AA385" i="5"/>
  <c r="AA382" i="5"/>
  <c r="Z363" i="5"/>
  <c r="Z373" i="5"/>
  <c r="X368" i="5"/>
  <c r="Y359" i="5"/>
  <c r="AA361" i="5"/>
  <c r="Y363" i="5"/>
  <c r="Y373" i="5"/>
  <c r="Y372" i="5"/>
  <c r="AA344" i="5"/>
  <c r="AA364" i="5"/>
  <c r="AA370" i="5"/>
  <c r="Z349" i="5"/>
  <c r="Z343" i="5"/>
  <c r="X374" i="5"/>
  <c r="X357" i="5"/>
  <c r="X354" i="5"/>
  <c r="X588" i="5"/>
  <c r="X589" i="5"/>
  <c r="X591" i="5"/>
  <c r="X590" i="5"/>
  <c r="X592" i="5"/>
  <c r="X303" i="5"/>
  <c r="AA359" i="5"/>
  <c r="Z356" i="5"/>
  <c r="Z351" i="5"/>
  <c r="X375" i="5"/>
  <c r="X377" i="5"/>
  <c r="X378" i="5"/>
  <c r="X387" i="5"/>
  <c r="X382" i="5"/>
  <c r="X388" i="5"/>
  <c r="X381" i="5"/>
  <c r="X380" i="5"/>
  <c r="X379" i="5"/>
  <c r="X386" i="5"/>
  <c r="X385" i="5"/>
  <c r="X384" i="5"/>
  <c r="X383" i="5"/>
  <c r="Y228" i="5"/>
  <c r="Y227" i="5"/>
  <c r="Y226" i="5"/>
  <c r="Y234" i="5"/>
  <c r="Y225" i="5"/>
  <c r="Z355" i="5"/>
  <c r="AA347" i="5"/>
  <c r="AA357" i="5"/>
  <c r="AA350" i="5"/>
  <c r="Z344" i="5"/>
  <c r="X483" i="5"/>
  <c r="X484" i="5"/>
  <c r="X486" i="5"/>
  <c r="X488" i="5"/>
  <c r="X485" i="5"/>
  <c r="X487" i="5"/>
  <c r="X598" i="5"/>
  <c r="X596" i="5"/>
  <c r="X228" i="5"/>
  <c r="X225" i="5"/>
  <c r="X234" i="5"/>
  <c r="X227" i="5"/>
  <c r="X226" i="5"/>
  <c r="Z375" i="5"/>
  <c r="Z377" i="5"/>
  <c r="Z378" i="5"/>
  <c r="Z385" i="5"/>
  <c r="Z382" i="5"/>
  <c r="Z384" i="5"/>
  <c r="Z387" i="5"/>
  <c r="Z388" i="5"/>
  <c r="Z380" i="5"/>
  <c r="Z379" i="5"/>
  <c r="Z381" i="5"/>
  <c r="Z383" i="5"/>
  <c r="Z386" i="5"/>
  <c r="Y375" i="5"/>
  <c r="Y377" i="5"/>
  <c r="Y378" i="5"/>
  <c r="Y385" i="5"/>
  <c r="Y381" i="5"/>
  <c r="Y384" i="5"/>
  <c r="Y379" i="5"/>
  <c r="Y383" i="5"/>
  <c r="Y387" i="5"/>
  <c r="Y380" i="5"/>
  <c r="Y386" i="5"/>
  <c r="Y382" i="5"/>
  <c r="Y388" i="5"/>
  <c r="AA84" i="5"/>
  <c r="AA101" i="5"/>
  <c r="AA100" i="5"/>
  <c r="X84" i="5"/>
  <c r="X101" i="5"/>
  <c r="X100" i="5"/>
  <c r="X363" i="5"/>
  <c r="X373" i="5"/>
  <c r="X365" i="5"/>
  <c r="Y84" i="5"/>
  <c r="Y101" i="5"/>
  <c r="Y100" i="5"/>
  <c r="AA348" i="5"/>
  <c r="AA352" i="5"/>
  <c r="Z345" i="5"/>
  <c r="Z352" i="5"/>
  <c r="Z228" i="5"/>
  <c r="Z229" i="5"/>
  <c r="Z231" i="5"/>
  <c r="Z230" i="5"/>
  <c r="Z233" i="5"/>
  <c r="Z235" i="5"/>
  <c r="Z225" i="5"/>
  <c r="Z232" i="5"/>
  <c r="Z227" i="5"/>
  <c r="Z234" i="5"/>
  <c r="Z226" i="5"/>
  <c r="H19" i="13"/>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AH6" i="13"/>
  <c r="AI6" i="13" s="1"/>
  <c r="AP7" i="13"/>
  <c r="AP6" i="13"/>
  <c r="AP5" i="13"/>
  <c r="AQ5" i="13"/>
  <c r="AQ7" i="13"/>
  <c r="AQ6" i="13"/>
  <c r="J7" i="13"/>
  <c r="Y86" i="5" l="1"/>
  <c r="AF60" i="11"/>
  <c r="AE54" i="11"/>
  <c r="AE57" i="11" s="1"/>
  <c r="AG49" i="11"/>
  <c r="AA87" i="5" s="1"/>
  <c r="AE59" i="11"/>
  <c r="X86" i="5"/>
  <c r="AG53" i="11"/>
  <c r="AA91" i="5" s="1"/>
  <c r="AA86" i="5"/>
  <c r="AD52" i="11"/>
  <c r="AF258" i="11"/>
  <c r="Z296" i="5" s="1"/>
  <c r="Z295" i="5"/>
  <c r="AD263" i="11"/>
  <c r="AD260" i="11"/>
  <c r="AD262" i="11"/>
  <c r="X300" i="5" s="1"/>
  <c r="AD255" i="11"/>
  <c r="X293" i="5" s="1"/>
  <c r="AD257" i="11"/>
  <c r="X295" i="5" s="1"/>
  <c r="AD258" i="11"/>
  <c r="X296" i="5" s="1"/>
  <c r="AD259" i="11"/>
  <c r="X297" i="5" s="1"/>
  <c r="X292" i="5"/>
  <c r="AE228" i="11"/>
  <c r="AE232" i="11" s="1"/>
  <c r="Y270" i="5" s="1"/>
  <c r="AE231" i="11"/>
  <c r="AE230" i="11"/>
  <c r="AE229" i="11"/>
  <c r="AE197" i="11"/>
  <c r="AD193" i="11"/>
  <c r="AD191" i="11"/>
  <c r="X229" i="5" s="1"/>
  <c r="AD192" i="11"/>
  <c r="X230" i="5" s="1"/>
  <c r="AF58" i="11"/>
  <c r="AE56" i="11"/>
  <c r="AG50" i="11"/>
  <c r="AA88" i="5" s="1"/>
  <c r="AF49" i="11"/>
  <c r="AF50" i="11" s="1"/>
  <c r="Z88" i="5" s="1"/>
  <c r="AE529" i="11"/>
  <c r="Y567" i="5" s="1"/>
  <c r="AE532" i="11"/>
  <c r="Y570" i="5" s="1"/>
  <c r="AE530" i="11"/>
  <c r="Y568" i="5" s="1"/>
  <c r="AE531" i="11"/>
  <c r="Y569" i="5" s="1"/>
  <c r="Y566" i="5"/>
  <c r="AE251" i="11"/>
  <c r="Y289" i="5" s="1"/>
  <c r="AE253" i="11"/>
  <c r="Y291" i="5" s="1"/>
  <c r="AE250" i="11"/>
  <c r="Y288" i="5" s="1"/>
  <c r="AE252" i="11"/>
  <c r="Y290" i="5" s="1"/>
  <c r="AE243" i="11"/>
  <c r="AE240" i="11"/>
  <c r="Y278" i="5" s="1"/>
  <c r="AE249" i="11"/>
  <c r="Y287" i="5" s="1"/>
  <c r="AE246" i="11"/>
  <c r="X56" i="5"/>
  <c r="AD19" i="11"/>
  <c r="AD24" i="11"/>
  <c r="X62" i="5" s="1"/>
  <c r="AF56" i="11"/>
  <c r="AE60" i="11"/>
  <c r="AE52" i="11"/>
  <c r="Y90" i="5" s="1"/>
  <c r="AG54" i="11"/>
  <c r="AA92" i="5" s="1"/>
  <c r="AG52" i="11"/>
  <c r="AF414" i="11"/>
  <c r="Z452" i="5" s="1"/>
  <c r="Z450" i="5"/>
  <c r="AE235" i="11"/>
  <c r="AE238" i="11" s="1"/>
  <c r="Y276" i="5" s="1"/>
  <c r="AE234" i="11"/>
  <c r="Y272" i="5" s="1"/>
  <c r="AE237" i="11"/>
  <c r="Y275" i="5" s="1"/>
  <c r="AE236" i="11"/>
  <c r="Y274" i="5" s="1"/>
  <c r="AG266" i="11"/>
  <c r="AG288" i="11"/>
  <c r="AA303" i="5"/>
  <c r="X53" i="5"/>
  <c r="X55" i="5"/>
  <c r="X54" i="5"/>
  <c r="AG413" i="11"/>
  <c r="AA451" i="5" s="1"/>
  <c r="AA450" i="5"/>
  <c r="AE256" i="11"/>
  <c r="Y294" i="5" s="1"/>
  <c r="AE263" i="11"/>
  <c r="AE260" i="11"/>
  <c r="Y298" i="5" s="1"/>
  <c r="AE257" i="11"/>
  <c r="Y295" i="5" s="1"/>
  <c r="AE255" i="11"/>
  <c r="Y293" i="5" s="1"/>
  <c r="AE259" i="11"/>
  <c r="Y297" i="5" s="1"/>
  <c r="AE258" i="11"/>
  <c r="Y296" i="5" s="1"/>
  <c r="AE261" i="11"/>
  <c r="Y299" i="5" s="1"/>
  <c r="AE262" i="11"/>
  <c r="Y300" i="5" s="1"/>
  <c r="Y292" i="5"/>
  <c r="AF57" i="11"/>
  <c r="AE58" i="11"/>
  <c r="Y96" i="5" s="1"/>
  <c r="AD54" i="11"/>
  <c r="X92" i="5" s="1"/>
  <c r="AA53" i="5"/>
  <c r="AG17" i="11"/>
  <c r="AA55" i="5" s="1"/>
  <c r="AG16" i="11"/>
  <c r="AA54" i="5" s="1"/>
  <c r="AE299" i="11"/>
  <c r="AE288" i="11"/>
  <c r="AE266" i="11"/>
  <c r="Y303" i="5"/>
  <c r="AF55" i="11"/>
  <c r="AD49" i="11"/>
  <c r="AE53" i="11"/>
  <c r="AD53" i="11"/>
  <c r="X91" i="5" s="1"/>
  <c r="AF264" i="11"/>
  <c r="Z301" i="5"/>
  <c r="AA56" i="5"/>
  <c r="AG19" i="11"/>
  <c r="AG24" i="11"/>
  <c r="AA62" i="5" s="1"/>
  <c r="AD234" i="11"/>
  <c r="X272" i="5" s="1"/>
  <c r="AD235" i="11"/>
  <c r="X273" i="5" s="1"/>
  <c r="AD236" i="11"/>
  <c r="X274" i="5" s="1"/>
  <c r="AD237" i="11"/>
  <c r="X275" i="5" s="1"/>
  <c r="AE194" i="11"/>
  <c r="Y232" i="5" s="1"/>
  <c r="AE195" i="11"/>
  <c r="Y233" i="5" s="1"/>
  <c r="AE55" i="11"/>
  <c r="Y93" i="5" s="1"/>
  <c r="AE49" i="11"/>
  <c r="AD230" i="11"/>
  <c r="X268" i="5" s="1"/>
  <c r="AD228" i="11"/>
  <c r="AD232" i="11" s="1"/>
  <c r="X270" i="5" s="1"/>
  <c r="AD231" i="11"/>
  <c r="X269" i="5" s="1"/>
  <c r="AD229" i="11"/>
  <c r="X267" i="5" s="1"/>
  <c r="Z53" i="5"/>
  <c r="Z54" i="5"/>
  <c r="Z55" i="5"/>
  <c r="AE542" i="11"/>
  <c r="Y580" i="5" s="1"/>
  <c r="Y576" i="5"/>
  <c r="AD266" i="11"/>
  <c r="AD288" i="11"/>
  <c r="AD299" i="11"/>
  <c r="Z56" i="5"/>
  <c r="AF19" i="11"/>
  <c r="AF24" i="11"/>
  <c r="Z62" i="5" s="1"/>
  <c r="AD251" i="11"/>
  <c r="X289" i="5" s="1"/>
  <c r="AD252" i="11"/>
  <c r="X290" i="5" s="1"/>
  <c r="AD253" i="11"/>
  <c r="X291" i="5" s="1"/>
  <c r="AD250" i="11"/>
  <c r="X288" i="5" s="1"/>
  <c r="AD243" i="11"/>
  <c r="X281" i="5" s="1"/>
  <c r="AD249" i="11"/>
  <c r="AD246" i="11"/>
  <c r="AD240" i="11"/>
  <c r="X278" i="5" s="1"/>
  <c r="AE66" i="11"/>
  <c r="Y103" i="5"/>
  <c r="X63" i="5"/>
  <c r="AD26" i="11"/>
  <c r="X64" i="5" s="1"/>
  <c r="AD27" i="11"/>
  <c r="X65" i="5" s="1"/>
  <c r="AD31" i="11"/>
  <c r="AA104" i="5"/>
  <c r="AG67" i="11"/>
  <c r="AG70" i="11"/>
  <c r="AA108" i="5" s="1"/>
  <c r="AG71" i="11"/>
  <c r="AG72" i="11" s="1"/>
  <c r="Z63" i="5"/>
  <c r="AF26" i="11"/>
  <c r="Z64" i="5" s="1"/>
  <c r="AF27" i="11"/>
  <c r="Z65" i="5" s="1"/>
  <c r="AF31" i="11"/>
  <c r="AF33" i="11" s="1"/>
  <c r="AA63" i="5"/>
  <c r="AG26" i="11"/>
  <c r="AA64" i="5" s="1"/>
  <c r="AG27" i="11"/>
  <c r="AA65" i="5" s="1"/>
  <c r="AG28" i="11"/>
  <c r="AG31" i="11"/>
  <c r="AG33" i="11" s="1"/>
  <c r="AG35" i="11" s="1"/>
  <c r="AA73" i="5" s="1"/>
  <c r="AD66" i="11"/>
  <c r="X103" i="5"/>
  <c r="Y63" i="5"/>
  <c r="AE26" i="11"/>
  <c r="Y64" i="5" s="1"/>
  <c r="AE27" i="11"/>
  <c r="Y65" i="5" s="1"/>
  <c r="AE31" i="11"/>
  <c r="AF67" i="11"/>
  <c r="Z104" i="5"/>
  <c r="AF70" i="11"/>
  <c r="Z108" i="5" s="1"/>
  <c r="AF71" i="11"/>
  <c r="AF72" i="11" s="1"/>
  <c r="Z110" i="5" s="1"/>
  <c r="AD33" i="11"/>
  <c r="AD34" i="11" s="1"/>
  <c r="X72" i="5" s="1"/>
  <c r="Y83" i="5"/>
  <c r="AA489" i="5"/>
  <c r="Y266" i="5"/>
  <c r="Y268" i="5"/>
  <c r="Y267" i="5"/>
  <c r="Y269" i="5"/>
  <c r="Z90" i="5"/>
  <c r="Z98" i="5"/>
  <c r="Z99" i="5"/>
  <c r="Z91" i="5"/>
  <c r="Z93" i="5"/>
  <c r="Z92" i="5"/>
  <c r="Z97" i="5"/>
  <c r="Z96" i="5"/>
  <c r="AA90" i="5"/>
  <c r="AA99" i="5"/>
  <c r="AA389" i="5"/>
  <c r="AA390" i="5"/>
  <c r="X489" i="5"/>
  <c r="Y277" i="5"/>
  <c r="Y284" i="5"/>
  <c r="X90" i="5"/>
  <c r="X99" i="5"/>
  <c r="Z85" i="5"/>
  <c r="Z89" i="5"/>
  <c r="Z86" i="5"/>
  <c r="Y98" i="5"/>
  <c r="Y91" i="5"/>
  <c r="Y99" i="5"/>
  <c r="Y92" i="5"/>
  <c r="Y97" i="5"/>
  <c r="Z489" i="5"/>
  <c r="Z389" i="5"/>
  <c r="Z390" i="5"/>
  <c r="X277" i="5"/>
  <c r="X287" i="5"/>
  <c r="X284" i="5"/>
  <c r="Y389" i="5"/>
  <c r="Y390" i="5"/>
  <c r="X389" i="5"/>
  <c r="X390" i="5"/>
  <c r="X83" i="5"/>
  <c r="Y489" i="5"/>
  <c r="AH8" i="13"/>
  <c r="AI8" i="13" s="1"/>
  <c r="AH7" i="13"/>
  <c r="AI7" i="13" s="1"/>
  <c r="H20" i="13"/>
  <c r="AK5" i="13"/>
  <c r="AA4" i="13"/>
  <c r="AA3" i="13"/>
  <c r="Y273" i="5" l="1"/>
  <c r="Z109" i="5"/>
  <c r="AA109" i="5"/>
  <c r="Z87" i="5"/>
  <c r="Z71" i="5"/>
  <c r="AF38" i="11"/>
  <c r="Z76" i="5" s="1"/>
  <c r="AF37" i="11"/>
  <c r="Z75" i="5" s="1"/>
  <c r="AF39" i="11"/>
  <c r="Z77" i="5" s="1"/>
  <c r="AF40" i="11"/>
  <c r="Z78" i="5" s="1"/>
  <c r="AF36" i="11"/>
  <c r="Z74" i="5" s="1"/>
  <c r="AF41" i="11"/>
  <c r="Z79" i="5" s="1"/>
  <c r="AF35" i="11"/>
  <c r="Z73" i="5" s="1"/>
  <c r="AF34" i="11"/>
  <c r="Z72" i="5" s="1"/>
  <c r="AF42" i="11"/>
  <c r="Y69" i="5"/>
  <c r="AE32" i="11"/>
  <c r="Y70" i="5" s="1"/>
  <c r="X69" i="5"/>
  <c r="AD32" i="11"/>
  <c r="X70" i="5" s="1"/>
  <c r="AE33" i="11"/>
  <c r="Y87" i="5"/>
  <c r="AE50" i="11"/>
  <c r="Y88" i="5" s="1"/>
  <c r="AD58" i="11"/>
  <c r="X96" i="5" s="1"/>
  <c r="AD57" i="11"/>
  <c r="X95" i="5" s="1"/>
  <c r="AD59" i="11"/>
  <c r="X97" i="5" s="1"/>
  <c r="AD60" i="11"/>
  <c r="X98" i="5" s="1"/>
  <c r="AD56" i="11"/>
  <c r="AD55" i="11"/>
  <c r="X93" i="5" s="1"/>
  <c r="AE210" i="11"/>
  <c r="AE198" i="11"/>
  <c r="Y235" i="5"/>
  <c r="AD50" i="11"/>
  <c r="X88" i="5" s="1"/>
  <c r="X87" i="5"/>
  <c r="AE28" i="11"/>
  <c r="AF28" i="11"/>
  <c r="AD28" i="11"/>
  <c r="X66" i="5" s="1"/>
  <c r="AD241" i="11"/>
  <c r="X279" i="5" s="1"/>
  <c r="AD242" i="11"/>
  <c r="X280" i="5" s="1"/>
  <c r="AA57" i="5"/>
  <c r="AG20" i="11"/>
  <c r="AA58" i="5" s="1"/>
  <c r="AG21" i="11"/>
  <c r="AA59" i="5" s="1"/>
  <c r="AG22" i="11"/>
  <c r="AA60" i="5" s="1"/>
  <c r="AG23" i="11"/>
  <c r="AA61" i="5" s="1"/>
  <c r="AE244" i="11"/>
  <c r="Y282" i="5" s="1"/>
  <c r="AE245" i="11"/>
  <c r="Y283" i="5" s="1"/>
  <c r="Y281" i="5"/>
  <c r="AD247" i="11"/>
  <c r="X285" i="5" s="1"/>
  <c r="AD248" i="11"/>
  <c r="X286" i="5" s="1"/>
  <c r="Z57" i="5"/>
  <c r="AF20" i="11"/>
  <c r="Z58" i="5" s="1"/>
  <c r="AF21" i="11"/>
  <c r="Z59" i="5" s="1"/>
  <c r="AF22" i="11"/>
  <c r="Z60" i="5" s="1"/>
  <c r="AF23" i="11"/>
  <c r="Z61" i="5" s="1"/>
  <c r="AE278" i="11"/>
  <c r="Y316" i="5" s="1"/>
  <c r="AE272" i="11"/>
  <c r="Y310" i="5" s="1"/>
  <c r="AE282" i="11"/>
  <c r="AE274" i="11"/>
  <c r="Y312" i="5" s="1"/>
  <c r="AE281" i="11"/>
  <c r="Y319" i="5" s="1"/>
  <c r="AE275" i="11"/>
  <c r="Y313" i="5" s="1"/>
  <c r="AE279" i="11"/>
  <c r="Y317" i="5" s="1"/>
  <c r="AE277" i="11"/>
  <c r="Y315" i="5" s="1"/>
  <c r="AE273" i="11"/>
  <c r="Y311" i="5" s="1"/>
  <c r="AE269" i="11"/>
  <c r="Y307" i="5" s="1"/>
  <c r="AE280" i="11"/>
  <c r="Y318" i="5" s="1"/>
  <c r="AE268" i="11"/>
  <c r="Y306" i="5" s="1"/>
  <c r="AE276" i="11"/>
  <c r="Y314" i="5" s="1"/>
  <c r="AE270" i="11"/>
  <c r="Y308" i="5" s="1"/>
  <c r="AE267" i="11"/>
  <c r="Y305" i="5" s="1"/>
  <c r="Y304" i="5"/>
  <c r="X57" i="5"/>
  <c r="AD20" i="11"/>
  <c r="X58" i="5" s="1"/>
  <c r="AD21" i="11"/>
  <c r="X59" i="5" s="1"/>
  <c r="AD22" i="11"/>
  <c r="X60" i="5" s="1"/>
  <c r="AD23" i="11"/>
  <c r="X61" i="5" s="1"/>
  <c r="X266" i="5"/>
  <c r="AE297" i="11"/>
  <c r="Y335" i="5" s="1"/>
  <c r="AE295" i="11"/>
  <c r="Y333" i="5" s="1"/>
  <c r="AE293" i="11"/>
  <c r="Y331" i="5" s="1"/>
  <c r="AE289" i="11"/>
  <c r="Y327" i="5" s="1"/>
  <c r="AE292" i="11"/>
  <c r="Y330" i="5" s="1"/>
  <c r="AE290" i="11"/>
  <c r="Y328" i="5" s="1"/>
  <c r="AE296" i="11"/>
  <c r="Y334" i="5" s="1"/>
  <c r="AE291" i="11"/>
  <c r="Y329" i="5" s="1"/>
  <c r="AE294" i="11"/>
  <c r="Y332" i="5" s="1"/>
  <c r="AE298" i="11"/>
  <c r="Y336" i="5" s="1"/>
  <c r="Y326" i="5"/>
  <c r="AE264" i="11"/>
  <c r="Y302" i="5" s="1"/>
  <c r="Y301" i="5"/>
  <c r="AG291" i="11"/>
  <c r="AA329" i="5" s="1"/>
  <c r="AG289" i="11"/>
  <c r="AA327" i="5" s="1"/>
  <c r="AG293" i="11"/>
  <c r="AA331" i="5" s="1"/>
  <c r="AG297" i="11"/>
  <c r="AA335" i="5" s="1"/>
  <c r="AG292" i="11"/>
  <c r="AA330" i="5" s="1"/>
  <c r="AG296" i="11"/>
  <c r="AA334" i="5" s="1"/>
  <c r="AG290" i="11"/>
  <c r="AA328" i="5" s="1"/>
  <c r="AG295" i="11"/>
  <c r="AA333" i="5" s="1"/>
  <c r="AG294" i="11"/>
  <c r="AA332" i="5" s="1"/>
  <c r="AG298" i="11"/>
  <c r="AA336" i="5" s="1"/>
  <c r="AA326" i="5"/>
  <c r="AD261" i="11"/>
  <c r="X299" i="5" s="1"/>
  <c r="X298" i="5"/>
  <c r="Z69" i="5"/>
  <c r="AF32" i="11"/>
  <c r="Z70" i="5" s="1"/>
  <c r="AD195" i="11"/>
  <c r="X233" i="5" s="1"/>
  <c r="AD194" i="11"/>
  <c r="X231" i="5"/>
  <c r="AD35" i="11"/>
  <c r="X73" i="5" s="1"/>
  <c r="AG34" i="11"/>
  <c r="AA72" i="5" s="1"/>
  <c r="AD42" i="11"/>
  <c r="X80" i="5" s="1"/>
  <c r="AD245" i="11"/>
  <c r="X283" i="5" s="1"/>
  <c r="AD244" i="11"/>
  <c r="X282" i="5" s="1"/>
  <c r="AD300" i="11"/>
  <c r="AD301" i="11"/>
  <c r="X339" i="5" s="1"/>
  <c r="AD302" i="11"/>
  <c r="X340" i="5" s="1"/>
  <c r="X337" i="5"/>
  <c r="AF265" i="11"/>
  <c r="Z302" i="5"/>
  <c r="AE300" i="11"/>
  <c r="AE301" i="11"/>
  <c r="Y339" i="5" s="1"/>
  <c r="AE302" i="11"/>
  <c r="Y340" i="5" s="1"/>
  <c r="Y337" i="5"/>
  <c r="AG270" i="11"/>
  <c r="AA308" i="5" s="1"/>
  <c r="AG273" i="11"/>
  <c r="AA311" i="5" s="1"/>
  <c r="AG274" i="11"/>
  <c r="AA312" i="5" s="1"/>
  <c r="AG271" i="11"/>
  <c r="AG267" i="11"/>
  <c r="AA305" i="5" s="1"/>
  <c r="AG281" i="11"/>
  <c r="AA319" i="5" s="1"/>
  <c r="AG269" i="11"/>
  <c r="AA307" i="5" s="1"/>
  <c r="AG277" i="11"/>
  <c r="AA315" i="5" s="1"/>
  <c r="AG268" i="11"/>
  <c r="AA306" i="5" s="1"/>
  <c r="AG272" i="11"/>
  <c r="AA310" i="5" s="1"/>
  <c r="AG280" i="11"/>
  <c r="AA318" i="5" s="1"/>
  <c r="AG278" i="11"/>
  <c r="AA316" i="5" s="1"/>
  <c r="AG276" i="11"/>
  <c r="AA314" i="5" s="1"/>
  <c r="AG279" i="11"/>
  <c r="AA317" i="5" s="1"/>
  <c r="AA304" i="5"/>
  <c r="AG282" i="11"/>
  <c r="AG59" i="11"/>
  <c r="AA97" i="5" s="1"/>
  <c r="AG57" i="11"/>
  <c r="AG55" i="11"/>
  <c r="AA93" i="5" s="1"/>
  <c r="AG58" i="11"/>
  <c r="AA96" i="5" s="1"/>
  <c r="AG60" i="11"/>
  <c r="AA98" i="5" s="1"/>
  <c r="AG56" i="11"/>
  <c r="AA94" i="5" s="1"/>
  <c r="AE248" i="11"/>
  <c r="Y286" i="5" s="1"/>
  <c r="AE247" i="11"/>
  <c r="Y285" i="5" s="1"/>
  <c r="AD264" i="11"/>
  <c r="X302" i="5" s="1"/>
  <c r="X301" i="5"/>
  <c r="AD292" i="11"/>
  <c r="X330" i="5" s="1"/>
  <c r="AD291" i="11"/>
  <c r="X329" i="5" s="1"/>
  <c r="AD296" i="11"/>
  <c r="X334" i="5" s="1"/>
  <c r="AD295" i="11"/>
  <c r="X333" i="5" s="1"/>
  <c r="AD294" i="11"/>
  <c r="X332" i="5" s="1"/>
  <c r="AD290" i="11"/>
  <c r="X328" i="5" s="1"/>
  <c r="AD289" i="11"/>
  <c r="X327" i="5" s="1"/>
  <c r="AD293" i="11"/>
  <c r="X331" i="5" s="1"/>
  <c r="AD298" i="11"/>
  <c r="X336" i="5" s="1"/>
  <c r="AD297" i="11"/>
  <c r="X335" i="5" s="1"/>
  <c r="X326" i="5"/>
  <c r="X71" i="5"/>
  <c r="AD38" i="11"/>
  <c r="X76" i="5" s="1"/>
  <c r="AD39" i="11"/>
  <c r="X77" i="5" s="1"/>
  <c r="AD41" i="11"/>
  <c r="X79" i="5" s="1"/>
  <c r="AD40" i="11"/>
  <c r="X78" i="5" s="1"/>
  <c r="AD37" i="11"/>
  <c r="X75" i="5" s="1"/>
  <c r="AD36" i="11"/>
  <c r="X74" i="5" s="1"/>
  <c r="AA71" i="5"/>
  <c r="AG38" i="11"/>
  <c r="AA76" i="5" s="1"/>
  <c r="AG39" i="11"/>
  <c r="AA77" i="5" s="1"/>
  <c r="AG41" i="11"/>
  <c r="AA79" i="5" s="1"/>
  <c r="AG37" i="11"/>
  <c r="AA75" i="5" s="1"/>
  <c r="AG40" i="11"/>
  <c r="AA78" i="5" s="1"/>
  <c r="AG36" i="11"/>
  <c r="AA74" i="5" s="1"/>
  <c r="AA69" i="5"/>
  <c r="AG32" i="11"/>
  <c r="AA70" i="5" s="1"/>
  <c r="AG42" i="11"/>
  <c r="AD271" i="11"/>
  <c r="AD272" i="11"/>
  <c r="X310" i="5" s="1"/>
  <c r="AD282" i="11"/>
  <c r="AD279" i="11"/>
  <c r="X317" i="5" s="1"/>
  <c r="AD277" i="11"/>
  <c r="X315" i="5" s="1"/>
  <c r="AD274" i="11"/>
  <c r="X312" i="5" s="1"/>
  <c r="AD268" i="11"/>
  <c r="X306" i="5" s="1"/>
  <c r="AD280" i="11"/>
  <c r="X318" i="5" s="1"/>
  <c r="AD269" i="11"/>
  <c r="X307" i="5" s="1"/>
  <c r="AD273" i="11"/>
  <c r="X311" i="5" s="1"/>
  <c r="AD281" i="11"/>
  <c r="X319" i="5" s="1"/>
  <c r="AD270" i="11"/>
  <c r="X308" i="5" s="1"/>
  <c r="AD278" i="11"/>
  <c r="X316" i="5" s="1"/>
  <c r="AD267" i="11"/>
  <c r="X305" i="5" s="1"/>
  <c r="AD276" i="11"/>
  <c r="X314" i="5" s="1"/>
  <c r="X304" i="5"/>
  <c r="AE241" i="11"/>
  <c r="Y279" i="5" s="1"/>
  <c r="AE242" i="11"/>
  <c r="Y280" i="5" s="1"/>
  <c r="Y66" i="5"/>
  <c r="AE29" i="11"/>
  <c r="Y67" i="5" s="1"/>
  <c r="AE30" i="11"/>
  <c r="Y68" i="5" s="1"/>
  <c r="AF43" i="11"/>
  <c r="Z81" i="5" s="1"/>
  <c r="AF44" i="11"/>
  <c r="Z82" i="5" s="1"/>
  <c r="Z80" i="5"/>
  <c r="AF29" i="11"/>
  <c r="Z67" i="5" s="1"/>
  <c r="Z66" i="5"/>
  <c r="AF30" i="11"/>
  <c r="Z68" i="5" s="1"/>
  <c r="AF68" i="11"/>
  <c r="Z105" i="5"/>
  <c r="AD43" i="11"/>
  <c r="X81" i="5" s="1"/>
  <c r="AD44" i="11"/>
  <c r="X82" i="5" s="1"/>
  <c r="AG73" i="11"/>
  <c r="AA111" i="5" s="1"/>
  <c r="AG74" i="11"/>
  <c r="AA112" i="5" s="1"/>
  <c r="AG78" i="11"/>
  <c r="AG77" i="11"/>
  <c r="AE43" i="11"/>
  <c r="Y81" i="5" s="1"/>
  <c r="AE44" i="11"/>
  <c r="Y82" i="5" s="1"/>
  <c r="AD67" i="11"/>
  <c r="AD70" i="11"/>
  <c r="X108" i="5" s="1"/>
  <c r="X104" i="5"/>
  <c r="AD71" i="11"/>
  <c r="AE67" i="11"/>
  <c r="AE70" i="11"/>
  <c r="Y108" i="5" s="1"/>
  <c r="AE71" i="11"/>
  <c r="Y104" i="5"/>
  <c r="AG43" i="11"/>
  <c r="AA81" i="5" s="1"/>
  <c r="AG44" i="11"/>
  <c r="AA82" i="5" s="1"/>
  <c r="AA80" i="5"/>
  <c r="AG68" i="11"/>
  <c r="AA105" i="5"/>
  <c r="AD29" i="11"/>
  <c r="X67" i="5" s="1"/>
  <c r="AD30" i="11"/>
  <c r="X68" i="5" s="1"/>
  <c r="AF73" i="11"/>
  <c r="Z111" i="5" s="1"/>
  <c r="AF74" i="11"/>
  <c r="Z112" i="5" s="1"/>
  <c r="AF77" i="11"/>
  <c r="AF78" i="11" s="1"/>
  <c r="AG29" i="11"/>
  <c r="AA67" i="5" s="1"/>
  <c r="AA66" i="5"/>
  <c r="AG30" i="11"/>
  <c r="AA68" i="5" s="1"/>
  <c r="AA110" i="5"/>
  <c r="Z490" i="5"/>
  <c r="Z518" i="5"/>
  <c r="Z510" i="5"/>
  <c r="Z498" i="5"/>
  <c r="Z511" i="5"/>
  <c r="Z509" i="5"/>
  <c r="Z512" i="5"/>
  <c r="Z496" i="5"/>
  <c r="Z495" i="5"/>
  <c r="Z513" i="5"/>
  <c r="Z520" i="5"/>
  <c r="Z521" i="5"/>
  <c r="Z519" i="5"/>
  <c r="Z508" i="5"/>
  <c r="Z507" i="5"/>
  <c r="Z506" i="5"/>
  <c r="Z522" i="5"/>
  <c r="Z523" i="5"/>
  <c r="Z514" i="5"/>
  <c r="Z499" i="5"/>
  <c r="Z494" i="5"/>
  <c r="Z491" i="5"/>
  <c r="Z504" i="5"/>
  <c r="Z492" i="5"/>
  <c r="Z503" i="5"/>
  <c r="Z493" i="5"/>
  <c r="Z497" i="5"/>
  <c r="Z500" i="5"/>
  <c r="Z501" i="5"/>
  <c r="Z502" i="5"/>
  <c r="AA490" i="5"/>
  <c r="AA505" i="5"/>
  <c r="AA508" i="5"/>
  <c r="AA518" i="5"/>
  <c r="AA523" i="5"/>
  <c r="AA522" i="5"/>
  <c r="AA519" i="5"/>
  <c r="AA521" i="5"/>
  <c r="AA520" i="5"/>
  <c r="AA510" i="5"/>
  <c r="AA507" i="5"/>
  <c r="AA512" i="5"/>
  <c r="AA496" i="5"/>
  <c r="AA495" i="5"/>
  <c r="AA509" i="5"/>
  <c r="AA506" i="5"/>
  <c r="AA514" i="5"/>
  <c r="AA498" i="5"/>
  <c r="AA513" i="5"/>
  <c r="AA511" i="5"/>
  <c r="AA491" i="5"/>
  <c r="AA492" i="5"/>
  <c r="AA503" i="5"/>
  <c r="AA497" i="5"/>
  <c r="AA499" i="5"/>
  <c r="AA493" i="5"/>
  <c r="AA502" i="5"/>
  <c r="AA501" i="5"/>
  <c r="AA500" i="5"/>
  <c r="AA494" i="5"/>
  <c r="AA504" i="5"/>
  <c r="AA95" i="5"/>
  <c r="Y490" i="5"/>
  <c r="Y505" i="5"/>
  <c r="Y507" i="5"/>
  <c r="Y522" i="5"/>
  <c r="Y510" i="5"/>
  <c r="Y497" i="5"/>
  <c r="Y508" i="5"/>
  <c r="Y523" i="5"/>
  <c r="Y513" i="5"/>
  <c r="Y514" i="5"/>
  <c r="Y512" i="5"/>
  <c r="Y492" i="5"/>
  <c r="Y491" i="5"/>
  <c r="Y520" i="5"/>
  <c r="Y495" i="5"/>
  <c r="Y519" i="5"/>
  <c r="Y496" i="5"/>
  <c r="Y511" i="5"/>
  <c r="Y493" i="5"/>
  <c r="Y506" i="5"/>
  <c r="Y509" i="5"/>
  <c r="Y494" i="5"/>
  <c r="Y521" i="5"/>
  <c r="Y498" i="5"/>
  <c r="Y518" i="5"/>
  <c r="Y502" i="5"/>
  <c r="Y500" i="5"/>
  <c r="Y504" i="5"/>
  <c r="Y499" i="5"/>
  <c r="Y501" i="5"/>
  <c r="Y503" i="5"/>
  <c r="Y95" i="5"/>
  <c r="Y94" i="5"/>
  <c r="X94" i="5"/>
  <c r="Z95" i="5"/>
  <c r="Z94" i="5"/>
  <c r="X490" i="5"/>
  <c r="X505" i="5"/>
  <c r="X508" i="5"/>
  <c r="X522" i="5"/>
  <c r="X507" i="5"/>
  <c r="X521" i="5"/>
  <c r="X510" i="5"/>
  <c r="X523" i="5"/>
  <c r="X498" i="5"/>
  <c r="X519" i="5"/>
  <c r="X509" i="5"/>
  <c r="X514" i="5"/>
  <c r="X512" i="5"/>
  <c r="X520" i="5"/>
  <c r="X493" i="5"/>
  <c r="X511" i="5"/>
  <c r="X506" i="5"/>
  <c r="X513" i="5"/>
  <c r="X518" i="5"/>
  <c r="X492" i="5"/>
  <c r="X496" i="5"/>
  <c r="X499" i="5"/>
  <c r="X494" i="5"/>
  <c r="X504" i="5"/>
  <c r="X495" i="5"/>
  <c r="X491" i="5"/>
  <c r="X500" i="5"/>
  <c r="X503" i="5"/>
  <c r="X502" i="5"/>
  <c r="X497" i="5"/>
  <c r="X501" i="5"/>
  <c r="AH9" i="13"/>
  <c r="AI9" i="13" s="1"/>
  <c r="H21" i="13"/>
  <c r="B19" i="6"/>
  <c r="B18" i="6"/>
  <c r="B17" i="6"/>
  <c r="B16" i="6"/>
  <c r="B15" i="6"/>
  <c r="B14" i="6"/>
  <c r="B13" i="6"/>
  <c r="B12" i="6"/>
  <c r="B11" i="6"/>
  <c r="B10" i="6"/>
  <c r="B9" i="6"/>
  <c r="B8" i="6"/>
  <c r="B7" i="6"/>
  <c r="B6"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F76" i="11" l="1"/>
  <c r="Z114" i="5" s="1"/>
  <c r="AG76" i="11"/>
  <c r="AA114" i="5" s="1"/>
  <c r="Z116" i="5"/>
  <c r="AF95" i="11"/>
  <c r="Z133" i="5" s="1"/>
  <c r="AF92" i="11"/>
  <c r="AF96" i="11"/>
  <c r="Z134" i="5" s="1"/>
  <c r="AF94" i="11"/>
  <c r="Z132" i="5" s="1"/>
  <c r="AF97" i="11"/>
  <c r="Z135" i="5" s="1"/>
  <c r="AF98" i="11"/>
  <c r="Z136" i="5" s="1"/>
  <c r="AF100" i="11"/>
  <c r="Z138" i="5" s="1"/>
  <c r="AF99" i="11"/>
  <c r="Z137" i="5" s="1"/>
  <c r="AF87" i="11"/>
  <c r="Z125" i="5" s="1"/>
  <c r="AF89" i="11"/>
  <c r="Z127" i="5" s="1"/>
  <c r="AF84" i="11"/>
  <c r="Z122" i="5" s="1"/>
  <c r="AF90" i="11"/>
  <c r="Z128" i="5" s="1"/>
  <c r="AF79" i="11"/>
  <c r="Z117" i="5" s="1"/>
  <c r="AF91" i="11"/>
  <c r="Z129" i="5" s="1"/>
  <c r="AF80" i="11"/>
  <c r="AF88" i="11"/>
  <c r="Z126" i="5" s="1"/>
  <c r="AF82" i="11"/>
  <c r="Z120" i="5" s="1"/>
  <c r="AF85" i="11"/>
  <c r="Z123" i="5" s="1"/>
  <c r="AF86" i="11"/>
  <c r="Z124" i="5" s="1"/>
  <c r="AF81" i="11"/>
  <c r="Z119" i="5" s="1"/>
  <c r="AF266" i="11"/>
  <c r="AF288" i="11"/>
  <c r="AF299" i="11"/>
  <c r="Z303" i="5"/>
  <c r="AE211" i="11"/>
  <c r="Y249" i="5" s="1"/>
  <c r="AE214" i="11"/>
  <c r="Y252" i="5" s="1"/>
  <c r="AE215" i="11"/>
  <c r="AE212" i="11"/>
  <c r="Y250" i="5" s="1"/>
  <c r="AE213" i="11"/>
  <c r="Y251" i="5" s="1"/>
  <c r="Y248" i="5"/>
  <c r="AD283" i="11"/>
  <c r="X320" i="5"/>
  <c r="AF75" i="11"/>
  <c r="Z113" i="5" s="1"/>
  <c r="AG283" i="11"/>
  <c r="AA320" i="5"/>
  <c r="AD197" i="11"/>
  <c r="X232" i="5"/>
  <c r="AA116" i="5"/>
  <c r="AG95" i="11"/>
  <c r="AG92" i="11"/>
  <c r="AG96" i="11"/>
  <c r="AA134" i="5" s="1"/>
  <c r="AG94" i="11"/>
  <c r="AA132" i="5" s="1"/>
  <c r="AG99" i="11"/>
  <c r="AA137" i="5" s="1"/>
  <c r="AG97" i="11"/>
  <c r="AA135" i="5" s="1"/>
  <c r="AG98" i="11"/>
  <c r="AA136" i="5" s="1"/>
  <c r="AG100" i="11"/>
  <c r="AA138" i="5" s="1"/>
  <c r="AG87" i="11"/>
  <c r="AA125" i="5" s="1"/>
  <c r="AG85" i="11"/>
  <c r="AA123" i="5" s="1"/>
  <c r="AG86" i="11"/>
  <c r="AA124" i="5" s="1"/>
  <c r="AG79" i="11"/>
  <c r="AA117" i="5" s="1"/>
  <c r="AG88" i="11"/>
  <c r="AA126" i="5" s="1"/>
  <c r="AG80" i="11"/>
  <c r="AG91" i="11"/>
  <c r="AA129" i="5" s="1"/>
  <c r="AG89" i="11"/>
  <c r="AA127" i="5" s="1"/>
  <c r="AG84" i="11"/>
  <c r="AA122" i="5" s="1"/>
  <c r="AG90" i="11"/>
  <c r="AA128" i="5" s="1"/>
  <c r="AG82" i="11"/>
  <c r="AA120" i="5" s="1"/>
  <c r="AG81" i="11"/>
  <c r="AA119" i="5" s="1"/>
  <c r="AD275" i="11"/>
  <c r="X313" i="5" s="1"/>
  <c r="X309" i="5"/>
  <c r="AD304" i="11"/>
  <c r="X338" i="5"/>
  <c r="Y71" i="5"/>
  <c r="AE38" i="11"/>
  <c r="Y76" i="5" s="1"/>
  <c r="AE39" i="11"/>
  <c r="Y77" i="5" s="1"/>
  <c r="AE41" i="11"/>
  <c r="Y79" i="5" s="1"/>
  <c r="AE37" i="11"/>
  <c r="Y75" i="5" s="1"/>
  <c r="AE40" i="11"/>
  <c r="Y78" i="5" s="1"/>
  <c r="AE36" i="11"/>
  <c r="Y74" i="5" s="1"/>
  <c r="AE34" i="11"/>
  <c r="Y72" i="5" s="1"/>
  <c r="AE42" i="11"/>
  <c r="Y80" i="5" s="1"/>
  <c r="AE35" i="11"/>
  <c r="Y73" i="5" s="1"/>
  <c r="AG75" i="11"/>
  <c r="AA113" i="5" s="1"/>
  <c r="AE283" i="11"/>
  <c r="Y320" i="5"/>
  <c r="AE304" i="11"/>
  <c r="Y338" i="5"/>
  <c r="Z115" i="5"/>
  <c r="AF117" i="11"/>
  <c r="AF101" i="11"/>
  <c r="AF145" i="11"/>
  <c r="AF176" i="11"/>
  <c r="AA115" i="5"/>
  <c r="AG117" i="11"/>
  <c r="AG145" i="11"/>
  <c r="AG101" i="11"/>
  <c r="AG176" i="11"/>
  <c r="AG275" i="11"/>
  <c r="AA313" i="5" s="1"/>
  <c r="AA309" i="5"/>
  <c r="AE199" i="11"/>
  <c r="Y236" i="5"/>
  <c r="AD68" i="11"/>
  <c r="X105" i="5"/>
  <c r="AE72" i="11"/>
  <c r="Y109" i="5"/>
  <c r="AE68" i="11"/>
  <c r="Y105" i="5"/>
  <c r="AG69" i="11"/>
  <c r="AA107" i="5" s="1"/>
  <c r="AA106" i="5"/>
  <c r="AD72" i="11"/>
  <c r="X109" i="5"/>
  <c r="AF69" i="11"/>
  <c r="Z107" i="5" s="1"/>
  <c r="Z106" i="5"/>
  <c r="X515" i="5"/>
  <c r="X517" i="5"/>
  <c r="X516" i="5"/>
  <c r="Y515" i="5"/>
  <c r="Y517" i="5"/>
  <c r="Y516" i="5"/>
  <c r="Z515" i="5"/>
  <c r="Z516" i="5"/>
  <c r="Z517" i="5"/>
  <c r="Z533" i="5"/>
  <c r="Z505" i="5"/>
  <c r="AA515" i="5"/>
  <c r="AA516" i="5"/>
  <c r="AA517" i="5"/>
  <c r="AH10" i="13"/>
  <c r="AI10" i="13" s="1"/>
  <c r="H22" i="13"/>
  <c r="AH80" i="12"/>
  <c r="AG80" i="12"/>
  <c r="W80" i="12"/>
  <c r="AH79" i="12"/>
  <c r="AG79" i="12"/>
  <c r="W79" i="12"/>
  <c r="AH78" i="12"/>
  <c r="AG78" i="12"/>
  <c r="W78" i="12"/>
  <c r="AH77" i="12"/>
  <c r="AG77" i="12"/>
  <c r="W77" i="12"/>
  <c r="AH76" i="12"/>
  <c r="AG76" i="12"/>
  <c r="W76" i="12"/>
  <c r="AH75" i="12"/>
  <c r="AG75" i="12"/>
  <c r="W75" i="12"/>
  <c r="AH74" i="12"/>
  <c r="AG74" i="12"/>
  <c r="W74" i="12"/>
  <c r="AH73" i="12"/>
  <c r="AG73" i="12"/>
  <c r="W73" i="12"/>
  <c r="AH72" i="12"/>
  <c r="AG72" i="12"/>
  <c r="W72" i="12"/>
  <c r="AH71" i="12"/>
  <c r="AG71" i="12"/>
  <c r="W71" i="12"/>
  <c r="AH70" i="12"/>
  <c r="AG70" i="12"/>
  <c r="W70" i="12"/>
  <c r="AH69" i="12"/>
  <c r="AG69" i="12"/>
  <c r="W69" i="12"/>
  <c r="AH68" i="12"/>
  <c r="AG68" i="12"/>
  <c r="W68" i="12"/>
  <c r="AH67" i="12"/>
  <c r="AG67" i="12"/>
  <c r="W67" i="12"/>
  <c r="AH66" i="12"/>
  <c r="AG66" i="12"/>
  <c r="W66" i="12"/>
  <c r="AH65" i="12"/>
  <c r="AG65" i="12"/>
  <c r="W65" i="12"/>
  <c r="AH64" i="12"/>
  <c r="AG64" i="12"/>
  <c r="W64" i="12"/>
  <c r="AH63" i="12"/>
  <c r="AG63" i="12"/>
  <c r="W63" i="12"/>
  <c r="AH62" i="12"/>
  <c r="AG62" i="12"/>
  <c r="W62" i="12"/>
  <c r="AH61" i="12"/>
  <c r="AG61" i="12"/>
  <c r="W61" i="12"/>
  <c r="AH60" i="12"/>
  <c r="AG60" i="12"/>
  <c r="W60" i="12"/>
  <c r="AH59" i="12"/>
  <c r="AG59" i="12"/>
  <c r="W59" i="12"/>
  <c r="AH58" i="12"/>
  <c r="AG58" i="12"/>
  <c r="W58" i="12"/>
  <c r="AH57" i="12"/>
  <c r="AG57" i="12"/>
  <c r="W57" i="12"/>
  <c r="AH56" i="12"/>
  <c r="AG56" i="12"/>
  <c r="W56" i="12"/>
  <c r="AH55" i="12"/>
  <c r="AG55" i="12"/>
  <c r="W55" i="12"/>
  <c r="AH54" i="12"/>
  <c r="AG54" i="12"/>
  <c r="W54" i="12"/>
  <c r="AH53" i="12"/>
  <c r="AG53" i="12"/>
  <c r="W53" i="12"/>
  <c r="AH52" i="12"/>
  <c r="AG52" i="12"/>
  <c r="W52" i="12"/>
  <c r="AH51" i="12"/>
  <c r="AG51" i="12"/>
  <c r="W51" i="12"/>
  <c r="AH50" i="12"/>
  <c r="AG50" i="12"/>
  <c r="W50" i="12"/>
  <c r="AH49" i="12"/>
  <c r="AG49" i="12"/>
  <c r="W49" i="12"/>
  <c r="AH48" i="12"/>
  <c r="AG48" i="12"/>
  <c r="W48" i="12"/>
  <c r="AH47" i="12"/>
  <c r="AG47" i="12"/>
  <c r="W47" i="12"/>
  <c r="AH46" i="12"/>
  <c r="AG46" i="12"/>
  <c r="W46" i="12"/>
  <c r="AH45" i="12"/>
  <c r="AG45" i="12"/>
  <c r="W45" i="12"/>
  <c r="AH44" i="12"/>
  <c r="AG44" i="12"/>
  <c r="W44" i="12"/>
  <c r="AH43" i="12"/>
  <c r="AG43" i="12"/>
  <c r="W43" i="12"/>
  <c r="AH42" i="12"/>
  <c r="AG42" i="12"/>
  <c r="W42" i="12"/>
  <c r="AH41" i="12"/>
  <c r="AG41" i="12"/>
  <c r="W41" i="12"/>
  <c r="AH40" i="12"/>
  <c r="AG40" i="12"/>
  <c r="W40" i="12"/>
  <c r="AH39" i="12"/>
  <c r="AG39" i="12"/>
  <c r="W39" i="12"/>
  <c r="AH38" i="12"/>
  <c r="AG38" i="12"/>
  <c r="W38" i="12"/>
  <c r="AH37" i="12"/>
  <c r="AG37" i="12"/>
  <c r="W37" i="12"/>
  <c r="AH36" i="12"/>
  <c r="AG36" i="12"/>
  <c r="W36" i="12"/>
  <c r="AH35" i="12"/>
  <c r="AG35" i="12"/>
  <c r="W35" i="12"/>
  <c r="AH34" i="12"/>
  <c r="AG34" i="12"/>
  <c r="W34" i="12"/>
  <c r="AH33" i="12"/>
  <c r="AG33" i="12"/>
  <c r="W33" i="12"/>
  <c r="AH32" i="12"/>
  <c r="AG32" i="12"/>
  <c r="W32" i="12"/>
  <c r="AH31" i="12"/>
  <c r="AG31" i="12"/>
  <c r="W31" i="12"/>
  <c r="AH30" i="12"/>
  <c r="AG30" i="12"/>
  <c r="W30" i="12"/>
  <c r="AH29" i="12"/>
  <c r="AG29" i="12"/>
  <c r="W29" i="12"/>
  <c r="AH28" i="12"/>
  <c r="AG28" i="12"/>
  <c r="AH27" i="12"/>
  <c r="AG27" i="12"/>
  <c r="W27" i="12" s="1"/>
  <c r="AH26" i="12"/>
  <c r="AG26" i="12"/>
  <c r="W26" i="12" s="1"/>
  <c r="AH25" i="12"/>
  <c r="AG25" i="12"/>
  <c r="AH24" i="12"/>
  <c r="AG24" i="12"/>
  <c r="AH23" i="12"/>
  <c r="AG23" i="12"/>
  <c r="W23" i="12" s="1"/>
  <c r="AH22" i="12"/>
  <c r="AG22" i="12"/>
  <c r="W22" i="12" s="1"/>
  <c r="AH21" i="12"/>
  <c r="AG21" i="12"/>
  <c r="AH20" i="12"/>
  <c r="AG20" i="12"/>
  <c r="AH19" i="12"/>
  <c r="AG19" i="12"/>
  <c r="W19" i="12" s="1"/>
  <c r="AH18" i="12"/>
  <c r="AG18" i="12"/>
  <c r="W18" i="12" s="1"/>
  <c r="AH17" i="12"/>
  <c r="AG17" i="12"/>
  <c r="AH16" i="12"/>
  <c r="AG16" i="12"/>
  <c r="W16" i="12" s="1"/>
  <c r="AH15" i="12"/>
  <c r="AG15" i="12"/>
  <c r="W15" i="12" s="1"/>
  <c r="AH14" i="12"/>
  <c r="AG14" i="12"/>
  <c r="W14" i="12" s="1"/>
  <c r="AH13" i="12"/>
  <c r="AG13" i="12"/>
  <c r="AH12" i="12"/>
  <c r="AG12" i="12"/>
  <c r="W12" i="12" s="1"/>
  <c r="AH11" i="12"/>
  <c r="AG11" i="12"/>
  <c r="W11" i="12" s="1"/>
  <c r="AH10" i="12"/>
  <c r="AG10" i="12"/>
  <c r="W10" i="12" s="1"/>
  <c r="AH9" i="12"/>
  <c r="AG9" i="12"/>
  <c r="AH8" i="12"/>
  <c r="AG8" i="12"/>
  <c r="W8" i="12" s="1"/>
  <c r="AH7" i="12"/>
  <c r="AG7" i="12"/>
  <c r="W7" i="12" s="1"/>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H6" i="12"/>
  <c r="AG6" i="12"/>
  <c r="W6" i="12" s="1"/>
  <c r="AH5" i="12"/>
  <c r="AG5" i="12"/>
  <c r="W5" i="12"/>
  <c r="W4" i="12"/>
  <c r="W3" i="12"/>
  <c r="AA139" i="5" l="1"/>
  <c r="AG111" i="11"/>
  <c r="AA149" i="5" s="1"/>
  <c r="AG108" i="11"/>
  <c r="AA146" i="5" s="1"/>
  <c r="AG113" i="11"/>
  <c r="AA151" i="5" s="1"/>
  <c r="AG116" i="11"/>
  <c r="AA154" i="5" s="1"/>
  <c r="AG103" i="11"/>
  <c r="AA141" i="5" s="1"/>
  <c r="AG104" i="11"/>
  <c r="AA142" i="5" s="1"/>
  <c r="AG110" i="11"/>
  <c r="AA148" i="5" s="1"/>
  <c r="AG109" i="11"/>
  <c r="AA147" i="5" s="1"/>
  <c r="AG112" i="11"/>
  <c r="AA150" i="5" s="1"/>
  <c r="AG107" i="11"/>
  <c r="AA145" i="5" s="1"/>
  <c r="AG115" i="11"/>
  <c r="AA153" i="5" s="1"/>
  <c r="AG102" i="11"/>
  <c r="AA140" i="5" s="1"/>
  <c r="AG106" i="11"/>
  <c r="AA144" i="5" s="1"/>
  <c r="AG105" i="11"/>
  <c r="AA143" i="5" s="1"/>
  <c r="AG114" i="11"/>
  <c r="AA152" i="5" s="1"/>
  <c r="AD285" i="11"/>
  <c r="X323" i="5" s="1"/>
  <c r="AD286" i="11"/>
  <c r="X324" i="5" s="1"/>
  <c r="AD287" i="11"/>
  <c r="X325" i="5" s="1"/>
  <c r="AD284" i="11"/>
  <c r="X322" i="5" s="1"/>
  <c r="X321" i="5"/>
  <c r="AG163" i="11"/>
  <c r="AG153" i="11"/>
  <c r="AG146" i="11"/>
  <c r="AA183" i="5"/>
  <c r="AE314" i="11"/>
  <c r="Y352" i="5" s="1"/>
  <c r="AE305" i="11"/>
  <c r="AE311" i="11"/>
  <c r="Y349" i="5" s="1"/>
  <c r="AE307" i="11"/>
  <c r="Y345" i="5" s="1"/>
  <c r="AE312" i="11"/>
  <c r="Y350" i="5" s="1"/>
  <c r="AE310" i="11"/>
  <c r="Y348" i="5" s="1"/>
  <c r="AE306" i="11"/>
  <c r="Y344" i="5" s="1"/>
  <c r="AE308" i="11"/>
  <c r="Y346" i="5" s="1"/>
  <c r="AE313" i="11"/>
  <c r="Y351" i="5" s="1"/>
  <c r="AE315" i="11"/>
  <c r="Y353" i="5" s="1"/>
  <c r="Y342" i="5"/>
  <c r="AD305" i="11"/>
  <c r="AD306" i="11"/>
  <c r="X344" i="5" s="1"/>
  <c r="AD307" i="11"/>
  <c r="X345" i="5" s="1"/>
  <c r="AD311" i="11"/>
  <c r="X349" i="5" s="1"/>
  <c r="AD315" i="11"/>
  <c r="X353" i="5" s="1"/>
  <c r="AD313" i="11"/>
  <c r="X351" i="5" s="1"/>
  <c r="AD314" i="11"/>
  <c r="X352" i="5" s="1"/>
  <c r="AD310" i="11"/>
  <c r="X348" i="5" s="1"/>
  <c r="AD308" i="11"/>
  <c r="X346" i="5" s="1"/>
  <c r="AD312" i="11"/>
  <c r="X350" i="5" s="1"/>
  <c r="X342" i="5"/>
  <c r="AF271" i="11"/>
  <c r="AF267" i="11"/>
  <c r="Z305" i="5" s="1"/>
  <c r="AF277" i="11"/>
  <c r="Z315" i="5" s="1"/>
  <c r="AF270" i="11"/>
  <c r="Z308" i="5" s="1"/>
  <c r="AF279" i="11"/>
  <c r="Z317" i="5" s="1"/>
  <c r="AF281" i="11"/>
  <c r="Z319" i="5" s="1"/>
  <c r="AF268" i="11"/>
  <c r="Z306" i="5" s="1"/>
  <c r="AF276" i="11"/>
  <c r="Z314" i="5" s="1"/>
  <c r="AF275" i="11"/>
  <c r="Z313" i="5" s="1"/>
  <c r="AF278" i="11"/>
  <c r="Z316" i="5" s="1"/>
  <c r="AF273" i="11"/>
  <c r="Z311" i="5" s="1"/>
  <c r="AF274" i="11"/>
  <c r="Z312" i="5" s="1"/>
  <c r="AF272" i="11"/>
  <c r="Z310" i="5" s="1"/>
  <c r="AF269" i="11"/>
  <c r="Z307" i="5" s="1"/>
  <c r="Z304" i="5"/>
  <c r="AF282" i="11"/>
  <c r="AF300" i="11"/>
  <c r="Z338" i="5" s="1"/>
  <c r="AF302" i="11"/>
  <c r="Z340" i="5" s="1"/>
  <c r="AF301" i="11"/>
  <c r="Z339" i="5" s="1"/>
  <c r="Z337" i="5"/>
  <c r="AG119" i="11"/>
  <c r="AA157" i="5" s="1"/>
  <c r="AG135" i="11"/>
  <c r="AA173" i="5" s="1"/>
  <c r="AG123" i="11"/>
  <c r="AA161" i="5" s="1"/>
  <c r="AG126" i="11"/>
  <c r="AA164" i="5" s="1"/>
  <c r="AA155" i="5"/>
  <c r="AG139" i="11"/>
  <c r="AA177" i="5" s="1"/>
  <c r="AG142" i="11"/>
  <c r="AA180" i="5" s="1"/>
  <c r="AG131" i="11"/>
  <c r="AA169" i="5" s="1"/>
  <c r="AG122" i="11"/>
  <c r="AA160" i="5" s="1"/>
  <c r="AG137" i="11"/>
  <c r="AA175" i="5" s="1"/>
  <c r="AG141" i="11"/>
  <c r="AA179" i="5" s="1"/>
  <c r="AG128" i="11"/>
  <c r="AA166" i="5" s="1"/>
  <c r="AG130" i="11"/>
  <c r="AA168" i="5" s="1"/>
  <c r="AG140" i="11"/>
  <c r="AA178" i="5" s="1"/>
  <c r="AG144" i="11"/>
  <c r="AA182" i="5" s="1"/>
  <c r="AG129" i="11"/>
  <c r="AA167" i="5" s="1"/>
  <c r="AG124" i="11"/>
  <c r="AA162" i="5" s="1"/>
  <c r="AG132" i="11"/>
  <c r="AA170" i="5" s="1"/>
  <c r="AG120" i="11"/>
  <c r="AA158" i="5" s="1"/>
  <c r="AG118" i="11"/>
  <c r="AA156" i="5" s="1"/>
  <c r="AG127" i="11"/>
  <c r="AA165" i="5" s="1"/>
  <c r="AG133" i="11"/>
  <c r="AA171" i="5" s="1"/>
  <c r="AG121" i="11"/>
  <c r="AA159" i="5" s="1"/>
  <c r="AG134" i="11"/>
  <c r="AA172" i="5" s="1"/>
  <c r="AG138" i="11"/>
  <c r="AA176" i="5" s="1"/>
  <c r="AG136" i="11"/>
  <c r="AA174" i="5" s="1"/>
  <c r="AG143" i="11"/>
  <c r="AA181" i="5" s="1"/>
  <c r="AG125" i="11"/>
  <c r="AA163" i="5" s="1"/>
  <c r="AG83" i="11"/>
  <c r="AA121" i="5" s="1"/>
  <c r="AA118" i="5"/>
  <c r="AD210" i="11"/>
  <c r="AD198" i="11"/>
  <c r="X235" i="5"/>
  <c r="AE205" i="11"/>
  <c r="AE206" i="11"/>
  <c r="AE208" i="11"/>
  <c r="Y246" i="5" s="1"/>
  <c r="AE209" i="11"/>
  <c r="Y247" i="5" s="1"/>
  <c r="AE200" i="11"/>
  <c r="Y238" i="5" s="1"/>
  <c r="AE202" i="11"/>
  <c r="Y240" i="5" s="1"/>
  <c r="AE204" i="11"/>
  <c r="Y242" i="5" s="1"/>
  <c r="AE201" i="11"/>
  <c r="Y239" i="5" s="1"/>
  <c r="AE203" i="11"/>
  <c r="Y241" i="5" s="1"/>
  <c r="Y237" i="5"/>
  <c r="AF181" i="11"/>
  <c r="Z219" i="5" s="1"/>
  <c r="AF179" i="11"/>
  <c r="Z217" i="5" s="1"/>
  <c r="AF185" i="11"/>
  <c r="Z223" i="5" s="1"/>
  <c r="AF177" i="11"/>
  <c r="Z215" i="5" s="1"/>
  <c r="AF182" i="11"/>
  <c r="Z220" i="5" s="1"/>
  <c r="AF180" i="11"/>
  <c r="Z218" i="5" s="1"/>
  <c r="AF184" i="11"/>
  <c r="Z222" i="5" s="1"/>
  <c r="AF186" i="11"/>
  <c r="Z224" i="5" s="1"/>
  <c r="AF178" i="11"/>
  <c r="Z216" i="5" s="1"/>
  <c r="AF183" i="11"/>
  <c r="Z221" i="5" s="1"/>
  <c r="Z214" i="5"/>
  <c r="AE285" i="11"/>
  <c r="Y323" i="5" s="1"/>
  <c r="AE286" i="11"/>
  <c r="Y324" i="5" s="1"/>
  <c r="AE287" i="11"/>
  <c r="Y325" i="5" s="1"/>
  <c r="AE284" i="11"/>
  <c r="Y322" i="5" s="1"/>
  <c r="Y321" i="5"/>
  <c r="AE216" i="11"/>
  <c r="Y253" i="5"/>
  <c r="AF295" i="11"/>
  <c r="Z333" i="5" s="1"/>
  <c r="AF293" i="11"/>
  <c r="Z331" i="5" s="1"/>
  <c r="AF296" i="11"/>
  <c r="Z334" i="5" s="1"/>
  <c r="AF291" i="11"/>
  <c r="Z329" i="5" s="1"/>
  <c r="AF297" i="11"/>
  <c r="Z335" i="5" s="1"/>
  <c r="AF294" i="11"/>
  <c r="Z332" i="5" s="1"/>
  <c r="AF289" i="11"/>
  <c r="Z327" i="5" s="1"/>
  <c r="AF292" i="11"/>
  <c r="Z330" i="5" s="1"/>
  <c r="AF290" i="11"/>
  <c r="Z328" i="5" s="1"/>
  <c r="Z326" i="5"/>
  <c r="AF163" i="11"/>
  <c r="AF153" i="11"/>
  <c r="AF146" i="11"/>
  <c r="Z183" i="5"/>
  <c r="AG299" i="11"/>
  <c r="AA321" i="5"/>
  <c r="AG285" i="11"/>
  <c r="AA323" i="5" s="1"/>
  <c r="AG287" i="11"/>
  <c r="AA325" i="5" s="1"/>
  <c r="AG284" i="11"/>
  <c r="AA322" i="5" s="1"/>
  <c r="AG286" i="11"/>
  <c r="AA324" i="5" s="1"/>
  <c r="AF93" i="11"/>
  <c r="Z131" i="5" s="1"/>
  <c r="Z130" i="5"/>
  <c r="AF83" i="11"/>
  <c r="Z121" i="5" s="1"/>
  <c r="Z118" i="5"/>
  <c r="Z139" i="5"/>
  <c r="AF110" i="11"/>
  <c r="Z148" i="5" s="1"/>
  <c r="AF104" i="11"/>
  <c r="Z142" i="5" s="1"/>
  <c r="AF109" i="11"/>
  <c r="Z147" i="5" s="1"/>
  <c r="AF116" i="11"/>
  <c r="Z154" i="5" s="1"/>
  <c r="AF112" i="11"/>
  <c r="Z150" i="5" s="1"/>
  <c r="AF107" i="11"/>
  <c r="Z145" i="5" s="1"/>
  <c r="AF115" i="11"/>
  <c r="Z153" i="5" s="1"/>
  <c r="AF113" i="11"/>
  <c r="Z151" i="5" s="1"/>
  <c r="AF102" i="11"/>
  <c r="Z140" i="5" s="1"/>
  <c r="AF106" i="11"/>
  <c r="Z144" i="5" s="1"/>
  <c r="AF114" i="11"/>
  <c r="Z152" i="5" s="1"/>
  <c r="AF105" i="11"/>
  <c r="Z143" i="5" s="1"/>
  <c r="AF108" i="11"/>
  <c r="Z146" i="5" s="1"/>
  <c r="AF111" i="11"/>
  <c r="Z149" i="5" s="1"/>
  <c r="AF103" i="11"/>
  <c r="Z141" i="5" s="1"/>
  <c r="AG194" i="11"/>
  <c r="AA232" i="5" s="1"/>
  <c r="AA133" i="5"/>
  <c r="AG181" i="11"/>
  <c r="AA219" i="5" s="1"/>
  <c r="AG177" i="11"/>
  <c r="AA215" i="5" s="1"/>
  <c r="AG186" i="11"/>
  <c r="AA224" i="5" s="1"/>
  <c r="AG178" i="11"/>
  <c r="AA216" i="5" s="1"/>
  <c r="AG185" i="11"/>
  <c r="AA223" i="5" s="1"/>
  <c r="AG183" i="11"/>
  <c r="AA221" i="5" s="1"/>
  <c r="AG180" i="11"/>
  <c r="AA218" i="5" s="1"/>
  <c r="AG182" i="11"/>
  <c r="AA220" i="5" s="1"/>
  <c r="AG179" i="11"/>
  <c r="AA217" i="5" s="1"/>
  <c r="AG184" i="11"/>
  <c r="AA222" i="5" s="1"/>
  <c r="AA214" i="5"/>
  <c r="AF119" i="11"/>
  <c r="Z157" i="5" s="1"/>
  <c r="AF135" i="11"/>
  <c r="Z173" i="5" s="1"/>
  <c r="AF124" i="11"/>
  <c r="Z162" i="5" s="1"/>
  <c r="AF122" i="11"/>
  <c r="Z160" i="5" s="1"/>
  <c r="AF131" i="11"/>
  <c r="Z169" i="5" s="1"/>
  <c r="AF125" i="11"/>
  <c r="Z163" i="5" s="1"/>
  <c r="AF143" i="11"/>
  <c r="Z181" i="5" s="1"/>
  <c r="AF138" i="11"/>
  <c r="Z176" i="5" s="1"/>
  <c r="AF134" i="11"/>
  <c r="Z172" i="5" s="1"/>
  <c r="AF126" i="11"/>
  <c r="Z164" i="5" s="1"/>
  <c r="AF142" i="11"/>
  <c r="Z180" i="5" s="1"/>
  <c r="AF144" i="11"/>
  <c r="Z182" i="5" s="1"/>
  <c r="AF136" i="11"/>
  <c r="Z174" i="5" s="1"/>
  <c r="AF121" i="11"/>
  <c r="Z159" i="5" s="1"/>
  <c r="AF130" i="11"/>
  <c r="Z168" i="5" s="1"/>
  <c r="AF139" i="11"/>
  <c r="Z177" i="5" s="1"/>
  <c r="Z155" i="5"/>
  <c r="AF129" i="11"/>
  <c r="Z167" i="5" s="1"/>
  <c r="AF120" i="11"/>
  <c r="Z158" i="5" s="1"/>
  <c r="AF140" i="11"/>
  <c r="Z178" i="5" s="1"/>
  <c r="AF128" i="11"/>
  <c r="Z166" i="5" s="1"/>
  <c r="AF141" i="11"/>
  <c r="Z179" i="5" s="1"/>
  <c r="AF118" i="11"/>
  <c r="Z156" i="5" s="1"/>
  <c r="AF123" i="11"/>
  <c r="Z161" i="5" s="1"/>
  <c r="AF127" i="11"/>
  <c r="Z165" i="5" s="1"/>
  <c r="AF137" i="11"/>
  <c r="Z175" i="5" s="1"/>
  <c r="AF133" i="11"/>
  <c r="Z171" i="5" s="1"/>
  <c r="AF132" i="11"/>
  <c r="Z170" i="5" s="1"/>
  <c r="AG93" i="11"/>
  <c r="AA131" i="5" s="1"/>
  <c r="AA130" i="5"/>
  <c r="AE69" i="11"/>
  <c r="Y107" i="5" s="1"/>
  <c r="Y106" i="5"/>
  <c r="AE73" i="11"/>
  <c r="Y111" i="5" s="1"/>
  <c r="AE74" i="11"/>
  <c r="Y112" i="5" s="1"/>
  <c r="AE77" i="11"/>
  <c r="AE78" i="11" s="1"/>
  <c r="Y110" i="5"/>
  <c r="AD74" i="11"/>
  <c r="X112" i="5" s="1"/>
  <c r="AD73" i="11"/>
  <c r="X111" i="5" s="1"/>
  <c r="AD77" i="11"/>
  <c r="AD78" i="11" s="1"/>
  <c r="X110" i="5"/>
  <c r="AD69" i="11"/>
  <c r="X107" i="5" s="1"/>
  <c r="X106" i="5"/>
  <c r="W28" i="12"/>
  <c r="W20" i="12"/>
  <c r="W24" i="12"/>
  <c r="AH11" i="13"/>
  <c r="AI11" i="13" s="1"/>
  <c r="W9" i="12"/>
  <c r="W13" i="12"/>
  <c r="W17" i="12"/>
  <c r="W21" i="12"/>
  <c r="W25" i="12"/>
  <c r="H23" i="13"/>
  <c r="K18" i="13"/>
  <c r="AK18" i="13" s="1"/>
  <c r="K17" i="13"/>
  <c r="AK17" i="13" s="1"/>
  <c r="K16" i="13"/>
  <c r="AK16" i="13" s="1"/>
  <c r="K15" i="13"/>
  <c r="AK15" i="13" s="1"/>
  <c r="K13" i="13"/>
  <c r="AK13" i="13" s="1"/>
  <c r="K12" i="13"/>
  <c r="AK12" i="13" s="1"/>
  <c r="AA12" i="13" s="1"/>
  <c r="K11" i="13"/>
  <c r="AK11" i="13" s="1"/>
  <c r="AA11" i="13" s="1"/>
  <c r="K10" i="13"/>
  <c r="AK10" i="13" s="1"/>
  <c r="AA10" i="13" s="1"/>
  <c r="K9" i="13"/>
  <c r="AK9" i="13" s="1"/>
  <c r="AA9" i="13" s="1"/>
  <c r="K8" i="13"/>
  <c r="AK8" i="13" s="1"/>
  <c r="AA8" i="13" s="1"/>
  <c r="K7" i="13"/>
  <c r="AK7" i="13" s="1"/>
  <c r="AA7" i="13" s="1"/>
  <c r="K6" i="13"/>
  <c r="E41" i="5"/>
  <c r="BZ41" i="5" s="1"/>
  <c r="AJ2" i="11"/>
  <c r="D40" i="5" s="1"/>
  <c r="AF40" i="5" s="1"/>
  <c r="CC40" i="5" s="1"/>
  <c r="D41" i="5"/>
  <c r="AF41" i="5" s="1"/>
  <c r="CC41" i="5" s="1"/>
  <c r="AK41" i="5" s="1"/>
  <c r="BT40" i="5"/>
  <c r="X80" i="6"/>
  <c r="X79" i="6"/>
  <c r="X78" i="6"/>
  <c r="X77" i="6"/>
  <c r="X76" i="6"/>
  <c r="X75" i="6"/>
  <c r="X74" i="6"/>
  <c r="X73" i="6"/>
  <c r="X72" i="6"/>
  <c r="X71" i="6"/>
  <c r="X70" i="6"/>
  <c r="X69" i="6"/>
  <c r="X68" i="6"/>
  <c r="X67" i="6"/>
  <c r="X66" i="6"/>
  <c r="X65" i="6"/>
  <c r="X64" i="6"/>
  <c r="X63" i="6"/>
  <c r="X62" i="6"/>
  <c r="X61" i="6"/>
  <c r="AI60"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X60" i="6"/>
  <c r="AI59" i="6"/>
  <c r="X59" i="6"/>
  <c r="AI58" i="6"/>
  <c r="X58" i="6"/>
  <c r="AI57" i="6"/>
  <c r="X57" i="6" s="1"/>
  <c r="AI56" i="6"/>
  <c r="X56" i="6" s="1"/>
  <c r="AI55" i="6"/>
  <c r="X55" i="6" s="1"/>
  <c r="AI53" i="6"/>
  <c r="X53" i="6"/>
  <c r="AI52" i="6"/>
  <c r="X52" i="6"/>
  <c r="AI51" i="6"/>
  <c r="X51" i="6" s="1"/>
  <c r="AI50" i="6"/>
  <c r="X50" i="6" s="1"/>
  <c r="AI49" i="6"/>
  <c r="X49" i="6" s="1"/>
  <c r="X48" i="6"/>
  <c r="AI48" i="6"/>
  <c r="AI46" i="6"/>
  <c r="X46" i="6"/>
  <c r="X45" i="6"/>
  <c r="AI45" i="6"/>
  <c r="AI44" i="6"/>
  <c r="X44" i="6" s="1"/>
  <c r="AI43" i="6"/>
  <c r="X43" i="6" s="1"/>
  <c r="X42" i="6"/>
  <c r="AI42" i="6"/>
  <c r="AI40" i="6"/>
  <c r="X40" i="6"/>
  <c r="X39" i="6"/>
  <c r="AI39" i="6"/>
  <c r="AI38" i="6"/>
  <c r="X38" i="6" s="1"/>
  <c r="AI37" i="6"/>
  <c r="X37" i="6" s="1"/>
  <c r="X36" i="6"/>
  <c r="AI36" i="6"/>
  <c r="AI34" i="6"/>
  <c r="X34" i="6"/>
  <c r="X33" i="6"/>
  <c r="AI33" i="6"/>
  <c r="AI32" i="6"/>
  <c r="X32" i="6" s="1"/>
  <c r="AI31" i="6"/>
  <c r="X31" i="6" s="1"/>
  <c r="X30" i="6"/>
  <c r="AI30" i="6"/>
  <c r="AI28" i="6"/>
  <c r="AI27" i="6"/>
  <c r="AI26" i="6"/>
  <c r="AI25" i="6"/>
  <c r="AI24" i="6"/>
  <c r="AI22" i="6"/>
  <c r="AI21" i="6"/>
  <c r="AI20" i="6"/>
  <c r="AI19" i="6"/>
  <c r="AI18" i="6"/>
  <c r="AI17" i="6"/>
  <c r="AI15" i="6"/>
  <c r="AI14" i="6"/>
  <c r="AI13" i="6"/>
  <c r="AI12" i="6"/>
  <c r="AI11" i="6"/>
  <c r="AI10" i="6"/>
  <c r="AI9" i="6"/>
  <c r="AI8" i="6"/>
  <c r="AI7" i="6"/>
  <c r="AI6" i="6"/>
  <c r="X5" i="6"/>
  <c r="AI80" i="6"/>
  <c r="AI79" i="6"/>
  <c r="AI78" i="6"/>
  <c r="AI77" i="6"/>
  <c r="AI76" i="6"/>
  <c r="AI75" i="6"/>
  <c r="AI74" i="6"/>
  <c r="AI73" i="6"/>
  <c r="AI72" i="6"/>
  <c r="AI71" i="6"/>
  <c r="AI70" i="6"/>
  <c r="AI69" i="6"/>
  <c r="AI68" i="6"/>
  <c r="AI67" i="6"/>
  <c r="AI66" i="6"/>
  <c r="AI65" i="6"/>
  <c r="AI64" i="6"/>
  <c r="AI63" i="6"/>
  <c r="AI62" i="6"/>
  <c r="AI61" i="6"/>
  <c r="AI54" i="6"/>
  <c r="X54" i="6"/>
  <c r="X47" i="6"/>
  <c r="AI47" i="6"/>
  <c r="X41" i="6"/>
  <c r="AI41" i="6"/>
  <c r="X35" i="6"/>
  <c r="AI35" i="6"/>
  <c r="X29" i="6"/>
  <c r="AI29" i="6"/>
  <c r="AI23" i="6"/>
  <c r="AI16" i="6"/>
  <c r="X4" i="6"/>
  <c r="X3" i="6"/>
  <c r="CB41" i="5"/>
  <c r="CB40" i="5"/>
  <c r="AL2" i="11"/>
  <c r="BL41" i="5"/>
  <c r="AK2" i="11"/>
  <c r="E40" i="5" s="1"/>
  <c r="AI2" i="11"/>
  <c r="BL40" i="5" s="1"/>
  <c r="AH2" i="11"/>
  <c r="A40" i="5" s="1"/>
  <c r="B40" i="5"/>
  <c r="AI40" i="5" s="1"/>
  <c r="AJ40" i="5"/>
  <c r="B41" i="5"/>
  <c r="AI41" i="5" s="1"/>
  <c r="AJ41" i="5"/>
  <c r="N36" i="5"/>
  <c r="CA41" i="5"/>
  <c r="BS41" i="5"/>
  <c r="BR41" i="5"/>
  <c r="AB41" i="5"/>
  <c r="W41" i="5"/>
  <c r="V41" i="5"/>
  <c r="U41" i="5"/>
  <c r="T41" i="5"/>
  <c r="S41" i="5"/>
  <c r="Q41" i="5"/>
  <c r="P41" i="5"/>
  <c r="O41" i="5" s="1"/>
  <c r="M41" i="5"/>
  <c r="K41" i="5"/>
  <c r="J41" i="5"/>
  <c r="I41" i="5" s="1"/>
  <c r="R41" i="5" s="1"/>
  <c r="F41" i="5"/>
  <c r="CA40" i="5"/>
  <c r="BS40" i="5"/>
  <c r="BR40" i="5"/>
  <c r="AB40" i="5"/>
  <c r="W40" i="5"/>
  <c r="V40" i="5"/>
  <c r="U40" i="5"/>
  <c r="T40" i="5"/>
  <c r="S40" i="5"/>
  <c r="Q40" i="5"/>
  <c r="P40" i="5"/>
  <c r="O40" i="5" s="1"/>
  <c r="M40" i="5"/>
  <c r="K40" i="5"/>
  <c r="J40" i="5"/>
  <c r="I40" i="5" s="1"/>
  <c r="R40" i="5" s="1"/>
  <c r="F40" i="5"/>
  <c r="F27" i="5"/>
  <c r="F26" i="5"/>
  <c r="F25" i="5"/>
  <c r="F24" i="5"/>
  <c r="F23" i="5"/>
  <c r="F22" i="5"/>
  <c r="F21" i="5"/>
  <c r="F20" i="5"/>
  <c r="F19" i="5"/>
  <c r="F18" i="5"/>
  <c r="F17" i="5"/>
  <c r="F16" i="5"/>
  <c r="F15" i="5"/>
  <c r="F14" i="5"/>
  <c r="F13" i="5"/>
  <c r="F12" i="5"/>
  <c r="F11" i="5"/>
  <c r="F10" i="5"/>
  <c r="F9" i="5"/>
  <c r="F8" i="5"/>
  <c r="F7" i="5"/>
  <c r="F6" i="5"/>
  <c r="F5" i="5"/>
  <c r="F4" i="5"/>
  <c r="F3" i="5"/>
  <c r="F2" i="5"/>
  <c r="Y39" i="5"/>
  <c r="BA4" i="5"/>
  <c r="AZ4" i="5"/>
  <c r="AR4" i="5"/>
  <c r="AQ4" i="5"/>
  <c r="AT4" i="5"/>
  <c r="AF39" i="5"/>
  <c r="BT39" i="5"/>
  <c r="BL39" i="5"/>
  <c r="AA39" i="5"/>
  <c r="Z39" i="5"/>
  <c r="X39" i="5"/>
  <c r="S39" i="5"/>
  <c r="R39" i="5"/>
  <c r="Q39" i="5"/>
  <c r="P39" i="5"/>
  <c r="J39" i="5"/>
  <c r="I39" i="5"/>
  <c r="E39" i="5"/>
  <c r="B39" i="5"/>
  <c r="AB39" i="5"/>
  <c r="D39" i="5"/>
  <c r="F39" i="5"/>
  <c r="C39" i="5"/>
  <c r="F35" i="5"/>
  <c r="F34" i="5"/>
  <c r="F33" i="5"/>
  <c r="F32" i="5"/>
  <c r="F31" i="5"/>
  <c r="F30" i="5"/>
  <c r="F29" i="5"/>
  <c r="F28" i="5"/>
  <c r="F37" i="5"/>
  <c r="D33" i="10"/>
  <c r="E33" i="10"/>
  <c r="F3" i="10"/>
  <c r="F32" i="10" s="1"/>
  <c r="D32" i="10"/>
  <c r="E32" i="10"/>
  <c r="D31" i="10"/>
  <c r="E31" i="10"/>
  <c r="D30" i="10"/>
  <c r="E30" i="10"/>
  <c r="D29" i="10"/>
  <c r="E29" i="10"/>
  <c r="D28" i="10"/>
  <c r="E28" i="10"/>
  <c r="D27" i="10"/>
  <c r="E27" i="10"/>
  <c r="D26" i="10"/>
  <c r="E26" i="10"/>
  <c r="D25" i="10"/>
  <c r="E25" i="10"/>
  <c r="F25" i="10"/>
  <c r="D24" i="10"/>
  <c r="E24" i="10"/>
  <c r="D23" i="10"/>
  <c r="E23" i="10"/>
  <c r="D22" i="10"/>
  <c r="E22" i="10"/>
  <c r="F22" i="10"/>
  <c r="D21" i="10"/>
  <c r="E21" i="10"/>
  <c r="D20" i="10"/>
  <c r="E20" i="10"/>
  <c r="D19" i="10"/>
  <c r="E19" i="10"/>
  <c r="F19" i="10"/>
  <c r="D18" i="10"/>
  <c r="E18" i="10"/>
  <c r="D17" i="10"/>
  <c r="E17" i="10"/>
  <c r="D16" i="10"/>
  <c r="E16" i="10"/>
  <c r="D15" i="10"/>
  <c r="E15" i="10"/>
  <c r="D14" i="10"/>
  <c r="E14" i="10"/>
  <c r="D13" i="10"/>
  <c r="E13" i="10"/>
  <c r="U13" i="10" s="1"/>
  <c r="F13" i="10"/>
  <c r="D12" i="10"/>
  <c r="E12" i="10"/>
  <c r="V12" i="10" s="1"/>
  <c r="D11" i="10"/>
  <c r="E11" i="10"/>
  <c r="V11" i="10" s="1"/>
  <c r="D10" i="10"/>
  <c r="E10" i="10"/>
  <c r="U10" i="10" s="1"/>
  <c r="F10" i="10"/>
  <c r="D9" i="10"/>
  <c r="E9" i="10"/>
  <c r="D8" i="10"/>
  <c r="E8" i="10"/>
  <c r="U8" i="10" s="1"/>
  <c r="D7" i="10"/>
  <c r="E7" i="10"/>
  <c r="V7" i="10" s="1"/>
  <c r="D6" i="10"/>
  <c r="E6" i="10"/>
  <c r="U6" i="10" s="1"/>
  <c r="C34" i="10"/>
  <c r="F38" i="5"/>
  <c r="AG21" i="5"/>
  <c r="AG22" i="5"/>
  <c r="AH20" i="5"/>
  <c r="F36" i="5"/>
  <c r="BZ4" i="5"/>
  <c r="BY4" i="5"/>
  <c r="BX4" i="5"/>
  <c r="BW4" i="5"/>
  <c r="BV4" i="5"/>
  <c r="BU4" i="5"/>
  <c r="BT4" i="5"/>
  <c r="BS4" i="5"/>
  <c r="BR4" i="5"/>
  <c r="BQ4" i="5"/>
  <c r="BO4" i="5"/>
  <c r="BN4" i="5"/>
  <c r="BM4" i="5"/>
  <c r="BL4" i="5"/>
  <c r="BK4" i="5"/>
  <c r="BJ4" i="5"/>
  <c r="BI4" i="5"/>
  <c r="BH4" i="5"/>
  <c r="BG4" i="5"/>
  <c r="BF4" i="5"/>
  <c r="BE4" i="5"/>
  <c r="BD4" i="5"/>
  <c r="BC4" i="5"/>
  <c r="BB4" i="5"/>
  <c r="AY4" i="5"/>
  <c r="AX4" i="5"/>
  <c r="AW4" i="5"/>
  <c r="AV4" i="5"/>
  <c r="AU4" i="5"/>
  <c r="AP4" i="5"/>
  <c r="AO4" i="5"/>
  <c r="AN4" i="5"/>
  <c r="AM4" i="5"/>
  <c r="AL4" i="5"/>
  <c r="AK4" i="5"/>
  <c r="AJ4" i="5"/>
  <c r="AI4" i="5"/>
  <c r="AH4" i="5"/>
  <c r="AG4" i="5"/>
  <c r="T34" i="5"/>
  <c r="AI5" i="6"/>
  <c r="V5" i="10"/>
  <c r="U5" i="10"/>
  <c r="V4" i="10"/>
  <c r="U4" i="10"/>
  <c r="G14" i="3"/>
  <c r="G15" i="3" s="1"/>
  <c r="H13" i="3"/>
  <c r="H14" i="3"/>
  <c r="AA13" i="13" l="1"/>
  <c r="AE75" i="11"/>
  <c r="Y113" i="5" s="1"/>
  <c r="AE76" i="11"/>
  <c r="Y114" i="5" s="1"/>
  <c r="X116" i="5"/>
  <c r="AD94" i="11"/>
  <c r="X132" i="5" s="1"/>
  <c r="AD93" i="11"/>
  <c r="X131" i="5" s="1"/>
  <c r="AD92" i="11"/>
  <c r="X130" i="5" s="1"/>
  <c r="AD95" i="11"/>
  <c r="X133" i="5" s="1"/>
  <c r="AD96" i="11"/>
  <c r="X134" i="5" s="1"/>
  <c r="AD98" i="11"/>
  <c r="X136" i="5" s="1"/>
  <c r="AD100" i="11"/>
  <c r="X138" i="5" s="1"/>
  <c r="AD99" i="11"/>
  <c r="X137" i="5" s="1"/>
  <c r="AD97" i="11"/>
  <c r="X135" i="5" s="1"/>
  <c r="AD86" i="11"/>
  <c r="X124" i="5" s="1"/>
  <c r="AD88" i="11"/>
  <c r="X126" i="5" s="1"/>
  <c r="AD89" i="11"/>
  <c r="X127" i="5" s="1"/>
  <c r="AD81" i="11"/>
  <c r="X119" i="5" s="1"/>
  <c r="AD91" i="11"/>
  <c r="X129" i="5" s="1"/>
  <c r="AD80" i="11"/>
  <c r="AD84" i="11"/>
  <c r="X122" i="5" s="1"/>
  <c r="AD79" i="11"/>
  <c r="X117" i="5" s="1"/>
  <c r="AD90" i="11"/>
  <c r="X128" i="5" s="1"/>
  <c r="AD85" i="11"/>
  <c r="X123" i="5" s="1"/>
  <c r="AD87" i="11"/>
  <c r="X125" i="5" s="1"/>
  <c r="AD82" i="11"/>
  <c r="X120" i="5" s="1"/>
  <c r="Y116" i="5"/>
  <c r="AE95" i="11"/>
  <c r="Y133" i="5" s="1"/>
  <c r="AE92" i="11"/>
  <c r="AE93" i="11"/>
  <c r="Y131" i="5" s="1"/>
  <c r="AE96" i="11"/>
  <c r="Y134" i="5" s="1"/>
  <c r="AE99" i="11"/>
  <c r="Y137" i="5" s="1"/>
  <c r="AE98" i="11"/>
  <c r="Y136" i="5" s="1"/>
  <c r="AE100" i="11"/>
  <c r="Y138" i="5" s="1"/>
  <c r="AE97" i="11"/>
  <c r="Y135" i="5" s="1"/>
  <c r="AE89" i="11"/>
  <c r="Y127" i="5" s="1"/>
  <c r="AE82" i="11"/>
  <c r="Y120" i="5" s="1"/>
  <c r="AE84" i="11"/>
  <c r="Y122" i="5" s="1"/>
  <c r="AE90" i="11"/>
  <c r="Y128" i="5" s="1"/>
  <c r="AE80" i="11"/>
  <c r="AE86" i="11"/>
  <c r="Y124" i="5" s="1"/>
  <c r="AE87" i="11"/>
  <c r="Y125" i="5" s="1"/>
  <c r="AE88" i="11"/>
  <c r="Y126" i="5" s="1"/>
  <c r="AE85" i="11"/>
  <c r="Y123" i="5" s="1"/>
  <c r="AE81" i="11"/>
  <c r="Y119" i="5" s="1"/>
  <c r="AE91" i="11"/>
  <c r="Y129" i="5" s="1"/>
  <c r="AE79" i="11"/>
  <c r="Y117" i="5" s="1"/>
  <c r="AG151" i="11"/>
  <c r="AA189" i="5" s="1"/>
  <c r="AG147" i="11"/>
  <c r="AA185" i="5" s="1"/>
  <c r="AG152" i="11"/>
  <c r="AA190" i="5" s="1"/>
  <c r="AG149" i="11"/>
  <c r="AA187" i="5" s="1"/>
  <c r="AG150" i="11"/>
  <c r="AA188" i="5" s="1"/>
  <c r="AG148" i="11"/>
  <c r="AA186" i="5" s="1"/>
  <c r="AA184" i="5"/>
  <c r="AF280" i="11"/>
  <c r="Z318" i="5" s="1"/>
  <c r="Z309" i="5"/>
  <c r="AF283" i="11"/>
  <c r="Z320" i="5"/>
  <c r="AG300" i="11"/>
  <c r="AA338" i="5" s="1"/>
  <c r="AG302" i="11"/>
  <c r="AA340" i="5" s="1"/>
  <c r="AG301" i="11"/>
  <c r="AA339" i="5" s="1"/>
  <c r="AA337" i="5"/>
  <c r="AG158" i="11"/>
  <c r="AA196" i="5" s="1"/>
  <c r="AG157" i="11"/>
  <c r="AA195" i="5" s="1"/>
  <c r="AG155" i="11"/>
  <c r="AA193" i="5" s="1"/>
  <c r="AG154" i="11"/>
  <c r="AA192" i="5" s="1"/>
  <c r="AG161" i="11"/>
  <c r="AA199" i="5" s="1"/>
  <c r="AG162" i="11"/>
  <c r="AA200" i="5" s="1"/>
  <c r="AG160" i="11"/>
  <c r="AA198" i="5" s="1"/>
  <c r="AG156" i="11"/>
  <c r="AA194" i="5" s="1"/>
  <c r="AG159" i="11"/>
  <c r="AA197" i="5" s="1"/>
  <c r="AA191" i="5"/>
  <c r="AD75" i="11"/>
  <c r="X113" i="5" s="1"/>
  <c r="AE207" i="11"/>
  <c r="Y245" i="5" s="1"/>
  <c r="Y244" i="5"/>
  <c r="AG164" i="11"/>
  <c r="AA202" i="5" s="1"/>
  <c r="AG171" i="11"/>
  <c r="AA209" i="5" s="1"/>
  <c r="AG173" i="11"/>
  <c r="AA211" i="5" s="1"/>
  <c r="AG167" i="11"/>
  <c r="AA205" i="5" s="1"/>
  <c r="AG169" i="11"/>
  <c r="AA207" i="5" s="1"/>
  <c r="AG168" i="11"/>
  <c r="AA206" i="5" s="1"/>
  <c r="AG174" i="11"/>
  <c r="AA212" i="5" s="1"/>
  <c r="AG166" i="11"/>
  <c r="AA204" i="5" s="1"/>
  <c r="AG175" i="11"/>
  <c r="AA213" i="5" s="1"/>
  <c r="AG165" i="11"/>
  <c r="AA203" i="5" s="1"/>
  <c r="AA201" i="5"/>
  <c r="AG172" i="11"/>
  <c r="AA210" i="5" s="1"/>
  <c r="AG170" i="11"/>
  <c r="AA208" i="5" s="1"/>
  <c r="AE217" i="11"/>
  <c r="Y254" i="5"/>
  <c r="AF148" i="11"/>
  <c r="Z186" i="5" s="1"/>
  <c r="AF151" i="11"/>
  <c r="Z189" i="5" s="1"/>
  <c r="AF147" i="11"/>
  <c r="Z185" i="5" s="1"/>
  <c r="AF150" i="11"/>
  <c r="Z188" i="5" s="1"/>
  <c r="AF152" i="11"/>
  <c r="Z190" i="5" s="1"/>
  <c r="AF149" i="11"/>
  <c r="Z187" i="5" s="1"/>
  <c r="Z184" i="5"/>
  <c r="AE271" i="11"/>
  <c r="Y309" i="5" s="1"/>
  <c r="Y243" i="5"/>
  <c r="AD309" i="11"/>
  <c r="X347" i="5" s="1"/>
  <c r="X343" i="5"/>
  <c r="AD76" i="11"/>
  <c r="X114" i="5" s="1"/>
  <c r="AF159" i="11"/>
  <c r="Z197" i="5" s="1"/>
  <c r="AF154" i="11"/>
  <c r="Z192" i="5" s="1"/>
  <c r="AF157" i="11"/>
  <c r="Z195" i="5" s="1"/>
  <c r="AF161" i="11"/>
  <c r="Z199" i="5" s="1"/>
  <c r="AF160" i="11"/>
  <c r="Z198" i="5" s="1"/>
  <c r="AF158" i="11"/>
  <c r="Z196" i="5" s="1"/>
  <c r="AF155" i="11"/>
  <c r="Z193" i="5" s="1"/>
  <c r="AF162" i="11"/>
  <c r="Z200" i="5" s="1"/>
  <c r="AF156" i="11"/>
  <c r="Z194" i="5" s="1"/>
  <c r="Z191" i="5"/>
  <c r="Y115" i="5"/>
  <c r="AE117" i="11"/>
  <c r="AE101" i="11"/>
  <c r="AE145" i="11"/>
  <c r="AE176" i="11"/>
  <c r="AF164" i="11"/>
  <c r="Z202" i="5" s="1"/>
  <c r="AF171" i="11"/>
  <c r="Z209" i="5" s="1"/>
  <c r="AF168" i="11"/>
  <c r="Z206" i="5" s="1"/>
  <c r="AF165" i="11"/>
  <c r="Z203" i="5" s="1"/>
  <c r="AF167" i="11"/>
  <c r="Z205" i="5" s="1"/>
  <c r="AF175" i="11"/>
  <c r="Z213" i="5" s="1"/>
  <c r="AF166" i="11"/>
  <c r="Z204" i="5" s="1"/>
  <c r="AF173" i="11"/>
  <c r="Z211" i="5" s="1"/>
  <c r="AF169" i="11"/>
  <c r="Z207" i="5" s="1"/>
  <c r="AF174" i="11"/>
  <c r="Z212" i="5" s="1"/>
  <c r="AF170" i="11"/>
  <c r="Z208" i="5" s="1"/>
  <c r="AF172" i="11"/>
  <c r="Z210" i="5" s="1"/>
  <c r="Z201" i="5"/>
  <c r="AD199" i="11"/>
  <c r="X236" i="5"/>
  <c r="AE309" i="11"/>
  <c r="Y347" i="5" s="1"/>
  <c r="Y343" i="5"/>
  <c r="X115" i="5"/>
  <c r="AD117" i="11"/>
  <c r="AD101" i="11"/>
  <c r="AD145" i="11"/>
  <c r="AD176" i="11"/>
  <c r="AD211" i="11"/>
  <c r="X249" i="5" s="1"/>
  <c r="AD214" i="11"/>
  <c r="AD216" i="11"/>
  <c r="X248" i="5"/>
  <c r="AD212" i="11"/>
  <c r="X250" i="5" s="1"/>
  <c r="AD213" i="11"/>
  <c r="X251" i="5" s="1"/>
  <c r="AT741" i="5"/>
  <c r="AT198" i="5"/>
  <c r="AT732" i="5"/>
  <c r="AT795" i="5"/>
  <c r="AT240" i="5"/>
  <c r="AT768" i="5"/>
  <c r="AT698" i="5"/>
  <c r="AT804" i="5"/>
  <c r="AT597" i="5"/>
  <c r="AT462" i="5"/>
  <c r="AT301" i="5"/>
  <c r="AT576" i="5"/>
  <c r="AT786" i="5"/>
  <c r="AT470" i="5"/>
  <c r="AT466" i="5"/>
  <c r="AT245" i="5"/>
  <c r="AT319" i="5"/>
  <c r="AT400" i="5"/>
  <c r="AT317" i="5"/>
  <c r="AT719" i="5"/>
  <c r="AT269" i="5"/>
  <c r="AT419" i="5"/>
  <c r="AT656" i="5"/>
  <c r="AT280" i="5"/>
  <c r="AT463" i="5"/>
  <c r="AT613" i="5"/>
  <c r="AT94" i="5"/>
  <c r="AT539" i="5"/>
  <c r="AT802" i="5"/>
  <c r="AT199" i="5"/>
  <c r="AT383" i="5"/>
  <c r="AT391" i="5"/>
  <c r="AT652" i="5"/>
  <c r="AT789" i="5"/>
  <c r="AT128" i="5"/>
  <c r="AT442" i="5"/>
  <c r="AT257" i="5"/>
  <c r="AT207" i="5"/>
  <c r="AT707" i="5"/>
  <c r="AT767" i="5"/>
  <c r="AT376" i="5"/>
  <c r="AT502" i="5"/>
  <c r="AT370" i="5"/>
  <c r="AT112" i="5"/>
  <c r="H15" i="3"/>
  <c r="G16" i="3"/>
  <c r="H16" i="3" s="1"/>
  <c r="V10" i="10"/>
  <c r="F14" i="10"/>
  <c r="F17" i="10"/>
  <c r="U12" i="10"/>
  <c r="F11" i="10"/>
  <c r="F30" i="10"/>
  <c r="F6" i="10"/>
  <c r="AH12" i="13"/>
  <c r="AI12" i="13" s="1"/>
  <c r="F9" i="10"/>
  <c r="F8" i="10"/>
  <c r="F15" i="10"/>
  <c r="F18" i="10"/>
  <c r="F21" i="10"/>
  <c r="AH21" i="5"/>
  <c r="AH22" i="5" s="1"/>
  <c r="F7" i="10"/>
  <c r="N40" i="5"/>
  <c r="N41" i="5"/>
  <c r="K21" i="13"/>
  <c r="AK21" i="13" s="1"/>
  <c r="K25" i="13"/>
  <c r="K29" i="13"/>
  <c r="K33" i="13"/>
  <c r="K37" i="13"/>
  <c r="K41" i="13"/>
  <c r="K45" i="13"/>
  <c r="K49" i="13"/>
  <c r="K53" i="13"/>
  <c r="K57" i="13"/>
  <c r="K61" i="13"/>
  <c r="K65" i="13"/>
  <c r="K69" i="13"/>
  <c r="K73" i="13"/>
  <c r="K77" i="13"/>
  <c r="K14" i="13"/>
  <c r="AK14" i="13" s="1"/>
  <c r="K22" i="13"/>
  <c r="AK22" i="13" s="1"/>
  <c r="K26" i="13"/>
  <c r="K30" i="13"/>
  <c r="K34" i="13"/>
  <c r="K38" i="13"/>
  <c r="K42" i="13"/>
  <c r="K46" i="13"/>
  <c r="K50" i="13"/>
  <c r="K54" i="13"/>
  <c r="K58" i="13"/>
  <c r="K62" i="13"/>
  <c r="K66" i="13"/>
  <c r="K70" i="13"/>
  <c r="K74" i="13"/>
  <c r="K78" i="13"/>
  <c r="K19" i="13"/>
  <c r="AK19" i="13" s="1"/>
  <c r="K23" i="13"/>
  <c r="AK23" i="13" s="1"/>
  <c r="K27" i="13"/>
  <c r="K31" i="13"/>
  <c r="K35" i="13"/>
  <c r="K39" i="13"/>
  <c r="K43" i="13"/>
  <c r="K47" i="13"/>
  <c r="K51" i="13"/>
  <c r="K55" i="13"/>
  <c r="K59" i="13"/>
  <c r="K63" i="13"/>
  <c r="K67" i="13"/>
  <c r="K71" i="13"/>
  <c r="K75" i="13"/>
  <c r="K79" i="13"/>
  <c r="K20" i="13"/>
  <c r="AK20" i="13" s="1"/>
  <c r="K24" i="13"/>
  <c r="K28" i="13"/>
  <c r="K32" i="13"/>
  <c r="K36" i="13"/>
  <c r="K40" i="13"/>
  <c r="K44" i="13"/>
  <c r="K48" i="13"/>
  <c r="K52" i="13"/>
  <c r="K56" i="13"/>
  <c r="K60" i="13"/>
  <c r="K64" i="13"/>
  <c r="K68" i="13"/>
  <c r="K72" i="13"/>
  <c r="K76" i="13"/>
  <c r="K80" i="13"/>
  <c r="H24" i="13"/>
  <c r="BZ40" i="5"/>
  <c r="BY40" i="5"/>
  <c r="BY41" i="5"/>
  <c r="CD41" i="5"/>
  <c r="AL41" i="5" s="1"/>
  <c r="BN41" i="5"/>
  <c r="C41" i="5"/>
  <c r="C40" i="5"/>
  <c r="BN40" i="5"/>
  <c r="AH40" i="5"/>
  <c r="L40" i="5"/>
  <c r="U5" i="6"/>
  <c r="T5" i="6"/>
  <c r="B5" i="10"/>
  <c r="C5" i="10" s="1"/>
  <c r="A41" i="5"/>
  <c r="L41" i="5" s="1"/>
  <c r="U6" i="6"/>
  <c r="T6" i="6"/>
  <c r="U10" i="6"/>
  <c r="T10" i="6"/>
  <c r="U14" i="6"/>
  <c r="T14" i="6"/>
  <c r="U18" i="6"/>
  <c r="T18" i="6"/>
  <c r="U9" i="6"/>
  <c r="T9" i="6"/>
  <c r="U13" i="6"/>
  <c r="T13" i="6"/>
  <c r="U17" i="6"/>
  <c r="T17" i="6"/>
  <c r="U7" i="6"/>
  <c r="T7" i="6"/>
  <c r="U11" i="6"/>
  <c r="T11" i="6"/>
  <c r="U15" i="6"/>
  <c r="T15" i="6"/>
  <c r="U19" i="6"/>
  <c r="T19" i="6"/>
  <c r="U8" i="6"/>
  <c r="T8" i="6"/>
  <c r="U12" i="6"/>
  <c r="T12" i="6"/>
  <c r="U16" i="6"/>
  <c r="T16" i="6"/>
  <c r="F29" i="10"/>
  <c r="F27" i="10"/>
  <c r="F33" i="10"/>
  <c r="F28" i="10"/>
  <c r="F20" i="10"/>
  <c r="F12" i="10"/>
  <c r="F23" i="10"/>
  <c r="F26" i="10"/>
  <c r="V6" i="10"/>
  <c r="V8" i="10"/>
  <c r="F31" i="10"/>
  <c r="F16" i="10"/>
  <c r="F24" i="10"/>
  <c r="U11" i="10"/>
  <c r="AG23" i="5"/>
  <c r="U9" i="10"/>
  <c r="V9" i="10"/>
  <c r="G17" i="3"/>
  <c r="U7" i="10"/>
  <c r="CD40" i="5"/>
  <c r="AK40" i="5"/>
  <c r="AT556" i="5" s="1"/>
  <c r="X27" i="6"/>
  <c r="X28" i="6"/>
  <c r="X24" i="6"/>
  <c r="X23" i="6"/>
  <c r="X26" i="6"/>
  <c r="X21" i="6"/>
  <c r="X22" i="6"/>
  <c r="X25" i="6"/>
  <c r="X20" i="6"/>
  <c r="AE115" i="11" l="1"/>
  <c r="Y153" i="5" s="1"/>
  <c r="AE109" i="11"/>
  <c r="Y147" i="5" s="1"/>
  <c r="AE110" i="11"/>
  <c r="Y148" i="5" s="1"/>
  <c r="AE116" i="11"/>
  <c r="Y154" i="5" s="1"/>
  <c r="AE108" i="11"/>
  <c r="Y146" i="5" s="1"/>
  <c r="AE107" i="11"/>
  <c r="Y145" i="5" s="1"/>
  <c r="AE113" i="11"/>
  <c r="Y151" i="5" s="1"/>
  <c r="AE112" i="11"/>
  <c r="Y150" i="5" s="1"/>
  <c r="AE102" i="11"/>
  <c r="Y140" i="5" s="1"/>
  <c r="AE106" i="11"/>
  <c r="Y144" i="5" s="1"/>
  <c r="AE105" i="11"/>
  <c r="Y143" i="5" s="1"/>
  <c r="AE114" i="11"/>
  <c r="Y152" i="5" s="1"/>
  <c r="AE104" i="11"/>
  <c r="Y142" i="5" s="1"/>
  <c r="AE111" i="11"/>
  <c r="Y149" i="5" s="1"/>
  <c r="AE103" i="11"/>
  <c r="Y141" i="5" s="1"/>
  <c r="Y139" i="5"/>
  <c r="AD83" i="11"/>
  <c r="X121" i="5" s="1"/>
  <c r="X118" i="5"/>
  <c r="AE135" i="11"/>
  <c r="Y173" i="5" s="1"/>
  <c r="AE119" i="11"/>
  <c r="Y157" i="5" s="1"/>
  <c r="AE130" i="11"/>
  <c r="Y168" i="5" s="1"/>
  <c r="AE128" i="11"/>
  <c r="Y166" i="5" s="1"/>
  <c r="AE127" i="11"/>
  <c r="Y165" i="5" s="1"/>
  <c r="AE133" i="11"/>
  <c r="Y171" i="5" s="1"/>
  <c r="AE122" i="11"/>
  <c r="Y160" i="5" s="1"/>
  <c r="AE136" i="11"/>
  <c r="Y174" i="5" s="1"/>
  <c r="AE124" i="11"/>
  <c r="Y162" i="5" s="1"/>
  <c r="AE125" i="11"/>
  <c r="Y163" i="5" s="1"/>
  <c r="AE137" i="11"/>
  <c r="Y175" i="5" s="1"/>
  <c r="AE143" i="11"/>
  <c r="Y181" i="5" s="1"/>
  <c r="AE131" i="11"/>
  <c r="Y169" i="5" s="1"/>
  <c r="AE134" i="11"/>
  <c r="Y172" i="5" s="1"/>
  <c r="AE142" i="11"/>
  <c r="Y180" i="5" s="1"/>
  <c r="AE132" i="11"/>
  <c r="Y170" i="5" s="1"/>
  <c r="AE139" i="11"/>
  <c r="Y177" i="5" s="1"/>
  <c r="AE123" i="11"/>
  <c r="Y161" i="5" s="1"/>
  <c r="AE129" i="11"/>
  <c r="Y167" i="5" s="1"/>
  <c r="AE118" i="11"/>
  <c r="Y156" i="5" s="1"/>
  <c r="AE140" i="11"/>
  <c r="Y178" i="5" s="1"/>
  <c r="AE141" i="11"/>
  <c r="Y179" i="5" s="1"/>
  <c r="AE138" i="11"/>
  <c r="Y176" i="5" s="1"/>
  <c r="AE126" i="11"/>
  <c r="Y164" i="5" s="1"/>
  <c r="AE121" i="11"/>
  <c r="Y159" i="5" s="1"/>
  <c r="AE144" i="11"/>
  <c r="Y182" i="5" s="1"/>
  <c r="AE120" i="11"/>
  <c r="Y158" i="5" s="1"/>
  <c r="Y155" i="5"/>
  <c r="AD208" i="11"/>
  <c r="X246" i="5" s="1"/>
  <c r="AD206" i="11"/>
  <c r="AD205" i="11"/>
  <c r="AD209" i="11"/>
  <c r="X247" i="5" s="1"/>
  <c r="AD204" i="11"/>
  <c r="X242" i="5" s="1"/>
  <c r="AD202" i="11"/>
  <c r="X240" i="5" s="1"/>
  <c r="AD200" i="11"/>
  <c r="X238" i="5" s="1"/>
  <c r="AD203" i="11"/>
  <c r="X241" i="5" s="1"/>
  <c r="AD201" i="11"/>
  <c r="X239" i="5" s="1"/>
  <c r="X237" i="5"/>
  <c r="AD109" i="11"/>
  <c r="X147" i="5" s="1"/>
  <c r="AD114" i="11"/>
  <c r="X152" i="5" s="1"/>
  <c r="AD102" i="11"/>
  <c r="X140" i="5" s="1"/>
  <c r="AD116" i="11"/>
  <c r="X154" i="5" s="1"/>
  <c r="AD110" i="11"/>
  <c r="X148" i="5" s="1"/>
  <c r="AD113" i="11"/>
  <c r="X151" i="5" s="1"/>
  <c r="AD104" i="11"/>
  <c r="X142" i="5" s="1"/>
  <c r="AD115" i="11"/>
  <c r="X153" i="5" s="1"/>
  <c r="AD105" i="11"/>
  <c r="X143" i="5" s="1"/>
  <c r="AD106" i="11"/>
  <c r="X144" i="5" s="1"/>
  <c r="AD112" i="11"/>
  <c r="X150" i="5" s="1"/>
  <c r="AD108" i="11"/>
  <c r="X146" i="5" s="1"/>
  <c r="AD103" i="11"/>
  <c r="X141" i="5" s="1"/>
  <c r="AD107" i="11"/>
  <c r="X145" i="5" s="1"/>
  <c r="AD111" i="11"/>
  <c r="X149" i="5" s="1"/>
  <c r="X139" i="5"/>
  <c r="AE227" i="11"/>
  <c r="Y265" i="5" s="1"/>
  <c r="AE225" i="11"/>
  <c r="Y263" i="5" s="1"/>
  <c r="AE223" i="11"/>
  <c r="Y261" i="5" s="1"/>
  <c r="AE224" i="11"/>
  <c r="Y262" i="5" s="1"/>
  <c r="AE222" i="11"/>
  <c r="Y260" i="5" s="1"/>
  <c r="AE218" i="11"/>
  <c r="Y256" i="5" s="1"/>
  <c r="Y255" i="5"/>
  <c r="AE219" i="11"/>
  <c r="Y257" i="5" s="1"/>
  <c r="AE226" i="11"/>
  <c r="Y264" i="5" s="1"/>
  <c r="AE220" i="11"/>
  <c r="AF298" i="11"/>
  <c r="Z336" i="5" s="1"/>
  <c r="Z321" i="5"/>
  <c r="AF284" i="11"/>
  <c r="Z322" i="5" s="1"/>
  <c r="AF287" i="11"/>
  <c r="Z325" i="5" s="1"/>
  <c r="AF285" i="11"/>
  <c r="Z323" i="5" s="1"/>
  <c r="AF286" i="11"/>
  <c r="Z324" i="5" s="1"/>
  <c r="AD119" i="11"/>
  <c r="X157" i="5" s="1"/>
  <c r="AD135" i="11"/>
  <c r="X173" i="5" s="1"/>
  <c r="AD142" i="11"/>
  <c r="X180" i="5" s="1"/>
  <c r="AD137" i="11"/>
  <c r="X175" i="5" s="1"/>
  <c r="AD122" i="11"/>
  <c r="X160" i="5" s="1"/>
  <c r="AD128" i="11"/>
  <c r="X166" i="5" s="1"/>
  <c r="AD134" i="11"/>
  <c r="X172" i="5" s="1"/>
  <c r="AD127" i="11"/>
  <c r="X165" i="5" s="1"/>
  <c r="AD140" i="11"/>
  <c r="X178" i="5" s="1"/>
  <c r="AD133" i="11"/>
  <c r="X171" i="5" s="1"/>
  <c r="AD141" i="11"/>
  <c r="X179" i="5" s="1"/>
  <c r="AD123" i="11"/>
  <c r="X161" i="5" s="1"/>
  <c r="AD132" i="11"/>
  <c r="X170" i="5" s="1"/>
  <c r="AD136" i="11"/>
  <c r="X174" i="5" s="1"/>
  <c r="AD126" i="11"/>
  <c r="X164" i="5" s="1"/>
  <c r="AD120" i="11"/>
  <c r="X158" i="5" s="1"/>
  <c r="AD139" i="11"/>
  <c r="X177" i="5" s="1"/>
  <c r="AD143" i="11"/>
  <c r="X181" i="5" s="1"/>
  <c r="AD125" i="11"/>
  <c r="X163" i="5" s="1"/>
  <c r="AD130" i="11"/>
  <c r="X168" i="5" s="1"/>
  <c r="AD124" i="11"/>
  <c r="X162" i="5" s="1"/>
  <c r="AD129" i="11"/>
  <c r="X167" i="5" s="1"/>
  <c r="AD138" i="11"/>
  <c r="X176" i="5" s="1"/>
  <c r="AD144" i="11"/>
  <c r="X182" i="5" s="1"/>
  <c r="AD131" i="11"/>
  <c r="X169" i="5" s="1"/>
  <c r="AD121" i="11"/>
  <c r="X159" i="5" s="1"/>
  <c r="AD118" i="11"/>
  <c r="X156" i="5" s="1"/>
  <c r="X155" i="5"/>
  <c r="AE83" i="11"/>
  <c r="Y121" i="5" s="1"/>
  <c r="Y118" i="5"/>
  <c r="AE163" i="11"/>
  <c r="AE146" i="11"/>
  <c r="AE153" i="11"/>
  <c r="Y183" i="5"/>
  <c r="AD163" i="11"/>
  <c r="AD146" i="11"/>
  <c r="AD153" i="11"/>
  <c r="X183" i="5"/>
  <c r="AD217" i="11"/>
  <c r="X254" i="5"/>
  <c r="AD181" i="11"/>
  <c r="X219" i="5" s="1"/>
  <c r="AD186" i="11"/>
  <c r="X224" i="5" s="1"/>
  <c r="AD185" i="11"/>
  <c r="X223" i="5" s="1"/>
  <c r="AD182" i="11"/>
  <c r="X220" i="5" s="1"/>
  <c r="AD178" i="11"/>
  <c r="X216" i="5" s="1"/>
  <c r="AD184" i="11"/>
  <c r="X222" i="5" s="1"/>
  <c r="AD180" i="11"/>
  <c r="X218" i="5" s="1"/>
  <c r="AD177" i="11"/>
  <c r="X215" i="5" s="1"/>
  <c r="AD183" i="11"/>
  <c r="X221" i="5" s="1"/>
  <c r="AD179" i="11"/>
  <c r="X217" i="5" s="1"/>
  <c r="X214" i="5"/>
  <c r="AD215" i="11"/>
  <c r="X253" i="5" s="1"/>
  <c r="X252" i="5"/>
  <c r="AE181" i="11"/>
  <c r="Y219" i="5" s="1"/>
  <c r="AE178" i="11"/>
  <c r="Y216" i="5" s="1"/>
  <c r="AE183" i="11"/>
  <c r="Y221" i="5" s="1"/>
  <c r="AE186" i="11"/>
  <c r="Y224" i="5" s="1"/>
  <c r="AE180" i="11"/>
  <c r="Y218" i="5" s="1"/>
  <c r="AE177" i="11"/>
  <c r="Y215" i="5" s="1"/>
  <c r="AE182" i="11"/>
  <c r="Y220" i="5" s="1"/>
  <c r="AE179" i="11"/>
  <c r="Y217" i="5" s="1"/>
  <c r="AE185" i="11"/>
  <c r="Y223" i="5" s="1"/>
  <c r="AE184" i="11"/>
  <c r="Y222" i="5" s="1"/>
  <c r="Y214" i="5"/>
  <c r="AE94" i="11"/>
  <c r="Y132" i="5" s="1"/>
  <c r="Y130" i="5"/>
  <c r="AT772" i="5"/>
  <c r="BB772" i="5" s="1"/>
  <c r="AT341" i="5"/>
  <c r="AT631" i="5"/>
  <c r="AT121" i="5"/>
  <c r="BE121" i="5" s="1"/>
  <c r="BI121" i="5" s="1"/>
  <c r="BV121" i="5" s="1"/>
  <c r="AT754" i="5"/>
  <c r="AT510" i="5"/>
  <c r="BB510" i="5" s="1"/>
  <c r="AT630" i="5"/>
  <c r="AT340" i="5"/>
  <c r="BB340" i="5" s="1"/>
  <c r="AT511" i="5"/>
  <c r="BB511" i="5" s="1"/>
  <c r="AT147" i="5"/>
  <c r="AT401" i="5"/>
  <c r="AT43" i="5"/>
  <c r="BB43" i="5" s="1"/>
  <c r="AT492" i="5"/>
  <c r="AT298" i="5"/>
  <c r="BE298" i="5" s="1"/>
  <c r="BI298" i="5" s="1"/>
  <c r="BV298" i="5" s="1"/>
  <c r="AT278" i="5"/>
  <c r="AT659" i="5"/>
  <c r="BB659" i="5" s="1"/>
  <c r="AT71" i="5"/>
  <c r="BB71" i="5" s="1"/>
  <c r="AT685" i="5"/>
  <c r="AT58" i="5"/>
  <c r="AT348" i="5"/>
  <c r="BD348" i="5" s="1"/>
  <c r="BH348" i="5" s="1"/>
  <c r="BU348" i="5" s="1"/>
  <c r="AT286" i="5"/>
  <c r="BE286" i="5" s="1"/>
  <c r="BI286" i="5" s="1"/>
  <c r="BV286" i="5" s="1"/>
  <c r="AT161" i="5"/>
  <c r="BB161" i="5" s="1"/>
  <c r="AT493" i="5"/>
  <c r="AT585" i="5"/>
  <c r="BD585" i="5" s="1"/>
  <c r="BH585" i="5" s="1"/>
  <c r="BU585" i="5" s="1"/>
  <c r="AT724" i="5"/>
  <c r="BD724" i="5" s="1"/>
  <c r="BH724" i="5" s="1"/>
  <c r="BU724" i="5" s="1"/>
  <c r="AT578" i="5"/>
  <c r="AT168" i="5"/>
  <c r="AT670" i="5"/>
  <c r="BE670" i="5" s="1"/>
  <c r="BI670" i="5" s="1"/>
  <c r="BV670" i="5" s="1"/>
  <c r="AT312" i="5"/>
  <c r="AT640" i="5"/>
  <c r="BD640" i="5" s="1"/>
  <c r="BH640" i="5" s="1"/>
  <c r="BU640" i="5" s="1"/>
  <c r="AT519" i="5"/>
  <c r="AT304" i="5"/>
  <c r="BD304" i="5" s="1"/>
  <c r="BH304" i="5" s="1"/>
  <c r="BU304" i="5" s="1"/>
  <c r="AT725" i="5"/>
  <c r="BB725" i="5" s="1"/>
  <c r="AT590" i="5"/>
  <c r="AT279" i="5"/>
  <c r="BB279" i="5" s="1"/>
  <c r="AT720" i="5"/>
  <c r="AT408" i="5"/>
  <c r="BD408" i="5" s="1"/>
  <c r="BH408" i="5" s="1"/>
  <c r="BU408" i="5" s="1"/>
  <c r="AT457" i="5"/>
  <c r="BB457" i="5" s="1"/>
  <c r="AT173" i="5"/>
  <c r="AT368" i="5"/>
  <c r="BB368" i="5" s="1"/>
  <c r="AT200" i="5"/>
  <c r="BB200" i="5" s="1"/>
  <c r="AT660" i="5"/>
  <c r="AT440" i="5"/>
  <c r="AT805" i="5"/>
  <c r="AT186" i="5"/>
  <c r="AT681" i="5"/>
  <c r="BB681" i="5" s="1"/>
  <c r="AT415" i="5"/>
  <c r="AT516" i="5"/>
  <c r="BB516" i="5" s="1"/>
  <c r="AT504" i="5"/>
  <c r="BB504" i="5" s="1"/>
  <c r="AT588" i="5"/>
  <c r="AT434" i="5"/>
  <c r="AT801" i="5"/>
  <c r="AT389" i="5"/>
  <c r="BD389" i="5" s="1"/>
  <c r="BH389" i="5" s="1"/>
  <c r="BU389" i="5" s="1"/>
  <c r="AT760" i="5"/>
  <c r="BB760" i="5" s="1"/>
  <c r="AT78" i="5"/>
  <c r="AT236" i="5"/>
  <c r="BB236" i="5" s="1"/>
  <c r="AT366" i="5"/>
  <c r="BB366" i="5" s="1"/>
  <c r="AT73" i="5"/>
  <c r="AT163" i="5"/>
  <c r="BE163" i="5" s="1"/>
  <c r="BI163" i="5" s="1"/>
  <c r="BV163" i="5" s="1"/>
  <c r="AT178" i="5"/>
  <c r="BE178" i="5" s="1"/>
  <c r="BI178" i="5" s="1"/>
  <c r="BV178" i="5" s="1"/>
  <c r="AT633" i="5"/>
  <c r="BE633" i="5" s="1"/>
  <c r="BI633" i="5" s="1"/>
  <c r="BV633" i="5" s="1"/>
  <c r="AT445" i="5"/>
  <c r="BE445" i="5" s="1"/>
  <c r="BI445" i="5" s="1"/>
  <c r="BV445" i="5" s="1"/>
  <c r="AT687" i="5"/>
  <c r="AT593" i="5"/>
  <c r="BD593" i="5" s="1"/>
  <c r="BH593" i="5" s="1"/>
  <c r="BU593" i="5" s="1"/>
  <c r="AT141" i="5"/>
  <c r="BB141" i="5" s="1"/>
  <c r="AT260" i="5"/>
  <c r="AT603" i="5"/>
  <c r="BE603" i="5" s="1"/>
  <c r="BI603" i="5" s="1"/>
  <c r="BV603" i="5" s="1"/>
  <c r="AT361" i="5"/>
  <c r="BE361" i="5" s="1"/>
  <c r="BI361" i="5" s="1"/>
  <c r="BV361" i="5" s="1"/>
  <c r="AT525" i="5"/>
  <c r="AT215" i="5"/>
  <c r="BE215" i="5" s="1"/>
  <c r="BI215" i="5" s="1"/>
  <c r="BV215" i="5" s="1"/>
  <c r="AT509" i="5"/>
  <c r="AT438" i="5"/>
  <c r="BD438" i="5" s="1"/>
  <c r="BH438" i="5" s="1"/>
  <c r="BU438" i="5" s="1"/>
  <c r="AT295" i="5"/>
  <c r="BB295" i="5" s="1"/>
  <c r="AT233" i="5"/>
  <c r="AT459" i="5"/>
  <c r="AT107" i="5"/>
  <c r="AT517" i="5"/>
  <c r="BB517" i="5" s="1"/>
  <c r="AT740" i="5"/>
  <c r="BD740" i="5" s="1"/>
  <c r="BH740" i="5" s="1"/>
  <c r="BU740" i="5" s="1"/>
  <c r="AT749" i="5"/>
  <c r="AT211" i="5"/>
  <c r="BB211" i="5" s="1"/>
  <c r="AT105" i="5"/>
  <c r="BD105" i="5" s="1"/>
  <c r="BH105" i="5" s="1"/>
  <c r="BU105" i="5" s="1"/>
  <c r="AT51" i="5"/>
  <c r="AT365" i="5"/>
  <c r="BE365" i="5" s="1"/>
  <c r="BI365" i="5" s="1"/>
  <c r="BV365" i="5" s="1"/>
  <c r="AT111" i="5"/>
  <c r="AT727" i="5"/>
  <c r="BB727" i="5" s="1"/>
  <c r="AT97" i="5"/>
  <c r="BD97" i="5" s="1"/>
  <c r="BH97" i="5" s="1"/>
  <c r="BU97" i="5" s="1"/>
  <c r="AT794" i="5"/>
  <c r="AT429" i="5"/>
  <c r="BD429" i="5" s="1"/>
  <c r="BH429" i="5" s="1"/>
  <c r="BU429" i="5" s="1"/>
  <c r="AT582" i="5"/>
  <c r="BE582" i="5" s="1"/>
  <c r="BI582" i="5" s="1"/>
  <c r="BV582" i="5" s="1"/>
  <c r="AT46" i="5"/>
  <c r="AT229" i="5"/>
  <c r="AG40" i="5"/>
  <c r="AT80" i="5"/>
  <c r="BE80" i="5" s="1"/>
  <c r="BI80" i="5" s="1"/>
  <c r="BV80" i="5" s="1"/>
  <c r="AT274" i="5"/>
  <c r="BB274" i="5" s="1"/>
  <c r="AT138" i="5"/>
  <c r="BE138" i="5" s="1"/>
  <c r="BI138" i="5" s="1"/>
  <c r="BV138" i="5" s="1"/>
  <c r="AT384" i="5"/>
  <c r="AT706" i="5"/>
  <c r="BB706" i="5" s="1"/>
  <c r="AT505" i="5"/>
  <c r="AT48" i="5"/>
  <c r="AT480" i="5"/>
  <c r="BD480" i="5" s="1"/>
  <c r="BH480" i="5" s="1"/>
  <c r="BU480" i="5" s="1"/>
  <c r="AT276" i="5"/>
  <c r="AT318" i="5"/>
  <c r="BE318" i="5" s="1"/>
  <c r="BI318" i="5" s="1"/>
  <c r="BV318" i="5" s="1"/>
  <c r="AT360" i="5"/>
  <c r="BB360" i="5" s="1"/>
  <c r="AT182" i="5"/>
  <c r="AT374" i="5"/>
  <c r="BB374" i="5" s="1"/>
  <c r="AT305" i="5"/>
  <c r="AT499" i="5"/>
  <c r="AT343" i="5"/>
  <c r="BB343" i="5" s="1"/>
  <c r="AT416" i="5"/>
  <c r="AT432" i="5"/>
  <c r="BD432" i="5" s="1"/>
  <c r="BH432" i="5" s="1"/>
  <c r="BU432" i="5" s="1"/>
  <c r="AT221" i="5"/>
  <c r="BB221" i="5" s="1"/>
  <c r="AT675" i="5"/>
  <c r="AT521" i="5"/>
  <c r="BB521" i="5" s="1"/>
  <c r="AT387" i="5"/>
  <c r="AT52" i="5"/>
  <c r="AT548" i="5"/>
  <c r="BB548" i="5" s="1"/>
  <c r="AT776" i="5"/>
  <c r="BE776" i="5" s="1"/>
  <c r="BI776" i="5" s="1"/>
  <c r="BV776" i="5" s="1"/>
  <c r="AT446" i="5"/>
  <c r="BD446" i="5" s="1"/>
  <c r="BH446" i="5" s="1"/>
  <c r="BU446" i="5" s="1"/>
  <c r="AT357" i="5"/>
  <c r="BB357" i="5" s="1"/>
  <c r="AT428" i="5"/>
  <c r="AT227" i="5"/>
  <c r="BB227" i="5" s="1"/>
  <c r="AT808" i="5"/>
  <c r="AT125" i="5"/>
  <c r="AT644" i="5"/>
  <c r="BB644" i="5" s="1"/>
  <c r="AT441" i="5"/>
  <c r="BB441" i="5" s="1"/>
  <c r="AT152" i="5"/>
  <c r="BB152" i="5" s="1"/>
  <c r="AT653" i="5"/>
  <c r="BB653" i="5" s="1"/>
  <c r="AT420" i="5"/>
  <c r="AT702" i="5"/>
  <c r="BB702" i="5" s="1"/>
  <c r="AT232" i="5"/>
  <c r="AT355" i="5"/>
  <c r="AT116" i="5"/>
  <c r="BE116" i="5" s="1"/>
  <c r="BI116" i="5" s="1"/>
  <c r="BV116" i="5" s="1"/>
  <c r="AT575" i="5"/>
  <c r="BD575" i="5" s="1"/>
  <c r="BH575" i="5" s="1"/>
  <c r="BU575" i="5" s="1"/>
  <c r="AT818" i="5"/>
  <c r="BB818" i="5" s="1"/>
  <c r="AT461" i="5"/>
  <c r="BB461" i="5" s="1"/>
  <c r="AT426" i="5"/>
  <c r="AT520" i="5"/>
  <c r="BB520" i="5" s="1"/>
  <c r="AT309" i="5"/>
  <c r="AT187" i="5"/>
  <c r="AT250" i="5"/>
  <c r="BB250" i="5" s="1"/>
  <c r="AT758" i="5"/>
  <c r="BE758" i="5" s="1"/>
  <c r="BI758" i="5" s="1"/>
  <c r="BV758" i="5" s="1"/>
  <c r="AT486" i="5"/>
  <c r="BB486" i="5" s="1"/>
  <c r="AT185" i="5"/>
  <c r="BB185" i="5" s="1"/>
  <c r="AT750" i="5"/>
  <c r="AT157" i="5"/>
  <c r="BB157" i="5" s="1"/>
  <c r="AT402" i="5"/>
  <c r="AT133" i="5"/>
  <c r="AT456" i="5"/>
  <c r="BE456" i="5" s="1"/>
  <c r="BI456" i="5" s="1"/>
  <c r="BV456" i="5" s="1"/>
  <c r="AT347" i="5"/>
  <c r="BB347" i="5" s="1"/>
  <c r="AT66" i="5"/>
  <c r="BD66" i="5" s="1"/>
  <c r="BH66" i="5" s="1"/>
  <c r="BU66" i="5" s="1"/>
  <c r="AT779" i="5"/>
  <c r="BB779" i="5" s="1"/>
  <c r="AT153" i="5"/>
  <c r="AT733" i="5"/>
  <c r="BB733" i="5" s="1"/>
  <c r="AT778" i="5"/>
  <c r="AT479" i="5"/>
  <c r="AT682" i="5"/>
  <c r="BE682" i="5" s="1"/>
  <c r="BI682" i="5" s="1"/>
  <c r="BV682" i="5" s="1"/>
  <c r="AT475" i="5"/>
  <c r="BB475" i="5" s="1"/>
  <c r="AT171" i="5"/>
  <c r="BB171" i="5" s="1"/>
  <c r="AT738" i="5"/>
  <c r="BB738" i="5" s="1"/>
  <c r="AT422" i="5"/>
  <c r="AT142" i="5"/>
  <c r="BE142" i="5" s="1"/>
  <c r="BI142" i="5" s="1"/>
  <c r="BV142" i="5" s="1"/>
  <c r="AT515" i="5"/>
  <c r="AT695" i="5"/>
  <c r="AT145" i="5"/>
  <c r="BD145" i="5" s="1"/>
  <c r="BH145" i="5" s="1"/>
  <c r="BU145" i="5" s="1"/>
  <c r="AT292" i="5"/>
  <c r="BD292" i="5" s="1"/>
  <c r="BH292" i="5" s="1"/>
  <c r="BU292" i="5" s="1"/>
  <c r="AT788" i="5"/>
  <c r="BD788" i="5" s="1"/>
  <c r="BH788" i="5" s="1"/>
  <c r="BU788" i="5" s="1"/>
  <c r="AT615" i="5"/>
  <c r="BB615" i="5" s="1"/>
  <c r="AT225" i="5"/>
  <c r="AT759" i="5"/>
  <c r="BD759" i="5" s="1"/>
  <c r="BH759" i="5" s="1"/>
  <c r="BU759" i="5" s="1"/>
  <c r="AT76" i="5"/>
  <c r="AT572" i="5"/>
  <c r="AT688" i="5"/>
  <c r="BB688" i="5" s="1"/>
  <c r="AT421" i="5"/>
  <c r="BB421" i="5" s="1"/>
  <c r="AT266" i="5"/>
  <c r="BD266" i="5" s="1"/>
  <c r="BH266" i="5" s="1"/>
  <c r="BU266" i="5" s="1"/>
  <c r="AT711" i="5"/>
  <c r="BB711" i="5" s="1"/>
  <c r="AT485" i="5"/>
  <c r="AT474" i="5"/>
  <c r="BB474" i="5" s="1"/>
  <c r="AT79" i="5"/>
  <c r="AT460" i="5"/>
  <c r="AT382" i="5"/>
  <c r="AT496" i="5"/>
  <c r="BE496" i="5" s="1"/>
  <c r="BI496" i="5" s="1"/>
  <c r="BV496" i="5" s="1"/>
  <c r="AT220" i="5"/>
  <c r="BD220" i="5" s="1"/>
  <c r="BH220" i="5" s="1"/>
  <c r="BU220" i="5" s="1"/>
  <c r="AT798" i="5"/>
  <c r="BB798" i="5" s="1"/>
  <c r="AT538" i="5"/>
  <c r="AT482" i="5"/>
  <c r="BB482" i="5" s="1"/>
  <c r="AT546" i="5"/>
  <c r="AT454" i="5"/>
  <c r="AT127" i="5"/>
  <c r="AT394" i="5"/>
  <c r="AT244" i="5"/>
  <c r="BE244" i="5" s="1"/>
  <c r="BI244" i="5" s="1"/>
  <c r="BV244" i="5" s="1"/>
  <c r="AT290" i="5"/>
  <c r="BB290" i="5" s="1"/>
  <c r="AT792" i="5"/>
  <c r="AT518" i="5"/>
  <c r="BB518" i="5" s="1"/>
  <c r="AT230" i="5"/>
  <c r="AT773" i="5"/>
  <c r="AT68" i="5"/>
  <c r="BD68" i="5" s="1"/>
  <c r="BH68" i="5" s="1"/>
  <c r="BU68" i="5" s="1"/>
  <c r="AT730" i="5"/>
  <c r="BB730" i="5" s="1"/>
  <c r="AT410" i="5"/>
  <c r="BE410" i="5" s="1"/>
  <c r="BI410" i="5" s="1"/>
  <c r="BV410" i="5" s="1"/>
  <c r="AT568" i="5"/>
  <c r="BB568" i="5" s="1"/>
  <c r="AT684" i="5"/>
  <c r="AT337" i="5"/>
  <c r="BB337" i="5" s="1"/>
  <c r="AT628" i="5"/>
  <c r="AT103" i="5"/>
  <c r="AT612" i="5"/>
  <c r="BB612" i="5" s="1"/>
  <c r="AT451" i="5"/>
  <c r="BB451" i="5" s="1"/>
  <c r="AT254" i="5"/>
  <c r="BB254" i="5" s="1"/>
  <c r="AT302" i="5"/>
  <c r="BE302" i="5" s="1"/>
  <c r="BI302" i="5" s="1"/>
  <c r="BV302" i="5" s="1"/>
  <c r="AT234" i="5"/>
  <c r="AT169" i="5"/>
  <c r="BE169" i="5" s="1"/>
  <c r="BI169" i="5" s="1"/>
  <c r="BV169" i="5" s="1"/>
  <c r="AT752" i="5"/>
  <c r="AT484" i="5"/>
  <c r="AT284" i="5"/>
  <c r="BD284" i="5" s="1"/>
  <c r="BH284" i="5" s="1"/>
  <c r="BU284" i="5" s="1"/>
  <c r="AT743" i="5"/>
  <c r="AT143" i="5"/>
  <c r="BB143" i="5" s="1"/>
  <c r="AT172" i="5"/>
  <c r="BB172" i="5" s="1"/>
  <c r="AT439" i="5"/>
  <c r="AT316" i="5"/>
  <c r="BD316" i="5" s="1"/>
  <c r="BH316" i="5" s="1"/>
  <c r="BU316" i="5" s="1"/>
  <c r="AT57" i="5"/>
  <c r="AT635" i="5"/>
  <c r="AT108" i="5"/>
  <c r="AT672" i="5"/>
  <c r="BB672" i="5" s="1"/>
  <c r="AT600" i="5"/>
  <c r="BB600" i="5" s="1"/>
  <c r="AT275" i="5"/>
  <c r="BB275" i="5" s="1"/>
  <c r="AT344" i="5"/>
  <c r="AT411" i="5"/>
  <c r="BB411" i="5" s="1"/>
  <c r="AT378" i="5"/>
  <c r="AT92" i="5"/>
  <c r="AT555" i="5"/>
  <c r="AT251" i="5"/>
  <c r="BB251" i="5" s="1"/>
  <c r="AT134" i="5"/>
  <c r="BB134" i="5" s="1"/>
  <c r="AT385" i="5"/>
  <c r="BD385" i="5" s="1"/>
  <c r="BH385" i="5" s="1"/>
  <c r="BU385" i="5" s="1"/>
  <c r="AT673" i="5"/>
  <c r="AT473" i="5"/>
  <c r="BD473" i="5" s="1"/>
  <c r="BH473" i="5" s="1"/>
  <c r="BU473" i="5" s="1"/>
  <c r="AT678" i="5"/>
  <c r="AT350" i="5"/>
  <c r="AT299" i="5"/>
  <c r="BE299" i="5" s="1"/>
  <c r="BI299" i="5" s="1"/>
  <c r="BV299" i="5" s="1"/>
  <c r="AT135" i="5"/>
  <c r="AT219" i="5"/>
  <c r="BB219" i="5" s="1"/>
  <c r="AT800" i="5"/>
  <c r="BB800" i="5" s="1"/>
  <c r="AT122" i="5"/>
  <c r="AT549" i="5"/>
  <c r="BD549" i="5" s="1"/>
  <c r="BH549" i="5" s="1"/>
  <c r="BU549" i="5" s="1"/>
  <c r="AT791" i="5"/>
  <c r="AT487" i="5"/>
  <c r="AT293" i="5"/>
  <c r="BB293" i="5" s="1"/>
  <c r="AT782" i="5"/>
  <c r="BE782" i="5" s="1"/>
  <c r="BI782" i="5" s="1"/>
  <c r="BV782" i="5" s="1"/>
  <c r="AT488" i="5"/>
  <c r="BB488" i="5" s="1"/>
  <c r="AT137" i="5"/>
  <c r="BE137" i="5" s="1"/>
  <c r="BI137" i="5" s="1"/>
  <c r="BV137" i="5" s="1"/>
  <c r="AT564" i="5"/>
  <c r="AT489" i="5"/>
  <c r="BB489" i="5" s="1"/>
  <c r="AT751" i="5"/>
  <c r="AT320" i="5"/>
  <c r="AT65" i="5"/>
  <c r="AT191" i="5"/>
  <c r="BE191" i="5" s="1"/>
  <c r="BI191" i="5" s="1"/>
  <c r="BV191" i="5" s="1"/>
  <c r="AT282" i="5"/>
  <c r="BD282" i="5" s="1"/>
  <c r="BH282" i="5" s="1"/>
  <c r="BU282" i="5" s="1"/>
  <c r="AT813" i="5"/>
  <c r="BB813" i="5" s="1"/>
  <c r="AT69" i="5"/>
  <c r="AT666" i="5"/>
  <c r="BB666" i="5" s="1"/>
  <c r="AT793" i="5"/>
  <c r="AT478" i="5"/>
  <c r="AT261" i="5"/>
  <c r="BE261" i="5" s="1"/>
  <c r="BI261" i="5" s="1"/>
  <c r="BV261" i="5" s="1"/>
  <c r="AT790" i="5"/>
  <c r="BE790" i="5" s="1"/>
  <c r="BI790" i="5" s="1"/>
  <c r="BV790" i="5" s="1"/>
  <c r="AT503" i="5"/>
  <c r="BB503" i="5" s="1"/>
  <c r="AT669" i="5"/>
  <c r="BE669" i="5" s="1"/>
  <c r="BI669" i="5" s="1"/>
  <c r="BV669" i="5" s="1"/>
  <c r="AT583" i="5"/>
  <c r="AT598" i="5"/>
  <c r="BB598" i="5" s="1"/>
  <c r="AT606" i="5"/>
  <c r="AT212" i="5"/>
  <c r="AT95" i="5"/>
  <c r="AT814" i="5"/>
  <c r="BB814" i="5" s="1"/>
  <c r="AT552" i="5"/>
  <c r="BB552" i="5" s="1"/>
  <c r="AT665" i="5"/>
  <c r="BB665" i="5" s="1"/>
  <c r="AT736" i="5"/>
  <c r="AT471" i="5"/>
  <c r="BE471" i="5" s="1"/>
  <c r="BI471" i="5" s="1"/>
  <c r="BV471" i="5" s="1"/>
  <c r="AT358" i="5"/>
  <c r="AT396" i="5"/>
  <c r="AT506" i="5"/>
  <c r="BB506" i="5" s="1"/>
  <c r="AT313" i="5"/>
  <c r="AT99" i="5"/>
  <c r="BB99" i="5" s="1"/>
  <c r="AT580" i="5"/>
  <c r="BD580" i="5" s="1"/>
  <c r="BH580" i="5" s="1"/>
  <c r="BU580" i="5" s="1"/>
  <c r="AT339" i="5"/>
  <c r="AT324" i="5"/>
  <c r="BE324" i="5" s="1"/>
  <c r="BI324" i="5" s="1"/>
  <c r="BV324" i="5" s="1"/>
  <c r="AT306" i="5"/>
  <c r="AT731" i="5"/>
  <c r="AT512" i="5"/>
  <c r="BD512" i="5" s="1"/>
  <c r="BH512" i="5" s="1"/>
  <c r="BU512" i="5" s="1"/>
  <c r="AT444" i="5"/>
  <c r="BB444" i="5" s="1"/>
  <c r="AT177" i="5"/>
  <c r="BB177" i="5" s="1"/>
  <c r="AT180" i="5"/>
  <c r="BE180" i="5" s="1"/>
  <c r="BI180" i="5" s="1"/>
  <c r="BV180" i="5" s="1"/>
  <c r="AT690" i="5"/>
  <c r="AT193" i="5"/>
  <c r="BD193" i="5" s="1"/>
  <c r="BH193" i="5" s="1"/>
  <c r="BU193" i="5" s="1"/>
  <c r="AT796" i="5"/>
  <c r="AT545" i="5"/>
  <c r="AT535" i="5"/>
  <c r="BB535" i="5" s="1"/>
  <c r="AT395" i="5"/>
  <c r="AT367" i="5"/>
  <c r="BE367" i="5" s="1"/>
  <c r="BI367" i="5" s="1"/>
  <c r="BV367" i="5" s="1"/>
  <c r="AT235" i="5"/>
  <c r="BE235" i="5" s="1"/>
  <c r="BI235" i="5" s="1"/>
  <c r="BV235" i="5" s="1"/>
  <c r="AT812" i="5"/>
  <c r="AT495" i="5"/>
  <c r="BD495" i="5" s="1"/>
  <c r="BH495" i="5" s="1"/>
  <c r="BU495" i="5" s="1"/>
  <c r="AT307" i="5"/>
  <c r="AT819" i="5"/>
  <c r="AT201" i="5"/>
  <c r="BD201" i="5" s="1"/>
  <c r="BH201" i="5" s="1"/>
  <c r="BU201" i="5" s="1"/>
  <c r="AT447" i="5"/>
  <c r="BE447" i="5" s="1"/>
  <c r="BI447" i="5" s="1"/>
  <c r="BV447" i="5" s="1"/>
  <c r="AT807" i="5"/>
  <c r="BD807" i="5" s="1"/>
  <c r="BH807" i="5" s="1"/>
  <c r="BU807" i="5" s="1"/>
  <c r="AT265" i="5"/>
  <c r="BE265" i="5" s="1"/>
  <c r="BI265" i="5" s="1"/>
  <c r="BV265" i="5" s="1"/>
  <c r="AT131" i="5"/>
  <c r="AT696" i="5"/>
  <c r="BB696" i="5" s="1"/>
  <c r="AT238" i="5"/>
  <c r="AT150" i="5"/>
  <c r="AT624" i="5"/>
  <c r="AT592" i="5"/>
  <c r="BB592" i="5" s="1"/>
  <c r="AT398" i="5"/>
  <c r="BD398" i="5" s="1"/>
  <c r="BH398" i="5" s="1"/>
  <c r="BU398" i="5" s="1"/>
  <c r="AT574" i="5"/>
  <c r="BD574" i="5" s="1"/>
  <c r="BH574" i="5" s="1"/>
  <c r="BU574" i="5" s="1"/>
  <c r="AT352" i="5"/>
  <c r="AT101" i="5"/>
  <c r="BE101" i="5" s="1"/>
  <c r="BI101" i="5" s="1"/>
  <c r="BV101" i="5" s="1"/>
  <c r="AT710" i="5"/>
  <c r="AT326" i="5"/>
  <c r="AT369" i="5"/>
  <c r="BB369" i="5" s="1"/>
  <c r="AT497" i="5"/>
  <c r="AT513" i="5"/>
  <c r="BD513" i="5" s="1"/>
  <c r="BH513" i="5" s="1"/>
  <c r="BU513" i="5" s="1"/>
  <c r="AT407" i="5"/>
  <c r="BE407" i="5" s="1"/>
  <c r="BI407" i="5" s="1"/>
  <c r="BV407" i="5" s="1"/>
  <c r="AT197" i="5"/>
  <c r="AT436" i="5"/>
  <c r="BB436" i="5" s="1"/>
  <c r="AT397" i="5"/>
  <c r="AT345" i="5"/>
  <c r="AT294" i="5"/>
  <c r="AT205" i="5"/>
  <c r="BB205" i="5" s="1"/>
  <c r="AT159" i="5"/>
  <c r="BD159" i="5" s="1"/>
  <c r="BH159" i="5" s="1"/>
  <c r="BU159" i="5" s="1"/>
  <c r="AT625" i="5"/>
  <c r="BD625" i="5" s="1"/>
  <c r="BH625" i="5" s="1"/>
  <c r="BU625" i="5" s="1"/>
  <c r="AT224" i="5"/>
  <c r="AT557" i="5"/>
  <c r="BB557" i="5" s="1"/>
  <c r="AT321" i="5"/>
  <c r="AT206" i="5"/>
  <c r="AT566" i="5"/>
  <c r="AT372" i="5"/>
  <c r="BD372" i="5" s="1"/>
  <c r="BH372" i="5" s="1"/>
  <c r="BU372" i="5" s="1"/>
  <c r="AT775" i="5"/>
  <c r="BE775" i="5" s="1"/>
  <c r="BI775" i="5" s="1"/>
  <c r="BV775" i="5" s="1"/>
  <c r="AT256" i="5"/>
  <c r="BE256" i="5" s="1"/>
  <c r="BI256" i="5" s="1"/>
  <c r="BV256" i="5" s="1"/>
  <c r="AT262" i="5"/>
  <c r="AT425" i="5"/>
  <c r="BE425" i="5" s="1"/>
  <c r="BI425" i="5" s="1"/>
  <c r="BV425" i="5" s="1"/>
  <c r="AT363" i="5"/>
  <c r="AT289" i="5"/>
  <c r="AT336" i="5"/>
  <c r="BB336" i="5" s="1"/>
  <c r="AT110" i="5"/>
  <c r="AT226" i="5"/>
  <c r="BB226" i="5" s="1"/>
  <c r="AT697" i="5"/>
  <c r="BE697" i="5" s="1"/>
  <c r="BI697" i="5" s="1"/>
  <c r="BV697" i="5" s="1"/>
  <c r="AT84" i="5"/>
  <c r="AT547" i="5"/>
  <c r="BD547" i="5" s="1"/>
  <c r="BH547" i="5" s="1"/>
  <c r="BU547" i="5" s="1"/>
  <c r="AT296" i="5"/>
  <c r="AT109" i="5"/>
  <c r="AT573" i="5"/>
  <c r="BE573" i="5" s="1"/>
  <c r="BI573" i="5" s="1"/>
  <c r="BV573" i="5" s="1"/>
  <c r="AT811" i="5"/>
  <c r="BB811" i="5" s="1"/>
  <c r="AT196" i="5"/>
  <c r="BE196" i="5" s="1"/>
  <c r="BI196" i="5" s="1"/>
  <c r="BV196" i="5" s="1"/>
  <c r="AT787" i="5"/>
  <c r="BE787" i="5" s="1"/>
  <c r="BI787" i="5" s="1"/>
  <c r="BV787" i="5" s="1"/>
  <c r="AT806" i="5"/>
  <c r="AT559" i="5"/>
  <c r="BE559" i="5" s="1"/>
  <c r="BI559" i="5" s="1"/>
  <c r="BV559" i="5" s="1"/>
  <c r="AT243" i="5"/>
  <c r="AT119" i="5"/>
  <c r="AT604" i="5"/>
  <c r="AT113" i="5"/>
  <c r="AT273" i="5"/>
  <c r="BD273" i="5" s="1"/>
  <c r="BH273" i="5" s="1"/>
  <c r="BU273" i="5" s="1"/>
  <c r="AT541" i="5"/>
  <c r="BE541" i="5" s="1"/>
  <c r="BI541" i="5" s="1"/>
  <c r="BV541" i="5" s="1"/>
  <c r="AT642" i="5"/>
  <c r="AT569" i="5"/>
  <c r="BB569" i="5" s="1"/>
  <c r="AT611" i="5"/>
  <c r="AT403" i="5"/>
  <c r="AT64" i="5"/>
  <c r="BD64" i="5" s="1"/>
  <c r="BH64" i="5" s="1"/>
  <c r="BU64" i="5" s="1"/>
  <c r="AT705" i="5"/>
  <c r="AT359" i="5"/>
  <c r="BB359" i="5" s="1"/>
  <c r="AT586" i="5"/>
  <c r="BE586" i="5" s="1"/>
  <c r="BI586" i="5" s="1"/>
  <c r="BV586" i="5" s="1"/>
  <c r="AT601" i="5"/>
  <c r="AT117" i="5"/>
  <c r="BB117" i="5" s="1"/>
  <c r="AT607" i="5"/>
  <c r="AT83" i="5"/>
  <c r="AT632" i="5"/>
  <c r="AT271" i="5"/>
  <c r="AT784" i="5"/>
  <c r="BB784" i="5" s="1"/>
  <c r="AT342" i="5"/>
  <c r="BB342" i="5" s="1"/>
  <c r="AT75" i="5"/>
  <c r="AT605" i="5"/>
  <c r="BB605" i="5" s="1"/>
  <c r="AT753" i="5"/>
  <c r="AT498" i="5"/>
  <c r="AT562" i="5"/>
  <c r="BB562" i="5" s="1"/>
  <c r="AT310" i="5"/>
  <c r="BE310" i="5" s="1"/>
  <c r="BI310" i="5" s="1"/>
  <c r="BV310" i="5" s="1"/>
  <c r="AT291" i="5"/>
  <c r="BE291" i="5" s="1"/>
  <c r="BI291" i="5" s="1"/>
  <c r="BV291" i="5" s="1"/>
  <c r="AT565" i="5"/>
  <c r="BB565" i="5" s="1"/>
  <c r="AT379" i="5"/>
  <c r="AT190" i="5"/>
  <c r="BB190" i="5" s="1"/>
  <c r="AT465" i="5"/>
  <c r="AT553" i="5"/>
  <c r="AT237" i="5"/>
  <c r="AT477" i="5"/>
  <c r="AT246" i="5"/>
  <c r="BB246" i="5" s="1"/>
  <c r="AT764" i="5"/>
  <c r="BB764" i="5" s="1"/>
  <c r="AT364" i="5"/>
  <c r="AT104" i="5"/>
  <c r="BB104" i="5" s="1"/>
  <c r="AT662" i="5"/>
  <c r="AT748" i="5"/>
  <c r="AT531" i="5"/>
  <c r="BD531" i="5" s="1"/>
  <c r="BH531" i="5" s="1"/>
  <c r="BU531" i="5" s="1"/>
  <c r="AT700" i="5"/>
  <c r="BE700" i="5" s="1"/>
  <c r="BI700" i="5" s="1"/>
  <c r="BV700" i="5" s="1"/>
  <c r="AT406" i="5"/>
  <c r="BB406" i="5" s="1"/>
  <c r="AT272" i="5"/>
  <c r="BB272" i="5" s="1"/>
  <c r="AT716" i="5"/>
  <c r="AT449" i="5"/>
  <c r="BB449" i="5" s="1"/>
  <c r="AT450" i="5"/>
  <c r="AT676" i="5"/>
  <c r="AT91" i="5"/>
  <c r="AT622" i="5"/>
  <c r="BD622" i="5" s="1"/>
  <c r="BH622" i="5" s="1"/>
  <c r="BU622" i="5" s="1"/>
  <c r="AT414" i="5"/>
  <c r="BE414" i="5" s="1"/>
  <c r="BI414" i="5" s="1"/>
  <c r="BV414" i="5" s="1"/>
  <c r="AT528" i="5"/>
  <c r="BB528" i="5" s="1"/>
  <c r="AT594" i="5"/>
  <c r="AT418" i="5"/>
  <c r="BB418" i="5" s="1"/>
  <c r="AT388" i="5"/>
  <c r="AT213" i="5"/>
  <c r="AT140" i="5"/>
  <c r="BB140" i="5" s="1"/>
  <c r="AT691" i="5"/>
  <c r="AT183" i="5"/>
  <c r="BB183" i="5" s="1"/>
  <c r="AT643" i="5"/>
  <c r="BB643" i="5" s="1"/>
  <c r="AT431" i="5"/>
  <c r="AT106" i="5"/>
  <c r="BB106" i="5" s="1"/>
  <c r="AT618" i="5"/>
  <c r="AT508" i="5"/>
  <c r="AT303" i="5"/>
  <c r="BE303" i="5" s="1"/>
  <c r="BI303" i="5" s="1"/>
  <c r="BV303" i="5" s="1"/>
  <c r="AT468" i="5"/>
  <c r="BB468" i="5" s="1"/>
  <c r="AT608" i="5"/>
  <c r="BE608" i="5" s="1"/>
  <c r="BI608" i="5" s="1"/>
  <c r="BV608" i="5" s="1"/>
  <c r="AT435" i="5"/>
  <c r="BB435" i="5" s="1"/>
  <c r="AT443" i="5"/>
  <c r="AT522" i="5"/>
  <c r="BB522" i="5" s="1"/>
  <c r="AT529" i="5"/>
  <c r="AT259" i="5"/>
  <c r="AT315" i="5"/>
  <c r="AT783" i="5"/>
  <c r="AT93" i="5"/>
  <c r="BD93" i="5" s="1"/>
  <c r="BH93" i="5" s="1"/>
  <c r="BU93" i="5" s="1"/>
  <c r="AT694" i="5"/>
  <c r="BB694" i="5" s="1"/>
  <c r="AT390" i="5"/>
  <c r="AT210" i="5"/>
  <c r="BB210" i="5" s="1"/>
  <c r="AT693" i="5"/>
  <c r="AT165" i="5"/>
  <c r="AT405" i="5"/>
  <c r="BE405" i="5" s="1"/>
  <c r="BI405" i="5" s="1"/>
  <c r="BV405" i="5" s="1"/>
  <c r="AT50" i="5"/>
  <c r="AT283" i="5"/>
  <c r="BE283" i="5" s="1"/>
  <c r="BI283" i="5" s="1"/>
  <c r="BV283" i="5" s="1"/>
  <c r="AT136" i="5"/>
  <c r="BB136" i="5" s="1"/>
  <c r="AT544" i="5"/>
  <c r="AT88" i="5"/>
  <c r="BE88" i="5" s="1"/>
  <c r="BI88" i="5" s="1"/>
  <c r="BV88" i="5" s="1"/>
  <c r="AT646" i="5"/>
  <c r="AT424" i="5"/>
  <c r="AT130" i="5"/>
  <c r="AT663" i="5"/>
  <c r="BD663" i="5" s="1"/>
  <c r="BH663" i="5" s="1"/>
  <c r="BU663" i="5" s="1"/>
  <c r="AT151" i="5"/>
  <c r="BD151" i="5" s="1"/>
  <c r="BH151" i="5" s="1"/>
  <c r="BU151" i="5" s="1"/>
  <c r="AT617" i="5"/>
  <c r="BB617" i="5" s="1"/>
  <c r="AT737" i="5"/>
  <c r="AT404" i="5"/>
  <c r="BD404" i="5" s="1"/>
  <c r="BH404" i="5" s="1"/>
  <c r="BU404" i="5" s="1"/>
  <c r="AT170" i="5"/>
  <c r="AT746" i="5"/>
  <c r="AT437" i="5"/>
  <c r="BD437" i="5" s="1"/>
  <c r="BH437" i="5" s="1"/>
  <c r="BU437" i="5" s="1"/>
  <c r="AT651" i="5"/>
  <c r="AT689" i="5"/>
  <c r="BE689" i="5" s="1"/>
  <c r="BI689" i="5" s="1"/>
  <c r="BV689" i="5" s="1"/>
  <c r="AT253" i="5"/>
  <c r="BB253" i="5" s="1"/>
  <c r="AT714" i="5"/>
  <c r="AT154" i="5"/>
  <c r="BE154" i="5" s="1"/>
  <c r="BI154" i="5" s="1"/>
  <c r="BV154" i="5" s="1"/>
  <c r="AT433" i="5"/>
  <c r="AT126" i="5"/>
  <c r="AT534" i="5"/>
  <c r="AT61" i="5"/>
  <c r="BB61" i="5" s="1"/>
  <c r="AT671" i="5"/>
  <c r="BB671" i="5" s="1"/>
  <c r="AT87" i="5"/>
  <c r="BB87" i="5" s="1"/>
  <c r="AT532" i="5"/>
  <c r="AT661" i="5"/>
  <c r="BB661" i="5" s="1"/>
  <c r="AT409" i="5"/>
  <c r="AT192" i="5"/>
  <c r="BB192" i="5" s="1"/>
  <c r="AT657" i="5"/>
  <c r="AT356" i="5"/>
  <c r="BD356" i="5" s="1"/>
  <c r="BH356" i="5" s="1"/>
  <c r="BU356" i="5" s="1"/>
  <c r="AT281" i="5"/>
  <c r="BE281" i="5" s="1"/>
  <c r="BI281" i="5" s="1"/>
  <c r="BV281" i="5" s="1"/>
  <c r="AT551" i="5"/>
  <c r="BB551" i="5" s="1"/>
  <c r="AT49" i="5"/>
  <c r="AT785" i="5"/>
  <c r="BB785" i="5" s="1"/>
  <c r="AT723" i="5"/>
  <c r="AT393" i="5"/>
  <c r="AT67" i="5"/>
  <c r="AT543" i="5"/>
  <c r="BB543" i="5" s="1"/>
  <c r="AT217" i="5"/>
  <c r="BD217" i="5" s="1"/>
  <c r="BH217" i="5" s="1"/>
  <c r="BU217" i="5" s="1"/>
  <c r="AT744" i="5"/>
  <c r="BB744" i="5" s="1"/>
  <c r="AT70" i="5"/>
  <c r="AT542" i="5"/>
  <c r="BB542" i="5" s="1"/>
  <c r="AT777" i="5"/>
  <c r="AT472" i="5"/>
  <c r="BE472" i="5" s="1"/>
  <c r="BI472" i="5" s="1"/>
  <c r="BV472" i="5" s="1"/>
  <c r="AT222" i="5"/>
  <c r="BB222" i="5" s="1"/>
  <c r="AT765" i="5"/>
  <c r="AT481" i="5"/>
  <c r="BD481" i="5" s="1"/>
  <c r="BH481" i="5" s="1"/>
  <c r="BU481" i="5" s="1"/>
  <c r="AT735" i="5"/>
  <c r="BB735" i="5" s="1"/>
  <c r="AT536" i="5"/>
  <c r="AT56" i="5"/>
  <c r="BB56" i="5" s="1"/>
  <c r="AT452" i="5"/>
  <c r="AT264" i="5"/>
  <c r="BB264" i="5" s="1"/>
  <c r="AT616" i="5"/>
  <c r="AT115" i="5"/>
  <c r="BE115" i="5" s="1"/>
  <c r="BI115" i="5" s="1"/>
  <c r="BV115" i="5" s="1"/>
  <c r="AT647" i="5"/>
  <c r="BB647" i="5" s="1"/>
  <c r="AT490" i="5"/>
  <c r="BB490" i="5" s="1"/>
  <c r="AT620" i="5"/>
  <c r="AT231" i="5"/>
  <c r="BB231" i="5" s="1"/>
  <c r="AT769" i="5"/>
  <c r="AT148" i="5"/>
  <c r="AT699" i="5"/>
  <c r="AT412" i="5"/>
  <c r="AT218" i="5"/>
  <c r="BB218" i="5" s="1"/>
  <c r="AT692" i="5"/>
  <c r="BB692" i="5" s="1"/>
  <c r="AT742" i="5"/>
  <c r="AT208" i="5"/>
  <c r="BD208" i="5" s="1"/>
  <c r="BH208" i="5" s="1"/>
  <c r="BU208" i="5" s="1"/>
  <c r="AT709" i="5"/>
  <c r="AT771" i="5"/>
  <c r="BE771" i="5" s="1"/>
  <c r="BI771" i="5" s="1"/>
  <c r="BV771" i="5" s="1"/>
  <c r="AT527" i="5"/>
  <c r="BE527" i="5" s="1"/>
  <c r="BI527" i="5" s="1"/>
  <c r="BV527" i="5" s="1"/>
  <c r="AT636" i="5"/>
  <c r="AT654" i="5"/>
  <c r="BE654" i="5" s="1"/>
  <c r="BI654" i="5" s="1"/>
  <c r="BV654" i="5" s="1"/>
  <c r="AT514" i="5"/>
  <c r="BB514" i="5" s="1"/>
  <c r="AT144" i="5"/>
  <c r="AT314" i="5"/>
  <c r="BB314" i="5" s="1"/>
  <c r="AT44" i="5"/>
  <c r="AT241" i="5"/>
  <c r="BB241" i="5" s="1"/>
  <c r="AT708" i="5"/>
  <c r="AT483" i="5"/>
  <c r="BE483" i="5" s="1"/>
  <c r="BI483" i="5" s="1"/>
  <c r="BV483" i="5" s="1"/>
  <c r="AT164" i="5"/>
  <c r="BB164" i="5" s="1"/>
  <c r="AT718" i="5"/>
  <c r="BB718" i="5" s="1"/>
  <c r="AT328" i="5"/>
  <c r="AT664" i="5"/>
  <c r="BD664" i="5" s="1"/>
  <c r="BH664" i="5" s="1"/>
  <c r="BU664" i="5" s="1"/>
  <c r="AT323" i="5"/>
  <c r="AT595" i="5"/>
  <c r="AT469" i="5"/>
  <c r="AT325" i="5"/>
  <c r="AT194" i="5"/>
  <c r="BB194" i="5" s="1"/>
  <c r="AT745" i="5"/>
  <c r="BB745" i="5" s="1"/>
  <c r="AT427" i="5"/>
  <c r="BD427" i="5" s="1"/>
  <c r="BH427" i="5" s="1"/>
  <c r="BU427" i="5" s="1"/>
  <c r="AT132" i="5"/>
  <c r="BD132" i="5" s="1"/>
  <c r="BH132" i="5" s="1"/>
  <c r="BU132" i="5" s="1"/>
  <c r="AT683" i="5"/>
  <c r="AT81" i="5"/>
  <c r="BB81" i="5" s="1"/>
  <c r="AT674" i="5"/>
  <c r="AT809" i="5"/>
  <c r="AT570" i="5"/>
  <c r="BD570" i="5" s="1"/>
  <c r="BH570" i="5" s="1"/>
  <c r="BU570" i="5" s="1"/>
  <c r="AT228" i="5"/>
  <c r="BB228" i="5" s="1"/>
  <c r="AT803" i="5"/>
  <c r="BB803" i="5" s="1"/>
  <c r="AT494" i="5"/>
  <c r="BB494" i="5" s="1"/>
  <c r="AT158" i="5"/>
  <c r="AT174" i="5"/>
  <c r="AT448" i="5"/>
  <c r="AT267" i="5"/>
  <c r="AT476" i="5"/>
  <c r="BE476" i="5" s="1"/>
  <c r="BI476" i="5" s="1"/>
  <c r="BV476" i="5" s="1"/>
  <c r="AT491" i="5"/>
  <c r="BB491" i="5" s="1"/>
  <c r="AT204" i="5"/>
  <c r="AT668" i="5"/>
  <c r="BB668" i="5" s="1"/>
  <c r="AT146" i="5"/>
  <c r="AT762" i="5"/>
  <c r="BE762" i="5" s="1"/>
  <c r="BI762" i="5" s="1"/>
  <c r="BV762" i="5" s="1"/>
  <c r="AT85" i="5"/>
  <c r="BD85" i="5" s="1"/>
  <c r="BH85" i="5" s="1"/>
  <c r="BU85" i="5" s="1"/>
  <c r="AT610" i="5"/>
  <c r="AT766" i="5"/>
  <c r="BB766" i="5" s="1"/>
  <c r="AT523" i="5"/>
  <c r="BB523" i="5" s="1"/>
  <c r="AT156" i="5"/>
  <c r="AT717" i="5"/>
  <c r="BE717" i="5" s="1"/>
  <c r="BI717" i="5" s="1"/>
  <c r="BV717" i="5" s="1"/>
  <c r="AT458" i="5"/>
  <c r="AT500" i="5"/>
  <c r="BB500" i="5" s="1"/>
  <c r="AT739" i="5"/>
  <c r="AT734" i="5"/>
  <c r="BE734" i="5" s="1"/>
  <c r="BI734" i="5" s="1"/>
  <c r="BV734" i="5" s="1"/>
  <c r="AT747" i="5"/>
  <c r="BD747" i="5" s="1"/>
  <c r="BH747" i="5" s="1"/>
  <c r="BU747" i="5" s="1"/>
  <c r="AT558" i="5"/>
  <c r="BB558" i="5" s="1"/>
  <c r="AT375" i="5"/>
  <c r="AT300" i="5"/>
  <c r="BB300" i="5" s="1"/>
  <c r="AT713" i="5"/>
  <c r="AT268" i="5"/>
  <c r="BD268" i="5" s="1"/>
  <c r="BH268" i="5" s="1"/>
  <c r="BU268" i="5" s="1"/>
  <c r="AT810" i="5"/>
  <c r="AT82" i="5"/>
  <c r="AT650" i="5"/>
  <c r="BD650" i="5" s="1"/>
  <c r="BH650" i="5" s="1"/>
  <c r="BU650" i="5" s="1"/>
  <c r="AT86" i="5"/>
  <c r="BB86" i="5" s="1"/>
  <c r="AT550" i="5"/>
  <c r="BB550" i="5" s="1"/>
  <c r="AT330" i="5"/>
  <c r="BB330" i="5" s="1"/>
  <c r="AT55" i="5"/>
  <c r="AT560" i="5"/>
  <c r="BB560" i="5" s="1"/>
  <c r="AT780" i="5"/>
  <c r="AT297" i="5"/>
  <c r="AT162" i="5"/>
  <c r="BB162" i="5" s="1"/>
  <c r="AT721" i="5"/>
  <c r="BB721" i="5" s="1"/>
  <c r="AT118" i="5"/>
  <c r="AT634" i="5"/>
  <c r="BE634" i="5" s="1"/>
  <c r="BI634" i="5" s="1"/>
  <c r="BV634" i="5" s="1"/>
  <c r="AT277" i="5"/>
  <c r="AT47" i="5"/>
  <c r="AT524" i="5"/>
  <c r="AT60" i="5"/>
  <c r="AT371" i="5"/>
  <c r="BD371" i="5" s="1"/>
  <c r="BH371" i="5" s="1"/>
  <c r="BU371" i="5" s="1"/>
  <c r="AT288" i="5"/>
  <c r="BB288" i="5" s="1"/>
  <c r="AT239" i="5"/>
  <c r="BB239" i="5" s="1"/>
  <c r="AT770" i="5"/>
  <c r="BB770" i="5" s="1"/>
  <c r="AT591" i="5"/>
  <c r="AT338" i="5"/>
  <c r="BB338" i="5" s="1"/>
  <c r="AT757" i="5"/>
  <c r="BB757" i="5" s="1"/>
  <c r="AT203" i="5"/>
  <c r="AT248" i="5"/>
  <c r="BB248" i="5" s="1"/>
  <c r="AT533" i="5"/>
  <c r="BB533" i="5" s="1"/>
  <c r="AT59" i="5"/>
  <c r="BB59" i="5" s="1"/>
  <c r="AT589" i="5"/>
  <c r="BB589" i="5" s="1"/>
  <c r="AT114" i="5"/>
  <c r="AT62" i="5"/>
  <c r="BB62" i="5" s="1"/>
  <c r="AT567" i="5"/>
  <c r="AT423" i="5"/>
  <c r="BB423" i="5" s="1"/>
  <c r="AT335" i="5"/>
  <c r="BB335" i="5" s="1"/>
  <c r="AT263" i="5"/>
  <c r="BB263" i="5" s="1"/>
  <c r="AT214" i="5"/>
  <c r="AT774" i="5"/>
  <c r="BB774" i="5" s="1"/>
  <c r="AT609" i="5"/>
  <c r="AT255" i="5"/>
  <c r="BE255" i="5" s="1"/>
  <c r="BI255" i="5" s="1"/>
  <c r="BV255" i="5" s="1"/>
  <c r="AT763" i="5"/>
  <c r="AT584" i="5"/>
  <c r="AT677" i="5"/>
  <c r="BB677" i="5" s="1"/>
  <c r="AT637" i="5"/>
  <c r="BB637" i="5" s="1"/>
  <c r="AT184" i="5"/>
  <c r="AT729" i="5"/>
  <c r="BE729" i="5" s="1"/>
  <c r="BI729" i="5" s="1"/>
  <c r="BV729" i="5" s="1"/>
  <c r="AT641" i="5"/>
  <c r="AT252" i="5"/>
  <c r="BD252" i="5" s="1"/>
  <c r="BH252" i="5" s="1"/>
  <c r="BU252" i="5" s="1"/>
  <c r="AT797" i="5"/>
  <c r="BE797" i="5" s="1"/>
  <c r="BI797" i="5" s="1"/>
  <c r="BV797" i="5" s="1"/>
  <c r="AT596" i="5"/>
  <c r="AT223" i="5"/>
  <c r="BB223" i="5" s="1"/>
  <c r="AT756" i="5"/>
  <c r="BB756" i="5" s="1"/>
  <c r="AT155" i="5"/>
  <c r="BE155" i="5" s="1"/>
  <c r="BI155" i="5" s="1"/>
  <c r="BV155" i="5" s="1"/>
  <c r="AT715" i="5"/>
  <c r="BB715" i="5" s="1"/>
  <c r="AT166" i="5"/>
  <c r="AT621" i="5"/>
  <c r="BB621" i="5" s="1"/>
  <c r="AT287" i="5"/>
  <c r="AT100" i="5"/>
  <c r="BE100" i="5" s="1"/>
  <c r="BI100" i="5" s="1"/>
  <c r="BV100" i="5" s="1"/>
  <c r="AT563" i="5"/>
  <c r="BD563" i="5" s="1"/>
  <c r="BH563" i="5" s="1"/>
  <c r="BU563" i="5" s="1"/>
  <c r="AT686" i="5"/>
  <c r="BB686" i="5" s="1"/>
  <c r="AT96" i="5"/>
  <c r="BD96" i="5" s="1"/>
  <c r="BH96" i="5" s="1"/>
  <c r="BU96" i="5" s="1"/>
  <c r="AT577" i="5"/>
  <c r="BD577" i="5" s="1"/>
  <c r="BH577" i="5" s="1"/>
  <c r="AT815" i="5"/>
  <c r="AT726" i="5"/>
  <c r="BD726" i="5" s="1"/>
  <c r="BH726" i="5" s="1"/>
  <c r="BU726" i="5" s="1"/>
  <c r="AT554" i="5"/>
  <c r="BD554" i="5" s="1"/>
  <c r="BH554" i="5" s="1"/>
  <c r="BU554" i="5" s="1"/>
  <c r="AT349" i="5"/>
  <c r="AT209" i="5"/>
  <c r="BE209" i="5" s="1"/>
  <c r="BI209" i="5" s="1"/>
  <c r="BV209" i="5" s="1"/>
  <c r="AT332" i="5"/>
  <c r="BB332" i="5" s="1"/>
  <c r="AT799" i="5"/>
  <c r="AT242" i="5"/>
  <c r="BD242" i="5" s="1"/>
  <c r="BH242" i="5" s="1"/>
  <c r="BU242" i="5" s="1"/>
  <c r="AT722" i="5"/>
  <c r="AT63" i="5"/>
  <c r="BB63" i="5" s="1"/>
  <c r="AT540" i="5"/>
  <c r="AT247" i="5"/>
  <c r="BB247" i="5" s="1"/>
  <c r="AT755" i="5"/>
  <c r="BE755" i="5" s="1"/>
  <c r="BI755" i="5" s="1"/>
  <c r="BV755" i="5" s="1"/>
  <c r="AT561" i="5"/>
  <c r="BB561" i="5" s="1"/>
  <c r="AT645" i="5"/>
  <c r="AT139" i="5"/>
  <c r="BB139" i="5" s="1"/>
  <c r="AT373" i="5"/>
  <c r="AT334" i="5"/>
  <c r="BD334" i="5" s="1"/>
  <c r="BH334" i="5" s="1"/>
  <c r="BU334" i="5" s="1"/>
  <c r="AT72" i="5"/>
  <c r="BB72" i="5" s="1"/>
  <c r="AT453" i="5"/>
  <c r="BE453" i="5" s="1"/>
  <c r="BI453" i="5" s="1"/>
  <c r="BV453" i="5" s="1"/>
  <c r="AT380" i="5"/>
  <c r="BB380" i="5" s="1"/>
  <c r="AT102" i="5"/>
  <c r="BE102" i="5" s="1"/>
  <c r="BI102" i="5" s="1"/>
  <c r="BV102" i="5" s="1"/>
  <c r="AT327" i="5"/>
  <c r="BE327" i="5" s="1"/>
  <c r="BI327" i="5" s="1"/>
  <c r="BV327" i="5" s="1"/>
  <c r="AT346" i="5"/>
  <c r="BD346" i="5" s="1"/>
  <c r="BH346" i="5" s="1"/>
  <c r="BU346" i="5" s="1"/>
  <c r="AT181" i="5"/>
  <c r="AT667" i="5"/>
  <c r="BE667" i="5" s="1"/>
  <c r="BI667" i="5" s="1"/>
  <c r="BV667" i="5" s="1"/>
  <c r="AT90" i="5"/>
  <c r="AT679" i="5"/>
  <c r="AT351" i="5"/>
  <c r="BB351" i="5" s="1"/>
  <c r="AT42" i="5"/>
  <c r="BB42" i="5" s="1"/>
  <c r="AT638" i="5"/>
  <c r="BB638" i="5" s="1"/>
  <c r="AT816" i="5"/>
  <c r="BB816" i="5" s="1"/>
  <c r="AT149" i="5"/>
  <c r="AT467" i="5"/>
  <c r="BE467" i="5" s="1"/>
  <c r="BI467" i="5" s="1"/>
  <c r="BV467" i="5" s="1"/>
  <c r="AT123" i="5"/>
  <c r="BB123" i="5" s="1"/>
  <c r="AT195" i="5"/>
  <c r="AT704" i="5"/>
  <c r="BB704" i="5" s="1"/>
  <c r="AT430" i="5"/>
  <c r="BD430" i="5" s="1"/>
  <c r="BH430" i="5" s="1"/>
  <c r="BU430" i="5" s="1"/>
  <c r="AT77" i="5"/>
  <c r="AT602" i="5"/>
  <c r="BB602" i="5" s="1"/>
  <c r="AT353" i="5"/>
  <c r="AT417" i="5"/>
  <c r="BB417" i="5" s="1"/>
  <c r="AT455" i="5"/>
  <c r="AT377" i="5"/>
  <c r="AT167" i="5"/>
  <c r="BB167" i="5" s="1"/>
  <c r="AT599" i="5"/>
  <c r="BB599" i="5" s="1"/>
  <c r="AT501" i="5"/>
  <c r="AT817" i="5"/>
  <c r="BB817" i="5" s="1"/>
  <c r="AT53" i="5"/>
  <c r="AT386" i="5"/>
  <c r="BB386" i="5" s="1"/>
  <c r="AT329" i="5"/>
  <c r="BB329" i="5" s="1"/>
  <c r="AT258" i="5"/>
  <c r="AT658" i="5"/>
  <c r="BE658" i="5" s="1"/>
  <c r="BI658" i="5" s="1"/>
  <c r="BV658" i="5" s="1"/>
  <c r="AT308" i="5"/>
  <c r="BD308" i="5" s="1"/>
  <c r="BH308" i="5" s="1"/>
  <c r="BU308" i="5" s="1"/>
  <c r="AT74" i="5"/>
  <c r="BD74" i="5" s="1"/>
  <c r="BH74" i="5" s="1"/>
  <c r="BU74" i="5" s="1"/>
  <c r="AT761" i="5"/>
  <c r="BD761" i="5" s="1"/>
  <c r="BH761" i="5" s="1"/>
  <c r="BU761" i="5" s="1"/>
  <c r="AT639" i="5"/>
  <c r="AT413" i="5"/>
  <c r="BB413" i="5" s="1"/>
  <c r="AT537" i="5"/>
  <c r="AT322" i="5"/>
  <c r="AT129" i="5"/>
  <c r="BB129" i="5" s="1"/>
  <c r="AT614" i="5"/>
  <c r="BB614" i="5" s="1"/>
  <c r="AT399" i="5"/>
  <c r="BB399" i="5" s="1"/>
  <c r="AT175" i="5"/>
  <c r="BB175" i="5" s="1"/>
  <c r="AT333" i="5"/>
  <c r="AT120" i="5"/>
  <c r="AT820" i="5"/>
  <c r="AT179" i="5"/>
  <c r="AT188" i="5"/>
  <c r="BE188" i="5" s="1"/>
  <c r="BI188" i="5" s="1"/>
  <c r="BV188" i="5" s="1"/>
  <c r="AT587" i="5"/>
  <c r="BB587" i="5" s="1"/>
  <c r="AT311" i="5"/>
  <c r="AT45" i="5"/>
  <c r="BB45" i="5" s="1"/>
  <c r="AT124" i="5"/>
  <c r="AT354" i="5"/>
  <c r="BB354" i="5" s="1"/>
  <c r="AT216" i="5"/>
  <c r="AT270" i="5"/>
  <c r="AT781" i="5"/>
  <c r="BB781" i="5" s="1"/>
  <c r="AT89" i="5"/>
  <c r="BB89" i="5" s="1"/>
  <c r="AT680" i="5"/>
  <c r="AT381" i="5"/>
  <c r="BB381" i="5" s="1"/>
  <c r="AT160" i="5"/>
  <c r="AT619" i="5"/>
  <c r="BB619" i="5" s="1"/>
  <c r="AT392" i="5"/>
  <c r="BD392" i="5" s="1"/>
  <c r="BH392" i="5" s="1"/>
  <c r="BU392" i="5" s="1"/>
  <c r="AT507" i="5"/>
  <c r="BD507" i="5" s="1"/>
  <c r="BH507" i="5" s="1"/>
  <c r="BU507" i="5" s="1"/>
  <c r="AT703" i="5"/>
  <c r="BD703" i="5" s="1"/>
  <c r="BH703" i="5" s="1"/>
  <c r="BU703" i="5" s="1"/>
  <c r="AT626" i="5"/>
  <c r="BD626" i="5" s="1"/>
  <c r="BH626" i="5" s="1"/>
  <c r="BU626" i="5" s="1"/>
  <c r="AT627" i="5"/>
  <c r="BD627" i="5" s="1"/>
  <c r="BH627" i="5" s="1"/>
  <c r="BU627" i="5" s="1"/>
  <c r="AT579" i="5"/>
  <c r="BD579" i="5" s="1"/>
  <c r="BH579" i="5" s="1"/>
  <c r="BU579" i="5" s="1"/>
  <c r="AT649" i="5"/>
  <c r="AT54" i="5"/>
  <c r="AT331" i="5"/>
  <c r="AT464" i="5"/>
  <c r="BB464" i="5" s="1"/>
  <c r="AT648" i="5"/>
  <c r="BB648" i="5" s="1"/>
  <c r="AT655" i="5"/>
  <c r="BB655" i="5" s="1"/>
  <c r="AT285" i="5"/>
  <c r="BB285" i="5" s="1"/>
  <c r="AT176" i="5"/>
  <c r="BB176" i="5" s="1"/>
  <c r="AT629" i="5"/>
  <c r="AT98" i="5"/>
  <c r="BB98" i="5" s="1"/>
  <c r="AT728" i="5"/>
  <c r="AT712" i="5"/>
  <c r="AT362" i="5"/>
  <c r="BB362" i="5" s="1"/>
  <c r="AT249" i="5"/>
  <c r="BB249" i="5" s="1"/>
  <c r="AT581" i="5"/>
  <c r="BE581" i="5" s="1"/>
  <c r="BI581" i="5" s="1"/>
  <c r="BV581" i="5" s="1"/>
  <c r="AT701" i="5"/>
  <c r="BB701" i="5" s="1"/>
  <c r="AT571" i="5"/>
  <c r="AT202" i="5"/>
  <c r="BB202" i="5" s="1"/>
  <c r="AT189" i="5"/>
  <c r="BB189" i="5" s="1"/>
  <c r="AT526" i="5"/>
  <c r="BB526" i="5" s="1"/>
  <c r="AT623" i="5"/>
  <c r="BB623" i="5" s="1"/>
  <c r="AT530" i="5"/>
  <c r="BB530" i="5" s="1"/>
  <c r="BE706" i="5"/>
  <c r="BI706" i="5" s="1"/>
  <c r="BV706" i="5" s="1"/>
  <c r="BD279" i="5"/>
  <c r="BH279" i="5" s="1"/>
  <c r="BU279" i="5" s="1"/>
  <c r="BB719" i="5"/>
  <c r="BE719" i="5"/>
  <c r="BI719" i="5" s="1"/>
  <c r="BV719" i="5" s="1"/>
  <c r="BD719" i="5"/>
  <c r="BH719" i="5" s="1"/>
  <c r="BU719" i="5" s="1"/>
  <c r="BB163" i="5"/>
  <c r="BB400" i="5"/>
  <c r="BD400" i="5"/>
  <c r="BH400" i="5" s="1"/>
  <c r="BU400" i="5" s="1"/>
  <c r="BE400" i="5"/>
  <c r="BI400" i="5" s="1"/>
  <c r="BV400" i="5" s="1"/>
  <c r="BB365" i="5"/>
  <c r="BD365" i="5"/>
  <c r="BH365" i="5" s="1"/>
  <c r="BU365" i="5" s="1"/>
  <c r="BB245" i="5"/>
  <c r="BD245" i="5"/>
  <c r="BH245" i="5" s="1"/>
  <c r="BU245" i="5" s="1"/>
  <c r="BE245" i="5"/>
  <c r="BI245" i="5" s="1"/>
  <c r="BV245" i="5" s="1"/>
  <c r="BD343" i="5"/>
  <c r="BH343" i="5" s="1"/>
  <c r="BU343" i="5" s="1"/>
  <c r="BB470" i="5"/>
  <c r="BE470" i="5"/>
  <c r="BI470" i="5" s="1"/>
  <c r="BV470" i="5" s="1"/>
  <c r="BD470" i="5"/>
  <c r="BH470" i="5" s="1"/>
  <c r="BU470" i="5" s="1"/>
  <c r="BB576" i="5"/>
  <c r="BD576" i="5"/>
  <c r="BH576" i="5" s="1"/>
  <c r="BU576" i="5" s="1"/>
  <c r="BE576" i="5"/>
  <c r="BI576" i="5" s="1"/>
  <c r="BV576" i="5" s="1"/>
  <c r="BB462" i="5"/>
  <c r="BE462" i="5"/>
  <c r="BI462" i="5" s="1"/>
  <c r="BV462" i="5" s="1"/>
  <c r="BD462" i="5"/>
  <c r="BH462" i="5" s="1"/>
  <c r="BU462" i="5" s="1"/>
  <c r="BB804" i="5"/>
  <c r="BE804" i="5"/>
  <c r="BI804" i="5" s="1"/>
  <c r="BV804" i="5" s="1"/>
  <c r="BD804" i="5"/>
  <c r="BH804" i="5" s="1"/>
  <c r="BU804" i="5" s="1"/>
  <c r="BB675" i="5"/>
  <c r="BD675" i="5"/>
  <c r="BH675" i="5" s="1"/>
  <c r="BU675" i="5" s="1"/>
  <c r="BE675" i="5"/>
  <c r="BI675" i="5" s="1"/>
  <c r="BV675" i="5" s="1"/>
  <c r="BB768" i="5"/>
  <c r="BD768" i="5"/>
  <c r="BH768" i="5" s="1"/>
  <c r="BU768" i="5" s="1"/>
  <c r="BE768" i="5"/>
  <c r="BI768" i="5" s="1"/>
  <c r="BV768" i="5" s="1"/>
  <c r="BB795" i="5"/>
  <c r="BE795" i="5"/>
  <c r="BI795" i="5" s="1"/>
  <c r="BV795" i="5" s="1"/>
  <c r="BD795" i="5"/>
  <c r="BH795" i="5" s="1"/>
  <c r="BU795" i="5" s="1"/>
  <c r="BB603" i="5"/>
  <c r="BB387" i="5"/>
  <c r="BD387" i="5"/>
  <c r="BH387" i="5" s="1"/>
  <c r="BU387" i="5" s="1"/>
  <c r="BE387" i="5"/>
  <c r="BI387" i="5" s="1"/>
  <c r="BV387" i="5" s="1"/>
  <c r="BB198" i="5"/>
  <c r="BD198" i="5"/>
  <c r="BH198" i="5" s="1"/>
  <c r="BU198" i="5" s="1"/>
  <c r="BE198" i="5"/>
  <c r="BI198" i="5" s="1"/>
  <c r="BV198" i="5" s="1"/>
  <c r="BE619" i="5"/>
  <c r="BI619" i="5" s="1"/>
  <c r="BV619" i="5" s="1"/>
  <c r="BB124" i="5"/>
  <c r="BE124" i="5"/>
  <c r="BI124" i="5" s="1"/>
  <c r="BV124" i="5" s="1"/>
  <c r="BD124" i="5"/>
  <c r="BH124" i="5" s="1"/>
  <c r="BU124" i="5" s="1"/>
  <c r="BB311" i="5"/>
  <c r="BE311" i="5"/>
  <c r="BI311" i="5" s="1"/>
  <c r="BV311" i="5" s="1"/>
  <c r="BD311" i="5"/>
  <c r="BH311" i="5" s="1"/>
  <c r="BU311" i="5" s="1"/>
  <c r="BE417" i="5"/>
  <c r="BI417" i="5" s="1"/>
  <c r="BV417" i="5" s="1"/>
  <c r="BD667" i="5"/>
  <c r="BH667" i="5" s="1"/>
  <c r="BU667" i="5" s="1"/>
  <c r="BB334" i="5"/>
  <c r="BB112" i="5"/>
  <c r="BE112" i="5"/>
  <c r="BI112" i="5" s="1"/>
  <c r="BV112" i="5" s="1"/>
  <c r="BD112" i="5"/>
  <c r="BH112" i="5" s="1"/>
  <c r="BU112" i="5" s="1"/>
  <c r="BB502" i="5"/>
  <c r="BD502" i="5"/>
  <c r="BH502" i="5" s="1"/>
  <c r="BU502" i="5" s="1"/>
  <c r="BE502" i="5"/>
  <c r="BI502" i="5" s="1"/>
  <c r="BV502" i="5" s="1"/>
  <c r="BB767" i="5"/>
  <c r="BD767" i="5"/>
  <c r="BH767" i="5" s="1"/>
  <c r="BU767" i="5" s="1"/>
  <c r="BE767" i="5"/>
  <c r="BI767" i="5" s="1"/>
  <c r="BV767" i="5" s="1"/>
  <c r="BB207" i="5"/>
  <c r="BE207" i="5"/>
  <c r="BI207" i="5" s="1"/>
  <c r="BV207" i="5" s="1"/>
  <c r="BD207" i="5"/>
  <c r="BH207" i="5" s="1"/>
  <c r="BU207" i="5" s="1"/>
  <c r="BB442" i="5"/>
  <c r="BD442" i="5"/>
  <c r="BH442" i="5" s="1"/>
  <c r="BU442" i="5" s="1"/>
  <c r="BE442" i="5"/>
  <c r="BI442" i="5" s="1"/>
  <c r="BV442" i="5" s="1"/>
  <c r="BB789" i="5"/>
  <c r="BE789" i="5"/>
  <c r="BI789" i="5" s="1"/>
  <c r="BV789" i="5" s="1"/>
  <c r="BD789" i="5"/>
  <c r="BH789" i="5" s="1"/>
  <c r="BU789" i="5" s="1"/>
  <c r="BB391" i="5"/>
  <c r="BE391" i="5"/>
  <c r="BI391" i="5" s="1"/>
  <c r="BV391" i="5" s="1"/>
  <c r="BD391" i="5"/>
  <c r="BH391" i="5" s="1"/>
  <c r="BU391" i="5" s="1"/>
  <c r="BB199" i="5"/>
  <c r="BD199" i="5"/>
  <c r="BH199" i="5" s="1"/>
  <c r="BU199" i="5" s="1"/>
  <c r="BE199" i="5"/>
  <c r="BI199" i="5" s="1"/>
  <c r="BV199" i="5" s="1"/>
  <c r="BB539" i="5"/>
  <c r="BD539" i="5"/>
  <c r="BH539" i="5" s="1"/>
  <c r="BU539" i="5" s="1"/>
  <c r="BE539" i="5"/>
  <c r="BI539" i="5" s="1"/>
  <c r="BV539" i="5" s="1"/>
  <c r="BB613" i="5"/>
  <c r="BE613" i="5"/>
  <c r="BI613" i="5" s="1"/>
  <c r="BV613" i="5" s="1"/>
  <c r="BD613" i="5"/>
  <c r="BH613" i="5" s="1"/>
  <c r="BU613" i="5" s="1"/>
  <c r="BE280" i="5"/>
  <c r="BI280" i="5" s="1"/>
  <c r="BV280" i="5" s="1"/>
  <c r="BB280" i="5"/>
  <c r="BD280" i="5"/>
  <c r="BH280" i="5" s="1"/>
  <c r="BU280" i="5" s="1"/>
  <c r="BB419" i="5"/>
  <c r="BE419" i="5"/>
  <c r="BI419" i="5" s="1"/>
  <c r="BV419" i="5" s="1"/>
  <c r="BD419" i="5"/>
  <c r="BH419" i="5" s="1"/>
  <c r="BU419" i="5" s="1"/>
  <c r="BB726" i="5"/>
  <c r="BE726" i="5"/>
  <c r="BI726" i="5" s="1"/>
  <c r="BV726" i="5" s="1"/>
  <c r="BB815" i="5"/>
  <c r="BD815" i="5"/>
  <c r="BH815" i="5" s="1"/>
  <c r="BU815" i="5" s="1"/>
  <c r="BE815" i="5"/>
  <c r="BI815" i="5" s="1"/>
  <c r="BV815" i="5" s="1"/>
  <c r="BB96" i="5"/>
  <c r="BE621" i="5"/>
  <c r="BI621" i="5" s="1"/>
  <c r="BV621" i="5" s="1"/>
  <c r="BD621" i="5"/>
  <c r="BH621" i="5" s="1"/>
  <c r="BU621" i="5" s="1"/>
  <c r="BB166" i="5"/>
  <c r="BE166" i="5"/>
  <c r="BI166" i="5" s="1"/>
  <c r="BV166" i="5" s="1"/>
  <c r="BD166" i="5"/>
  <c r="BH166" i="5" s="1"/>
  <c r="BU166" i="5" s="1"/>
  <c r="BB155" i="5"/>
  <c r="BD155" i="5"/>
  <c r="BH155" i="5" s="1"/>
  <c r="BU155" i="5" s="1"/>
  <c r="BB797" i="5"/>
  <c r="BB252" i="5"/>
  <c r="BB641" i="5"/>
  <c r="BD641" i="5"/>
  <c r="BH641" i="5" s="1"/>
  <c r="BU641" i="5" s="1"/>
  <c r="BE641" i="5"/>
  <c r="BI641" i="5" s="1"/>
  <c r="BV641" i="5" s="1"/>
  <c r="BB184" i="5"/>
  <c r="BD184" i="5"/>
  <c r="BH184" i="5" s="1"/>
  <c r="BU184" i="5" s="1"/>
  <c r="BE184" i="5"/>
  <c r="BI184" i="5" s="1"/>
  <c r="BV184" i="5" s="1"/>
  <c r="BB255" i="5"/>
  <c r="BD255" i="5"/>
  <c r="BH255" i="5" s="1"/>
  <c r="BU255" i="5" s="1"/>
  <c r="BB609" i="5"/>
  <c r="BE609" i="5"/>
  <c r="BI609" i="5" s="1"/>
  <c r="BV609" i="5" s="1"/>
  <c r="BD609" i="5"/>
  <c r="BH609" i="5" s="1"/>
  <c r="BU609" i="5" s="1"/>
  <c r="BE774" i="5"/>
  <c r="BI774" i="5" s="1"/>
  <c r="BV774" i="5" s="1"/>
  <c r="BB214" i="5"/>
  <c r="BE214" i="5"/>
  <c r="BI214" i="5" s="1"/>
  <c r="BV214" i="5" s="1"/>
  <c r="BD214" i="5"/>
  <c r="BH214" i="5" s="1"/>
  <c r="BU214" i="5" s="1"/>
  <c r="BD62" i="5"/>
  <c r="BH62" i="5" s="1"/>
  <c r="BU62" i="5" s="1"/>
  <c r="BB114" i="5"/>
  <c r="BE114" i="5"/>
  <c r="BI114" i="5" s="1"/>
  <c r="BV114" i="5" s="1"/>
  <c r="BD114" i="5"/>
  <c r="BH114" i="5" s="1"/>
  <c r="BU114" i="5" s="1"/>
  <c r="BD59" i="5"/>
  <c r="BH59" i="5" s="1"/>
  <c r="BU59" i="5" s="1"/>
  <c r="BE338" i="5"/>
  <c r="BI338" i="5" s="1"/>
  <c r="BV338" i="5" s="1"/>
  <c r="BB591" i="5"/>
  <c r="BE591" i="5"/>
  <c r="BI591" i="5" s="1"/>
  <c r="BV591" i="5" s="1"/>
  <c r="BD591" i="5"/>
  <c r="BH591" i="5" s="1"/>
  <c r="BU591" i="5" s="1"/>
  <c r="BD239" i="5"/>
  <c r="BH239" i="5" s="1"/>
  <c r="BU239" i="5" s="1"/>
  <c r="BE239" i="5"/>
  <c r="BI239" i="5" s="1"/>
  <c r="BV239" i="5" s="1"/>
  <c r="BD47" i="5"/>
  <c r="BH47" i="5" s="1"/>
  <c r="BU47" i="5" s="1"/>
  <c r="BB47" i="5"/>
  <c r="BE47" i="5"/>
  <c r="BI47" i="5" s="1"/>
  <c r="BV47" i="5" s="1"/>
  <c r="BB277" i="5"/>
  <c r="BE277" i="5"/>
  <c r="BI277" i="5" s="1"/>
  <c r="BV277" i="5" s="1"/>
  <c r="BD277" i="5"/>
  <c r="BH277" i="5" s="1"/>
  <c r="BU277" i="5" s="1"/>
  <c r="BB118" i="5"/>
  <c r="BE118" i="5"/>
  <c r="BI118" i="5" s="1"/>
  <c r="BV118" i="5" s="1"/>
  <c r="BD118" i="5"/>
  <c r="BH118" i="5" s="1"/>
  <c r="BU118" i="5" s="1"/>
  <c r="BB55" i="5"/>
  <c r="BD55" i="5"/>
  <c r="BH55" i="5" s="1"/>
  <c r="BU55" i="5" s="1"/>
  <c r="BE55" i="5"/>
  <c r="BI55" i="5" s="1"/>
  <c r="BV55" i="5" s="1"/>
  <c r="BD550" i="5"/>
  <c r="BH550" i="5" s="1"/>
  <c r="BU550" i="5" s="1"/>
  <c r="BE550" i="5"/>
  <c r="BI550" i="5" s="1"/>
  <c r="BV550" i="5" s="1"/>
  <c r="BE810" i="5"/>
  <c r="BI810" i="5" s="1"/>
  <c r="BV810" i="5" s="1"/>
  <c r="BB268" i="5"/>
  <c r="BE268" i="5"/>
  <c r="BI268" i="5" s="1"/>
  <c r="BV268" i="5" s="1"/>
  <c r="BB713" i="5"/>
  <c r="BE713" i="5"/>
  <c r="BI713" i="5" s="1"/>
  <c r="BV713" i="5" s="1"/>
  <c r="BD713" i="5"/>
  <c r="BH713" i="5" s="1"/>
  <c r="BU713" i="5" s="1"/>
  <c r="BB375" i="5"/>
  <c r="BE375" i="5"/>
  <c r="BI375" i="5" s="1"/>
  <c r="BV375" i="5" s="1"/>
  <c r="BD375" i="5"/>
  <c r="BH375" i="5" s="1"/>
  <c r="BU375" i="5" s="1"/>
  <c r="BE500" i="5"/>
  <c r="BI500" i="5" s="1"/>
  <c r="BV500" i="5" s="1"/>
  <c r="BD500" i="5"/>
  <c r="BH500" i="5" s="1"/>
  <c r="BU500" i="5" s="1"/>
  <c r="BB458" i="5"/>
  <c r="BD458" i="5"/>
  <c r="BH458" i="5" s="1"/>
  <c r="BU458" i="5" s="1"/>
  <c r="BE458" i="5"/>
  <c r="BI458" i="5" s="1"/>
  <c r="BV458" i="5" s="1"/>
  <c r="BB156" i="5"/>
  <c r="BD156" i="5"/>
  <c r="BH156" i="5" s="1"/>
  <c r="BU156" i="5" s="1"/>
  <c r="BE156" i="5"/>
  <c r="BI156" i="5" s="1"/>
  <c r="BV156" i="5" s="1"/>
  <c r="BB85" i="5"/>
  <c r="BE85" i="5"/>
  <c r="BI85" i="5" s="1"/>
  <c r="BV85" i="5" s="1"/>
  <c r="BB762" i="5"/>
  <c r="BB146" i="5"/>
  <c r="BD146" i="5"/>
  <c r="BH146" i="5" s="1"/>
  <c r="BU146" i="5" s="1"/>
  <c r="BE146" i="5"/>
  <c r="BI146" i="5" s="1"/>
  <c r="BV146" i="5" s="1"/>
  <c r="BB204" i="5"/>
  <c r="BE204" i="5"/>
  <c r="BI204" i="5" s="1"/>
  <c r="BV204" i="5" s="1"/>
  <c r="BD204" i="5"/>
  <c r="BH204" i="5" s="1"/>
  <c r="BU204" i="5" s="1"/>
  <c r="BE317" i="5"/>
  <c r="BI317" i="5" s="1"/>
  <c r="BV317" i="5" s="1"/>
  <c r="BB317" i="5"/>
  <c r="BD317" i="5"/>
  <c r="BH317" i="5" s="1"/>
  <c r="BU317" i="5" s="1"/>
  <c r="BB319" i="5"/>
  <c r="BE319" i="5"/>
  <c r="BI319" i="5" s="1"/>
  <c r="BV319" i="5" s="1"/>
  <c r="BD319" i="5"/>
  <c r="BH319" i="5" s="1"/>
  <c r="BU319" i="5" s="1"/>
  <c r="BB278" i="5"/>
  <c r="BD278" i="5"/>
  <c r="BH278" i="5" s="1"/>
  <c r="BU278" i="5" s="1"/>
  <c r="BE278" i="5"/>
  <c r="BI278" i="5" s="1"/>
  <c r="BV278" i="5" s="1"/>
  <c r="BB581" i="5"/>
  <c r="BB173" i="5"/>
  <c r="BE173" i="5"/>
  <c r="BI173" i="5" s="1"/>
  <c r="BV173" i="5" s="1"/>
  <c r="BD173" i="5"/>
  <c r="BH173" i="5" s="1"/>
  <c r="BU173" i="5" s="1"/>
  <c r="BE701" i="5"/>
  <c r="BI701" i="5" s="1"/>
  <c r="BV701" i="5" s="1"/>
  <c r="BB687" i="5"/>
  <c r="BD687" i="5"/>
  <c r="BH687" i="5" s="1"/>
  <c r="BU687" i="5" s="1"/>
  <c r="BE687" i="5"/>
  <c r="BI687" i="5" s="1"/>
  <c r="BV687" i="5" s="1"/>
  <c r="BB571" i="5"/>
  <c r="BE571" i="5"/>
  <c r="BI571" i="5" s="1"/>
  <c r="BV571" i="5" s="1"/>
  <c r="BD571" i="5"/>
  <c r="BH571" i="5" s="1"/>
  <c r="BU571" i="5" s="1"/>
  <c r="BB794" i="5"/>
  <c r="BD794" i="5"/>
  <c r="BH794" i="5" s="1"/>
  <c r="BU794" i="5" s="1"/>
  <c r="BE794" i="5"/>
  <c r="BI794" i="5" s="1"/>
  <c r="BV794" i="5" s="1"/>
  <c r="BE202" i="5"/>
  <c r="BI202" i="5" s="1"/>
  <c r="BV202" i="5" s="1"/>
  <c r="BD202" i="5"/>
  <c r="BH202" i="5" s="1"/>
  <c r="BU202" i="5" s="1"/>
  <c r="BB240" i="5"/>
  <c r="BD240" i="5"/>
  <c r="BH240" i="5" s="1"/>
  <c r="BU240" i="5" s="1"/>
  <c r="BE240" i="5"/>
  <c r="BI240" i="5" s="1"/>
  <c r="BV240" i="5" s="1"/>
  <c r="BB732" i="5"/>
  <c r="BE732" i="5"/>
  <c r="BI732" i="5" s="1"/>
  <c r="BV732" i="5" s="1"/>
  <c r="BD732" i="5"/>
  <c r="BH732" i="5" s="1"/>
  <c r="BU732" i="5" s="1"/>
  <c r="BB46" i="5"/>
  <c r="BD46" i="5"/>
  <c r="BH46" i="5" s="1"/>
  <c r="BU46" i="5" s="1"/>
  <c r="BE46" i="5"/>
  <c r="BI46" i="5" s="1"/>
  <c r="BV46" i="5" s="1"/>
  <c r="BB741" i="5"/>
  <c r="BE741" i="5"/>
  <c r="BI741" i="5" s="1"/>
  <c r="BV741" i="5" s="1"/>
  <c r="BD741" i="5"/>
  <c r="BH741" i="5" s="1"/>
  <c r="BU741" i="5" s="1"/>
  <c r="BB579" i="5"/>
  <c r="BB627" i="5"/>
  <c r="BE627" i="5"/>
  <c r="BI627" i="5" s="1"/>
  <c r="BV627" i="5" s="1"/>
  <c r="BB160" i="5"/>
  <c r="BD160" i="5"/>
  <c r="BH160" i="5" s="1"/>
  <c r="BU160" i="5" s="1"/>
  <c r="BE160" i="5"/>
  <c r="BI160" i="5" s="1"/>
  <c r="BV160" i="5" s="1"/>
  <c r="BB680" i="5"/>
  <c r="BD680" i="5"/>
  <c r="BH680" i="5" s="1"/>
  <c r="BU680" i="5" s="1"/>
  <c r="BE680" i="5"/>
  <c r="BI680" i="5" s="1"/>
  <c r="BV680" i="5" s="1"/>
  <c r="BE45" i="5"/>
  <c r="BI45" i="5" s="1"/>
  <c r="BV45" i="5" s="1"/>
  <c r="BE399" i="5"/>
  <c r="BI399" i="5" s="1"/>
  <c r="BV399" i="5" s="1"/>
  <c r="BB639" i="5"/>
  <c r="BE639" i="5"/>
  <c r="BI639" i="5" s="1"/>
  <c r="BV639" i="5" s="1"/>
  <c r="BD639" i="5"/>
  <c r="BH639" i="5" s="1"/>
  <c r="BU639" i="5" s="1"/>
  <c r="BB74" i="5"/>
  <c r="BE74" i="5"/>
  <c r="BI74" i="5" s="1"/>
  <c r="BV74" i="5" s="1"/>
  <c r="BB53" i="5"/>
  <c r="BD53" i="5"/>
  <c r="BH53" i="5" s="1"/>
  <c r="BU53" i="5" s="1"/>
  <c r="BE53" i="5"/>
  <c r="BI53" i="5" s="1"/>
  <c r="BV53" i="5" s="1"/>
  <c r="BE501" i="5"/>
  <c r="BI501" i="5" s="1"/>
  <c r="BV501" i="5" s="1"/>
  <c r="BB501" i="5"/>
  <c r="BD501" i="5"/>
  <c r="BH501" i="5" s="1"/>
  <c r="BU501" i="5" s="1"/>
  <c r="BB353" i="5"/>
  <c r="BD353" i="5"/>
  <c r="BH353" i="5" s="1"/>
  <c r="BU353" i="5" s="1"/>
  <c r="BE353" i="5"/>
  <c r="BI353" i="5" s="1"/>
  <c r="BV353" i="5" s="1"/>
  <c r="BB77" i="5"/>
  <c r="BD77" i="5"/>
  <c r="BH77" i="5" s="1"/>
  <c r="BU77" i="5" s="1"/>
  <c r="BE77" i="5"/>
  <c r="BI77" i="5" s="1"/>
  <c r="BV77" i="5" s="1"/>
  <c r="BB149" i="5"/>
  <c r="BD149" i="5"/>
  <c r="BH149" i="5" s="1"/>
  <c r="BU149" i="5" s="1"/>
  <c r="BE149" i="5"/>
  <c r="BI149" i="5" s="1"/>
  <c r="BV149" i="5" s="1"/>
  <c r="BD638" i="5"/>
  <c r="BH638" i="5" s="1"/>
  <c r="BU638" i="5" s="1"/>
  <c r="BB181" i="5"/>
  <c r="BD181" i="5"/>
  <c r="BH181" i="5" s="1"/>
  <c r="BU181" i="5" s="1"/>
  <c r="BE181" i="5"/>
  <c r="BI181" i="5" s="1"/>
  <c r="BV181" i="5" s="1"/>
  <c r="BB327" i="5"/>
  <c r="BD327" i="5"/>
  <c r="BH327" i="5" s="1"/>
  <c r="BU327" i="5" s="1"/>
  <c r="BB373" i="5"/>
  <c r="BE373" i="5"/>
  <c r="BI373" i="5" s="1"/>
  <c r="BV373" i="5" s="1"/>
  <c r="BD373" i="5"/>
  <c r="BH373" i="5" s="1"/>
  <c r="BU373" i="5" s="1"/>
  <c r="BB645" i="5"/>
  <c r="BE645" i="5"/>
  <c r="BI645" i="5" s="1"/>
  <c r="BV645" i="5" s="1"/>
  <c r="BD645" i="5"/>
  <c r="BH645" i="5" s="1"/>
  <c r="BU645" i="5" s="1"/>
  <c r="BB722" i="5"/>
  <c r="BD722" i="5"/>
  <c r="BH722" i="5" s="1"/>
  <c r="BU722" i="5" s="1"/>
  <c r="BE722" i="5"/>
  <c r="BI722" i="5" s="1"/>
  <c r="BV722" i="5" s="1"/>
  <c r="BB799" i="5"/>
  <c r="BD799" i="5"/>
  <c r="BH799" i="5" s="1"/>
  <c r="BU799" i="5" s="1"/>
  <c r="BE799" i="5"/>
  <c r="BI799" i="5" s="1"/>
  <c r="BV799" i="5" s="1"/>
  <c r="BB370" i="5"/>
  <c r="BD370" i="5"/>
  <c r="BH370" i="5" s="1"/>
  <c r="BU370" i="5" s="1"/>
  <c r="BE370" i="5"/>
  <c r="BI370" i="5" s="1"/>
  <c r="BV370" i="5" s="1"/>
  <c r="BB376" i="5"/>
  <c r="BD376" i="5"/>
  <c r="BH376" i="5" s="1"/>
  <c r="BU376" i="5" s="1"/>
  <c r="BE376" i="5"/>
  <c r="BI376" i="5" s="1"/>
  <c r="BV376" i="5" s="1"/>
  <c r="BB707" i="5"/>
  <c r="BD707" i="5"/>
  <c r="BH707" i="5" s="1"/>
  <c r="BU707" i="5" s="1"/>
  <c r="BE707" i="5"/>
  <c r="BI707" i="5" s="1"/>
  <c r="BV707" i="5" s="1"/>
  <c r="BB257" i="5"/>
  <c r="BD257" i="5"/>
  <c r="BH257" i="5" s="1"/>
  <c r="BU257" i="5" s="1"/>
  <c r="BE257" i="5"/>
  <c r="BI257" i="5" s="1"/>
  <c r="BV257" i="5" s="1"/>
  <c r="BB128" i="5"/>
  <c r="BD128" i="5"/>
  <c r="BH128" i="5" s="1"/>
  <c r="BU128" i="5" s="1"/>
  <c r="BE128" i="5"/>
  <c r="BI128" i="5" s="1"/>
  <c r="BV128" i="5" s="1"/>
  <c r="BB652" i="5"/>
  <c r="BE652" i="5"/>
  <c r="BI652" i="5" s="1"/>
  <c r="BV652" i="5" s="1"/>
  <c r="BD652" i="5"/>
  <c r="BH652" i="5" s="1"/>
  <c r="BU652" i="5" s="1"/>
  <c r="BB383" i="5"/>
  <c r="BE383" i="5"/>
  <c r="BI383" i="5" s="1"/>
  <c r="BV383" i="5" s="1"/>
  <c r="BD383" i="5"/>
  <c r="BH383" i="5" s="1"/>
  <c r="BU383" i="5" s="1"/>
  <c r="BB802" i="5"/>
  <c r="BD802" i="5"/>
  <c r="BH802" i="5" s="1"/>
  <c r="BU802" i="5" s="1"/>
  <c r="BE802" i="5"/>
  <c r="BI802" i="5" s="1"/>
  <c r="BV802" i="5" s="1"/>
  <c r="BB94" i="5"/>
  <c r="BE94" i="5"/>
  <c r="BI94" i="5" s="1"/>
  <c r="BV94" i="5" s="1"/>
  <c r="BD94" i="5"/>
  <c r="BH94" i="5" s="1"/>
  <c r="BU94" i="5" s="1"/>
  <c r="BB463" i="5"/>
  <c r="BD463" i="5"/>
  <c r="BH463" i="5" s="1"/>
  <c r="BU463" i="5" s="1"/>
  <c r="BE463" i="5"/>
  <c r="BI463" i="5" s="1"/>
  <c r="BV463" i="5" s="1"/>
  <c r="BB656" i="5"/>
  <c r="BE656" i="5"/>
  <c r="BI656" i="5" s="1"/>
  <c r="BV656" i="5" s="1"/>
  <c r="BD656" i="5"/>
  <c r="BH656" i="5" s="1"/>
  <c r="BU656" i="5" s="1"/>
  <c r="BB269" i="5"/>
  <c r="BE269" i="5"/>
  <c r="BI269" i="5" s="1"/>
  <c r="BV269" i="5" s="1"/>
  <c r="BD269" i="5"/>
  <c r="BH269" i="5" s="1"/>
  <c r="BU269" i="5" s="1"/>
  <c r="BB174" i="5"/>
  <c r="BE174" i="5"/>
  <c r="BI174" i="5" s="1"/>
  <c r="BV174" i="5" s="1"/>
  <c r="BD174" i="5"/>
  <c r="BH174" i="5" s="1"/>
  <c r="BU174" i="5" s="1"/>
  <c r="BB158" i="5"/>
  <c r="BE158" i="5"/>
  <c r="BI158" i="5" s="1"/>
  <c r="BV158" i="5" s="1"/>
  <c r="BD158" i="5"/>
  <c r="BH158" i="5" s="1"/>
  <c r="BU158" i="5" s="1"/>
  <c r="BD803" i="5"/>
  <c r="BH803" i="5" s="1"/>
  <c r="BU803" i="5" s="1"/>
  <c r="BE803" i="5"/>
  <c r="BI803" i="5" s="1"/>
  <c r="BV803" i="5" s="1"/>
  <c r="BB674" i="5"/>
  <c r="BB683" i="5"/>
  <c r="BD683" i="5"/>
  <c r="BH683" i="5" s="1"/>
  <c r="BU683" i="5" s="1"/>
  <c r="BE683" i="5"/>
  <c r="BI683" i="5" s="1"/>
  <c r="BV683" i="5" s="1"/>
  <c r="BB427" i="5"/>
  <c r="BE427" i="5"/>
  <c r="BI427" i="5" s="1"/>
  <c r="BV427" i="5" s="1"/>
  <c r="BB595" i="5"/>
  <c r="BD595" i="5"/>
  <c r="BH595" i="5" s="1"/>
  <c r="BU595" i="5" s="1"/>
  <c r="BE595" i="5"/>
  <c r="BI595" i="5" s="1"/>
  <c r="BV595" i="5" s="1"/>
  <c r="BB323" i="5"/>
  <c r="BE323" i="5"/>
  <c r="BI323" i="5" s="1"/>
  <c r="BV323" i="5" s="1"/>
  <c r="BD323" i="5"/>
  <c r="BH323" i="5" s="1"/>
  <c r="BU323" i="5" s="1"/>
  <c r="BB328" i="5"/>
  <c r="BD328" i="5"/>
  <c r="BH328" i="5" s="1"/>
  <c r="BU328" i="5" s="1"/>
  <c r="BE328" i="5"/>
  <c r="BI328" i="5" s="1"/>
  <c r="BV328" i="5" s="1"/>
  <c r="BE241" i="5"/>
  <c r="BI241" i="5" s="1"/>
  <c r="BV241" i="5" s="1"/>
  <c r="BD241" i="5"/>
  <c r="BH241" i="5" s="1"/>
  <c r="BU241" i="5" s="1"/>
  <c r="BB44" i="5"/>
  <c r="BD44" i="5"/>
  <c r="BH44" i="5" s="1"/>
  <c r="BU44" i="5" s="1"/>
  <c r="BE44" i="5"/>
  <c r="BI44" i="5" s="1"/>
  <c r="BV44" i="5" s="1"/>
  <c r="BB144" i="5"/>
  <c r="BD144" i="5"/>
  <c r="BH144" i="5" s="1"/>
  <c r="BU144" i="5" s="1"/>
  <c r="BE144" i="5"/>
  <c r="BI144" i="5" s="1"/>
  <c r="BV144" i="5" s="1"/>
  <c r="BB771" i="5"/>
  <c r="BB709" i="5"/>
  <c r="BE709" i="5"/>
  <c r="BI709" i="5" s="1"/>
  <c r="BV709" i="5" s="1"/>
  <c r="BD709" i="5"/>
  <c r="BH709" i="5" s="1"/>
  <c r="BU709" i="5" s="1"/>
  <c r="BB742" i="5"/>
  <c r="BE742" i="5"/>
  <c r="BI742" i="5" s="1"/>
  <c r="BV742" i="5" s="1"/>
  <c r="BD742" i="5"/>
  <c r="BH742" i="5" s="1"/>
  <c r="BU742" i="5" s="1"/>
  <c r="BB148" i="5"/>
  <c r="BD148" i="5"/>
  <c r="BH148" i="5" s="1"/>
  <c r="BU148" i="5" s="1"/>
  <c r="BE148" i="5"/>
  <c r="BI148" i="5" s="1"/>
  <c r="BV148" i="5" s="1"/>
  <c r="BB769" i="5"/>
  <c r="BE769" i="5"/>
  <c r="BI769" i="5" s="1"/>
  <c r="BV769" i="5" s="1"/>
  <c r="BD769" i="5"/>
  <c r="BH769" i="5" s="1"/>
  <c r="BU769" i="5" s="1"/>
  <c r="BB620" i="5"/>
  <c r="BD620" i="5"/>
  <c r="BH620" i="5" s="1"/>
  <c r="BU620" i="5" s="1"/>
  <c r="BE620" i="5"/>
  <c r="BI620" i="5" s="1"/>
  <c r="BV620" i="5" s="1"/>
  <c r="BE264" i="5"/>
  <c r="BI264" i="5" s="1"/>
  <c r="BV264" i="5" s="1"/>
  <c r="BB452" i="5"/>
  <c r="BD452" i="5"/>
  <c r="BH452" i="5" s="1"/>
  <c r="BU452" i="5" s="1"/>
  <c r="BE452" i="5"/>
  <c r="BI452" i="5" s="1"/>
  <c r="BV452" i="5" s="1"/>
  <c r="BB536" i="5"/>
  <c r="BD536" i="5"/>
  <c r="BH536" i="5" s="1"/>
  <c r="BU536" i="5" s="1"/>
  <c r="BE536" i="5"/>
  <c r="BI536" i="5" s="1"/>
  <c r="BV536" i="5" s="1"/>
  <c r="BB472" i="5"/>
  <c r="BD472" i="5"/>
  <c r="BH472" i="5" s="1"/>
  <c r="BU472" i="5" s="1"/>
  <c r="BB777" i="5"/>
  <c r="BD777" i="5"/>
  <c r="BH777" i="5" s="1"/>
  <c r="BU777" i="5" s="1"/>
  <c r="BE777" i="5"/>
  <c r="BI777" i="5" s="1"/>
  <c r="BV777" i="5" s="1"/>
  <c r="BB70" i="5"/>
  <c r="BE70" i="5"/>
  <c r="BI70" i="5" s="1"/>
  <c r="BV70" i="5" s="1"/>
  <c r="BD70" i="5"/>
  <c r="BH70" i="5" s="1"/>
  <c r="BU70" i="5" s="1"/>
  <c r="BB393" i="5"/>
  <c r="BE393" i="5"/>
  <c r="BI393" i="5" s="1"/>
  <c r="BV393" i="5" s="1"/>
  <c r="BD393" i="5"/>
  <c r="BH393" i="5" s="1"/>
  <c r="BU393" i="5" s="1"/>
  <c r="BB723" i="5"/>
  <c r="BD723" i="5"/>
  <c r="BH723" i="5" s="1"/>
  <c r="BU723" i="5" s="1"/>
  <c r="BE723" i="5"/>
  <c r="BI723" i="5" s="1"/>
  <c r="BV723" i="5" s="1"/>
  <c r="BB49" i="5"/>
  <c r="BE49" i="5"/>
  <c r="BI49" i="5" s="1"/>
  <c r="BV49" i="5" s="1"/>
  <c r="BD49" i="5"/>
  <c r="BH49" i="5" s="1"/>
  <c r="BU49" i="5" s="1"/>
  <c r="BD192" i="5"/>
  <c r="BH192" i="5" s="1"/>
  <c r="BU192" i="5" s="1"/>
  <c r="BE192" i="5"/>
  <c r="BI192" i="5" s="1"/>
  <c r="BV192" i="5" s="1"/>
  <c r="BB409" i="5"/>
  <c r="BD409" i="5"/>
  <c r="BH409" i="5" s="1"/>
  <c r="BU409" i="5" s="1"/>
  <c r="BE409" i="5"/>
  <c r="BI409" i="5" s="1"/>
  <c r="BV409" i="5" s="1"/>
  <c r="BE661" i="5"/>
  <c r="BI661" i="5" s="1"/>
  <c r="BV661" i="5" s="1"/>
  <c r="BB532" i="5"/>
  <c r="BE532" i="5"/>
  <c r="BI532" i="5" s="1"/>
  <c r="BV532" i="5" s="1"/>
  <c r="BD532" i="5"/>
  <c r="BH532" i="5" s="1"/>
  <c r="BU532" i="5" s="1"/>
  <c r="BB126" i="5"/>
  <c r="BD126" i="5"/>
  <c r="BH126" i="5" s="1"/>
  <c r="BU126" i="5" s="1"/>
  <c r="BE126" i="5"/>
  <c r="BI126" i="5" s="1"/>
  <c r="BV126" i="5" s="1"/>
  <c r="BB433" i="5"/>
  <c r="BE433" i="5"/>
  <c r="BI433" i="5" s="1"/>
  <c r="BV433" i="5" s="1"/>
  <c r="BD433" i="5"/>
  <c r="BH433" i="5" s="1"/>
  <c r="BU433" i="5" s="1"/>
  <c r="BB48" i="5"/>
  <c r="BD48" i="5"/>
  <c r="BH48" i="5" s="1"/>
  <c r="BU48" i="5" s="1"/>
  <c r="BE48" i="5"/>
  <c r="BI48" i="5" s="1"/>
  <c r="BV48" i="5" s="1"/>
  <c r="BB73" i="5"/>
  <c r="BD73" i="5"/>
  <c r="BH73" i="5" s="1"/>
  <c r="BU73" i="5" s="1"/>
  <c r="BE73" i="5"/>
  <c r="BI73" i="5" s="1"/>
  <c r="BV73" i="5" s="1"/>
  <c r="BB466" i="5"/>
  <c r="BE466" i="5"/>
  <c r="BI466" i="5" s="1"/>
  <c r="BV466" i="5" s="1"/>
  <c r="BD466" i="5"/>
  <c r="BH466" i="5" s="1"/>
  <c r="BU466" i="5" s="1"/>
  <c r="BB786" i="5"/>
  <c r="BE786" i="5"/>
  <c r="BI786" i="5" s="1"/>
  <c r="BV786" i="5" s="1"/>
  <c r="BD786" i="5"/>
  <c r="BH786" i="5" s="1"/>
  <c r="BU786" i="5" s="1"/>
  <c r="BE71" i="5"/>
  <c r="BI71" i="5" s="1"/>
  <c r="BV71" i="5" s="1"/>
  <c r="BB685" i="5"/>
  <c r="BD685" i="5"/>
  <c r="BH685" i="5" s="1"/>
  <c r="BU685" i="5" s="1"/>
  <c r="BE685" i="5"/>
  <c r="BI685" i="5" s="1"/>
  <c r="BV685" i="5" s="1"/>
  <c r="BB58" i="5"/>
  <c r="BD58" i="5"/>
  <c r="BH58" i="5" s="1"/>
  <c r="BU58" i="5" s="1"/>
  <c r="BE58" i="5"/>
  <c r="BI58" i="5" s="1"/>
  <c r="BV58" i="5" s="1"/>
  <c r="BB440" i="5"/>
  <c r="BD440" i="5"/>
  <c r="BH440" i="5" s="1"/>
  <c r="BU440" i="5" s="1"/>
  <c r="BE440" i="5"/>
  <c r="BI440" i="5" s="1"/>
  <c r="BV440" i="5" s="1"/>
  <c r="BB649" i="5"/>
  <c r="BD649" i="5"/>
  <c r="BH649" i="5" s="1"/>
  <c r="BU649" i="5" s="1"/>
  <c r="BE649" i="5"/>
  <c r="BI649" i="5" s="1"/>
  <c r="BV649" i="5" s="1"/>
  <c r="BB728" i="5"/>
  <c r="BD772" i="5"/>
  <c r="BH772" i="5" s="1"/>
  <c r="BU772" i="5" s="1"/>
  <c r="BB341" i="5"/>
  <c r="BE341" i="5"/>
  <c r="BI341" i="5" s="1"/>
  <c r="BV341" i="5" s="1"/>
  <c r="BD341" i="5"/>
  <c r="BH341" i="5" s="1"/>
  <c r="BU341" i="5" s="1"/>
  <c r="BB631" i="5"/>
  <c r="BD631" i="5"/>
  <c r="BH631" i="5" s="1"/>
  <c r="BU631" i="5" s="1"/>
  <c r="BE631" i="5"/>
  <c r="BI631" i="5" s="1"/>
  <c r="BV631" i="5" s="1"/>
  <c r="BB630" i="5"/>
  <c r="BD630" i="5"/>
  <c r="BH630" i="5" s="1"/>
  <c r="BU630" i="5" s="1"/>
  <c r="BE630" i="5"/>
  <c r="BI630" i="5" s="1"/>
  <c r="BV630" i="5" s="1"/>
  <c r="BB147" i="5"/>
  <c r="BE147" i="5"/>
  <c r="BI147" i="5" s="1"/>
  <c r="BV147" i="5" s="1"/>
  <c r="BD147" i="5"/>
  <c r="BH147" i="5" s="1"/>
  <c r="BU147" i="5" s="1"/>
  <c r="BB401" i="5"/>
  <c r="BD401" i="5"/>
  <c r="BH401" i="5" s="1"/>
  <c r="BU401" i="5" s="1"/>
  <c r="BE401" i="5"/>
  <c r="BI401" i="5" s="1"/>
  <c r="BV401" i="5" s="1"/>
  <c r="BB714" i="5"/>
  <c r="BD714" i="5"/>
  <c r="BH714" i="5" s="1"/>
  <c r="BU714" i="5" s="1"/>
  <c r="BE714" i="5"/>
  <c r="BI714" i="5" s="1"/>
  <c r="BV714" i="5" s="1"/>
  <c r="BB746" i="5"/>
  <c r="BD746" i="5"/>
  <c r="BH746" i="5" s="1"/>
  <c r="BU746" i="5" s="1"/>
  <c r="BE746" i="5"/>
  <c r="BI746" i="5" s="1"/>
  <c r="BV746" i="5" s="1"/>
  <c r="BB170" i="5"/>
  <c r="BE170" i="5"/>
  <c r="BI170" i="5" s="1"/>
  <c r="BV170" i="5" s="1"/>
  <c r="BD170" i="5"/>
  <c r="BH170" i="5" s="1"/>
  <c r="BU170" i="5" s="1"/>
  <c r="BB737" i="5"/>
  <c r="BD737" i="5"/>
  <c r="BH737" i="5" s="1"/>
  <c r="BU737" i="5" s="1"/>
  <c r="BE737" i="5"/>
  <c r="BI737" i="5" s="1"/>
  <c r="BV737" i="5" s="1"/>
  <c r="BB424" i="5"/>
  <c r="BE424" i="5"/>
  <c r="BI424" i="5" s="1"/>
  <c r="BV424" i="5" s="1"/>
  <c r="BD424" i="5"/>
  <c r="BH424" i="5" s="1"/>
  <c r="BU424" i="5" s="1"/>
  <c r="BB646" i="5"/>
  <c r="BD646" i="5"/>
  <c r="BH646" i="5" s="1"/>
  <c r="BU646" i="5" s="1"/>
  <c r="BE646" i="5"/>
  <c r="BI646" i="5" s="1"/>
  <c r="BV646" i="5" s="1"/>
  <c r="BB544" i="5"/>
  <c r="BD544" i="5"/>
  <c r="BH544" i="5" s="1"/>
  <c r="BU544" i="5" s="1"/>
  <c r="BE544" i="5"/>
  <c r="BI544" i="5" s="1"/>
  <c r="BV544" i="5" s="1"/>
  <c r="BB165" i="5"/>
  <c r="BE165" i="5"/>
  <c r="BI165" i="5" s="1"/>
  <c r="BV165" i="5" s="1"/>
  <c r="BD165" i="5"/>
  <c r="BH165" i="5" s="1"/>
  <c r="BU165" i="5" s="1"/>
  <c r="BB693" i="5"/>
  <c r="BE693" i="5"/>
  <c r="BI693" i="5" s="1"/>
  <c r="BV693" i="5" s="1"/>
  <c r="BD693" i="5"/>
  <c r="BH693" i="5" s="1"/>
  <c r="BU693" i="5" s="1"/>
  <c r="BB390" i="5"/>
  <c r="BE390" i="5"/>
  <c r="BI390" i="5" s="1"/>
  <c r="BV390" i="5" s="1"/>
  <c r="BD390" i="5"/>
  <c r="BH390" i="5" s="1"/>
  <c r="BU390" i="5" s="1"/>
  <c r="BB259" i="5"/>
  <c r="BD259" i="5"/>
  <c r="BH259" i="5" s="1"/>
  <c r="BU259" i="5" s="1"/>
  <c r="BE259" i="5"/>
  <c r="BI259" i="5" s="1"/>
  <c r="BV259" i="5" s="1"/>
  <c r="BB529" i="5"/>
  <c r="BD529" i="5"/>
  <c r="BH529" i="5" s="1"/>
  <c r="BU529" i="5" s="1"/>
  <c r="BE529" i="5"/>
  <c r="BI529" i="5" s="1"/>
  <c r="BV529" i="5" s="1"/>
  <c r="BD522" i="5"/>
  <c r="BH522" i="5" s="1"/>
  <c r="BU522" i="5" s="1"/>
  <c r="BB443" i="5"/>
  <c r="BE443" i="5"/>
  <c r="BI443" i="5" s="1"/>
  <c r="BV443" i="5" s="1"/>
  <c r="BD443" i="5"/>
  <c r="BH443" i="5" s="1"/>
  <c r="BU443" i="5" s="1"/>
  <c r="BB508" i="5"/>
  <c r="BE508" i="5"/>
  <c r="BI508" i="5" s="1"/>
  <c r="BV508" i="5" s="1"/>
  <c r="BD508" i="5"/>
  <c r="BH508" i="5" s="1"/>
  <c r="BU508" i="5" s="1"/>
  <c r="BB618" i="5"/>
  <c r="BD618" i="5"/>
  <c r="BH618" i="5" s="1"/>
  <c r="BU618" i="5" s="1"/>
  <c r="BE618" i="5"/>
  <c r="BI618" i="5" s="1"/>
  <c r="BV618" i="5" s="1"/>
  <c r="BB431" i="5"/>
  <c r="BE431" i="5"/>
  <c r="BI431" i="5" s="1"/>
  <c r="BV431" i="5" s="1"/>
  <c r="BD431" i="5"/>
  <c r="BH431" i="5" s="1"/>
  <c r="BU431" i="5" s="1"/>
  <c r="BB213" i="5"/>
  <c r="BD213" i="5"/>
  <c r="BH213" i="5" s="1"/>
  <c r="BU213" i="5" s="1"/>
  <c r="BE213" i="5"/>
  <c r="BI213" i="5" s="1"/>
  <c r="BV213" i="5" s="1"/>
  <c r="BB388" i="5"/>
  <c r="BE388" i="5"/>
  <c r="BI388" i="5" s="1"/>
  <c r="BV388" i="5" s="1"/>
  <c r="BD388" i="5"/>
  <c r="BH388" i="5" s="1"/>
  <c r="BU388" i="5" s="1"/>
  <c r="BD418" i="5"/>
  <c r="BH418" i="5" s="1"/>
  <c r="BU418" i="5" s="1"/>
  <c r="BB594" i="5"/>
  <c r="BD594" i="5"/>
  <c r="BH594" i="5" s="1"/>
  <c r="BU594" i="5" s="1"/>
  <c r="BE594" i="5"/>
  <c r="BI594" i="5" s="1"/>
  <c r="BV594" i="5" s="1"/>
  <c r="BB676" i="5"/>
  <c r="BD676" i="5"/>
  <c r="BH676" i="5" s="1"/>
  <c r="BU676" i="5" s="1"/>
  <c r="BE676" i="5"/>
  <c r="BI676" i="5" s="1"/>
  <c r="BV676" i="5" s="1"/>
  <c r="BB450" i="5"/>
  <c r="BD450" i="5"/>
  <c r="BH450" i="5" s="1"/>
  <c r="BU450" i="5" s="1"/>
  <c r="BE450" i="5"/>
  <c r="BI450" i="5" s="1"/>
  <c r="BV450" i="5" s="1"/>
  <c r="BB716" i="5"/>
  <c r="BD716" i="5"/>
  <c r="BH716" i="5" s="1"/>
  <c r="BU716" i="5" s="1"/>
  <c r="BE716" i="5"/>
  <c r="BI716" i="5" s="1"/>
  <c r="BV716" i="5" s="1"/>
  <c r="BB531" i="5"/>
  <c r="BE531" i="5"/>
  <c r="BI531" i="5" s="1"/>
  <c r="BV531" i="5" s="1"/>
  <c r="BB748" i="5"/>
  <c r="BE748" i="5"/>
  <c r="BI748" i="5" s="1"/>
  <c r="BV748" i="5" s="1"/>
  <c r="BD748" i="5"/>
  <c r="BH748" i="5" s="1"/>
  <c r="BU748" i="5" s="1"/>
  <c r="BB662" i="5"/>
  <c r="BE662" i="5"/>
  <c r="BI662" i="5" s="1"/>
  <c r="BV662" i="5" s="1"/>
  <c r="BD662" i="5"/>
  <c r="BH662" i="5" s="1"/>
  <c r="BU662" i="5" s="1"/>
  <c r="BB364" i="5"/>
  <c r="BD364" i="5"/>
  <c r="BH364" i="5" s="1"/>
  <c r="BU364" i="5" s="1"/>
  <c r="BE364" i="5"/>
  <c r="BI364" i="5" s="1"/>
  <c r="BV364" i="5" s="1"/>
  <c r="BB477" i="5"/>
  <c r="BB553" i="5"/>
  <c r="BE553" i="5"/>
  <c r="BI553" i="5" s="1"/>
  <c r="BV553" i="5" s="1"/>
  <c r="BD553" i="5"/>
  <c r="BH553" i="5" s="1"/>
  <c r="BU553" i="5" s="1"/>
  <c r="BB465" i="5"/>
  <c r="BD465" i="5"/>
  <c r="BH465" i="5" s="1"/>
  <c r="BU465" i="5" s="1"/>
  <c r="BE465" i="5"/>
  <c r="BI465" i="5" s="1"/>
  <c r="BV465" i="5" s="1"/>
  <c r="BD190" i="5"/>
  <c r="BH190" i="5" s="1"/>
  <c r="BU190" i="5" s="1"/>
  <c r="BB379" i="5"/>
  <c r="BE379" i="5"/>
  <c r="BI379" i="5" s="1"/>
  <c r="BV379" i="5" s="1"/>
  <c r="BD379" i="5"/>
  <c r="BH379" i="5" s="1"/>
  <c r="BU379" i="5" s="1"/>
  <c r="BB498" i="5"/>
  <c r="BE498" i="5"/>
  <c r="BI498" i="5" s="1"/>
  <c r="BV498" i="5" s="1"/>
  <c r="BD498" i="5"/>
  <c r="BH498" i="5" s="1"/>
  <c r="BU498" i="5" s="1"/>
  <c r="BB753" i="5"/>
  <c r="BE753" i="5"/>
  <c r="BI753" i="5" s="1"/>
  <c r="BV753" i="5" s="1"/>
  <c r="BD753" i="5"/>
  <c r="BH753" i="5" s="1"/>
  <c r="BU753" i="5" s="1"/>
  <c r="BB75" i="5"/>
  <c r="BD75" i="5"/>
  <c r="BH75" i="5" s="1"/>
  <c r="BU75" i="5" s="1"/>
  <c r="BE75" i="5"/>
  <c r="BI75" i="5" s="1"/>
  <c r="BV75" i="5" s="1"/>
  <c r="BB384" i="5"/>
  <c r="BE384" i="5"/>
  <c r="BI384" i="5" s="1"/>
  <c r="BV384" i="5" s="1"/>
  <c r="BD384" i="5"/>
  <c r="BH384" i="5" s="1"/>
  <c r="BU384" i="5" s="1"/>
  <c r="BB182" i="5"/>
  <c r="BD182" i="5"/>
  <c r="BH182" i="5" s="1"/>
  <c r="BU182" i="5" s="1"/>
  <c r="BE182" i="5"/>
  <c r="BI182" i="5" s="1"/>
  <c r="BV182" i="5" s="1"/>
  <c r="BD141" i="5"/>
  <c r="BH141" i="5" s="1"/>
  <c r="BU141" i="5" s="1"/>
  <c r="BE260" i="5"/>
  <c r="BI260" i="5" s="1"/>
  <c r="BV260" i="5" s="1"/>
  <c r="BD260" i="5"/>
  <c r="BH260" i="5" s="1"/>
  <c r="BU260" i="5" s="1"/>
  <c r="BB260" i="5"/>
  <c r="BB556" i="5"/>
  <c r="BE556" i="5"/>
  <c r="BI556" i="5" s="1"/>
  <c r="BV556" i="5" s="1"/>
  <c r="BD556" i="5"/>
  <c r="BH556" i="5" s="1"/>
  <c r="BU556" i="5" s="1"/>
  <c r="BB120" i="5"/>
  <c r="BE120" i="5"/>
  <c r="BI120" i="5" s="1"/>
  <c r="BV120" i="5" s="1"/>
  <c r="BD120" i="5"/>
  <c r="BH120" i="5" s="1"/>
  <c r="BU120" i="5" s="1"/>
  <c r="BB493" i="5"/>
  <c r="BE493" i="5"/>
  <c r="BI493" i="5" s="1"/>
  <c r="BV493" i="5" s="1"/>
  <c r="BD493" i="5"/>
  <c r="BH493" i="5" s="1"/>
  <c r="BU493" i="5" s="1"/>
  <c r="BB578" i="5"/>
  <c r="BD578" i="5"/>
  <c r="BH578" i="5" s="1"/>
  <c r="BU578" i="5" s="1"/>
  <c r="BE578" i="5"/>
  <c r="BI578" i="5" s="1"/>
  <c r="BV578" i="5" s="1"/>
  <c r="BB168" i="5"/>
  <c r="BD168" i="5"/>
  <c r="BH168" i="5" s="1"/>
  <c r="BU168" i="5" s="1"/>
  <c r="BE168" i="5"/>
  <c r="BI168" i="5" s="1"/>
  <c r="BV168" i="5" s="1"/>
  <c r="BB519" i="5"/>
  <c r="BD519" i="5"/>
  <c r="BH519" i="5" s="1"/>
  <c r="BU519" i="5" s="1"/>
  <c r="BE519" i="5"/>
  <c r="BI519" i="5" s="1"/>
  <c r="BV519" i="5" s="1"/>
  <c r="BB590" i="5"/>
  <c r="BD590" i="5"/>
  <c r="BH590" i="5" s="1"/>
  <c r="BU590" i="5" s="1"/>
  <c r="BE590" i="5"/>
  <c r="BI590" i="5" s="1"/>
  <c r="BV590" i="5" s="1"/>
  <c r="BB83" i="5"/>
  <c r="BE83" i="5"/>
  <c r="BI83" i="5" s="1"/>
  <c r="BV83" i="5" s="1"/>
  <c r="BD83" i="5"/>
  <c r="BH83" i="5" s="1"/>
  <c r="BU83" i="5" s="1"/>
  <c r="BB607" i="5"/>
  <c r="BD607" i="5"/>
  <c r="BH607" i="5" s="1"/>
  <c r="BU607" i="5" s="1"/>
  <c r="BE607" i="5"/>
  <c r="BI607" i="5" s="1"/>
  <c r="BV607" i="5" s="1"/>
  <c r="BD117" i="5"/>
  <c r="BH117" i="5" s="1"/>
  <c r="BU117" i="5" s="1"/>
  <c r="BB601" i="5"/>
  <c r="BE601" i="5"/>
  <c r="BI601" i="5" s="1"/>
  <c r="BV601" i="5" s="1"/>
  <c r="BD601" i="5"/>
  <c r="BH601" i="5" s="1"/>
  <c r="BU601" i="5" s="1"/>
  <c r="BD586" i="5"/>
  <c r="BH586" i="5" s="1"/>
  <c r="BU586" i="5" s="1"/>
  <c r="BB403" i="5"/>
  <c r="BE403" i="5"/>
  <c r="BI403" i="5" s="1"/>
  <c r="BV403" i="5" s="1"/>
  <c r="BD403" i="5"/>
  <c r="BH403" i="5" s="1"/>
  <c r="BU403" i="5" s="1"/>
  <c r="BB611" i="5"/>
  <c r="BE611" i="5"/>
  <c r="BI611" i="5" s="1"/>
  <c r="BV611" i="5" s="1"/>
  <c r="BD611" i="5"/>
  <c r="BH611" i="5" s="1"/>
  <c r="BU611" i="5" s="1"/>
  <c r="BB642" i="5"/>
  <c r="BE642" i="5"/>
  <c r="BI642" i="5" s="1"/>
  <c r="BV642" i="5" s="1"/>
  <c r="BD642" i="5"/>
  <c r="BH642" i="5" s="1"/>
  <c r="BU642" i="5" s="1"/>
  <c r="BB119" i="5"/>
  <c r="BE119" i="5"/>
  <c r="BI119" i="5" s="1"/>
  <c r="BV119" i="5" s="1"/>
  <c r="BD119" i="5"/>
  <c r="BH119" i="5" s="1"/>
  <c r="BU119" i="5" s="1"/>
  <c r="BB243" i="5"/>
  <c r="BE243" i="5"/>
  <c r="BI243" i="5" s="1"/>
  <c r="BV243" i="5" s="1"/>
  <c r="BD243" i="5"/>
  <c r="BH243" i="5" s="1"/>
  <c r="BU243" i="5" s="1"/>
  <c r="BB559" i="5"/>
  <c r="BB806" i="5"/>
  <c r="BE806" i="5"/>
  <c r="BI806" i="5" s="1"/>
  <c r="BV806" i="5" s="1"/>
  <c r="BD806" i="5"/>
  <c r="BH806" i="5" s="1"/>
  <c r="BU806" i="5" s="1"/>
  <c r="BB109" i="5"/>
  <c r="BD109" i="5"/>
  <c r="BH109" i="5" s="1"/>
  <c r="BU109" i="5" s="1"/>
  <c r="BE109" i="5"/>
  <c r="BI109" i="5" s="1"/>
  <c r="BV109" i="5" s="1"/>
  <c r="BB296" i="5"/>
  <c r="BE296" i="5"/>
  <c r="BI296" i="5" s="1"/>
  <c r="BV296" i="5" s="1"/>
  <c r="BD296" i="5"/>
  <c r="BH296" i="5" s="1"/>
  <c r="BU296" i="5" s="1"/>
  <c r="BB84" i="5"/>
  <c r="BE84" i="5"/>
  <c r="BI84" i="5" s="1"/>
  <c r="BV84" i="5" s="1"/>
  <c r="BD84" i="5"/>
  <c r="BH84" i="5" s="1"/>
  <c r="BU84" i="5" s="1"/>
  <c r="BD336" i="5"/>
  <c r="BH336" i="5" s="1"/>
  <c r="BU336" i="5" s="1"/>
  <c r="BE336" i="5"/>
  <c r="BI336" i="5" s="1"/>
  <c r="BV336" i="5" s="1"/>
  <c r="BB289" i="5"/>
  <c r="BE289" i="5"/>
  <c r="BI289" i="5" s="1"/>
  <c r="BV289" i="5" s="1"/>
  <c r="BD289" i="5"/>
  <c r="BH289" i="5" s="1"/>
  <c r="BU289" i="5" s="1"/>
  <c r="BB363" i="5"/>
  <c r="BD363" i="5"/>
  <c r="BH363" i="5" s="1"/>
  <c r="BU363" i="5" s="1"/>
  <c r="BE363" i="5"/>
  <c r="BI363" i="5" s="1"/>
  <c r="BV363" i="5" s="1"/>
  <c r="BB262" i="5"/>
  <c r="BE262" i="5"/>
  <c r="BI262" i="5" s="1"/>
  <c r="BV262" i="5" s="1"/>
  <c r="BD262" i="5"/>
  <c r="BH262" i="5" s="1"/>
  <c r="BU262" i="5" s="1"/>
  <c r="BD256" i="5"/>
  <c r="BH256" i="5" s="1"/>
  <c r="BU256" i="5" s="1"/>
  <c r="BB206" i="5"/>
  <c r="BE206" i="5"/>
  <c r="BI206" i="5" s="1"/>
  <c r="BV206" i="5" s="1"/>
  <c r="BD206" i="5"/>
  <c r="BH206" i="5" s="1"/>
  <c r="BU206" i="5" s="1"/>
  <c r="BB321" i="5"/>
  <c r="BD321" i="5"/>
  <c r="BH321" i="5" s="1"/>
  <c r="BU321" i="5" s="1"/>
  <c r="BE321" i="5"/>
  <c r="BI321" i="5" s="1"/>
  <c r="BV321" i="5" s="1"/>
  <c r="BB224" i="5"/>
  <c r="BD224" i="5"/>
  <c r="BH224" i="5" s="1"/>
  <c r="BU224" i="5" s="1"/>
  <c r="BE224" i="5"/>
  <c r="BI224" i="5" s="1"/>
  <c r="BV224" i="5" s="1"/>
  <c r="BB345" i="5"/>
  <c r="BE345" i="5"/>
  <c r="BI345" i="5" s="1"/>
  <c r="BV345" i="5" s="1"/>
  <c r="BD345" i="5"/>
  <c r="BH345" i="5" s="1"/>
  <c r="BU345" i="5" s="1"/>
  <c r="BB397" i="5"/>
  <c r="BD397" i="5"/>
  <c r="BH397" i="5" s="1"/>
  <c r="BU397" i="5" s="1"/>
  <c r="BE397" i="5"/>
  <c r="BI397" i="5" s="1"/>
  <c r="BV397" i="5" s="1"/>
  <c r="BE436" i="5"/>
  <c r="BI436" i="5" s="1"/>
  <c r="BV436" i="5" s="1"/>
  <c r="BB197" i="5"/>
  <c r="BE197" i="5"/>
  <c r="BI197" i="5" s="1"/>
  <c r="BV197" i="5" s="1"/>
  <c r="BD197" i="5"/>
  <c r="BH197" i="5" s="1"/>
  <c r="BU197" i="5" s="1"/>
  <c r="BE369" i="5"/>
  <c r="BI369" i="5" s="1"/>
  <c r="BV369" i="5" s="1"/>
  <c r="BB326" i="5"/>
  <c r="BD326" i="5"/>
  <c r="BH326" i="5" s="1"/>
  <c r="BU326" i="5" s="1"/>
  <c r="BE326" i="5"/>
  <c r="BI326" i="5" s="1"/>
  <c r="BV326" i="5" s="1"/>
  <c r="BB710" i="5"/>
  <c r="BE710" i="5"/>
  <c r="BI710" i="5" s="1"/>
  <c r="BV710" i="5" s="1"/>
  <c r="BD710" i="5"/>
  <c r="BH710" i="5" s="1"/>
  <c r="BU710" i="5" s="1"/>
  <c r="BB352" i="5"/>
  <c r="BD352" i="5"/>
  <c r="BH352" i="5" s="1"/>
  <c r="BU352" i="5" s="1"/>
  <c r="BE352" i="5"/>
  <c r="BI352" i="5" s="1"/>
  <c r="BV352" i="5" s="1"/>
  <c r="BB150" i="5"/>
  <c r="BE150" i="5"/>
  <c r="BI150" i="5" s="1"/>
  <c r="BV150" i="5" s="1"/>
  <c r="BD150" i="5"/>
  <c r="BH150" i="5" s="1"/>
  <c r="BU150" i="5" s="1"/>
  <c r="BB238" i="5"/>
  <c r="BD238" i="5"/>
  <c r="BH238" i="5" s="1"/>
  <c r="BU238" i="5" s="1"/>
  <c r="BE238" i="5"/>
  <c r="BI238" i="5" s="1"/>
  <c r="BV238" i="5" s="1"/>
  <c r="BB131" i="5"/>
  <c r="BE131" i="5"/>
  <c r="BI131" i="5" s="1"/>
  <c r="BV131" i="5" s="1"/>
  <c r="BD131" i="5"/>
  <c r="BH131" i="5" s="1"/>
  <c r="BU131" i="5" s="1"/>
  <c r="BD265" i="5"/>
  <c r="BH265" i="5" s="1"/>
  <c r="BU265" i="5" s="1"/>
  <c r="BB819" i="5"/>
  <c r="BD819" i="5"/>
  <c r="BH819" i="5" s="1"/>
  <c r="BU819" i="5" s="1"/>
  <c r="BE819" i="5"/>
  <c r="BI819" i="5" s="1"/>
  <c r="BV819" i="5" s="1"/>
  <c r="BB307" i="5"/>
  <c r="BD307" i="5"/>
  <c r="BH307" i="5" s="1"/>
  <c r="BU307" i="5" s="1"/>
  <c r="BE307" i="5"/>
  <c r="BI307" i="5" s="1"/>
  <c r="BV307" i="5" s="1"/>
  <c r="BB495" i="5"/>
  <c r="BB812" i="5"/>
  <c r="BE812" i="5"/>
  <c r="BI812" i="5" s="1"/>
  <c r="BV812" i="5" s="1"/>
  <c r="BD812" i="5"/>
  <c r="BH812" i="5" s="1"/>
  <c r="BU812" i="5" s="1"/>
  <c r="BB545" i="5"/>
  <c r="BD545" i="5"/>
  <c r="BH545" i="5" s="1"/>
  <c r="BU545" i="5" s="1"/>
  <c r="BE545" i="5"/>
  <c r="BI545" i="5" s="1"/>
  <c r="BV545" i="5" s="1"/>
  <c r="BB796" i="5"/>
  <c r="BE796" i="5"/>
  <c r="BI796" i="5" s="1"/>
  <c r="BV796" i="5" s="1"/>
  <c r="BD796" i="5"/>
  <c r="BH796" i="5" s="1"/>
  <c r="BU796" i="5" s="1"/>
  <c r="BB690" i="5"/>
  <c r="BE690" i="5"/>
  <c r="BI690" i="5" s="1"/>
  <c r="BV690" i="5" s="1"/>
  <c r="BD690" i="5"/>
  <c r="BH690" i="5" s="1"/>
  <c r="BU690" i="5" s="1"/>
  <c r="BB505" i="5"/>
  <c r="BE505" i="5"/>
  <c r="BI505" i="5" s="1"/>
  <c r="BV505" i="5" s="1"/>
  <c r="BD505" i="5"/>
  <c r="BH505" i="5" s="1"/>
  <c r="BU505" i="5" s="1"/>
  <c r="BE105" i="5"/>
  <c r="BI105" i="5" s="1"/>
  <c r="BV105" i="5" s="1"/>
  <c r="BB305" i="5"/>
  <c r="BD305" i="5"/>
  <c r="BH305" i="5" s="1"/>
  <c r="BU305" i="5" s="1"/>
  <c r="BE305" i="5"/>
  <c r="BI305" i="5" s="1"/>
  <c r="BV305" i="5" s="1"/>
  <c r="BB499" i="5"/>
  <c r="BD499" i="5"/>
  <c r="BH499" i="5" s="1"/>
  <c r="BU499" i="5" s="1"/>
  <c r="BE499" i="5"/>
  <c r="BI499" i="5" s="1"/>
  <c r="BV499" i="5" s="1"/>
  <c r="BD200" i="5"/>
  <c r="BH200" i="5" s="1"/>
  <c r="BU200" i="5" s="1"/>
  <c r="BB660" i="5"/>
  <c r="BD660" i="5"/>
  <c r="BH660" i="5" s="1"/>
  <c r="BU660" i="5" s="1"/>
  <c r="BE660" i="5"/>
  <c r="BI660" i="5" s="1"/>
  <c r="BV660" i="5" s="1"/>
  <c r="BB229" i="5"/>
  <c r="BD229" i="5"/>
  <c r="BH229" i="5" s="1"/>
  <c r="BU229" i="5" s="1"/>
  <c r="BE229" i="5"/>
  <c r="BI229" i="5" s="1"/>
  <c r="BV229" i="5" s="1"/>
  <c r="BB333" i="5"/>
  <c r="BE333" i="5"/>
  <c r="BI333" i="5" s="1"/>
  <c r="BV333" i="5" s="1"/>
  <c r="BD333" i="5"/>
  <c r="BH333" i="5" s="1"/>
  <c r="BU333" i="5" s="1"/>
  <c r="BB415" i="5"/>
  <c r="BE415" i="5"/>
  <c r="BI415" i="5" s="1"/>
  <c r="BV415" i="5" s="1"/>
  <c r="BD415" i="5"/>
  <c r="BH415" i="5" s="1"/>
  <c r="BU415" i="5" s="1"/>
  <c r="BB588" i="5"/>
  <c r="BD588" i="5"/>
  <c r="BH588" i="5" s="1"/>
  <c r="BU588" i="5" s="1"/>
  <c r="BE588" i="5"/>
  <c r="BI588" i="5" s="1"/>
  <c r="BV588" i="5" s="1"/>
  <c r="BB434" i="5"/>
  <c r="BD434" i="5"/>
  <c r="BH434" i="5" s="1"/>
  <c r="BU434" i="5" s="1"/>
  <c r="BE434" i="5"/>
  <c r="BI434" i="5" s="1"/>
  <c r="BV434" i="5" s="1"/>
  <c r="BB78" i="5"/>
  <c r="BE78" i="5"/>
  <c r="BI78" i="5" s="1"/>
  <c r="BV78" i="5" s="1"/>
  <c r="BD78" i="5"/>
  <c r="BH78" i="5" s="1"/>
  <c r="BU78" i="5" s="1"/>
  <c r="BD366" i="5"/>
  <c r="BH366" i="5" s="1"/>
  <c r="BU366" i="5" s="1"/>
  <c r="BB512" i="5"/>
  <c r="BB731" i="5"/>
  <c r="BE731" i="5"/>
  <c r="BI731" i="5" s="1"/>
  <c r="BV731" i="5" s="1"/>
  <c r="BD731" i="5"/>
  <c r="BH731" i="5" s="1"/>
  <c r="BU731" i="5" s="1"/>
  <c r="BB306" i="5"/>
  <c r="BE306" i="5"/>
  <c r="BI306" i="5" s="1"/>
  <c r="BV306" i="5" s="1"/>
  <c r="BD306" i="5"/>
  <c r="BH306" i="5" s="1"/>
  <c r="BU306" i="5" s="1"/>
  <c r="BB324" i="5"/>
  <c r="BB339" i="5"/>
  <c r="BE339" i="5"/>
  <c r="BI339" i="5" s="1"/>
  <c r="BV339" i="5" s="1"/>
  <c r="BD339" i="5"/>
  <c r="BH339" i="5" s="1"/>
  <c r="BU339" i="5" s="1"/>
  <c r="BB396" i="5"/>
  <c r="BE396" i="5"/>
  <c r="BI396" i="5" s="1"/>
  <c r="BV396" i="5" s="1"/>
  <c r="BD396" i="5"/>
  <c r="BH396" i="5" s="1"/>
  <c r="BU396" i="5" s="1"/>
  <c r="BB358" i="5"/>
  <c r="BE358" i="5"/>
  <c r="BI358" i="5" s="1"/>
  <c r="BV358" i="5" s="1"/>
  <c r="BD358" i="5"/>
  <c r="BH358" i="5" s="1"/>
  <c r="BU358" i="5" s="1"/>
  <c r="BB736" i="5"/>
  <c r="BD736" i="5"/>
  <c r="BH736" i="5" s="1"/>
  <c r="BU736" i="5" s="1"/>
  <c r="BE736" i="5"/>
  <c r="BI736" i="5" s="1"/>
  <c r="BV736" i="5" s="1"/>
  <c r="BE95" i="5"/>
  <c r="BI95" i="5" s="1"/>
  <c r="BV95" i="5" s="1"/>
  <c r="BB212" i="5"/>
  <c r="BE212" i="5"/>
  <c r="BI212" i="5" s="1"/>
  <c r="BV212" i="5" s="1"/>
  <c r="BD212" i="5"/>
  <c r="BH212" i="5" s="1"/>
  <c r="BU212" i="5" s="1"/>
  <c r="BB606" i="5"/>
  <c r="BD606" i="5"/>
  <c r="BH606" i="5" s="1"/>
  <c r="BU606" i="5" s="1"/>
  <c r="BE606" i="5"/>
  <c r="BI606" i="5" s="1"/>
  <c r="BV606" i="5" s="1"/>
  <c r="BB583" i="5"/>
  <c r="BD583" i="5"/>
  <c r="BH583" i="5" s="1"/>
  <c r="BU583" i="5" s="1"/>
  <c r="BE583" i="5"/>
  <c r="BI583" i="5" s="1"/>
  <c r="BV583" i="5" s="1"/>
  <c r="BB261" i="5"/>
  <c r="BB478" i="5"/>
  <c r="BE478" i="5"/>
  <c r="BI478" i="5" s="1"/>
  <c r="BV478" i="5" s="1"/>
  <c r="BD478" i="5"/>
  <c r="BH478" i="5" s="1"/>
  <c r="BU478" i="5" s="1"/>
  <c r="BB793" i="5"/>
  <c r="BE793" i="5"/>
  <c r="BI793" i="5" s="1"/>
  <c r="BV793" i="5" s="1"/>
  <c r="BD793" i="5"/>
  <c r="BH793" i="5" s="1"/>
  <c r="BU793" i="5" s="1"/>
  <c r="BE666" i="5"/>
  <c r="BI666" i="5" s="1"/>
  <c r="BV666" i="5" s="1"/>
  <c r="BB69" i="5"/>
  <c r="BD69" i="5"/>
  <c r="BH69" i="5" s="1"/>
  <c r="BU69" i="5" s="1"/>
  <c r="BE69" i="5"/>
  <c r="BI69" i="5" s="1"/>
  <c r="BV69" i="5" s="1"/>
  <c r="BB320" i="5"/>
  <c r="BE320" i="5"/>
  <c r="BI320" i="5" s="1"/>
  <c r="BV320" i="5" s="1"/>
  <c r="BD320" i="5"/>
  <c r="BH320" i="5" s="1"/>
  <c r="BU320" i="5" s="1"/>
  <c r="BB751" i="5"/>
  <c r="BE751" i="5"/>
  <c r="BI751" i="5" s="1"/>
  <c r="BV751" i="5" s="1"/>
  <c r="BD751" i="5"/>
  <c r="BH751" i="5" s="1"/>
  <c r="BU751" i="5" s="1"/>
  <c r="BB564" i="5"/>
  <c r="BD564" i="5"/>
  <c r="BH564" i="5" s="1"/>
  <c r="BU564" i="5" s="1"/>
  <c r="BE564" i="5"/>
  <c r="BI564" i="5" s="1"/>
  <c r="BV564" i="5" s="1"/>
  <c r="BD293" i="5"/>
  <c r="BH293" i="5" s="1"/>
  <c r="BU293" i="5" s="1"/>
  <c r="BE293" i="5"/>
  <c r="BI293" i="5" s="1"/>
  <c r="BV293" i="5" s="1"/>
  <c r="BB487" i="5"/>
  <c r="BD487" i="5"/>
  <c r="BH487" i="5" s="1"/>
  <c r="BU487" i="5" s="1"/>
  <c r="BE487" i="5"/>
  <c r="BI487" i="5" s="1"/>
  <c r="BV487" i="5" s="1"/>
  <c r="BB791" i="5"/>
  <c r="BD791" i="5"/>
  <c r="BH791" i="5" s="1"/>
  <c r="BU791" i="5" s="1"/>
  <c r="BE791" i="5"/>
  <c r="BI791" i="5" s="1"/>
  <c r="BV791" i="5" s="1"/>
  <c r="BB549" i="5"/>
  <c r="BB122" i="5"/>
  <c r="BD122" i="5"/>
  <c r="BH122" i="5" s="1"/>
  <c r="BU122" i="5" s="1"/>
  <c r="BE122" i="5"/>
  <c r="BI122" i="5" s="1"/>
  <c r="BV122" i="5" s="1"/>
  <c r="BD299" i="5"/>
  <c r="BH299" i="5" s="1"/>
  <c r="BU299" i="5" s="1"/>
  <c r="BB350" i="5"/>
  <c r="BD350" i="5"/>
  <c r="BH350" i="5" s="1"/>
  <c r="BU350" i="5" s="1"/>
  <c r="BE350" i="5"/>
  <c r="BI350" i="5" s="1"/>
  <c r="BV350" i="5" s="1"/>
  <c r="BB678" i="5"/>
  <c r="BE678" i="5"/>
  <c r="BI678" i="5" s="1"/>
  <c r="BV678" i="5" s="1"/>
  <c r="BD678" i="5"/>
  <c r="BH678" i="5" s="1"/>
  <c r="BU678" i="5" s="1"/>
  <c r="BB673" i="5"/>
  <c r="BE673" i="5"/>
  <c r="BI673" i="5" s="1"/>
  <c r="BV673" i="5" s="1"/>
  <c r="BD673" i="5"/>
  <c r="BH673" i="5" s="1"/>
  <c r="BU673" i="5" s="1"/>
  <c r="BB92" i="5"/>
  <c r="BD92" i="5"/>
  <c r="BH92" i="5" s="1"/>
  <c r="BU92" i="5" s="1"/>
  <c r="BE92" i="5"/>
  <c r="BI92" i="5" s="1"/>
  <c r="BV92" i="5" s="1"/>
  <c r="BB378" i="5"/>
  <c r="BD378" i="5"/>
  <c r="BH378" i="5" s="1"/>
  <c r="BU378" i="5" s="1"/>
  <c r="BE378" i="5"/>
  <c r="BI378" i="5" s="1"/>
  <c r="BV378" i="5" s="1"/>
  <c r="BB344" i="5"/>
  <c r="BE344" i="5"/>
  <c r="BI344" i="5" s="1"/>
  <c r="BV344" i="5" s="1"/>
  <c r="BD344" i="5"/>
  <c r="BH344" i="5" s="1"/>
  <c r="BU344" i="5" s="1"/>
  <c r="BB108" i="5"/>
  <c r="BE108" i="5"/>
  <c r="BI108" i="5" s="1"/>
  <c r="BV108" i="5" s="1"/>
  <c r="BD108" i="5"/>
  <c r="BH108" i="5" s="1"/>
  <c r="BU108" i="5" s="1"/>
  <c r="BB635" i="5"/>
  <c r="BD635" i="5"/>
  <c r="BH635" i="5" s="1"/>
  <c r="BU635" i="5" s="1"/>
  <c r="BE635" i="5"/>
  <c r="BI635" i="5" s="1"/>
  <c r="BV635" i="5" s="1"/>
  <c r="BB57" i="5"/>
  <c r="BE57" i="5"/>
  <c r="BI57" i="5" s="1"/>
  <c r="BV57" i="5" s="1"/>
  <c r="BD57" i="5"/>
  <c r="BH57" i="5" s="1"/>
  <c r="BU57" i="5" s="1"/>
  <c r="BB316" i="5"/>
  <c r="BB439" i="5"/>
  <c r="BE439" i="5"/>
  <c r="BI439" i="5" s="1"/>
  <c r="BV439" i="5" s="1"/>
  <c r="BD439" i="5"/>
  <c r="BH439" i="5" s="1"/>
  <c r="BU439" i="5" s="1"/>
  <c r="BB743" i="5"/>
  <c r="BB484" i="5"/>
  <c r="BE484" i="5"/>
  <c r="BI484" i="5" s="1"/>
  <c r="BV484" i="5" s="1"/>
  <c r="BD484" i="5"/>
  <c r="BH484" i="5" s="1"/>
  <c r="BU484" i="5" s="1"/>
  <c r="BB752" i="5"/>
  <c r="BD752" i="5"/>
  <c r="BH752" i="5" s="1"/>
  <c r="BU752" i="5" s="1"/>
  <c r="BE752" i="5"/>
  <c r="BI752" i="5" s="1"/>
  <c r="BV752" i="5" s="1"/>
  <c r="BB234" i="5"/>
  <c r="BD234" i="5"/>
  <c r="BH234" i="5" s="1"/>
  <c r="BU234" i="5" s="1"/>
  <c r="BE234" i="5"/>
  <c r="BI234" i="5" s="1"/>
  <c r="BV234" i="5" s="1"/>
  <c r="BB103" i="5"/>
  <c r="BD103" i="5"/>
  <c r="BH103" i="5" s="1"/>
  <c r="BU103" i="5" s="1"/>
  <c r="BE103" i="5"/>
  <c r="BI103" i="5" s="1"/>
  <c r="BV103" i="5" s="1"/>
  <c r="BB628" i="5"/>
  <c r="BE628" i="5"/>
  <c r="BI628" i="5" s="1"/>
  <c r="BV628" i="5" s="1"/>
  <c r="BD628" i="5"/>
  <c r="BH628" i="5" s="1"/>
  <c r="BU628" i="5" s="1"/>
  <c r="BB480" i="5"/>
  <c r="BE480" i="5"/>
  <c r="BI480" i="5" s="1"/>
  <c r="BV480" i="5" s="1"/>
  <c r="BD374" i="5"/>
  <c r="BH374" i="5" s="1"/>
  <c r="BU374" i="5" s="1"/>
  <c r="BB51" i="5"/>
  <c r="BD51" i="5"/>
  <c r="BH51" i="5" s="1"/>
  <c r="BU51" i="5" s="1"/>
  <c r="BE51" i="5"/>
  <c r="BI51" i="5" s="1"/>
  <c r="BV51" i="5" s="1"/>
  <c r="BB178" i="5"/>
  <c r="BE301" i="5"/>
  <c r="BI301" i="5" s="1"/>
  <c r="BV301" i="5" s="1"/>
  <c r="BD301" i="5"/>
  <c r="BH301" i="5" s="1"/>
  <c r="BU301" i="5" s="1"/>
  <c r="BB301" i="5"/>
  <c r="BB597" i="5"/>
  <c r="BD597" i="5"/>
  <c r="BH597" i="5" s="1"/>
  <c r="BU597" i="5" s="1"/>
  <c r="BE597" i="5"/>
  <c r="BI597" i="5" s="1"/>
  <c r="BV597" i="5" s="1"/>
  <c r="BB698" i="5"/>
  <c r="BD698" i="5"/>
  <c r="BH698" i="5" s="1"/>
  <c r="BU698" i="5" s="1"/>
  <c r="BE698" i="5"/>
  <c r="BI698" i="5" s="1"/>
  <c r="BV698" i="5" s="1"/>
  <c r="BB348" i="5"/>
  <c r="BE348" i="5"/>
  <c r="BI348" i="5" s="1"/>
  <c r="BV348" i="5" s="1"/>
  <c r="BB54" i="5"/>
  <c r="BD54" i="5"/>
  <c r="BH54" i="5" s="1"/>
  <c r="BU54" i="5" s="1"/>
  <c r="BE54" i="5"/>
  <c r="BI54" i="5" s="1"/>
  <c r="BV54" i="5" s="1"/>
  <c r="BB629" i="5"/>
  <c r="BE629" i="5"/>
  <c r="BI629" i="5" s="1"/>
  <c r="BV629" i="5" s="1"/>
  <c r="BD629" i="5"/>
  <c r="BH629" i="5" s="1"/>
  <c r="BU629" i="5" s="1"/>
  <c r="BB509" i="5"/>
  <c r="BD509" i="5"/>
  <c r="BH509" i="5" s="1"/>
  <c r="BU509" i="5" s="1"/>
  <c r="BE509" i="5"/>
  <c r="BI509" i="5" s="1"/>
  <c r="BV509" i="5" s="1"/>
  <c r="BB233" i="5"/>
  <c r="BE233" i="5"/>
  <c r="BI233" i="5" s="1"/>
  <c r="BV233" i="5" s="1"/>
  <c r="BD233" i="5"/>
  <c r="BH233" i="5" s="1"/>
  <c r="BU233" i="5" s="1"/>
  <c r="BB459" i="5"/>
  <c r="BE459" i="5"/>
  <c r="BI459" i="5" s="1"/>
  <c r="BV459" i="5" s="1"/>
  <c r="BD459" i="5"/>
  <c r="BH459" i="5" s="1"/>
  <c r="BU459" i="5" s="1"/>
  <c r="BB749" i="5"/>
  <c r="BE749" i="5"/>
  <c r="BI749" i="5" s="1"/>
  <c r="BV749" i="5" s="1"/>
  <c r="BD749" i="5"/>
  <c r="BH749" i="5" s="1"/>
  <c r="BU749" i="5" s="1"/>
  <c r="BB684" i="5"/>
  <c r="BE684" i="5"/>
  <c r="BI684" i="5" s="1"/>
  <c r="BV684" i="5" s="1"/>
  <c r="BD684" i="5"/>
  <c r="BH684" i="5" s="1"/>
  <c r="BU684" i="5" s="1"/>
  <c r="BE68" i="5"/>
  <c r="BI68" i="5" s="1"/>
  <c r="BV68" i="5" s="1"/>
  <c r="BB773" i="5"/>
  <c r="BD773" i="5"/>
  <c r="BH773" i="5" s="1"/>
  <c r="BU773" i="5" s="1"/>
  <c r="BE773" i="5"/>
  <c r="BI773" i="5" s="1"/>
  <c r="BV773" i="5" s="1"/>
  <c r="BB230" i="5"/>
  <c r="BD230" i="5"/>
  <c r="BH230" i="5" s="1"/>
  <c r="BU230" i="5" s="1"/>
  <c r="BE230" i="5"/>
  <c r="BI230" i="5" s="1"/>
  <c r="BV230" i="5" s="1"/>
  <c r="BB792" i="5"/>
  <c r="BD792" i="5"/>
  <c r="BH792" i="5" s="1"/>
  <c r="BU792" i="5" s="1"/>
  <c r="BE792" i="5"/>
  <c r="BI792" i="5" s="1"/>
  <c r="BV792" i="5" s="1"/>
  <c r="BB127" i="5"/>
  <c r="BE127" i="5"/>
  <c r="BI127" i="5" s="1"/>
  <c r="BV127" i="5" s="1"/>
  <c r="BD127" i="5"/>
  <c r="BH127" i="5" s="1"/>
  <c r="BU127" i="5" s="1"/>
  <c r="BB454" i="5"/>
  <c r="BE454" i="5"/>
  <c r="BI454" i="5" s="1"/>
  <c r="BV454" i="5" s="1"/>
  <c r="BD454" i="5"/>
  <c r="BH454" i="5" s="1"/>
  <c r="BU454" i="5" s="1"/>
  <c r="BB546" i="5"/>
  <c r="BE546" i="5"/>
  <c r="BI546" i="5" s="1"/>
  <c r="BV546" i="5" s="1"/>
  <c r="BD546" i="5"/>
  <c r="BH546" i="5" s="1"/>
  <c r="BU546" i="5" s="1"/>
  <c r="BB538" i="5"/>
  <c r="BD538" i="5"/>
  <c r="BH538" i="5" s="1"/>
  <c r="BU538" i="5" s="1"/>
  <c r="BE538" i="5"/>
  <c r="BI538" i="5" s="1"/>
  <c r="BV538" i="5" s="1"/>
  <c r="BB460" i="5"/>
  <c r="BD460" i="5"/>
  <c r="BH460" i="5" s="1"/>
  <c r="BU460" i="5" s="1"/>
  <c r="BE460" i="5"/>
  <c r="BI460" i="5" s="1"/>
  <c r="BV460" i="5" s="1"/>
  <c r="BB79" i="5"/>
  <c r="BD79" i="5"/>
  <c r="BH79" i="5" s="1"/>
  <c r="BU79" i="5" s="1"/>
  <c r="BE79" i="5"/>
  <c r="BI79" i="5" s="1"/>
  <c r="BV79" i="5" s="1"/>
  <c r="BE474" i="5"/>
  <c r="BI474" i="5" s="1"/>
  <c r="BV474" i="5" s="1"/>
  <c r="BB485" i="5"/>
  <c r="BD485" i="5"/>
  <c r="BH485" i="5" s="1"/>
  <c r="BU485" i="5" s="1"/>
  <c r="BE485" i="5"/>
  <c r="BI485" i="5" s="1"/>
  <c r="BV485" i="5" s="1"/>
  <c r="BD688" i="5"/>
  <c r="BH688" i="5" s="1"/>
  <c r="BU688" i="5" s="1"/>
  <c r="BB572" i="5"/>
  <c r="BD572" i="5"/>
  <c r="BH572" i="5" s="1"/>
  <c r="BU572" i="5" s="1"/>
  <c r="BE572" i="5"/>
  <c r="BI572" i="5" s="1"/>
  <c r="BV572" i="5" s="1"/>
  <c r="BB76" i="5"/>
  <c r="BE76" i="5"/>
  <c r="BI76" i="5" s="1"/>
  <c r="BV76" i="5" s="1"/>
  <c r="BD76" i="5"/>
  <c r="BH76" i="5" s="1"/>
  <c r="BU76" i="5" s="1"/>
  <c r="BB225" i="5"/>
  <c r="BE225" i="5"/>
  <c r="BI225" i="5" s="1"/>
  <c r="BV225" i="5" s="1"/>
  <c r="BD225" i="5"/>
  <c r="BH225" i="5" s="1"/>
  <c r="BU225" i="5" s="1"/>
  <c r="BB145" i="5"/>
  <c r="BB695" i="5"/>
  <c r="BE695" i="5"/>
  <c r="BI695" i="5" s="1"/>
  <c r="BV695" i="5" s="1"/>
  <c r="BD695" i="5"/>
  <c r="BH695" i="5" s="1"/>
  <c r="BU695" i="5" s="1"/>
  <c r="BB515" i="5"/>
  <c r="BD515" i="5"/>
  <c r="BH515" i="5" s="1"/>
  <c r="BU515" i="5" s="1"/>
  <c r="BE515" i="5"/>
  <c r="BI515" i="5" s="1"/>
  <c r="BV515" i="5" s="1"/>
  <c r="BB422" i="5"/>
  <c r="BD422" i="5"/>
  <c r="BH422" i="5" s="1"/>
  <c r="BU422" i="5" s="1"/>
  <c r="BE422" i="5"/>
  <c r="BI422" i="5" s="1"/>
  <c r="BV422" i="5" s="1"/>
  <c r="BD682" i="5"/>
  <c r="BH682" i="5" s="1"/>
  <c r="BU682" i="5" s="1"/>
  <c r="BB479" i="5"/>
  <c r="BE479" i="5"/>
  <c r="BI479" i="5" s="1"/>
  <c r="BV479" i="5" s="1"/>
  <c r="BD479" i="5"/>
  <c r="BH479" i="5" s="1"/>
  <c r="BU479" i="5" s="1"/>
  <c r="BB778" i="5"/>
  <c r="BD778" i="5"/>
  <c r="BH778" i="5" s="1"/>
  <c r="BU778" i="5" s="1"/>
  <c r="BE778" i="5"/>
  <c r="BI778" i="5" s="1"/>
  <c r="BV778" i="5" s="1"/>
  <c r="BE733" i="5"/>
  <c r="BI733" i="5" s="1"/>
  <c r="BV733" i="5" s="1"/>
  <c r="BB153" i="5"/>
  <c r="BD153" i="5"/>
  <c r="BH153" i="5" s="1"/>
  <c r="BU153" i="5" s="1"/>
  <c r="BE153" i="5"/>
  <c r="BI153" i="5" s="1"/>
  <c r="BV153" i="5" s="1"/>
  <c r="BB133" i="5"/>
  <c r="BD133" i="5"/>
  <c r="BH133" i="5" s="1"/>
  <c r="BU133" i="5" s="1"/>
  <c r="BE133" i="5"/>
  <c r="BI133" i="5" s="1"/>
  <c r="BV133" i="5" s="1"/>
  <c r="BB402" i="5"/>
  <c r="BE402" i="5"/>
  <c r="BI402" i="5" s="1"/>
  <c r="BV402" i="5" s="1"/>
  <c r="BD402" i="5"/>
  <c r="BH402" i="5" s="1"/>
  <c r="BU402" i="5" s="1"/>
  <c r="BB750" i="5"/>
  <c r="BE750" i="5"/>
  <c r="BI750" i="5" s="1"/>
  <c r="BV750" i="5" s="1"/>
  <c r="BD750" i="5"/>
  <c r="BH750" i="5" s="1"/>
  <c r="BU750" i="5" s="1"/>
  <c r="BD250" i="5"/>
  <c r="BH250" i="5" s="1"/>
  <c r="BU250" i="5" s="1"/>
  <c r="BE250" i="5"/>
  <c r="BI250" i="5" s="1"/>
  <c r="BV250" i="5" s="1"/>
  <c r="BB187" i="5"/>
  <c r="BD187" i="5"/>
  <c r="BH187" i="5" s="1"/>
  <c r="BU187" i="5" s="1"/>
  <c r="BE187" i="5"/>
  <c r="BI187" i="5" s="1"/>
  <c r="BV187" i="5" s="1"/>
  <c r="BB309" i="5"/>
  <c r="BE309" i="5"/>
  <c r="BI309" i="5" s="1"/>
  <c r="BV309" i="5" s="1"/>
  <c r="BD309" i="5"/>
  <c r="BH309" i="5" s="1"/>
  <c r="BU309" i="5" s="1"/>
  <c r="BB426" i="5"/>
  <c r="BE426" i="5"/>
  <c r="BI426" i="5" s="1"/>
  <c r="BV426" i="5" s="1"/>
  <c r="BD426" i="5"/>
  <c r="BH426" i="5" s="1"/>
  <c r="BU426" i="5" s="1"/>
  <c r="BE575" i="5"/>
  <c r="BI575" i="5" s="1"/>
  <c r="BV575" i="5" s="1"/>
  <c r="BB355" i="5"/>
  <c r="BD355" i="5"/>
  <c r="BH355" i="5" s="1"/>
  <c r="BU355" i="5" s="1"/>
  <c r="BE355" i="5"/>
  <c r="BI355" i="5" s="1"/>
  <c r="BV355" i="5" s="1"/>
  <c r="BB232" i="5"/>
  <c r="BD232" i="5"/>
  <c r="BH232" i="5" s="1"/>
  <c r="BU232" i="5" s="1"/>
  <c r="BE232" i="5"/>
  <c r="BI232" i="5" s="1"/>
  <c r="BV232" i="5" s="1"/>
  <c r="BD702" i="5"/>
  <c r="BH702" i="5" s="1"/>
  <c r="BU702" i="5" s="1"/>
  <c r="BB420" i="5"/>
  <c r="BD420" i="5"/>
  <c r="BH420" i="5" s="1"/>
  <c r="BU420" i="5" s="1"/>
  <c r="BE420" i="5"/>
  <c r="BI420" i="5" s="1"/>
  <c r="BV420" i="5" s="1"/>
  <c r="BE644" i="5"/>
  <c r="BI644" i="5" s="1"/>
  <c r="BV644" i="5" s="1"/>
  <c r="BD644" i="5"/>
  <c r="BH644" i="5" s="1"/>
  <c r="BU644" i="5" s="1"/>
  <c r="BE125" i="5"/>
  <c r="BI125" i="5" s="1"/>
  <c r="BV125" i="5" s="1"/>
  <c r="BB125" i="5"/>
  <c r="BD125" i="5"/>
  <c r="BH125" i="5" s="1"/>
  <c r="BU125" i="5" s="1"/>
  <c r="BB808" i="5"/>
  <c r="BD808" i="5"/>
  <c r="BH808" i="5" s="1"/>
  <c r="BU808" i="5" s="1"/>
  <c r="BE808" i="5"/>
  <c r="BI808" i="5" s="1"/>
  <c r="BV808" i="5" s="1"/>
  <c r="BB428" i="5"/>
  <c r="BD428" i="5"/>
  <c r="BH428" i="5" s="1"/>
  <c r="BU428" i="5" s="1"/>
  <c r="BE428" i="5"/>
  <c r="BI428" i="5" s="1"/>
  <c r="BV428" i="5" s="1"/>
  <c r="BB776" i="5"/>
  <c r="BD776" i="5"/>
  <c r="BH776" i="5" s="1"/>
  <c r="BU776" i="5" s="1"/>
  <c r="BB52" i="5"/>
  <c r="BD52" i="5"/>
  <c r="BH52" i="5" s="1"/>
  <c r="BU52" i="5" s="1"/>
  <c r="BE52" i="5"/>
  <c r="BI52" i="5" s="1"/>
  <c r="BV52" i="5" s="1"/>
  <c r="AH13" i="13"/>
  <c r="AI13" i="13" s="1"/>
  <c r="AA14" i="13"/>
  <c r="CE41" i="5"/>
  <c r="AM41" i="5" s="1"/>
  <c r="AV41" i="5" s="1"/>
  <c r="AU41" i="5"/>
  <c r="AK24" i="13"/>
  <c r="H25" i="13"/>
  <c r="X40" i="5"/>
  <c r="Y40" i="5"/>
  <c r="Z40" i="5"/>
  <c r="AA40" i="5"/>
  <c r="AH5" i="6"/>
  <c r="AH10" i="6"/>
  <c r="AH12" i="6"/>
  <c r="AH18" i="6"/>
  <c r="AH16" i="6"/>
  <c r="AH9" i="6"/>
  <c r="AH8" i="6"/>
  <c r="AH41" i="5"/>
  <c r="AH11" i="6"/>
  <c r="C11" i="10" s="1"/>
  <c r="AH17" i="6"/>
  <c r="AH15" i="6"/>
  <c r="AH14" i="6"/>
  <c r="AH19" i="6"/>
  <c r="AH7" i="6"/>
  <c r="C7" i="10" s="1"/>
  <c r="AH13" i="6"/>
  <c r="C13" i="10" s="1"/>
  <c r="AH6" i="6"/>
  <c r="C6" i="10" s="1"/>
  <c r="CE40" i="5"/>
  <c r="AL40" i="5"/>
  <c r="AU40" i="5" s="1"/>
  <c r="G18" i="3"/>
  <c r="H17" i="3"/>
  <c r="AG24" i="5"/>
  <c r="AH23" i="5"/>
  <c r="BD602" i="5" l="1"/>
  <c r="BH602" i="5" s="1"/>
  <c r="BU602" i="5" s="1"/>
  <c r="BB788" i="5"/>
  <c r="BB367" i="5"/>
  <c r="BB273" i="5"/>
  <c r="BD608" i="5"/>
  <c r="BH608" i="5" s="1"/>
  <c r="BU608" i="5" s="1"/>
  <c r="BD298" i="5"/>
  <c r="BH298" i="5" s="1"/>
  <c r="BU298" i="5" s="1"/>
  <c r="BB404" i="5"/>
  <c r="BF404" i="5" s="1"/>
  <c r="BD72" i="5"/>
  <c r="BH72" i="5" s="1"/>
  <c r="BU72" i="5" s="1"/>
  <c r="BE638" i="5"/>
  <c r="BI638" i="5" s="1"/>
  <c r="BV638" i="5" s="1"/>
  <c r="BD399" i="5"/>
  <c r="BH399" i="5" s="1"/>
  <c r="BU399" i="5" s="1"/>
  <c r="BD581" i="5"/>
  <c r="BH581" i="5" s="1"/>
  <c r="BU581" i="5" s="1"/>
  <c r="BB389" i="5"/>
  <c r="BE513" i="5"/>
  <c r="BI513" i="5" s="1"/>
  <c r="BV513" i="5" s="1"/>
  <c r="BB266" i="5"/>
  <c r="BF266" i="5" s="1"/>
  <c r="BD244" i="5"/>
  <c r="BH244" i="5" s="1"/>
  <c r="BU244" i="5" s="1"/>
  <c r="BB807" i="5"/>
  <c r="BF807" i="5" s="1"/>
  <c r="BD226" i="5"/>
  <c r="BH226" i="5" s="1"/>
  <c r="BU226" i="5" s="1"/>
  <c r="BB640" i="5"/>
  <c r="BB93" i="5"/>
  <c r="BE542" i="5"/>
  <c r="BI542" i="5" s="1"/>
  <c r="BV542" i="5" s="1"/>
  <c r="BB664" i="5"/>
  <c r="BE330" i="5"/>
  <c r="BI330" i="5" s="1"/>
  <c r="BV330" i="5" s="1"/>
  <c r="BD386" i="5"/>
  <c r="BH386" i="5" s="1"/>
  <c r="BU386" i="5" s="1"/>
  <c r="BB159" i="5"/>
  <c r="BF159" i="5" s="1"/>
  <c r="BD196" i="5"/>
  <c r="BH196" i="5" s="1"/>
  <c r="BU196" i="5" s="1"/>
  <c r="BB577" i="5"/>
  <c r="BB220" i="5"/>
  <c r="BD410" i="5"/>
  <c r="BH410" i="5" s="1"/>
  <c r="BU410" i="5" s="1"/>
  <c r="BD215" i="5"/>
  <c r="BH215" i="5" s="1"/>
  <c r="BU215" i="5" s="1"/>
  <c r="BE398" i="5"/>
  <c r="BI398" i="5" s="1"/>
  <c r="BV398" i="5" s="1"/>
  <c r="BB775" i="5"/>
  <c r="BB151" i="5"/>
  <c r="BG151" i="5" s="1"/>
  <c r="BD281" i="5"/>
  <c r="BH281" i="5" s="1"/>
  <c r="BU281" i="5" s="1"/>
  <c r="BD157" i="5"/>
  <c r="BH157" i="5" s="1"/>
  <c r="BU157" i="5" s="1"/>
  <c r="BD471" i="5"/>
  <c r="BH471" i="5" s="1"/>
  <c r="BU471" i="5" s="1"/>
  <c r="BB193" i="5"/>
  <c r="BB101" i="5"/>
  <c r="BD425" i="5"/>
  <c r="BH425" i="5" s="1"/>
  <c r="BU425" i="5" s="1"/>
  <c r="BB547" i="5"/>
  <c r="BG547" i="5" s="1"/>
  <c r="BD569" i="5"/>
  <c r="BH569" i="5" s="1"/>
  <c r="BU569" i="5" s="1"/>
  <c r="BB724" i="5"/>
  <c r="BG724" i="5" s="1"/>
  <c r="BD449" i="5"/>
  <c r="BH449" i="5" s="1"/>
  <c r="BU449" i="5" s="1"/>
  <c r="BE106" i="5"/>
  <c r="BI106" i="5" s="1"/>
  <c r="BV106" i="5" s="1"/>
  <c r="BB88" i="5"/>
  <c r="BD154" i="5"/>
  <c r="BH154" i="5" s="1"/>
  <c r="BU154" i="5" s="1"/>
  <c r="BD511" i="5"/>
  <c r="BH511" i="5" s="1"/>
  <c r="BU511" i="5" s="1"/>
  <c r="BD56" i="5"/>
  <c r="BH56" i="5" s="1"/>
  <c r="BU56" i="5" s="1"/>
  <c r="BB208" i="5"/>
  <c r="BD314" i="5"/>
  <c r="BH314" i="5" s="1"/>
  <c r="BU314" i="5" s="1"/>
  <c r="BE132" i="5"/>
  <c r="BI132" i="5" s="1"/>
  <c r="BV132" i="5" s="1"/>
  <c r="BE176" i="5"/>
  <c r="BI176" i="5" s="1"/>
  <c r="BV176" i="5" s="1"/>
  <c r="BB717" i="5"/>
  <c r="BB634" i="5"/>
  <c r="BD729" i="5"/>
  <c r="BH729" i="5" s="1"/>
  <c r="BU729" i="5" s="1"/>
  <c r="BE242" i="5"/>
  <c r="BI242" i="5" s="1"/>
  <c r="BV242" i="5" s="1"/>
  <c r="BB346" i="5"/>
  <c r="BG346" i="5" s="1"/>
  <c r="BB761" i="5"/>
  <c r="BF761" i="5" s="1"/>
  <c r="BB582" i="5"/>
  <c r="BB425" i="5"/>
  <c r="BE569" i="5"/>
  <c r="BI569" i="5" s="1"/>
  <c r="BV569" i="5" s="1"/>
  <c r="BE725" i="5"/>
  <c r="BI725" i="5" s="1"/>
  <c r="BV725" i="5" s="1"/>
  <c r="BE605" i="5"/>
  <c r="BI605" i="5" s="1"/>
  <c r="BV605" i="5" s="1"/>
  <c r="BE449" i="5"/>
  <c r="BI449" i="5" s="1"/>
  <c r="BV449" i="5" s="1"/>
  <c r="BD106" i="5"/>
  <c r="BH106" i="5" s="1"/>
  <c r="BU106" i="5" s="1"/>
  <c r="BB154" i="5"/>
  <c r="BF154" i="5" s="1"/>
  <c r="BE511" i="5"/>
  <c r="BI511" i="5" s="1"/>
  <c r="BV511" i="5" s="1"/>
  <c r="BE785" i="5"/>
  <c r="BI785" i="5" s="1"/>
  <c r="BV785" i="5" s="1"/>
  <c r="BE56" i="5"/>
  <c r="BI56" i="5" s="1"/>
  <c r="BV56" i="5" s="1"/>
  <c r="BE314" i="5"/>
  <c r="BI314" i="5" s="1"/>
  <c r="BV314" i="5" s="1"/>
  <c r="BB132" i="5"/>
  <c r="BF132" i="5" s="1"/>
  <c r="BD494" i="5"/>
  <c r="BH494" i="5" s="1"/>
  <c r="BU494" i="5" s="1"/>
  <c r="BD176" i="5"/>
  <c r="BH176" i="5" s="1"/>
  <c r="BU176" i="5" s="1"/>
  <c r="BD300" i="5"/>
  <c r="BH300" i="5" s="1"/>
  <c r="BU300" i="5" s="1"/>
  <c r="BB729" i="5"/>
  <c r="BB242" i="5"/>
  <c r="BE817" i="5"/>
  <c r="BI817" i="5" s="1"/>
  <c r="BV817" i="5" s="1"/>
  <c r="BD175" i="5"/>
  <c r="BH175" i="5" s="1"/>
  <c r="BU175" i="5" s="1"/>
  <c r="BE521" i="5"/>
  <c r="BI521" i="5" s="1"/>
  <c r="BV521" i="5" s="1"/>
  <c r="BD227" i="5"/>
  <c r="BH227" i="5" s="1"/>
  <c r="BU227" i="5" s="1"/>
  <c r="BB473" i="5"/>
  <c r="BG473" i="5" s="1"/>
  <c r="BD520" i="5"/>
  <c r="BH520" i="5" s="1"/>
  <c r="BU520" i="5" s="1"/>
  <c r="BD482" i="5"/>
  <c r="BH482" i="5" s="1"/>
  <c r="BU482" i="5" s="1"/>
  <c r="BD518" i="5"/>
  <c r="BH518" i="5" s="1"/>
  <c r="BU518" i="5" s="1"/>
  <c r="BE295" i="5"/>
  <c r="BI295" i="5" s="1"/>
  <c r="BV295" i="5" s="1"/>
  <c r="BD337" i="5"/>
  <c r="BH337" i="5" s="1"/>
  <c r="BU337" i="5" s="1"/>
  <c r="BE411" i="5"/>
  <c r="BI411" i="5" s="1"/>
  <c r="BV411" i="5" s="1"/>
  <c r="BD489" i="5"/>
  <c r="BH489" i="5" s="1"/>
  <c r="BU489" i="5" s="1"/>
  <c r="BE598" i="5"/>
  <c r="BI598" i="5" s="1"/>
  <c r="BV598" i="5" s="1"/>
  <c r="BE504" i="5"/>
  <c r="BI504" i="5" s="1"/>
  <c r="BV504" i="5" s="1"/>
  <c r="BE696" i="5"/>
  <c r="BI696" i="5" s="1"/>
  <c r="BV696" i="5" s="1"/>
  <c r="BD557" i="5"/>
  <c r="BH557" i="5" s="1"/>
  <c r="BU557" i="5" s="1"/>
  <c r="BD725" i="5"/>
  <c r="BH725" i="5" s="1"/>
  <c r="BU725" i="5" s="1"/>
  <c r="BD605" i="5"/>
  <c r="BH605" i="5" s="1"/>
  <c r="BU605" i="5" s="1"/>
  <c r="BD104" i="5"/>
  <c r="BH104" i="5" s="1"/>
  <c r="BU104" i="5" s="1"/>
  <c r="BD210" i="5"/>
  <c r="BH210" i="5" s="1"/>
  <c r="BU210" i="5" s="1"/>
  <c r="BD785" i="5"/>
  <c r="BH785" i="5" s="1"/>
  <c r="BU785" i="5" s="1"/>
  <c r="BE231" i="5"/>
  <c r="BI231" i="5" s="1"/>
  <c r="BV231" i="5" s="1"/>
  <c r="BE494" i="5"/>
  <c r="BI494" i="5" s="1"/>
  <c r="BV494" i="5" s="1"/>
  <c r="BD668" i="5"/>
  <c r="BH668" i="5" s="1"/>
  <c r="BU668" i="5" s="1"/>
  <c r="BE300" i="5"/>
  <c r="BI300" i="5" s="1"/>
  <c r="BV300" i="5" s="1"/>
  <c r="BE770" i="5"/>
  <c r="BI770" i="5" s="1"/>
  <c r="BV770" i="5" s="1"/>
  <c r="BE589" i="5"/>
  <c r="BI589" i="5" s="1"/>
  <c r="BV589" i="5" s="1"/>
  <c r="BE715" i="5"/>
  <c r="BI715" i="5" s="1"/>
  <c r="BV715" i="5" s="1"/>
  <c r="BE139" i="5"/>
  <c r="BI139" i="5" s="1"/>
  <c r="BV139" i="5" s="1"/>
  <c r="BE816" i="5"/>
  <c r="BI816" i="5" s="1"/>
  <c r="BV816" i="5" s="1"/>
  <c r="BD817" i="5"/>
  <c r="BH817" i="5" s="1"/>
  <c r="BU817" i="5" s="1"/>
  <c r="BE175" i="5"/>
  <c r="BI175" i="5" s="1"/>
  <c r="BV175" i="5" s="1"/>
  <c r="BD381" i="5"/>
  <c r="BH381" i="5" s="1"/>
  <c r="BU381" i="5" s="1"/>
  <c r="BD521" i="5"/>
  <c r="BH521" i="5" s="1"/>
  <c r="BU521" i="5" s="1"/>
  <c r="BE227" i="5"/>
  <c r="BI227" i="5" s="1"/>
  <c r="BV227" i="5" s="1"/>
  <c r="BB169" i="5"/>
  <c r="BG169" i="5" s="1"/>
  <c r="BE157" i="5"/>
  <c r="BI157" i="5" s="1"/>
  <c r="BV157" i="5" s="1"/>
  <c r="BD295" i="5"/>
  <c r="BH295" i="5" s="1"/>
  <c r="BU295" i="5" s="1"/>
  <c r="BE489" i="5"/>
  <c r="BI489" i="5" s="1"/>
  <c r="BV489" i="5" s="1"/>
  <c r="BB471" i="5"/>
  <c r="BD696" i="5"/>
  <c r="BH696" i="5" s="1"/>
  <c r="BU696" i="5" s="1"/>
  <c r="BE557" i="5"/>
  <c r="BI557" i="5" s="1"/>
  <c r="BV557" i="5" s="1"/>
  <c r="BD142" i="5"/>
  <c r="BH142" i="5" s="1"/>
  <c r="BU142" i="5" s="1"/>
  <c r="BE520" i="5"/>
  <c r="BI520" i="5" s="1"/>
  <c r="BV520" i="5" s="1"/>
  <c r="BB142" i="5"/>
  <c r="BE482" i="5"/>
  <c r="BI482" i="5" s="1"/>
  <c r="BV482" i="5" s="1"/>
  <c r="BE518" i="5"/>
  <c r="BI518" i="5" s="1"/>
  <c r="BV518" i="5" s="1"/>
  <c r="BE337" i="5"/>
  <c r="BI337" i="5" s="1"/>
  <c r="BV337" i="5" s="1"/>
  <c r="BE316" i="5"/>
  <c r="BI316" i="5" s="1"/>
  <c r="BV316" i="5" s="1"/>
  <c r="BD411" i="5"/>
  <c r="BH411" i="5" s="1"/>
  <c r="BU411" i="5" s="1"/>
  <c r="BE549" i="5"/>
  <c r="BI549" i="5" s="1"/>
  <c r="BV549" i="5" s="1"/>
  <c r="BD598" i="5"/>
  <c r="BH598" i="5" s="1"/>
  <c r="BU598" i="5" s="1"/>
  <c r="BD324" i="5"/>
  <c r="BH324" i="5" s="1"/>
  <c r="BU324" i="5" s="1"/>
  <c r="BD504" i="5"/>
  <c r="BH504" i="5" s="1"/>
  <c r="BU504" i="5" s="1"/>
  <c r="BE495" i="5"/>
  <c r="BI495" i="5" s="1"/>
  <c r="BV495" i="5" s="1"/>
  <c r="BD559" i="5"/>
  <c r="BH559" i="5" s="1"/>
  <c r="BU559" i="5" s="1"/>
  <c r="BE104" i="5"/>
  <c r="BI104" i="5" s="1"/>
  <c r="BV104" i="5" s="1"/>
  <c r="BE210" i="5"/>
  <c r="BI210" i="5" s="1"/>
  <c r="BV210" i="5" s="1"/>
  <c r="BE404" i="5"/>
  <c r="BI404" i="5" s="1"/>
  <c r="BV404" i="5" s="1"/>
  <c r="BD231" i="5"/>
  <c r="BH231" i="5" s="1"/>
  <c r="BU231" i="5" s="1"/>
  <c r="BE664" i="5"/>
  <c r="BI664" i="5" s="1"/>
  <c r="BV664" i="5" s="1"/>
  <c r="BE579" i="5"/>
  <c r="BI579" i="5" s="1"/>
  <c r="BV579" i="5" s="1"/>
  <c r="BE668" i="5"/>
  <c r="BI668" i="5" s="1"/>
  <c r="BV668" i="5" s="1"/>
  <c r="BD770" i="5"/>
  <c r="BH770" i="5" s="1"/>
  <c r="BU770" i="5" s="1"/>
  <c r="BD589" i="5"/>
  <c r="BH589" i="5" s="1"/>
  <c r="BU589" i="5" s="1"/>
  <c r="BD715" i="5"/>
  <c r="BH715" i="5" s="1"/>
  <c r="BU715" i="5" s="1"/>
  <c r="BE577" i="5"/>
  <c r="BI577" i="5" s="1"/>
  <c r="BV577" i="5" s="1"/>
  <c r="BD139" i="5"/>
  <c r="BH139" i="5" s="1"/>
  <c r="BU139" i="5" s="1"/>
  <c r="BD816" i="5"/>
  <c r="BH816" i="5" s="1"/>
  <c r="BU816" i="5" s="1"/>
  <c r="BE381" i="5"/>
  <c r="BI381" i="5" s="1"/>
  <c r="BV381" i="5" s="1"/>
  <c r="BE759" i="5"/>
  <c r="BI759" i="5" s="1"/>
  <c r="BV759" i="5" s="1"/>
  <c r="BB759" i="5"/>
  <c r="BD733" i="5"/>
  <c r="BH733" i="5" s="1"/>
  <c r="BU733" i="5" s="1"/>
  <c r="BE200" i="5"/>
  <c r="BI200" i="5" s="1"/>
  <c r="BV200" i="5" s="1"/>
  <c r="BD436" i="5"/>
  <c r="BH436" i="5" s="1"/>
  <c r="BU436" i="5" s="1"/>
  <c r="BE418" i="5"/>
  <c r="BI418" i="5" s="1"/>
  <c r="BV418" i="5" s="1"/>
  <c r="BE772" i="5"/>
  <c r="BI772" i="5" s="1"/>
  <c r="BV772" i="5" s="1"/>
  <c r="BD71" i="5"/>
  <c r="BH71" i="5" s="1"/>
  <c r="BU71" i="5" s="1"/>
  <c r="BD45" i="5"/>
  <c r="BH45" i="5" s="1"/>
  <c r="BU45" i="5" s="1"/>
  <c r="BD774" i="5"/>
  <c r="BH774" i="5" s="1"/>
  <c r="BU774" i="5" s="1"/>
  <c r="BE386" i="5"/>
  <c r="BI386" i="5" s="1"/>
  <c r="BV386" i="5" s="1"/>
  <c r="BD706" i="5"/>
  <c r="BH706" i="5" s="1"/>
  <c r="BU706" i="5" s="1"/>
  <c r="BE702" i="5"/>
  <c r="BI702" i="5" s="1"/>
  <c r="BV702" i="5" s="1"/>
  <c r="BD474" i="5"/>
  <c r="BH474" i="5" s="1"/>
  <c r="BU474" i="5" s="1"/>
  <c r="BE374" i="5"/>
  <c r="BI374" i="5" s="1"/>
  <c r="BV374" i="5" s="1"/>
  <c r="BD169" i="5"/>
  <c r="BH169" i="5" s="1"/>
  <c r="BU169" i="5" s="1"/>
  <c r="BE473" i="5"/>
  <c r="BI473" i="5" s="1"/>
  <c r="BV473" i="5" s="1"/>
  <c r="BD666" i="5"/>
  <c r="BH666" i="5" s="1"/>
  <c r="BU666" i="5" s="1"/>
  <c r="BE366" i="5"/>
  <c r="BI366" i="5" s="1"/>
  <c r="BV366" i="5" s="1"/>
  <c r="BD582" i="5"/>
  <c r="BH582" i="5" s="1"/>
  <c r="BU582" i="5" s="1"/>
  <c r="BB105" i="5"/>
  <c r="BE193" i="5"/>
  <c r="BI193" i="5" s="1"/>
  <c r="BV193" i="5" s="1"/>
  <c r="BD101" i="5"/>
  <c r="BH101" i="5" s="1"/>
  <c r="BU101" i="5" s="1"/>
  <c r="BE547" i="5"/>
  <c r="BI547" i="5" s="1"/>
  <c r="BV547" i="5" s="1"/>
  <c r="BE117" i="5"/>
  <c r="BI117" i="5" s="1"/>
  <c r="BV117" i="5" s="1"/>
  <c r="BE724" i="5"/>
  <c r="BI724" i="5" s="1"/>
  <c r="BV724" i="5" s="1"/>
  <c r="BE141" i="5"/>
  <c r="BI141" i="5" s="1"/>
  <c r="BV141" i="5" s="1"/>
  <c r="BE190" i="5"/>
  <c r="BI190" i="5" s="1"/>
  <c r="BV190" i="5" s="1"/>
  <c r="BE522" i="5"/>
  <c r="BI522" i="5" s="1"/>
  <c r="BV522" i="5" s="1"/>
  <c r="BD88" i="5"/>
  <c r="BH88" i="5" s="1"/>
  <c r="BU88" i="5" s="1"/>
  <c r="BD661" i="5"/>
  <c r="BH661" i="5" s="1"/>
  <c r="BU661" i="5" s="1"/>
  <c r="BD542" i="5"/>
  <c r="BH542" i="5" s="1"/>
  <c r="BU542" i="5" s="1"/>
  <c r="BE208" i="5"/>
  <c r="BI208" i="5" s="1"/>
  <c r="BV208" i="5" s="1"/>
  <c r="BD701" i="5"/>
  <c r="BH701" i="5" s="1"/>
  <c r="BU701" i="5" s="1"/>
  <c r="BD717" i="5"/>
  <c r="BH717" i="5" s="1"/>
  <c r="BU717" i="5" s="1"/>
  <c r="BD330" i="5"/>
  <c r="BH330" i="5" s="1"/>
  <c r="BU330" i="5" s="1"/>
  <c r="BD634" i="5"/>
  <c r="BH634" i="5" s="1"/>
  <c r="BU634" i="5" s="1"/>
  <c r="BD797" i="5"/>
  <c r="BH797" i="5" s="1"/>
  <c r="BU797" i="5" s="1"/>
  <c r="BE346" i="5"/>
  <c r="BI346" i="5" s="1"/>
  <c r="BV346" i="5" s="1"/>
  <c r="BE602" i="5"/>
  <c r="BI602" i="5" s="1"/>
  <c r="BV602" i="5" s="1"/>
  <c r="BE761" i="5"/>
  <c r="BI761" i="5" s="1"/>
  <c r="BV761" i="5" s="1"/>
  <c r="BE98" i="5"/>
  <c r="BI98" i="5" s="1"/>
  <c r="BV98" i="5" s="1"/>
  <c r="BD188" i="5"/>
  <c r="BH188" i="5" s="1"/>
  <c r="BU188" i="5" s="1"/>
  <c r="BD476" i="5"/>
  <c r="BH476" i="5" s="1"/>
  <c r="BU476" i="5" s="1"/>
  <c r="BE703" i="5"/>
  <c r="BI703" i="5" s="1"/>
  <c r="BV703" i="5" s="1"/>
  <c r="BE362" i="5"/>
  <c r="BI362" i="5" s="1"/>
  <c r="BV362" i="5" s="1"/>
  <c r="BE650" i="5"/>
  <c r="BI650" i="5" s="1"/>
  <c r="BV650" i="5" s="1"/>
  <c r="BD248" i="5"/>
  <c r="BH248" i="5" s="1"/>
  <c r="BU248" i="5" s="1"/>
  <c r="BB481" i="5"/>
  <c r="BG481" i="5" s="1"/>
  <c r="BD654" i="5"/>
  <c r="BH654" i="5" s="1"/>
  <c r="BU654" i="5" s="1"/>
  <c r="BD100" i="5"/>
  <c r="BH100" i="5" s="1"/>
  <c r="BU100" i="5" s="1"/>
  <c r="BB318" i="5"/>
  <c r="BF318" i="5" s="1"/>
  <c r="BE129" i="5"/>
  <c r="BI129" i="5" s="1"/>
  <c r="BV129" i="5" s="1"/>
  <c r="BD734" i="5"/>
  <c r="BH734" i="5" s="1"/>
  <c r="BU734" i="5" s="1"/>
  <c r="BB667" i="5"/>
  <c r="BG667" i="5" s="1"/>
  <c r="BD417" i="5"/>
  <c r="BH417" i="5" s="1"/>
  <c r="BU417" i="5" s="1"/>
  <c r="BD285" i="5"/>
  <c r="BH285" i="5" s="1"/>
  <c r="BU285" i="5" s="1"/>
  <c r="BD183" i="5"/>
  <c r="BH183" i="5" s="1"/>
  <c r="BU183" i="5" s="1"/>
  <c r="BB689" i="5"/>
  <c r="BE671" i="5"/>
  <c r="BI671" i="5" s="1"/>
  <c r="BV671" i="5" s="1"/>
  <c r="BD755" i="5"/>
  <c r="BH755" i="5" s="1"/>
  <c r="BU755" i="5" s="1"/>
  <c r="BD658" i="5"/>
  <c r="BH658" i="5" s="1"/>
  <c r="BU658" i="5" s="1"/>
  <c r="BE217" i="5"/>
  <c r="BI217" i="5" s="1"/>
  <c r="BV217" i="5" s="1"/>
  <c r="BD209" i="5"/>
  <c r="BH209" i="5" s="1"/>
  <c r="BU209" i="5" s="1"/>
  <c r="BE432" i="5"/>
  <c r="BI432" i="5" s="1"/>
  <c r="BV432" i="5" s="1"/>
  <c r="BE254" i="5"/>
  <c r="BI254" i="5" s="1"/>
  <c r="BV254" i="5" s="1"/>
  <c r="BB291" i="5"/>
  <c r="BG291" i="5" s="1"/>
  <c r="BD246" i="5"/>
  <c r="BH246" i="5" s="1"/>
  <c r="BU246" i="5" s="1"/>
  <c r="BE183" i="5"/>
  <c r="BI183" i="5" s="1"/>
  <c r="BV183" i="5" s="1"/>
  <c r="BD671" i="5"/>
  <c r="BH671" i="5" s="1"/>
  <c r="BU671" i="5" s="1"/>
  <c r="BD129" i="5"/>
  <c r="BH129" i="5" s="1"/>
  <c r="BU129" i="5" s="1"/>
  <c r="BB703" i="5"/>
  <c r="BF703" i="5" s="1"/>
  <c r="BD362" i="5"/>
  <c r="BH362" i="5" s="1"/>
  <c r="BU362" i="5" s="1"/>
  <c r="BE248" i="5"/>
  <c r="BI248" i="5" s="1"/>
  <c r="BV248" i="5" s="1"/>
  <c r="BD152" i="5"/>
  <c r="BH152" i="5" s="1"/>
  <c r="BU152" i="5" s="1"/>
  <c r="BE143" i="5"/>
  <c r="BI143" i="5" s="1"/>
  <c r="BV143" i="5" s="1"/>
  <c r="BD219" i="5"/>
  <c r="BH219" i="5" s="1"/>
  <c r="BU219" i="5" s="1"/>
  <c r="BE97" i="5"/>
  <c r="BI97" i="5" s="1"/>
  <c r="BV97" i="5" s="1"/>
  <c r="BD784" i="5"/>
  <c r="BH784" i="5" s="1"/>
  <c r="BU784" i="5" s="1"/>
  <c r="BD291" i="5"/>
  <c r="BH291" i="5" s="1"/>
  <c r="BU291" i="5" s="1"/>
  <c r="BE246" i="5"/>
  <c r="BI246" i="5" s="1"/>
  <c r="BV246" i="5" s="1"/>
  <c r="BD406" i="5"/>
  <c r="BH406" i="5" s="1"/>
  <c r="BU406" i="5" s="1"/>
  <c r="BD414" i="5"/>
  <c r="BH414" i="5" s="1"/>
  <c r="BU414" i="5" s="1"/>
  <c r="BB298" i="5"/>
  <c r="BG298" i="5" s="1"/>
  <c r="BD218" i="5"/>
  <c r="BH218" i="5" s="1"/>
  <c r="BU218" i="5" s="1"/>
  <c r="BE570" i="5"/>
  <c r="BI570" i="5" s="1"/>
  <c r="BV570" i="5" s="1"/>
  <c r="BB476" i="5"/>
  <c r="BG476" i="5" s="1"/>
  <c r="BB755" i="5"/>
  <c r="BF755" i="5" s="1"/>
  <c r="BE380" i="5"/>
  <c r="BI380" i="5" s="1"/>
  <c r="BV380" i="5" s="1"/>
  <c r="BE623" i="5"/>
  <c r="BI623" i="5" s="1"/>
  <c r="BV623" i="5" s="1"/>
  <c r="BE526" i="5"/>
  <c r="BI526" i="5" s="1"/>
  <c r="BV526" i="5" s="1"/>
  <c r="BE766" i="5"/>
  <c r="BI766" i="5" s="1"/>
  <c r="BV766" i="5" s="1"/>
  <c r="BE747" i="5"/>
  <c r="BI747" i="5" s="1"/>
  <c r="BV747" i="5" s="1"/>
  <c r="BB650" i="5"/>
  <c r="BE223" i="5"/>
  <c r="BI223" i="5" s="1"/>
  <c r="BV223" i="5" s="1"/>
  <c r="BE563" i="5"/>
  <c r="BI563" i="5" s="1"/>
  <c r="BV563" i="5" s="1"/>
  <c r="BB398" i="5"/>
  <c r="BG398" i="5" s="1"/>
  <c r="BB281" i="5"/>
  <c r="BG281" i="5" s="1"/>
  <c r="BB217" i="5"/>
  <c r="BG217" i="5" s="1"/>
  <c r="BD623" i="5"/>
  <c r="BH623" i="5" s="1"/>
  <c r="BU623" i="5" s="1"/>
  <c r="BB575" i="5"/>
  <c r="BG575" i="5" s="1"/>
  <c r="BB410" i="5"/>
  <c r="BE740" i="5"/>
  <c r="BI740" i="5" s="1"/>
  <c r="BV740" i="5" s="1"/>
  <c r="BB215" i="5"/>
  <c r="BF215" i="5" s="1"/>
  <c r="BD347" i="5"/>
  <c r="BH347" i="5" s="1"/>
  <c r="BU347" i="5" s="1"/>
  <c r="BB740" i="5"/>
  <c r="BG740" i="5" s="1"/>
  <c r="BD600" i="5"/>
  <c r="BH600" i="5" s="1"/>
  <c r="BU600" i="5" s="1"/>
  <c r="BE134" i="5"/>
  <c r="BI134" i="5" s="1"/>
  <c r="BV134" i="5" s="1"/>
  <c r="BD488" i="5"/>
  <c r="BH488" i="5" s="1"/>
  <c r="BU488" i="5" s="1"/>
  <c r="BD503" i="5"/>
  <c r="BH503" i="5" s="1"/>
  <c r="BU503" i="5" s="1"/>
  <c r="BE99" i="5"/>
  <c r="BI99" i="5" s="1"/>
  <c r="BV99" i="5" s="1"/>
  <c r="BD177" i="5"/>
  <c r="BH177" i="5" s="1"/>
  <c r="BU177" i="5" s="1"/>
  <c r="BD648" i="5"/>
  <c r="BH648" i="5" s="1"/>
  <c r="BU648" i="5" s="1"/>
  <c r="BD445" i="5"/>
  <c r="BH445" i="5" s="1"/>
  <c r="BU445" i="5" s="1"/>
  <c r="BB97" i="5"/>
  <c r="BE784" i="5"/>
  <c r="BI784" i="5" s="1"/>
  <c r="BV784" i="5" s="1"/>
  <c r="BE406" i="5"/>
  <c r="BI406" i="5" s="1"/>
  <c r="BV406" i="5" s="1"/>
  <c r="BB414" i="5"/>
  <c r="BG414" i="5" s="1"/>
  <c r="BD510" i="5"/>
  <c r="BH510" i="5" s="1"/>
  <c r="BU510" i="5" s="1"/>
  <c r="BE647" i="5"/>
  <c r="BI647" i="5" s="1"/>
  <c r="BV647" i="5" s="1"/>
  <c r="BE218" i="5"/>
  <c r="BI218" i="5" s="1"/>
  <c r="BV218" i="5" s="1"/>
  <c r="BB570" i="5"/>
  <c r="BF570" i="5" s="1"/>
  <c r="BD380" i="5"/>
  <c r="BH380" i="5" s="1"/>
  <c r="BU380" i="5" s="1"/>
  <c r="BE351" i="5"/>
  <c r="BI351" i="5" s="1"/>
  <c r="BV351" i="5" s="1"/>
  <c r="BE161" i="5"/>
  <c r="BI161" i="5" s="1"/>
  <c r="BV161" i="5" s="1"/>
  <c r="BD766" i="5"/>
  <c r="BH766" i="5" s="1"/>
  <c r="BU766" i="5" s="1"/>
  <c r="BB747" i="5"/>
  <c r="BG747" i="5" s="1"/>
  <c r="BE371" i="5"/>
  <c r="BI371" i="5" s="1"/>
  <c r="BV371" i="5" s="1"/>
  <c r="BD677" i="5"/>
  <c r="BH677" i="5" s="1"/>
  <c r="BU677" i="5" s="1"/>
  <c r="BD223" i="5"/>
  <c r="BH223" i="5" s="1"/>
  <c r="BU223" i="5" s="1"/>
  <c r="BB563" i="5"/>
  <c r="BD102" i="5"/>
  <c r="BH102" i="5" s="1"/>
  <c r="BU102" i="5" s="1"/>
  <c r="BD143" i="5"/>
  <c r="BH143" i="5" s="1"/>
  <c r="BU143" i="5" s="1"/>
  <c r="BB608" i="5"/>
  <c r="BG608" i="5" s="1"/>
  <c r="BB209" i="5"/>
  <c r="BF209" i="5" s="1"/>
  <c r="BB658" i="5"/>
  <c r="BG658" i="5" s="1"/>
  <c r="BB432" i="5"/>
  <c r="BG432" i="5" s="1"/>
  <c r="BE446" i="5"/>
  <c r="BI446" i="5" s="1"/>
  <c r="BV446" i="5" s="1"/>
  <c r="BB244" i="5"/>
  <c r="BD254" i="5"/>
  <c r="BH254" i="5" s="1"/>
  <c r="BU254" i="5" s="1"/>
  <c r="BD134" i="5"/>
  <c r="BH134" i="5" s="1"/>
  <c r="BU134" i="5" s="1"/>
  <c r="BD99" i="5"/>
  <c r="BH99" i="5" s="1"/>
  <c r="BU99" i="5" s="1"/>
  <c r="BD444" i="5"/>
  <c r="BH444" i="5" s="1"/>
  <c r="BU444" i="5" s="1"/>
  <c r="BB446" i="5"/>
  <c r="BF446" i="5" s="1"/>
  <c r="BE152" i="5"/>
  <c r="BI152" i="5" s="1"/>
  <c r="BV152" i="5" s="1"/>
  <c r="BE818" i="5"/>
  <c r="BI818" i="5" s="1"/>
  <c r="BV818" i="5" s="1"/>
  <c r="BE219" i="5"/>
  <c r="BI219" i="5" s="1"/>
  <c r="BV219" i="5" s="1"/>
  <c r="BE282" i="5"/>
  <c r="BI282" i="5" s="1"/>
  <c r="BV282" i="5" s="1"/>
  <c r="BE552" i="5"/>
  <c r="BI552" i="5" s="1"/>
  <c r="BV552" i="5" s="1"/>
  <c r="BD818" i="5"/>
  <c r="BH818" i="5" s="1"/>
  <c r="BU818" i="5" s="1"/>
  <c r="BE486" i="5"/>
  <c r="BI486" i="5" s="1"/>
  <c r="BV486" i="5" s="1"/>
  <c r="BE347" i="5"/>
  <c r="BI347" i="5" s="1"/>
  <c r="BV347" i="5" s="1"/>
  <c r="BD457" i="5"/>
  <c r="BH457" i="5" s="1"/>
  <c r="BU457" i="5" s="1"/>
  <c r="BE600" i="5"/>
  <c r="BI600" i="5" s="1"/>
  <c r="BV600" i="5" s="1"/>
  <c r="BE488" i="5"/>
  <c r="BI488" i="5" s="1"/>
  <c r="BV488" i="5" s="1"/>
  <c r="BB282" i="5"/>
  <c r="BE503" i="5"/>
  <c r="BI503" i="5" s="1"/>
  <c r="BV503" i="5" s="1"/>
  <c r="BD552" i="5"/>
  <c r="BH552" i="5" s="1"/>
  <c r="BU552" i="5" s="1"/>
  <c r="BE177" i="5"/>
  <c r="BI177" i="5" s="1"/>
  <c r="BV177" i="5" s="1"/>
  <c r="BE760" i="5"/>
  <c r="BI760" i="5" s="1"/>
  <c r="BV760" i="5" s="1"/>
  <c r="BE648" i="5"/>
  <c r="BI648" i="5" s="1"/>
  <c r="BV648" i="5" s="1"/>
  <c r="BB445" i="5"/>
  <c r="BF445" i="5" s="1"/>
  <c r="BE663" i="5"/>
  <c r="BI663" i="5" s="1"/>
  <c r="BV663" i="5" s="1"/>
  <c r="BE510" i="5"/>
  <c r="BI510" i="5" s="1"/>
  <c r="BV510" i="5" s="1"/>
  <c r="BD647" i="5"/>
  <c r="BH647" i="5" s="1"/>
  <c r="BU647" i="5" s="1"/>
  <c r="BE194" i="5"/>
  <c r="BI194" i="5" s="1"/>
  <c r="BV194" i="5" s="1"/>
  <c r="BD351" i="5"/>
  <c r="BH351" i="5" s="1"/>
  <c r="BU351" i="5" s="1"/>
  <c r="BD704" i="5"/>
  <c r="BH704" i="5" s="1"/>
  <c r="BU704" i="5" s="1"/>
  <c r="BD161" i="5"/>
  <c r="BH161" i="5" s="1"/>
  <c r="BU161" i="5" s="1"/>
  <c r="BE162" i="5"/>
  <c r="BI162" i="5" s="1"/>
  <c r="BV162" i="5" s="1"/>
  <c r="BB371" i="5"/>
  <c r="BF371" i="5" s="1"/>
  <c r="BE59" i="5"/>
  <c r="BI59" i="5" s="1"/>
  <c r="BV59" i="5" s="1"/>
  <c r="BE677" i="5"/>
  <c r="BI677" i="5" s="1"/>
  <c r="BV677" i="5" s="1"/>
  <c r="BE96" i="5"/>
  <c r="BI96" i="5" s="1"/>
  <c r="BV96" i="5" s="1"/>
  <c r="BD467" i="5"/>
  <c r="BH467" i="5" s="1"/>
  <c r="BU467" i="5" s="1"/>
  <c r="BD413" i="5"/>
  <c r="BH413" i="5" s="1"/>
  <c r="BU413" i="5" s="1"/>
  <c r="BE285" i="5"/>
  <c r="BI285" i="5" s="1"/>
  <c r="BV285" i="5" s="1"/>
  <c r="BD274" i="5"/>
  <c r="BH274" i="5" s="1"/>
  <c r="BU274" i="5" s="1"/>
  <c r="BB513" i="5"/>
  <c r="BE226" i="5"/>
  <c r="BI226" i="5" s="1"/>
  <c r="BV226" i="5" s="1"/>
  <c r="BB654" i="5"/>
  <c r="BD486" i="5"/>
  <c r="BH486" i="5" s="1"/>
  <c r="BU486" i="5" s="1"/>
  <c r="BB66" i="5"/>
  <c r="BG66" i="5" s="1"/>
  <c r="BE171" i="5"/>
  <c r="BI171" i="5" s="1"/>
  <c r="BV171" i="5" s="1"/>
  <c r="BE292" i="5"/>
  <c r="BI292" i="5" s="1"/>
  <c r="BV292" i="5" s="1"/>
  <c r="BB496" i="5"/>
  <c r="BF496" i="5" s="1"/>
  <c r="BE457" i="5"/>
  <c r="BI457" i="5" s="1"/>
  <c r="BV457" i="5" s="1"/>
  <c r="BD760" i="5"/>
  <c r="BH760" i="5" s="1"/>
  <c r="BU760" i="5" s="1"/>
  <c r="BD681" i="5"/>
  <c r="BH681" i="5" s="1"/>
  <c r="BU681" i="5" s="1"/>
  <c r="BD633" i="5"/>
  <c r="BH633" i="5" s="1"/>
  <c r="BU633" i="5" s="1"/>
  <c r="BB447" i="5"/>
  <c r="BG447" i="5" s="1"/>
  <c r="BE359" i="5"/>
  <c r="BI359" i="5" s="1"/>
  <c r="BV359" i="5" s="1"/>
  <c r="BD283" i="5"/>
  <c r="BH283" i="5" s="1"/>
  <c r="BU283" i="5" s="1"/>
  <c r="BB663" i="5"/>
  <c r="BG663" i="5" s="1"/>
  <c r="BE222" i="5"/>
  <c r="BI222" i="5" s="1"/>
  <c r="BV222" i="5" s="1"/>
  <c r="BD164" i="5"/>
  <c r="BH164" i="5" s="1"/>
  <c r="BU164" i="5" s="1"/>
  <c r="BD194" i="5"/>
  <c r="BH194" i="5" s="1"/>
  <c r="BU194" i="5" s="1"/>
  <c r="BE704" i="5"/>
  <c r="BI704" i="5" s="1"/>
  <c r="BV704" i="5" s="1"/>
  <c r="BD167" i="5"/>
  <c r="BH167" i="5" s="1"/>
  <c r="BU167" i="5" s="1"/>
  <c r="BD162" i="5"/>
  <c r="BH162" i="5" s="1"/>
  <c r="BU162" i="5" s="1"/>
  <c r="BE335" i="5"/>
  <c r="BI335" i="5" s="1"/>
  <c r="BV335" i="5" s="1"/>
  <c r="BB467" i="5"/>
  <c r="BG467" i="5" s="1"/>
  <c r="BE274" i="5"/>
  <c r="BI274" i="5" s="1"/>
  <c r="BV274" i="5" s="1"/>
  <c r="BB196" i="5"/>
  <c r="BB188" i="5"/>
  <c r="BE66" i="5"/>
  <c r="BI66" i="5" s="1"/>
  <c r="BV66" i="5" s="1"/>
  <c r="BD171" i="5"/>
  <c r="BH171" i="5" s="1"/>
  <c r="BU171" i="5" s="1"/>
  <c r="BE788" i="5"/>
  <c r="BI788" i="5" s="1"/>
  <c r="BV788" i="5" s="1"/>
  <c r="BE266" i="5"/>
  <c r="BI266" i="5" s="1"/>
  <c r="BV266" i="5" s="1"/>
  <c r="BE220" i="5"/>
  <c r="BI220" i="5" s="1"/>
  <c r="BV220" i="5" s="1"/>
  <c r="BE681" i="5"/>
  <c r="BI681" i="5" s="1"/>
  <c r="BV681" i="5" s="1"/>
  <c r="BD367" i="5"/>
  <c r="BH367" i="5" s="1"/>
  <c r="BU367" i="5" s="1"/>
  <c r="BE807" i="5"/>
  <c r="BI807" i="5" s="1"/>
  <c r="BV807" i="5" s="1"/>
  <c r="BE592" i="5"/>
  <c r="BI592" i="5" s="1"/>
  <c r="BV592" i="5" s="1"/>
  <c r="BE159" i="5"/>
  <c r="BI159" i="5" s="1"/>
  <c r="BV159" i="5" s="1"/>
  <c r="BD775" i="5"/>
  <c r="BH775" i="5" s="1"/>
  <c r="BU775" i="5" s="1"/>
  <c r="BE273" i="5"/>
  <c r="BI273" i="5" s="1"/>
  <c r="BV273" i="5" s="1"/>
  <c r="BD359" i="5"/>
  <c r="BH359" i="5" s="1"/>
  <c r="BU359" i="5" s="1"/>
  <c r="BE640" i="5"/>
  <c r="BI640" i="5" s="1"/>
  <c r="BV640" i="5" s="1"/>
  <c r="BE93" i="5"/>
  <c r="BI93" i="5" s="1"/>
  <c r="BV93" i="5" s="1"/>
  <c r="BB283" i="5"/>
  <c r="BG283" i="5" s="1"/>
  <c r="BE151" i="5"/>
  <c r="BI151" i="5" s="1"/>
  <c r="BV151" i="5" s="1"/>
  <c r="BD689" i="5"/>
  <c r="BH689" i="5" s="1"/>
  <c r="BU689" i="5" s="1"/>
  <c r="BE481" i="5"/>
  <c r="BI481" i="5" s="1"/>
  <c r="BV481" i="5" s="1"/>
  <c r="BE164" i="5"/>
  <c r="BI164" i="5" s="1"/>
  <c r="BV164" i="5" s="1"/>
  <c r="BE167" i="5"/>
  <c r="BI167" i="5" s="1"/>
  <c r="BV167" i="5" s="1"/>
  <c r="BE329" i="5"/>
  <c r="BI329" i="5" s="1"/>
  <c r="BV329" i="5" s="1"/>
  <c r="BD335" i="5"/>
  <c r="BH335" i="5" s="1"/>
  <c r="BU335" i="5" s="1"/>
  <c r="BD318" i="5"/>
  <c r="BH318" i="5" s="1"/>
  <c r="BU318" i="5" s="1"/>
  <c r="BE389" i="5"/>
  <c r="BI389" i="5" s="1"/>
  <c r="BV389" i="5" s="1"/>
  <c r="BE270" i="5"/>
  <c r="BI270" i="5" s="1"/>
  <c r="BV270" i="5" s="1"/>
  <c r="BD270" i="5"/>
  <c r="BH270" i="5" s="1"/>
  <c r="BU270" i="5" s="1"/>
  <c r="BB203" i="5"/>
  <c r="BF203" i="5" s="1"/>
  <c r="BE203" i="5"/>
  <c r="BI203" i="5" s="1"/>
  <c r="BV203" i="5" s="1"/>
  <c r="BD203" i="5"/>
  <c r="BH203" i="5" s="1"/>
  <c r="BU203" i="5" s="1"/>
  <c r="BB82" i="5"/>
  <c r="BG82" i="5" s="1"/>
  <c r="BD82" i="5"/>
  <c r="BH82" i="5" s="1"/>
  <c r="BU82" i="5" s="1"/>
  <c r="BE82" i="5"/>
  <c r="BI82" i="5" s="1"/>
  <c r="BV82" i="5" s="1"/>
  <c r="BD267" i="5"/>
  <c r="BH267" i="5" s="1"/>
  <c r="BU267" i="5" s="1"/>
  <c r="BB267" i="5"/>
  <c r="BG267" i="5" s="1"/>
  <c r="BB412" i="5"/>
  <c r="BG412" i="5" s="1"/>
  <c r="BE412" i="5"/>
  <c r="BI412" i="5" s="1"/>
  <c r="BV412" i="5" s="1"/>
  <c r="BD412" i="5"/>
  <c r="BH412" i="5" s="1"/>
  <c r="BU412" i="5" s="1"/>
  <c r="BE61" i="5"/>
  <c r="BI61" i="5" s="1"/>
  <c r="BV61" i="5" s="1"/>
  <c r="BD61" i="5"/>
  <c r="BH61" i="5" s="1"/>
  <c r="BU61" i="5" s="1"/>
  <c r="BB705" i="5"/>
  <c r="BE705" i="5"/>
  <c r="BI705" i="5" s="1"/>
  <c r="BV705" i="5" s="1"/>
  <c r="BD705" i="5"/>
  <c r="BH705" i="5" s="1"/>
  <c r="BU705" i="5" s="1"/>
  <c r="BB372" i="5"/>
  <c r="BF372" i="5" s="1"/>
  <c r="BE372" i="5"/>
  <c r="BI372" i="5" s="1"/>
  <c r="BV372" i="5" s="1"/>
  <c r="BB497" i="5"/>
  <c r="BG497" i="5" s="1"/>
  <c r="BD497" i="5"/>
  <c r="BH497" i="5" s="1"/>
  <c r="BU497" i="5" s="1"/>
  <c r="BE497" i="5"/>
  <c r="BI497" i="5" s="1"/>
  <c r="BV497" i="5" s="1"/>
  <c r="BB395" i="5"/>
  <c r="BD395" i="5"/>
  <c r="BH395" i="5" s="1"/>
  <c r="BU395" i="5" s="1"/>
  <c r="BE395" i="5"/>
  <c r="BI395" i="5" s="1"/>
  <c r="BV395" i="5" s="1"/>
  <c r="BE743" i="5"/>
  <c r="BI743" i="5" s="1"/>
  <c r="BV743" i="5" s="1"/>
  <c r="BD743" i="5"/>
  <c r="BH743" i="5" s="1"/>
  <c r="BU743" i="5" s="1"/>
  <c r="BB416" i="5"/>
  <c r="BD416" i="5"/>
  <c r="BH416" i="5" s="1"/>
  <c r="BU416" i="5" s="1"/>
  <c r="BE416" i="5"/>
  <c r="BI416" i="5" s="1"/>
  <c r="BV416" i="5" s="1"/>
  <c r="BB276" i="5"/>
  <c r="BG276" i="5" s="1"/>
  <c r="BD276" i="5"/>
  <c r="BH276" i="5" s="1"/>
  <c r="BU276" i="5" s="1"/>
  <c r="BE276" i="5"/>
  <c r="BI276" i="5" s="1"/>
  <c r="BV276" i="5" s="1"/>
  <c r="BE525" i="5"/>
  <c r="BI525" i="5" s="1"/>
  <c r="BV525" i="5" s="1"/>
  <c r="BD525" i="5"/>
  <c r="BH525" i="5" s="1"/>
  <c r="BU525" i="5" s="1"/>
  <c r="BB186" i="5"/>
  <c r="BD186" i="5"/>
  <c r="BH186" i="5" s="1"/>
  <c r="BU186" i="5" s="1"/>
  <c r="BE186" i="5"/>
  <c r="BI186" i="5" s="1"/>
  <c r="BV186" i="5" s="1"/>
  <c r="BE312" i="5"/>
  <c r="BI312" i="5" s="1"/>
  <c r="BV312" i="5" s="1"/>
  <c r="BD312" i="5"/>
  <c r="BH312" i="5" s="1"/>
  <c r="BU312" i="5" s="1"/>
  <c r="BB754" i="5"/>
  <c r="BG754" i="5" s="1"/>
  <c r="BD754" i="5"/>
  <c r="BH754" i="5" s="1"/>
  <c r="BU754" i="5" s="1"/>
  <c r="BE754" i="5"/>
  <c r="BI754" i="5" s="1"/>
  <c r="BV754" i="5" s="1"/>
  <c r="AD223" i="11"/>
  <c r="X261" i="5" s="1"/>
  <c r="AD218" i="11"/>
  <c r="X256" i="5" s="1"/>
  <c r="AD226" i="11"/>
  <c r="X264" i="5" s="1"/>
  <c r="AD219" i="11"/>
  <c r="X257" i="5" s="1"/>
  <c r="AD224" i="11"/>
  <c r="X262" i="5" s="1"/>
  <c r="AD220" i="11"/>
  <c r="AD222" i="11"/>
  <c r="X260" i="5" s="1"/>
  <c r="AD227" i="11"/>
  <c r="X265" i="5" s="1"/>
  <c r="AD225" i="11"/>
  <c r="X263" i="5" s="1"/>
  <c r="X255" i="5"/>
  <c r="AE171" i="11"/>
  <c r="Y209" i="5" s="1"/>
  <c r="AE164" i="11"/>
  <c r="Y202" i="5" s="1"/>
  <c r="AE170" i="11"/>
  <c r="Y208" i="5" s="1"/>
  <c r="AE173" i="11"/>
  <c r="Y211" i="5" s="1"/>
  <c r="AE169" i="11"/>
  <c r="Y207" i="5" s="1"/>
  <c r="AE174" i="11"/>
  <c r="Y212" i="5" s="1"/>
  <c r="AE167" i="11"/>
  <c r="Y205" i="5" s="1"/>
  <c r="AE166" i="11"/>
  <c r="Y204" i="5" s="1"/>
  <c r="AE168" i="11"/>
  <c r="Y206" i="5" s="1"/>
  <c r="AE175" i="11"/>
  <c r="Y213" i="5" s="1"/>
  <c r="AE172" i="11"/>
  <c r="Y210" i="5" s="1"/>
  <c r="AE165" i="11"/>
  <c r="Y203" i="5" s="1"/>
  <c r="Y201" i="5"/>
  <c r="BB322" i="5"/>
  <c r="BF322" i="5" s="1"/>
  <c r="BD322" i="5"/>
  <c r="BH322" i="5" s="1"/>
  <c r="BU322" i="5" s="1"/>
  <c r="BE322" i="5"/>
  <c r="BI322" i="5" s="1"/>
  <c r="BV322" i="5" s="1"/>
  <c r="BB679" i="5"/>
  <c r="BG679" i="5" s="1"/>
  <c r="BE679" i="5"/>
  <c r="BI679" i="5" s="1"/>
  <c r="BV679" i="5" s="1"/>
  <c r="BB584" i="5"/>
  <c r="BF584" i="5" s="1"/>
  <c r="BD584" i="5"/>
  <c r="BH584" i="5" s="1"/>
  <c r="BU584" i="5" s="1"/>
  <c r="BE584" i="5"/>
  <c r="BI584" i="5" s="1"/>
  <c r="BV584" i="5" s="1"/>
  <c r="BE297" i="5"/>
  <c r="BI297" i="5" s="1"/>
  <c r="BV297" i="5" s="1"/>
  <c r="BB297" i="5"/>
  <c r="BB809" i="5"/>
  <c r="BE809" i="5"/>
  <c r="BI809" i="5" s="1"/>
  <c r="BV809" i="5" s="1"/>
  <c r="BD543" i="5"/>
  <c r="BH543" i="5" s="1"/>
  <c r="BU543" i="5" s="1"/>
  <c r="BE543" i="5"/>
  <c r="BI543" i="5" s="1"/>
  <c r="BV543" i="5" s="1"/>
  <c r="BB271" i="5"/>
  <c r="BF271" i="5" s="1"/>
  <c r="BE271" i="5"/>
  <c r="BI271" i="5" s="1"/>
  <c r="BV271" i="5" s="1"/>
  <c r="BD271" i="5"/>
  <c r="BH271" i="5" s="1"/>
  <c r="BU271" i="5" s="1"/>
  <c r="BB734" i="5"/>
  <c r="BG734" i="5" s="1"/>
  <c r="BE728" i="5"/>
  <c r="BI728" i="5" s="1"/>
  <c r="BV728" i="5" s="1"/>
  <c r="BD728" i="5"/>
  <c r="BH728" i="5" s="1"/>
  <c r="BU728" i="5" s="1"/>
  <c r="BB820" i="5"/>
  <c r="BE820" i="5"/>
  <c r="BI820" i="5" s="1"/>
  <c r="BV820" i="5" s="1"/>
  <c r="BD820" i="5"/>
  <c r="BH820" i="5" s="1"/>
  <c r="BU820" i="5" s="1"/>
  <c r="BB534" i="5"/>
  <c r="BG534" i="5" s="1"/>
  <c r="BD534" i="5"/>
  <c r="BH534" i="5" s="1"/>
  <c r="BU534" i="5" s="1"/>
  <c r="BB632" i="5"/>
  <c r="BD632" i="5"/>
  <c r="BH632" i="5" s="1"/>
  <c r="BU632" i="5" s="1"/>
  <c r="BB294" i="5"/>
  <c r="BF294" i="5" s="1"/>
  <c r="BD294" i="5"/>
  <c r="BH294" i="5" s="1"/>
  <c r="BU294" i="5" s="1"/>
  <c r="BB95" i="5"/>
  <c r="BG95" i="5" s="1"/>
  <c r="BD95" i="5"/>
  <c r="BH95" i="5" s="1"/>
  <c r="BU95" i="5" s="1"/>
  <c r="BB382" i="5"/>
  <c r="BG382" i="5" s="1"/>
  <c r="BD382" i="5"/>
  <c r="BH382" i="5" s="1"/>
  <c r="BU382" i="5" s="1"/>
  <c r="BE382" i="5"/>
  <c r="BI382" i="5" s="1"/>
  <c r="BV382" i="5" s="1"/>
  <c r="BB805" i="5"/>
  <c r="BG805" i="5" s="1"/>
  <c r="BE805" i="5"/>
  <c r="BI805" i="5" s="1"/>
  <c r="BV805" i="5" s="1"/>
  <c r="BD805" i="5"/>
  <c r="BH805" i="5" s="1"/>
  <c r="BU805" i="5" s="1"/>
  <c r="BB596" i="5"/>
  <c r="BF596" i="5" s="1"/>
  <c r="BE596" i="5"/>
  <c r="BI596" i="5" s="1"/>
  <c r="BV596" i="5" s="1"/>
  <c r="BD596" i="5"/>
  <c r="BH596" i="5" s="1"/>
  <c r="BU596" i="5" s="1"/>
  <c r="BE60" i="5"/>
  <c r="BI60" i="5" s="1"/>
  <c r="BV60" i="5" s="1"/>
  <c r="BD60" i="5"/>
  <c r="BH60" i="5" s="1"/>
  <c r="BU60" i="5" s="1"/>
  <c r="BE325" i="5"/>
  <c r="BI325" i="5" s="1"/>
  <c r="BV325" i="5" s="1"/>
  <c r="BB325" i="5"/>
  <c r="BF325" i="5" s="1"/>
  <c r="BD325" i="5"/>
  <c r="BH325" i="5" s="1"/>
  <c r="BU325" i="5" s="1"/>
  <c r="BB765" i="5"/>
  <c r="BF765" i="5" s="1"/>
  <c r="BE765" i="5"/>
  <c r="BI765" i="5" s="1"/>
  <c r="BV765" i="5" s="1"/>
  <c r="BD765" i="5"/>
  <c r="BH765" i="5" s="1"/>
  <c r="BU765" i="5" s="1"/>
  <c r="BE651" i="5"/>
  <c r="BI651" i="5" s="1"/>
  <c r="BV651" i="5" s="1"/>
  <c r="BD651" i="5"/>
  <c r="BH651" i="5" s="1"/>
  <c r="BU651" i="5" s="1"/>
  <c r="BB783" i="5"/>
  <c r="BG783" i="5" s="1"/>
  <c r="BD783" i="5"/>
  <c r="BH783" i="5" s="1"/>
  <c r="BU783" i="5" s="1"/>
  <c r="BD477" i="5"/>
  <c r="BH477" i="5" s="1"/>
  <c r="BU477" i="5" s="1"/>
  <c r="BE477" i="5"/>
  <c r="BI477" i="5" s="1"/>
  <c r="BV477" i="5" s="1"/>
  <c r="BE814" i="5"/>
  <c r="BI814" i="5" s="1"/>
  <c r="BV814" i="5" s="1"/>
  <c r="BB633" i="5"/>
  <c r="BG633" i="5" s="1"/>
  <c r="BB651" i="5"/>
  <c r="BF651" i="5" s="1"/>
  <c r="BB90" i="5"/>
  <c r="BD90" i="5"/>
  <c r="BH90" i="5" s="1"/>
  <c r="BU90" i="5" s="1"/>
  <c r="BE90" i="5"/>
  <c r="BI90" i="5" s="1"/>
  <c r="BV90" i="5" s="1"/>
  <c r="BB739" i="5"/>
  <c r="BG739" i="5" s="1"/>
  <c r="BD739" i="5"/>
  <c r="BH739" i="5" s="1"/>
  <c r="BU739" i="5" s="1"/>
  <c r="BE739" i="5"/>
  <c r="BI739" i="5" s="1"/>
  <c r="BV739" i="5" s="1"/>
  <c r="BB469" i="5"/>
  <c r="BF469" i="5" s="1"/>
  <c r="BD469" i="5"/>
  <c r="BH469" i="5" s="1"/>
  <c r="BU469" i="5" s="1"/>
  <c r="BB67" i="5"/>
  <c r="BD67" i="5"/>
  <c r="BH67" i="5" s="1"/>
  <c r="BU67" i="5" s="1"/>
  <c r="BE67" i="5"/>
  <c r="BI67" i="5" s="1"/>
  <c r="BV67" i="5" s="1"/>
  <c r="BB65" i="5"/>
  <c r="BF65" i="5" s="1"/>
  <c r="BD65" i="5"/>
  <c r="BH65" i="5" s="1"/>
  <c r="BU65" i="5" s="1"/>
  <c r="BB682" i="5"/>
  <c r="BG682" i="5" s="1"/>
  <c r="BE688" i="5"/>
  <c r="BI688" i="5" s="1"/>
  <c r="BV688" i="5" s="1"/>
  <c r="BD517" i="5"/>
  <c r="BH517" i="5" s="1"/>
  <c r="BU517" i="5" s="1"/>
  <c r="BD782" i="5"/>
  <c r="BH782" i="5" s="1"/>
  <c r="BU782" i="5" s="1"/>
  <c r="BD814" i="5"/>
  <c r="BH814" i="5" s="1"/>
  <c r="BU814" i="5" s="1"/>
  <c r="BD535" i="5"/>
  <c r="BH535" i="5" s="1"/>
  <c r="BU535" i="5" s="1"/>
  <c r="BD369" i="5"/>
  <c r="BH369" i="5" s="1"/>
  <c r="BU369" i="5" s="1"/>
  <c r="BE727" i="5"/>
  <c r="BI727" i="5" s="1"/>
  <c r="BV727" i="5" s="1"/>
  <c r="BB622" i="5"/>
  <c r="BG622" i="5" s="1"/>
  <c r="BD140" i="5"/>
  <c r="BH140" i="5" s="1"/>
  <c r="BU140" i="5" s="1"/>
  <c r="BD809" i="5"/>
  <c r="BH809" i="5" s="1"/>
  <c r="BU809" i="5" s="1"/>
  <c r="BE267" i="5"/>
  <c r="BI267" i="5" s="1"/>
  <c r="BV267" i="5" s="1"/>
  <c r="BE554" i="5"/>
  <c r="BI554" i="5" s="1"/>
  <c r="BV554" i="5" s="1"/>
  <c r="BD123" i="5"/>
  <c r="BH123" i="5" s="1"/>
  <c r="BU123" i="5" s="1"/>
  <c r="BB270" i="5"/>
  <c r="BG270" i="5" s="1"/>
  <c r="BD464" i="5"/>
  <c r="BH464" i="5" s="1"/>
  <c r="BU464" i="5" s="1"/>
  <c r="BB286" i="5"/>
  <c r="BG286" i="5" s="1"/>
  <c r="BB377" i="5"/>
  <c r="BF377" i="5" s="1"/>
  <c r="BD377" i="5"/>
  <c r="BH377" i="5" s="1"/>
  <c r="BU377" i="5" s="1"/>
  <c r="BE377" i="5"/>
  <c r="BI377" i="5" s="1"/>
  <c r="BV377" i="5" s="1"/>
  <c r="BD247" i="5"/>
  <c r="BH247" i="5" s="1"/>
  <c r="BU247" i="5" s="1"/>
  <c r="BE247" i="5"/>
  <c r="BI247" i="5" s="1"/>
  <c r="BV247" i="5" s="1"/>
  <c r="BB356" i="5"/>
  <c r="BG356" i="5" s="1"/>
  <c r="BE356" i="5"/>
  <c r="BI356" i="5" s="1"/>
  <c r="BV356" i="5" s="1"/>
  <c r="BB50" i="5"/>
  <c r="BG50" i="5" s="1"/>
  <c r="BD50" i="5"/>
  <c r="BH50" i="5" s="1"/>
  <c r="BU50" i="5" s="1"/>
  <c r="BE50" i="5"/>
  <c r="BI50" i="5" s="1"/>
  <c r="BV50" i="5" s="1"/>
  <c r="BB700" i="5"/>
  <c r="BD700" i="5"/>
  <c r="BH700" i="5" s="1"/>
  <c r="BU700" i="5" s="1"/>
  <c r="BE110" i="5"/>
  <c r="BI110" i="5" s="1"/>
  <c r="BV110" i="5" s="1"/>
  <c r="BD110" i="5"/>
  <c r="BH110" i="5" s="1"/>
  <c r="BU110" i="5" s="1"/>
  <c r="BB110" i="5"/>
  <c r="BF110" i="5" s="1"/>
  <c r="BB790" i="5"/>
  <c r="BG790" i="5" s="1"/>
  <c r="BD790" i="5"/>
  <c r="BH790" i="5" s="1"/>
  <c r="BU790" i="5" s="1"/>
  <c r="BB292" i="5"/>
  <c r="BF292" i="5" s="1"/>
  <c r="BE444" i="5"/>
  <c r="BI444" i="5" s="1"/>
  <c r="BV444" i="5" s="1"/>
  <c r="BD592" i="5"/>
  <c r="BH592" i="5" s="1"/>
  <c r="BU592" i="5" s="1"/>
  <c r="BB100" i="5"/>
  <c r="BF100" i="5" s="1"/>
  <c r="BB331" i="5"/>
  <c r="BF331" i="5" s="1"/>
  <c r="BE331" i="5"/>
  <c r="BI331" i="5" s="1"/>
  <c r="BV331" i="5" s="1"/>
  <c r="BD331" i="5"/>
  <c r="BH331" i="5" s="1"/>
  <c r="BU331" i="5" s="1"/>
  <c r="BB287" i="5"/>
  <c r="BG287" i="5" s="1"/>
  <c r="BD287" i="5"/>
  <c r="BH287" i="5" s="1"/>
  <c r="BU287" i="5" s="1"/>
  <c r="BE287" i="5"/>
  <c r="BI287" i="5" s="1"/>
  <c r="BV287" i="5" s="1"/>
  <c r="BE780" i="5"/>
  <c r="BI780" i="5" s="1"/>
  <c r="BV780" i="5" s="1"/>
  <c r="BD780" i="5"/>
  <c r="BH780" i="5" s="1"/>
  <c r="BU780" i="5" s="1"/>
  <c r="BB708" i="5"/>
  <c r="BG708" i="5" s="1"/>
  <c r="BD708" i="5"/>
  <c r="BH708" i="5" s="1"/>
  <c r="BU708" i="5" s="1"/>
  <c r="BE708" i="5"/>
  <c r="BI708" i="5" s="1"/>
  <c r="BV708" i="5" s="1"/>
  <c r="BB91" i="5"/>
  <c r="BF91" i="5" s="1"/>
  <c r="BD91" i="5"/>
  <c r="BH91" i="5" s="1"/>
  <c r="BU91" i="5" s="1"/>
  <c r="BE91" i="5"/>
  <c r="BI91" i="5" s="1"/>
  <c r="BV91" i="5" s="1"/>
  <c r="BB604" i="5"/>
  <c r="BF604" i="5" s="1"/>
  <c r="BE604" i="5"/>
  <c r="BI604" i="5" s="1"/>
  <c r="BV604" i="5" s="1"/>
  <c r="BD604" i="5"/>
  <c r="BH604" i="5" s="1"/>
  <c r="BU604" i="5" s="1"/>
  <c r="BB624" i="5"/>
  <c r="BG624" i="5" s="1"/>
  <c r="BE624" i="5"/>
  <c r="BI624" i="5" s="1"/>
  <c r="BV624" i="5" s="1"/>
  <c r="BD624" i="5"/>
  <c r="BH624" i="5" s="1"/>
  <c r="BU624" i="5" s="1"/>
  <c r="BB111" i="5"/>
  <c r="BF111" i="5" s="1"/>
  <c r="BD111" i="5"/>
  <c r="BH111" i="5" s="1"/>
  <c r="BU111" i="5" s="1"/>
  <c r="BE111" i="5"/>
  <c r="BI111" i="5" s="1"/>
  <c r="BV111" i="5" s="1"/>
  <c r="BE441" i="5"/>
  <c r="BI441" i="5" s="1"/>
  <c r="BV441" i="5" s="1"/>
  <c r="BE475" i="5"/>
  <c r="BI475" i="5" s="1"/>
  <c r="BV475" i="5" s="1"/>
  <c r="BD730" i="5"/>
  <c r="BH730" i="5" s="1"/>
  <c r="BU730" i="5" s="1"/>
  <c r="BE517" i="5"/>
  <c r="BI517" i="5" s="1"/>
  <c r="BV517" i="5" s="1"/>
  <c r="BE451" i="5"/>
  <c r="BI451" i="5" s="1"/>
  <c r="BV451" i="5" s="1"/>
  <c r="BD672" i="5"/>
  <c r="BH672" i="5" s="1"/>
  <c r="BU672" i="5" s="1"/>
  <c r="BE251" i="5"/>
  <c r="BI251" i="5" s="1"/>
  <c r="BV251" i="5" s="1"/>
  <c r="BB782" i="5"/>
  <c r="BE65" i="5"/>
  <c r="BI65" i="5" s="1"/>
  <c r="BV65" i="5" s="1"/>
  <c r="BD506" i="5"/>
  <c r="BH506" i="5" s="1"/>
  <c r="BU506" i="5" s="1"/>
  <c r="BE507" i="5"/>
  <c r="BI507" i="5" s="1"/>
  <c r="BV507" i="5" s="1"/>
  <c r="BE535" i="5"/>
  <c r="BI535" i="5" s="1"/>
  <c r="BV535" i="5" s="1"/>
  <c r="BE294" i="5"/>
  <c r="BI294" i="5" s="1"/>
  <c r="BV294" i="5" s="1"/>
  <c r="BD811" i="5"/>
  <c r="BH811" i="5" s="1"/>
  <c r="BU811" i="5" s="1"/>
  <c r="BB312" i="5"/>
  <c r="BG312" i="5" s="1"/>
  <c r="BD727" i="5"/>
  <c r="BH727" i="5" s="1"/>
  <c r="BU727" i="5" s="1"/>
  <c r="BE140" i="5"/>
  <c r="BI140" i="5" s="1"/>
  <c r="BV140" i="5" s="1"/>
  <c r="BD43" i="5"/>
  <c r="BH43" i="5" s="1"/>
  <c r="BU43" i="5" s="1"/>
  <c r="BD527" i="5"/>
  <c r="BH527" i="5" s="1"/>
  <c r="BU527" i="5" s="1"/>
  <c r="BD483" i="5"/>
  <c r="BH483" i="5" s="1"/>
  <c r="BU483" i="5" s="1"/>
  <c r="BB554" i="5"/>
  <c r="BF554" i="5" s="1"/>
  <c r="BE123" i="5"/>
  <c r="BI123" i="5" s="1"/>
  <c r="BV123" i="5" s="1"/>
  <c r="BE464" i="5"/>
  <c r="BI464" i="5" s="1"/>
  <c r="BV464" i="5" s="1"/>
  <c r="BD423" i="5"/>
  <c r="BH423" i="5" s="1"/>
  <c r="BU423" i="5" s="1"/>
  <c r="AE147" i="11"/>
  <c r="Y185" i="5" s="1"/>
  <c r="AE152" i="11"/>
  <c r="Y190" i="5" s="1"/>
  <c r="AE151" i="11"/>
  <c r="Y189" i="5" s="1"/>
  <c r="AE149" i="11"/>
  <c r="Y187" i="5" s="1"/>
  <c r="AE150" i="11"/>
  <c r="Y188" i="5" s="1"/>
  <c r="AE148" i="11"/>
  <c r="Y186" i="5" s="1"/>
  <c r="Y184" i="5"/>
  <c r="BB179" i="5"/>
  <c r="BG179" i="5" s="1"/>
  <c r="BD179" i="5"/>
  <c r="BH179" i="5" s="1"/>
  <c r="BU179" i="5" s="1"/>
  <c r="BE179" i="5"/>
  <c r="BI179" i="5" s="1"/>
  <c r="BV179" i="5" s="1"/>
  <c r="BB610" i="5"/>
  <c r="BF610" i="5" s="1"/>
  <c r="BD610" i="5"/>
  <c r="BH610" i="5" s="1"/>
  <c r="BU610" i="5" s="1"/>
  <c r="BE610" i="5"/>
  <c r="BI610" i="5" s="1"/>
  <c r="BV610" i="5" s="1"/>
  <c r="BB691" i="5"/>
  <c r="BG691" i="5" s="1"/>
  <c r="BD691" i="5"/>
  <c r="BH691" i="5" s="1"/>
  <c r="BU691" i="5" s="1"/>
  <c r="BE691" i="5"/>
  <c r="BI691" i="5" s="1"/>
  <c r="BV691" i="5" s="1"/>
  <c r="BB113" i="5"/>
  <c r="BG113" i="5" s="1"/>
  <c r="BE113" i="5"/>
  <c r="BI113" i="5" s="1"/>
  <c r="BV113" i="5" s="1"/>
  <c r="BB394" i="5"/>
  <c r="BG394" i="5" s="1"/>
  <c r="BD394" i="5"/>
  <c r="BH394" i="5" s="1"/>
  <c r="BU394" i="5" s="1"/>
  <c r="BE394" i="5"/>
  <c r="BI394" i="5" s="1"/>
  <c r="BV394" i="5" s="1"/>
  <c r="BB492" i="5"/>
  <c r="BF492" i="5" s="1"/>
  <c r="BD492" i="5"/>
  <c r="BH492" i="5" s="1"/>
  <c r="BU492" i="5" s="1"/>
  <c r="BD286" i="5"/>
  <c r="BH286" i="5" s="1"/>
  <c r="BU286" i="5" s="1"/>
  <c r="BD189" i="5"/>
  <c r="BH189" i="5" s="1"/>
  <c r="BU189" i="5" s="1"/>
  <c r="BE189" i="5"/>
  <c r="BI189" i="5" s="1"/>
  <c r="BV189" i="5" s="1"/>
  <c r="BB216" i="5"/>
  <c r="BG216" i="5" s="1"/>
  <c r="BD216" i="5"/>
  <c r="BH216" i="5" s="1"/>
  <c r="BU216" i="5" s="1"/>
  <c r="BE216" i="5"/>
  <c r="BI216" i="5" s="1"/>
  <c r="BV216" i="5" s="1"/>
  <c r="BB537" i="5"/>
  <c r="BF537" i="5" s="1"/>
  <c r="BD537" i="5"/>
  <c r="BH537" i="5" s="1"/>
  <c r="BU537" i="5" s="1"/>
  <c r="BE537" i="5"/>
  <c r="BI537" i="5" s="1"/>
  <c r="BV537" i="5" s="1"/>
  <c r="BB455" i="5"/>
  <c r="BF455" i="5" s="1"/>
  <c r="BE455" i="5"/>
  <c r="BI455" i="5" s="1"/>
  <c r="BV455" i="5" s="1"/>
  <c r="BD455" i="5"/>
  <c r="BH455" i="5" s="1"/>
  <c r="BU455" i="5" s="1"/>
  <c r="BB540" i="5"/>
  <c r="BF540" i="5" s="1"/>
  <c r="BE540" i="5"/>
  <c r="BI540" i="5" s="1"/>
  <c r="BV540" i="5" s="1"/>
  <c r="BD540" i="5"/>
  <c r="BH540" i="5" s="1"/>
  <c r="BU540" i="5" s="1"/>
  <c r="BB567" i="5"/>
  <c r="BD567" i="5"/>
  <c r="BH567" i="5" s="1"/>
  <c r="BU567" i="5" s="1"/>
  <c r="BE567" i="5"/>
  <c r="BI567" i="5" s="1"/>
  <c r="BV567" i="5" s="1"/>
  <c r="BB810" i="5"/>
  <c r="BG810" i="5" s="1"/>
  <c r="BD810" i="5"/>
  <c r="BH810" i="5" s="1"/>
  <c r="BU810" i="5" s="1"/>
  <c r="BD674" i="5"/>
  <c r="BH674" i="5" s="1"/>
  <c r="BU674" i="5" s="1"/>
  <c r="BE674" i="5"/>
  <c r="BI674" i="5" s="1"/>
  <c r="BV674" i="5" s="1"/>
  <c r="BB616" i="5"/>
  <c r="BF616" i="5" s="1"/>
  <c r="BE616" i="5"/>
  <c r="BI616" i="5" s="1"/>
  <c r="BV616" i="5" s="1"/>
  <c r="BD616" i="5"/>
  <c r="BH616" i="5" s="1"/>
  <c r="BU616" i="5" s="1"/>
  <c r="BB566" i="5"/>
  <c r="BG566" i="5" s="1"/>
  <c r="BD566" i="5"/>
  <c r="BH566" i="5" s="1"/>
  <c r="BU566" i="5" s="1"/>
  <c r="BB801" i="5"/>
  <c r="BG801" i="5" s="1"/>
  <c r="BD801" i="5"/>
  <c r="BH801" i="5" s="1"/>
  <c r="BU801" i="5" s="1"/>
  <c r="BE801" i="5"/>
  <c r="BI801" i="5" s="1"/>
  <c r="BV801" i="5" s="1"/>
  <c r="BB720" i="5"/>
  <c r="BF720" i="5" s="1"/>
  <c r="BE720" i="5"/>
  <c r="BI720" i="5" s="1"/>
  <c r="BV720" i="5" s="1"/>
  <c r="BD720" i="5"/>
  <c r="BH720" i="5" s="1"/>
  <c r="BU720" i="5" s="1"/>
  <c r="BB68" i="5"/>
  <c r="BF68" i="5" s="1"/>
  <c r="BE672" i="5"/>
  <c r="BI672" i="5" s="1"/>
  <c r="BV672" i="5" s="1"/>
  <c r="BE548" i="5"/>
  <c r="BI548" i="5" s="1"/>
  <c r="BV548" i="5" s="1"/>
  <c r="BD758" i="5"/>
  <c r="BH758" i="5" s="1"/>
  <c r="BU758" i="5" s="1"/>
  <c r="BD548" i="5"/>
  <c r="BH548" i="5" s="1"/>
  <c r="BU548" i="5" s="1"/>
  <c r="BD441" i="5"/>
  <c r="BH441" i="5" s="1"/>
  <c r="BU441" i="5" s="1"/>
  <c r="BD116" i="5"/>
  <c r="BH116" i="5" s="1"/>
  <c r="BU116" i="5" s="1"/>
  <c r="BB758" i="5"/>
  <c r="BB456" i="5"/>
  <c r="BD475" i="5"/>
  <c r="BH475" i="5" s="1"/>
  <c r="BU475" i="5" s="1"/>
  <c r="BD421" i="5"/>
  <c r="BH421" i="5" s="1"/>
  <c r="BU421" i="5" s="1"/>
  <c r="BE730" i="5"/>
  <c r="BI730" i="5" s="1"/>
  <c r="BV730" i="5" s="1"/>
  <c r="BD361" i="5"/>
  <c r="BH361" i="5" s="1"/>
  <c r="BU361" i="5" s="1"/>
  <c r="BD451" i="5"/>
  <c r="BH451" i="5" s="1"/>
  <c r="BU451" i="5" s="1"/>
  <c r="BD251" i="5"/>
  <c r="BH251" i="5" s="1"/>
  <c r="BU251" i="5" s="1"/>
  <c r="BD191" i="5"/>
  <c r="BH191" i="5" s="1"/>
  <c r="BU191" i="5" s="1"/>
  <c r="BE506" i="5"/>
  <c r="BI506" i="5" s="1"/>
  <c r="BV506" i="5" s="1"/>
  <c r="BB507" i="5"/>
  <c r="BE205" i="5"/>
  <c r="BI205" i="5" s="1"/>
  <c r="BV205" i="5" s="1"/>
  <c r="BE811" i="5"/>
  <c r="BI811" i="5" s="1"/>
  <c r="BV811" i="5" s="1"/>
  <c r="BD113" i="5"/>
  <c r="BH113" i="5" s="1"/>
  <c r="BU113" i="5" s="1"/>
  <c r="BE64" i="5"/>
  <c r="BI64" i="5" s="1"/>
  <c r="BV64" i="5" s="1"/>
  <c r="BD670" i="5"/>
  <c r="BH670" i="5" s="1"/>
  <c r="BU670" i="5" s="1"/>
  <c r="BE408" i="5"/>
  <c r="BI408" i="5" s="1"/>
  <c r="BV408" i="5" s="1"/>
  <c r="BE468" i="5"/>
  <c r="BI468" i="5" s="1"/>
  <c r="BV468" i="5" s="1"/>
  <c r="BE43" i="5"/>
  <c r="BI43" i="5" s="1"/>
  <c r="BV43" i="5" s="1"/>
  <c r="BB527" i="5"/>
  <c r="BG527" i="5" s="1"/>
  <c r="BB483" i="5"/>
  <c r="BF483" i="5" s="1"/>
  <c r="BE469" i="5"/>
  <c r="BI469" i="5" s="1"/>
  <c r="BV469" i="5" s="1"/>
  <c r="BD80" i="5"/>
  <c r="BH80" i="5" s="1"/>
  <c r="BU80" i="5" s="1"/>
  <c r="BD757" i="5"/>
  <c r="BH757" i="5" s="1"/>
  <c r="BU757" i="5" s="1"/>
  <c r="BE423" i="5"/>
  <c r="BI423" i="5" s="1"/>
  <c r="BV423" i="5" s="1"/>
  <c r="BD453" i="5"/>
  <c r="BH453" i="5" s="1"/>
  <c r="BU453" i="5" s="1"/>
  <c r="BD679" i="5"/>
  <c r="BH679" i="5" s="1"/>
  <c r="BU679" i="5" s="1"/>
  <c r="BB195" i="5"/>
  <c r="BG195" i="5" s="1"/>
  <c r="BD195" i="5"/>
  <c r="BH195" i="5" s="1"/>
  <c r="BU195" i="5" s="1"/>
  <c r="BE195" i="5"/>
  <c r="BI195" i="5" s="1"/>
  <c r="BV195" i="5" s="1"/>
  <c r="BB636" i="5"/>
  <c r="BF636" i="5" s="1"/>
  <c r="BD636" i="5"/>
  <c r="BH636" i="5" s="1"/>
  <c r="BU636" i="5" s="1"/>
  <c r="BE636" i="5"/>
  <c r="BI636" i="5" s="1"/>
  <c r="BV636" i="5" s="1"/>
  <c r="BD313" i="5"/>
  <c r="BH313" i="5" s="1"/>
  <c r="BU313" i="5" s="1"/>
  <c r="BE313" i="5"/>
  <c r="BI313" i="5" s="1"/>
  <c r="BV313" i="5" s="1"/>
  <c r="BE622" i="5"/>
  <c r="BI622" i="5" s="1"/>
  <c r="BV622" i="5" s="1"/>
  <c r="BB437" i="5"/>
  <c r="BG437" i="5" s="1"/>
  <c r="BE437" i="5"/>
  <c r="BI437" i="5" s="1"/>
  <c r="BV437" i="5" s="1"/>
  <c r="BD315" i="5"/>
  <c r="BH315" i="5" s="1"/>
  <c r="BU315" i="5" s="1"/>
  <c r="BB315" i="5"/>
  <c r="BE315" i="5"/>
  <c r="BI315" i="5" s="1"/>
  <c r="BV315" i="5" s="1"/>
  <c r="BB237" i="5"/>
  <c r="BE237" i="5"/>
  <c r="BI237" i="5" s="1"/>
  <c r="BV237" i="5" s="1"/>
  <c r="BB573" i="5"/>
  <c r="BF573" i="5" s="1"/>
  <c r="BD573" i="5"/>
  <c r="BH573" i="5" s="1"/>
  <c r="BU573" i="5" s="1"/>
  <c r="BB555" i="5"/>
  <c r="BF555" i="5" s="1"/>
  <c r="BD555" i="5"/>
  <c r="BH555" i="5" s="1"/>
  <c r="BU555" i="5" s="1"/>
  <c r="BE555" i="5"/>
  <c r="BI555" i="5" s="1"/>
  <c r="BV555" i="5" s="1"/>
  <c r="BD612" i="5"/>
  <c r="BH612" i="5" s="1"/>
  <c r="BU612" i="5" s="1"/>
  <c r="BE612" i="5"/>
  <c r="BI612" i="5" s="1"/>
  <c r="BV612" i="5" s="1"/>
  <c r="BB107" i="5"/>
  <c r="BG107" i="5" s="1"/>
  <c r="BD107" i="5"/>
  <c r="BH107" i="5" s="1"/>
  <c r="BU107" i="5" s="1"/>
  <c r="BB121" i="5"/>
  <c r="BG121" i="5" s="1"/>
  <c r="BD121" i="5"/>
  <c r="BH121" i="5" s="1"/>
  <c r="BU121" i="5" s="1"/>
  <c r="BB116" i="5"/>
  <c r="BF116" i="5" s="1"/>
  <c r="BD456" i="5"/>
  <c r="BH456" i="5" s="1"/>
  <c r="BU456" i="5" s="1"/>
  <c r="BE145" i="5"/>
  <c r="BI145" i="5" s="1"/>
  <c r="BV145" i="5" s="1"/>
  <c r="BE421" i="5"/>
  <c r="BI421" i="5" s="1"/>
  <c r="BV421" i="5" s="1"/>
  <c r="BD496" i="5"/>
  <c r="BH496" i="5" s="1"/>
  <c r="BU496" i="5" s="1"/>
  <c r="BE107" i="5"/>
  <c r="BI107" i="5" s="1"/>
  <c r="BV107" i="5" s="1"/>
  <c r="BB525" i="5"/>
  <c r="BG525" i="5" s="1"/>
  <c r="BB361" i="5"/>
  <c r="BG361" i="5" s="1"/>
  <c r="BD178" i="5"/>
  <c r="BH178" i="5" s="1"/>
  <c r="BU178" i="5" s="1"/>
  <c r="BB284" i="5"/>
  <c r="BB299" i="5"/>
  <c r="BB191" i="5"/>
  <c r="BG191" i="5" s="1"/>
  <c r="BD261" i="5"/>
  <c r="BH261" i="5" s="1"/>
  <c r="BU261" i="5" s="1"/>
  <c r="BB313" i="5"/>
  <c r="BF313" i="5" s="1"/>
  <c r="BE512" i="5"/>
  <c r="BI512" i="5" s="1"/>
  <c r="BV512" i="5" s="1"/>
  <c r="BD447" i="5"/>
  <c r="BH447" i="5" s="1"/>
  <c r="BU447" i="5" s="1"/>
  <c r="BD205" i="5"/>
  <c r="BH205" i="5" s="1"/>
  <c r="BU205" i="5" s="1"/>
  <c r="BB64" i="5"/>
  <c r="BG64" i="5" s="1"/>
  <c r="BB670" i="5"/>
  <c r="BB408" i="5"/>
  <c r="BF408" i="5" s="1"/>
  <c r="BD310" i="5"/>
  <c r="BH310" i="5" s="1"/>
  <c r="BU310" i="5" s="1"/>
  <c r="BD468" i="5"/>
  <c r="BH468" i="5" s="1"/>
  <c r="BU468" i="5" s="1"/>
  <c r="BE783" i="5"/>
  <c r="BI783" i="5" s="1"/>
  <c r="BV783" i="5" s="1"/>
  <c r="BD405" i="5"/>
  <c r="BH405" i="5" s="1"/>
  <c r="BU405" i="5" s="1"/>
  <c r="BD115" i="5"/>
  <c r="BH115" i="5" s="1"/>
  <c r="BU115" i="5" s="1"/>
  <c r="BB80" i="5"/>
  <c r="BB780" i="5"/>
  <c r="BE757" i="5"/>
  <c r="BI757" i="5" s="1"/>
  <c r="BV757" i="5" s="1"/>
  <c r="BB453" i="5"/>
  <c r="BG453" i="5" s="1"/>
  <c r="AD207" i="11"/>
  <c r="X245" i="5" s="1"/>
  <c r="X244" i="5"/>
  <c r="BB712" i="5"/>
  <c r="BF712" i="5" s="1"/>
  <c r="BD712" i="5"/>
  <c r="BH712" i="5" s="1"/>
  <c r="BU712" i="5" s="1"/>
  <c r="BE712" i="5"/>
  <c r="BI712" i="5" s="1"/>
  <c r="BV712" i="5" s="1"/>
  <c r="BB258" i="5"/>
  <c r="BD258" i="5"/>
  <c r="BH258" i="5" s="1"/>
  <c r="BU258" i="5" s="1"/>
  <c r="BE258" i="5"/>
  <c r="BI258" i="5" s="1"/>
  <c r="BV258" i="5" s="1"/>
  <c r="BB349" i="5"/>
  <c r="BG349" i="5" s="1"/>
  <c r="BE349" i="5"/>
  <c r="BI349" i="5" s="1"/>
  <c r="BV349" i="5" s="1"/>
  <c r="BD349" i="5"/>
  <c r="BH349" i="5" s="1"/>
  <c r="BU349" i="5" s="1"/>
  <c r="BB135" i="5"/>
  <c r="BG135" i="5" s="1"/>
  <c r="BE135" i="5"/>
  <c r="BI135" i="5" s="1"/>
  <c r="BV135" i="5" s="1"/>
  <c r="BD135" i="5"/>
  <c r="BH135" i="5" s="1"/>
  <c r="BU135" i="5" s="1"/>
  <c r="BB392" i="5"/>
  <c r="BF392" i="5" s="1"/>
  <c r="BE392" i="5"/>
  <c r="BI392" i="5" s="1"/>
  <c r="BV392" i="5" s="1"/>
  <c r="BB763" i="5"/>
  <c r="BF763" i="5" s="1"/>
  <c r="BD763" i="5"/>
  <c r="BH763" i="5" s="1"/>
  <c r="BU763" i="5" s="1"/>
  <c r="BE763" i="5"/>
  <c r="BI763" i="5" s="1"/>
  <c r="BV763" i="5" s="1"/>
  <c r="BB524" i="5"/>
  <c r="BG524" i="5" s="1"/>
  <c r="BD524" i="5"/>
  <c r="BH524" i="5" s="1"/>
  <c r="BU524" i="5" s="1"/>
  <c r="BE524" i="5"/>
  <c r="BI524" i="5" s="1"/>
  <c r="BV524" i="5" s="1"/>
  <c r="BB448" i="5"/>
  <c r="BG448" i="5" s="1"/>
  <c r="BD448" i="5"/>
  <c r="BH448" i="5" s="1"/>
  <c r="BU448" i="5" s="1"/>
  <c r="BE448" i="5"/>
  <c r="BI448" i="5" s="1"/>
  <c r="BV448" i="5" s="1"/>
  <c r="BB699" i="5"/>
  <c r="BF699" i="5" s="1"/>
  <c r="BE699" i="5"/>
  <c r="BI699" i="5" s="1"/>
  <c r="BV699" i="5" s="1"/>
  <c r="BD699" i="5"/>
  <c r="BH699" i="5" s="1"/>
  <c r="BU699" i="5" s="1"/>
  <c r="BD657" i="5"/>
  <c r="BH657" i="5" s="1"/>
  <c r="BU657" i="5" s="1"/>
  <c r="BE657" i="5"/>
  <c r="BI657" i="5" s="1"/>
  <c r="BV657" i="5" s="1"/>
  <c r="BB130" i="5"/>
  <c r="BF130" i="5" s="1"/>
  <c r="BD130" i="5"/>
  <c r="BH130" i="5" s="1"/>
  <c r="BU130" i="5" s="1"/>
  <c r="BB303" i="5"/>
  <c r="BF303" i="5" s="1"/>
  <c r="BD303" i="5"/>
  <c r="BH303" i="5" s="1"/>
  <c r="BU303" i="5" s="1"/>
  <c r="BE562" i="5"/>
  <c r="BI562" i="5" s="1"/>
  <c r="BV562" i="5" s="1"/>
  <c r="BD562" i="5"/>
  <c r="BH562" i="5" s="1"/>
  <c r="BU562" i="5" s="1"/>
  <c r="BB201" i="5"/>
  <c r="BE201" i="5"/>
  <c r="BI201" i="5" s="1"/>
  <c r="BV201" i="5" s="1"/>
  <c r="BE284" i="5"/>
  <c r="BI284" i="5" s="1"/>
  <c r="BV284" i="5" s="1"/>
  <c r="BE566" i="5"/>
  <c r="BI566" i="5" s="1"/>
  <c r="BV566" i="5" s="1"/>
  <c r="BE632" i="5"/>
  <c r="BI632" i="5" s="1"/>
  <c r="BV632" i="5" s="1"/>
  <c r="BE492" i="5"/>
  <c r="BI492" i="5" s="1"/>
  <c r="BV492" i="5" s="1"/>
  <c r="BB310" i="5"/>
  <c r="BG310" i="5" s="1"/>
  <c r="BD237" i="5"/>
  <c r="BH237" i="5" s="1"/>
  <c r="BU237" i="5" s="1"/>
  <c r="BB405" i="5"/>
  <c r="BE130" i="5"/>
  <c r="BI130" i="5" s="1"/>
  <c r="BV130" i="5" s="1"/>
  <c r="BE534" i="5"/>
  <c r="BI534" i="5" s="1"/>
  <c r="BV534" i="5" s="1"/>
  <c r="BB657" i="5"/>
  <c r="BG657" i="5" s="1"/>
  <c r="BD222" i="5"/>
  <c r="BH222" i="5" s="1"/>
  <c r="BU222" i="5" s="1"/>
  <c r="BB115" i="5"/>
  <c r="BF115" i="5" s="1"/>
  <c r="BE72" i="5"/>
  <c r="BI72" i="5" s="1"/>
  <c r="BV72" i="5" s="1"/>
  <c r="BD329" i="5"/>
  <c r="BH329" i="5" s="1"/>
  <c r="BU329" i="5" s="1"/>
  <c r="BD526" i="5"/>
  <c r="BH526" i="5" s="1"/>
  <c r="BU526" i="5" s="1"/>
  <c r="BD297" i="5"/>
  <c r="BH297" i="5" s="1"/>
  <c r="BU297" i="5" s="1"/>
  <c r="BB60" i="5"/>
  <c r="BG60" i="5" s="1"/>
  <c r="BE343" i="5"/>
  <c r="BI343" i="5" s="1"/>
  <c r="BV343" i="5" s="1"/>
  <c r="AD159" i="11"/>
  <c r="X197" i="5" s="1"/>
  <c r="AD161" i="11"/>
  <c r="X199" i="5" s="1"/>
  <c r="AD158" i="11"/>
  <c r="X196" i="5" s="1"/>
  <c r="AD157" i="11"/>
  <c r="X195" i="5" s="1"/>
  <c r="AD160" i="11"/>
  <c r="X198" i="5" s="1"/>
  <c r="AD162" i="11"/>
  <c r="X200" i="5" s="1"/>
  <c r="AD154" i="11"/>
  <c r="X192" i="5" s="1"/>
  <c r="AD156" i="11"/>
  <c r="X194" i="5" s="1"/>
  <c r="AD155" i="11"/>
  <c r="X193" i="5" s="1"/>
  <c r="X191" i="5"/>
  <c r="BD264" i="5"/>
  <c r="BH264" i="5" s="1"/>
  <c r="BU264" i="5" s="1"/>
  <c r="BD81" i="5"/>
  <c r="BH81" i="5" s="1"/>
  <c r="BU81" i="5" s="1"/>
  <c r="BE354" i="5"/>
  <c r="BI354" i="5" s="1"/>
  <c r="BV354" i="5" s="1"/>
  <c r="BD560" i="5"/>
  <c r="BH560" i="5" s="1"/>
  <c r="BU560" i="5" s="1"/>
  <c r="BE62" i="5"/>
  <c r="BI62" i="5" s="1"/>
  <c r="BV62" i="5" s="1"/>
  <c r="BE63" i="5"/>
  <c r="BI63" i="5" s="1"/>
  <c r="BV63" i="5" s="1"/>
  <c r="BE413" i="5"/>
  <c r="BI413" i="5" s="1"/>
  <c r="BV413" i="5" s="1"/>
  <c r="BD619" i="5"/>
  <c r="BH619" i="5" s="1"/>
  <c r="BU619" i="5" s="1"/>
  <c r="BE279" i="5"/>
  <c r="BI279" i="5" s="1"/>
  <c r="BV279" i="5" s="1"/>
  <c r="AD150" i="11"/>
  <c r="X188" i="5" s="1"/>
  <c r="AD148" i="11"/>
  <c r="X186" i="5" s="1"/>
  <c r="AD151" i="11"/>
  <c r="X189" i="5" s="1"/>
  <c r="AD149" i="11"/>
  <c r="X187" i="5" s="1"/>
  <c r="AD147" i="11"/>
  <c r="X185" i="5" s="1"/>
  <c r="AD152" i="11"/>
  <c r="X190" i="5" s="1"/>
  <c r="X184" i="5"/>
  <c r="BD771" i="5"/>
  <c r="BH771" i="5" s="1"/>
  <c r="BU771" i="5" s="1"/>
  <c r="BE81" i="5"/>
  <c r="BI81" i="5" s="1"/>
  <c r="BV81" i="5" s="1"/>
  <c r="BD354" i="5"/>
  <c r="BH354" i="5" s="1"/>
  <c r="BU354" i="5" s="1"/>
  <c r="BD762" i="5"/>
  <c r="BH762" i="5" s="1"/>
  <c r="BU762" i="5" s="1"/>
  <c r="BE560" i="5"/>
  <c r="BI560" i="5" s="1"/>
  <c r="BV560" i="5" s="1"/>
  <c r="BE252" i="5"/>
  <c r="BI252" i="5" s="1"/>
  <c r="BV252" i="5" s="1"/>
  <c r="BD63" i="5"/>
  <c r="BH63" i="5" s="1"/>
  <c r="BU63" i="5" s="1"/>
  <c r="BE334" i="5"/>
  <c r="BI334" i="5" s="1"/>
  <c r="BV334" i="5" s="1"/>
  <c r="BD603" i="5"/>
  <c r="BH603" i="5" s="1"/>
  <c r="BU603" i="5" s="1"/>
  <c r="BD163" i="5"/>
  <c r="BH163" i="5" s="1"/>
  <c r="BU163" i="5" s="1"/>
  <c r="AD171" i="11"/>
  <c r="X209" i="5" s="1"/>
  <c r="AD164" i="11"/>
  <c r="X202" i="5" s="1"/>
  <c r="AD174" i="11"/>
  <c r="X212" i="5" s="1"/>
  <c r="AD173" i="11"/>
  <c r="X211" i="5" s="1"/>
  <c r="AD167" i="11"/>
  <c r="X205" i="5" s="1"/>
  <c r="AD172" i="11"/>
  <c r="X210" i="5" s="1"/>
  <c r="AD166" i="11"/>
  <c r="X204" i="5" s="1"/>
  <c r="AD175" i="11"/>
  <c r="X213" i="5" s="1"/>
  <c r="AD165" i="11"/>
  <c r="X203" i="5" s="1"/>
  <c r="AD168" i="11"/>
  <c r="X206" i="5" s="1"/>
  <c r="AD170" i="11"/>
  <c r="X208" i="5" s="1"/>
  <c r="AD169" i="11"/>
  <c r="X207" i="5" s="1"/>
  <c r="X201" i="5"/>
  <c r="BD338" i="5"/>
  <c r="BH338" i="5" s="1"/>
  <c r="BU338" i="5" s="1"/>
  <c r="BD98" i="5"/>
  <c r="BH98" i="5" s="1"/>
  <c r="BU98" i="5" s="1"/>
  <c r="AE221" i="11"/>
  <c r="Y259" i="5" s="1"/>
  <c r="Y258" i="5"/>
  <c r="AE156" i="11"/>
  <c r="Y194" i="5" s="1"/>
  <c r="AE160" i="11"/>
  <c r="Y198" i="5" s="1"/>
  <c r="AE155" i="11"/>
  <c r="Y193" i="5" s="1"/>
  <c r="AE154" i="11"/>
  <c r="Y192" i="5" s="1"/>
  <c r="AE161" i="11"/>
  <c r="Y199" i="5" s="1"/>
  <c r="AE158" i="11"/>
  <c r="Y196" i="5" s="1"/>
  <c r="AE159" i="11"/>
  <c r="Y197" i="5" s="1"/>
  <c r="AE162" i="11"/>
  <c r="Y200" i="5" s="1"/>
  <c r="AE157" i="11"/>
  <c r="Y195" i="5" s="1"/>
  <c r="Y191" i="5"/>
  <c r="AD256" i="11"/>
  <c r="X294" i="5" s="1"/>
  <c r="X243" i="5"/>
  <c r="BE360" i="5"/>
  <c r="BI360" i="5" s="1"/>
  <c r="BV360" i="5" s="1"/>
  <c r="BD235" i="5"/>
  <c r="BH235" i="5" s="1"/>
  <c r="BU235" i="5" s="1"/>
  <c r="BE625" i="5"/>
  <c r="BI625" i="5" s="1"/>
  <c r="BV625" i="5" s="1"/>
  <c r="BD541" i="5"/>
  <c r="BH541" i="5" s="1"/>
  <c r="BU541" i="5" s="1"/>
  <c r="BE221" i="5"/>
  <c r="BI221" i="5" s="1"/>
  <c r="BV221" i="5" s="1"/>
  <c r="BE430" i="5"/>
  <c r="BI430" i="5" s="1"/>
  <c r="BV430" i="5" s="1"/>
  <c r="BD180" i="5"/>
  <c r="BH180" i="5" s="1"/>
  <c r="BU180" i="5" s="1"/>
  <c r="BD407" i="5"/>
  <c r="BH407" i="5" s="1"/>
  <c r="BU407" i="5" s="1"/>
  <c r="BD787" i="5"/>
  <c r="BH787" i="5" s="1"/>
  <c r="BU787" i="5" s="1"/>
  <c r="BE585" i="5"/>
  <c r="BI585" i="5" s="1"/>
  <c r="BV585" i="5" s="1"/>
  <c r="BB429" i="5"/>
  <c r="BG429" i="5" s="1"/>
  <c r="BB138" i="5"/>
  <c r="BG138" i="5" s="1"/>
  <c r="BB626" i="5"/>
  <c r="BF626" i="5" s="1"/>
  <c r="BE574" i="5"/>
  <c r="BI574" i="5" s="1"/>
  <c r="BV574" i="5" s="1"/>
  <c r="BD697" i="5"/>
  <c r="BH697" i="5" s="1"/>
  <c r="BU697" i="5" s="1"/>
  <c r="BE304" i="5"/>
  <c r="BI304" i="5" s="1"/>
  <c r="BV304" i="5" s="1"/>
  <c r="BE308" i="5"/>
  <c r="BI308" i="5" s="1"/>
  <c r="BV308" i="5" s="1"/>
  <c r="BE593" i="5"/>
  <c r="BI593" i="5" s="1"/>
  <c r="BV593" i="5" s="1"/>
  <c r="BD302" i="5"/>
  <c r="BH302" i="5" s="1"/>
  <c r="BU302" i="5" s="1"/>
  <c r="BD172" i="5"/>
  <c r="BH172" i="5" s="1"/>
  <c r="BU172" i="5" s="1"/>
  <c r="BE665" i="5"/>
  <c r="BI665" i="5" s="1"/>
  <c r="BV665" i="5" s="1"/>
  <c r="BB407" i="5"/>
  <c r="BF407" i="5" s="1"/>
  <c r="BE249" i="5"/>
  <c r="BI249" i="5" s="1"/>
  <c r="BV249" i="5" s="1"/>
  <c r="BD360" i="5"/>
  <c r="BH360" i="5" s="1"/>
  <c r="BU360" i="5" s="1"/>
  <c r="BB102" i="5"/>
  <c r="BF102" i="5" s="1"/>
  <c r="BB430" i="5"/>
  <c r="BF430" i="5" s="1"/>
  <c r="BB308" i="5"/>
  <c r="BF308" i="5" s="1"/>
  <c r="BD221" i="5"/>
  <c r="BH221" i="5" s="1"/>
  <c r="BU221" i="5" s="1"/>
  <c r="BD137" i="5"/>
  <c r="BH137" i="5" s="1"/>
  <c r="BU137" i="5" s="1"/>
  <c r="BE813" i="5"/>
  <c r="BI813" i="5" s="1"/>
  <c r="BV813" i="5" s="1"/>
  <c r="BE580" i="5"/>
  <c r="BI580" i="5" s="1"/>
  <c r="BV580" i="5" s="1"/>
  <c r="BB235" i="5"/>
  <c r="BF235" i="5" s="1"/>
  <c r="BB586" i="5"/>
  <c r="BF586" i="5" s="1"/>
  <c r="BB585" i="5"/>
  <c r="BF585" i="5" s="1"/>
  <c r="BE800" i="5"/>
  <c r="BI800" i="5" s="1"/>
  <c r="BV800" i="5" s="1"/>
  <c r="BD669" i="5"/>
  <c r="BH669" i="5" s="1"/>
  <c r="BU669" i="5" s="1"/>
  <c r="BE340" i="5"/>
  <c r="BI340" i="5" s="1"/>
  <c r="BV340" i="5" s="1"/>
  <c r="BD587" i="5"/>
  <c r="BH587" i="5" s="1"/>
  <c r="BU587" i="5" s="1"/>
  <c r="BD249" i="5"/>
  <c r="BH249" i="5" s="1"/>
  <c r="BU249" i="5" s="1"/>
  <c r="BE530" i="5"/>
  <c r="BI530" i="5" s="1"/>
  <c r="BV530" i="5" s="1"/>
  <c r="BD800" i="5"/>
  <c r="BH800" i="5" s="1"/>
  <c r="BU800" i="5" s="1"/>
  <c r="BB265" i="5"/>
  <c r="BF265" i="5" s="1"/>
  <c r="BB574" i="5"/>
  <c r="BF574" i="5" s="1"/>
  <c r="BB625" i="5"/>
  <c r="BG625" i="5" s="1"/>
  <c r="BB304" i="5"/>
  <c r="BD211" i="5"/>
  <c r="BH211" i="5" s="1"/>
  <c r="BU211" i="5" s="1"/>
  <c r="BE438" i="5"/>
  <c r="BI438" i="5" s="1"/>
  <c r="BV438" i="5" s="1"/>
  <c r="BE172" i="5"/>
  <c r="BI172" i="5" s="1"/>
  <c r="BV172" i="5" s="1"/>
  <c r="BD813" i="5"/>
  <c r="BH813" i="5" s="1"/>
  <c r="BU813" i="5" s="1"/>
  <c r="BD665" i="5"/>
  <c r="BH665" i="5" s="1"/>
  <c r="BU665" i="5" s="1"/>
  <c r="BE368" i="5"/>
  <c r="BI368" i="5" s="1"/>
  <c r="BV368" i="5" s="1"/>
  <c r="BE357" i="5"/>
  <c r="BI357" i="5" s="1"/>
  <c r="BV357" i="5" s="1"/>
  <c r="BD653" i="5"/>
  <c r="BH653" i="5" s="1"/>
  <c r="BU653" i="5" s="1"/>
  <c r="BD461" i="5"/>
  <c r="BH461" i="5" s="1"/>
  <c r="BU461" i="5" s="1"/>
  <c r="BD185" i="5"/>
  <c r="BH185" i="5" s="1"/>
  <c r="BU185" i="5" s="1"/>
  <c r="BD779" i="5"/>
  <c r="BH779" i="5" s="1"/>
  <c r="BU779" i="5" s="1"/>
  <c r="BE738" i="5"/>
  <c r="BI738" i="5" s="1"/>
  <c r="BV738" i="5" s="1"/>
  <c r="BD615" i="5"/>
  <c r="BH615" i="5" s="1"/>
  <c r="BU615" i="5" s="1"/>
  <c r="BD711" i="5"/>
  <c r="BH711" i="5" s="1"/>
  <c r="BU711" i="5" s="1"/>
  <c r="BD798" i="5"/>
  <c r="BH798" i="5" s="1"/>
  <c r="BU798" i="5" s="1"/>
  <c r="BD290" i="5"/>
  <c r="BH290" i="5" s="1"/>
  <c r="BU290" i="5" s="1"/>
  <c r="BD568" i="5"/>
  <c r="BH568" i="5" s="1"/>
  <c r="BU568" i="5" s="1"/>
  <c r="BE211" i="5"/>
  <c r="BI211" i="5" s="1"/>
  <c r="BV211" i="5" s="1"/>
  <c r="BB438" i="5"/>
  <c r="BG438" i="5" s="1"/>
  <c r="BB302" i="5"/>
  <c r="BG302" i="5" s="1"/>
  <c r="BD275" i="5"/>
  <c r="BH275" i="5" s="1"/>
  <c r="BU275" i="5" s="1"/>
  <c r="BB385" i="5"/>
  <c r="BG385" i="5" s="1"/>
  <c r="BB137" i="5"/>
  <c r="BG137" i="5" s="1"/>
  <c r="BB669" i="5"/>
  <c r="BF669" i="5" s="1"/>
  <c r="BB580" i="5"/>
  <c r="BF580" i="5" s="1"/>
  <c r="BD368" i="5"/>
  <c r="BH368" i="5" s="1"/>
  <c r="BU368" i="5" s="1"/>
  <c r="BD655" i="5"/>
  <c r="BH655" i="5" s="1"/>
  <c r="BU655" i="5" s="1"/>
  <c r="BD340" i="5"/>
  <c r="BH340" i="5" s="1"/>
  <c r="BU340" i="5" s="1"/>
  <c r="BD87" i="5"/>
  <c r="BH87" i="5" s="1"/>
  <c r="BU87" i="5" s="1"/>
  <c r="BE551" i="5"/>
  <c r="BI551" i="5" s="1"/>
  <c r="BV551" i="5" s="1"/>
  <c r="BE744" i="5"/>
  <c r="BI744" i="5" s="1"/>
  <c r="BV744" i="5" s="1"/>
  <c r="BD735" i="5"/>
  <c r="BH735" i="5" s="1"/>
  <c r="BU735" i="5" s="1"/>
  <c r="BD490" i="5"/>
  <c r="BH490" i="5" s="1"/>
  <c r="BU490" i="5" s="1"/>
  <c r="BE692" i="5"/>
  <c r="BI692" i="5" s="1"/>
  <c r="BV692" i="5" s="1"/>
  <c r="BE514" i="5"/>
  <c r="BI514" i="5" s="1"/>
  <c r="BV514" i="5" s="1"/>
  <c r="BE718" i="5"/>
  <c r="BI718" i="5" s="1"/>
  <c r="BV718" i="5" s="1"/>
  <c r="BE745" i="5"/>
  <c r="BI745" i="5" s="1"/>
  <c r="BV745" i="5" s="1"/>
  <c r="BD228" i="5"/>
  <c r="BH228" i="5" s="1"/>
  <c r="BU228" i="5" s="1"/>
  <c r="BE587" i="5"/>
  <c r="BI587" i="5" s="1"/>
  <c r="BV587" i="5" s="1"/>
  <c r="BE561" i="5"/>
  <c r="BI561" i="5" s="1"/>
  <c r="BV561" i="5" s="1"/>
  <c r="BE42" i="5"/>
  <c r="BI42" i="5" s="1"/>
  <c r="BV42" i="5" s="1"/>
  <c r="BD599" i="5"/>
  <c r="BH599" i="5" s="1"/>
  <c r="BU599" i="5" s="1"/>
  <c r="BE614" i="5"/>
  <c r="BI614" i="5" s="1"/>
  <c r="BV614" i="5" s="1"/>
  <c r="BD530" i="5"/>
  <c r="BH530" i="5" s="1"/>
  <c r="BU530" i="5" s="1"/>
  <c r="BB180" i="5"/>
  <c r="BG180" i="5" s="1"/>
  <c r="BB787" i="5"/>
  <c r="BF787" i="5" s="1"/>
  <c r="BD357" i="5"/>
  <c r="BH357" i="5" s="1"/>
  <c r="BU357" i="5" s="1"/>
  <c r="BE653" i="5"/>
  <c r="BI653" i="5" s="1"/>
  <c r="BV653" i="5" s="1"/>
  <c r="BE461" i="5"/>
  <c r="BI461" i="5" s="1"/>
  <c r="BV461" i="5" s="1"/>
  <c r="BE185" i="5"/>
  <c r="BI185" i="5" s="1"/>
  <c r="BV185" i="5" s="1"/>
  <c r="BE779" i="5"/>
  <c r="BI779" i="5" s="1"/>
  <c r="BV779" i="5" s="1"/>
  <c r="BD738" i="5"/>
  <c r="BH738" i="5" s="1"/>
  <c r="BU738" i="5" s="1"/>
  <c r="BE615" i="5"/>
  <c r="BI615" i="5" s="1"/>
  <c r="BV615" i="5" s="1"/>
  <c r="BE711" i="5"/>
  <c r="BI711" i="5" s="1"/>
  <c r="BV711" i="5" s="1"/>
  <c r="BE798" i="5"/>
  <c r="BI798" i="5" s="1"/>
  <c r="BV798" i="5" s="1"/>
  <c r="BE290" i="5"/>
  <c r="BI290" i="5" s="1"/>
  <c r="BV290" i="5" s="1"/>
  <c r="BE568" i="5"/>
  <c r="BI568" i="5" s="1"/>
  <c r="BV568" i="5" s="1"/>
  <c r="BE236" i="5"/>
  <c r="BI236" i="5" s="1"/>
  <c r="BV236" i="5" s="1"/>
  <c r="BE516" i="5"/>
  <c r="BI516" i="5" s="1"/>
  <c r="BV516" i="5" s="1"/>
  <c r="BE655" i="5"/>
  <c r="BI655" i="5" s="1"/>
  <c r="BV655" i="5" s="1"/>
  <c r="BE87" i="5"/>
  <c r="BI87" i="5" s="1"/>
  <c r="BV87" i="5" s="1"/>
  <c r="BD551" i="5"/>
  <c r="BH551" i="5" s="1"/>
  <c r="BU551" i="5" s="1"/>
  <c r="BD744" i="5"/>
  <c r="BH744" i="5" s="1"/>
  <c r="BU744" i="5" s="1"/>
  <c r="BE735" i="5"/>
  <c r="BI735" i="5" s="1"/>
  <c r="BV735" i="5" s="1"/>
  <c r="BE490" i="5"/>
  <c r="BI490" i="5" s="1"/>
  <c r="BV490" i="5" s="1"/>
  <c r="BD692" i="5"/>
  <c r="BH692" i="5" s="1"/>
  <c r="BU692" i="5" s="1"/>
  <c r="BD514" i="5"/>
  <c r="BH514" i="5" s="1"/>
  <c r="BU514" i="5" s="1"/>
  <c r="BD718" i="5"/>
  <c r="BH718" i="5" s="1"/>
  <c r="BU718" i="5" s="1"/>
  <c r="BD745" i="5"/>
  <c r="BH745" i="5" s="1"/>
  <c r="BU745" i="5" s="1"/>
  <c r="BE228" i="5"/>
  <c r="BI228" i="5" s="1"/>
  <c r="BV228" i="5" s="1"/>
  <c r="BE491" i="5"/>
  <c r="BI491" i="5" s="1"/>
  <c r="BV491" i="5" s="1"/>
  <c r="BE523" i="5"/>
  <c r="BI523" i="5" s="1"/>
  <c r="BV523" i="5" s="1"/>
  <c r="BD558" i="5"/>
  <c r="BH558" i="5" s="1"/>
  <c r="BU558" i="5" s="1"/>
  <c r="BD86" i="5"/>
  <c r="BH86" i="5" s="1"/>
  <c r="BU86" i="5" s="1"/>
  <c r="BE721" i="5"/>
  <c r="BI721" i="5" s="1"/>
  <c r="BV721" i="5" s="1"/>
  <c r="BE288" i="5"/>
  <c r="BI288" i="5" s="1"/>
  <c r="BV288" i="5" s="1"/>
  <c r="BD533" i="5"/>
  <c r="BH533" i="5" s="1"/>
  <c r="BU533" i="5" s="1"/>
  <c r="BE263" i="5"/>
  <c r="BI263" i="5" s="1"/>
  <c r="BV263" i="5" s="1"/>
  <c r="BD637" i="5"/>
  <c r="BH637" i="5" s="1"/>
  <c r="BU637" i="5" s="1"/>
  <c r="BD756" i="5"/>
  <c r="BH756" i="5" s="1"/>
  <c r="BU756" i="5" s="1"/>
  <c r="BE686" i="5"/>
  <c r="BI686" i="5" s="1"/>
  <c r="BV686" i="5" s="1"/>
  <c r="BD561" i="5"/>
  <c r="BH561" i="5" s="1"/>
  <c r="BU561" i="5" s="1"/>
  <c r="BD42" i="5"/>
  <c r="BH42" i="5" s="1"/>
  <c r="BU42" i="5" s="1"/>
  <c r="BE599" i="5"/>
  <c r="BI599" i="5" s="1"/>
  <c r="BV599" i="5" s="1"/>
  <c r="BD614" i="5"/>
  <c r="BH614" i="5" s="1"/>
  <c r="BU614" i="5" s="1"/>
  <c r="BB593" i="5"/>
  <c r="BF593" i="5" s="1"/>
  <c r="BE275" i="5"/>
  <c r="BI275" i="5" s="1"/>
  <c r="BV275" i="5" s="1"/>
  <c r="BE385" i="5"/>
  <c r="BI385" i="5" s="1"/>
  <c r="BV385" i="5" s="1"/>
  <c r="BD89" i="5"/>
  <c r="BH89" i="5" s="1"/>
  <c r="BU89" i="5" s="1"/>
  <c r="BD659" i="5"/>
  <c r="BH659" i="5" s="1"/>
  <c r="BU659" i="5" s="1"/>
  <c r="BD236" i="5"/>
  <c r="BH236" i="5" s="1"/>
  <c r="BU236" i="5" s="1"/>
  <c r="BD516" i="5"/>
  <c r="BH516" i="5" s="1"/>
  <c r="BU516" i="5" s="1"/>
  <c r="BD342" i="5"/>
  <c r="BH342" i="5" s="1"/>
  <c r="BU342" i="5" s="1"/>
  <c r="BE565" i="5"/>
  <c r="BI565" i="5" s="1"/>
  <c r="BV565" i="5" s="1"/>
  <c r="BE764" i="5"/>
  <c r="BI764" i="5" s="1"/>
  <c r="BV764" i="5" s="1"/>
  <c r="BD272" i="5"/>
  <c r="BH272" i="5" s="1"/>
  <c r="BU272" i="5" s="1"/>
  <c r="BD528" i="5"/>
  <c r="BH528" i="5" s="1"/>
  <c r="BU528" i="5" s="1"/>
  <c r="BD643" i="5"/>
  <c r="BH643" i="5" s="1"/>
  <c r="BU643" i="5" s="1"/>
  <c r="BE435" i="5"/>
  <c r="BI435" i="5" s="1"/>
  <c r="BV435" i="5" s="1"/>
  <c r="BD694" i="5"/>
  <c r="BH694" i="5" s="1"/>
  <c r="BU694" i="5" s="1"/>
  <c r="BD136" i="5"/>
  <c r="BH136" i="5" s="1"/>
  <c r="BU136" i="5" s="1"/>
  <c r="BE617" i="5"/>
  <c r="BI617" i="5" s="1"/>
  <c r="BV617" i="5" s="1"/>
  <c r="BD253" i="5"/>
  <c r="BH253" i="5" s="1"/>
  <c r="BU253" i="5" s="1"/>
  <c r="BD332" i="5"/>
  <c r="BH332" i="5" s="1"/>
  <c r="BU332" i="5" s="1"/>
  <c r="BD491" i="5"/>
  <c r="BH491" i="5" s="1"/>
  <c r="BU491" i="5" s="1"/>
  <c r="BD523" i="5"/>
  <c r="BH523" i="5" s="1"/>
  <c r="BU523" i="5" s="1"/>
  <c r="BE558" i="5"/>
  <c r="BI558" i="5" s="1"/>
  <c r="BV558" i="5" s="1"/>
  <c r="BE86" i="5"/>
  <c r="BI86" i="5" s="1"/>
  <c r="BV86" i="5" s="1"/>
  <c r="BD721" i="5"/>
  <c r="BH721" i="5" s="1"/>
  <c r="BU721" i="5" s="1"/>
  <c r="BD288" i="5"/>
  <c r="BH288" i="5" s="1"/>
  <c r="BU288" i="5" s="1"/>
  <c r="BE533" i="5"/>
  <c r="BI533" i="5" s="1"/>
  <c r="BV533" i="5" s="1"/>
  <c r="BD263" i="5"/>
  <c r="BH263" i="5" s="1"/>
  <c r="BU263" i="5" s="1"/>
  <c r="BE637" i="5"/>
  <c r="BI637" i="5" s="1"/>
  <c r="BV637" i="5" s="1"/>
  <c r="BE756" i="5"/>
  <c r="BI756" i="5" s="1"/>
  <c r="BV756" i="5" s="1"/>
  <c r="BD686" i="5"/>
  <c r="BH686" i="5" s="1"/>
  <c r="BU686" i="5" s="1"/>
  <c r="BE781" i="5"/>
  <c r="BI781" i="5" s="1"/>
  <c r="BV781" i="5" s="1"/>
  <c r="BB256" i="5"/>
  <c r="BG256" i="5" s="1"/>
  <c r="BB541" i="5"/>
  <c r="BG541" i="5" s="1"/>
  <c r="BE89" i="5"/>
  <c r="BI89" i="5" s="1"/>
  <c r="BV89" i="5" s="1"/>
  <c r="BE659" i="5"/>
  <c r="BI659" i="5" s="1"/>
  <c r="BV659" i="5" s="1"/>
  <c r="BE342" i="5"/>
  <c r="BI342" i="5" s="1"/>
  <c r="BV342" i="5" s="1"/>
  <c r="BD565" i="5"/>
  <c r="BH565" i="5" s="1"/>
  <c r="BU565" i="5" s="1"/>
  <c r="BD764" i="5"/>
  <c r="BH764" i="5" s="1"/>
  <c r="BU764" i="5" s="1"/>
  <c r="BE272" i="5"/>
  <c r="BI272" i="5" s="1"/>
  <c r="BV272" i="5" s="1"/>
  <c r="BE528" i="5"/>
  <c r="BI528" i="5" s="1"/>
  <c r="BV528" i="5" s="1"/>
  <c r="BE643" i="5"/>
  <c r="BI643" i="5" s="1"/>
  <c r="BV643" i="5" s="1"/>
  <c r="BD435" i="5"/>
  <c r="BH435" i="5" s="1"/>
  <c r="BU435" i="5" s="1"/>
  <c r="BE694" i="5"/>
  <c r="BI694" i="5" s="1"/>
  <c r="BV694" i="5" s="1"/>
  <c r="BE136" i="5"/>
  <c r="BI136" i="5" s="1"/>
  <c r="BV136" i="5" s="1"/>
  <c r="BD617" i="5"/>
  <c r="BH617" i="5" s="1"/>
  <c r="BU617" i="5" s="1"/>
  <c r="BE253" i="5"/>
  <c r="BI253" i="5" s="1"/>
  <c r="BV253" i="5" s="1"/>
  <c r="BE332" i="5"/>
  <c r="BI332" i="5" s="1"/>
  <c r="BV332" i="5" s="1"/>
  <c r="BE429" i="5"/>
  <c r="BI429" i="5" s="1"/>
  <c r="BV429" i="5" s="1"/>
  <c r="BD138" i="5"/>
  <c r="BH138" i="5" s="1"/>
  <c r="BU138" i="5" s="1"/>
  <c r="BD781" i="5"/>
  <c r="BH781" i="5" s="1"/>
  <c r="BU781" i="5" s="1"/>
  <c r="BE626" i="5"/>
  <c r="BI626" i="5" s="1"/>
  <c r="BV626" i="5" s="1"/>
  <c r="BB697" i="5"/>
  <c r="BG697" i="5" s="1"/>
  <c r="BF750" i="5"/>
  <c r="BG750" i="5"/>
  <c r="BG485" i="5"/>
  <c r="BF485" i="5"/>
  <c r="BF792" i="5"/>
  <c r="BG792" i="5"/>
  <c r="BG753" i="5"/>
  <c r="BF753" i="5"/>
  <c r="BG680" i="5"/>
  <c r="BF680" i="5"/>
  <c r="BG278" i="5"/>
  <c r="BF278" i="5"/>
  <c r="BF138" i="5"/>
  <c r="BF734" i="5"/>
  <c r="BG423" i="5"/>
  <c r="BF423" i="5"/>
  <c r="BG767" i="5"/>
  <c r="BF767" i="5"/>
  <c r="BG139" i="5"/>
  <c r="BF139" i="5"/>
  <c r="BG816" i="5"/>
  <c r="BF816" i="5"/>
  <c r="BF817" i="5"/>
  <c r="BG817" i="5"/>
  <c r="BF175" i="5"/>
  <c r="BG175" i="5"/>
  <c r="BF163" i="5"/>
  <c r="BG163" i="5"/>
  <c r="BG535" i="5"/>
  <c r="BF535" i="5"/>
  <c r="BG168" i="5"/>
  <c r="BF168" i="5"/>
  <c r="BF170" i="5"/>
  <c r="BG170" i="5"/>
  <c r="BF275" i="5"/>
  <c r="BG275" i="5"/>
  <c r="BF324" i="5"/>
  <c r="BG324" i="5"/>
  <c r="BG260" i="5"/>
  <c r="BF260" i="5"/>
  <c r="BG126" i="5"/>
  <c r="BF126" i="5"/>
  <c r="BG393" i="5"/>
  <c r="BF393" i="5"/>
  <c r="BG627" i="5"/>
  <c r="BF627" i="5"/>
  <c r="BF805" i="5"/>
  <c r="BG362" i="5"/>
  <c r="BF362" i="5"/>
  <c r="BF550" i="5"/>
  <c r="BG550" i="5"/>
  <c r="BF118" i="5"/>
  <c r="BG118" i="5"/>
  <c r="BG47" i="5"/>
  <c r="BF47" i="5"/>
  <c r="BF239" i="5"/>
  <c r="BG239" i="5"/>
  <c r="BG59" i="5"/>
  <c r="BF59" i="5"/>
  <c r="BG214" i="5"/>
  <c r="BF214" i="5"/>
  <c r="BG184" i="5"/>
  <c r="BF184" i="5"/>
  <c r="BF155" i="5"/>
  <c r="BG155" i="5"/>
  <c r="BG96" i="5"/>
  <c r="BF96" i="5"/>
  <c r="BF199" i="5"/>
  <c r="BG199" i="5"/>
  <c r="BF124" i="5"/>
  <c r="BG124" i="5"/>
  <c r="BG768" i="5"/>
  <c r="BF768" i="5"/>
  <c r="BG470" i="5"/>
  <c r="BF470" i="5"/>
  <c r="BG318" i="5"/>
  <c r="BG219" i="5"/>
  <c r="BF219" i="5"/>
  <c r="BG229" i="5"/>
  <c r="BF229" i="5"/>
  <c r="BF64" i="5"/>
  <c r="BG465" i="5"/>
  <c r="BF465" i="5"/>
  <c r="BG440" i="5"/>
  <c r="BF440" i="5"/>
  <c r="BF532" i="5"/>
  <c r="BG532" i="5"/>
  <c r="BF427" i="5"/>
  <c r="BG427" i="5"/>
  <c r="BG187" i="5"/>
  <c r="BF187" i="5"/>
  <c r="BG773" i="5"/>
  <c r="BF773" i="5"/>
  <c r="BF78" i="5"/>
  <c r="BG78" i="5"/>
  <c r="BG477" i="5"/>
  <c r="BF477" i="5"/>
  <c r="BF511" i="5"/>
  <c r="BG511" i="5"/>
  <c r="BF771" i="5"/>
  <c r="BG771" i="5"/>
  <c r="BG459" i="5"/>
  <c r="BF459" i="5"/>
  <c r="BG629" i="5"/>
  <c r="BF629" i="5"/>
  <c r="BF261" i="5"/>
  <c r="BG261" i="5"/>
  <c r="BG506" i="5"/>
  <c r="BF506" i="5"/>
  <c r="BF512" i="5"/>
  <c r="BG512" i="5"/>
  <c r="BF307" i="5"/>
  <c r="BG307" i="5"/>
  <c r="BF544" i="5"/>
  <c r="BG544" i="5"/>
  <c r="BG737" i="5"/>
  <c r="BF737" i="5"/>
  <c r="BG428" i="5"/>
  <c r="BF428" i="5"/>
  <c r="BF422" i="5"/>
  <c r="BG422" i="5"/>
  <c r="BG684" i="5"/>
  <c r="BF684" i="5"/>
  <c r="BF284" i="5"/>
  <c r="BG284" i="5"/>
  <c r="BG134" i="5"/>
  <c r="BF134" i="5"/>
  <c r="BG488" i="5"/>
  <c r="BF488" i="5"/>
  <c r="BG503" i="5"/>
  <c r="BF503" i="5"/>
  <c r="BG632" i="5"/>
  <c r="BF632" i="5"/>
  <c r="BG556" i="5"/>
  <c r="BF556" i="5"/>
  <c r="BG618" i="5"/>
  <c r="BF618" i="5"/>
  <c r="BG693" i="5"/>
  <c r="BF693" i="5"/>
  <c r="BG536" i="5"/>
  <c r="BF536" i="5"/>
  <c r="BG742" i="5"/>
  <c r="BF742" i="5"/>
  <c r="BG328" i="5"/>
  <c r="BF328" i="5"/>
  <c r="BF803" i="5"/>
  <c r="BG803" i="5"/>
  <c r="BG52" i="5"/>
  <c r="BF52" i="5"/>
  <c r="BG355" i="5"/>
  <c r="BF355" i="5"/>
  <c r="BG133" i="5"/>
  <c r="BF133" i="5"/>
  <c r="BF460" i="5"/>
  <c r="BG460" i="5"/>
  <c r="BF211" i="5"/>
  <c r="BG211" i="5"/>
  <c r="BG415" i="5"/>
  <c r="BF415" i="5"/>
  <c r="BG468" i="5"/>
  <c r="BF468" i="5"/>
  <c r="BF472" i="5"/>
  <c r="BG472" i="5"/>
  <c r="BF149" i="5"/>
  <c r="BG149" i="5"/>
  <c r="BF571" i="5"/>
  <c r="BG571" i="5"/>
  <c r="BF375" i="5"/>
  <c r="BG375" i="5"/>
  <c r="BG244" i="5"/>
  <c r="BF244" i="5"/>
  <c r="BG301" i="5"/>
  <c r="BF301" i="5"/>
  <c r="BF612" i="5"/>
  <c r="BG612" i="5"/>
  <c r="BF796" i="5"/>
  <c r="BG796" i="5"/>
  <c r="BF397" i="5"/>
  <c r="BG397" i="5"/>
  <c r="BG296" i="5"/>
  <c r="BF296" i="5"/>
  <c r="BF243" i="5"/>
  <c r="BG243" i="5"/>
  <c r="BG510" i="5"/>
  <c r="BF510" i="5"/>
  <c r="BG649" i="5"/>
  <c r="BF649" i="5"/>
  <c r="BF298" i="5"/>
  <c r="BF481" i="5"/>
  <c r="BG647" i="5"/>
  <c r="BF647" i="5"/>
  <c r="BG218" i="5"/>
  <c r="BF218" i="5"/>
  <c r="BG128" i="5"/>
  <c r="BF128" i="5"/>
  <c r="BF327" i="5"/>
  <c r="BG327" i="5"/>
  <c r="BG77" i="5"/>
  <c r="BF77" i="5"/>
  <c r="BF173" i="5"/>
  <c r="BG173" i="5"/>
  <c r="BF360" i="5"/>
  <c r="BG360" i="5"/>
  <c r="BF500" i="5"/>
  <c r="BG500" i="5"/>
  <c r="BF268" i="5"/>
  <c r="BG268" i="5"/>
  <c r="BF247" i="5"/>
  <c r="BG247" i="5"/>
  <c r="BF381" i="5"/>
  <c r="BG381" i="5"/>
  <c r="BF221" i="5"/>
  <c r="BG221" i="5"/>
  <c r="BG227" i="5"/>
  <c r="BF227" i="5"/>
  <c r="BG702" i="5"/>
  <c r="BF702" i="5"/>
  <c r="BG520" i="5"/>
  <c r="BF520" i="5"/>
  <c r="BG157" i="5"/>
  <c r="BF157" i="5"/>
  <c r="BG733" i="5"/>
  <c r="BF733" i="5"/>
  <c r="BF759" i="5"/>
  <c r="BG759" i="5"/>
  <c r="BF474" i="5"/>
  <c r="BG474" i="5"/>
  <c r="BG482" i="5"/>
  <c r="BF482" i="5"/>
  <c r="BG518" i="5"/>
  <c r="BF518" i="5"/>
  <c r="BG348" i="5"/>
  <c r="BF348" i="5"/>
  <c r="BF374" i="5"/>
  <c r="BG374" i="5"/>
  <c r="BF172" i="5"/>
  <c r="BG172" i="5"/>
  <c r="BG800" i="5"/>
  <c r="BF800" i="5"/>
  <c r="BG813" i="5"/>
  <c r="BF813" i="5"/>
  <c r="BG665" i="5"/>
  <c r="BF665" i="5"/>
  <c r="BG366" i="5"/>
  <c r="BF366" i="5"/>
  <c r="BG504" i="5"/>
  <c r="BF504" i="5"/>
  <c r="BF582" i="5"/>
  <c r="BG582" i="5"/>
  <c r="BG205" i="5"/>
  <c r="BF205" i="5"/>
  <c r="BG811" i="5"/>
  <c r="BF811" i="5"/>
  <c r="BG590" i="5"/>
  <c r="BF590" i="5"/>
  <c r="BG578" i="5"/>
  <c r="BF578" i="5"/>
  <c r="BG182" i="5"/>
  <c r="BF182" i="5"/>
  <c r="BF498" i="5"/>
  <c r="BG498" i="5"/>
  <c r="BF553" i="5"/>
  <c r="BG553" i="5"/>
  <c r="BF748" i="5"/>
  <c r="BG748" i="5"/>
  <c r="BG676" i="5"/>
  <c r="BF676" i="5"/>
  <c r="BG213" i="5"/>
  <c r="BF213" i="5"/>
  <c r="BF508" i="5"/>
  <c r="BG508" i="5"/>
  <c r="BG259" i="5"/>
  <c r="BF259" i="5"/>
  <c r="BG165" i="5"/>
  <c r="BF165" i="5"/>
  <c r="BG424" i="5"/>
  <c r="BF424" i="5"/>
  <c r="BG746" i="5"/>
  <c r="BF746" i="5"/>
  <c r="BG401" i="5"/>
  <c r="BF401" i="5"/>
  <c r="BG631" i="5"/>
  <c r="BF631" i="5"/>
  <c r="BF58" i="5"/>
  <c r="BG58" i="5"/>
  <c r="BG48" i="5"/>
  <c r="BF48" i="5"/>
  <c r="BG661" i="5"/>
  <c r="BF661" i="5"/>
  <c r="BF785" i="5"/>
  <c r="BG785" i="5"/>
  <c r="BG542" i="5"/>
  <c r="BF542" i="5"/>
  <c r="BF56" i="5"/>
  <c r="BG56" i="5"/>
  <c r="BG231" i="5"/>
  <c r="BF231" i="5"/>
  <c r="BG314" i="5"/>
  <c r="BF314" i="5"/>
  <c r="BG664" i="5"/>
  <c r="BF664" i="5"/>
  <c r="BF494" i="5"/>
  <c r="BG494" i="5"/>
  <c r="BG463" i="5"/>
  <c r="BF463" i="5"/>
  <c r="BG376" i="5"/>
  <c r="BF376" i="5"/>
  <c r="BG351" i="5"/>
  <c r="BF351" i="5"/>
  <c r="BG167" i="5"/>
  <c r="BF167" i="5"/>
  <c r="BG129" i="5"/>
  <c r="BF129" i="5"/>
  <c r="BG160" i="5"/>
  <c r="BF160" i="5"/>
  <c r="BF623" i="5"/>
  <c r="BG623" i="5"/>
  <c r="BG202" i="5"/>
  <c r="BF202" i="5"/>
  <c r="BF249" i="5"/>
  <c r="BG249" i="5"/>
  <c r="BG317" i="5"/>
  <c r="BF317" i="5"/>
  <c r="BF766" i="5"/>
  <c r="BG766" i="5"/>
  <c r="BF162" i="5"/>
  <c r="BG162" i="5"/>
  <c r="BG248" i="5"/>
  <c r="BF248" i="5"/>
  <c r="BF335" i="5"/>
  <c r="BG335" i="5"/>
  <c r="BF677" i="5"/>
  <c r="BG677" i="5"/>
  <c r="BG223" i="5"/>
  <c r="BF223" i="5"/>
  <c r="BF563" i="5"/>
  <c r="BG563" i="5"/>
  <c r="BG613" i="5"/>
  <c r="BF613" i="5"/>
  <c r="BF502" i="5"/>
  <c r="BG502" i="5"/>
  <c r="BF334" i="5"/>
  <c r="BG334" i="5"/>
  <c r="BG386" i="5"/>
  <c r="BF386" i="5"/>
  <c r="BF179" i="5"/>
  <c r="BF98" i="5"/>
  <c r="BG98" i="5"/>
  <c r="BF795" i="5"/>
  <c r="BG795" i="5"/>
  <c r="BF576" i="5"/>
  <c r="BG576" i="5"/>
  <c r="BF719" i="5"/>
  <c r="BG719" i="5"/>
  <c r="BG420" i="5"/>
  <c r="BF420" i="5"/>
  <c r="BF552" i="5"/>
  <c r="BG552" i="5"/>
  <c r="BG604" i="5"/>
  <c r="BG662" i="5"/>
  <c r="BF662" i="5"/>
  <c r="BG388" i="5"/>
  <c r="BF388" i="5"/>
  <c r="BF529" i="5"/>
  <c r="BG529" i="5"/>
  <c r="BG646" i="5"/>
  <c r="BF646" i="5"/>
  <c r="BF43" i="5"/>
  <c r="BG43" i="5"/>
  <c r="BF70" i="5"/>
  <c r="BG70" i="5"/>
  <c r="BF620" i="5"/>
  <c r="BG620" i="5"/>
  <c r="BG144" i="5"/>
  <c r="BF144" i="5"/>
  <c r="BF707" i="5"/>
  <c r="BG707" i="5"/>
  <c r="BF572" i="5"/>
  <c r="BG572" i="5"/>
  <c r="BF598" i="5"/>
  <c r="BG598" i="5"/>
  <c r="BF174" i="5"/>
  <c r="BG174" i="5"/>
  <c r="BF802" i="5"/>
  <c r="BG802" i="5"/>
  <c r="BG53" i="5"/>
  <c r="BF53" i="5"/>
  <c r="BG171" i="5"/>
  <c r="BF171" i="5"/>
  <c r="BF457" i="5"/>
  <c r="BG457" i="5"/>
  <c r="BG108" i="5"/>
  <c r="BF108" i="5"/>
  <c r="BG105" i="5"/>
  <c r="BF105" i="5"/>
  <c r="BF238" i="5"/>
  <c r="BG238" i="5"/>
  <c r="BF710" i="5"/>
  <c r="BG710" i="5"/>
  <c r="BF321" i="5"/>
  <c r="BG321" i="5"/>
  <c r="BG363" i="5"/>
  <c r="BF363" i="5"/>
  <c r="BG611" i="5"/>
  <c r="BF611" i="5"/>
  <c r="BG607" i="5"/>
  <c r="BF607" i="5"/>
  <c r="BF594" i="5"/>
  <c r="BG594" i="5"/>
  <c r="BG431" i="5"/>
  <c r="BF431" i="5"/>
  <c r="BF443" i="5"/>
  <c r="BG443" i="5"/>
  <c r="BF390" i="5"/>
  <c r="BG390" i="5"/>
  <c r="BF164" i="5"/>
  <c r="BG164" i="5"/>
  <c r="BF194" i="5"/>
  <c r="BG194" i="5"/>
  <c r="BG799" i="5"/>
  <c r="BF799" i="5"/>
  <c r="BG579" i="5"/>
  <c r="BF579" i="5"/>
  <c r="BG240" i="5"/>
  <c r="BF240" i="5"/>
  <c r="BF80" i="5"/>
  <c r="BG80" i="5"/>
  <c r="BG560" i="5"/>
  <c r="BF560" i="5"/>
  <c r="BF338" i="5"/>
  <c r="BG338" i="5"/>
  <c r="BF252" i="5"/>
  <c r="BG252" i="5"/>
  <c r="BG387" i="5"/>
  <c r="BF387" i="5"/>
  <c r="BU577" i="5"/>
  <c r="BG548" i="5"/>
  <c r="BF548" i="5"/>
  <c r="BG644" i="5"/>
  <c r="BF644" i="5"/>
  <c r="BG116" i="5"/>
  <c r="BG250" i="5"/>
  <c r="BF250" i="5"/>
  <c r="BF145" i="5"/>
  <c r="BG145" i="5"/>
  <c r="BF688" i="5"/>
  <c r="BG688" i="5"/>
  <c r="BG127" i="5"/>
  <c r="BF127" i="5"/>
  <c r="BF517" i="5"/>
  <c r="BG517" i="5"/>
  <c r="BF628" i="5"/>
  <c r="BG628" i="5"/>
  <c r="BG752" i="5"/>
  <c r="BF752" i="5"/>
  <c r="BF57" i="5"/>
  <c r="BG57" i="5"/>
  <c r="BF378" i="5"/>
  <c r="BG378" i="5"/>
  <c r="BG678" i="5"/>
  <c r="BF678" i="5"/>
  <c r="BG791" i="5"/>
  <c r="BF791" i="5"/>
  <c r="BG751" i="5"/>
  <c r="BF751" i="5"/>
  <c r="BG793" i="5"/>
  <c r="BF793" i="5"/>
  <c r="BF606" i="5"/>
  <c r="BG606" i="5"/>
  <c r="BG358" i="5"/>
  <c r="BF358" i="5"/>
  <c r="BG306" i="5"/>
  <c r="BF306" i="5"/>
  <c r="BG760" i="5"/>
  <c r="BF760" i="5"/>
  <c r="BF681" i="5"/>
  <c r="BG681" i="5"/>
  <c r="BF368" i="5"/>
  <c r="BG368" i="5"/>
  <c r="BG690" i="5"/>
  <c r="BF690" i="5"/>
  <c r="BG812" i="5"/>
  <c r="BF812" i="5"/>
  <c r="BF131" i="5"/>
  <c r="BG131" i="5"/>
  <c r="BG352" i="5"/>
  <c r="BF352" i="5"/>
  <c r="BG197" i="5"/>
  <c r="BF197" i="5"/>
  <c r="BG224" i="5"/>
  <c r="BF224" i="5"/>
  <c r="BG262" i="5"/>
  <c r="BF262" i="5"/>
  <c r="BG84" i="5"/>
  <c r="BF84" i="5"/>
  <c r="BG806" i="5"/>
  <c r="BF806" i="5"/>
  <c r="BF642" i="5"/>
  <c r="BG642" i="5"/>
  <c r="BF601" i="5"/>
  <c r="BG601" i="5"/>
  <c r="BG519" i="5"/>
  <c r="BF519" i="5"/>
  <c r="BG493" i="5"/>
  <c r="BF493" i="5"/>
  <c r="BF97" i="5"/>
  <c r="BG97" i="5"/>
  <c r="BG784" i="5"/>
  <c r="BF784" i="5"/>
  <c r="BG246" i="5"/>
  <c r="BF246" i="5"/>
  <c r="BG406" i="5"/>
  <c r="BF406" i="5"/>
  <c r="BF183" i="5"/>
  <c r="BG183" i="5"/>
  <c r="BF93" i="5"/>
  <c r="BG93" i="5"/>
  <c r="BG689" i="5"/>
  <c r="BF689" i="5"/>
  <c r="BG340" i="5"/>
  <c r="BF340" i="5"/>
  <c r="BG188" i="5"/>
  <c r="BF188" i="5"/>
  <c r="BG786" i="5"/>
  <c r="BF786" i="5"/>
  <c r="BF67" i="5"/>
  <c r="BG67" i="5"/>
  <c r="BF222" i="5"/>
  <c r="BG222" i="5"/>
  <c r="BG616" i="5"/>
  <c r="BG469" i="5"/>
  <c r="BG674" i="5"/>
  <c r="BF674" i="5"/>
  <c r="BG383" i="5"/>
  <c r="BF383" i="5"/>
  <c r="BG72" i="5"/>
  <c r="BF72" i="5"/>
  <c r="BF123" i="5"/>
  <c r="BG123" i="5"/>
  <c r="BG329" i="5"/>
  <c r="BF329" i="5"/>
  <c r="BG587" i="5"/>
  <c r="BF587" i="5"/>
  <c r="BG176" i="5"/>
  <c r="BF176" i="5"/>
  <c r="BG732" i="5"/>
  <c r="BF732" i="5"/>
  <c r="BG687" i="5"/>
  <c r="BF687" i="5"/>
  <c r="BG668" i="5"/>
  <c r="BF668" i="5"/>
  <c r="BG717" i="5"/>
  <c r="BF717" i="5"/>
  <c r="BF300" i="5"/>
  <c r="BG300" i="5"/>
  <c r="BF330" i="5"/>
  <c r="BG330" i="5"/>
  <c r="BG634" i="5"/>
  <c r="BF634" i="5"/>
  <c r="BG770" i="5"/>
  <c r="BF770" i="5"/>
  <c r="BG589" i="5"/>
  <c r="BF589" i="5"/>
  <c r="BG774" i="5"/>
  <c r="BF774" i="5"/>
  <c r="BF729" i="5"/>
  <c r="BG729" i="5"/>
  <c r="BG715" i="5"/>
  <c r="BF715" i="5"/>
  <c r="BG577" i="5"/>
  <c r="BF577" i="5"/>
  <c r="BG391" i="5"/>
  <c r="BF391" i="5"/>
  <c r="BG242" i="5"/>
  <c r="BF242" i="5"/>
  <c r="BF602" i="5"/>
  <c r="BG602" i="5"/>
  <c r="BG530" i="5"/>
  <c r="BF530" i="5"/>
  <c r="BF675" i="5"/>
  <c r="BG675" i="5"/>
  <c r="BG343" i="5"/>
  <c r="BF343" i="5"/>
  <c r="BF706" i="5"/>
  <c r="BG706" i="5"/>
  <c r="BF125" i="5"/>
  <c r="BG125" i="5"/>
  <c r="BF426" i="5"/>
  <c r="BG426" i="5"/>
  <c r="BF153" i="5"/>
  <c r="BG153" i="5"/>
  <c r="BG225" i="5"/>
  <c r="BF225" i="5"/>
  <c r="BG538" i="5"/>
  <c r="BF538" i="5"/>
  <c r="BF51" i="5"/>
  <c r="BG51" i="5"/>
  <c r="BG143" i="5"/>
  <c r="BF143" i="5"/>
  <c r="BF299" i="5"/>
  <c r="BG299" i="5"/>
  <c r="BG282" i="5"/>
  <c r="BF282" i="5"/>
  <c r="BF99" i="5"/>
  <c r="BG99" i="5"/>
  <c r="BG588" i="5"/>
  <c r="BF588" i="5"/>
  <c r="BG336" i="5"/>
  <c r="BF336" i="5"/>
  <c r="BG73" i="5"/>
  <c r="BF73" i="5"/>
  <c r="BF49" i="5"/>
  <c r="BG49" i="5"/>
  <c r="BF454" i="5"/>
  <c r="BG454" i="5"/>
  <c r="BG337" i="5"/>
  <c r="BF337" i="5"/>
  <c r="BF316" i="5"/>
  <c r="BG316" i="5"/>
  <c r="BF549" i="5"/>
  <c r="BG549" i="5"/>
  <c r="BG666" i="5"/>
  <c r="BF666" i="5"/>
  <c r="BF700" i="5"/>
  <c r="BG700" i="5"/>
  <c r="BG264" i="5"/>
  <c r="BF264" i="5"/>
  <c r="BG595" i="5"/>
  <c r="BF595" i="5"/>
  <c r="BF204" i="5"/>
  <c r="BG204" i="5"/>
  <c r="BF486" i="5"/>
  <c r="BG486" i="5"/>
  <c r="BG788" i="5"/>
  <c r="BF788" i="5"/>
  <c r="BF220" i="5"/>
  <c r="BG220" i="5"/>
  <c r="BG592" i="5"/>
  <c r="BF592" i="5"/>
  <c r="BF75" i="5"/>
  <c r="BG75" i="5"/>
  <c r="BF379" i="5"/>
  <c r="BG379" i="5"/>
  <c r="BG364" i="5"/>
  <c r="BF364" i="5"/>
  <c r="BG716" i="5"/>
  <c r="BF716" i="5"/>
  <c r="BF714" i="5"/>
  <c r="BG714" i="5"/>
  <c r="BF671" i="5"/>
  <c r="BG671" i="5"/>
  <c r="BF654" i="5"/>
  <c r="BG654" i="5"/>
  <c r="BG74" i="5"/>
  <c r="BF74" i="5"/>
  <c r="BG354" i="5"/>
  <c r="BF354" i="5"/>
  <c r="BG762" i="5"/>
  <c r="BF762" i="5"/>
  <c r="BG62" i="5"/>
  <c r="BF62" i="5"/>
  <c r="BF255" i="5"/>
  <c r="BG255" i="5"/>
  <c r="BG621" i="5"/>
  <c r="BF621" i="5"/>
  <c r="BG726" i="5"/>
  <c r="BF726" i="5"/>
  <c r="BG442" i="5"/>
  <c r="BF442" i="5"/>
  <c r="BF679" i="5"/>
  <c r="BG365" i="5"/>
  <c r="BF365" i="5"/>
  <c r="BG357" i="5"/>
  <c r="BF357" i="5"/>
  <c r="BF653" i="5"/>
  <c r="BG653" i="5"/>
  <c r="BF461" i="5"/>
  <c r="BG461" i="5"/>
  <c r="BF185" i="5"/>
  <c r="BG185" i="5"/>
  <c r="BG779" i="5"/>
  <c r="BF779" i="5"/>
  <c r="BG738" i="5"/>
  <c r="BF738" i="5"/>
  <c r="BG615" i="5"/>
  <c r="BF615" i="5"/>
  <c r="BF711" i="5"/>
  <c r="BG711" i="5"/>
  <c r="BG798" i="5"/>
  <c r="BF798" i="5"/>
  <c r="BF290" i="5"/>
  <c r="BG290" i="5"/>
  <c r="BG568" i="5"/>
  <c r="BF568" i="5"/>
  <c r="BG233" i="5"/>
  <c r="BF233" i="5"/>
  <c r="BG54" i="5"/>
  <c r="BF54" i="5"/>
  <c r="BF178" i="5"/>
  <c r="BG178" i="5"/>
  <c r="BG451" i="5"/>
  <c r="BF451" i="5"/>
  <c r="BF743" i="5"/>
  <c r="BG743" i="5"/>
  <c r="BG672" i="5"/>
  <c r="BF672" i="5"/>
  <c r="BF251" i="5"/>
  <c r="BG251" i="5"/>
  <c r="BG782" i="5"/>
  <c r="BF782" i="5"/>
  <c r="BG814" i="5"/>
  <c r="BF814" i="5"/>
  <c r="BF444" i="5"/>
  <c r="BG444" i="5"/>
  <c r="BG434" i="5"/>
  <c r="BF434" i="5"/>
  <c r="BG648" i="5"/>
  <c r="BF648" i="5"/>
  <c r="BF499" i="5"/>
  <c r="BG499" i="5"/>
  <c r="BF545" i="5"/>
  <c r="BG545" i="5"/>
  <c r="BG819" i="5"/>
  <c r="BF819" i="5"/>
  <c r="BF150" i="5"/>
  <c r="BG150" i="5"/>
  <c r="BF326" i="5"/>
  <c r="BG326" i="5"/>
  <c r="BG345" i="5"/>
  <c r="BF345" i="5"/>
  <c r="BG206" i="5"/>
  <c r="BF206" i="5"/>
  <c r="BG289" i="5"/>
  <c r="BF289" i="5"/>
  <c r="BG109" i="5"/>
  <c r="BF109" i="5"/>
  <c r="BG119" i="5"/>
  <c r="BF119" i="5"/>
  <c r="BG403" i="5"/>
  <c r="BF403" i="5"/>
  <c r="BG83" i="5"/>
  <c r="BF83" i="5"/>
  <c r="BG670" i="5"/>
  <c r="BF670" i="5"/>
  <c r="BF655" i="5"/>
  <c r="BG655" i="5"/>
  <c r="BF605" i="5"/>
  <c r="BG605" i="5"/>
  <c r="BG190" i="5"/>
  <c r="BF190" i="5"/>
  <c r="BF104" i="5"/>
  <c r="BG104" i="5"/>
  <c r="BF449" i="5"/>
  <c r="BG449" i="5"/>
  <c r="BF418" i="5"/>
  <c r="BG418" i="5"/>
  <c r="BF106" i="5"/>
  <c r="BG106" i="5"/>
  <c r="BF522" i="5"/>
  <c r="BG522" i="5"/>
  <c r="BF315" i="5"/>
  <c r="BG315" i="5"/>
  <c r="BF210" i="5"/>
  <c r="BG210" i="5"/>
  <c r="BG88" i="5"/>
  <c r="BF88" i="5"/>
  <c r="BG130" i="5"/>
  <c r="BF754" i="5"/>
  <c r="BG186" i="5"/>
  <c r="BF186" i="5"/>
  <c r="BG87" i="5"/>
  <c r="BF87" i="5"/>
  <c r="BF551" i="5"/>
  <c r="BG551" i="5"/>
  <c r="BG744" i="5"/>
  <c r="BF744" i="5"/>
  <c r="BG735" i="5"/>
  <c r="BF735" i="5"/>
  <c r="BG490" i="5"/>
  <c r="BF490" i="5"/>
  <c r="BG692" i="5"/>
  <c r="BF692" i="5"/>
  <c r="BF514" i="5"/>
  <c r="BG514" i="5"/>
  <c r="BF718" i="5"/>
  <c r="BG718" i="5"/>
  <c r="BG745" i="5"/>
  <c r="BF745" i="5"/>
  <c r="BF228" i="5"/>
  <c r="BG228" i="5"/>
  <c r="BF267" i="5"/>
  <c r="BG269" i="5"/>
  <c r="BF269" i="5"/>
  <c r="BG257" i="5"/>
  <c r="BF257" i="5"/>
  <c r="BG722" i="5"/>
  <c r="BF722" i="5"/>
  <c r="BG181" i="5"/>
  <c r="BF181" i="5"/>
  <c r="BF353" i="5"/>
  <c r="BG353" i="5"/>
  <c r="BG501" i="5"/>
  <c r="BF501" i="5"/>
  <c r="BG639" i="5"/>
  <c r="BF639" i="5"/>
  <c r="BF161" i="5"/>
  <c r="BG161" i="5"/>
  <c r="BG189" i="5"/>
  <c r="BF189" i="5"/>
  <c r="BF581" i="5"/>
  <c r="BG581" i="5"/>
  <c r="BG85" i="5"/>
  <c r="BF85" i="5"/>
  <c r="BF810" i="5"/>
  <c r="BG780" i="5"/>
  <c r="BF780" i="5"/>
  <c r="BG757" i="5"/>
  <c r="BF757" i="5"/>
  <c r="BF567" i="5"/>
  <c r="BG567" i="5"/>
  <c r="BG797" i="5"/>
  <c r="BF797" i="5"/>
  <c r="BG419" i="5"/>
  <c r="BF419" i="5"/>
  <c r="BF207" i="5"/>
  <c r="BG207" i="5"/>
  <c r="BG561" i="5"/>
  <c r="BF561" i="5"/>
  <c r="BF42" i="5"/>
  <c r="BG42" i="5"/>
  <c r="BG599" i="5"/>
  <c r="BF599" i="5"/>
  <c r="BG614" i="5"/>
  <c r="BF614" i="5"/>
  <c r="BF619" i="5"/>
  <c r="BG619" i="5"/>
  <c r="BF603" i="5"/>
  <c r="BG603" i="5"/>
  <c r="BG462" i="5"/>
  <c r="BF462" i="5"/>
  <c r="BF400" i="5"/>
  <c r="BG400" i="5"/>
  <c r="BG600" i="5"/>
  <c r="BF600" i="5"/>
  <c r="BF305" i="5"/>
  <c r="BG305" i="5"/>
  <c r="BG201" i="5"/>
  <c r="BF201" i="5"/>
  <c r="BG369" i="5"/>
  <c r="BF369" i="5"/>
  <c r="BF566" i="5"/>
  <c r="BF429" i="5"/>
  <c r="BF695" i="5"/>
  <c r="BG695" i="5"/>
  <c r="BG597" i="5"/>
  <c r="BF597" i="5"/>
  <c r="BF489" i="5"/>
  <c r="BG489" i="5"/>
  <c r="BF471" i="5"/>
  <c r="BG471" i="5"/>
  <c r="BG200" i="5"/>
  <c r="BF200" i="5"/>
  <c r="BF304" i="5"/>
  <c r="BG304" i="5"/>
  <c r="BG772" i="5"/>
  <c r="BF772" i="5"/>
  <c r="BG148" i="5"/>
  <c r="BF148" i="5"/>
  <c r="BG241" i="5"/>
  <c r="BF241" i="5"/>
  <c r="BG156" i="5"/>
  <c r="BF156" i="5"/>
  <c r="BG818" i="5"/>
  <c r="BF818" i="5"/>
  <c r="BG456" i="5"/>
  <c r="BF456" i="5"/>
  <c r="BF808" i="5"/>
  <c r="BG808" i="5"/>
  <c r="BF309" i="5"/>
  <c r="BG309" i="5"/>
  <c r="BF402" i="5"/>
  <c r="BG402" i="5"/>
  <c r="BG778" i="5"/>
  <c r="BF778" i="5"/>
  <c r="BF515" i="5"/>
  <c r="BG515" i="5"/>
  <c r="BG76" i="5"/>
  <c r="BF76" i="5"/>
  <c r="BF79" i="5"/>
  <c r="BG79" i="5"/>
  <c r="BF546" i="5"/>
  <c r="BG546" i="5"/>
  <c r="BF230" i="5"/>
  <c r="BG230" i="5"/>
  <c r="BG749" i="5"/>
  <c r="BF749" i="5"/>
  <c r="BF509" i="5"/>
  <c r="BG509" i="5"/>
  <c r="BF698" i="5"/>
  <c r="BG698" i="5"/>
  <c r="BF480" i="5"/>
  <c r="BG480" i="5"/>
  <c r="BG234" i="5"/>
  <c r="BF234" i="5"/>
  <c r="BF439" i="5"/>
  <c r="BG439" i="5"/>
  <c r="BF344" i="5"/>
  <c r="BG344" i="5"/>
  <c r="BG673" i="5"/>
  <c r="BF673" i="5"/>
  <c r="BG122" i="5"/>
  <c r="BF122" i="5"/>
  <c r="BG564" i="5"/>
  <c r="BF564" i="5"/>
  <c r="BG69" i="5"/>
  <c r="BF69" i="5"/>
  <c r="BG583" i="5"/>
  <c r="BF583" i="5"/>
  <c r="BF736" i="5"/>
  <c r="BG736" i="5"/>
  <c r="BF339" i="5"/>
  <c r="BG339" i="5"/>
  <c r="BF236" i="5"/>
  <c r="BG236" i="5"/>
  <c r="BF516" i="5"/>
  <c r="BG516" i="5"/>
  <c r="BF660" i="5"/>
  <c r="BG660" i="5"/>
  <c r="BG505" i="5"/>
  <c r="BF505" i="5"/>
  <c r="BG367" i="5"/>
  <c r="BF367" i="5"/>
  <c r="BF398" i="5"/>
  <c r="BF513" i="5"/>
  <c r="BG513" i="5"/>
  <c r="BF775" i="5"/>
  <c r="BG775" i="5"/>
  <c r="BG226" i="5"/>
  <c r="BF226" i="5"/>
  <c r="BG196" i="5"/>
  <c r="BF196" i="5"/>
  <c r="BG273" i="5"/>
  <c r="BF273" i="5"/>
  <c r="BF359" i="5"/>
  <c r="BG359" i="5"/>
  <c r="BG725" i="5"/>
  <c r="BF725" i="5"/>
  <c r="BG141" i="5"/>
  <c r="BF141" i="5"/>
  <c r="BF384" i="5"/>
  <c r="BG384" i="5"/>
  <c r="BF562" i="5"/>
  <c r="BG562" i="5"/>
  <c r="BF237" i="5"/>
  <c r="BG237" i="5"/>
  <c r="BG531" i="5"/>
  <c r="BF531" i="5"/>
  <c r="BF140" i="5"/>
  <c r="BG140" i="5"/>
  <c r="BG405" i="5"/>
  <c r="BF405" i="5"/>
  <c r="BF147" i="5"/>
  <c r="BG147" i="5"/>
  <c r="BF341" i="5"/>
  <c r="BG341" i="5"/>
  <c r="BG685" i="5"/>
  <c r="BF685" i="5"/>
  <c r="BG433" i="5"/>
  <c r="BF433" i="5"/>
  <c r="BG409" i="5"/>
  <c r="BF409" i="5"/>
  <c r="BF723" i="5"/>
  <c r="BG723" i="5"/>
  <c r="BF777" i="5"/>
  <c r="BG777" i="5"/>
  <c r="BF452" i="5"/>
  <c r="BG452" i="5"/>
  <c r="BG769" i="5"/>
  <c r="BF769" i="5"/>
  <c r="BG709" i="5"/>
  <c r="BF709" i="5"/>
  <c r="BF44" i="5"/>
  <c r="BG44" i="5"/>
  <c r="BG323" i="5"/>
  <c r="BF323" i="5"/>
  <c r="BF683" i="5"/>
  <c r="BG683" i="5"/>
  <c r="BG158" i="5"/>
  <c r="BF158" i="5"/>
  <c r="BG94" i="5"/>
  <c r="BF94" i="5"/>
  <c r="BF370" i="5"/>
  <c r="BG370" i="5"/>
  <c r="BG645" i="5"/>
  <c r="BF645" i="5"/>
  <c r="BG638" i="5"/>
  <c r="BF638" i="5"/>
  <c r="BG399" i="5"/>
  <c r="BF399" i="5"/>
  <c r="BG46" i="5"/>
  <c r="BF46" i="5"/>
  <c r="BG794" i="5"/>
  <c r="BF794" i="5"/>
  <c r="BF319" i="5"/>
  <c r="BG319" i="5"/>
  <c r="BG491" i="5"/>
  <c r="BF491" i="5"/>
  <c r="BF523" i="5"/>
  <c r="BG523" i="5"/>
  <c r="BG558" i="5"/>
  <c r="BF558" i="5"/>
  <c r="BF86" i="5"/>
  <c r="BG86" i="5"/>
  <c r="BF721" i="5"/>
  <c r="BG721" i="5"/>
  <c r="BF288" i="5"/>
  <c r="BG288" i="5"/>
  <c r="BG533" i="5"/>
  <c r="BF533" i="5"/>
  <c r="BF263" i="5"/>
  <c r="BG263" i="5"/>
  <c r="BG637" i="5"/>
  <c r="BF637" i="5"/>
  <c r="BG756" i="5"/>
  <c r="BF756" i="5"/>
  <c r="BG686" i="5"/>
  <c r="BF686" i="5"/>
  <c r="BF539" i="5"/>
  <c r="BG539" i="5"/>
  <c r="BG112" i="5"/>
  <c r="BF112" i="5"/>
  <c r="BG258" i="5"/>
  <c r="BF258" i="5"/>
  <c r="BF311" i="5"/>
  <c r="BG311" i="5"/>
  <c r="BG285" i="5"/>
  <c r="BF285" i="5"/>
  <c r="BG521" i="5"/>
  <c r="BF521" i="5"/>
  <c r="BF416" i="5"/>
  <c r="BG416" i="5"/>
  <c r="BG279" i="5"/>
  <c r="BF279" i="5"/>
  <c r="BF295" i="5"/>
  <c r="BG295" i="5"/>
  <c r="BG254" i="5"/>
  <c r="BF254" i="5"/>
  <c r="BF293" i="5"/>
  <c r="BG293" i="5"/>
  <c r="BG177" i="5"/>
  <c r="BF177" i="5"/>
  <c r="BG294" i="5"/>
  <c r="BG450" i="5"/>
  <c r="BF450" i="5"/>
  <c r="BF656" i="5"/>
  <c r="BG656" i="5"/>
  <c r="BG90" i="5"/>
  <c r="BF90" i="5"/>
  <c r="BF741" i="5"/>
  <c r="BG741" i="5"/>
  <c r="BG479" i="5"/>
  <c r="BF479" i="5"/>
  <c r="BG411" i="5"/>
  <c r="BF411" i="5"/>
  <c r="BG265" i="5"/>
  <c r="BF691" i="5"/>
  <c r="BG71" i="5"/>
  <c r="BF71" i="5"/>
  <c r="BF192" i="5"/>
  <c r="BG192" i="5"/>
  <c r="BF81" i="5"/>
  <c r="BG81" i="5"/>
  <c r="BG373" i="5"/>
  <c r="BF373" i="5"/>
  <c r="BF152" i="5"/>
  <c r="BG152" i="5"/>
  <c r="BG232" i="5"/>
  <c r="BF232" i="5"/>
  <c r="BF776" i="5"/>
  <c r="BG776" i="5"/>
  <c r="BG441" i="5"/>
  <c r="BF441" i="5"/>
  <c r="BG758" i="5"/>
  <c r="BF758" i="5"/>
  <c r="BF347" i="5"/>
  <c r="BG347" i="5"/>
  <c r="BG475" i="5"/>
  <c r="BF475" i="5"/>
  <c r="BG292" i="5"/>
  <c r="BG421" i="5"/>
  <c r="BF421" i="5"/>
  <c r="BF730" i="5"/>
  <c r="BG730" i="5"/>
  <c r="BF89" i="5"/>
  <c r="BG89" i="5"/>
  <c r="BG659" i="5"/>
  <c r="BF659" i="5"/>
  <c r="BF103" i="5"/>
  <c r="BG103" i="5"/>
  <c r="BF484" i="5"/>
  <c r="BG484" i="5"/>
  <c r="BG635" i="5"/>
  <c r="BF635" i="5"/>
  <c r="BF92" i="5"/>
  <c r="BG92" i="5"/>
  <c r="BF350" i="5"/>
  <c r="BG350" i="5"/>
  <c r="BF487" i="5"/>
  <c r="BG487" i="5"/>
  <c r="BG320" i="5"/>
  <c r="BF320" i="5"/>
  <c r="BG478" i="5"/>
  <c r="BF478" i="5"/>
  <c r="BG212" i="5"/>
  <c r="BF212" i="5"/>
  <c r="BG396" i="5"/>
  <c r="BF396" i="5"/>
  <c r="BF731" i="5"/>
  <c r="BG731" i="5"/>
  <c r="BF389" i="5"/>
  <c r="BG389" i="5"/>
  <c r="BG333" i="5"/>
  <c r="BF333" i="5"/>
  <c r="BG445" i="5"/>
  <c r="BF193" i="5"/>
  <c r="BG193" i="5"/>
  <c r="BG495" i="5"/>
  <c r="BF495" i="5"/>
  <c r="BF696" i="5"/>
  <c r="BG696" i="5"/>
  <c r="BG101" i="5"/>
  <c r="BF101" i="5"/>
  <c r="BG436" i="5"/>
  <c r="BF436" i="5"/>
  <c r="BG557" i="5"/>
  <c r="BF557" i="5"/>
  <c r="BG425" i="5"/>
  <c r="BF425" i="5"/>
  <c r="BF559" i="5"/>
  <c r="BG559" i="5"/>
  <c r="BF569" i="5"/>
  <c r="BG569" i="5"/>
  <c r="BF117" i="5"/>
  <c r="BG117" i="5"/>
  <c r="BF640" i="5"/>
  <c r="BG640" i="5"/>
  <c r="BG120" i="5"/>
  <c r="BF120" i="5"/>
  <c r="BG727" i="5"/>
  <c r="BF727" i="5"/>
  <c r="BG342" i="5"/>
  <c r="BF342" i="5"/>
  <c r="BF565" i="5"/>
  <c r="BG565" i="5"/>
  <c r="BG764" i="5"/>
  <c r="BF764" i="5"/>
  <c r="BF272" i="5"/>
  <c r="BG272" i="5"/>
  <c r="BF528" i="5"/>
  <c r="BG528" i="5"/>
  <c r="BF643" i="5"/>
  <c r="BG643" i="5"/>
  <c r="BF435" i="5"/>
  <c r="BG435" i="5"/>
  <c r="BG694" i="5"/>
  <c r="BF694" i="5"/>
  <c r="BF136" i="5"/>
  <c r="BG136" i="5"/>
  <c r="BG617" i="5"/>
  <c r="BF617" i="5"/>
  <c r="BG253" i="5"/>
  <c r="BF253" i="5"/>
  <c r="BF630" i="5"/>
  <c r="BG630" i="5"/>
  <c r="BG728" i="5"/>
  <c r="BF728" i="5"/>
  <c r="BG466" i="5"/>
  <c r="BF466" i="5"/>
  <c r="BF61" i="5"/>
  <c r="BG61" i="5"/>
  <c r="BF543" i="5"/>
  <c r="BG543" i="5"/>
  <c r="BG809" i="5"/>
  <c r="BF809" i="5"/>
  <c r="BG652" i="5"/>
  <c r="BF652" i="5"/>
  <c r="BF332" i="5"/>
  <c r="BG332" i="5"/>
  <c r="BF380" i="5"/>
  <c r="BG380" i="5"/>
  <c r="BF704" i="5"/>
  <c r="BG704" i="5"/>
  <c r="BF658" i="5"/>
  <c r="BG45" i="5"/>
  <c r="BF45" i="5"/>
  <c r="BF464" i="5"/>
  <c r="BG464" i="5"/>
  <c r="BG526" i="5"/>
  <c r="BF526" i="5"/>
  <c r="BG701" i="5"/>
  <c r="BF701" i="5"/>
  <c r="BF146" i="5"/>
  <c r="BG146" i="5"/>
  <c r="BF458" i="5"/>
  <c r="BG458" i="5"/>
  <c r="BG713" i="5"/>
  <c r="BF713" i="5"/>
  <c r="BF55" i="5"/>
  <c r="BG55" i="5"/>
  <c r="BG297" i="5"/>
  <c r="BF297" i="5"/>
  <c r="BG277" i="5"/>
  <c r="BF277" i="5"/>
  <c r="BG591" i="5"/>
  <c r="BF591" i="5"/>
  <c r="BG114" i="5"/>
  <c r="BF114" i="5"/>
  <c r="BF609" i="5"/>
  <c r="BG609" i="5"/>
  <c r="BG641" i="5"/>
  <c r="BF641" i="5"/>
  <c r="BG166" i="5"/>
  <c r="BF166" i="5"/>
  <c r="BF815" i="5"/>
  <c r="BG815" i="5"/>
  <c r="BG280" i="5"/>
  <c r="BF280" i="5"/>
  <c r="BF789" i="5"/>
  <c r="BG789" i="5"/>
  <c r="BG63" i="5"/>
  <c r="BF63" i="5"/>
  <c r="BG417" i="5"/>
  <c r="BF417" i="5"/>
  <c r="BG413" i="5"/>
  <c r="BF413" i="5"/>
  <c r="BF781" i="5"/>
  <c r="BG781" i="5"/>
  <c r="BG198" i="5"/>
  <c r="BF198" i="5"/>
  <c r="BF804" i="5"/>
  <c r="BG804" i="5"/>
  <c r="BG245" i="5"/>
  <c r="BF245" i="5"/>
  <c r="BG274" i="5"/>
  <c r="BF274" i="5"/>
  <c r="AA15" i="13"/>
  <c r="AH14" i="13"/>
  <c r="AI14" i="13" s="1"/>
  <c r="CF41" i="5"/>
  <c r="AN41" i="5" s="1"/>
  <c r="AW41" i="5" s="1"/>
  <c r="H26" i="13"/>
  <c r="AK25" i="13"/>
  <c r="Y41" i="5"/>
  <c r="X41" i="5"/>
  <c r="C10" i="10"/>
  <c r="X10" i="6"/>
  <c r="X18" i="6"/>
  <c r="C12" i="10"/>
  <c r="X12" i="6"/>
  <c r="C8" i="10"/>
  <c r="X8" i="6"/>
  <c r="C9" i="10"/>
  <c r="X9" i="6"/>
  <c r="X16" i="6"/>
  <c r="AG41" i="5"/>
  <c r="AA41" i="5"/>
  <c r="Z41" i="5"/>
  <c r="X17" i="6"/>
  <c r="X11" i="6"/>
  <c r="X15" i="6"/>
  <c r="X19" i="6"/>
  <c r="X14" i="6"/>
  <c r="X6" i="6"/>
  <c r="X13" i="6"/>
  <c r="X7" i="6"/>
  <c r="AM40" i="5"/>
  <c r="AV40" i="5" s="1"/>
  <c r="CF40" i="5"/>
  <c r="G19" i="3"/>
  <c r="H18" i="3"/>
  <c r="AH24" i="5"/>
  <c r="AG25" i="5"/>
  <c r="BF346" i="5" l="1"/>
  <c r="BF394" i="5"/>
  <c r="BG807" i="5"/>
  <c r="BF151" i="5"/>
  <c r="BF667" i="5"/>
  <c r="BG331" i="5"/>
  <c r="BG303" i="5"/>
  <c r="BF95" i="5"/>
  <c r="BG313" i="5"/>
  <c r="BF708" i="5"/>
  <c r="BG159" i="5"/>
  <c r="BF575" i="5"/>
  <c r="BG266" i="5"/>
  <c r="BF195" i="5"/>
  <c r="BF276" i="5"/>
  <c r="BF270" i="5"/>
  <c r="BG404" i="5"/>
  <c r="BG408" i="5"/>
  <c r="BF191" i="5"/>
  <c r="BF608" i="5"/>
  <c r="BF60" i="5"/>
  <c r="BG209" i="5"/>
  <c r="BF453" i="5"/>
  <c r="BG325" i="5"/>
  <c r="BF448" i="5"/>
  <c r="BF356" i="5"/>
  <c r="BF697" i="5"/>
  <c r="BF216" i="5"/>
  <c r="BG132" i="5"/>
  <c r="BG68" i="5"/>
  <c r="BG455" i="5"/>
  <c r="BF169" i="5"/>
  <c r="BF66" i="5"/>
  <c r="BG154" i="5"/>
  <c r="BG705" i="5"/>
  <c r="BF705" i="5"/>
  <c r="BF410" i="5"/>
  <c r="BG410" i="5"/>
  <c r="BG483" i="5"/>
  <c r="BG65" i="5"/>
  <c r="BG540" i="5"/>
  <c r="BG703" i="5"/>
  <c r="BG763" i="5"/>
  <c r="BG761" i="5"/>
  <c r="BF650" i="5"/>
  <c r="BG650" i="5"/>
  <c r="BF107" i="5"/>
  <c r="BF121" i="5"/>
  <c r="BF739" i="5"/>
  <c r="BF790" i="5"/>
  <c r="BF527" i="5"/>
  <c r="BF657" i="5"/>
  <c r="BG142" i="5"/>
  <c r="BF142" i="5"/>
  <c r="BF820" i="5"/>
  <c r="BG820" i="5"/>
  <c r="BG395" i="5"/>
  <c r="BF395" i="5"/>
  <c r="BG765" i="5"/>
  <c r="BF547" i="5"/>
  <c r="BF437" i="5"/>
  <c r="BF473" i="5"/>
  <c r="BG507" i="5"/>
  <c r="BF507" i="5"/>
  <c r="BF724" i="5"/>
  <c r="BG573" i="5"/>
  <c r="BG699" i="5"/>
  <c r="BF414" i="5"/>
  <c r="BF525" i="5"/>
  <c r="BG208" i="5"/>
  <c r="BF208" i="5"/>
  <c r="BF682" i="5"/>
  <c r="BF283" i="5"/>
  <c r="BF113" i="5"/>
  <c r="BG100" i="5"/>
  <c r="BG392" i="5"/>
  <c r="BF625" i="5"/>
  <c r="BF137" i="5"/>
  <c r="BF291" i="5"/>
  <c r="BF217" i="5"/>
  <c r="BF497" i="5"/>
  <c r="BF312" i="5"/>
  <c r="BG371" i="5"/>
  <c r="BF783" i="5"/>
  <c r="BF82" i="5"/>
  <c r="BG593" i="5"/>
  <c r="BG574" i="5"/>
  <c r="BF467" i="5"/>
  <c r="BF740" i="5"/>
  <c r="BG308" i="5"/>
  <c r="BG787" i="5"/>
  <c r="BG651" i="5"/>
  <c r="BG492" i="5"/>
  <c r="BG636" i="5"/>
  <c r="BG115" i="5"/>
  <c r="BF135" i="5"/>
  <c r="BF541" i="5"/>
  <c r="BG570" i="5"/>
  <c r="BG111" i="5"/>
  <c r="BG537" i="5"/>
  <c r="BG712" i="5"/>
  <c r="BG496" i="5"/>
  <c r="BF287" i="5"/>
  <c r="BF281" i="5"/>
  <c r="BF663" i="5"/>
  <c r="BF412" i="5"/>
  <c r="BF524" i="5"/>
  <c r="BG720" i="5"/>
  <c r="BF534" i="5"/>
  <c r="BF385" i="5"/>
  <c r="BG322" i="5"/>
  <c r="BF747" i="5"/>
  <c r="BF624" i="5"/>
  <c r="BF622" i="5"/>
  <c r="BG271" i="5"/>
  <c r="BG446" i="5"/>
  <c r="BG610" i="5"/>
  <c r="BG372" i="5"/>
  <c r="BG203" i="5"/>
  <c r="BF382" i="5"/>
  <c r="BG755" i="5"/>
  <c r="BF476" i="5"/>
  <c r="BF50" i="5"/>
  <c r="BG110" i="5"/>
  <c r="BG215" i="5"/>
  <c r="BG102" i="5"/>
  <c r="BG554" i="5"/>
  <c r="BF349" i="5"/>
  <c r="BF432" i="5"/>
  <c r="BG596" i="5"/>
  <c r="BF447" i="5"/>
  <c r="BF801" i="5"/>
  <c r="BG91" i="5"/>
  <c r="BF310" i="5"/>
  <c r="BF180" i="5"/>
  <c r="BF286" i="5"/>
  <c r="BG584" i="5"/>
  <c r="BG555" i="5"/>
  <c r="BG377" i="5"/>
  <c r="BF633" i="5"/>
  <c r="BF361" i="5"/>
  <c r="AD221" i="11"/>
  <c r="X259" i="5" s="1"/>
  <c r="X258" i="5"/>
  <c r="BG626" i="5"/>
  <c r="BG669" i="5"/>
  <c r="BG235" i="5"/>
  <c r="BF438" i="5"/>
  <c r="BG580" i="5"/>
  <c r="BG407" i="5"/>
  <c r="BG586" i="5"/>
  <c r="BF302" i="5"/>
  <c r="BG585" i="5"/>
  <c r="BF256" i="5"/>
  <c r="BG430" i="5"/>
  <c r="AH15" i="13"/>
  <c r="AA16" i="13"/>
  <c r="C14" i="10"/>
  <c r="AT41" i="5"/>
  <c r="CG41" i="5"/>
  <c r="CH41" i="5" s="1"/>
  <c r="AT40" i="5"/>
  <c r="AK26" i="13"/>
  <c r="H27" i="13"/>
  <c r="H19" i="3"/>
  <c r="AH25" i="5"/>
  <c r="AG26" i="5"/>
  <c r="CG40" i="5"/>
  <c r="AN40" i="5"/>
  <c r="AW40" i="5" s="1"/>
  <c r="AH16" i="13" l="1"/>
  <c r="AA17" i="13"/>
  <c r="AI15" i="13"/>
  <c r="C15" i="10"/>
  <c r="AO41" i="5"/>
  <c r="AX41" i="5" s="1"/>
  <c r="AH26" i="5"/>
  <c r="AK27" i="13"/>
  <c r="H28" i="13"/>
  <c r="AO40" i="5"/>
  <c r="AX40" i="5" s="1"/>
  <c r="CH40" i="5"/>
  <c r="AP41" i="5"/>
  <c r="AY41" i="5" s="1"/>
  <c r="CI41" i="5"/>
  <c r="BQ41" i="5"/>
  <c r="BC40" i="5"/>
  <c r="BQ40" i="5"/>
  <c r="BP40" i="5"/>
  <c r="BC41" i="5"/>
  <c r="BP41" i="5"/>
  <c r="BW780" i="5" l="1"/>
  <c r="BW578" i="5"/>
  <c r="BW143" i="5"/>
  <c r="BW556" i="5"/>
  <c r="BW252" i="5"/>
  <c r="BW455" i="5"/>
  <c r="BW634" i="5"/>
  <c r="BW389" i="5"/>
  <c r="BW122" i="5"/>
  <c r="BW49" i="5"/>
  <c r="BW226" i="5"/>
  <c r="BW517" i="5"/>
  <c r="BW338" i="5"/>
  <c r="BW422" i="5"/>
  <c r="BW130" i="5"/>
  <c r="BW661" i="5"/>
  <c r="BW412" i="5"/>
  <c r="BW368" i="5"/>
  <c r="BW789" i="5"/>
  <c r="BW474" i="5"/>
  <c r="BW197" i="5"/>
  <c r="BW253" i="5"/>
  <c r="BW113" i="5"/>
  <c r="BW225" i="5"/>
  <c r="BW736" i="5"/>
  <c r="BW449" i="5"/>
  <c r="BW319" i="5"/>
  <c r="BW334" i="5"/>
  <c r="BW560" i="5"/>
  <c r="BW247" i="5"/>
  <c r="BW163" i="5"/>
  <c r="BW306" i="5"/>
  <c r="BW284" i="5"/>
  <c r="BW194" i="5"/>
  <c r="BW774" i="5"/>
  <c r="BW200" i="5"/>
  <c r="BW650" i="5"/>
  <c r="BW766" i="5"/>
  <c r="BW220" i="5"/>
  <c r="BW298" i="5"/>
  <c r="BW713" i="5"/>
  <c r="BW230" i="5"/>
  <c r="BW81" i="5"/>
  <c r="BW63" i="5"/>
  <c r="BW420" i="5"/>
  <c r="BW257" i="5"/>
  <c r="BW61" i="5"/>
  <c r="BW547" i="5"/>
  <c r="BW605" i="5"/>
  <c r="BW358" i="5"/>
  <c r="BW545" i="5"/>
  <c r="BW236" i="5"/>
  <c r="BW170" i="5"/>
  <c r="BW190" i="5"/>
  <c r="BW54" i="5"/>
  <c r="BW462" i="5"/>
  <c r="BW525" i="5"/>
  <c r="BW265" i="5"/>
  <c r="BW570" i="5"/>
  <c r="BW341" i="5"/>
  <c r="BW167" i="5"/>
  <c r="BW196" i="5"/>
  <c r="BW484" i="5"/>
  <c r="BW233" i="5"/>
  <c r="BW426" i="5"/>
  <c r="BW59" i="5"/>
  <c r="BW720" i="5"/>
  <c r="BW681" i="5"/>
  <c r="BW369" i="5"/>
  <c r="BW375" i="5"/>
  <c r="BW97" i="5"/>
  <c r="BW488" i="5"/>
  <c r="BW223" i="5"/>
  <c r="BW472" i="5"/>
  <c r="BW304" i="5"/>
  <c r="BW187" i="5"/>
  <c r="BW146" i="5"/>
  <c r="BW58" i="5"/>
  <c r="BW743" i="5"/>
  <c r="BW724" i="5"/>
  <c r="BW781" i="5"/>
  <c r="BW272" i="5"/>
  <c r="BW637" i="5"/>
  <c r="BW115" i="5"/>
  <c r="BW608" i="5"/>
  <c r="BW332" i="5"/>
  <c r="BW388" i="5"/>
  <c r="BW648" i="5"/>
  <c r="BW409" i="5"/>
  <c r="BW192" i="5"/>
  <c r="BW564" i="5"/>
  <c r="BW818" i="5"/>
  <c r="BW171" i="5"/>
  <c r="BW149" i="5"/>
  <c r="BW381" i="5"/>
  <c r="BW66" i="5"/>
  <c r="BW116" i="5"/>
  <c r="BW721" i="5"/>
  <c r="BW477" i="5"/>
  <c r="BW227" i="5"/>
  <c r="BW203" i="5"/>
  <c r="BW788" i="5"/>
  <c r="BW528" i="5"/>
  <c r="BW617" i="5"/>
  <c r="BW211" i="5"/>
  <c r="BW336" i="5"/>
  <c r="BW702" i="5"/>
  <c r="BW767" i="5"/>
  <c r="BW664" i="5"/>
  <c r="BW629" i="5"/>
  <c r="BW222" i="5"/>
  <c r="BW804" i="5"/>
  <c r="BW729" i="5"/>
  <c r="BW469" i="5"/>
  <c r="BW809" i="5"/>
  <c r="BW121" i="5"/>
  <c r="BW526" i="5"/>
  <c r="BW173" i="5"/>
  <c r="BW62" i="5"/>
  <c r="BW531" i="5"/>
  <c r="BW689" i="5"/>
  <c r="BW94" i="5"/>
  <c r="BW652" i="5"/>
  <c r="BW627" i="5"/>
  <c r="BW352" i="5"/>
  <c r="BW415" i="5"/>
  <c r="BW521" i="5"/>
  <c r="BW671" i="5"/>
  <c r="BW266" i="5"/>
  <c r="BW52" i="5"/>
  <c r="BW820" i="5"/>
  <c r="BW710" i="5"/>
  <c r="BW75" i="5"/>
  <c r="BW218" i="5"/>
  <c r="BW256" i="5"/>
  <c r="BW312" i="5"/>
  <c r="BW182" i="5"/>
  <c r="BW287" i="5"/>
  <c r="BW84" i="5"/>
  <c r="BW234" i="5"/>
  <c r="BW692" i="5"/>
  <c r="BW655" i="5"/>
  <c r="BW303" i="5"/>
  <c r="BW70" i="5"/>
  <c r="BW495" i="5"/>
  <c r="BW90" i="5"/>
  <c r="BW395" i="5"/>
  <c r="BW147" i="5"/>
  <c r="BW413" i="5"/>
  <c r="BW88" i="5"/>
  <c r="BW452" i="5"/>
  <c r="BW800" i="5"/>
  <c r="BW178" i="5"/>
  <c r="BW535" i="5"/>
  <c r="BW456" i="5"/>
  <c r="BW221" i="5"/>
  <c r="BW209" i="5"/>
  <c r="BW107" i="5"/>
  <c r="BW64" i="5"/>
  <c r="BW307" i="5"/>
  <c r="BW601" i="5"/>
  <c r="BW636" i="5"/>
  <c r="BW732" i="5"/>
  <c r="BW424" i="5"/>
  <c r="BW260" i="5"/>
  <c r="BW292" i="5"/>
  <c r="BW768" i="5"/>
  <c r="BW391" i="5"/>
  <c r="BW691" i="5"/>
  <c r="BW596" i="5"/>
  <c r="BW486" i="5"/>
  <c r="BW224" i="5"/>
  <c r="BW108" i="5"/>
  <c r="BW793" i="5"/>
  <c r="BW562" i="5"/>
  <c r="BW642" i="5"/>
  <c r="BW136" i="5"/>
  <c r="BW518" i="5"/>
  <c r="BW492" i="5"/>
  <c r="BW656" i="5"/>
  <c r="BW582" i="5"/>
  <c r="BW594" i="5"/>
  <c r="BW485" i="5"/>
  <c r="BW435" i="5"/>
  <c r="BW807" i="5"/>
  <c r="BW473" i="5"/>
  <c r="BW622" i="5"/>
  <c r="BW293" i="5"/>
  <c r="BW148" i="5"/>
  <c r="BW784" i="5"/>
  <c r="BW606" i="5"/>
  <c r="BW60" i="5"/>
  <c r="BW795" i="5"/>
  <c r="BW733" i="5"/>
  <c r="BW199" i="5"/>
  <c r="BW411" i="5"/>
  <c r="BW316" i="5"/>
  <c r="BW328" i="5"/>
  <c r="BW383" i="5"/>
  <c r="BW632" i="5"/>
  <c r="BW74" i="5"/>
  <c r="BW644" i="5"/>
  <c r="BW708" i="5"/>
  <c r="BW346" i="5"/>
  <c r="BW621" i="5"/>
  <c r="BW705" i="5"/>
  <c r="BW276" i="5"/>
  <c r="BW555" i="5"/>
  <c r="BW751" i="5"/>
  <c r="BW566" i="5"/>
  <c r="BW625" i="5"/>
  <c r="BW144" i="5"/>
  <c r="BW207" i="5"/>
  <c r="BW657" i="5"/>
  <c r="BW468" i="5"/>
  <c r="BW308" i="5"/>
  <c r="BW309" i="5"/>
  <c r="BW176" i="5"/>
  <c r="BW584" i="5"/>
  <c r="BW439" i="5"/>
  <c r="BW279" i="5"/>
  <c r="BW277" i="5"/>
  <c r="BW343" i="5"/>
  <c r="BW101" i="5"/>
  <c r="BW765" i="5"/>
  <c r="BW263" i="5"/>
  <c r="BW100" i="5"/>
  <c r="BW734" i="5"/>
  <c r="BW569" i="5"/>
  <c r="BW693" i="5"/>
  <c r="BW532" i="5"/>
  <c r="BW198" i="5"/>
  <c r="BW478" i="5"/>
  <c r="BW297" i="5"/>
  <c r="BW379" i="5"/>
  <c r="BW675" i="5"/>
  <c r="BW515" i="5"/>
  <c r="BW385" i="5"/>
  <c r="BW124" i="5"/>
  <c r="BW703" i="5"/>
  <c r="BW202" i="5"/>
  <c r="BW105" i="5"/>
  <c r="BW481" i="5"/>
  <c r="BW777" i="5"/>
  <c r="BW212" i="5"/>
  <c r="BW682" i="5"/>
  <c r="BW350" i="5"/>
  <c r="BW745" i="5"/>
  <c r="BW135" i="5"/>
  <c r="BW616" i="5"/>
  <c r="BW542" i="5"/>
  <c r="BW741" i="5"/>
  <c r="BW536" i="5"/>
  <c r="BW103" i="5"/>
  <c r="BW317" i="5"/>
  <c r="BW516" i="5"/>
  <c r="BW530" i="5"/>
  <c r="BW119" i="5"/>
  <c r="BW53" i="5"/>
  <c r="BW363" i="5"/>
  <c r="BW351" i="5"/>
  <c r="BW737" i="5"/>
  <c r="BW142" i="5"/>
  <c r="BW44" i="5"/>
  <c r="BW707" i="5"/>
  <c r="BW669" i="5"/>
  <c r="BW239" i="5"/>
  <c r="BW513" i="5"/>
  <c r="BW586" i="5"/>
  <c r="BW117" i="5"/>
  <c r="BW295" i="5"/>
  <c r="BW581" i="5"/>
  <c r="BW123" i="5"/>
  <c r="BW779" i="5"/>
  <c r="BW609" i="5"/>
  <c r="BW585" i="5"/>
  <c r="BW742" i="5"/>
  <c r="BW68" i="5"/>
  <c r="BW376" i="5"/>
  <c r="BW372" i="5"/>
  <c r="BW744" i="5"/>
  <c r="BW450" i="5"/>
  <c r="BW464" i="5"/>
  <c r="BW663" i="5"/>
  <c r="BW694" i="5"/>
  <c r="BW715" i="5"/>
  <c r="BW390" i="5"/>
  <c r="BW326" i="5"/>
  <c r="BW695" i="5"/>
  <c r="BW786" i="5"/>
  <c r="BW166" i="5"/>
  <c r="BW378" i="5"/>
  <c r="BW91" i="5"/>
  <c r="BW335" i="5"/>
  <c r="BW674" i="5"/>
  <c r="BW442" i="5"/>
  <c r="BW201" i="5"/>
  <c r="BW812" i="5"/>
  <c r="BW790" i="5"/>
  <c r="BW559" i="5"/>
  <c r="BW756" i="5"/>
  <c r="BW111" i="5"/>
  <c r="BW747" i="5"/>
  <c r="BW797" i="5"/>
  <c r="BW404" i="5"/>
  <c r="BW633" i="5"/>
  <c r="BW614" i="5"/>
  <c r="BW590" i="5"/>
  <c r="BW676" i="5"/>
  <c r="BW647" i="5"/>
  <c r="BW344" i="5"/>
  <c r="BW67" i="5"/>
  <c r="BW551" i="5"/>
  <c r="BW401" i="5"/>
  <c r="BW69" i="5"/>
  <c r="BW132" i="5"/>
  <c r="BW454" i="5"/>
  <c r="BW278" i="5"/>
  <c r="BW47" i="5"/>
  <c r="BW554" i="5"/>
  <c r="BW654" i="5"/>
  <c r="BW177" i="5"/>
  <c r="BW141" i="5"/>
  <c r="BW651" i="5"/>
  <c r="BW95" i="5"/>
  <c r="BW760" i="5"/>
  <c r="BW219" i="5"/>
  <c r="BW323" i="5"/>
  <c r="BW803" i="5"/>
  <c r="BW762" i="5"/>
  <c r="BW631" i="5"/>
  <c r="BW440" i="5"/>
  <c r="BW502" i="5"/>
  <c r="BW191" i="5"/>
  <c r="BW244" i="5"/>
  <c r="BW400" i="5"/>
  <c r="BW374" i="5"/>
  <c r="BW499" i="5"/>
  <c r="BW246" i="5"/>
  <c r="BW353" i="5"/>
  <c r="BW546" i="5"/>
  <c r="BW688" i="5"/>
  <c r="BW186" i="5"/>
  <c r="BW509" i="5"/>
  <c r="BW99" i="5"/>
  <c r="BW329" i="5"/>
  <c r="BW791" i="5"/>
  <c r="BW131" i="5"/>
  <c r="BW79" i="5"/>
  <c r="BW505" i="5"/>
  <c r="BW432" i="5"/>
  <c r="BW285" i="5"/>
  <c r="BW543" i="5"/>
  <c r="BW150" i="5"/>
  <c r="BW296" i="5"/>
  <c r="BW696" i="5"/>
  <c r="BW410" i="5"/>
  <c r="BW214" i="5"/>
  <c r="BW572" i="5"/>
  <c r="BW232" i="5"/>
  <c r="BW611" i="5"/>
  <c r="BW380" i="5"/>
  <c r="BW458" i="5"/>
  <c r="BW544" i="5"/>
  <c r="BW817" i="5"/>
  <c r="BW437" i="5"/>
  <c r="BW370" i="5"/>
  <c r="BW89" i="5"/>
  <c r="BW514" i="5"/>
  <c r="BW367" i="5"/>
  <c r="BW57" i="5"/>
  <c r="BW580" i="5"/>
  <c r="BW342" i="5"/>
  <c r="BW180" i="5"/>
  <c r="BW349" i="5"/>
  <c r="BW417" i="5"/>
  <c r="BW635" i="5"/>
  <c r="BW588" i="5"/>
  <c r="BW753" i="5"/>
  <c r="BW567" i="5"/>
  <c r="BW145" i="5"/>
  <c r="BW270" i="5"/>
  <c r="BW479" i="5"/>
  <c r="BW264" i="5"/>
  <c r="BW683" i="5"/>
  <c r="BW677" i="5"/>
  <c r="BW50" i="5"/>
  <c r="BW761" i="5"/>
  <c r="BW235" i="5"/>
  <c r="BW80" i="5"/>
  <c r="BW405" i="5"/>
  <c r="BW396" i="5"/>
  <c r="BW496" i="5"/>
  <c r="BW750" i="5"/>
  <c r="BW216" i="5"/>
  <c r="BW210" i="5"/>
  <c r="BW794" i="5"/>
  <c r="BW808" i="5"/>
  <c r="BW423" i="5"/>
  <c r="BW445" i="5"/>
  <c r="BW467" i="5"/>
  <c r="BW805" i="5"/>
  <c r="BW538" i="5"/>
  <c r="BW188" i="5"/>
  <c r="BW364" i="5"/>
  <c r="BW339" i="5"/>
  <c r="BW725" i="5"/>
  <c r="BW697" i="5"/>
  <c r="BW305" i="5"/>
  <c r="BW711" i="5"/>
  <c r="BW558" i="5"/>
  <c r="BW175" i="5"/>
  <c r="BW249" i="5"/>
  <c r="BW444" i="5"/>
  <c r="BW431" i="5"/>
  <c r="BW359" i="5"/>
  <c r="BW465" i="5"/>
  <c r="BW506" i="5"/>
  <c r="BW704" i="5"/>
  <c r="BW86" i="5"/>
  <c r="BW749" i="5"/>
  <c r="BW168" i="5"/>
  <c r="BW271" i="5"/>
  <c r="BW138" i="5"/>
  <c r="BW360" i="5"/>
  <c r="BW152" i="5"/>
  <c r="BW533" i="5"/>
  <c r="BW714" i="5"/>
  <c r="BW802" i="5"/>
  <c r="BW739" i="5"/>
  <c r="BW500" i="5"/>
  <c r="BW685" i="5"/>
  <c r="BW482" i="5"/>
  <c r="BW181" i="5"/>
  <c r="BW267" i="5"/>
  <c r="BW798" i="5"/>
  <c r="BW665" i="5"/>
  <c r="BW589" i="5"/>
  <c r="BW294" i="5"/>
  <c r="BW459" i="5"/>
  <c r="BW483" i="5"/>
  <c r="BW598" i="5"/>
  <c r="BW114" i="5"/>
  <c r="BW83" i="5"/>
  <c r="BW520" i="5"/>
  <c r="BW165" i="5"/>
  <c r="BW576" i="5"/>
  <c r="BW645" i="5"/>
  <c r="BW461" i="5"/>
  <c r="BW56" i="5"/>
  <c r="BW242" i="5"/>
  <c r="BW118" i="5"/>
  <c r="BW480" i="5"/>
  <c r="BW731" i="5"/>
  <c r="BW523" i="5"/>
  <c r="BW498" i="5"/>
  <c r="BW238" i="5"/>
  <c r="BW55" i="5"/>
  <c r="BW740" i="5"/>
  <c r="BW169" i="5"/>
  <c r="BW371" i="5"/>
  <c r="BW71" i="5"/>
  <c r="BW243" i="5"/>
  <c r="BW799" i="5"/>
  <c r="BW446" i="5"/>
  <c r="BW666" i="5"/>
  <c r="BW770" i="5"/>
  <c r="BW548" i="5"/>
  <c r="BW434" i="5"/>
  <c r="BW610" i="5"/>
  <c r="BW534" i="5"/>
  <c r="BW137" i="5"/>
  <c r="BW250" i="5"/>
  <c r="BW355" i="5"/>
  <c r="BW563" i="5"/>
  <c r="BW42" i="5"/>
  <c r="BW262" i="5"/>
  <c r="BW155" i="5"/>
  <c r="BW448" i="5"/>
  <c r="BW819" i="5"/>
  <c r="BW680" i="5"/>
  <c r="BW104" i="5"/>
  <c r="BW649" i="5"/>
  <c r="BW776" i="5"/>
  <c r="BW139" i="5"/>
  <c r="BW283" i="5"/>
  <c r="BW550" i="5"/>
  <c r="BW93" i="5"/>
  <c r="BW489" i="5"/>
  <c r="BW816" i="5"/>
  <c r="BW815" i="5"/>
  <c r="BW208" i="5"/>
  <c r="BW288" i="5"/>
  <c r="BW160" i="5"/>
  <c r="BW416" i="5"/>
  <c r="BW85" i="5"/>
  <c r="BW82" i="5"/>
  <c r="BW387" i="5"/>
  <c r="BW215" i="5"/>
  <c r="BW577" i="5"/>
  <c r="BW712" i="5"/>
  <c r="BW153" i="5"/>
  <c r="BW787" i="5"/>
  <c r="BW527" i="5"/>
  <c r="BW337" i="5"/>
  <c r="BW365" i="5"/>
  <c r="BW717" i="5"/>
  <c r="BW653" i="5"/>
  <c r="BW772" i="5"/>
  <c r="BW592" i="5"/>
  <c r="BW438" i="5"/>
  <c r="BW678" i="5"/>
  <c r="BW686" i="5"/>
  <c r="BW451" i="5"/>
  <c r="BW321" i="5"/>
  <c r="BW428" i="5"/>
  <c r="BW45" i="5"/>
  <c r="BW76" i="5"/>
  <c r="BW748" i="5"/>
  <c r="BW172" i="5"/>
  <c r="BW510" i="5"/>
  <c r="BW667" i="5"/>
  <c r="BW366" i="5"/>
  <c r="BW490" i="5"/>
  <c r="BW275" i="5"/>
  <c r="BW311" i="5"/>
  <c r="BW575" i="5"/>
  <c r="BW361" i="5"/>
  <c r="BW519" i="5"/>
  <c r="BW524" i="5"/>
  <c r="BW540" i="5"/>
  <c r="BW587" i="5"/>
  <c r="BW174" i="5"/>
  <c r="BW602" i="5"/>
  <c r="BW698" i="5"/>
  <c r="BW314" i="5"/>
  <c r="BW470" i="5"/>
  <c r="BW810" i="5"/>
  <c r="BW549" i="5"/>
  <c r="BW792" i="5"/>
  <c r="BW154" i="5"/>
  <c r="BW623" i="5"/>
  <c r="BW463" i="5"/>
  <c r="BW758" i="5"/>
  <c r="BW607" i="5"/>
  <c r="BW310" i="5"/>
  <c r="BW331" i="5"/>
  <c r="BW87" i="5"/>
  <c r="BW289" i="5"/>
  <c r="BW565" i="5"/>
  <c r="BW552" i="5"/>
  <c r="BW255" i="5"/>
  <c r="BW162" i="5"/>
  <c r="BW43" i="5"/>
  <c r="BW487" i="5"/>
  <c r="BW626" i="5"/>
  <c r="BW51" i="5"/>
  <c r="BW475" i="5"/>
  <c r="BW719" i="5"/>
  <c r="BW112" i="5"/>
  <c r="BW706" i="5"/>
  <c r="BW730" i="5"/>
  <c r="BW670" i="5"/>
  <c r="BW421" i="5"/>
  <c r="BW330" i="5"/>
  <c r="BW282" i="5"/>
  <c r="BW345" i="5"/>
  <c r="BW659" i="5"/>
  <c r="BW213" i="5"/>
  <c r="BW735" i="5"/>
  <c r="BW280" i="5"/>
  <c r="BW179" i="5"/>
  <c r="BW299" i="5"/>
  <c r="BW639" i="5"/>
  <c r="BW811" i="5"/>
  <c r="BW106" i="5"/>
  <c r="BW782" i="5"/>
  <c r="BW324" i="5"/>
  <c r="BW813" i="5"/>
  <c r="BW185" i="5"/>
  <c r="BW529" i="5"/>
  <c r="BW195" i="5"/>
  <c r="BW402" i="5"/>
  <c r="BW718" i="5"/>
  <c r="BW392" i="5"/>
  <c r="BW441" i="5"/>
  <c r="BW354" i="5"/>
  <c r="BW140" i="5"/>
  <c r="BW764" i="5"/>
  <c r="BW126" i="5"/>
  <c r="BW430" i="5"/>
  <c r="BW503" i="5"/>
  <c r="BW48" i="5"/>
  <c r="BW539" i="5"/>
  <c r="BW662" i="5"/>
  <c r="BW127" i="5"/>
  <c r="BW641" i="5"/>
  <c r="BW771" i="5"/>
  <c r="BW290" i="5"/>
  <c r="BW457" i="5"/>
  <c r="BW752" i="5"/>
  <c r="BW553" i="5"/>
  <c r="BW501" i="5"/>
  <c r="BW814" i="5"/>
  <c r="BW571" i="5"/>
  <c r="BW120" i="5"/>
  <c r="BW356" i="5"/>
  <c r="BW660" i="5"/>
  <c r="BW231" i="5"/>
  <c r="BW110" i="5"/>
  <c r="BW78" i="5"/>
  <c r="BW668" i="5"/>
  <c r="BW322" i="5"/>
  <c r="BW347" i="5"/>
  <c r="BW259" i="5"/>
  <c r="BW466" i="5"/>
  <c r="BW447" i="5"/>
  <c r="BW460" i="5"/>
  <c r="BW261" i="5"/>
  <c r="BW406" i="5"/>
  <c r="BW583" i="5"/>
  <c r="BW228" i="5"/>
  <c r="BW205" i="5"/>
  <c r="BW134" i="5"/>
  <c r="BW471" i="5"/>
  <c r="BW251" i="5"/>
  <c r="BW240" i="5"/>
  <c r="BW754" i="5"/>
  <c r="BW156" i="5"/>
  <c r="BW318" i="5"/>
  <c r="BW646" i="5"/>
  <c r="BW783" i="5"/>
  <c r="BW128" i="5"/>
  <c r="BW716" i="5"/>
  <c r="BW362" i="5"/>
  <c r="BW709" i="5"/>
  <c r="BW157" i="5"/>
  <c r="BW599" i="5"/>
  <c r="BW574" i="5"/>
  <c r="BW96" i="5"/>
  <c r="BW217" i="5"/>
  <c r="BW427" i="5"/>
  <c r="BW300" i="5"/>
  <c r="BW591" i="5"/>
  <c r="BW615" i="5"/>
  <c r="BW806" i="5"/>
  <c r="BW403" i="5"/>
  <c r="BW65" i="5"/>
  <c r="BW759" i="5"/>
  <c r="BW497" i="5"/>
  <c r="BW327" i="5"/>
  <c r="BW541" i="5"/>
  <c r="BW241" i="5"/>
  <c r="BW268" i="5"/>
  <c r="BW269" i="5"/>
  <c r="BW775" i="5"/>
  <c r="BW773" i="5"/>
  <c r="BW204" i="5"/>
  <c r="BW161" i="5"/>
  <c r="BW757" i="5"/>
  <c r="BW109" i="5"/>
  <c r="BW129" i="5"/>
  <c r="BW302" i="5"/>
  <c r="BW643" i="5"/>
  <c r="BW619" i="5"/>
  <c r="BW687" i="5"/>
  <c r="BW672" i="5"/>
  <c r="BW419" i="5"/>
  <c r="BW690" i="5"/>
  <c r="BW273" i="5"/>
  <c r="BW638" i="5"/>
  <c r="BW248" i="5"/>
  <c r="BW377" i="5"/>
  <c r="BW425" i="5"/>
  <c r="BW493" i="5"/>
  <c r="BW595" i="5"/>
  <c r="BW320" i="5"/>
  <c r="BW679" i="5"/>
  <c r="BW258" i="5"/>
  <c r="BW673" i="5"/>
  <c r="BW357" i="5"/>
  <c r="BW98" i="5"/>
  <c r="BW755" i="5"/>
  <c r="BW630" i="5"/>
  <c r="BW618" i="5"/>
  <c r="BW384" i="5"/>
  <c r="BW699" i="5"/>
  <c r="BW183" i="5"/>
  <c r="BW373" i="5"/>
  <c r="BW102" i="5"/>
  <c r="BW193" i="5"/>
  <c r="BW184" i="5"/>
  <c r="BW603" i="5"/>
  <c r="BW274" i="5"/>
  <c r="BW433" i="5"/>
  <c r="BW579" i="5"/>
  <c r="BW624" i="5"/>
  <c r="BW738" i="5"/>
  <c r="BW722" i="5"/>
  <c r="BW399" i="5"/>
  <c r="BW491" i="5"/>
  <c r="BW206" i="5"/>
  <c r="BW568" i="5"/>
  <c r="BW77" i="5"/>
  <c r="BW453" i="5"/>
  <c r="BW348" i="5"/>
  <c r="BW125" i="5"/>
  <c r="BW386" i="5"/>
  <c r="BW414" i="5"/>
  <c r="BW796" i="5"/>
  <c r="BW612" i="5"/>
  <c r="BW726" i="5"/>
  <c r="BW286" i="5"/>
  <c r="BW537" i="5"/>
  <c r="BW476" i="5"/>
  <c r="BW398" i="5"/>
  <c r="BW746" i="5"/>
  <c r="BW73" i="5"/>
  <c r="BW418" i="5"/>
  <c r="BW237" i="5"/>
  <c r="BW778" i="5"/>
  <c r="BW151" i="5"/>
  <c r="BW620" i="5"/>
  <c r="BW429" i="5"/>
  <c r="BW281" i="5"/>
  <c r="BW254" i="5"/>
  <c r="BW597" i="5"/>
  <c r="BW408" i="5"/>
  <c r="BW561" i="5"/>
  <c r="BW723" i="5"/>
  <c r="BW640" i="5"/>
  <c r="BW522" i="5"/>
  <c r="BW394" i="5"/>
  <c r="BW604" i="5"/>
  <c r="BW72" i="5"/>
  <c r="BW245" i="5"/>
  <c r="BW613" i="5"/>
  <c r="BW785" i="5"/>
  <c r="BW511" i="5"/>
  <c r="BW508" i="5"/>
  <c r="BW436" i="5"/>
  <c r="BW291" i="5"/>
  <c r="BW769" i="5"/>
  <c r="BW763" i="5"/>
  <c r="BW801" i="5"/>
  <c r="BW92" i="5"/>
  <c r="BW557" i="5"/>
  <c r="BW313" i="5"/>
  <c r="BW628" i="5"/>
  <c r="BW593" i="5"/>
  <c r="BW727" i="5"/>
  <c r="BW658" i="5"/>
  <c r="BW684" i="5"/>
  <c r="BW159" i="5"/>
  <c r="BW728" i="5"/>
  <c r="BW229" i="5"/>
  <c r="BW504" i="5"/>
  <c r="BW158" i="5"/>
  <c r="BW573" i="5"/>
  <c r="BW397" i="5"/>
  <c r="BW700" i="5"/>
  <c r="BW600" i="5"/>
  <c r="BW382" i="5"/>
  <c r="BW494" i="5"/>
  <c r="BW340" i="5"/>
  <c r="BW164" i="5"/>
  <c r="BW325" i="5"/>
  <c r="BW46" i="5"/>
  <c r="BW133" i="5"/>
  <c r="BW701" i="5"/>
  <c r="BW507" i="5"/>
  <c r="BW333" i="5"/>
  <c r="BW301" i="5"/>
  <c r="BW512" i="5"/>
  <c r="BW189" i="5"/>
  <c r="BW443" i="5"/>
  <c r="BW315" i="5"/>
  <c r="BW393" i="5"/>
  <c r="BW407" i="5"/>
  <c r="BX719" i="5"/>
  <c r="BX327" i="5"/>
  <c r="BX739" i="5"/>
  <c r="BX84" i="5"/>
  <c r="BX594" i="5"/>
  <c r="BX326" i="5"/>
  <c r="BX640" i="5"/>
  <c r="BX368" i="5"/>
  <c r="BX212" i="5"/>
  <c r="BX370" i="5"/>
  <c r="BX454" i="5"/>
  <c r="BX304" i="5"/>
  <c r="BX755" i="5"/>
  <c r="BX70" i="5"/>
  <c r="BX351" i="5"/>
  <c r="BX448" i="5"/>
  <c r="BX295" i="5"/>
  <c r="BX648" i="5"/>
  <c r="BX189" i="5"/>
  <c r="BX358" i="5"/>
  <c r="BX817" i="5"/>
  <c r="BX235" i="5"/>
  <c r="BX141" i="5"/>
  <c r="BX636" i="5"/>
  <c r="BX485" i="5"/>
  <c r="BX443" i="5"/>
  <c r="BX599" i="5"/>
  <c r="BX614" i="5"/>
  <c r="BX590" i="5"/>
  <c r="BX86" i="5"/>
  <c r="BX781" i="5"/>
  <c r="BX125" i="5"/>
  <c r="BX680" i="5"/>
  <c r="BX558" i="5"/>
  <c r="BX347" i="5"/>
  <c r="BX175" i="5"/>
  <c r="BX805" i="5"/>
  <c r="BX77" i="5"/>
  <c r="BX803" i="5"/>
  <c r="BX264" i="5"/>
  <c r="BX328" i="5"/>
  <c r="BX466" i="5"/>
  <c r="BX441" i="5"/>
  <c r="BX532" i="5"/>
  <c r="BX319" i="5"/>
  <c r="BX472" i="5"/>
  <c r="BX173" i="5"/>
  <c r="BX178" i="5"/>
  <c r="BX743" i="5"/>
  <c r="BX788" i="5"/>
  <c r="BX350" i="5"/>
  <c r="BX105" i="5"/>
  <c r="BX131" i="5"/>
  <c r="BX671" i="5"/>
  <c r="BX307" i="5"/>
  <c r="BX60" i="5"/>
  <c r="BX380" i="5"/>
  <c r="BX764" i="5"/>
  <c r="BX544" i="5"/>
  <c r="BX149" i="5"/>
  <c r="BX239" i="5"/>
  <c r="BX92" i="5"/>
  <c r="BX406" i="5"/>
  <c r="BX541" i="5"/>
  <c r="BX115" i="5"/>
  <c r="BX330" i="5"/>
  <c r="BX684" i="5"/>
  <c r="BX534" i="5"/>
  <c r="BX627" i="5"/>
  <c r="BX732" i="5"/>
  <c r="BX253" i="5"/>
  <c r="BX54" i="5"/>
  <c r="BX537" i="5"/>
  <c r="BX468" i="5"/>
  <c r="BX697" i="5"/>
  <c r="BX765" i="5"/>
  <c r="BX323" i="5"/>
  <c r="BX564" i="5"/>
  <c r="BX568" i="5"/>
  <c r="BX668" i="5"/>
  <c r="BX783" i="5"/>
  <c r="BX439" i="5"/>
  <c r="BX609" i="5"/>
  <c r="BX526" i="5"/>
  <c r="BX313" i="5"/>
  <c r="BX491" i="5"/>
  <c r="BX252" i="5"/>
  <c r="BX299" i="5"/>
  <c r="BX221" i="5"/>
  <c r="BX116" i="5"/>
  <c r="BX619" i="5"/>
  <c r="BX266" i="5"/>
  <c r="BX188" i="5"/>
  <c r="BX100" i="5"/>
  <c r="BX725" i="5"/>
  <c r="BX456" i="5"/>
  <c r="BX442" i="5"/>
  <c r="BX357" i="5"/>
  <c r="BX508" i="5"/>
  <c r="BX281" i="5"/>
  <c r="BX559" i="5"/>
  <c r="BX286" i="5"/>
  <c r="BX81" i="5"/>
  <c r="BX121" i="5"/>
  <c r="BX639" i="5"/>
  <c r="BX476" i="5"/>
  <c r="BX516" i="5"/>
  <c r="BX654" i="5"/>
  <c r="BX413" i="5"/>
  <c r="BX549" i="5"/>
  <c r="BX774" i="5"/>
  <c r="BX741" i="5"/>
  <c r="BX459" i="5"/>
  <c r="BX233" i="5"/>
  <c r="BX745" i="5"/>
  <c r="BX155" i="5"/>
  <c r="BX616" i="5"/>
  <c r="BX655" i="5"/>
  <c r="BX82" i="5"/>
  <c r="BX518" i="5"/>
  <c r="BX154" i="5"/>
  <c r="BX103" i="5"/>
  <c r="BX277" i="5"/>
  <c r="BX457" i="5"/>
  <c r="BX355" i="5"/>
  <c r="BX646" i="5"/>
  <c r="BX73" i="5"/>
  <c r="BX606" i="5"/>
  <c r="BX52" i="5"/>
  <c r="BX674" i="5"/>
  <c r="BX53" i="5"/>
  <c r="BX607" i="5"/>
  <c r="BX261" i="5"/>
  <c r="BX490" i="5"/>
  <c r="BX515" i="5"/>
  <c r="BX112" i="5"/>
  <c r="BX810" i="5"/>
  <c r="BX813" i="5"/>
  <c r="BX156" i="5"/>
  <c r="BX653" i="5"/>
  <c r="BX43" i="5"/>
  <c r="BX139" i="5"/>
  <c r="BX240" i="5"/>
  <c r="BX165" i="5"/>
  <c r="BX320" i="5"/>
  <c r="BX101" i="5"/>
  <c r="BX157" i="5"/>
  <c r="BX213" i="5"/>
  <c r="BX274" i="5"/>
  <c r="BX625" i="5"/>
  <c r="BX353" i="5"/>
  <c r="BX180" i="5"/>
  <c r="BX628" i="5"/>
  <c r="BX390" i="5"/>
  <c r="BX517" i="5"/>
  <c r="BX229" i="5"/>
  <c r="BX387" i="5"/>
  <c r="BX455" i="5"/>
  <c r="BX716" i="5"/>
  <c r="BX675" i="5"/>
  <c r="BX72" i="5"/>
  <c r="BX766" i="5"/>
  <c r="BX588" i="5"/>
  <c r="BX661" i="5"/>
  <c r="BX160" i="5"/>
  <c r="BX194" i="5"/>
  <c r="BX102" i="5"/>
  <c r="BX309" i="5"/>
  <c r="BX736" i="5"/>
  <c r="BX127" i="5"/>
  <c r="BX247" i="5"/>
  <c r="BX458" i="5"/>
  <c r="BX122" i="5"/>
  <c r="BX556" i="5"/>
  <c r="BX670" i="5"/>
  <c r="BX470" i="5"/>
  <c r="BX378" i="5"/>
  <c r="BX276" i="5"/>
  <c r="BX460" i="5"/>
  <c r="BX192" i="5"/>
  <c r="BX506" i="5"/>
  <c r="BX329" i="5"/>
  <c r="BX794" i="5"/>
  <c r="BX282" i="5"/>
  <c r="BX801" i="5"/>
  <c r="BX87" i="5"/>
  <c r="BX335" i="5"/>
  <c r="BX46" i="5"/>
  <c r="BX158" i="5"/>
  <c r="BX658" i="5"/>
  <c r="BX134" i="5"/>
  <c r="BX769" i="5"/>
  <c r="BX42" i="5"/>
  <c r="BX754" i="5"/>
  <c r="BX523" i="5"/>
  <c r="BX482" i="5"/>
  <c r="BX601" i="5"/>
  <c r="BX561" i="5"/>
  <c r="BX187" i="5"/>
  <c r="BX96" i="5"/>
  <c r="BX331" i="5"/>
  <c r="BX586" i="5"/>
  <c r="BX389" i="5"/>
  <c r="BX638" i="5"/>
  <c r="BX211" i="5"/>
  <c r="BX464" i="5"/>
  <c r="BX224" i="5"/>
  <c r="BX333" i="5"/>
  <c r="BX225" i="5"/>
  <c r="BX776" i="5"/>
  <c r="BX164" i="5"/>
  <c r="BX488" i="5"/>
  <c r="BX582" i="5"/>
  <c r="BX401" i="5"/>
  <c r="BX807" i="5"/>
  <c r="BX786" i="5"/>
  <c r="BX713" i="5"/>
  <c r="BX696" i="5"/>
  <c r="BX722" i="5"/>
  <c r="BX451" i="5"/>
  <c r="BX365" i="5"/>
  <c r="BX271" i="5"/>
  <c r="BX710" i="5"/>
  <c r="BX364" i="5"/>
  <c r="BX463" i="5"/>
  <c r="BX403" i="5"/>
  <c r="BX62" i="5"/>
  <c r="BX437" i="5"/>
  <c r="BX109" i="5"/>
  <c r="BX514" i="5"/>
  <c r="BX800" i="5"/>
  <c r="BX624" i="5"/>
  <c r="BX438" i="5"/>
  <c r="BX756" i="5"/>
  <c r="BX302" i="5"/>
  <c r="BX566" i="5"/>
  <c r="BX198" i="5"/>
  <c r="BX244" i="5"/>
  <c r="BX97" i="5"/>
  <c r="BX521" i="5"/>
  <c r="BX483" i="5"/>
  <c r="BX486" i="5"/>
  <c r="BX519" i="5"/>
  <c r="BX679" i="5"/>
  <c r="BX151" i="5"/>
  <c r="BX361" i="5"/>
  <c r="BX200" i="5"/>
  <c r="BX631" i="5"/>
  <c r="BX267" i="5"/>
  <c r="BX169" i="5"/>
  <c r="BX474" i="5"/>
  <c r="BX230" i="5"/>
  <c r="BX729" i="5"/>
  <c r="BX425" i="5"/>
  <c r="BX300" i="5"/>
  <c r="BX762" i="5"/>
  <c r="BX650" i="5"/>
  <c r="BX349" i="5"/>
  <c r="BX615" i="5"/>
  <c r="BX634" i="5"/>
  <c r="BX371" i="5"/>
  <c r="BX784" i="5"/>
  <c r="BX366" i="5"/>
  <c r="BX199" i="5"/>
  <c r="BX136" i="5"/>
  <c r="BX339" i="5"/>
  <c r="BX419" i="5"/>
  <c r="BX51" i="5"/>
  <c r="BX608" i="5"/>
  <c r="BX702" i="5"/>
  <c r="BX106" i="5"/>
  <c r="BX119" i="5"/>
  <c r="BX808" i="5"/>
  <c r="BX542" i="5"/>
  <c r="BX126" i="5"/>
  <c r="BX747" i="5"/>
  <c r="BX700" i="5"/>
  <c r="BX540" i="5"/>
  <c r="BX742" i="5"/>
  <c r="BX548" i="5"/>
  <c r="BX420" i="5"/>
  <c r="BX688" i="5"/>
  <c r="BX440" i="5"/>
  <c r="BX611" i="5"/>
  <c r="BX279" i="5"/>
  <c r="BX232" i="5"/>
  <c r="BX744" i="5"/>
  <c r="BX489" i="5"/>
  <c r="BX563" i="5"/>
  <c r="BX579" i="5"/>
  <c r="BX663" i="5"/>
  <c r="BX707" i="5"/>
  <c r="BX182" i="5"/>
  <c r="BX78" i="5"/>
  <c r="BX334" i="5"/>
  <c r="BX85" i="5"/>
  <c r="BX510" i="5"/>
  <c r="BX478" i="5"/>
  <c r="BX296" i="5"/>
  <c r="BX416" i="5"/>
  <c r="BX426" i="5"/>
  <c r="BX367" i="5"/>
  <c r="BX622" i="5"/>
  <c r="BX352" i="5"/>
  <c r="BX190" i="5"/>
  <c r="BX593" i="5"/>
  <c r="BX529" i="5"/>
  <c r="BX524" i="5"/>
  <c r="BX790" i="5"/>
  <c r="BX123" i="5"/>
  <c r="BX779" i="5"/>
  <c r="BX704" i="5"/>
  <c r="BX418" i="5"/>
  <c r="BX596" i="5"/>
  <c r="BX717" i="5"/>
  <c r="BX322" i="5"/>
  <c r="BX432" i="5"/>
  <c r="BX107" i="5"/>
  <c r="BX94" i="5"/>
  <c r="BX749" i="5"/>
  <c r="BX310" i="5"/>
  <c r="BX669" i="5"/>
  <c r="BX450" i="5"/>
  <c r="BX423" i="5"/>
  <c r="BX576" i="5"/>
  <c r="BX303" i="5"/>
  <c r="BX422" i="5"/>
  <c r="BX135" i="5"/>
  <c r="BX578" i="5"/>
  <c r="BX445" i="5"/>
  <c r="BX374" i="5"/>
  <c r="BX398" i="5"/>
  <c r="BX58" i="5"/>
  <c r="BX547" i="5"/>
  <c r="BX318" i="5"/>
  <c r="BX120" i="5"/>
  <c r="BX750" i="5"/>
  <c r="BX148" i="5"/>
  <c r="BX651" i="5"/>
  <c r="BX265" i="5"/>
  <c r="BX184" i="5"/>
  <c r="BX301" i="5"/>
  <c r="BX312" i="5"/>
  <c r="BX50" i="5"/>
  <c r="BX269" i="5"/>
  <c r="BX210" i="5"/>
  <c r="BX567" i="5"/>
  <c r="BX145" i="5"/>
  <c r="BX242" i="5"/>
  <c r="BX93" i="5"/>
  <c r="BX388" i="5"/>
  <c r="BX543" i="5"/>
  <c r="BX572" i="5"/>
  <c r="BX720" i="5"/>
  <c r="BX381" i="5"/>
  <c r="BX176" i="5"/>
  <c r="BX407" i="5"/>
  <c r="BX682" i="5"/>
  <c r="BX573" i="5"/>
  <c r="BX501" i="5"/>
  <c r="BX236" i="5"/>
  <c r="BX113" i="5"/>
  <c r="BX512" i="5"/>
  <c r="BX255" i="5"/>
  <c r="BX726" i="5"/>
  <c r="BX753" i="5"/>
  <c r="BX288" i="5"/>
  <c r="BX359" i="5"/>
  <c r="BX672" i="5"/>
  <c r="BX223" i="5"/>
  <c r="BX75" i="5"/>
  <c r="BX263" i="5"/>
  <c r="BX219" i="5"/>
  <c r="BX730" i="5"/>
  <c r="BX657" i="5"/>
  <c r="BX104" i="5"/>
  <c r="BX79" i="5"/>
  <c r="BX421" i="5"/>
  <c r="BX770" i="5"/>
  <c r="BX500" i="5"/>
  <c r="BX665" i="5"/>
  <c r="BX550" i="5"/>
  <c r="BX819" i="5"/>
  <c r="BX393" i="5"/>
  <c r="BX798" i="5"/>
  <c r="BX727" i="5"/>
  <c r="BX168" i="5"/>
  <c r="BX645" i="5"/>
  <c r="BX538" i="5"/>
  <c r="BX546" i="5"/>
  <c r="BX174" i="5"/>
  <c r="BX270" i="5"/>
  <c r="BX205" i="5"/>
  <c r="BX314" i="5"/>
  <c r="BX216" i="5"/>
  <c r="BX248" i="5"/>
  <c r="BX377" i="5"/>
  <c r="BX449" i="5"/>
  <c r="BX731" i="5"/>
  <c r="BX497" i="5"/>
  <c r="BX177" i="5"/>
  <c r="BX234" i="5"/>
  <c r="BX555" i="5"/>
  <c r="BX369" i="5"/>
  <c r="BX238" i="5"/>
  <c r="BX207" i="5"/>
  <c r="BX193" i="5"/>
  <c r="BX396" i="5"/>
  <c r="BX453" i="5"/>
  <c r="BX778" i="5"/>
  <c r="BX799" i="5"/>
  <c r="BX231" i="5"/>
  <c r="BX321" i="5"/>
  <c r="BX249" i="5"/>
  <c r="BX48" i="5"/>
  <c r="BX692" i="5"/>
  <c r="BX375" i="5"/>
  <c r="BX806" i="5"/>
  <c r="BX812" i="5"/>
  <c r="BX245" i="5"/>
  <c r="BX728" i="5"/>
  <c r="BX324" i="5"/>
  <c r="BX342" i="5"/>
  <c r="BX341" i="5"/>
  <c r="BX771" i="5"/>
  <c r="BX577" i="5"/>
  <c r="BX49" i="5"/>
  <c r="BX562" i="5"/>
  <c r="BX796" i="5"/>
  <c r="BX197" i="5"/>
  <c r="BX144" i="5"/>
  <c r="BX88" i="5"/>
  <c r="BX809" i="5"/>
  <c r="BX569" i="5"/>
  <c r="BX714" i="5"/>
  <c r="BX227" i="5"/>
  <c r="BX595" i="5"/>
  <c r="BX473" i="5"/>
  <c r="BX554" i="5"/>
  <c r="BX332" i="5"/>
  <c r="BX315" i="5"/>
  <c r="BX694" i="5"/>
  <c r="BX237" i="5"/>
  <c r="BX493" i="5"/>
  <c r="BX667" i="5"/>
  <c r="BX620" i="5"/>
  <c r="BX462" i="5"/>
  <c r="BX585" i="5"/>
  <c r="BX409" i="5"/>
  <c r="BX259" i="5"/>
  <c r="BX589" i="5"/>
  <c r="BX507" i="5"/>
  <c r="BX492" i="5"/>
  <c r="BX399" i="5"/>
  <c r="BX520" i="5"/>
  <c r="BX471" i="5"/>
  <c r="BX217" i="5"/>
  <c r="BX503" i="5"/>
  <c r="BX150" i="5"/>
  <c r="BX91" i="5"/>
  <c r="BX241" i="5"/>
  <c r="BX746" i="5"/>
  <c r="BX660" i="5"/>
  <c r="BX47" i="5"/>
  <c r="BX763" i="5"/>
  <c r="BX114" i="5"/>
  <c r="BX218" i="5"/>
  <c r="BX172" i="5"/>
  <c r="BX666" i="5"/>
  <c r="BX623" i="5"/>
  <c r="BX695" i="5"/>
  <c r="BX580" i="5"/>
  <c r="BX292" i="5"/>
  <c r="BX228" i="5"/>
  <c r="BX186" i="5"/>
  <c r="BX724" i="5"/>
  <c r="BX703" i="5"/>
  <c r="BX758" i="5"/>
  <c r="BX132" i="5"/>
  <c r="BX565" i="5"/>
  <c r="BX124" i="5"/>
  <c r="BX699" i="5"/>
  <c r="BX780" i="5"/>
  <c r="BX733" i="5"/>
  <c r="BX429" i="5"/>
  <c r="BX467" i="5"/>
  <c r="BX412" i="5"/>
  <c r="BX701" i="5"/>
  <c r="BX498" i="5"/>
  <c r="BX385" i="5"/>
  <c r="BX641" i="5"/>
  <c r="BX340" i="5"/>
  <c r="BX262" i="5"/>
  <c r="BX496" i="5"/>
  <c r="BX108" i="5"/>
  <c r="BX759" i="5"/>
  <c r="BX698" i="5"/>
  <c r="BX793" i="5"/>
  <c r="BX65" i="5"/>
  <c r="BX691" i="5"/>
  <c r="BX404" i="5"/>
  <c r="BX531" i="5"/>
  <c r="BX129" i="5"/>
  <c r="BX45" i="5"/>
  <c r="BX414" i="5"/>
  <c r="BX621" i="5"/>
  <c r="BX284" i="5"/>
  <c r="BX405" i="5"/>
  <c r="BX642" i="5"/>
  <c r="BX395" i="5"/>
  <c r="BX814" i="5"/>
  <c r="BX402" i="5"/>
  <c r="BX283" i="5"/>
  <c r="BX214" i="5"/>
  <c r="BX557" i="5"/>
  <c r="BX203" i="5"/>
  <c r="BX673" i="5"/>
  <c r="BX67" i="5"/>
  <c r="BX591" i="5"/>
  <c r="BX469" i="5"/>
  <c r="BX44" i="5"/>
  <c r="BX751" i="5"/>
  <c r="BX760" i="5"/>
  <c r="BX685" i="5"/>
  <c r="BX804" i="5"/>
  <c r="BX417" i="5"/>
  <c r="BX202" i="5"/>
  <c r="BX499" i="5"/>
  <c r="BX706" i="5"/>
  <c r="BX768" i="5"/>
  <c r="BX278" i="5"/>
  <c r="BX344" i="5"/>
  <c r="BX59" i="5"/>
  <c r="BX481" i="5"/>
  <c r="BX487" i="5"/>
  <c r="BX687" i="5"/>
  <c r="BX285" i="5"/>
  <c r="BX664" i="5"/>
  <c r="BX430" i="5"/>
  <c r="BX494" i="5"/>
  <c r="BX345" i="5"/>
  <c r="BX316" i="5"/>
  <c r="BX709" i="5"/>
  <c r="BX584" i="5"/>
  <c r="BX734" i="5"/>
  <c r="BX604" i="5"/>
  <c r="BX256" i="5"/>
  <c r="BX348" i="5"/>
  <c r="BX447" i="5"/>
  <c r="BX61" i="5"/>
  <c r="BX147" i="5"/>
  <c r="BX677" i="5"/>
  <c r="BX146" i="5"/>
  <c r="BX275" i="5"/>
  <c r="BX802" i="5"/>
  <c r="BX662" i="5"/>
  <c r="BX583" i="5"/>
  <c r="BX539" i="5"/>
  <c r="BX681" i="5"/>
  <c r="BX598" i="5"/>
  <c r="BX356" i="5"/>
  <c r="BX83" i="5"/>
  <c r="BX789" i="5"/>
  <c r="BX820" i="5"/>
  <c r="BX137" i="5"/>
  <c r="BX394" i="5"/>
  <c r="BX705" i="5"/>
  <c r="BX179" i="5"/>
  <c r="BX185" i="5"/>
  <c r="BX69" i="5"/>
  <c r="BX605" i="5"/>
  <c r="BX71" i="5"/>
  <c r="BX55" i="5"/>
  <c r="BX509" i="5"/>
  <c r="BX785" i="5"/>
  <c r="BX600" i="5"/>
  <c r="BX504" i="5"/>
  <c r="BX258" i="5"/>
  <c r="BX711" i="5"/>
  <c r="BX290" i="5"/>
  <c r="BX220" i="5"/>
  <c r="BX637" i="5"/>
  <c r="BX325" i="5"/>
  <c r="BX111" i="5"/>
  <c r="BX603" i="5"/>
  <c r="BX525" i="5"/>
  <c r="BX195" i="5"/>
  <c r="BX287" i="5"/>
  <c r="BX99" i="5"/>
  <c r="BX397" i="5"/>
  <c r="BX273" i="5"/>
  <c r="BX715" i="5"/>
  <c r="BX143" i="5"/>
  <c r="BX629" i="5"/>
  <c r="BX795" i="5"/>
  <c r="BX693" i="5"/>
  <c r="BX632" i="5"/>
  <c r="BX250" i="5"/>
  <c r="BX533" i="5"/>
  <c r="BX289" i="5"/>
  <c r="BX76" i="5"/>
  <c r="BX291" i="5"/>
  <c r="BX444" i="5"/>
  <c r="BX617" i="5"/>
  <c r="BX530" i="5"/>
  <c r="BX612" i="5"/>
  <c r="BX545" i="5"/>
  <c r="BX748" i="5"/>
  <c r="BX308" i="5"/>
  <c r="BX433" i="5"/>
  <c r="BX243" i="5"/>
  <c r="BX678" i="5"/>
  <c r="BX386" i="5"/>
  <c r="BX56" i="5"/>
  <c r="BX816" i="5"/>
  <c r="BX130" i="5"/>
  <c r="BX343" i="5"/>
  <c r="BX708" i="5"/>
  <c r="BX613" i="5"/>
  <c r="BX317" i="5"/>
  <c r="BX626" i="5"/>
  <c r="BX735" i="5"/>
  <c r="BX171" i="5"/>
  <c r="BX792" i="5"/>
  <c r="BX246" i="5"/>
  <c r="BX737" i="5"/>
  <c r="BX465" i="5"/>
  <c r="BX392" i="5"/>
  <c r="BX306" i="5"/>
  <c r="BX461" i="5"/>
  <c r="BX721" i="5"/>
  <c r="BX268" i="5"/>
  <c r="BX379" i="5"/>
  <c r="BX163" i="5"/>
  <c r="BX752" i="5"/>
  <c r="BX260" i="5"/>
  <c r="BX201" i="5"/>
  <c r="BX818" i="5"/>
  <c r="BX140" i="5"/>
  <c r="BX183" i="5"/>
  <c r="BX424" i="5"/>
  <c r="BX575" i="5"/>
  <c r="BX656" i="5"/>
  <c r="BX170" i="5"/>
  <c r="BX117" i="5"/>
  <c r="BX815" i="5"/>
  <c r="BX338" i="5"/>
  <c r="BX434" i="5"/>
  <c r="BX64" i="5"/>
  <c r="BX535" i="5"/>
  <c r="BX257" i="5"/>
  <c r="BX690" i="5"/>
  <c r="BX362" i="5"/>
  <c r="BX294" i="5"/>
  <c r="BX592" i="5"/>
  <c r="BX215" i="5"/>
  <c r="BX166" i="5"/>
  <c r="BX797" i="5"/>
  <c r="BX686" i="5"/>
  <c r="BX159" i="5"/>
  <c r="BX391" i="5"/>
  <c r="BX647" i="5"/>
  <c r="BX436" i="5"/>
  <c r="BX505" i="5"/>
  <c r="BX643" i="5"/>
  <c r="BX142" i="5"/>
  <c r="BX527" i="5"/>
  <c r="BX80" i="5"/>
  <c r="BX782" i="5"/>
  <c r="BX602" i="5"/>
  <c r="BX644" i="5"/>
  <c r="BX484" i="5"/>
  <c r="BX435" i="5"/>
  <c r="BX649" i="5"/>
  <c r="BX360" i="5"/>
  <c r="BX495" i="5"/>
  <c r="BX57" i="5"/>
  <c r="BX587" i="5"/>
  <c r="BX427" i="5"/>
  <c r="BX336" i="5"/>
  <c r="BX298" i="5"/>
  <c r="BX475" i="5"/>
  <c r="BX222" i="5"/>
  <c r="BX363" i="5"/>
  <c r="BX787" i="5"/>
  <c r="BX337" i="5"/>
  <c r="BX574" i="5"/>
  <c r="BX128" i="5"/>
  <c r="BX66" i="5"/>
  <c r="BX254" i="5"/>
  <c r="BX723" i="5"/>
  <c r="BX633" i="5"/>
  <c r="BX683" i="5"/>
  <c r="BX479" i="5"/>
  <c r="BX581" i="5"/>
  <c r="BX280" i="5"/>
  <c r="BX477" i="5"/>
  <c r="BX618" i="5"/>
  <c r="BX635" i="5"/>
  <c r="BX659" i="5"/>
  <c r="BX376" i="5"/>
  <c r="BX208" i="5"/>
  <c r="BX410" i="5"/>
  <c r="BX522" i="5"/>
  <c r="BX251" i="5"/>
  <c r="BX738" i="5"/>
  <c r="BX63" i="5"/>
  <c r="BX597" i="5"/>
  <c r="BX571" i="5"/>
  <c r="BX431" i="5"/>
  <c r="BX411" i="5"/>
  <c r="BX133" i="5"/>
  <c r="BX791" i="5"/>
  <c r="BX372" i="5"/>
  <c r="BX95" i="5"/>
  <c r="BX346" i="5"/>
  <c r="BX570" i="5"/>
  <c r="BX777" i="5"/>
  <c r="BX206" i="5"/>
  <c r="BX718" i="5"/>
  <c r="BX452" i="5"/>
  <c r="BX297" i="5"/>
  <c r="BX226" i="5"/>
  <c r="BX428" i="5"/>
  <c r="BX761" i="5"/>
  <c r="BX138" i="5"/>
  <c r="BX110" i="5"/>
  <c r="BX90" i="5"/>
  <c r="BX553" i="5"/>
  <c r="BX552" i="5"/>
  <c r="BX446" i="5"/>
  <c r="BX772" i="5"/>
  <c r="BX382" i="5"/>
  <c r="BX551" i="5"/>
  <c r="BX767" i="5"/>
  <c r="BX196" i="5"/>
  <c r="BX373" i="5"/>
  <c r="BX502" i="5"/>
  <c r="BX415" i="5"/>
  <c r="BX773" i="5"/>
  <c r="BX354" i="5"/>
  <c r="BX775" i="5"/>
  <c r="BX480" i="5"/>
  <c r="BX152" i="5"/>
  <c r="BX712" i="5"/>
  <c r="BX384" i="5"/>
  <c r="BX536" i="5"/>
  <c r="BX162" i="5"/>
  <c r="BX689" i="5"/>
  <c r="BX610" i="5"/>
  <c r="BX191" i="5"/>
  <c r="BX757" i="5"/>
  <c r="BX652" i="5"/>
  <c r="BX293" i="5"/>
  <c r="BX560" i="5"/>
  <c r="BX740" i="5"/>
  <c r="BX209" i="5"/>
  <c r="BX204" i="5"/>
  <c r="BX513" i="5"/>
  <c r="BX528" i="5"/>
  <c r="BX408" i="5"/>
  <c r="BX272" i="5"/>
  <c r="BX630" i="5"/>
  <c r="BX400" i="5"/>
  <c r="BX89" i="5"/>
  <c r="BX118" i="5"/>
  <c r="BX305" i="5"/>
  <c r="BX383" i="5"/>
  <c r="BX167" i="5"/>
  <c r="BX98" i="5"/>
  <c r="BX811" i="5"/>
  <c r="BX181" i="5"/>
  <c r="BX68" i="5"/>
  <c r="BX511" i="5"/>
  <c r="BX676" i="5"/>
  <c r="BX311" i="5"/>
  <c r="BX74" i="5"/>
  <c r="BX161" i="5"/>
  <c r="BX153" i="5"/>
  <c r="AA18" i="13"/>
  <c r="AH17" i="13"/>
  <c r="AI16" i="13"/>
  <c r="C16" i="10"/>
  <c r="BB41" i="5"/>
  <c r="BF41" i="5" s="1"/>
  <c r="BW41" i="5"/>
  <c r="BW40" i="5"/>
  <c r="BX41" i="5"/>
  <c r="BX40" i="5"/>
  <c r="H29" i="13"/>
  <c r="AK28" i="13"/>
  <c r="AP40" i="5"/>
  <c r="AY40" i="5" s="1"/>
  <c r="CI40" i="5"/>
  <c r="AQ41" i="5"/>
  <c r="AZ41" i="5" s="1"/>
  <c r="CJ41" i="5"/>
  <c r="BG41" i="5" l="1"/>
  <c r="AI17" i="13"/>
  <c r="C17" i="10"/>
  <c r="AA19" i="13"/>
  <c r="AH18" i="13"/>
  <c r="AK29" i="13"/>
  <c r="H30" i="13"/>
  <c r="CJ40" i="5"/>
  <c r="AQ40" i="5"/>
  <c r="AZ40" i="5" s="1"/>
  <c r="BB40" i="5"/>
  <c r="AR41" i="5"/>
  <c r="BA41" i="5" s="1"/>
  <c r="CK41" i="5"/>
  <c r="AI18" i="13" l="1"/>
  <c r="C18" i="10"/>
  <c r="AH19" i="13"/>
  <c r="AA20" i="13"/>
  <c r="AK30" i="13"/>
  <c r="H31" i="13"/>
  <c r="AR40" i="5"/>
  <c r="BA40" i="5" s="1"/>
  <c r="BE40" i="5" s="1"/>
  <c r="BI40" i="5" s="1"/>
  <c r="BV40" i="5" s="1"/>
  <c r="CK40" i="5"/>
  <c r="BG40" i="5"/>
  <c r="BF40" i="5"/>
  <c r="BE41" i="5"/>
  <c r="BI41" i="5" s="1"/>
  <c r="BV41" i="5" s="1"/>
  <c r="BD41" i="5"/>
  <c r="BH41" i="5" s="1"/>
  <c r="BU41" i="5" s="1"/>
  <c r="AH20" i="13" l="1"/>
  <c r="AA21" i="13"/>
  <c r="AI19" i="13"/>
  <c r="C19" i="10"/>
  <c r="H32" i="13"/>
  <c r="AK31" i="13"/>
  <c r="BD40" i="5"/>
  <c r="BH40" i="5" s="1"/>
  <c r="BU40" i="5" s="1"/>
  <c r="AH21" i="13" l="1"/>
  <c r="AA22" i="13"/>
  <c r="AI20" i="13"/>
  <c r="C20" i="10"/>
  <c r="AK32" i="13"/>
  <c r="H33" i="13"/>
  <c r="AA23" i="13" l="1"/>
  <c r="AH22" i="13"/>
  <c r="AI21" i="13"/>
  <c r="C21" i="10"/>
  <c r="H34" i="13"/>
  <c r="AK33" i="13"/>
  <c r="C22" i="10" l="1"/>
  <c r="AI22" i="13"/>
  <c r="AH23" i="13"/>
  <c r="AA24" i="13"/>
  <c r="AK34" i="13"/>
  <c r="H35" i="13"/>
  <c r="AH24" i="13" l="1"/>
  <c r="AA25" i="13"/>
  <c r="AI23" i="13"/>
  <c r="C23" i="10"/>
  <c r="AK35" i="13"/>
  <c r="H36" i="13"/>
  <c r="AA26" i="13" l="1"/>
  <c r="AH25" i="13"/>
  <c r="AI24" i="13"/>
  <c r="C24" i="10"/>
  <c r="H37" i="13"/>
  <c r="AK36" i="13"/>
  <c r="AI25" i="13" l="1"/>
  <c r="C25" i="10"/>
  <c r="AH26" i="13"/>
  <c r="AA27" i="13"/>
  <c r="AK37" i="13"/>
  <c r="H38" i="13"/>
  <c r="AA28" i="13" l="1"/>
  <c r="AH27" i="13"/>
  <c r="C26" i="10"/>
  <c r="AI26" i="13"/>
  <c r="AK38" i="13"/>
  <c r="H39" i="13"/>
  <c r="AI27" i="13" l="1"/>
  <c r="C27" i="10"/>
  <c r="AH28" i="13"/>
  <c r="AA29" i="13"/>
  <c r="H40" i="13"/>
  <c r="AK39" i="13"/>
  <c r="AA30" i="13" l="1"/>
  <c r="AH29" i="13"/>
  <c r="AI28" i="13"/>
  <c r="C28" i="10"/>
  <c r="AK40" i="13"/>
  <c r="H41" i="13"/>
  <c r="C29" i="10" l="1"/>
  <c r="AI29" i="13"/>
  <c r="AA31" i="13"/>
  <c r="AH30" i="13"/>
  <c r="H42" i="13"/>
  <c r="AK41" i="13"/>
  <c r="C30" i="10" l="1"/>
  <c r="AI30" i="13"/>
  <c r="AH31" i="13"/>
  <c r="AA32" i="13"/>
  <c r="AK42" i="13"/>
  <c r="H43" i="13"/>
  <c r="AH32" i="13" l="1"/>
  <c r="AA33" i="13"/>
  <c r="C31" i="10"/>
  <c r="AI31" i="13"/>
  <c r="AK43" i="13"/>
  <c r="H44" i="13"/>
  <c r="AA34" i="13" l="1"/>
  <c r="AH33" i="13"/>
  <c r="AI32" i="13"/>
  <c r="C32" i="10"/>
  <c r="H45" i="13"/>
  <c r="AK44" i="13"/>
  <c r="AI33" i="13" l="1"/>
  <c r="C33" i="10"/>
  <c r="AH34" i="13"/>
  <c r="AI34" i="13" s="1"/>
  <c r="AA35" i="13"/>
  <c r="AK45" i="13"/>
  <c r="H46" i="13"/>
  <c r="AA36" i="13" l="1"/>
  <c r="AH35" i="13"/>
  <c r="AI35" i="13" s="1"/>
  <c r="AK46" i="13"/>
  <c r="H47" i="13"/>
  <c r="AH36" i="13" l="1"/>
  <c r="AI36" i="13" s="1"/>
  <c r="AA37" i="13"/>
  <c r="H48" i="13"/>
  <c r="AK47" i="13"/>
  <c r="AH37" i="13" l="1"/>
  <c r="AI37" i="13" s="1"/>
  <c r="AA38" i="13"/>
  <c r="AK48" i="13"/>
  <c r="H49" i="13"/>
  <c r="AA39" i="13" l="1"/>
  <c r="AH38" i="13"/>
  <c r="AI38" i="13" s="1"/>
  <c r="H50" i="13"/>
  <c r="AK49" i="13"/>
  <c r="AH39" i="13" l="1"/>
  <c r="AI39" i="13" s="1"/>
  <c r="AA40" i="13"/>
  <c r="AK50" i="13"/>
  <c r="H51" i="13"/>
  <c r="AH40" i="13" l="1"/>
  <c r="AI40" i="13" s="1"/>
  <c r="AA41" i="13"/>
  <c r="AK51" i="13"/>
  <c r="H52" i="13"/>
  <c r="AH41" i="13" l="1"/>
  <c r="AI41" i="13" s="1"/>
  <c r="AA42" i="13"/>
  <c r="H53" i="13"/>
  <c r="AK52" i="13"/>
  <c r="AH42" i="13" l="1"/>
  <c r="AI42" i="13" s="1"/>
  <c r="AA43" i="13"/>
  <c r="AK53" i="13"/>
  <c r="H54" i="13"/>
  <c r="AH43" i="13" l="1"/>
  <c r="AI43" i="13" s="1"/>
  <c r="AA44" i="13"/>
  <c r="AK54" i="13"/>
  <c r="H55" i="13"/>
  <c r="AH44" i="13" l="1"/>
  <c r="AI44" i="13" s="1"/>
  <c r="AA45" i="13"/>
  <c r="H56" i="13"/>
  <c r="AK55" i="13"/>
  <c r="AH45" i="13" l="1"/>
  <c r="AI45" i="13" s="1"/>
  <c r="AA46" i="13"/>
  <c r="AK56" i="13"/>
  <c r="H57" i="13"/>
  <c r="AH46" i="13" l="1"/>
  <c r="AI46" i="13" s="1"/>
  <c r="AA47" i="13"/>
  <c r="H58" i="13"/>
  <c r="AK57" i="13"/>
  <c r="AH47" i="13" l="1"/>
  <c r="AI47" i="13" s="1"/>
  <c r="AA48" i="13"/>
  <c r="AK58" i="13"/>
  <c r="H59" i="13"/>
  <c r="AH48" i="13" l="1"/>
  <c r="AI48" i="13" s="1"/>
  <c r="AA49" i="13"/>
  <c r="AK59" i="13"/>
  <c r="H60" i="13"/>
  <c r="AA50" i="13" l="1"/>
  <c r="AH49" i="13"/>
  <c r="AI49" i="13" s="1"/>
  <c r="H61" i="13"/>
  <c r="AK60" i="13"/>
  <c r="AH50" i="13" l="1"/>
  <c r="AI50" i="13" s="1"/>
  <c r="AA51" i="13"/>
  <c r="AK61" i="13"/>
  <c r="H62" i="13"/>
  <c r="AA52" i="13" l="1"/>
  <c r="AH51" i="13"/>
  <c r="AI51" i="13" s="1"/>
  <c r="AK62" i="13"/>
  <c r="H63" i="13"/>
  <c r="AA53" i="13" l="1"/>
  <c r="AH52" i="13"/>
  <c r="AI52" i="13" s="1"/>
  <c r="H64" i="13"/>
  <c r="AK63" i="13"/>
  <c r="AA54" i="13" l="1"/>
  <c r="AH53" i="13"/>
  <c r="AI53" i="13" s="1"/>
  <c r="AK64" i="13"/>
  <c r="H65" i="13"/>
  <c r="AH54" i="13" l="1"/>
  <c r="AI54" i="13" s="1"/>
  <c r="AA55" i="13"/>
  <c r="H66" i="13"/>
  <c r="AK65" i="13"/>
  <c r="AH55" i="13" l="1"/>
  <c r="AI55" i="13" s="1"/>
  <c r="AA56" i="13"/>
  <c r="AK66" i="13"/>
  <c r="H67" i="13"/>
  <c r="AA57" i="13" l="1"/>
  <c r="AH56" i="13"/>
  <c r="AI56" i="13" s="1"/>
  <c r="H68" i="13"/>
  <c r="AK67" i="13"/>
  <c r="AH57" i="13" l="1"/>
  <c r="AI57" i="13" s="1"/>
  <c r="AA58" i="13"/>
  <c r="AK68" i="13"/>
  <c r="H69" i="13"/>
  <c r="AH58" i="13" l="1"/>
  <c r="AI58" i="13" s="1"/>
  <c r="AA59" i="13"/>
  <c r="AK69" i="13"/>
  <c r="H70" i="13"/>
  <c r="AA60" i="13" l="1"/>
  <c r="AH59" i="13"/>
  <c r="AI59" i="13" s="1"/>
  <c r="AK70" i="13"/>
  <c r="H71" i="13"/>
  <c r="AH60" i="13" l="1"/>
  <c r="AI60" i="13" s="1"/>
  <c r="AA61" i="13"/>
  <c r="H72" i="13"/>
  <c r="AK71" i="13"/>
  <c r="AH61" i="13" l="1"/>
  <c r="AI61" i="13" s="1"/>
  <c r="AA62" i="13"/>
  <c r="AK72" i="13"/>
  <c r="H73" i="13"/>
  <c r="AA63" i="13" l="1"/>
  <c r="AH62" i="13"/>
  <c r="AI62" i="13" s="1"/>
  <c r="H74" i="13"/>
  <c r="AK73" i="13"/>
  <c r="AH63" i="13" l="1"/>
  <c r="AI63" i="13" s="1"/>
  <c r="AA64" i="13"/>
  <c r="AK74" i="13"/>
  <c r="H75" i="13"/>
  <c r="AH64" i="13" l="1"/>
  <c r="AI64" i="13" s="1"/>
  <c r="AA65" i="13"/>
  <c r="AK75" i="13"/>
  <c r="H76" i="13"/>
  <c r="AA66" i="13" l="1"/>
  <c r="AH65" i="13"/>
  <c r="AI65" i="13" s="1"/>
  <c r="H77" i="13"/>
  <c r="AK76" i="13"/>
  <c r="AH66" i="13" l="1"/>
  <c r="AI66" i="13" s="1"/>
  <c r="AA67" i="13"/>
  <c r="AK77" i="13"/>
  <c r="H78" i="13"/>
  <c r="AH67" i="13" l="1"/>
  <c r="AI67" i="13" s="1"/>
  <c r="AA68" i="13"/>
  <c r="AK78" i="13"/>
  <c r="H79" i="13"/>
  <c r="AH68" i="13" l="1"/>
  <c r="AI68" i="13" s="1"/>
  <c r="AA69" i="13"/>
  <c r="H80" i="13"/>
  <c r="AK79" i="13"/>
  <c r="H81" i="13" l="1"/>
  <c r="AA70" i="13"/>
  <c r="AH69" i="13"/>
  <c r="AI69" i="13" s="1"/>
  <c r="AK80" i="13"/>
  <c r="H82" i="13" l="1"/>
  <c r="AK81" i="13"/>
  <c r="AA71" i="13"/>
  <c r="AH70" i="13"/>
  <c r="AI70" i="13" s="1"/>
  <c r="AK6" i="13"/>
  <c r="AA6" i="13" s="1"/>
  <c r="AK82" i="13" l="1"/>
  <c r="H83" i="13"/>
  <c r="AA72" i="13"/>
  <c r="AH71" i="13"/>
  <c r="AI71" i="13" s="1"/>
  <c r="AK83" i="13" l="1"/>
  <c r="H84" i="13"/>
  <c r="AA73" i="13"/>
  <c r="AH72" i="13"/>
  <c r="AI72" i="13" s="1"/>
  <c r="H85" i="13" l="1"/>
  <c r="AK84" i="13"/>
  <c r="AH73" i="13"/>
  <c r="AI73" i="13" s="1"/>
  <c r="AA74" i="13"/>
  <c r="AK85" i="13" l="1"/>
  <c r="H86" i="13"/>
  <c r="AA75" i="13"/>
  <c r="AH74" i="13"/>
  <c r="AI74" i="13" s="1"/>
  <c r="AK86" i="13" l="1"/>
  <c r="H87" i="13"/>
  <c r="AA76" i="13"/>
  <c r="AH75" i="13"/>
  <c r="AI75" i="13" s="1"/>
  <c r="AK87" i="13" l="1"/>
  <c r="H88" i="13"/>
  <c r="AH76" i="13"/>
  <c r="AI76" i="13" s="1"/>
  <c r="AA77" i="13"/>
  <c r="H89" i="13" l="1"/>
  <c r="AK88" i="13"/>
  <c r="AH77" i="13"/>
  <c r="AI77" i="13" s="1"/>
  <c r="AA78" i="13"/>
  <c r="H90" i="13" l="1"/>
  <c r="AK89" i="13"/>
  <c r="AA79" i="13"/>
  <c r="AH78" i="13"/>
  <c r="AI78" i="13" s="1"/>
  <c r="AK90" i="13" l="1"/>
  <c r="H91" i="13"/>
  <c r="AH79" i="13"/>
  <c r="AI79" i="13" s="1"/>
  <c r="AA80" i="13" l="1"/>
  <c r="AK91" i="13"/>
  <c r="H92" i="13"/>
  <c r="AH80" i="13"/>
  <c r="AI80" i="13" s="1"/>
  <c r="AH81" i="13" l="1"/>
  <c r="AI81" i="13" s="1"/>
  <c r="AA81" i="13"/>
  <c r="AK92" i="13"/>
  <c r="H93" i="13"/>
  <c r="AH82" i="13" l="1"/>
  <c r="AI82" i="13" s="1"/>
  <c r="AA82" i="13"/>
  <c r="AK93" i="13"/>
  <c r="H94" i="13"/>
  <c r="AH83" i="13" l="1"/>
  <c r="AI83" i="13" s="1"/>
  <c r="AA83" i="13"/>
  <c r="AK94" i="13"/>
  <c r="H95" i="13"/>
  <c r="AH84" i="13" l="1"/>
  <c r="AI84" i="13" s="1"/>
  <c r="AA84" i="13"/>
  <c r="H96" i="13"/>
  <c r="AK95" i="13"/>
  <c r="AH85" i="13" l="1"/>
  <c r="AI85" i="13" s="1"/>
  <c r="AA85" i="13"/>
  <c r="H97" i="13"/>
  <c r="AK96" i="13"/>
  <c r="AH86" i="13" l="1"/>
  <c r="AI86" i="13" s="1"/>
  <c r="AA86" i="13"/>
  <c r="AK97" i="13"/>
  <c r="H98" i="13"/>
  <c r="AH87" i="13" l="1"/>
  <c r="AI87" i="13" s="1"/>
  <c r="AA87" i="13"/>
  <c r="AK98" i="13"/>
  <c r="H99" i="13"/>
  <c r="AH88" i="13" l="1"/>
  <c r="AI88" i="13" s="1"/>
  <c r="AA88" i="13"/>
  <c r="H100" i="13"/>
  <c r="AK99" i="13"/>
  <c r="AH89" i="13" l="1"/>
  <c r="AI89" i="13" s="1"/>
  <c r="AA89" i="13"/>
  <c r="AK100" i="13"/>
  <c r="AH90" i="13" l="1"/>
  <c r="AI90" i="13" s="1"/>
  <c r="AA90" i="13"/>
  <c r="AH91" i="13" l="1"/>
  <c r="AI91" i="13" s="1"/>
  <c r="AA91" i="13"/>
  <c r="AH92" i="13" l="1"/>
  <c r="AI92" i="13" s="1"/>
  <c r="AA92" i="13"/>
  <c r="AH93" i="13" l="1"/>
  <c r="AI93" i="13" s="1"/>
  <c r="AA93" i="13"/>
  <c r="AH94" i="13" l="1"/>
  <c r="AI94" i="13" s="1"/>
  <c r="AA94" i="13"/>
  <c r="AH95" i="13" l="1"/>
  <c r="AI95" i="13" s="1"/>
  <c r="AA95" i="13"/>
  <c r="AH96" i="13" l="1"/>
  <c r="AI96" i="13" s="1"/>
  <c r="AA96" i="13"/>
  <c r="AH97" i="13" l="1"/>
  <c r="AI97" i="13" s="1"/>
  <c r="AA97" i="13"/>
  <c r="AH98" i="13" l="1"/>
  <c r="AI98" i="13" s="1"/>
  <c r="AA98" i="13"/>
  <c r="AH99" i="13" l="1"/>
  <c r="AI99" i="13" s="1"/>
  <c r="AA99" i="13"/>
  <c r="AH100" i="13" l="1"/>
  <c r="AI100" i="13" s="1"/>
  <c r="AA100" i="13"/>
  <c r="BT53" i="5" l="1"/>
  <c r="BT47" i="5"/>
  <c r="BT54" i="5"/>
  <c r="BT48" i="5"/>
  <c r="BT49" i="5"/>
  <c r="BT55" i="5"/>
  <c r="BT50" i="5"/>
  <c r="BT52" i="5"/>
  <c r="BT51" i="5"/>
  <c r="BT41" i="5"/>
  <c r="BT44" i="5" l="1"/>
  <c r="BT43" i="5"/>
  <c r="BT46" i="5"/>
  <c r="BT45" i="5"/>
  <c r="BT42" i="5"/>
  <c r="BT666" i="5"/>
  <c r="BT439" i="5"/>
  <c r="BT624" i="5"/>
  <c r="BT293" i="5"/>
  <c r="BT429" i="5"/>
  <c r="BT808" i="5"/>
  <c r="BT401" i="5"/>
  <c r="BT111" i="5"/>
  <c r="BT804" i="5"/>
  <c r="BT65" i="5"/>
  <c r="BT249" i="5"/>
  <c r="BT164" i="5"/>
  <c r="BT604" i="5"/>
  <c r="BT130" i="5"/>
  <c r="BT541" i="5"/>
  <c r="BT561" i="5"/>
  <c r="BT412" i="5"/>
  <c r="BT609" i="5"/>
  <c r="BT70" i="5"/>
  <c r="BT145" i="5"/>
  <c r="BT387" i="5"/>
  <c r="BT388" i="5"/>
  <c r="BT480" i="5"/>
  <c r="BT141" i="5"/>
  <c r="BT684" i="5"/>
  <c r="BT235" i="5"/>
  <c r="BT305" i="5"/>
  <c r="BT774" i="5"/>
  <c r="BT334" i="5"/>
  <c r="BT655" i="5"/>
  <c r="BT671" i="5"/>
  <c r="BT341" i="5"/>
  <c r="BT254" i="5"/>
  <c r="BT468" i="5"/>
  <c r="BT580" i="5"/>
  <c r="BT361" i="5"/>
  <c r="BT819" i="5"/>
  <c r="BT535" i="5"/>
  <c r="BT156" i="5"/>
  <c r="BT777" i="5"/>
  <c r="BT170" i="5"/>
  <c r="BT244" i="5"/>
  <c r="BT724" i="5"/>
  <c r="BT673" i="5"/>
  <c r="BT639" i="5"/>
  <c r="BT87" i="5"/>
  <c r="BT195" i="5"/>
  <c r="BT369" i="5"/>
  <c r="BT289" i="5"/>
  <c r="BT257" i="5"/>
  <c r="BT284" i="5"/>
  <c r="BT385" i="5"/>
  <c r="BT437" i="5"/>
  <c r="BT669" i="5"/>
  <c r="BT359" i="5"/>
  <c r="BT175" i="5"/>
  <c r="BT181" i="5"/>
  <c r="BT557" i="5"/>
  <c r="BT500" i="5"/>
  <c r="BT114" i="5"/>
  <c r="BT436" i="5"/>
  <c r="BT794" i="5"/>
  <c r="BT285" i="5"/>
  <c r="BT296" i="5"/>
  <c r="BT122" i="5"/>
  <c r="BT460" i="5"/>
  <c r="BT432" i="5"/>
  <c r="BT288" i="5"/>
  <c r="BT603" i="5"/>
  <c r="BT733" i="5"/>
  <c r="BT648" i="5"/>
  <c r="BT243" i="5"/>
  <c r="BT201" i="5"/>
  <c r="BT697" i="5"/>
  <c r="BT746" i="5"/>
  <c r="BT163" i="5"/>
  <c r="BT426" i="5"/>
  <c r="BT459" i="5"/>
  <c r="BT173" i="5"/>
  <c r="BT489" i="5"/>
  <c r="BT757" i="5"/>
  <c r="BT548" i="5"/>
  <c r="BT328" i="5"/>
  <c r="BT346" i="5"/>
  <c r="BT525" i="5"/>
  <c r="BT402" i="5"/>
  <c r="BT391" i="5"/>
  <c r="BT271" i="5"/>
  <c r="BT183" i="5"/>
  <c r="BT133" i="5"/>
  <c r="BT463" i="5"/>
  <c r="BT482" i="5"/>
  <c r="BT142" i="5"/>
  <c r="BT377" i="5"/>
  <c r="BT277" i="5"/>
  <c r="BT287" i="5"/>
  <c r="BT476" i="5"/>
  <c r="BT479" i="5"/>
  <c r="BT558" i="5"/>
  <c r="BT549" i="5"/>
  <c r="BT800" i="5"/>
  <c r="BT705" i="5"/>
  <c r="BT552" i="5"/>
  <c r="BT153" i="5"/>
  <c r="BT371" i="5"/>
  <c r="BT443" i="5"/>
  <c r="BT255" i="5"/>
  <c r="BT694" i="5"/>
  <c r="BT240" i="5"/>
  <c r="BT415" i="5"/>
  <c r="BT199" i="5"/>
  <c r="BT523" i="5"/>
  <c r="BT687" i="5"/>
  <c r="BT324" i="5"/>
  <c r="BT562" i="5"/>
  <c r="BT775" i="5"/>
  <c r="BT343" i="5"/>
  <c r="BT90" i="5"/>
  <c r="BT612" i="5"/>
  <c r="BT118" i="5"/>
  <c r="BT672" i="5"/>
  <c r="BT193" i="5"/>
  <c r="BT739" i="5"/>
  <c r="BT559" i="5"/>
  <c r="BT259" i="5"/>
  <c r="BT654" i="5"/>
  <c r="BT194" i="5"/>
  <c r="BT57" i="5"/>
  <c r="BT95" i="5"/>
  <c r="BT787" i="5"/>
  <c r="BT409" i="5"/>
  <c r="BT231" i="5"/>
  <c r="BT542" i="5"/>
  <c r="BT483" i="5"/>
  <c r="BT769" i="5"/>
  <c r="BT106" i="5"/>
  <c r="BT286" i="5"/>
  <c r="BT425" i="5"/>
  <c r="BT585" i="5"/>
  <c r="BT799" i="5"/>
  <c r="BT632" i="5"/>
  <c r="BT298" i="5"/>
  <c r="BT302" i="5"/>
  <c r="BT383" i="5"/>
  <c r="BT576" i="5"/>
  <c r="BT430" i="5"/>
  <c r="BT280" i="5"/>
  <c r="BT752" i="5"/>
  <c r="BT698" i="5"/>
  <c r="BT349" i="5"/>
  <c r="BT136" i="5"/>
  <c r="BT519" i="5"/>
  <c r="BT301" i="5"/>
  <c r="BT119" i="5"/>
  <c r="BT742" i="5"/>
  <c r="BT598" i="5"/>
  <c r="BT488" i="5"/>
  <c r="BT110" i="5"/>
  <c r="BT358" i="5"/>
  <c r="BT121" i="5"/>
  <c r="BT307" i="5"/>
  <c r="BT607" i="5"/>
  <c r="BT347" i="5"/>
  <c r="BT179" i="5"/>
  <c r="BT815" i="5"/>
  <c r="BT524" i="5"/>
  <c r="BT716" i="5"/>
  <c r="BT188" i="5"/>
  <c r="BT522" i="5"/>
  <c r="BT125" i="5"/>
  <c r="BT763" i="5"/>
  <c r="BT151" i="5"/>
  <c r="BT108" i="5"/>
  <c r="BT596" i="5"/>
  <c r="BT319" i="5"/>
  <c r="BT665" i="5"/>
  <c r="BT571" i="5"/>
  <c r="BT810" i="5"/>
  <c r="BT210" i="5"/>
  <c r="BT265" i="5"/>
  <c r="BT81" i="5"/>
  <c r="BT635" i="5"/>
  <c r="BT393" i="5"/>
  <c r="BT102" i="5"/>
  <c r="BT86" i="5"/>
  <c r="BT316" i="5"/>
  <c r="BT534" i="5"/>
  <c r="BT778" i="5"/>
  <c r="BT591" i="5"/>
  <c r="BT134" i="5"/>
  <c r="BT526" i="5"/>
  <c r="BT416" i="5"/>
  <c r="BT636" i="5"/>
  <c r="BT96" i="5"/>
  <c r="BT107" i="5"/>
  <c r="BT478" i="5"/>
  <c r="BT418" i="5"/>
  <c r="BT394" i="5"/>
  <c r="BT100" i="5"/>
  <c r="BT190" i="5"/>
  <c r="BT270" i="5"/>
  <c r="BT581" i="5"/>
  <c r="BT805" i="5"/>
  <c r="BT294" i="5"/>
  <c r="BT331" i="5"/>
  <c r="BT135" i="5"/>
  <c r="BT232" i="5"/>
  <c r="BT760" i="5"/>
  <c r="BT813" i="5"/>
  <c r="BT268" i="5"/>
  <c r="BT675" i="5"/>
  <c r="BT112" i="5"/>
  <c r="BT645" i="5"/>
  <c r="BT138" i="5"/>
  <c r="BT725" i="5"/>
  <c r="BT438" i="5"/>
  <c r="BT322" i="5"/>
  <c r="BT366" i="5"/>
  <c r="BT93" i="5"/>
  <c r="BT431" i="5"/>
  <c r="BT263" i="5"/>
  <c r="BT715" i="5"/>
  <c r="BT710" i="5"/>
  <c r="BT464" i="5"/>
  <c r="BT466" i="5"/>
  <c r="BT139" i="5"/>
  <c r="BT252" i="5"/>
  <c r="BT818" i="5"/>
  <c r="BT547" i="5"/>
  <c r="BT577" i="5"/>
  <c r="BT744" i="5"/>
  <c r="BT120" i="5"/>
  <c r="BT269" i="5"/>
  <c r="BT109" i="5"/>
  <c r="BT614" i="5"/>
  <c r="BT129" i="5"/>
  <c r="BT105" i="5"/>
  <c r="BT657" i="5"/>
  <c r="BT676" i="5"/>
  <c r="BT455" i="5"/>
  <c r="BT707" i="5"/>
  <c r="BT807" i="5"/>
  <c r="BT203" i="5"/>
  <c r="BT241" i="5"/>
  <c r="BT323" i="5"/>
  <c r="BT424" i="5"/>
  <c r="BT223" i="5"/>
  <c r="BT797" i="5"/>
  <c r="BT161" i="5"/>
  <c r="BT356" i="5"/>
  <c r="BT574" i="5"/>
  <c r="BT333" i="5"/>
  <c r="BT62" i="5"/>
  <c r="BT683" i="5"/>
  <c r="BT155" i="5"/>
  <c r="BT512" i="5"/>
  <c r="BT396" i="5"/>
  <c r="BT68" i="5"/>
  <c r="BT575" i="5"/>
  <c r="BT550" i="5"/>
  <c r="BT184" i="5"/>
  <c r="BT556" i="5"/>
  <c r="BT448" i="5"/>
  <c r="BT765" i="5"/>
  <c r="BT421" i="5"/>
  <c r="BT793" i="5"/>
  <c r="BT762" i="5"/>
  <c r="BT696" i="5"/>
  <c r="BT533" i="5"/>
  <c r="BT543" i="5"/>
  <c r="BT496" i="5"/>
  <c r="BT475" i="5"/>
  <c r="BT740" i="5"/>
  <c r="BT245" i="5"/>
  <c r="BT272" i="5"/>
  <c r="BT330" i="5"/>
  <c r="BT811" i="5"/>
  <c r="BT692" i="5"/>
  <c r="BT258" i="5"/>
  <c r="BT686" i="5"/>
  <c r="BT631" i="5"/>
  <c r="BT405" i="5"/>
  <c r="BT408" i="5"/>
  <c r="BT445" i="5"/>
  <c r="BT690" i="5"/>
  <c r="BT695" i="5"/>
  <c r="BT490" i="5"/>
  <c r="BT502" i="5"/>
  <c r="BT399" i="5"/>
  <c r="BT169" i="5"/>
  <c r="BT689" i="5"/>
  <c r="BT69" i="5"/>
  <c r="BT224" i="5"/>
  <c r="BT702" i="5"/>
  <c r="BT734" i="5"/>
  <c r="BT747" i="5"/>
  <c r="BT336" i="5"/>
  <c r="BT608" i="5"/>
  <c r="BT381" i="5"/>
  <c r="BT211" i="5"/>
  <c r="BT789" i="5"/>
  <c r="BT61" i="5"/>
  <c r="BT222" i="5"/>
  <c r="BT320" i="5"/>
  <c r="BT128" i="5"/>
  <c r="BT487" i="5"/>
  <c r="BT98" i="5"/>
  <c r="BT780" i="5"/>
  <c r="BT375" i="5"/>
  <c r="BT761" i="5"/>
  <c r="BT540" i="5"/>
  <c r="BT227" i="5"/>
  <c r="BT104" i="5"/>
  <c r="BT442" i="5"/>
  <c r="BT599" i="5"/>
  <c r="BT205" i="5"/>
  <c r="BT140" i="5"/>
  <c r="BT386" i="5"/>
  <c r="BT776" i="5"/>
  <c r="BT638" i="5"/>
  <c r="BT729" i="5"/>
  <c r="BT304" i="5"/>
  <c r="BT92" i="5"/>
  <c r="BT626" i="5"/>
  <c r="BT379" i="5"/>
  <c r="BT566" i="5"/>
  <c r="BT441" i="5"/>
  <c r="BT451" i="5"/>
  <c r="BT389" i="5"/>
  <c r="BT178" i="5"/>
  <c r="BT404" i="5"/>
  <c r="BT260" i="5"/>
  <c r="BT266" i="5"/>
  <c r="BT148" i="5"/>
  <c r="BT748" i="5"/>
  <c r="BT158" i="5"/>
  <c r="BT60" i="5"/>
  <c r="BT795" i="5"/>
  <c r="BT504" i="5"/>
  <c r="BT214" i="5"/>
  <c r="BT373" i="5"/>
  <c r="BT553" i="5"/>
  <c r="BT472" i="5"/>
  <c r="BT126" i="5"/>
  <c r="BT768" i="5"/>
  <c r="BT471" i="5"/>
  <c r="BT312" i="5"/>
  <c r="BT719" i="5"/>
  <c r="BT342" i="5"/>
  <c r="BT176" i="5"/>
  <c r="BT115" i="5"/>
  <c r="BT73" i="5"/>
  <c r="BT461" i="5"/>
  <c r="BT273" i="5"/>
  <c r="BT703" i="5"/>
  <c r="BT674" i="5"/>
  <c r="BT785" i="5"/>
  <c r="BT457" i="5"/>
  <c r="BT592" i="5"/>
  <c r="BT321" i="5"/>
  <c r="BT515" i="5"/>
  <c r="BT182" i="5"/>
  <c r="BT699" i="5"/>
  <c r="BT306" i="5"/>
  <c r="BT374" i="5"/>
  <c r="BT588" i="5"/>
  <c r="BT168" i="5"/>
  <c r="BT630" i="5"/>
  <c r="BT363" i="5"/>
  <c r="BT820" i="5"/>
  <c r="BT67" i="5"/>
  <c r="BT75" i="5"/>
  <c r="BT63" i="5"/>
  <c r="BT444" i="5"/>
  <c r="BT779" i="5"/>
  <c r="BT647" i="5"/>
  <c r="BT640" i="5"/>
  <c r="BT310" i="5"/>
  <c r="BT646" i="5"/>
  <c r="BT253" i="5"/>
  <c r="BT274" i="5"/>
  <c r="BT678" i="5"/>
  <c r="BT344" i="5"/>
  <c r="BT628" i="5"/>
  <c r="BT236" i="5"/>
  <c r="BT792" i="5"/>
  <c r="BT644" i="5"/>
  <c r="BT737" i="5"/>
  <c r="BT589" i="5"/>
  <c r="BT351" i="5"/>
  <c r="BT219" i="5"/>
  <c r="BT491" i="5"/>
  <c r="BT350" i="5"/>
  <c r="BT216" i="5"/>
  <c r="BT677" i="5"/>
  <c r="BT230" i="5"/>
  <c r="BT530" i="5"/>
  <c r="BT220" i="5"/>
  <c r="BT207" i="5"/>
  <c r="BT485" i="5"/>
  <c r="BT469" i="5"/>
  <c r="BT788" i="5"/>
  <c r="BT64" i="5"/>
  <c r="BT613" i="5"/>
  <c r="BT77" i="5"/>
  <c r="BT551" i="5"/>
  <c r="BT78" i="5"/>
  <c r="BT754" i="5"/>
  <c r="BT427" i="5"/>
  <c r="BT766" i="5"/>
  <c r="BT587" i="5"/>
  <c r="BT583" i="5"/>
  <c r="BT462" i="5"/>
  <c r="BT473" i="5"/>
  <c r="BT721" i="5"/>
  <c r="BT527" i="5"/>
  <c r="BT171" i="5"/>
  <c r="BT653" i="5"/>
  <c r="BT447" i="5"/>
  <c r="BT756" i="5"/>
  <c r="BT572" i="5"/>
  <c r="BT166" i="5"/>
  <c r="BT225" i="5"/>
  <c r="BT317" i="5"/>
  <c r="BT450" i="5"/>
  <c r="BT370" i="5"/>
  <c r="BT601" i="5"/>
  <c r="BT520" i="5"/>
  <c r="BT486" i="5"/>
  <c r="BT682" i="5"/>
  <c r="BT700" i="5"/>
  <c r="BT213" i="5"/>
  <c r="BT299" i="5"/>
  <c r="BT510" i="5"/>
  <c r="BT570" i="5"/>
  <c r="BT625" i="5"/>
  <c r="BT590" i="5"/>
  <c r="BT606" i="5"/>
  <c r="BT517" i="5"/>
  <c r="BT730" i="5"/>
  <c r="BT660" i="5"/>
  <c r="BT782" i="5"/>
  <c r="BT495" i="5"/>
  <c r="BT292" i="5"/>
  <c r="BT242" i="5"/>
  <c r="BT528" i="5"/>
  <c r="BT314" i="5"/>
  <c r="BT770" i="5"/>
  <c r="BT217" i="5"/>
  <c r="BT573" i="5"/>
  <c r="BT582" i="5"/>
  <c r="BT706" i="5"/>
  <c r="BT345" i="5"/>
  <c r="BT685" i="5"/>
  <c r="BT204" i="5"/>
  <c r="BT743" i="5"/>
  <c r="BT189" i="5"/>
  <c r="BT755" i="5"/>
  <c r="BT384" i="5"/>
  <c r="BT262" i="5"/>
  <c r="BT395" i="5"/>
  <c r="BT434" i="5"/>
  <c r="BT467" i="5"/>
  <c r="BT735" i="5"/>
  <c r="BT634" i="5"/>
  <c r="BT326" i="5"/>
  <c r="BT615" i="5"/>
  <c r="BT701" i="5"/>
  <c r="BT643" i="5"/>
  <c r="BT593" i="5"/>
  <c r="BT506" i="5"/>
  <c r="BT154" i="5"/>
  <c r="BT101" i="5"/>
  <c r="BT803" i="5"/>
  <c r="BT658" i="5"/>
  <c r="BT664" i="5"/>
  <c r="BT325" i="5"/>
  <c r="BT248" i="5"/>
  <c r="BT796" i="5"/>
  <c r="BT72" i="5"/>
  <c r="BT113" i="5"/>
  <c r="BT318" i="5"/>
  <c r="BT297" i="5"/>
  <c r="BT802" i="5"/>
  <c r="BT532" i="5"/>
  <c r="BT400" i="5"/>
  <c r="BT784" i="5"/>
  <c r="BT595" i="5"/>
  <c r="BT717" i="5"/>
  <c r="BT146" i="5"/>
  <c r="BT449" i="5"/>
  <c r="BT623" i="5"/>
  <c r="BT83" i="5"/>
  <c r="BT354" i="5"/>
  <c r="BT85" i="5"/>
  <c r="BT627" i="5"/>
  <c r="BT732" i="5"/>
  <c r="BT790" i="5"/>
  <c r="BT781" i="5"/>
  <c r="BT196" i="5"/>
  <c r="BT117" i="5"/>
  <c r="BT569" i="5"/>
  <c r="BT649" i="5"/>
  <c r="BT94" i="5"/>
  <c r="BT132" i="5"/>
  <c r="BT165" i="5"/>
  <c r="BT642" i="5"/>
  <c r="BT407" i="5"/>
  <c r="BT513" i="5"/>
  <c r="BT470" i="5"/>
  <c r="BT736" i="5"/>
  <c r="BT529" i="5"/>
  <c r="BT594" i="5"/>
  <c r="BT261" i="5"/>
  <c r="BT435" i="5"/>
  <c r="BT123" i="5"/>
  <c r="BT406" i="5"/>
  <c r="BT670" i="5"/>
  <c r="BT233" i="5"/>
  <c r="BT311" i="5"/>
  <c r="BT629" i="5"/>
  <c r="BT191" i="5"/>
  <c r="BT364" i="5"/>
  <c r="BT422" i="5"/>
  <c r="BT503" i="5"/>
  <c r="BT723" i="5"/>
  <c r="BT650" i="5"/>
  <c r="BT521" i="5"/>
  <c r="BT360" i="5"/>
  <c r="BT327" i="5"/>
  <c r="BT514" i="5"/>
  <c r="BT720" i="5"/>
  <c r="BT605" i="5"/>
  <c r="BT368" i="5"/>
  <c r="BT711" i="5"/>
  <c r="BT116" i="5"/>
  <c r="BT688" i="5"/>
  <c r="BT600" i="5"/>
  <c r="BT172" i="5"/>
  <c r="BT498" i="5"/>
  <c r="BT616" i="5"/>
  <c r="BT728" i="5"/>
  <c r="BT452" i="5"/>
  <c r="BT303" i="5"/>
  <c r="BT560" i="5"/>
  <c r="BT353" i="5"/>
  <c r="BT465" i="5"/>
  <c r="BT474" i="5"/>
  <c r="BT749" i="5"/>
  <c r="BT226" i="5"/>
  <c r="BT745" i="5"/>
  <c r="BT709" i="5"/>
  <c r="BT380" i="5"/>
  <c r="BT149" i="5"/>
  <c r="BT652" i="5"/>
  <c r="BT348" i="5"/>
  <c r="BT339" i="5"/>
  <c r="BT281" i="5"/>
  <c r="BT667" i="5"/>
  <c r="BT84" i="5"/>
  <c r="BT228" i="5"/>
  <c r="BT152" i="5"/>
  <c r="BT206" i="5"/>
  <c r="BT433" i="5"/>
  <c r="BT279" i="5"/>
  <c r="BT536" i="5"/>
  <c r="BT275" i="5"/>
  <c r="BT751" i="5"/>
  <c r="BT71" i="5"/>
  <c r="BT446" i="5"/>
  <c r="BT147" i="5"/>
  <c r="BT419" i="5"/>
  <c r="BT714" i="5"/>
  <c r="BT481" i="5"/>
  <c r="BT390" i="5"/>
  <c r="BT786" i="5"/>
  <c r="BT367" i="5"/>
  <c r="BT565" i="5"/>
  <c r="BT509" i="5"/>
  <c r="BT753" i="5"/>
  <c r="BT335" i="5"/>
  <c r="BT564" i="5"/>
  <c r="BT180" i="5"/>
  <c r="BT538" i="5"/>
  <c r="BT817" i="5"/>
  <c r="BT174" i="5"/>
  <c r="BT713" i="5"/>
  <c r="BT291" i="5"/>
  <c r="BT622" i="5"/>
  <c r="BT494" i="5"/>
  <c r="BT382" i="5"/>
  <c r="BT492" i="5"/>
  <c r="BT187" i="5"/>
  <c r="BT392" i="5"/>
  <c r="BT352" i="5"/>
  <c r="BT91" i="5"/>
  <c r="BT617" i="5"/>
  <c r="BT340" i="5"/>
  <c r="BT791" i="5"/>
  <c r="BT162" i="5"/>
  <c r="BT221" i="5"/>
  <c r="BT398" i="5"/>
  <c r="BT376" i="5"/>
  <c r="BT597" i="5"/>
  <c r="BT501" i="5"/>
  <c r="BT282" i="5"/>
  <c r="BT659" i="5"/>
  <c r="BT679" i="5"/>
  <c r="BT764" i="5"/>
  <c r="BT620" i="5"/>
  <c r="BT680" i="5"/>
  <c r="BT568" i="5"/>
  <c r="BT801" i="5"/>
  <c r="BT484" i="5"/>
  <c r="BT218" i="5"/>
  <c r="BT372" i="5"/>
  <c r="BT315" i="5"/>
  <c r="BT693" i="5"/>
  <c r="BT537" i="5"/>
  <c r="BT809" i="5"/>
  <c r="BT167" i="5"/>
  <c r="BT417" i="5"/>
  <c r="BT453" i="5"/>
  <c r="BT691" i="5"/>
  <c r="BT712" i="5"/>
  <c r="BT362" i="5"/>
  <c r="BT267" i="5"/>
  <c r="BT337" i="5"/>
  <c r="BT329" i="5"/>
  <c r="BT397" i="5"/>
  <c r="BT59" i="5"/>
  <c r="BT539" i="5"/>
  <c r="BT578" i="5"/>
  <c r="BT97" i="5"/>
  <c r="BT403" i="5"/>
  <c r="BT160" i="5"/>
  <c r="BT234" i="5"/>
  <c r="BT722" i="5"/>
  <c r="BT661" i="5"/>
  <c r="BT544" i="5"/>
  <c r="BT611" i="5"/>
  <c r="BT563" i="5"/>
  <c r="BT816" i="5"/>
  <c r="BT237" i="5"/>
  <c r="BT663" i="5"/>
  <c r="BT215" i="5"/>
  <c r="BT157" i="5"/>
  <c r="BT247" i="5"/>
  <c r="BT414" i="5"/>
  <c r="BT546" i="5"/>
  <c r="BT200" i="5"/>
  <c r="BT99" i="5"/>
  <c r="BT264" i="5"/>
  <c r="BT518" i="5"/>
  <c r="BT423" i="5"/>
  <c r="BT420" i="5"/>
  <c r="BT143" i="5"/>
  <c r="BT82" i="5"/>
  <c r="BT602" i="5"/>
  <c r="BT338" i="5"/>
  <c r="BT505" i="5"/>
  <c r="BT309" i="5"/>
  <c r="BT276" i="5"/>
  <c r="BT718" i="5"/>
  <c r="BT76" i="5"/>
  <c r="BT440" i="5"/>
  <c r="BT656" i="5"/>
  <c r="BT726" i="5"/>
  <c r="BT357" i="5"/>
  <c r="BT290" i="5"/>
  <c r="BT365" i="5"/>
  <c r="BT668" i="5"/>
  <c r="BT137" i="5"/>
  <c r="BT413" i="5"/>
  <c r="BT783" i="5"/>
  <c r="BT731" i="5"/>
  <c r="BT621" i="5"/>
  <c r="BT798" i="5"/>
  <c r="BT192" i="5"/>
  <c r="BT508" i="5"/>
  <c r="BT209" i="5"/>
  <c r="BT681" i="5"/>
  <c r="BT251" i="5"/>
  <c r="BT545" i="5"/>
  <c r="BT238" i="5"/>
  <c r="BT103" i="5"/>
  <c r="BT511" i="5"/>
  <c r="BT708" i="5"/>
  <c r="BT144" i="5"/>
  <c r="BT124" i="5"/>
  <c r="BT150" i="5"/>
  <c r="BT584" i="5"/>
  <c r="BT295" i="5"/>
  <c r="BT806" i="5"/>
  <c r="BT246" i="5"/>
  <c r="BT313" i="5"/>
  <c r="BT202" i="5"/>
  <c r="BT229" i="5"/>
  <c r="BT186" i="5"/>
  <c r="BT278" i="5"/>
  <c r="BT738" i="5"/>
  <c r="BT411" i="5"/>
  <c r="BT256" i="5"/>
  <c r="BT773" i="5"/>
  <c r="BT497" i="5"/>
  <c r="BT378" i="5"/>
  <c r="BT493" i="5"/>
  <c r="BT428" i="5"/>
  <c r="BT610" i="5"/>
  <c r="BT88" i="5"/>
  <c r="BT308" i="5"/>
  <c r="BT208" i="5"/>
  <c r="BT567" i="5"/>
  <c r="BT131" i="5"/>
  <c r="BT332" i="5"/>
  <c r="BT651" i="5"/>
  <c r="BT410" i="5"/>
  <c r="BT633" i="5"/>
  <c r="BT531" i="5"/>
  <c r="BT662" i="5"/>
  <c r="BT212" i="5"/>
  <c r="BT750" i="5"/>
  <c r="BT456" i="5"/>
  <c r="BT704" i="5"/>
  <c r="BT554" i="5"/>
  <c r="BT641" i="5"/>
  <c r="BT283" i="5"/>
  <c r="BT758" i="5"/>
  <c r="BT555" i="5"/>
  <c r="BT759" i="5"/>
  <c r="BT127" i="5"/>
  <c r="BT579" i="5"/>
  <c r="BT814" i="5"/>
  <c r="BT66" i="5"/>
  <c r="BT58" i="5"/>
  <c r="BT772" i="5"/>
  <c r="BT477" i="5"/>
  <c r="BT812" i="5"/>
  <c r="BT355" i="5"/>
  <c r="BT159" i="5"/>
  <c r="BT618" i="5"/>
  <c r="BT727" i="5"/>
  <c r="BT198" i="5"/>
  <c r="BT741" i="5"/>
  <c r="BT177" i="5"/>
  <c r="BT499" i="5"/>
  <c r="BT458" i="5"/>
  <c r="BT300" i="5"/>
  <c r="BT507" i="5"/>
  <c r="BT771" i="5"/>
  <c r="BT637" i="5"/>
  <c r="BT586" i="5"/>
  <c r="BT516" i="5"/>
  <c r="BT185" i="5"/>
  <c r="BT239" i="5"/>
  <c r="BT80" i="5"/>
  <c r="BT767" i="5"/>
  <c r="BT74" i="5"/>
  <c r="BT250" i="5"/>
  <c r="BT79" i="5"/>
  <c r="BT197" i="5"/>
  <c r="BT89" i="5"/>
  <c r="BT619" i="5"/>
  <c r="BT56" i="5"/>
  <c r="BT454" i="5"/>
</calcChain>
</file>

<file path=xl/sharedStrings.xml><?xml version="1.0" encoding="utf-8"?>
<sst xmlns="http://schemas.openxmlformats.org/spreadsheetml/2006/main" count="2934" uniqueCount="509">
  <si>
    <t>Opacity</t>
  </si>
  <si>
    <t>Transparency setting for the Symbol.</t>
  </si>
  <si>
    <t>Symbol Height</t>
  </si>
  <si>
    <t>points</t>
  </si>
  <si>
    <t>A</t>
  </si>
  <si>
    <t>Notes</t>
  </si>
  <si>
    <t>Saaving the SVG</t>
  </si>
  <si>
    <t>The is a macro SaveSVG that will save the data range 'svgdata' with the file name in range 'svgfile' + .svg.  It will be saved to the same folder that this spreadsheet is in.</t>
  </si>
  <si>
    <t>Radius</t>
  </si>
  <si>
    <t>ypos</t>
  </si>
  <si>
    <t>id</t>
  </si>
  <si>
    <t>label</t>
  </si>
  <si>
    <t>ooosymbol</t>
  </si>
  <si>
    <t>ooox</t>
  </si>
  <si>
    <t>oooy</t>
  </si>
  <si>
    <t>oooh</t>
  </si>
  <si>
    <t>0 to 1.0</t>
  </si>
  <si>
    <t>render</t>
  </si>
  <si>
    <t>UNO's CSS Class(es)</t>
  </si>
  <si>
    <t>What</t>
  </si>
  <si>
    <t>Description</t>
  </si>
  <si>
    <t>kind</t>
  </si>
  <si>
    <t>Category of the UNO</t>
  </si>
  <si>
    <t>First UNO of the connection</t>
  </si>
  <si>
    <t>Second UNO of the connection</t>
  </si>
  <si>
    <t>UNO id</t>
  </si>
  <si>
    <t>unoa</t>
  </si>
  <si>
    <t>unob</t>
  </si>
  <si>
    <t>connection</t>
  </si>
  <si>
    <t>ooow</t>
  </si>
  <si>
    <t>routing</t>
  </si>
  <si>
    <t>Value</t>
  </si>
  <si>
    <t>Data kind</t>
  </si>
  <si>
    <t>Column Number</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</si>
  <si>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</si>
  <si>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</si>
  <si>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</si>
  <si>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</si>
  <si>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</si>
  <si>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</si>
  <si>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</si>
  <si>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</si>
  <si>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</si>
  <si>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</si>
  <si>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</si>
  <si>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</si>
  <si>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</si>
  <si>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</si>
  <si>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</si>
  <si>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</si>
  <si>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</si>
  <si>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</si>
  <si>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</si>
  <si>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</si>
  <si>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</si>
  <si>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level</t>
  </si>
  <si>
    <t>value</t>
  </si>
  <si>
    <t>shortDescription</t>
  </si>
  <si>
    <t>longDescription</t>
  </si>
  <si>
    <t>tooltip</t>
  </si>
  <si>
    <t>onURL</t>
  </si>
  <si>
    <t>parent</t>
  </si>
  <si>
    <t>classes</t>
  </si>
  <si>
    <t>oookind</t>
  </si>
  <si>
    <t>UNO id of the parent UNO.</t>
  </si>
  <si>
    <t>The layer within the parent to use</t>
  </si>
  <si>
    <t>What to draw for ooo</t>
  </si>
  <si>
    <t>The Symbol or Graphic Style to use.</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</si>
  <si>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</si>
  <si>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</si>
  <si>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</si>
  <si>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</si>
  <si>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</si>
  <si>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</si>
  <si>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</si>
  <si>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</si>
  <si>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The ooo position - and often the size - are used as the key to which all other elements are either set equal to - of offset/calcualted from.</t>
  </si>
  <si>
    <t>Valid Illustrator Symbol or Graphic Style name</t>
  </si>
  <si>
    <t>points or degrees (for Radial Kinds)</t>
  </si>
  <si>
    <t>symbol</t>
  </si>
  <si>
    <t>If oookind is 'symbol' then this is specifies an Illustrator symbol name - else - for 'rect' or 'ellipes' it specifies a Graphic Style.  If blank nothing will be put in the ooo group.</t>
  </si>
  <si>
    <t>VCThingLabel</t>
  </si>
  <si>
    <t>ttStyle</t>
  </si>
  <si>
    <t>subparent</t>
  </si>
  <si>
    <t>closeFunction</t>
  </si>
  <si>
    <t>openFunction</t>
  </si>
  <si>
    <t>hoverAction</t>
  </si>
  <si>
    <t>clickAction</t>
  </si>
  <si>
    <t>onDoubleClick</t>
  </si>
  <si>
    <t>url</t>
  </si>
  <si>
    <t>urlText</t>
  </si>
  <si>
    <t>infoPane</t>
  </si>
  <si>
    <t>closeURL</t>
  </si>
  <si>
    <t>hoverFunction</t>
  </si>
  <si>
    <t>clickFunction</t>
  </si>
  <si>
    <t>offFunction</t>
  </si>
  <si>
    <t>rowNumber</t>
  </si>
  <si>
    <t>ooo</t>
  </si>
  <si>
    <t>hierarchy</t>
  </si>
  <si>
    <t>vvv (default), xxx, or uno (immediate child)</t>
  </si>
  <si>
    <t>Only used by Connection kind.</t>
  </si>
  <si>
    <t>offsetKind</t>
  </si>
  <si>
    <t>The connection starting point - this UNO's ooo point.</t>
  </si>
  <si>
    <t>The connection end point - this UNO's ooo point.</t>
  </si>
  <si>
    <t>Rendering Order</t>
  </si>
  <si>
    <t>Must render the things first (toward bottom of the spreadsheet), and only then render the connections - because the connections refer to the things.</t>
  </si>
  <si>
    <t>UNO</t>
  </si>
  <si>
    <t>unoFrom</t>
  </si>
  <si>
    <t>unoTo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</si>
  <si>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</si>
  <si>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</si>
  <si>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</si>
  <si>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</si>
  <si>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</si>
  <si>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</si>
  <si>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partof</t>
  </si>
  <si>
    <t>used by custom functions to identify links that indicate part-whole member ships</t>
  </si>
  <si>
    <t>used by custom functions to identify links that identify connections, flows, or sequences</t>
  </si>
  <si>
    <t>used by custom functions to identify text labels</t>
  </si>
  <si>
    <t>Sets CSS class(es) for the UNO.  Note that these can be inserted here into the Illustrator/SVG file and/or can be specified in the 'classes' filed of the DB.</t>
  </si>
  <si>
    <t>hover</t>
  </si>
  <si>
    <t>L1</t>
  </si>
  <si>
    <t>L2</t>
  </si>
  <si>
    <t>L3</t>
  </si>
  <si>
    <t>L4</t>
  </si>
  <si>
    <t>L5</t>
  </si>
  <si>
    <t>L6</t>
  </si>
  <si>
    <t>N1</t>
  </si>
  <si>
    <t>N2</t>
  </si>
  <si>
    <t>N3</t>
  </si>
  <si>
    <t>N4</t>
  </si>
  <si>
    <t>N5</t>
  </si>
  <si>
    <t>N6</t>
  </si>
  <si>
    <t>Level</t>
  </si>
  <si>
    <t>L0</t>
  </si>
  <si>
    <t>Start Angle</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</si>
  <si>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</si>
  <si>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</si>
  <si>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</si>
  <si>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</si>
  <si>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</si>
  <si>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Radial</t>
  </si>
  <si>
    <t>Linear</t>
  </si>
  <si>
    <t>hpos</t>
  </si>
  <si>
    <t>horiz</t>
  </si>
  <si>
    <t>vert</t>
  </si>
  <si>
    <t>The outline level of the UNO</t>
  </si>
  <si>
    <t>OpenClose</t>
  </si>
  <si>
    <t>oooOpacity</t>
  </si>
  <si>
    <t>class names (no 'class:' prefix), space-separated.  Special names used by customsuff.js: connection, partof, label</t>
  </si>
  <si>
    <t>H size</t>
  </si>
  <si>
    <t>V size</t>
  </si>
  <si>
    <t>Steps per Level</t>
  </si>
  <si>
    <t>Number of Elements</t>
  </si>
  <si>
    <t>Level Size</t>
  </si>
  <si>
    <t xml:space="preserve">Per Level </t>
  </si>
  <si>
    <t>Total</t>
  </si>
  <si>
    <t>Interim x calculation</t>
  </si>
  <si>
    <t>Interim y calculation</t>
  </si>
  <si>
    <t>Final radial position</t>
  </si>
  <si>
    <t>Final linear position</t>
  </si>
  <si>
    <t>Radius from the control value</t>
  </si>
  <si>
    <t>B</t>
  </si>
  <si>
    <t>C</t>
  </si>
  <si>
    <t>D</t>
  </si>
  <si>
    <t>E</t>
  </si>
  <si>
    <t>F</t>
  </si>
  <si>
    <t>G</t>
  </si>
  <si>
    <t>Title</t>
  </si>
  <si>
    <t>prefix</t>
  </si>
  <si>
    <t>Cmd 1</t>
  </si>
  <si>
    <t>Cmd 2</t>
  </si>
  <si>
    <t>Cmd 3</t>
  </si>
  <si>
    <t>Cmd 5</t>
  </si>
  <si>
    <t>Cmd 6</t>
  </si>
  <si>
    <t>Cmd 7</t>
  </si>
  <si>
    <t>Cmd 8</t>
  </si>
  <si>
    <t>Cmd 9</t>
  </si>
  <si>
    <t>Cmd 10</t>
  </si>
  <si>
    <t>Cmd 11</t>
  </si>
  <si>
    <t>Cmd 12</t>
  </si>
  <si>
    <t>Cmd 13</t>
  </si>
  <si>
    <t>Cmd 14</t>
  </si>
  <si>
    <t>Cmd 15</t>
  </si>
  <si>
    <t>Cmd 16</t>
  </si>
  <si>
    <t>panx</t>
  </si>
  <si>
    <t>pany</t>
  </si>
  <si>
    <t>zoom</t>
  </si>
  <si>
    <t>gotoz</t>
  </si>
  <si>
    <t>UNO link bit</t>
  </si>
  <si>
    <t>pan/zoom bit</t>
  </si>
  <si>
    <t>begin link bit</t>
  </si>
  <si>
    <t>class bit</t>
  </si>
  <si>
    <t>Link style</t>
  </si>
  <si>
    <t>closing</t>
  </si>
  <si>
    <t>slide</t>
  </si>
  <si>
    <t>class="</t>
  </si>
  <si>
    <t>"&gt;  &lt;span style="color:black; font-size:10px"&gt;</t>
  </si>
  <si>
    <t>&lt;/span&gt; &lt;/a&gt;     &lt;br&gt;</t>
  </si>
  <si>
    <t>md</t>
  </si>
  <si>
    <t>?</t>
  </si>
  <si>
    <t>{</t>
  </si>
  <si>
    <t>Segment or audio file name</t>
  </si>
  <si>
    <t>Element</t>
  </si>
  <si>
    <t>Segment Elements</t>
  </si>
  <si>
    <t>Element or audio prefix</t>
  </si>
  <si>
    <t>End Segment</t>
  </si>
  <si>
    <t>Start Segment</t>
  </si>
  <si>
    <t>,</t>
  </si>
  <si>
    <t>For all segments and elmement excep the last one</t>
  </si>
  <si>
    <t>Start File</t>
  </si>
  <si>
    <t>End File</t>
  </si>
  <si>
    <t>}</t>
  </si>
  <si>
    <t>Copy this column to the animate.json file.</t>
  </si>
  <si>
    <t xml:space="preserve"> } , { "type":"audio", "content":"audio/</t>
  </si>
  <si>
    <t>Specifies the name of the segement or audio file – depending on if it's a segment or element</t>
  </si>
  <si>
    <t>audio file + element postfix</t>
  </si>
  <si>
    <t>JSON comma seperator</t>
  </si>
  <si>
    <t>This is set up to create an animation based on the slide defined in the Story sheet.  You need to manually adjust the segment start/end points depending on where the slide sections are.  Slide sections are tyically marked by an 'md' in Story coulumn D.</t>
  </si>
  <si>
    <t>Markdown text - as the title of the section (if column D = 'md') or the title of the slide link.</t>
  </si>
  <si>
    <t>Any URL command - or set of &amp; linked commands.</t>
  </si>
  <si>
    <t>Cmd4</t>
  </si>
  <si>
    <t>Contet prefix</t>
  </si>
  <si>
    <t>{ "type": "synchronous", "elements": [ { "type":"url", "content":"</t>
  </si>
  <si>
    <t>: {  "elements":  [</t>
  </si>
  <si>
    <t>If you're specifying synchornicity use:
.mp3" } ] }
else use:
.mp3" }</t>
  </si>
  <si>
    <t>If you want specify a synchronus elemement use:
{ "type": "synchronous", "elements": [ { "type":"url", "content":"
 If you want the defualt 'asynchronous' just use:
{ "type":"url", "content":"</t>
  </si>
  <si>
    <t>offURL</t>
  </si>
  <si>
    <t>onFunction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</si>
  <si>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</si>
  <si>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</si>
  <si>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</si>
  <si>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</si>
  <si>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</si>
  <si>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</si>
  <si>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Unique object ID used as the ID in the database.</t>
  </si>
  <si>
    <t>Text label for the UNO</t>
  </si>
  <si>
    <t>A capital 'X' or blank</t>
  </si>
  <si>
    <t>Created using makeOutline script</t>
  </si>
  <si>
    <t>Units</t>
  </si>
  <si>
    <t>Camel-case text</t>
  </si>
  <si>
    <t>Text</t>
  </si>
  <si>
    <t>Things/Level</t>
  </si>
  <si>
    <t>8</t>
  </si>
  <si>
    <t>4</t>
  </si>
  <si>
    <t>3</t>
  </si>
  <si>
    <t>0</t>
  </si>
  <si>
    <t>noTitle</t>
  </si>
  <si>
    <t xml:space="preserve">**Where to start?**  This is a critical question that we'll want to carefully think-through.  The idea of starting with a relatively simple SasS product is appealing, however to get to sale #1, we have to roughly go through these steps:  
- Competitive research  
- Market research   
- Product research &amp; design  
- Product development &amp; testing  
- Product website, branding, marketing, etc.
All of course doable, but will take a certain amount of up-front time and money before any revenue flows, and even then, the revenues are far from certain.
Contrast the product approach outlined above with the kind of consulting approach I'm most familiar.  For example, I'd be ready to tomorrow to go pitch the Rockefeller foundation to give us $300K to  create version 1.0 of the 'Resilient Cities System Hub'.  That's money up-front to do the work, build the business structure,  and create a nice demo of our capabilities.  
</t>
  </si>
  <si>
    <t>Used to specific if this should be a +++ command or full command (blank)</t>
  </si>
  <si>
    <t>openURL</t>
  </si>
  <si>
    <t>Elements to use:</t>
  </si>
  <si>
    <t>Defaults</t>
  </si>
  <si>
    <t>An optional function that is run when the UNO is turned on – replaces the default function: display: inline.</t>
  </si>
  <si>
    <t>An optional function that is run when the UNO is turned off – replaces the default function: display: none.</t>
  </si>
  <si>
    <t>Adds the openLink funciton if there is a url, and adds the http:// predfix</t>
  </si>
  <si>
    <t>From scriv.csv</t>
  </si>
  <si>
    <t>The default, unless overridden by a scriv.csv input.</t>
  </si>
  <si>
    <t>Typically the same for the whole map.</t>
  </si>
  <si>
    <t>Imported from scriv.csv, or blank.</t>
  </si>
  <si>
    <t>Default Notes</t>
  </si>
  <si>
    <t>Imported from scriv.csv - stripping out the commas between multiple classes, or blank.</t>
  </si>
  <si>
    <t>outlineNumber</t>
  </si>
  <si>
    <t>Keywords</t>
  </si>
  <si>
    <t>Synopsis</t>
  </si>
  <si>
    <t>infopane</t>
  </si>
  <si>
    <t>Document Text</t>
  </si>
  <si>
    <t>Outline #</t>
  </si>
  <si>
    <t>TitleandID</t>
  </si>
  <si>
    <t>Title and ID</t>
  </si>
  <si>
    <t>Parent</t>
  </si>
  <si>
    <t>Marketing Synopsis</t>
  </si>
  <si>
    <t>This is the marketing text.</t>
  </si>
  <si>
    <t>The product categories and industry buzzwords that position our potential offerings.</t>
  </si>
  <si>
    <t>marketing.com</t>
  </si>
  <si>
    <t>L7</t>
  </si>
  <si>
    <t>L8</t>
  </si>
  <si>
    <t>N7</t>
  </si>
  <si>
    <t>N8</t>
  </si>
  <si>
    <t>These number are needed to for the radial or linear positioning schemes - calculations to the right –&gt;</t>
  </si>
  <si>
    <t>Total Angle/Length</t>
  </si>
  <si>
    <t>degress</t>
  </si>
  <si>
    <t>scale1</t>
  </si>
  <si>
    <t>scale2</t>
  </si>
  <si>
    <t>N</t>
  </si>
  <si>
    <t>Center Point:</t>
  </si>
  <si>
    <t>Per-Level Offsets</t>
  </si>
  <si>
    <t>Radial 0 / Linear 1 Switch:</t>
  </si>
  <si>
    <t>CSV Name:</t>
  </si>
  <si>
    <t>Auto-Generating Outlines - using the script 'makeOutline' - Select AF21-26 then run 'makeOutline'</t>
  </si>
  <si>
    <t>Scaling</t>
  </si>
  <si>
    <t>StoryLinks - named range, to copy-paste to the story/views file</t>
  </si>
  <si>
    <t>+++&amp;</t>
  </si>
  <si>
    <t>ID fo DB - copied from column A</t>
  </si>
  <si>
    <t>Label/Name of the UNO - copied from column B</t>
  </si>
  <si>
    <t>h</t>
  </si>
  <si>
    <t>x offet</t>
  </si>
  <si>
    <t>y offset</t>
  </si>
  <si>
    <t>x</t>
  </si>
  <si>
    <t>y</t>
  </si>
  <si>
    <t>w</t>
  </si>
  <si>
    <t>offset
left/ctr</t>
  </si>
  <si>
    <t>offset
top/ctr</t>
  </si>
  <si>
    <t>These are also used by links to scale the from/to masking objects.</t>
  </si>
  <si>
    <t>The offset between one leverl and the next.  The booleans left/ctr and top/ctr determine how children are placed relative to the offset</t>
  </si>
  <si>
    <t>The width and height of the 'child-box' in which the children will be distributed.</t>
  </si>
  <si>
    <t>Determines in the offset is used as the center line of 'child-box' (1), or as the left/top edge.</t>
  </si>
  <si>
    <t>% Sign - ignore</t>
  </si>
  <si>
    <t xml:space="preserve">render = "X"  if UNO layer exists delete it and replace it with a new one
render = "N" if UNO layer exists  skip the UNO entirely and only render new UNOs
</t>
  </si>
  <si>
    <t>These are used a middle step of a 2-part calculation needed to split-out the .dot separated outline numbers.</t>
  </si>
  <si>
    <t>Number of things in the level</t>
  </si>
  <si>
    <t>Outline number at that level</t>
  </si>
  <si>
    <t>fadeOn,0.4</t>
  </si>
  <si>
    <t>Off
Custom Function Inheritance</t>
  </si>
  <si>
    <t>On
Custom Function Inheritance</t>
  </si>
  <si>
    <t>Open
Custom Function Inheritance</t>
  </si>
  <si>
    <t>Close
Custom Function Inheritance</t>
  </si>
  <si>
    <t>fadeOff,0.4</t>
  </si>
  <si>
    <t>The default, unless overridden by a scriv.csv input, or by inheritance from a parent (scriv! U,V,W,X).  Note that link UNOs unoTo isn't blank) are excluded from inheritance.</t>
  </si>
  <si>
    <t>Proper ID
Stripped of illegal characters</t>
  </si>
  <si>
    <t>GenericLink</t>
  </si>
  <si>
    <t>Proper Parent
Stripped of illegal characters</t>
  </si>
  <si>
    <t>Map</t>
  </si>
  <si>
    <t>subtitle</t>
  </si>
  <si>
    <t>drawClose,1.6</t>
  </si>
  <si>
    <t xml:space="preserve">Camelcase alphanumeric, no special characters or punctuation marks except for ‘-’ dash </t>
  </si>
  <si>
    <t>Text label for the UNO: used in the info-pane and tooltips.</t>
  </si>
  <si>
    <t>Assigns CSS classes to the UNO.  Can be any class name, or the special classes:
connection  |  partof  |  label</t>
  </si>
  <si>
    <t>Used by the sequecing funciton to identigy the from UNO.</t>
  </si>
  <si>
    <t>Used by the sequecing funciton to identigy the to UNO.</t>
  </si>
  <si>
    <t>Used by the spreadsheer or custom code as needed.</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</si>
  <si>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</si>
  <si>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</si>
  <si>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</si>
  <si>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</si>
  <si>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</si>
  <si>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</si>
  <si>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</si>
  <si>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</si>
  <si>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</si>
  <si>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0 | 1
Do not show (0) or show (1) the tooltip.</t>
  </si>
  <si>
    <t>none
hover
click</t>
  </si>
  <si>
    <t>An optional URL command that is run when UNO is turned on.</t>
  </si>
  <si>
    <t>Proper unoFrom
Stripped of illegal characters</t>
  </si>
  <si>
    <t>Proper unoTo
Stripped of illegal characters</t>
  </si>
  <si>
    <t>drawOpenOn,3.2</t>
  </si>
  <si>
    <t>Proper Keyword/classes
Stripped of illegal characters</t>
  </si>
  <si>
    <t>atParent</t>
  </si>
  <si>
    <t>Boolean - if true, then place the UNO relative to its parent.</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</si>
  <si>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t>
    </r>
  </si>
  <si>
    <t>External Environment</t>
  </si>
  <si>
    <t>Purpose</t>
  </si>
  <si>
    <t>Intent</t>
  </si>
  <si>
    <t>Activities</t>
  </si>
  <si>
    <t>Core Activities</t>
  </si>
  <si>
    <t>Support Activities</t>
  </si>
  <si>
    <t>Methods</t>
  </si>
  <si>
    <t>orgmap</t>
  </si>
  <si>
    <t>NodeSquare</t>
  </si>
  <si>
    <t>Natural Environment</t>
  </si>
  <si>
    <t>Social Environment</t>
  </si>
  <si>
    <t>Supply Markets</t>
  </si>
  <si>
    <t>fadeOn,0.6</t>
  </si>
  <si>
    <t>fadeOff,0.6</t>
  </si>
  <si>
    <t xml:space="preserve"> </t>
  </si>
  <si>
    <t>Divisions</t>
  </si>
  <si>
    <t>Resources</t>
  </si>
  <si>
    <t>Political Environment</t>
  </si>
  <si>
    <t>Staff</t>
  </si>
  <si>
    <t>Start</t>
  </si>
  <si>
    <t>###Introduction</t>
  </si>
  <si>
    <t>Oranization Elements</t>
  </si>
  <si>
    <t>Environment Elements</t>
  </si>
  <si>
    <t>Org &amp; Environment – Details</t>
  </si>
  <si>
    <t>open=Map</t>
  </si>
  <si>
    <t>open=Organization</t>
  </si>
  <si>
    <t>open=ExternalEnvironment</t>
  </si>
  <si>
    <t>Service Providers / Partners</t>
  </si>
  <si>
    <t>Customer Markets</t>
  </si>
  <si>
    <t>Geographies</t>
  </si>
  <si>
    <t>open=Purpose</t>
  </si>
  <si>
    <t>open=Intent</t>
  </si>
  <si>
    <t>open=Activities</t>
  </si>
  <si>
    <t>open=CoreActivities</t>
  </si>
  <si>
    <t>open=Resources</t>
  </si>
  <si>
    <t>open=SupportActivities</t>
  </si>
  <si>
    <t>open=Methods</t>
  </si>
  <si>
    <t>open=Staff</t>
  </si>
  <si>
    <t>open=SupplyMarkets</t>
  </si>
  <si>
    <t>open=ServicesPartners</t>
  </si>
  <si>
    <t>open=CustomerMarkets</t>
  </si>
  <si>
    <t>open=NaturalEnvironment</t>
  </si>
  <si>
    <t>openall=Divisions</t>
  </si>
  <si>
    <t>panx=2600.0&amp;pany=1600.0&amp;zoom=1.0</t>
  </si>
  <si>
    <t>panx=2600.0&amp;pany=1600.0&amp;zoom=1.4</t>
  </si>
  <si>
    <t>openall=PoliticalEnvironment</t>
  </si>
  <si>
    <t>open=Geography</t>
  </si>
  <si>
    <t>panx=860&amp;pany=1400&amp;zoom=2.3</t>
  </si>
  <si>
    <t>panx=4200&amp;pany=1400&amp;zoom=2.3</t>
  </si>
  <si>
    <t>wpane=180&amp;epane=320&amp;panx=2600.0&amp;pany=1600.0&amp;zoom=1.0</t>
  </si>
  <si>
    <t>panx=2600.0&amp;pany=1600.0&amp;zoom=1.7</t>
  </si>
  <si>
    <t>panx=2600.0&amp;pany=1850.0&amp;zoom=1.9</t>
  </si>
  <si>
    <t>Supply Chains</t>
  </si>
  <si>
    <t>open=SupplyChain</t>
  </si>
  <si>
    <t>open=Channels</t>
  </si>
  <si>
    <t>openall=SocialEnvironment</t>
  </si>
  <si>
    <t>open=ExternalEnvironment&amp;open=SupplyMarkets&amp;open=ServicesPartners&amp;open=CustomerMarkets&amp;openall=SocialEnvironment&amp;openall=PoliticalEnvironment</t>
  </si>
  <si>
    <t>open=Map&amp;open=Organization&amp;open=Purpose&amp;open=Intent&amp;open=Activities&amp;open=CoreActivities&amp;open=Resources&amp;open=SupportActivities&amp;open=Methods</t>
  </si>
  <si>
    <t>open=Divisions</t>
  </si>
  <si>
    <t>unoInfo</t>
  </si>
  <si>
    <t>fileInfo</t>
  </si>
  <si>
    <t>formInfo</t>
  </si>
  <si>
    <t xml:space="preserve">                    </t>
  </si>
  <si>
    <t xml:space="preserve">     </t>
  </si>
  <si>
    <t>Basic Framework</t>
  </si>
  <si>
    <t>open=Organization-</t>
  </si>
  <si>
    <t>close=Organization-</t>
  </si>
  <si>
    <t>close=ExternalEnvironment-</t>
  </si>
  <si>
    <t>open=ExternalEnvironment-</t>
  </si>
  <si>
    <t>open=Pupose</t>
  </si>
  <si>
    <t>Cmd 1 - Previously</t>
  </si>
  <si>
    <t>Cmd 2 - Forward</t>
  </si>
  <si>
    <t>Cmd 3 - Reverse</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</si>
  <si>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
Sum of all the previous commands.</t>
    </r>
  </si>
  <si>
    <t>Any URL command - or set of &amp; linked commands.
The new command for this slide.</t>
  </si>
  <si>
    <t>Back-out the following command.</t>
  </si>
  <si>
    <t>HTML</t>
  </si>
  <si>
    <t>&lt;/span&gt; &lt;/a&gt;</t>
  </si>
  <si>
    <t>link ID</t>
  </si>
  <si>
    <t>Slide Number</t>
  </si>
  <si>
    <t>Cmd4 - infoPane</t>
  </si>
  <si>
    <t>ID code</t>
  </si>
  <si>
    <t>Slide</t>
  </si>
  <si>
    <t>Cmd 16 - pan &amp; zoom</t>
  </si>
  <si>
    <t>drawOpen,1.2</t>
  </si>
  <si>
    <t>drawClose,1.2</t>
  </si>
  <si>
    <t>slideURL</t>
  </si>
  <si>
    <t>panZoom</t>
  </si>
  <si>
    <t>&lt;br&gt;</t>
  </si>
  <si>
    <t>XX Factors</t>
  </si>
  <si>
    <t>none</t>
  </si>
  <si>
    <t>panx=2050.0&amp;pany=1200.0&amp;zoom=1.000</t>
  </si>
  <si>
    <t>on=Map&amp;open=Banking&amp;open=Finance&amp;open=SupplyChain&amp;open=Communities&amp;open=Information&amp;open=Media&amp;open=Research&amp;open=NaturalEnvironment&amp;open=InvestmentConsultants&amp;open=ProxyVoting&amp;open=FundManagers&amp;open=Individuals2&amp;epane=280&amp;wpane=200&amp;story=story.html&amp;openall=InstitutionalInvestors&amp;unoInfo=GenderLens</t>
  </si>
  <si>
    <t>The Finance Map</t>
  </si>
  <si>
    <t>unoInfo=GL-IndividualInvestorsQ</t>
  </si>
  <si>
    <t>openall=GL-Roles</t>
  </si>
  <si>
    <t>And the important conversations</t>
  </si>
  <si>
    <t>open=GL-Roles</t>
  </si>
  <si>
    <t>Identifying key roles</t>
  </si>
  <si>
    <t>open=GL-GenderBalancedProductsServices</t>
  </si>
  <si>
    <t>The 2 sides of products &amp; services</t>
  </si>
  <si>
    <t>open=GL-KeyGenderLenses</t>
  </si>
  <si>
    <t>&lt;h3&gt;Gender Lens Slides&lt;/h3&gt;</t>
  </si>
  <si>
    <t>Gl Investors</t>
  </si>
  <si>
    <t>open=GenderLensInvestors</t>
  </si>
  <si>
    <t>open=XXFactors</t>
  </si>
  <si>
    <t>openall=GL-KeyGenderLenses</t>
  </si>
  <si>
    <t>The 3 gender lenses</t>
  </si>
  <si>
    <t>AGL Axis</t>
  </si>
  <si>
    <t>open=GL-Axis</t>
  </si>
  <si>
    <t>Enablers</t>
  </si>
  <si>
    <t>open=GL-Enablers</t>
  </si>
  <si>
    <t>close=GL-KeyGenderLenses</t>
  </si>
  <si>
    <t>Gender Lenes</t>
  </si>
  <si>
    <t>close=GL-Axis</t>
  </si>
  <si>
    <t>open=GenderLensInvesting</t>
  </si>
  <si>
    <t>%</t>
  </si>
  <si>
    <t>‚Ä¢</t>
  </si>
  <si>
    <t>Collaboration‚Ä®_x000D_</t>
  </si>
  <si>
    <t>Communication‚Ä®_x000D_</t>
  </si>
  <si>
    <t>Processes‚Ä®_x000D_</t>
  </si>
  <si>
    <t xml:space="preserve">Technology </t>
  </si>
  <si>
    <t>postfix</t>
  </si>
  <si>
    <t>URL prefix</t>
  </si>
  <si>
    <t>+++&amp;on=Map</t>
  </si>
  <si>
    <t>Outline Start</t>
  </si>
  <si>
    <t>Outline End</t>
  </si>
  <si>
    <t>Outline Title</t>
  </si>
  <si>
    <t>On/Off/Open/Close</t>
  </si>
  <si>
    <t>On / Off / Open / Close</t>
  </si>
  <si>
    <t>MacroDemo</t>
  </si>
  <si>
    <t>OpenLevelA</t>
  </si>
  <si>
    <t>Open Level A</t>
  </si>
  <si>
    <t>on=Map&amp;panx=1000&amp;pany=1000&amp;zoom=2.0</t>
  </si>
  <si>
    <t>OpenLevelB</t>
  </si>
  <si>
    <t>Open Level B</t>
  </si>
  <si>
    <t>---&amp;open=n0&amp;closeall=n1&amp;panx=1000&amp;pany=1000&amp;zoom=2.0</t>
  </si>
  <si>
    <t>OpenLevelC</t>
  </si>
  <si>
    <t>Open Level C</t>
  </si>
  <si>
    <t>---&amp;open=n0&amp;closeall=n1&amp;open=n1&amp;panx=1000&amp;pany=630&amp;zoom=2.5</t>
  </si>
  <si>
    <t>OpenLevelD</t>
  </si>
  <si>
    <t>Open Level D</t>
  </si>
  <si>
    <t>+++&amp;open=n0&amp;open=n1&amp;open=n1-1&amp;open=n1-2&amp;open=n1-3&amp;open=n1-4&amp;panx=1000&amp;pany=630&amp;zoom=2.5</t>
  </si>
  <si>
    <t>OpenLevelE</t>
  </si>
  <si>
    <t>Open Level E</t>
  </si>
  <si>
    <t>+++&amp;open=n0&amp;open=n1&amp;openall=n1-1&amp;openall=n1-2&amp;openall=n1-3&amp;openall=n1-4&amp;panx=1000&amp;pany=630&amp;zoom=2.5</t>
  </si>
  <si>
    <t>CustomFunctions</t>
  </si>
  <si>
    <t>Custom Functions</t>
  </si>
  <si>
    <t>Tracing</t>
  </si>
  <si>
    <t>Zooming&amp;Highlighting</t>
  </si>
  <si>
    <t>Zooming &amp; Highlighting</t>
  </si>
  <si>
    <t>ClassSelectors</t>
  </si>
  <si>
    <t>Class Selectors</t>
  </si>
  <si>
    <t>Video</t>
  </si>
  <si>
    <t>Animations</t>
  </si>
  <si>
    <t>Forms</t>
  </si>
  <si>
    <t>SpeechSynthesis</t>
  </si>
  <si>
    <t>Speech Synthesis</t>
  </si>
  <si>
    <t>Outline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</si>
</sst>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2"/>
      <color theme="1"/>
      <name val="Calibri"/>
      <family val="2"/>
      <scheme val="minor"/>
    </font>
    <font>
      <sz val="14"/>
      <color theme="1"/>
      <name val="MyriadPro-Regular"/>
      <family val="2"/>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sz val="12"/>
      <color rgb="FF000000"/>
      <name val="Calibri"/>
      <family val="2"/>
      <scheme val="minor"/>
    </font>
    <font>
      <sz val="11"/>
      <color theme="1"/>
      <name val="Menlo"/>
      <family val="2"/>
    </font>
    <font>
      <sz val="9"/>
      <color theme="1"/>
      <name val="Calibri"/>
      <family val="2"/>
      <scheme val="minor"/>
    </font>
    <font>
      <sz val="8"/>
      <color theme="1"/>
      <name val="Cousine"/>
      <family val="2"/>
    </font>
    <font>
      <sz val="10"/>
      <color theme="1"/>
      <name val="Myriad Pro"/>
    </font>
    <font>
      <b/>
      <sz val="12"/>
      <color theme="1"/>
      <name val="Cousine"/>
      <family val="2"/>
    </font>
    <font>
      <b/>
      <sz val="14"/>
      <color theme="1"/>
      <name val="MyriadPro-Regular"/>
      <family val="2"/>
    </font>
    <font>
      <b/>
      <sz val="14"/>
      <color rgb="FF000000"/>
      <name val="MyriadPro-Regular"/>
      <family val="2"/>
    </font>
    <font>
      <b/>
      <sz val="11"/>
      <color rgb="FF000000"/>
      <name val="Calibri"/>
      <family val="2"/>
      <scheme val="minor"/>
    </font>
    <font>
      <sz val="11"/>
      <color rgb="FF000000"/>
      <name val="Calibri"/>
      <family val="2"/>
      <scheme val="minor"/>
    </font>
    <font>
      <sz val="12"/>
      <color theme="1"/>
      <name val="Cousine"/>
      <family val="2"/>
    </font>
    <font>
      <sz val="11"/>
      <color rgb="FFFF0000"/>
      <name val="Cousine"/>
      <family val="2"/>
    </font>
    <font>
      <sz val="10"/>
      <color theme="1"/>
      <name val="Cousine"/>
      <family val="2"/>
    </font>
    <font>
      <b/>
      <sz val="12"/>
      <color rgb="FF000000"/>
      <name val="Andale Mono"/>
      <family val="2"/>
    </font>
    <font>
      <b/>
      <sz val="12"/>
      <color theme="1"/>
      <name val="Andale Mono"/>
      <family val="2"/>
    </font>
    <font>
      <sz val="10"/>
      <color indexed="8"/>
      <name val="Andale Mono"/>
      <family val="2"/>
    </font>
    <font>
      <b/>
      <sz val="10"/>
      <color indexed="8"/>
      <name val="Andale Mono"/>
      <family val="2"/>
    </font>
    <font>
      <sz val="12"/>
      <color theme="1"/>
      <name val="Andale Mono"/>
      <family val="2"/>
    </font>
    <font>
      <sz val="12"/>
      <color rgb="FF000000"/>
      <name val="Andale Mono"/>
      <family val="2"/>
    </font>
    <font>
      <sz val="10"/>
      <color theme="1"/>
      <name val="Andale Mono"/>
      <family val="2"/>
    </font>
    <font>
      <b/>
      <sz val="14"/>
      <color theme="1"/>
      <name val="Cousine"/>
      <family val="2"/>
    </font>
    <font>
      <b/>
      <sz val="14"/>
      <color rgb="FF000000"/>
      <name val="Cousine"/>
      <family val="2"/>
    </font>
    <font>
      <sz val="10.5"/>
      <color theme="1"/>
      <name val="Menlo"/>
      <family val="2"/>
    </font>
    <font>
      <b/>
      <sz val="12"/>
      <color indexed="8"/>
      <name val="Andale Mono"/>
      <family val="2"/>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DFAE3"/>
        <bgColor indexed="64"/>
      </patternFill>
    </fill>
    <fill>
      <patternFill patternType="solid">
        <fgColor rgb="FFDDEBF7"/>
        <bgColor rgb="FF000000"/>
      </patternFill>
    </fill>
    <fill>
      <patternFill patternType="solid">
        <fgColor theme="7" tint="0.59999389629810485"/>
        <bgColor indexed="64"/>
      </patternFill>
    </fill>
  </fills>
  <borders count="1">
    <border>
      <left/>
      <right/>
      <top/>
      <bottom/>
      <diagonal/>
    </border>
  </borders>
  <cellStyleXfs count="10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1">
    <xf numFmtId="0" fontId="0" fillId="0" borderId="0" xfId="0"/>
    <xf numFmtId="0" fontId="0" fillId="0" borderId="0" xfId="0" applyAlignment="1">
      <alignment vertical="top"/>
    </xf>
    <xf numFmtId="0" fontId="4" fillId="0" borderId="0" xfId="0" applyFont="1" applyAlignment="1">
      <alignment vertical="top"/>
    </xf>
    <xf numFmtId="0" fontId="5" fillId="0" borderId="0" xfId="0" applyFont="1"/>
    <xf numFmtId="0" fontId="4" fillId="0" borderId="0" xfId="0" applyFont="1"/>
    <xf numFmtId="0" fontId="6" fillId="0" borderId="0" xfId="0" applyFont="1" applyAlignment="1">
      <alignment vertical="top"/>
    </xf>
    <xf numFmtId="0" fontId="0" fillId="0" borderId="0" xfId="0" applyAlignment="1">
      <alignment wrapText="1"/>
    </xf>
    <xf numFmtId="0" fontId="11" fillId="0" borderId="0" xfId="0" applyFont="1" applyFill="1" applyBorder="1" applyAlignment="1">
      <alignment horizontal="left" vertical="top"/>
    </xf>
    <xf numFmtId="0" fontId="5" fillId="0" borderId="0" xfId="0" applyFont="1" applyAlignment="1">
      <alignment vertical="top"/>
    </xf>
    <xf numFmtId="0" fontId="0" fillId="0" borderId="0" xfId="0" applyAlignment="1">
      <alignment horizontal="left" wrapText="1"/>
    </xf>
    <xf numFmtId="0" fontId="4"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wrapText="1"/>
    </xf>
    <xf numFmtId="0" fontId="17" fillId="0" borderId="0" xfId="0" applyFont="1"/>
    <xf numFmtId="0" fontId="18" fillId="0" borderId="0" xfId="0" applyFont="1" applyAlignment="1">
      <alignment horizontal="left" vertical="top" wrapText="1"/>
    </xf>
    <xf numFmtId="0" fontId="8" fillId="2" borderId="0" xfId="0" applyFont="1" applyFill="1" applyBorder="1" applyAlignment="1">
      <alignment horizontal="center" vertical="center"/>
    </xf>
    <xf numFmtId="0"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1" fontId="10" fillId="0" borderId="0" xfId="0" applyNumberFormat="1" applyFont="1" applyFill="1" applyBorder="1" applyAlignment="1" applyProtection="1">
      <alignment horizontal="center" vertical="top" wrapText="1"/>
    </xf>
    <xf numFmtId="0" fontId="10" fillId="8" borderId="0" xfId="0" applyNumberFormat="1" applyFont="1" applyFill="1" applyBorder="1" applyAlignment="1" applyProtection="1">
      <alignment horizontal="left" vertical="top" wrapText="1"/>
    </xf>
    <xf numFmtId="1" fontId="10" fillId="8" borderId="0" xfId="0" applyNumberFormat="1" applyFont="1" applyFill="1" applyBorder="1" applyAlignment="1" applyProtection="1">
      <alignment horizontal="left" vertical="top" wrapText="1"/>
    </xf>
    <xf numFmtId="1" fontId="10" fillId="7" borderId="0" xfId="0" applyNumberFormat="1" applyFont="1" applyFill="1" applyBorder="1" applyAlignment="1" applyProtection="1">
      <alignment horizontal="center" vertical="top"/>
    </xf>
    <xf numFmtId="1" fontId="10" fillId="7" borderId="0" xfId="0" applyNumberFormat="1" applyFont="1" applyFill="1" applyBorder="1" applyAlignment="1" applyProtection="1">
      <alignment horizontal="center" vertical="top" wrapText="1"/>
    </xf>
    <xf numFmtId="1" fontId="10" fillId="2" borderId="0" xfId="0" applyNumberFormat="1" applyFont="1" applyFill="1" applyBorder="1" applyAlignment="1" applyProtection="1">
      <alignment horizontal="center" vertical="top" wrapText="1"/>
    </xf>
    <xf numFmtId="165" fontId="10" fillId="2" borderId="0" xfId="0" applyNumberFormat="1" applyFont="1" applyFill="1" applyBorder="1" applyAlignment="1" applyProtection="1">
      <alignment horizontal="center" vertical="top" wrapText="1"/>
    </xf>
    <xf numFmtId="0" fontId="10" fillId="2" borderId="0" xfId="0" applyFont="1" applyFill="1" applyBorder="1" applyAlignment="1">
      <alignment horizontal="center" vertical="center"/>
    </xf>
    <xf numFmtId="0" fontId="10" fillId="0" borderId="0" xfId="0" applyFont="1" applyBorder="1" applyAlignment="1">
      <alignment horizontal="center" vertical="center"/>
    </xf>
    <xf numFmtId="0" fontId="8" fillId="6" borderId="0" xfId="0" applyFont="1" applyFill="1" applyBorder="1" applyAlignment="1">
      <alignment horizontal="center" vertical="center"/>
    </xf>
    <xf numFmtId="0" fontId="10" fillId="0" borderId="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0" fontId="10" fillId="0" borderId="0" xfId="0" applyNumberFormat="1" applyFont="1" applyBorder="1" applyAlignment="1">
      <alignment horizontal="center" vertical="top" wrapText="1"/>
    </xf>
    <xf numFmtId="0" fontId="10" fillId="0" borderId="0" xfId="0" applyFont="1" applyBorder="1" applyAlignment="1">
      <alignment horizontal="center" vertical="top" wrapText="1"/>
    </xf>
    <xf numFmtId="0" fontId="10" fillId="6" borderId="0" xfId="0" applyFont="1" applyFill="1" applyBorder="1" applyAlignment="1">
      <alignment horizontal="center" vertical="top" wrapText="1"/>
    </xf>
    <xf numFmtId="2" fontId="8"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1" fillId="0" borderId="0" xfId="0" applyNumberFormat="1" applyFont="1" applyBorder="1"/>
    <xf numFmtId="0" fontId="11" fillId="0" borderId="0" xfId="0" applyFont="1" applyBorder="1"/>
    <xf numFmtId="0" fontId="11" fillId="6" borderId="0" xfId="0" applyFont="1" applyFill="1" applyBorder="1"/>
    <xf numFmtId="0" fontId="10" fillId="0" borderId="0" xfId="0" applyNumberFormat="1" applyFont="1" applyFill="1" applyBorder="1" applyAlignment="1" applyProtection="1">
      <alignment horizontal="left" vertical="top" wrapText="1"/>
    </xf>
    <xf numFmtId="164" fontId="10" fillId="0"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left" vertical="top" wrapText="1"/>
    </xf>
    <xf numFmtId="1" fontId="10" fillId="3" borderId="0" xfId="0" applyNumberFormat="1" applyFont="1" applyFill="1" applyBorder="1" applyAlignment="1" applyProtection="1">
      <alignment horizontal="left" vertical="top"/>
    </xf>
    <xf numFmtId="1" fontId="12" fillId="0" borderId="0" xfId="0" applyNumberFormat="1" applyFont="1" applyBorder="1" applyAlignment="1">
      <alignment horizontal="left" vertical="top" wrapText="1"/>
    </xf>
    <xf numFmtId="1" fontId="11" fillId="0" borderId="0"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left" vertical="top" wrapText="1"/>
    </xf>
    <xf numFmtId="1" fontId="11" fillId="9" borderId="0" xfId="0" applyNumberFormat="1" applyFont="1" applyFill="1" applyBorder="1" applyAlignment="1" applyProtection="1">
      <alignment horizontal="left" vertical="top" wrapText="1"/>
    </xf>
    <xf numFmtId="0" fontId="11" fillId="8" borderId="0" xfId="0" applyNumberFormat="1" applyFont="1" applyFill="1" applyBorder="1" applyAlignment="1" applyProtection="1">
      <alignment horizontal="left" vertical="top" wrapText="1"/>
    </xf>
    <xf numFmtId="1" fontId="11" fillId="8" borderId="0" xfId="0" applyNumberFormat="1" applyFont="1" applyFill="1" applyBorder="1" applyAlignment="1" applyProtection="1">
      <alignment horizontal="left" vertical="top" wrapText="1"/>
    </xf>
    <xf numFmtId="1" fontId="11" fillId="7" borderId="0" xfId="0" applyNumberFormat="1" applyFont="1" applyFill="1" applyBorder="1" applyAlignment="1" applyProtection="1">
      <alignment horizontal="left" vertical="top" wrapText="1"/>
    </xf>
    <xf numFmtId="1" fontId="11" fillId="2" borderId="0" xfId="0" applyNumberFormat="1" applyFont="1" applyFill="1" applyBorder="1" applyAlignment="1" applyProtection="1">
      <alignment horizontal="left" vertical="top" wrapText="1"/>
    </xf>
    <xf numFmtId="165" fontId="11" fillId="2" borderId="0" xfId="0" applyNumberFormat="1" applyFont="1" applyFill="1" applyBorder="1" applyAlignment="1" applyProtection="1">
      <alignment horizontal="right" vertical="top" wrapText="1"/>
    </xf>
    <xf numFmtId="1" fontId="11"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applyFont="1" applyBorder="1" applyAlignment="1">
      <alignment horizontal="left" vertical="top" wrapText="1"/>
    </xf>
    <xf numFmtId="0" fontId="13" fillId="6" borderId="0" xfId="0" applyFont="1" applyFill="1" applyBorder="1" applyAlignment="1">
      <alignment horizontal="left"/>
    </xf>
    <xf numFmtId="1" fontId="14" fillId="0" borderId="0" xfId="0" applyNumberFormat="1" applyFont="1" applyBorder="1" applyAlignment="1">
      <alignment horizontal="left" vertical="top" wrapText="1"/>
    </xf>
    <xf numFmtId="0" fontId="15" fillId="0" borderId="0" xfId="0" applyNumberFormat="1" applyFont="1" applyFill="1" applyBorder="1" applyAlignment="1" applyProtection="1">
      <alignment horizontal="left" vertical="top" wrapText="1"/>
    </xf>
    <xf numFmtId="1" fontId="13" fillId="0" borderId="0" xfId="0" applyNumberFormat="1" applyFont="1" applyFill="1" applyBorder="1" applyAlignment="1" applyProtection="1">
      <alignment horizontal="left" vertical="top" wrapText="1"/>
    </xf>
    <xf numFmtId="164" fontId="13" fillId="0" borderId="0" xfId="0" applyNumberFormat="1" applyFont="1" applyFill="1" applyBorder="1" applyAlignment="1" applyProtection="1">
      <alignment horizontal="left" vertical="top" wrapText="1"/>
    </xf>
    <xf numFmtId="164" fontId="13" fillId="9" borderId="0" xfId="0" applyNumberFormat="1" applyFont="1" applyFill="1" applyBorder="1" applyAlignment="1" applyProtection="1">
      <alignment horizontal="left" vertical="top" wrapText="1"/>
    </xf>
    <xf numFmtId="2" fontId="13" fillId="0" borderId="0" xfId="0" applyNumberFormat="1" applyFont="1" applyFill="1" applyBorder="1" applyAlignment="1" applyProtection="1">
      <alignment horizontal="left" vertical="top" wrapText="1"/>
    </xf>
    <xf numFmtId="0" fontId="13" fillId="8" borderId="0" xfId="0" applyNumberFormat="1" applyFont="1" applyFill="1" applyBorder="1" applyAlignment="1" applyProtection="1">
      <alignment horizontal="left" vertical="top" wrapText="1"/>
    </xf>
    <xf numFmtId="1" fontId="13" fillId="8" borderId="0" xfId="0" applyNumberFormat="1" applyFont="1" applyFill="1" applyBorder="1" applyAlignment="1" applyProtection="1">
      <alignment horizontal="left" vertical="top" wrapText="1"/>
    </xf>
    <xf numFmtId="1" fontId="13" fillId="7" borderId="0" xfId="0" applyNumberFormat="1" applyFont="1" applyFill="1" applyBorder="1" applyAlignment="1" applyProtection="1">
      <alignment horizontal="left" vertical="top"/>
    </xf>
    <xf numFmtId="1" fontId="13" fillId="7" borderId="0" xfId="0" applyNumberFormat="1" applyFont="1" applyFill="1" applyBorder="1" applyAlignment="1" applyProtection="1">
      <alignment horizontal="left" vertical="top" wrapText="1"/>
    </xf>
    <xf numFmtId="1" fontId="13" fillId="2" borderId="0" xfId="0" applyNumberFormat="1" applyFont="1" applyFill="1" applyBorder="1" applyAlignment="1" applyProtection="1">
      <alignment horizontal="left" vertical="top"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vertical="top" wrapText="1"/>
    </xf>
    <xf numFmtId="0" fontId="13" fillId="0" borderId="0" xfId="0" applyFont="1" applyBorder="1" applyAlignment="1">
      <alignment horizontal="left" vertical="top"/>
    </xf>
    <xf numFmtId="2" fontId="13" fillId="0" borderId="0" xfId="0" applyNumberFormat="1" applyFont="1" applyBorder="1" applyAlignment="1">
      <alignment horizontal="left" vertical="top"/>
    </xf>
    <xf numFmtId="1" fontId="13" fillId="7" borderId="0" xfId="0" quotePrefix="1" applyNumberFormat="1" applyFont="1" applyFill="1" applyBorder="1" applyAlignment="1" applyProtection="1">
      <alignment horizontal="left" vertical="top" wrapText="1"/>
    </xf>
    <xf numFmtId="0" fontId="11" fillId="0" borderId="0" xfId="0" applyNumberFormat="1" applyFont="1" applyBorder="1" applyAlignment="1">
      <alignment horizontal="left"/>
    </xf>
    <xf numFmtId="0" fontId="11" fillId="0" borderId="0" xfId="0" applyFont="1" applyBorder="1" applyAlignment="1">
      <alignment horizontal="left"/>
    </xf>
    <xf numFmtId="0" fontId="11" fillId="6" borderId="0" xfId="0" applyFont="1" applyFill="1" applyBorder="1" applyAlignment="1">
      <alignment horizontal="left"/>
    </xf>
    <xf numFmtId="2" fontId="11" fillId="0" borderId="0" xfId="0" applyNumberFormat="1" applyFont="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center"/>
    </xf>
    <xf numFmtId="2" fontId="11" fillId="0" borderId="0" xfId="0" applyNumberFormat="1" applyFont="1" applyBorder="1"/>
    <xf numFmtId="0" fontId="11" fillId="0" borderId="0" xfId="0" applyFont="1" applyFill="1" applyBorder="1"/>
    <xf numFmtId="0" fontId="5" fillId="0" borderId="0" xfId="0" applyFont="1" applyBorder="1" applyAlignment="1">
      <alignment vertical="top"/>
    </xf>
    <xf numFmtId="0" fontId="0" fillId="0" borderId="0" xfId="0" applyBorder="1" applyAlignment="1">
      <alignment vertical="top"/>
    </xf>
    <xf numFmtId="0" fontId="10" fillId="0" borderId="0" xfId="0" applyNumberFormat="1" applyFont="1" applyBorder="1"/>
    <xf numFmtId="0" fontId="11" fillId="0" borderId="0" xfId="0" applyFont="1" applyBorder="1" applyAlignment="1">
      <alignment wrapText="1"/>
    </xf>
    <xf numFmtId="0" fontId="0" fillId="0" borderId="0" xfId="0" applyBorder="1" applyAlignment="1">
      <alignment horizontal="right" vertical="top"/>
    </xf>
    <xf numFmtId="49" fontId="0" fillId="0" borderId="0" xfId="0" applyNumberFormat="1" applyBorder="1" applyAlignment="1">
      <alignment horizontal="right" vertical="top"/>
    </xf>
    <xf numFmtId="0" fontId="11" fillId="0" borderId="0" xfId="0" applyFont="1" applyFill="1" applyBorder="1" applyAlignment="1">
      <alignment vertical="center" wrapText="1"/>
    </xf>
    <xf numFmtId="0" fontId="19" fillId="0" borderId="0" xfId="0" applyFont="1" applyBorder="1" applyAlignment="1">
      <alignment vertical="top" wrapText="1"/>
    </xf>
    <xf numFmtId="0" fontId="19" fillId="0" borderId="0" xfId="0" applyNumberFormat="1" applyFont="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horizontal="center" vertical="top" wrapText="1"/>
    </xf>
    <xf numFmtId="2" fontId="19" fillId="0" borderId="0" xfId="0" applyNumberFormat="1" applyFont="1" applyBorder="1" applyAlignment="1">
      <alignment vertical="top" wrapText="1"/>
    </xf>
    <xf numFmtId="0" fontId="1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xf numFmtId="0" fontId="11" fillId="6" borderId="0" xfId="0" applyFont="1" applyFill="1" applyBorder="1" applyAlignment="1">
      <alignment horizontal="center"/>
    </xf>
    <xf numFmtId="1" fontId="8" fillId="0" borderId="0" xfId="0" applyNumberFormat="1" applyFont="1" applyBorder="1" applyAlignment="1">
      <alignment horizontal="center" vertical="top" wrapText="1"/>
    </xf>
    <xf numFmtId="0" fontId="10" fillId="0" borderId="0" xfId="0" applyNumberFormat="1" applyFont="1" applyFill="1" applyBorder="1" applyAlignment="1" applyProtection="1">
      <alignment horizontal="center" vertical="top" wrapText="1"/>
    </xf>
    <xf numFmtId="2" fontId="10" fillId="0"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xf>
    <xf numFmtId="0" fontId="13" fillId="0" borderId="0" xfId="0" applyNumberFormat="1" applyFont="1" applyFill="1" applyBorder="1" applyAlignment="1" applyProtection="1">
      <alignment horizontal="left" vertical="top" wrapText="1"/>
    </xf>
    <xf numFmtId="0" fontId="11"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Fill="1" applyBorder="1" applyAlignment="1">
      <alignment horizontal="right"/>
    </xf>
    <xf numFmtId="0" fontId="11" fillId="0" borderId="0" xfId="0" applyNumberFormat="1" applyFont="1" applyBorder="1" applyAlignment="1">
      <alignment horizontal="right"/>
    </xf>
    <xf numFmtId="0" fontId="20" fillId="0" borderId="0" xfId="0" applyFont="1"/>
    <xf numFmtId="0" fontId="20" fillId="0" borderId="0" xfId="0" applyFont="1" applyAlignment="1">
      <alignment wrapText="1"/>
    </xf>
    <xf numFmtId="0" fontId="5" fillId="5" borderId="0" xfId="0" applyFont="1" applyFill="1" applyAlignment="1">
      <alignment horizontal="left" vertical="top" wrapText="1"/>
    </xf>
    <xf numFmtId="0" fontId="18" fillId="5" borderId="0" xfId="0" applyFont="1" applyFill="1" applyAlignment="1">
      <alignment horizontal="left" vertical="top" wrapText="1"/>
    </xf>
    <xf numFmtId="0" fontId="11" fillId="0" borderId="0" xfId="0" applyFont="1" applyAlignment="1">
      <alignment horizontal="left"/>
    </xf>
    <xf numFmtId="0" fontId="21" fillId="0" borderId="0" xfId="0" applyNumberFormat="1" applyFont="1" applyBorder="1" applyAlignment="1">
      <alignment horizontal="left" vertical="top" wrapText="1"/>
    </xf>
    <xf numFmtId="0" fontId="14" fillId="0" borderId="0" xfId="0" applyFont="1" applyAlignment="1">
      <alignment horizontal="left" vertical="top" wrapText="1"/>
    </xf>
    <xf numFmtId="0" fontId="19" fillId="0" borderId="0" xfId="0" applyNumberFormat="1" applyFont="1" applyFill="1" applyBorder="1" applyAlignment="1">
      <alignment vertical="top" wrapText="1"/>
    </xf>
    <xf numFmtId="0" fontId="8" fillId="2" borderId="0" xfId="0" applyFont="1" applyFill="1" applyBorder="1" applyAlignment="1">
      <alignment horizontal="right" vertical="center"/>
    </xf>
    <xf numFmtId="0" fontId="11" fillId="0" borderId="0" xfId="0" applyFont="1" applyBorder="1" applyAlignment="1">
      <alignment horizontal="right" vertical="top" wrapText="1"/>
    </xf>
    <xf numFmtId="0" fontId="10" fillId="0" borderId="0" xfId="0" applyFont="1" applyFill="1" applyBorder="1"/>
    <xf numFmtId="0" fontId="10" fillId="0" borderId="0" xfId="0" applyNumberFormat="1" applyFont="1" applyFill="1" applyBorder="1"/>
    <xf numFmtId="0" fontId="10" fillId="0" borderId="0" xfId="0" applyFont="1" applyFill="1" applyBorder="1" applyAlignment="1">
      <alignment horizontal="center"/>
    </xf>
    <xf numFmtId="2" fontId="10" fillId="0" borderId="0" xfId="0"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applyAlignment="1">
      <alignment horizontal="left"/>
    </xf>
    <xf numFmtId="0" fontId="11" fillId="0" borderId="0" xfId="0" applyNumberFormat="1" applyFont="1" applyFill="1" applyBorder="1"/>
    <xf numFmtId="0" fontId="11" fillId="0" borderId="0" xfId="0" applyFont="1" applyFill="1" applyBorder="1" applyAlignment="1">
      <alignment horizontal="right" vertical="top" wrapText="1"/>
    </xf>
    <xf numFmtId="0" fontId="11" fillId="0" borderId="0" xfId="0" applyFont="1" applyFill="1" applyBorder="1" applyAlignment="1">
      <alignment horizontal="center"/>
    </xf>
    <xf numFmtId="2" fontId="11" fillId="0" borderId="0" xfId="0" applyNumberFormat="1" applyFont="1" applyFill="1" applyBorder="1"/>
    <xf numFmtId="0" fontId="11" fillId="0" borderId="0" xfId="0" applyNumberFormat="1" applyFont="1" applyFill="1" applyBorder="1" applyAlignment="1">
      <alignment horizontal="left"/>
    </xf>
    <xf numFmtId="0"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5" borderId="0" xfId="0" applyFont="1" applyFill="1" applyBorder="1" applyAlignment="1">
      <alignment horizontal="left" vertical="center" wrapText="1"/>
    </xf>
    <xf numFmtId="2" fontId="10" fillId="5" borderId="0" xfId="0" applyNumberFormat="1"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0" xfId="0" applyNumberFormat="1" applyFont="1" applyFill="1" applyBorder="1" applyAlignment="1">
      <alignment horizontal="left" vertical="center" wrapText="1"/>
    </xf>
    <xf numFmtId="0" fontId="8" fillId="5" borderId="0" xfId="0" applyFont="1" applyFill="1" applyBorder="1" applyAlignment="1">
      <alignment horizontal="left" vertical="center"/>
    </xf>
    <xf numFmtId="165" fontId="8" fillId="5" borderId="0" xfId="0" applyNumberFormat="1" applyFont="1" applyFill="1" applyBorder="1" applyAlignment="1">
      <alignment horizontal="left" vertical="center" wrapText="1"/>
    </xf>
    <xf numFmtId="0" fontId="24" fillId="5" borderId="0" xfId="0" applyFont="1" applyFill="1" applyBorder="1" applyAlignment="1">
      <alignment horizontal="left" vertical="center"/>
    </xf>
    <xf numFmtId="1" fontId="8" fillId="5" borderId="0" xfId="0" applyNumberFormat="1" applyFont="1" applyFill="1" applyBorder="1" applyAlignment="1">
      <alignment horizontal="left" vertical="center" wrapText="1"/>
    </xf>
    <xf numFmtId="1" fontId="10" fillId="5" borderId="0" xfId="0" applyNumberFormat="1" applyFont="1" applyFill="1" applyBorder="1" applyAlignment="1" applyProtection="1">
      <alignment horizontal="left" vertical="center" wrapText="1"/>
    </xf>
    <xf numFmtId="0" fontId="10" fillId="5" borderId="0" xfId="0" applyNumberFormat="1" applyFont="1" applyFill="1" applyBorder="1" applyAlignment="1" applyProtection="1">
      <alignment horizontal="left" vertical="center" wrapText="1"/>
    </xf>
    <xf numFmtId="0" fontId="10" fillId="4" borderId="0" xfId="0" applyNumberFormat="1" applyFont="1" applyFill="1" applyBorder="1" applyAlignment="1" applyProtection="1">
      <alignment horizontal="left" vertical="top"/>
    </xf>
    <xf numFmtId="0" fontId="10" fillId="4" borderId="0" xfId="0" applyNumberFormat="1" applyFont="1" applyFill="1" applyBorder="1" applyAlignment="1">
      <alignment horizontal="left" vertical="top"/>
    </xf>
    <xf numFmtId="0" fontId="10" fillId="4" borderId="0" xfId="0" applyFont="1" applyFill="1" applyBorder="1" applyAlignment="1">
      <alignment horizontal="left" vertical="top"/>
    </xf>
    <xf numFmtId="0" fontId="24" fillId="0" borderId="0" xfId="0" applyFont="1" applyBorder="1" applyAlignment="1">
      <alignment horizontal="left" vertical="top"/>
    </xf>
    <xf numFmtId="1" fontId="10" fillId="4" borderId="0" xfId="0" applyNumberFormat="1" applyFont="1" applyFill="1" applyBorder="1" applyAlignment="1" applyProtection="1">
      <alignment horizontal="left" vertical="top"/>
    </xf>
    <xf numFmtId="2" fontId="10" fillId="4" borderId="0" xfId="0" applyNumberFormat="1" applyFont="1" applyFill="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2" fillId="0" borderId="0" xfId="0" applyFont="1" applyBorder="1" applyAlignment="1">
      <alignment horizontal="left" wrapText="1"/>
    </xf>
    <xf numFmtId="0" fontId="12" fillId="0" borderId="0" xfId="0" applyNumberFormat="1" applyFont="1" applyFill="1" applyBorder="1" applyAlignment="1">
      <alignment horizontal="left" wrapText="1"/>
    </xf>
    <xf numFmtId="0" fontId="12" fillId="0" borderId="0" xfId="0" applyFont="1" applyBorder="1" applyAlignment="1">
      <alignment horizontal="left"/>
    </xf>
    <xf numFmtId="0" fontId="10" fillId="0" borderId="0" xfId="0" applyFont="1" applyFill="1" applyBorder="1" applyAlignment="1">
      <alignment horizontal="left" vertical="center"/>
    </xf>
    <xf numFmtId="0" fontId="11" fillId="0" borderId="0"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Alignment="1">
      <alignment horizontal="left" vertical="top" wrapText="1"/>
    </xf>
    <xf numFmtId="2" fontId="11" fillId="0" borderId="0" xfId="0" applyNumberFormat="1" applyFont="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Border="1" applyAlignment="1">
      <alignment horizontal="right" wrapText="1"/>
    </xf>
    <xf numFmtId="0" fontId="25" fillId="0" borderId="0" xfId="0" applyFont="1" applyBorder="1" applyAlignment="1">
      <alignment horizontal="left"/>
    </xf>
    <xf numFmtId="1" fontId="12" fillId="0" borderId="0" xfId="0" applyNumberFormat="1" applyFont="1" applyBorder="1" applyAlignment="1">
      <alignment horizontal="left" wrapText="1"/>
    </xf>
    <xf numFmtId="0" fontId="11" fillId="0" borderId="0" xfId="0" applyNumberFormat="1" applyFont="1" applyFill="1" applyBorder="1" applyAlignment="1" applyProtection="1">
      <alignment horizontal="left" wrapText="1"/>
    </xf>
    <xf numFmtId="1" fontId="10" fillId="0" borderId="0" xfId="0" applyNumberFormat="1" applyFont="1" applyFill="1" applyBorder="1" applyAlignment="1" applyProtection="1">
      <alignment horizontal="center" wrapText="1"/>
    </xf>
    <xf numFmtId="0" fontId="11" fillId="0" borderId="0" xfId="0" applyFont="1" applyBorder="1" applyAlignment="1">
      <alignment horizontal="center" vertical="top" wrapText="1"/>
    </xf>
    <xf numFmtId="0" fontId="10" fillId="4" borderId="0" xfId="0" applyFont="1" applyFill="1" applyBorder="1" applyAlignment="1">
      <alignment horizontal="center" vertical="top"/>
    </xf>
    <xf numFmtId="0" fontId="10" fillId="5" borderId="0" xfId="0" applyFont="1" applyFill="1" applyBorder="1" applyAlignment="1">
      <alignment horizontal="center" vertical="center"/>
    </xf>
    <xf numFmtId="0" fontId="10" fillId="0" borderId="0" xfId="0" applyFont="1" applyBorder="1" applyAlignment="1">
      <alignment horizontal="center" vertical="center" wrapText="1"/>
    </xf>
    <xf numFmtId="2"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8" fillId="0" borderId="0" xfId="0" applyNumberFormat="1" applyFont="1" applyBorder="1" applyAlignment="1">
      <alignment horizontal="left" vertical="center"/>
    </xf>
    <xf numFmtId="0" fontId="11" fillId="4" borderId="0" xfId="0" applyFont="1" applyFill="1" applyBorder="1"/>
    <xf numFmtId="0" fontId="8" fillId="0" borderId="0" xfId="0" applyFont="1" applyBorder="1" applyAlignment="1">
      <alignment horizontal="left" vertical="center"/>
    </xf>
    <xf numFmtId="0" fontId="11" fillId="0" borderId="0" xfId="0" applyFont="1" applyFill="1" applyAlignment="1">
      <alignment horizontal="left" vertical="top"/>
    </xf>
    <xf numFmtId="0" fontId="11" fillId="10" borderId="0" xfId="0" applyFont="1" applyFill="1" applyBorder="1"/>
    <xf numFmtId="0" fontId="10" fillId="5" borderId="0" xfId="0" applyFont="1" applyFill="1" applyBorder="1" applyAlignment="1">
      <alignment horizontal="right"/>
    </xf>
    <xf numFmtId="0" fontId="10" fillId="5" borderId="0" xfId="0" applyNumberFormat="1" applyFont="1" applyFill="1" applyBorder="1"/>
    <xf numFmtId="0" fontId="0" fillId="0" borderId="0" xfId="0" applyFill="1" applyBorder="1" applyAlignment="1">
      <alignment horizontal="center" vertical="top"/>
    </xf>
    <xf numFmtId="0" fontId="19" fillId="0" borderId="0" xfId="0" applyFont="1" applyFill="1" applyBorder="1" applyAlignment="1">
      <alignment horizontal="center" vertical="top" wrapText="1"/>
    </xf>
    <xf numFmtId="0" fontId="19" fillId="0" borderId="0" xfId="0" applyNumberFormat="1" applyFont="1" applyBorder="1" applyAlignment="1">
      <alignment horizontal="right" vertical="top" wrapText="1"/>
    </xf>
    <xf numFmtId="0" fontId="10" fillId="12" borderId="0" xfId="0" applyNumberFormat="1" applyFont="1" applyFill="1" applyBorder="1" applyAlignment="1" applyProtection="1">
      <alignment horizontal="center" vertical="top" wrapText="1"/>
    </xf>
    <xf numFmtId="164" fontId="10" fillId="13" borderId="0" xfId="0" applyNumberFormat="1" applyFont="1" applyFill="1" applyBorder="1" applyAlignment="1" applyProtection="1">
      <alignment horizontal="center" vertical="top" wrapText="1"/>
    </xf>
    <xf numFmtId="0" fontId="10" fillId="12" borderId="0" xfId="0" applyNumberFormat="1" applyFont="1" applyFill="1" applyBorder="1" applyAlignment="1">
      <alignment horizontal="center" vertical="center" wrapText="1"/>
    </xf>
    <xf numFmtId="0" fontId="11"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lignment horizontal="left" vertical="top"/>
    </xf>
    <xf numFmtId="1" fontId="11" fillId="13" borderId="0" xfId="0" applyNumberFormat="1" applyFont="1" applyFill="1" applyBorder="1" applyAlignment="1" applyProtection="1">
      <alignment horizontal="center" vertical="top" wrapText="1"/>
    </xf>
    <xf numFmtId="1" fontId="11" fillId="13" borderId="0" xfId="0" applyNumberFormat="1" applyFont="1" applyFill="1" applyBorder="1" applyAlignment="1" applyProtection="1">
      <alignment horizontal="left" vertical="top" wrapText="1"/>
    </xf>
    <xf numFmtId="164" fontId="13" fillId="13" borderId="0" xfId="0" applyNumberFormat="1" applyFont="1" applyFill="1" applyBorder="1" applyAlignment="1" applyProtection="1">
      <alignment horizontal="center" vertical="top" wrapText="1"/>
    </xf>
    <xf numFmtId="164" fontId="13" fillId="13" borderId="0" xfId="0" applyNumberFormat="1" applyFont="1" applyFill="1" applyBorder="1" applyAlignment="1" applyProtection="1">
      <alignment horizontal="left" vertical="top" wrapText="1"/>
    </xf>
    <xf numFmtId="0" fontId="13" fillId="13" borderId="0" xfId="0" applyFont="1" applyFill="1" applyBorder="1" applyAlignment="1">
      <alignment horizontal="center" vertical="top"/>
    </xf>
    <xf numFmtId="0" fontId="13" fillId="13" borderId="0" xfId="0" applyFont="1" applyFill="1" applyBorder="1" applyAlignment="1">
      <alignment horizontal="left" vertical="top"/>
    </xf>
    <xf numFmtId="2" fontId="11" fillId="2" borderId="0" xfId="0" applyNumberFormat="1" applyFont="1" applyFill="1" applyBorder="1" applyAlignment="1" applyProtection="1">
      <alignment horizontal="left" vertical="top" wrapText="1"/>
    </xf>
    <xf numFmtId="2" fontId="13" fillId="2" borderId="0" xfId="0" applyNumberFormat="1" applyFont="1" applyFill="1" applyBorder="1" applyAlignment="1" applyProtection="1">
      <alignment horizontal="left" vertical="top" wrapText="1"/>
    </xf>
    <xf numFmtId="164" fontId="13" fillId="2"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1" fillId="13" borderId="0" xfId="0" applyFont="1" applyFill="1" applyBorder="1"/>
    <xf numFmtId="0" fontId="11" fillId="12" borderId="0" xfId="0" applyFont="1" applyFill="1" applyBorder="1"/>
    <xf numFmtId="0" fontId="11" fillId="0" borderId="0" xfId="0" applyNumberFormat="1" applyFont="1" applyBorder="1" applyAlignment="1">
      <alignment vertical="center"/>
    </xf>
    <xf numFmtId="0" fontId="11" fillId="0" borderId="0" xfId="0" applyFont="1" applyBorder="1" applyAlignment="1">
      <alignment vertical="center"/>
    </xf>
    <xf numFmtId="0" fontId="11" fillId="0" borderId="0" xfId="0" applyFont="1" applyBorder="1" applyAlignment="1">
      <alignment horizontal="right" vertical="center" wrapText="1"/>
    </xf>
    <xf numFmtId="0" fontId="11" fillId="6" borderId="0" xfId="0" applyFont="1" applyFill="1" applyBorder="1" applyAlignment="1">
      <alignment vertical="center"/>
    </xf>
    <xf numFmtId="0" fontId="11" fillId="0" borderId="0" xfId="0" applyFont="1" applyFill="1" applyBorder="1" applyAlignment="1">
      <alignment horizontal="center" vertical="center"/>
    </xf>
    <xf numFmtId="0" fontId="11" fillId="0" borderId="0" xfId="0" applyNumberFormat="1" applyFont="1" applyBorder="1" applyAlignment="1">
      <alignment horizontal="left" vertical="center"/>
    </xf>
    <xf numFmtId="0" fontId="11" fillId="0" borderId="0" xfId="0" applyFont="1" applyBorder="1" applyAlignment="1">
      <alignment horizontal="left" vertical="center"/>
    </xf>
    <xf numFmtId="0" fontId="21" fillId="0" borderId="0" xfId="0" applyNumberFormat="1" applyFont="1" applyFill="1" applyBorder="1" applyAlignment="1" applyProtection="1">
      <alignment horizontal="left" vertical="top" wrapText="1"/>
    </xf>
    <xf numFmtId="1" fontId="26" fillId="0" borderId="0"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11" fillId="0" borderId="0" xfId="0" applyNumberFormat="1" applyFont="1" applyBorder="1" applyAlignment="1">
      <alignment horizontal="center"/>
    </xf>
    <xf numFmtId="0" fontId="10" fillId="8" borderId="0" xfId="0" applyNumberFormat="1" applyFont="1" applyFill="1" applyBorder="1" applyAlignment="1" applyProtection="1">
      <alignment horizontal="center" vertical="top" wrapText="1"/>
    </xf>
    <xf numFmtId="1" fontId="10" fillId="8"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wrapText="1"/>
    </xf>
    <xf numFmtId="2" fontId="10" fillId="4" borderId="0" xfId="0" applyNumberFormat="1"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3" borderId="0" xfId="0" applyFont="1" applyFill="1" applyBorder="1"/>
    <xf numFmtId="164" fontId="10" fillId="4" borderId="0" xfId="0" applyNumberFormat="1" applyFont="1" applyFill="1" applyBorder="1" applyAlignment="1" applyProtection="1">
      <alignment horizontal="center" vertical="top" wrapText="1"/>
    </xf>
    <xf numFmtId="2" fontId="10" fillId="4" borderId="0" xfId="0" applyNumberFormat="1" applyFont="1" applyFill="1" applyBorder="1" applyAlignment="1" applyProtection="1">
      <alignment horizontal="center" vertical="top" wrapText="1"/>
    </xf>
    <xf numFmtId="0" fontId="10" fillId="0" borderId="0" xfId="0" applyFont="1" applyBorder="1" applyAlignment="1">
      <alignment vertical="center"/>
    </xf>
    <xf numFmtId="0" fontId="5" fillId="0" borderId="0" xfId="0" applyFont="1" applyBorder="1" applyAlignment="1">
      <alignment horizontal="right" vertical="center"/>
    </xf>
    <xf numFmtId="0" fontId="10" fillId="1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15" borderId="0" xfId="0" applyFont="1" applyFill="1" applyBorder="1" applyAlignment="1">
      <alignment horizontal="center" vertical="center"/>
    </xf>
    <xf numFmtId="0" fontId="10" fillId="15" borderId="0" xfId="0" applyFont="1" applyFill="1" applyBorder="1" applyAlignment="1">
      <alignment horizontal="center" vertical="center" wrapText="1"/>
    </xf>
    <xf numFmtId="0" fontId="10" fillId="13" borderId="0" xfId="0" applyFont="1" applyFill="1" applyBorder="1" applyAlignment="1">
      <alignment vertical="center"/>
    </xf>
    <xf numFmtId="0" fontId="10" fillId="4" borderId="0" xfId="0" applyFont="1" applyFill="1" applyBorder="1" applyAlignment="1">
      <alignment vertical="center"/>
    </xf>
    <xf numFmtId="1" fontId="11" fillId="13" borderId="0" xfId="0" applyNumberFormat="1" applyFont="1" applyFill="1" applyBorder="1"/>
    <xf numFmtId="1" fontId="11" fillId="4" borderId="0" xfId="0" applyNumberFormat="1" applyFont="1" applyFill="1" applyBorder="1"/>
    <xf numFmtId="1" fontId="11" fillId="2" borderId="0" xfId="0" applyNumberFormat="1" applyFont="1" applyFill="1" applyBorder="1"/>
    <xf numFmtId="1" fontId="11" fillId="15" borderId="0" xfId="0" applyNumberFormat="1" applyFont="1" applyFill="1" applyBorder="1" applyAlignment="1">
      <alignment horizontal="right"/>
    </xf>
    <xf numFmtId="49" fontId="0" fillId="0" borderId="0" xfId="0" applyNumberFormat="1" applyAlignment="1">
      <alignment horizontal="left" vertical="top"/>
    </xf>
    <xf numFmtId="49" fontId="0" fillId="0" borderId="0" xfId="0" applyNumberFormat="1" applyFill="1" applyAlignment="1">
      <alignment horizontal="left" vertical="top"/>
    </xf>
    <xf numFmtId="0" fontId="11" fillId="0" borderId="0" xfId="0" applyFont="1" applyFill="1" applyBorder="1" applyAlignment="1">
      <alignment wrapText="1"/>
    </xf>
    <xf numFmtId="0" fontId="10" fillId="0" borderId="0" xfId="0" applyFont="1" applyFill="1" applyBorder="1" applyAlignment="1">
      <alignment horizontal="left" vertical="top"/>
    </xf>
    <xf numFmtId="0" fontId="0" fillId="11" borderId="0" xfId="0" applyNumberFormat="1" applyFill="1" applyAlignment="1">
      <alignment horizontal="left" vertical="top" wrapText="1"/>
    </xf>
    <xf numFmtId="0" fontId="0" fillId="0" borderId="0" xfId="0" applyNumberFormat="1" applyFill="1" applyAlignment="1">
      <alignment horizontal="left" vertical="top"/>
    </xf>
    <xf numFmtId="0" fontId="16" fillId="16" borderId="0" xfId="0" applyFont="1" applyFill="1" applyAlignment="1">
      <alignment horizontal="left" vertical="top" wrapText="1"/>
    </xf>
    <xf numFmtId="0" fontId="11" fillId="2" borderId="0" xfId="0" applyNumberFormat="1" applyFont="1" applyFill="1" applyBorder="1" applyAlignment="1">
      <alignment wrapText="1"/>
    </xf>
    <xf numFmtId="0" fontId="0" fillId="0" borderId="0" xfId="0" applyNumberFormat="1" applyAlignment="1">
      <alignment horizontal="left" vertical="top"/>
    </xf>
    <xf numFmtId="0" fontId="10" fillId="0" borderId="0" xfId="0" applyNumberFormat="1" applyFont="1" applyBorder="1" applyAlignment="1">
      <alignment horizontal="left" vertical="top"/>
    </xf>
    <xf numFmtId="0" fontId="10" fillId="17" borderId="0" xfId="0" applyNumberFormat="1" applyFont="1" applyFill="1" applyBorder="1" applyAlignment="1" applyProtection="1">
      <alignment horizontal="left" vertical="top"/>
    </xf>
    <xf numFmtId="0" fontId="10" fillId="12" borderId="0" xfId="0" applyNumberFormat="1" applyFont="1" applyFill="1" applyBorder="1" applyAlignment="1" applyProtection="1">
      <alignment horizontal="left" vertical="top"/>
    </xf>
    <xf numFmtId="0" fontId="10" fillId="12" borderId="0" xfId="0" applyFont="1" applyFill="1" applyBorder="1" applyAlignment="1">
      <alignment horizontal="left" vertical="top"/>
    </xf>
    <xf numFmtId="0" fontId="28" fillId="12" borderId="0" xfId="0" applyFont="1" applyFill="1" applyBorder="1" applyAlignment="1">
      <alignment horizontal="left" vertical="top" wrapText="1"/>
    </xf>
    <xf numFmtId="1" fontId="11" fillId="15" borderId="0" xfId="0" applyNumberFormat="1" applyFont="1" applyFill="1" applyBorder="1" applyAlignment="1">
      <alignment horizontal="right" wrapText="1"/>
    </xf>
    <xf numFmtId="0" fontId="29" fillId="0" borderId="0" xfId="0" applyFont="1" applyFill="1" applyBorder="1" applyAlignment="1">
      <alignment wrapText="1"/>
    </xf>
    <xf numFmtId="0" fontId="29" fillId="0" borderId="0" xfId="0" applyFont="1" applyFill="1" applyBorder="1" applyAlignment="1">
      <alignment horizontal="center" wrapText="1"/>
    </xf>
    <xf numFmtId="0" fontId="30"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horizontal="right" vertical="top" wrapText="1"/>
    </xf>
    <xf numFmtId="0" fontId="33" fillId="0" borderId="0" xfId="0" applyFont="1" applyFill="1" applyBorder="1" applyAlignment="1"/>
    <xf numFmtId="0" fontId="33" fillId="0" borderId="0" xfId="0" applyFont="1" applyFill="1" applyBorder="1" applyAlignment="1">
      <alignment horizontal="center"/>
    </xf>
    <xf numFmtId="0" fontId="33" fillId="0" borderId="0" xfId="0" quotePrefix="1" applyFont="1" applyFill="1" applyBorder="1" applyAlignment="1">
      <alignment horizontal="center"/>
    </xf>
    <xf numFmtId="0" fontId="33" fillId="0" borderId="0" xfId="0" applyFont="1" applyBorder="1"/>
    <xf numFmtId="0" fontId="33" fillId="0" borderId="0" xfId="0" applyFont="1" applyBorder="1" applyAlignment="1"/>
    <xf numFmtId="0" fontId="34" fillId="0" borderId="0" xfId="0" applyFont="1" applyBorder="1"/>
    <xf numFmtId="0" fontId="34" fillId="0" borderId="0" xfId="0" applyFont="1"/>
    <xf numFmtId="0" fontId="34" fillId="0" borderId="0" xfId="0" applyFont="1" applyAlignment="1">
      <alignment horizontal="center"/>
    </xf>
    <xf numFmtId="0" fontId="33" fillId="0" borderId="0" xfId="0" applyFont="1" applyBorder="1" applyAlignment="1">
      <alignment wrapText="1"/>
    </xf>
    <xf numFmtId="0" fontId="35" fillId="0" borderId="0" xfId="0" applyFont="1" applyBorder="1"/>
    <xf numFmtId="49" fontId="26" fillId="0" borderId="0" xfId="0" applyNumberFormat="1" applyFont="1" applyAlignment="1">
      <alignment horizontal="left" vertical="top"/>
    </xf>
    <xf numFmtId="49" fontId="26" fillId="0" borderId="0" xfId="0" applyNumberFormat="1" applyFont="1" applyAlignment="1">
      <alignment horizontal="left" vertical="top" wrapText="1"/>
    </xf>
    <xf numFmtId="49" fontId="26" fillId="0" borderId="0" xfId="0" applyNumberFormat="1" applyFont="1" applyFill="1" applyAlignment="1">
      <alignment horizontal="left" vertical="top" wrapText="1"/>
    </xf>
    <xf numFmtId="49" fontId="37" fillId="0" borderId="0" xfId="0" applyNumberFormat="1" applyFont="1" applyAlignment="1">
      <alignment horizontal="left"/>
    </xf>
    <xf numFmtId="0" fontId="33" fillId="0" borderId="0" xfId="0" applyFont="1" applyFill="1" applyBorder="1" applyAlignment="1">
      <alignment wrapText="1"/>
    </xf>
    <xf numFmtId="0" fontId="38" fillId="0" borderId="0" xfId="0" applyFont="1"/>
    <xf numFmtId="0" fontId="39" fillId="0" borderId="0" xfId="0" applyFont="1" applyFill="1" applyBorder="1" applyAlignment="1">
      <alignment horizontal="center" wrapText="1"/>
    </xf>
    <xf numFmtId="0" fontId="31" fillId="0" borderId="0" xfId="0" applyFont="1" applyFill="1" applyBorder="1" applyAlignment="1">
      <alignment horizontal="center" vertical="top" wrapText="1"/>
    </xf>
    <xf numFmtId="49" fontId="37" fillId="0" borderId="0" xfId="0" applyNumberFormat="1" applyFont="1" applyAlignment="1">
      <alignment wrapText="1"/>
    </xf>
    <xf numFmtId="49" fontId="0" fillId="0" borderId="0" xfId="0" applyNumberFormat="1" applyAlignment="1">
      <alignment horizontal="left" vertical="top" wrapText="1"/>
    </xf>
    <xf numFmtId="49" fontId="36" fillId="0" borderId="0" xfId="0" applyNumberFormat="1" applyFont="1" applyAlignment="1"/>
    <xf numFmtId="49" fontId="37" fillId="0" borderId="0" xfId="0" applyNumberFormat="1" applyFont="1" applyFill="1" applyAlignment="1"/>
    <xf numFmtId="49" fontId="37" fillId="0" borderId="0" xfId="0" applyNumberFormat="1" applyFont="1" applyAlignment="1"/>
    <xf numFmtId="49" fontId="23" fillId="0" borderId="0" xfId="0" applyNumberFormat="1" applyFont="1" applyAlignment="1"/>
    <xf numFmtId="0" fontId="22" fillId="4" borderId="0" xfId="0" applyNumberFormat="1" applyFont="1" applyFill="1" applyAlignment="1">
      <alignment wrapText="1"/>
    </xf>
    <xf numFmtId="0" fontId="22" fillId="11" borderId="0" xfId="0" applyNumberFormat="1" applyFont="1" applyFill="1" applyAlignment="1">
      <alignment wrapText="1"/>
    </xf>
    <xf numFmtId="49" fontId="22" fillId="0" borderId="0" xfId="0" applyNumberFormat="1" applyFont="1" applyAlignment="1"/>
    <xf numFmtId="0" fontId="38" fillId="0" borderId="0" xfId="0" applyFont="1" applyFill="1"/>
    <xf numFmtId="0" fontId="34" fillId="0" borderId="0" xfId="0" applyFont="1" applyFill="1"/>
    <xf numFmtId="0" fontId="33" fillId="0" borderId="0" xfId="0" applyFont="1" applyFill="1" applyBorder="1"/>
    <xf numFmtId="0" fontId="34" fillId="0" borderId="0" xfId="0" applyFont="1" applyFill="1" applyBorder="1"/>
    <xf numFmtId="0" fontId="33" fillId="3" borderId="0" xfId="0" applyFont="1" applyFill="1" applyBorder="1" applyAlignment="1">
      <alignment horizontal="center"/>
    </xf>
    <xf numFmtId="0" fontId="33" fillId="3" borderId="0" xfId="0" applyFont="1" applyFill="1" applyBorder="1" applyAlignment="1"/>
    <xf numFmtId="0" fontId="38" fillId="3" borderId="0" xfId="0" applyFont="1" applyFill="1"/>
    <xf numFmtId="0" fontId="34" fillId="3" borderId="0" xfId="0" applyFont="1" applyFill="1"/>
    <xf numFmtId="0" fontId="33" fillId="3" borderId="0" xfId="0" applyFont="1" applyFill="1" applyBorder="1"/>
    <xf numFmtId="0" fontId="34" fillId="3" borderId="0" xfId="0" applyFont="1" applyFill="1" applyBorder="1"/>
    <xf numFmtId="0" fontId="10" fillId="4" borderId="0" xfId="0" applyFont="1" applyFill="1" applyBorder="1" applyAlignment="1">
      <alignment horizontal="center" vertical="top" wrapText="1"/>
    </xf>
    <xf numFmtId="0" fontId="11" fillId="4" borderId="0" xfId="0" applyFont="1" applyFill="1" applyBorder="1" applyAlignment="1">
      <alignment horizontal="center" vertical="center"/>
    </xf>
    <xf numFmtId="0" fontId="11" fillId="11" borderId="0" xfId="0" applyFont="1" applyFill="1" applyBorder="1" applyAlignment="1">
      <alignment horizontal="center"/>
    </xf>
    <xf numFmtId="0" fontId="10" fillId="11" borderId="0" xfId="0" applyFont="1" applyFill="1" applyBorder="1" applyAlignment="1">
      <alignment horizontal="center"/>
    </xf>
    <xf numFmtId="0" fontId="21" fillId="9"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10" fillId="4" borderId="0" xfId="0" applyFont="1" applyFill="1" applyBorder="1" applyAlignment="1">
      <alignment horizontal="center"/>
    </xf>
    <xf numFmtId="0" fontId="10" fillId="14" borderId="0" xfId="0" applyFont="1" applyFill="1" applyBorder="1" applyAlignment="1">
      <alignment horizontal="center"/>
    </xf>
    <xf numFmtId="0" fontId="10" fillId="11" borderId="0" xfId="0" applyFont="1" applyFill="1" applyBorder="1" applyAlignment="1">
      <alignment horizontal="center" vertical="center"/>
    </xf>
    <xf numFmtId="0" fontId="11" fillId="13" borderId="0" xfId="0" applyFont="1" applyFill="1" applyBorder="1" applyAlignment="1">
      <alignment horizontal="center"/>
    </xf>
    <xf numFmtId="0" fontId="27" fillId="2" borderId="0" xfId="0" applyFont="1" applyFill="1" applyBorder="1" applyAlignment="1">
      <alignment horizontal="center" vertical="center" wrapText="1"/>
    </xf>
    <xf numFmtId="1" fontId="10" fillId="3" borderId="0" xfId="0" applyNumberFormat="1" applyFont="1" applyFill="1" applyBorder="1" applyAlignment="1" applyProtection="1">
      <alignment horizontal="center" vertical="center"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xf>
    <xf numFmtId="165" fontId="10" fillId="2" borderId="0" xfId="0" applyNumberFormat="1" applyFont="1" applyFill="1" applyBorder="1" applyAlignment="1" applyProtection="1">
      <alignment horizontal="center" vertical="center" wrapText="1"/>
    </xf>
    <xf numFmtId="0" fontId="19" fillId="2" borderId="0" xfId="0" applyFont="1" applyFill="1" applyBorder="1" applyAlignment="1">
      <alignment horizontal="left" wrapText="1"/>
    </xf>
    <xf numFmtId="0" fontId="10" fillId="3" borderId="0" xfId="0" applyFont="1" applyFill="1" applyBorder="1" applyAlignment="1">
      <alignment horizontal="left"/>
    </xf>
    <xf numFmtId="0" fontId="10" fillId="3" borderId="0" xfId="0" applyFont="1" applyFill="1" applyBorder="1" applyAlignment="1">
      <alignment horizontal="left" vertical="top"/>
    </xf>
    <xf numFmtId="0" fontId="13" fillId="13" borderId="0" xfId="0" applyFont="1" applyFill="1" applyBorder="1" applyAlignment="1">
      <alignment horizontal="left" vertical="top"/>
    </xf>
    <xf numFmtId="1" fontId="10" fillId="8" borderId="0" xfId="0" applyNumberFormat="1" applyFont="1" applyFill="1" applyBorder="1" applyAlignment="1" applyProtection="1">
      <alignment horizontal="center" vertical="center" wrapText="1"/>
    </xf>
    <xf numFmtId="0" fontId="10" fillId="7"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164" fontId="13" fillId="13" borderId="0" xfId="0" applyNumberFormat="1" applyFont="1" applyFill="1" applyBorder="1" applyAlignment="1" applyProtection="1">
      <alignment horizontal="left" vertical="top" wrapText="1"/>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 name="Normal 2" xfId="149" xr:uid="{00000000-0005-0000-0000-0000F5030000}"/>
    <cellStyle name="Normal 3" xfId="686" xr:uid="{00000000-0005-0000-0000-0000F603000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EDFAE3"/>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O820"/>
  <sheetViews>
    <sheetView zoomScale="110" zoomScaleNormal="110" workbookViewId="0">
      <pane xSplit="12680" ySplit="2700" topLeftCell="C1" activePane="bottomRight"/>
      <selection activeCell="A100" sqref="A1:A1048576"/>
      <selection pane="topRight" activeCell="AA55" sqref="AA55"/>
      <selection pane="bottomLeft" activeCell="A562" sqref="A562"/>
      <selection pane="bottomRight" activeCell="I41" sqref="I41"/>
    </sheetView>
  </sheetViews>
  <sheetFormatPr baseColWidth="10" defaultRowHeight="15"/>
  <cols>
    <col min="1" max="1" width="45.6640625" style="43" customWidth="1"/>
    <col min="2" max="2" width="46.5" style="43" customWidth="1"/>
    <col min="3" max="3" width="46.6640625" style="44" customWidth="1"/>
    <col min="4" max="5" width="18.33203125" style="44" customWidth="1"/>
    <col min="6" max="6" width="5.83203125" style="111" customWidth="1"/>
    <col min="7" max="8" width="5.83203125" style="44" customWidth="1"/>
    <col min="9" max="9" width="51.5" style="44" customWidth="1"/>
    <col min="10" max="10" width="60.1640625" style="44" customWidth="1"/>
    <col min="11" max="11" width="10.83203125" style="44"/>
    <col min="12" max="12" width="21.5" style="44" customWidth="1"/>
    <col min="13" max="13" width="10.83203125" style="44"/>
    <col min="14" max="14" width="15" style="44" customWidth="1"/>
    <col min="15" max="15" width="41.83203125" style="44" customWidth="1"/>
    <col min="16" max="16" width="10.83203125" style="43"/>
    <col min="17" max="19" width="10.83203125" style="44"/>
    <col min="20" max="23" width="9.83203125" style="43" customWidth="1"/>
    <col min="24" max="24" width="49.83203125" style="44" customWidth="1"/>
    <col min="25" max="27" width="51.1640625" style="44" customWidth="1"/>
    <col min="28" max="29" width="14" style="44" customWidth="1"/>
    <col min="30" max="30" width="2.1640625" style="45" customWidth="1"/>
    <col min="31" max="31" width="8.1640625" style="88" customWidth="1"/>
    <col min="32" max="32" width="23.5" style="91" customWidth="1"/>
    <col min="33" max="33" width="8" style="86" customWidth="1"/>
    <col min="34" max="34" width="34.5" style="43" customWidth="1"/>
    <col min="35" max="35" width="40.33203125" style="43" customWidth="1"/>
    <col min="36" max="36" width="10.33203125" style="86" customWidth="1"/>
    <col min="37" max="44" width="4.33203125" style="44" customWidth="1"/>
    <col min="45" max="45" width="3.33203125" style="44" customWidth="1"/>
    <col min="46" max="53" width="11.1640625" style="44" customWidth="1"/>
    <col min="54" max="54" width="9.6640625" style="87" customWidth="1"/>
    <col min="55" max="55" width="11.1640625" style="44" customWidth="1"/>
    <col min="56" max="57" width="10.6640625" style="44" customWidth="1"/>
    <col min="58" max="59" width="10.6640625" style="88" customWidth="1"/>
    <col min="60" max="60" width="10.6640625" style="87" customWidth="1"/>
    <col min="61" max="61" width="10.6640625" style="44" customWidth="1"/>
    <col min="62" max="63" width="2.33203125" style="44" customWidth="1"/>
    <col min="64" max="64" width="29" style="81" customWidth="1"/>
    <col min="65" max="65" width="3.83203125" style="82" customWidth="1"/>
    <col min="66" max="66" width="13" style="44" customWidth="1"/>
    <col min="67" max="67" width="10.83203125" style="44"/>
    <col min="68" max="69" width="7.83203125" style="44" customWidth="1"/>
    <col min="70" max="70" width="7.1640625" style="44" customWidth="1"/>
    <col min="71" max="71" width="10.83203125" style="44"/>
    <col min="72" max="72" width="30.5" style="44" customWidth="1"/>
    <col min="73" max="76" width="10.83203125" style="44"/>
    <col min="77" max="77" width="17.6640625" style="82" customWidth="1"/>
    <col min="78" max="78" width="26.1640625" style="82" customWidth="1"/>
    <col min="79" max="79" width="17.5" style="81" customWidth="1"/>
    <col min="80" max="80" width="17.5" style="82" customWidth="1"/>
    <col min="81" max="89" width="11.6640625" style="44" customWidth="1"/>
    <col min="90" max="93" width="20" style="44" customWidth="1"/>
    <col min="94" max="16384" width="10.83203125" style="44"/>
  </cols>
  <sheetData>
    <row r="1" spans="1:80" s="34" customFormat="1" ht="31" customHeight="1">
      <c r="A1" s="17" t="s">
        <v>10</v>
      </c>
      <c r="B1" s="17" t="s">
        <v>11</v>
      </c>
      <c r="C1" s="16" t="s">
        <v>62</v>
      </c>
      <c r="D1" s="16" t="s">
        <v>107</v>
      </c>
      <c r="E1" s="16" t="s">
        <v>108</v>
      </c>
      <c r="F1" s="123" t="s">
        <v>96</v>
      </c>
      <c r="G1" s="16" t="s">
        <v>55</v>
      </c>
      <c r="H1" s="16" t="s">
        <v>56</v>
      </c>
      <c r="I1" s="17" t="s">
        <v>57</v>
      </c>
      <c r="J1" s="18" t="s">
        <v>58</v>
      </c>
      <c r="K1" s="16" t="s">
        <v>86</v>
      </c>
      <c r="L1" s="16" t="s">
        <v>93</v>
      </c>
      <c r="M1" s="16" t="s">
        <v>87</v>
      </c>
      <c r="N1" s="16" t="s">
        <v>94</v>
      </c>
      <c r="O1" s="16" t="s">
        <v>88</v>
      </c>
      <c r="P1" s="16" t="s">
        <v>89</v>
      </c>
      <c r="Q1" s="19" t="s">
        <v>90</v>
      </c>
      <c r="R1" s="19" t="s">
        <v>59</v>
      </c>
      <c r="S1" s="19" t="s">
        <v>91</v>
      </c>
      <c r="T1" s="17" t="s">
        <v>60</v>
      </c>
      <c r="U1" s="17" t="s">
        <v>227</v>
      </c>
      <c r="V1" s="17" t="s">
        <v>250</v>
      </c>
      <c r="W1" s="17" t="s">
        <v>92</v>
      </c>
      <c r="X1" s="16" t="s">
        <v>228</v>
      </c>
      <c r="Y1" s="16" t="s">
        <v>95</v>
      </c>
      <c r="Z1" s="16" t="s">
        <v>85</v>
      </c>
      <c r="AA1" s="16" t="s">
        <v>84</v>
      </c>
      <c r="AB1" s="27" t="s">
        <v>82</v>
      </c>
      <c r="AC1" s="28"/>
      <c r="AD1" s="29"/>
      <c r="AE1" s="28"/>
      <c r="AF1" s="30"/>
      <c r="AG1" s="31"/>
      <c r="AH1" s="32"/>
      <c r="AI1" s="33"/>
      <c r="BB1" s="35"/>
      <c r="BF1" s="36"/>
      <c r="BG1" s="36"/>
      <c r="BH1" s="35"/>
      <c r="BJ1" s="28"/>
      <c r="BK1" s="31"/>
      <c r="BL1" s="177"/>
      <c r="BY1" s="179"/>
      <c r="BZ1" s="179"/>
      <c r="CA1" s="177"/>
      <c r="CB1" s="179"/>
    </row>
    <row r="2" spans="1:80" s="38" customFormat="1" ht="30" customHeight="1">
      <c r="A2" s="37"/>
      <c r="B2" s="37"/>
      <c r="F2" s="38">
        <f>ROW()</f>
        <v>2</v>
      </c>
      <c r="T2" s="37"/>
      <c r="U2" s="37"/>
      <c r="V2" s="37"/>
      <c r="W2" s="37"/>
      <c r="AD2" s="39"/>
      <c r="AE2" s="40"/>
      <c r="AF2" s="41"/>
      <c r="AG2" s="174"/>
      <c r="AH2" s="189"/>
      <c r="AI2" s="189"/>
      <c r="AJ2" s="174"/>
      <c r="AK2" s="174"/>
      <c r="AL2" s="174"/>
      <c r="AM2" s="174"/>
      <c r="AN2" s="174"/>
      <c r="AO2" s="174"/>
      <c r="AP2" s="174"/>
      <c r="AQ2" s="174"/>
      <c r="AR2" s="174"/>
      <c r="AS2" s="174"/>
      <c r="AT2" s="174"/>
      <c r="AU2" s="174"/>
      <c r="AV2" s="174"/>
      <c r="AW2" s="174"/>
      <c r="AX2" s="174"/>
      <c r="AY2" s="174"/>
      <c r="AZ2" s="174"/>
      <c r="BA2" s="174"/>
      <c r="BB2" s="42"/>
      <c r="BC2" s="174"/>
      <c r="BD2" s="174"/>
      <c r="BE2" s="174"/>
      <c r="BF2" s="318" t="s">
        <v>141</v>
      </c>
      <c r="BG2" s="318"/>
      <c r="BH2" s="319" t="s">
        <v>142</v>
      </c>
      <c r="BI2" s="319"/>
      <c r="BJ2" s="174"/>
      <c r="BK2" s="174"/>
      <c r="BL2" s="316" t="s">
        <v>98</v>
      </c>
      <c r="BM2" s="316"/>
      <c r="BN2" s="317" t="s">
        <v>106</v>
      </c>
      <c r="BO2" s="317"/>
      <c r="BP2" s="317"/>
      <c r="BQ2" s="317"/>
      <c r="BR2" s="311" t="s">
        <v>97</v>
      </c>
      <c r="BS2" s="311"/>
      <c r="BT2" s="311"/>
      <c r="BU2" s="311"/>
      <c r="BV2" s="311"/>
      <c r="BW2" s="311"/>
      <c r="BX2" s="311"/>
      <c r="BY2" s="308" t="s">
        <v>28</v>
      </c>
      <c r="BZ2" s="308"/>
      <c r="CA2" s="37"/>
    </row>
    <row r="3" spans="1:80" s="86" customFormat="1" ht="40" customHeight="1">
      <c r="A3" s="215"/>
      <c r="B3" s="215"/>
      <c r="F3" s="171">
        <f>ROW()</f>
        <v>3</v>
      </c>
      <c r="T3" s="215"/>
      <c r="U3" s="215"/>
      <c r="V3" s="215"/>
      <c r="W3" s="215"/>
      <c r="AD3" s="104"/>
      <c r="AE3" s="105"/>
      <c r="AF3" s="106" t="s">
        <v>5</v>
      </c>
      <c r="AG3" s="20" t="s">
        <v>17</v>
      </c>
      <c r="AH3" s="187" t="s">
        <v>10</v>
      </c>
      <c r="AI3" s="187" t="s">
        <v>11</v>
      </c>
      <c r="AJ3" s="188" t="s">
        <v>133</v>
      </c>
      <c r="AK3" s="188" t="s">
        <v>121</v>
      </c>
      <c r="AL3" s="188" t="s">
        <v>122</v>
      </c>
      <c r="AM3" s="188" t="s">
        <v>123</v>
      </c>
      <c r="AN3" s="188" t="s">
        <v>124</v>
      </c>
      <c r="AO3" s="188" t="s">
        <v>125</v>
      </c>
      <c r="AP3" s="188" t="s">
        <v>126</v>
      </c>
      <c r="AQ3" s="188" t="s">
        <v>125</v>
      </c>
      <c r="AR3" s="188" t="s">
        <v>126</v>
      </c>
      <c r="AS3" s="188"/>
      <c r="AT3" s="188" t="s">
        <v>127</v>
      </c>
      <c r="AU3" s="188" t="s">
        <v>128</v>
      </c>
      <c r="AV3" s="188" t="s">
        <v>129</v>
      </c>
      <c r="AW3" s="188" t="s">
        <v>130</v>
      </c>
      <c r="AX3" s="188" t="s">
        <v>131</v>
      </c>
      <c r="AY3" s="188" t="s">
        <v>132</v>
      </c>
      <c r="AZ3" s="188" t="s">
        <v>130</v>
      </c>
      <c r="BA3" s="188" t="s">
        <v>131</v>
      </c>
      <c r="BB3" s="107" t="s">
        <v>139</v>
      </c>
      <c r="BC3" s="47" t="s">
        <v>8</v>
      </c>
      <c r="BD3" s="47" t="s">
        <v>144</v>
      </c>
      <c r="BE3" s="47" t="s">
        <v>145</v>
      </c>
      <c r="BF3" s="108" t="s">
        <v>143</v>
      </c>
      <c r="BG3" s="108" t="s">
        <v>9</v>
      </c>
      <c r="BH3" s="175" t="s">
        <v>143</v>
      </c>
      <c r="BI3" s="176" t="s">
        <v>9</v>
      </c>
      <c r="BJ3" s="20" t="s">
        <v>34</v>
      </c>
      <c r="BK3" s="20" t="s">
        <v>34</v>
      </c>
      <c r="BL3" s="216" t="s">
        <v>61</v>
      </c>
      <c r="BM3" s="217" t="s">
        <v>83</v>
      </c>
      <c r="BN3" s="23" t="s">
        <v>21</v>
      </c>
      <c r="BO3" s="23" t="s">
        <v>62</v>
      </c>
      <c r="BP3" s="24" t="s">
        <v>282</v>
      </c>
      <c r="BQ3" s="24" t="s">
        <v>283</v>
      </c>
      <c r="BR3" s="25" t="s">
        <v>148</v>
      </c>
      <c r="BS3" s="25" t="s">
        <v>63</v>
      </c>
      <c r="BT3" s="25" t="s">
        <v>12</v>
      </c>
      <c r="BU3" s="26" t="s">
        <v>13</v>
      </c>
      <c r="BV3" s="26" t="s">
        <v>14</v>
      </c>
      <c r="BW3" s="26" t="s">
        <v>29</v>
      </c>
      <c r="BX3" s="26" t="s">
        <v>15</v>
      </c>
      <c r="BY3" s="218" t="s">
        <v>26</v>
      </c>
      <c r="BZ3" s="109" t="s">
        <v>27</v>
      </c>
      <c r="CA3" s="215"/>
    </row>
    <row r="4" spans="1:80" ht="15" customHeight="1">
      <c r="F4" s="124">
        <f>ROW()</f>
        <v>4</v>
      </c>
      <c r="P4" s="44"/>
      <c r="AE4" s="50"/>
      <c r="AF4" s="46" t="s">
        <v>33</v>
      </c>
      <c r="AG4" s="51">
        <f>COLUMN()</f>
        <v>33</v>
      </c>
      <c r="AH4" s="190">
        <f>COLUMN()</f>
        <v>34</v>
      </c>
      <c r="AI4" s="190">
        <f>COLUMN()</f>
        <v>35</v>
      </c>
      <c r="AJ4" s="193">
        <f>COLUMN()</f>
        <v>36</v>
      </c>
      <c r="AK4" s="194">
        <f>COLUMN()</f>
        <v>37</v>
      </c>
      <c r="AL4" s="194">
        <f>COLUMN()</f>
        <v>38</v>
      </c>
      <c r="AM4" s="194">
        <f>COLUMN()</f>
        <v>39</v>
      </c>
      <c r="AN4" s="194">
        <f>COLUMN()</f>
        <v>40</v>
      </c>
      <c r="AO4" s="194">
        <f>COLUMN()</f>
        <v>41</v>
      </c>
      <c r="AP4" s="194">
        <f>COLUMN()</f>
        <v>42</v>
      </c>
      <c r="AQ4" s="194">
        <f>COLUMN()</f>
        <v>43</v>
      </c>
      <c r="AR4" s="194">
        <f>COLUMN()</f>
        <v>44</v>
      </c>
      <c r="AS4" s="194"/>
      <c r="AT4" s="194">
        <f>COLUMN()</f>
        <v>46</v>
      </c>
      <c r="AU4" s="194">
        <f>COLUMN()</f>
        <v>47</v>
      </c>
      <c r="AV4" s="194">
        <f>COLUMN()</f>
        <v>48</v>
      </c>
      <c r="AW4" s="194">
        <f>COLUMN()</f>
        <v>49</v>
      </c>
      <c r="AX4" s="194">
        <f>COLUMN()</f>
        <v>50</v>
      </c>
      <c r="AY4" s="194">
        <f>COLUMN()</f>
        <v>51</v>
      </c>
      <c r="AZ4" s="194">
        <f>COLUMN()</f>
        <v>52</v>
      </c>
      <c r="BA4" s="194">
        <f>COLUMN()</f>
        <v>53</v>
      </c>
      <c r="BB4" s="52">
        <f>COLUMN()</f>
        <v>54</v>
      </c>
      <c r="BC4" s="52">
        <f>COLUMN()</f>
        <v>55</v>
      </c>
      <c r="BD4" s="52">
        <f>COLUMN()</f>
        <v>56</v>
      </c>
      <c r="BE4" s="52">
        <f>COLUMN()</f>
        <v>57</v>
      </c>
      <c r="BF4" s="53">
        <f>COLUMN()</f>
        <v>58</v>
      </c>
      <c r="BG4" s="53">
        <f>COLUMN()</f>
        <v>59</v>
      </c>
      <c r="BH4" s="199">
        <f>COLUMN()</f>
        <v>60</v>
      </c>
      <c r="BI4" s="57">
        <f>COLUMN()</f>
        <v>61</v>
      </c>
      <c r="BJ4" s="52">
        <f>COLUMN()</f>
        <v>62</v>
      </c>
      <c r="BK4" s="52">
        <f>COLUMN()</f>
        <v>63</v>
      </c>
      <c r="BL4" s="54">
        <f>COLUMN()</f>
        <v>64</v>
      </c>
      <c r="BM4" s="55">
        <f>COLUMN()</f>
        <v>65</v>
      </c>
      <c r="BN4" s="56">
        <f>COLUMN()</f>
        <v>66</v>
      </c>
      <c r="BO4" s="56">
        <f>COLUMN()</f>
        <v>67</v>
      </c>
      <c r="BP4" s="56"/>
      <c r="BQ4" s="56">
        <f>COLUMN()</f>
        <v>69</v>
      </c>
      <c r="BR4" s="57">
        <f>COLUMN()</f>
        <v>70</v>
      </c>
      <c r="BS4" s="57">
        <f>COLUMN()</f>
        <v>71</v>
      </c>
      <c r="BT4" s="57">
        <f>COLUMN()</f>
        <v>72</v>
      </c>
      <c r="BU4" s="58">
        <f>COLUMN()</f>
        <v>73</v>
      </c>
      <c r="BV4" s="58">
        <f>COLUMN()</f>
        <v>74</v>
      </c>
      <c r="BW4" s="58">
        <f>COLUMN()</f>
        <v>75</v>
      </c>
      <c r="BX4" s="58">
        <f>COLUMN()</f>
        <v>76</v>
      </c>
      <c r="BY4" s="59">
        <f>COLUMN()</f>
        <v>77</v>
      </c>
      <c r="BZ4" s="59">
        <f>COLUMN()</f>
        <v>78</v>
      </c>
    </row>
    <row r="5" spans="1:80" s="61" customFormat="1" ht="44" customHeight="1">
      <c r="A5" s="60"/>
      <c r="B5" s="60"/>
      <c r="F5" s="124">
        <f>ROW()</f>
        <v>5</v>
      </c>
      <c r="T5" s="60"/>
      <c r="U5" s="60"/>
      <c r="V5" s="60"/>
      <c r="W5" s="60"/>
      <c r="AD5" s="63"/>
      <c r="AE5" s="64"/>
      <c r="AF5" s="65" t="s">
        <v>19</v>
      </c>
      <c r="AG5" s="66"/>
      <c r="AH5" s="191" t="s">
        <v>293</v>
      </c>
      <c r="AI5" s="191" t="s">
        <v>294</v>
      </c>
      <c r="AJ5" s="195"/>
      <c r="AK5" s="320" t="s">
        <v>137</v>
      </c>
      <c r="AL5" s="320"/>
      <c r="AM5" s="320"/>
      <c r="AN5" s="320"/>
      <c r="AO5" s="320"/>
      <c r="AP5" s="320"/>
      <c r="AQ5" s="196"/>
      <c r="AR5" s="196"/>
      <c r="AS5" s="196"/>
      <c r="AT5" s="320" t="s">
        <v>152</v>
      </c>
      <c r="AU5" s="320"/>
      <c r="AV5" s="320"/>
      <c r="AW5" s="320"/>
      <c r="AX5" s="320"/>
      <c r="AY5" s="320"/>
      <c r="AZ5" s="196"/>
      <c r="BA5" s="196"/>
      <c r="BC5" s="67" t="s">
        <v>161</v>
      </c>
      <c r="BD5" s="67" t="s">
        <v>157</v>
      </c>
      <c r="BE5" s="67" t="s">
        <v>158</v>
      </c>
      <c r="BF5" s="68" t="s">
        <v>159</v>
      </c>
      <c r="BG5" s="68" t="s">
        <v>159</v>
      </c>
      <c r="BH5" s="200" t="s">
        <v>160</v>
      </c>
      <c r="BI5" s="201" t="s">
        <v>160</v>
      </c>
      <c r="BJ5" s="66"/>
      <c r="BK5" s="66"/>
      <c r="BL5" s="70" t="s">
        <v>64</v>
      </c>
      <c r="BM5" s="71" t="s">
        <v>65</v>
      </c>
      <c r="BN5" s="72" t="s">
        <v>22</v>
      </c>
      <c r="BO5" s="72" t="s">
        <v>18</v>
      </c>
      <c r="BP5" s="72"/>
      <c r="BQ5" s="73" t="s">
        <v>35</v>
      </c>
      <c r="BR5" s="74" t="s">
        <v>0</v>
      </c>
      <c r="BS5" s="74" t="s">
        <v>66</v>
      </c>
      <c r="BT5" s="74" t="s">
        <v>67</v>
      </c>
      <c r="BU5" s="75"/>
      <c r="BV5" s="75"/>
      <c r="BW5" s="75"/>
      <c r="BX5" s="75" t="s">
        <v>2</v>
      </c>
      <c r="BY5" s="76" t="s">
        <v>23</v>
      </c>
      <c r="BZ5" s="76" t="s">
        <v>24</v>
      </c>
      <c r="CA5" s="60"/>
    </row>
    <row r="6" spans="1:80" s="61" customFormat="1" ht="120" customHeight="1">
      <c r="A6" s="77" t="s">
        <v>325</v>
      </c>
      <c r="B6" s="77" t="s">
        <v>326</v>
      </c>
      <c r="C6" s="62" t="s">
        <v>327</v>
      </c>
      <c r="D6" s="62" t="s">
        <v>328</v>
      </c>
      <c r="E6" s="62" t="s">
        <v>329</v>
      </c>
      <c r="F6" s="124">
        <f>ROW()</f>
        <v>6</v>
      </c>
      <c r="G6" s="62" t="s">
        <v>330</v>
      </c>
      <c r="H6" s="62" t="s">
        <v>330</v>
      </c>
      <c r="I6" s="62" t="s">
        <v>331</v>
      </c>
      <c r="J6" s="62" t="s">
        <v>332</v>
      </c>
      <c r="K6" s="62" t="s">
        <v>333</v>
      </c>
      <c r="L6" s="62" t="s">
        <v>334</v>
      </c>
      <c r="M6" s="62" t="s">
        <v>335</v>
      </c>
      <c r="N6" s="62" t="s">
        <v>336</v>
      </c>
      <c r="O6" s="62" t="s">
        <v>337</v>
      </c>
      <c r="P6" s="62" t="s">
        <v>338</v>
      </c>
      <c r="Q6" s="62" t="s">
        <v>339</v>
      </c>
      <c r="R6" s="62" t="s">
        <v>340</v>
      </c>
      <c r="S6" s="62" t="s">
        <v>341</v>
      </c>
      <c r="T6" s="77" t="s">
        <v>342</v>
      </c>
      <c r="U6" s="77" t="s">
        <v>229</v>
      </c>
      <c r="V6" s="77" t="s">
        <v>230</v>
      </c>
      <c r="W6" s="77" t="s">
        <v>231</v>
      </c>
      <c r="X6" s="62" t="s">
        <v>253</v>
      </c>
      <c r="Y6" s="62" t="s">
        <v>254</v>
      </c>
      <c r="Z6" s="62" t="s">
        <v>232</v>
      </c>
      <c r="AA6" s="62" t="s">
        <v>233</v>
      </c>
      <c r="AB6" s="62" t="s">
        <v>234</v>
      </c>
      <c r="AD6" s="63"/>
      <c r="AE6" s="64"/>
      <c r="AF6" s="65" t="s">
        <v>20</v>
      </c>
      <c r="AG6" s="66" t="s">
        <v>308</v>
      </c>
      <c r="AH6" s="191" t="s">
        <v>235</v>
      </c>
      <c r="AI6" s="191" t="s">
        <v>236</v>
      </c>
      <c r="AJ6" s="195" t="s">
        <v>146</v>
      </c>
      <c r="AK6" s="196"/>
      <c r="AL6" s="196"/>
      <c r="AM6" s="196"/>
      <c r="AN6" s="196"/>
      <c r="AO6" s="196"/>
      <c r="AP6" s="196"/>
      <c r="AQ6" s="196"/>
      <c r="AR6" s="196"/>
      <c r="AS6" s="196"/>
      <c r="AT6" s="196"/>
      <c r="AU6" s="196"/>
      <c r="AV6" s="196"/>
      <c r="AW6" s="196"/>
      <c r="AX6" s="196"/>
      <c r="AY6" s="196"/>
      <c r="AZ6" s="196"/>
      <c r="BA6" s="196"/>
      <c r="BB6" s="69" t="s">
        <v>140</v>
      </c>
      <c r="BC6" s="67"/>
      <c r="BD6" s="67"/>
      <c r="BE6" s="67"/>
      <c r="BF6" s="68"/>
      <c r="BG6" s="68"/>
      <c r="BH6" s="200"/>
      <c r="BI6" s="201"/>
      <c r="BJ6" s="66" t="s">
        <v>68</v>
      </c>
      <c r="BK6" s="66" t="s">
        <v>68</v>
      </c>
      <c r="BL6" s="70" t="s">
        <v>69</v>
      </c>
      <c r="BM6" s="71" t="s">
        <v>70</v>
      </c>
      <c r="BN6" s="72" t="s">
        <v>71</v>
      </c>
      <c r="BO6" s="72" t="s">
        <v>119</v>
      </c>
      <c r="BP6" s="72"/>
      <c r="BQ6" s="73"/>
      <c r="BR6" s="74" t="s">
        <v>1</v>
      </c>
      <c r="BS6" s="74" t="s">
        <v>72</v>
      </c>
      <c r="BT6" s="74" t="s">
        <v>80</v>
      </c>
      <c r="BU6" s="75" t="s">
        <v>73</v>
      </c>
      <c r="BV6" s="75" t="s">
        <v>74</v>
      </c>
      <c r="BW6" s="75" t="s">
        <v>75</v>
      </c>
      <c r="BX6" s="75" t="s">
        <v>75</v>
      </c>
      <c r="BY6" s="76" t="s">
        <v>102</v>
      </c>
      <c r="BZ6" s="76" t="s">
        <v>103</v>
      </c>
      <c r="CA6" s="60"/>
    </row>
    <row r="7" spans="1:80" s="61" customFormat="1" ht="11" customHeight="1">
      <c r="A7" s="60"/>
      <c r="B7" s="60"/>
      <c r="F7" s="124">
        <f>ROW()</f>
        <v>7</v>
      </c>
      <c r="T7" s="60"/>
      <c r="U7" s="60"/>
      <c r="V7" s="60"/>
      <c r="W7" s="60"/>
      <c r="AD7" s="63"/>
      <c r="AE7" s="64"/>
      <c r="AF7" s="65" t="s">
        <v>5</v>
      </c>
      <c r="AG7" s="66" t="s">
        <v>237</v>
      </c>
      <c r="AH7" s="192" t="s">
        <v>238</v>
      </c>
      <c r="AI7" s="192"/>
      <c r="AJ7" s="197"/>
      <c r="AK7" s="315" t="s">
        <v>138</v>
      </c>
      <c r="AL7" s="315"/>
      <c r="AM7" s="315"/>
      <c r="AN7" s="315"/>
      <c r="AO7" s="315"/>
      <c r="AP7" s="315"/>
      <c r="AQ7" s="198"/>
      <c r="AR7" s="198"/>
      <c r="AS7" s="198"/>
      <c r="AT7" s="315" t="s">
        <v>136</v>
      </c>
      <c r="AU7" s="315"/>
      <c r="AV7" s="315"/>
      <c r="AW7" s="315"/>
      <c r="AX7" s="315"/>
      <c r="AY7" s="315"/>
      <c r="AZ7" s="198"/>
      <c r="BA7" s="198"/>
      <c r="BB7" s="79"/>
      <c r="BC7" s="78"/>
      <c r="BD7" s="67"/>
      <c r="BE7" s="67"/>
      <c r="BF7" s="68"/>
      <c r="BG7" s="68"/>
      <c r="BH7" s="200"/>
      <c r="BI7" s="201"/>
      <c r="BJ7" s="66"/>
      <c r="BK7" s="66"/>
      <c r="BL7" s="70"/>
      <c r="BM7" s="71"/>
      <c r="BN7" s="72"/>
      <c r="BO7" s="72"/>
      <c r="BP7" s="72"/>
      <c r="BQ7" s="73"/>
      <c r="BR7" s="74"/>
      <c r="BS7" s="74"/>
      <c r="BT7" s="74"/>
      <c r="BU7" s="309" t="s">
        <v>76</v>
      </c>
      <c r="BV7" s="309"/>
      <c r="BW7" s="309"/>
      <c r="BX7" s="309"/>
      <c r="BY7" s="310" t="s">
        <v>100</v>
      </c>
      <c r="BZ7" s="310"/>
      <c r="CA7" s="60"/>
    </row>
    <row r="8" spans="1:80" s="61" customFormat="1" ht="62" customHeight="1">
      <c r="A8" s="60"/>
      <c r="B8" s="60"/>
      <c r="F8" s="124">
        <f>ROW()</f>
        <v>8</v>
      </c>
      <c r="T8" s="60"/>
      <c r="U8" s="60"/>
      <c r="V8" s="60"/>
      <c r="W8" s="60"/>
      <c r="AD8" s="63"/>
      <c r="AE8" s="64"/>
      <c r="AF8" s="65" t="s">
        <v>239</v>
      </c>
      <c r="AG8" s="66"/>
      <c r="AH8" s="191" t="s">
        <v>240</v>
      </c>
      <c r="AI8" s="191" t="s">
        <v>241</v>
      </c>
      <c r="AJ8" s="195"/>
      <c r="AK8" s="196"/>
      <c r="AL8" s="196"/>
      <c r="AM8" s="196"/>
      <c r="AN8" s="196"/>
      <c r="AO8" s="196"/>
      <c r="AP8" s="196"/>
      <c r="AQ8" s="196"/>
      <c r="AR8" s="196"/>
      <c r="AS8" s="196"/>
      <c r="AT8" s="196"/>
      <c r="AU8" s="196"/>
      <c r="AV8" s="196"/>
      <c r="AW8" s="196"/>
      <c r="AX8" s="196"/>
      <c r="AY8" s="196"/>
      <c r="AZ8" s="196"/>
      <c r="BA8" s="196"/>
      <c r="BB8" s="69"/>
      <c r="BC8" s="67"/>
      <c r="BD8" s="67"/>
      <c r="BE8" s="67"/>
      <c r="BF8" s="68"/>
      <c r="BG8" s="68"/>
      <c r="BH8" s="200"/>
      <c r="BI8" s="201"/>
      <c r="BJ8" s="66"/>
      <c r="BK8" s="66"/>
      <c r="BL8" s="70" t="s">
        <v>25</v>
      </c>
      <c r="BM8" s="71" t="s">
        <v>99</v>
      </c>
      <c r="BN8" s="80" t="s">
        <v>114</v>
      </c>
      <c r="BO8" s="73" t="s">
        <v>149</v>
      </c>
      <c r="BP8" s="73"/>
      <c r="BQ8" s="73" t="s">
        <v>42</v>
      </c>
      <c r="BR8" s="74" t="s">
        <v>16</v>
      </c>
      <c r="BS8" s="74"/>
      <c r="BT8" s="74" t="s">
        <v>77</v>
      </c>
      <c r="BU8" s="75" t="s">
        <v>78</v>
      </c>
      <c r="BV8" s="75"/>
      <c r="BW8" s="75"/>
      <c r="BX8" s="75" t="s">
        <v>3</v>
      </c>
      <c r="BY8" s="76" t="s">
        <v>25</v>
      </c>
      <c r="BZ8" s="76" t="s">
        <v>25</v>
      </c>
      <c r="CA8" s="60"/>
    </row>
    <row r="9" spans="1:80" s="82" customFormat="1" ht="11" customHeight="1">
      <c r="A9" s="81"/>
      <c r="B9" s="81"/>
      <c r="F9" s="124">
        <f>ROW()</f>
        <v>9</v>
      </c>
      <c r="T9" s="81"/>
      <c r="U9" s="81"/>
      <c r="V9" s="81"/>
      <c r="W9" s="81"/>
      <c r="AD9" s="83"/>
      <c r="AF9" s="81"/>
      <c r="AH9" s="81"/>
      <c r="AI9" s="81"/>
      <c r="AJ9" s="86"/>
      <c r="BB9" s="84"/>
      <c r="BF9" s="85"/>
      <c r="BG9" s="85"/>
      <c r="BH9" s="84"/>
      <c r="BL9" s="81"/>
      <c r="CA9" s="81"/>
    </row>
    <row r="10" spans="1:80" s="88" customFormat="1" ht="16" customHeight="1">
      <c r="A10" s="131"/>
      <c r="B10" s="131"/>
      <c r="F10" s="132">
        <f>ROW()</f>
        <v>10</v>
      </c>
      <c r="T10" s="131"/>
      <c r="U10" s="131"/>
      <c r="V10" s="131"/>
      <c r="W10" s="131"/>
      <c r="AD10" s="45"/>
      <c r="AF10" s="131"/>
      <c r="AG10" s="133"/>
      <c r="AH10" s="131"/>
      <c r="AI10" s="131"/>
      <c r="AJ10" s="133"/>
      <c r="BB10" s="314" t="s">
        <v>287</v>
      </c>
      <c r="BC10" s="314"/>
      <c r="BD10" s="314"/>
      <c r="BE10" s="181">
        <v>1</v>
      </c>
      <c r="BH10" s="134"/>
      <c r="BL10" s="135"/>
      <c r="BM10" s="85"/>
      <c r="BY10" s="85"/>
      <c r="BZ10" s="85"/>
      <c r="CA10" s="135"/>
      <c r="CB10" s="85"/>
    </row>
    <row r="11" spans="1:80" s="155" customFormat="1" ht="16" customHeight="1">
      <c r="A11" s="161"/>
      <c r="B11" s="162"/>
      <c r="F11" s="124">
        <f>ROW()</f>
        <v>11</v>
      </c>
      <c r="K11" s="163"/>
      <c r="L11" s="163"/>
      <c r="M11" s="163"/>
      <c r="N11" s="163"/>
      <c r="T11" s="161"/>
      <c r="U11" s="161"/>
      <c r="V11" s="161"/>
      <c r="W11" s="161"/>
      <c r="X11" s="163"/>
      <c r="Y11" s="163"/>
      <c r="Z11" s="163"/>
      <c r="AA11" s="163"/>
      <c r="AB11" s="163"/>
      <c r="AD11" s="45"/>
      <c r="AF11" s="161"/>
      <c r="AH11" s="161"/>
      <c r="AI11" s="161"/>
      <c r="AJ11" s="171"/>
      <c r="BB11" s="219" t="s">
        <v>135</v>
      </c>
      <c r="BC11" s="220" t="s">
        <v>281</v>
      </c>
      <c r="BD11" s="220" t="s">
        <v>298</v>
      </c>
      <c r="BE11" s="220" t="s">
        <v>299</v>
      </c>
      <c r="BF11" s="165"/>
      <c r="BG11" s="165"/>
      <c r="BH11" s="164"/>
      <c r="BL11" s="161"/>
      <c r="CA11" s="161"/>
    </row>
    <row r="12" spans="1:80" s="125" customFormat="1" ht="16" customHeight="1">
      <c r="A12" s="126"/>
      <c r="F12" s="124">
        <f>ROW()</f>
        <v>12</v>
      </c>
      <c r="T12" s="126"/>
      <c r="U12" s="126"/>
      <c r="V12" s="126"/>
      <c r="W12" s="126"/>
      <c r="AD12" s="45"/>
      <c r="AF12" s="126"/>
      <c r="AG12" s="127"/>
      <c r="AH12" s="182" t="s">
        <v>288</v>
      </c>
      <c r="AI12" s="183" t="s">
        <v>357</v>
      </c>
      <c r="AJ12" s="127"/>
      <c r="BB12" s="313" t="s">
        <v>285</v>
      </c>
      <c r="BC12" s="313"/>
      <c r="BD12" s="221">
        <v>2000</v>
      </c>
      <c r="BE12" s="221">
        <v>0</v>
      </c>
      <c r="BF12" s="88"/>
      <c r="BH12" s="128"/>
      <c r="BL12" s="129"/>
      <c r="BM12" s="130"/>
      <c r="BY12" s="130"/>
      <c r="BZ12" s="130"/>
      <c r="CA12" s="129"/>
      <c r="CB12" s="130"/>
    </row>
    <row r="13" spans="1:80" ht="16" customHeight="1">
      <c r="F13" s="124">
        <f>ROW()</f>
        <v>13</v>
      </c>
      <c r="P13" s="44"/>
      <c r="AE13" s="44"/>
      <c r="AF13" s="43"/>
      <c r="AH13" s="44"/>
      <c r="BB13" s="44" t="s">
        <v>135</v>
      </c>
      <c r="BC13" s="178">
        <v>120</v>
      </c>
    </row>
    <row r="14" spans="1:80" ht="16" customHeight="1">
      <c r="F14" s="124">
        <f>ROW()</f>
        <v>14</v>
      </c>
      <c r="P14" s="44"/>
      <c r="AE14" s="44"/>
      <c r="AF14" s="43"/>
      <c r="BB14" s="44" t="s">
        <v>280</v>
      </c>
      <c r="BC14" s="178">
        <v>360</v>
      </c>
    </row>
    <row r="15" spans="1:80" ht="16" customHeight="1">
      <c r="F15" s="124">
        <f>ROW()</f>
        <v>15</v>
      </c>
      <c r="P15" s="44"/>
      <c r="AE15" s="44"/>
      <c r="AF15" s="43"/>
      <c r="BB15" s="44"/>
      <c r="BC15" s="43"/>
      <c r="BD15" s="312" t="s">
        <v>304</v>
      </c>
      <c r="BE15" s="312"/>
      <c r="BF15" s="312" t="s">
        <v>305</v>
      </c>
      <c r="BG15" s="312"/>
      <c r="BH15" s="312" t="s">
        <v>306</v>
      </c>
      <c r="BI15" s="312"/>
    </row>
    <row r="16" spans="1:80" ht="16" customHeight="1">
      <c r="F16" s="124">
        <f>ROW()</f>
        <v>16</v>
      </c>
      <c r="P16" s="44"/>
      <c r="AE16" s="44"/>
      <c r="AF16" s="43"/>
      <c r="BB16" s="44"/>
      <c r="BC16" s="43"/>
      <c r="BD16" s="312"/>
      <c r="BE16" s="312"/>
      <c r="BF16" s="312"/>
      <c r="BG16" s="312"/>
      <c r="BH16" s="312"/>
      <c r="BI16" s="312"/>
    </row>
    <row r="17" spans="1:80" s="206" customFormat="1" ht="23" customHeight="1">
      <c r="A17" s="205"/>
      <c r="B17" s="205"/>
      <c r="F17" s="207">
        <f>ROW()</f>
        <v>17</v>
      </c>
      <c r="T17" s="205"/>
      <c r="U17" s="205"/>
      <c r="V17" s="205"/>
      <c r="W17" s="205"/>
      <c r="AD17" s="208"/>
      <c r="AE17" s="295" t="s">
        <v>289</v>
      </c>
      <c r="AF17" s="295"/>
      <c r="AG17" s="295"/>
      <c r="AH17" s="295"/>
      <c r="AI17" s="295"/>
      <c r="AJ17" s="209"/>
      <c r="BB17" s="305" t="s">
        <v>286</v>
      </c>
      <c r="BC17" s="305"/>
      <c r="BD17" s="305"/>
      <c r="BE17" s="305"/>
      <c r="BF17" s="305"/>
      <c r="BG17" s="305"/>
      <c r="BH17" s="305"/>
      <c r="BI17" s="305"/>
      <c r="BL17" s="210"/>
      <c r="BM17" s="211"/>
      <c r="BO17" s="297" t="s">
        <v>290</v>
      </c>
      <c r="BP17" s="297"/>
      <c r="BQ17" s="297"/>
      <c r="BY17" s="211"/>
      <c r="BZ17" s="211"/>
      <c r="CA17" s="210"/>
      <c r="CB17" s="211"/>
    </row>
    <row r="18" spans="1:80" ht="23" customHeight="1">
      <c r="F18" s="124">
        <f>ROW()</f>
        <v>18</v>
      </c>
      <c r="P18" s="44"/>
      <c r="AE18" s="44"/>
      <c r="AF18" s="43"/>
      <c r="AH18" s="89" t="s">
        <v>153</v>
      </c>
      <c r="AI18" s="90"/>
      <c r="AJ18" s="184"/>
      <c r="BB18" s="303" t="s">
        <v>141</v>
      </c>
      <c r="BC18" s="303"/>
      <c r="BD18" s="304" t="s">
        <v>142</v>
      </c>
      <c r="BE18" s="304"/>
      <c r="BF18" s="304"/>
      <c r="BG18" s="304"/>
      <c r="BH18" s="304"/>
      <c r="BI18" s="304"/>
      <c r="BO18" s="296"/>
      <c r="BP18" s="296"/>
      <c r="BQ18" s="296"/>
    </row>
    <row r="19" spans="1:80" s="206" customFormat="1" ht="32" customHeight="1">
      <c r="A19" s="205"/>
      <c r="B19" s="205"/>
      <c r="F19" s="207">
        <f>ROW()</f>
        <v>19</v>
      </c>
      <c r="T19" s="205"/>
      <c r="U19" s="205"/>
      <c r="V19" s="205"/>
      <c r="W19" s="205"/>
      <c r="AD19" s="208"/>
      <c r="AE19" s="224" t="s">
        <v>133</v>
      </c>
      <c r="AF19" s="205" t="s">
        <v>242</v>
      </c>
      <c r="AG19" s="225" t="s">
        <v>155</v>
      </c>
      <c r="AH19" s="225" t="s">
        <v>156</v>
      </c>
      <c r="AI19" s="205"/>
      <c r="AJ19" s="209"/>
      <c r="BB19" s="226" t="s">
        <v>133</v>
      </c>
      <c r="BC19" s="227" t="s">
        <v>8</v>
      </c>
      <c r="BD19" s="27" t="s">
        <v>296</v>
      </c>
      <c r="BE19" s="27" t="s">
        <v>297</v>
      </c>
      <c r="BF19" s="228" t="s">
        <v>300</v>
      </c>
      <c r="BG19" s="228" t="s">
        <v>295</v>
      </c>
      <c r="BH19" s="229" t="s">
        <v>301</v>
      </c>
      <c r="BI19" s="229" t="s">
        <v>302</v>
      </c>
      <c r="BL19" s="210"/>
      <c r="BM19" s="211"/>
      <c r="BN19" s="224"/>
      <c r="BO19" s="230" t="s">
        <v>133</v>
      </c>
      <c r="BP19" s="231" t="s">
        <v>282</v>
      </c>
      <c r="BQ19" s="231" t="s">
        <v>283</v>
      </c>
      <c r="BW19" s="224" t="s">
        <v>150</v>
      </c>
      <c r="BX19" s="224" t="s">
        <v>151</v>
      </c>
      <c r="BY19" s="211"/>
      <c r="BZ19" s="211"/>
      <c r="CA19" s="210"/>
      <c r="CB19" s="211"/>
    </row>
    <row r="20" spans="1:80" ht="16" customHeight="1">
      <c r="F20" s="124">
        <f>ROW()</f>
        <v>20</v>
      </c>
      <c r="J20" s="92"/>
      <c r="P20" s="44"/>
      <c r="AE20" s="44" t="s">
        <v>134</v>
      </c>
      <c r="AF20" s="114">
        <v>1</v>
      </c>
      <c r="AG20" s="93">
        <v>1</v>
      </c>
      <c r="AH20" s="93">
        <f>AG20</f>
        <v>1</v>
      </c>
      <c r="AI20" s="82" t="s">
        <v>4</v>
      </c>
      <c r="AJ20" s="133"/>
      <c r="BB20" s="232">
        <v>1</v>
      </c>
      <c r="BC20" s="233"/>
      <c r="BD20" s="234">
        <v>0</v>
      </c>
      <c r="BE20" s="234">
        <v>200</v>
      </c>
      <c r="BF20" s="250">
        <v>0</v>
      </c>
      <c r="BG20" s="235">
        <v>0</v>
      </c>
      <c r="BH20" s="235">
        <v>1</v>
      </c>
      <c r="BI20" s="235">
        <v>1</v>
      </c>
      <c r="BO20" s="203">
        <v>1</v>
      </c>
      <c r="BP20" s="204">
        <v>2</v>
      </c>
      <c r="BQ20" s="204">
        <v>2</v>
      </c>
      <c r="BW20" s="44">
        <v>0</v>
      </c>
      <c r="BX20" s="44">
        <v>0</v>
      </c>
      <c r="BY20" s="7">
        <v>1</v>
      </c>
    </row>
    <row r="21" spans="1:80" ht="16" customHeight="1">
      <c r="F21" s="124">
        <f>ROW()</f>
        <v>21</v>
      </c>
      <c r="P21" s="44"/>
      <c r="AE21" s="44" t="s">
        <v>121</v>
      </c>
      <c r="AF21" s="114" t="s">
        <v>243</v>
      </c>
      <c r="AG21" s="94">
        <f t="shared" ref="AG21:AG26" si="0">AF21*AG20</f>
        <v>8</v>
      </c>
      <c r="AH21" s="93">
        <f t="shared" ref="AH21:AH26" si="1">AG21+AH20</f>
        <v>9</v>
      </c>
      <c r="AI21" s="95" t="s">
        <v>162</v>
      </c>
      <c r="AJ21" s="300"/>
      <c r="BB21" s="232">
        <v>2</v>
      </c>
      <c r="BC21" s="233"/>
      <c r="BD21" s="234">
        <v>0</v>
      </c>
      <c r="BE21" s="234">
        <v>200</v>
      </c>
      <c r="BF21" s="250">
        <v>6000</v>
      </c>
      <c r="BG21" s="235">
        <v>0</v>
      </c>
      <c r="BH21" s="235">
        <v>1</v>
      </c>
      <c r="BI21" s="235">
        <v>1</v>
      </c>
      <c r="BO21" s="203">
        <v>2</v>
      </c>
      <c r="BP21" s="204">
        <v>1.5</v>
      </c>
      <c r="BQ21" s="204">
        <v>1.5</v>
      </c>
      <c r="BW21" s="44">
        <v>0</v>
      </c>
      <c r="BX21" s="44">
        <v>0</v>
      </c>
      <c r="BY21" s="7">
        <v>0</v>
      </c>
    </row>
    <row r="22" spans="1:80" ht="16" customHeight="1">
      <c r="F22" s="124">
        <f>ROW()</f>
        <v>22</v>
      </c>
      <c r="P22" s="44"/>
      <c r="AE22" s="44" t="s">
        <v>122</v>
      </c>
      <c r="AF22" s="114" t="s">
        <v>244</v>
      </c>
      <c r="AG22" s="94">
        <f t="shared" si="0"/>
        <v>32</v>
      </c>
      <c r="AH22" s="93">
        <f t="shared" si="1"/>
        <v>41</v>
      </c>
      <c r="AI22" s="95" t="s">
        <v>163</v>
      </c>
      <c r="AJ22" s="300"/>
      <c r="BB22" s="232">
        <v>3</v>
      </c>
      <c r="BC22" s="233"/>
      <c r="BD22" s="234">
        <v>0</v>
      </c>
      <c r="BE22" s="234">
        <v>200</v>
      </c>
      <c r="BF22" s="250">
        <v>6000</v>
      </c>
      <c r="BG22" s="235">
        <v>0</v>
      </c>
      <c r="BH22" s="235">
        <v>1</v>
      </c>
      <c r="BI22" s="235">
        <v>1</v>
      </c>
      <c r="BO22" s="203">
        <v>3</v>
      </c>
      <c r="BP22" s="204">
        <v>1.25</v>
      </c>
      <c r="BQ22" s="204">
        <v>1.25</v>
      </c>
      <c r="BW22" s="44">
        <v>0</v>
      </c>
      <c r="BX22" s="44">
        <v>0</v>
      </c>
      <c r="BY22" s="7">
        <v>0</v>
      </c>
    </row>
    <row r="23" spans="1:80" ht="16" customHeight="1">
      <c r="F23" s="124">
        <f>ROW()</f>
        <v>23</v>
      </c>
      <c r="P23" s="44"/>
      <c r="AE23" s="44" t="s">
        <v>123</v>
      </c>
      <c r="AF23" s="114" t="s">
        <v>245</v>
      </c>
      <c r="AG23" s="94">
        <f t="shared" si="0"/>
        <v>96</v>
      </c>
      <c r="AH23" s="93">
        <f t="shared" si="1"/>
        <v>137</v>
      </c>
      <c r="AI23" s="95" t="s">
        <v>164</v>
      </c>
      <c r="AJ23" s="300"/>
      <c r="BB23" s="232">
        <v>4</v>
      </c>
      <c r="BC23" s="233"/>
      <c r="BD23" s="234">
        <v>0</v>
      </c>
      <c r="BE23" s="234">
        <v>200</v>
      </c>
      <c r="BF23" s="250">
        <v>1500</v>
      </c>
      <c r="BG23" s="235">
        <v>0</v>
      </c>
      <c r="BH23" s="235">
        <v>1</v>
      </c>
      <c r="BI23" s="235">
        <v>1</v>
      </c>
      <c r="BO23" s="203">
        <v>4</v>
      </c>
      <c r="BP23" s="204">
        <v>1</v>
      </c>
      <c r="BQ23" s="204">
        <v>1</v>
      </c>
      <c r="BW23" s="44">
        <v>0</v>
      </c>
      <c r="BX23" s="44">
        <v>0</v>
      </c>
      <c r="BY23" s="7">
        <v>0</v>
      </c>
    </row>
    <row r="24" spans="1:80" ht="16" customHeight="1">
      <c r="F24" s="124">
        <f>ROW()</f>
        <v>24</v>
      </c>
      <c r="P24" s="44"/>
      <c r="AE24" s="44" t="s">
        <v>124</v>
      </c>
      <c r="AF24" s="114">
        <v>3</v>
      </c>
      <c r="AG24" s="94">
        <f t="shared" si="0"/>
        <v>288</v>
      </c>
      <c r="AH24" s="93">
        <f t="shared" si="1"/>
        <v>425</v>
      </c>
      <c r="AI24" s="95" t="s">
        <v>165</v>
      </c>
      <c r="AJ24" s="300"/>
      <c r="BB24" s="232">
        <v>5</v>
      </c>
      <c r="BC24" s="233"/>
      <c r="BD24" s="234">
        <v>0</v>
      </c>
      <c r="BE24" s="234">
        <v>200</v>
      </c>
      <c r="BF24" s="250">
        <v>1000</v>
      </c>
      <c r="BG24" s="235">
        <v>0</v>
      </c>
      <c r="BH24" s="235">
        <v>1</v>
      </c>
      <c r="BI24" s="235">
        <v>1</v>
      </c>
      <c r="BO24" s="203">
        <v>5</v>
      </c>
      <c r="BP24" s="204">
        <v>0.75</v>
      </c>
      <c r="BQ24" s="204">
        <v>0.75</v>
      </c>
      <c r="BW24" s="44">
        <v>0</v>
      </c>
      <c r="BX24" s="44">
        <v>0</v>
      </c>
      <c r="BY24" s="7">
        <v>0</v>
      </c>
    </row>
    <row r="25" spans="1:80" ht="16" customHeight="1">
      <c r="F25" s="124">
        <f>ROW()</f>
        <v>25</v>
      </c>
      <c r="P25" s="44"/>
      <c r="AE25" s="44" t="s">
        <v>125</v>
      </c>
      <c r="AF25" s="114" t="s">
        <v>246</v>
      </c>
      <c r="AG25" s="94">
        <f t="shared" si="0"/>
        <v>0</v>
      </c>
      <c r="AH25" s="93">
        <f t="shared" si="1"/>
        <v>425</v>
      </c>
      <c r="AI25" s="95" t="s">
        <v>166</v>
      </c>
      <c r="AJ25" s="300"/>
      <c r="BB25" s="232">
        <v>6</v>
      </c>
      <c r="BC25" s="233"/>
      <c r="BD25" s="234">
        <v>0</v>
      </c>
      <c r="BE25" s="234">
        <v>200</v>
      </c>
      <c r="BF25" s="250">
        <v>600</v>
      </c>
      <c r="BG25" s="235">
        <v>0</v>
      </c>
      <c r="BH25" s="235">
        <v>1</v>
      </c>
      <c r="BI25" s="235">
        <v>1</v>
      </c>
      <c r="BO25" s="203">
        <v>6</v>
      </c>
      <c r="BP25" s="204">
        <v>0.5</v>
      </c>
      <c r="BQ25" s="204">
        <v>0.5</v>
      </c>
      <c r="BY25" s="7" t="s">
        <v>81</v>
      </c>
    </row>
    <row r="26" spans="1:80" ht="16" customHeight="1">
      <c r="F26" s="124">
        <f>ROW()</f>
        <v>26</v>
      </c>
      <c r="P26" s="44"/>
      <c r="AE26" s="44" t="s">
        <v>126</v>
      </c>
      <c r="AF26" s="114" t="s">
        <v>246</v>
      </c>
      <c r="AG26" s="94">
        <f t="shared" si="0"/>
        <v>0</v>
      </c>
      <c r="AH26" s="93">
        <f t="shared" si="1"/>
        <v>425</v>
      </c>
      <c r="AI26" s="95" t="s">
        <v>167</v>
      </c>
      <c r="AJ26" s="300"/>
      <c r="BB26" s="232">
        <v>7</v>
      </c>
      <c r="BC26" s="233"/>
      <c r="BD26" s="234">
        <v>0</v>
      </c>
      <c r="BE26" s="234">
        <v>200</v>
      </c>
      <c r="BF26" s="250">
        <v>600</v>
      </c>
      <c r="BG26" s="235">
        <v>0</v>
      </c>
      <c r="BH26" s="235">
        <v>1</v>
      </c>
      <c r="BI26" s="235">
        <v>1</v>
      </c>
      <c r="BO26" s="203">
        <v>7</v>
      </c>
      <c r="BP26" s="204">
        <v>0.5</v>
      </c>
      <c r="BQ26" s="204">
        <v>0.5</v>
      </c>
      <c r="BY26" s="7">
        <v>11</v>
      </c>
    </row>
    <row r="27" spans="1:80" ht="16" customHeight="1">
      <c r="F27" s="124">
        <f>ROW()</f>
        <v>27</v>
      </c>
      <c r="P27" s="44"/>
      <c r="Z27" s="239"/>
      <c r="AA27" s="239"/>
      <c r="AE27" s="44"/>
      <c r="AF27" s="114"/>
      <c r="AJ27" s="133"/>
      <c r="BB27" s="232">
        <v>8</v>
      </c>
      <c r="BC27" s="233"/>
      <c r="BD27" s="234">
        <v>0</v>
      </c>
      <c r="BE27" s="234">
        <v>200</v>
      </c>
      <c r="BF27" s="250">
        <v>600</v>
      </c>
      <c r="BG27" s="235">
        <v>0</v>
      </c>
      <c r="BH27" s="235">
        <v>1</v>
      </c>
      <c r="BI27" s="235">
        <v>1</v>
      </c>
      <c r="BO27" s="203">
        <v>8</v>
      </c>
      <c r="BP27" s="204">
        <v>0.5</v>
      </c>
      <c r="BQ27" s="204">
        <v>0.5</v>
      </c>
    </row>
    <row r="28" spans="1:80" s="96" customFormat="1" ht="6" customHeight="1">
      <c r="A28" s="97"/>
      <c r="B28" s="97"/>
      <c r="F28" s="124">
        <f>ROW()</f>
        <v>28</v>
      </c>
      <c r="T28" s="97"/>
      <c r="U28" s="97"/>
      <c r="V28" s="97"/>
      <c r="W28" s="97"/>
      <c r="AD28" s="45"/>
      <c r="AE28" s="98"/>
      <c r="AF28" s="186"/>
      <c r="AG28" s="99"/>
      <c r="AH28" s="122"/>
      <c r="AI28" s="122"/>
      <c r="AJ28" s="185"/>
      <c r="BB28" s="100"/>
      <c r="BF28" s="302"/>
      <c r="BG28" s="302"/>
      <c r="BH28" s="302"/>
      <c r="BI28" s="302"/>
      <c r="BL28" s="101"/>
      <c r="BM28" s="102"/>
      <c r="BY28" s="102"/>
      <c r="BZ28" s="102"/>
      <c r="CA28" s="101"/>
      <c r="CB28" s="102"/>
    </row>
    <row r="29" spans="1:80" ht="6" customHeight="1">
      <c r="F29" s="124">
        <f>ROW()</f>
        <v>29</v>
      </c>
      <c r="T29" s="60"/>
      <c r="U29" s="60"/>
      <c r="V29" s="60"/>
      <c r="W29" s="60"/>
      <c r="X29" s="61"/>
      <c r="Y29" s="103"/>
      <c r="Z29" s="103"/>
      <c r="AA29" s="103"/>
      <c r="AB29" s="103"/>
      <c r="AC29" s="103"/>
      <c r="AE29" s="64"/>
      <c r="AF29" s="65"/>
      <c r="AG29" s="66"/>
      <c r="AH29" s="110"/>
      <c r="AI29" s="110"/>
      <c r="BH29" s="134"/>
      <c r="BI29" s="88"/>
    </row>
    <row r="30" spans="1:80" ht="6" customHeight="1">
      <c r="F30" s="124">
        <f>ROW()</f>
        <v>30</v>
      </c>
      <c r="T30" s="60"/>
      <c r="U30" s="60"/>
      <c r="V30" s="60"/>
      <c r="W30" s="60"/>
      <c r="X30" s="61"/>
      <c r="Y30" s="103"/>
      <c r="Z30" s="103"/>
      <c r="AA30" s="103"/>
      <c r="AB30" s="103"/>
      <c r="AC30" s="103"/>
      <c r="AE30" s="64"/>
      <c r="AF30" s="65"/>
      <c r="AG30" s="66"/>
      <c r="AH30" s="110"/>
      <c r="AI30" s="110"/>
      <c r="BH30" s="134"/>
      <c r="BI30" s="88"/>
    </row>
    <row r="31" spans="1:80" ht="6" customHeight="1">
      <c r="F31" s="124">
        <f>ROW()</f>
        <v>31</v>
      </c>
      <c r="T31" s="60"/>
      <c r="U31" s="60"/>
      <c r="V31" s="60"/>
      <c r="W31" s="60"/>
      <c r="X31" s="61"/>
      <c r="Y31" s="103"/>
      <c r="Z31" s="103"/>
      <c r="AA31" s="103"/>
      <c r="AB31" s="103"/>
      <c r="AC31" s="103"/>
      <c r="AE31" s="64"/>
      <c r="AF31" s="65"/>
      <c r="AG31" s="66"/>
      <c r="AH31" s="110"/>
      <c r="AI31" s="110"/>
      <c r="BH31" s="134"/>
      <c r="BI31" s="88"/>
    </row>
    <row r="32" spans="1:80" ht="6" customHeight="1">
      <c r="F32" s="124">
        <f>ROW()</f>
        <v>32</v>
      </c>
      <c r="T32" s="60"/>
      <c r="U32" s="60"/>
      <c r="V32" s="60"/>
      <c r="W32" s="60"/>
      <c r="X32" s="61"/>
      <c r="Y32" s="103"/>
      <c r="Z32" s="103"/>
      <c r="AA32" s="103"/>
      <c r="AB32" s="103"/>
      <c r="AC32" s="103"/>
      <c r="AE32" s="64"/>
      <c r="AF32" s="65"/>
      <c r="AG32" s="66"/>
      <c r="AH32" s="110"/>
      <c r="AI32" s="110"/>
      <c r="BH32" s="134"/>
      <c r="BI32" s="88"/>
    </row>
    <row r="33" spans="1:93" ht="6" customHeight="1">
      <c r="F33" s="124">
        <f>ROW()</f>
        <v>33</v>
      </c>
      <c r="T33" s="60"/>
      <c r="U33" s="60"/>
      <c r="V33" s="60"/>
      <c r="W33" s="60"/>
      <c r="X33" s="61"/>
      <c r="Y33" s="103"/>
      <c r="Z33" s="103"/>
      <c r="AA33" s="103"/>
      <c r="AB33" s="103"/>
      <c r="AC33" s="103"/>
      <c r="AE33" s="64"/>
      <c r="AF33" s="65"/>
      <c r="AG33" s="66"/>
      <c r="AH33" s="110"/>
      <c r="AI33" s="110"/>
      <c r="BH33" s="134"/>
      <c r="BI33" s="88"/>
    </row>
    <row r="34" spans="1:93" ht="6" customHeight="1">
      <c r="F34" s="124">
        <f>ROW()</f>
        <v>34</v>
      </c>
      <c r="T34" s="60" t="str">
        <f>IF(D34&lt;&gt;"",
IF(D34&lt;&gt;"md","&lt;a href=    "&amp;CHAR(34)&amp;"#/"&amp;K34&amp;I34&amp;J34&amp;""""&amp;"    "&amp;L34&amp;H34&amp;M34&amp;B34&amp;N34,
CHAR(10)&amp;B34),
"")</f>
        <v/>
      </c>
      <c r="U34" s="60"/>
      <c r="V34" s="60"/>
      <c r="W34" s="60"/>
      <c r="X34" s="61"/>
      <c r="Y34" s="103"/>
      <c r="Z34" s="103"/>
      <c r="AA34" s="103"/>
      <c r="AB34" s="103"/>
      <c r="AC34" s="103"/>
      <c r="AE34" s="64"/>
      <c r="AF34" s="212"/>
      <c r="AG34" s="213"/>
      <c r="AH34" s="212"/>
      <c r="AI34" s="110"/>
      <c r="BH34" s="134"/>
      <c r="BI34" s="88"/>
    </row>
    <row r="35" spans="1:93" ht="63" customHeight="1">
      <c r="A35" s="77"/>
      <c r="B35" s="120" t="s">
        <v>260</v>
      </c>
      <c r="C35" s="62" t="s">
        <v>261</v>
      </c>
      <c r="D35" s="62"/>
      <c r="E35" s="62"/>
      <c r="F35" s="124">
        <f>ROW()</f>
        <v>35</v>
      </c>
      <c r="G35" s="62"/>
      <c r="H35" s="62"/>
      <c r="I35" s="62" t="s">
        <v>259</v>
      </c>
      <c r="J35" s="62" t="s">
        <v>259</v>
      </c>
      <c r="K35" s="121" t="s">
        <v>258</v>
      </c>
      <c r="L35" s="121" t="s">
        <v>258</v>
      </c>
      <c r="M35" s="121" t="s">
        <v>258</v>
      </c>
      <c r="N35" s="121" t="s">
        <v>258</v>
      </c>
      <c r="O35" s="62" t="s">
        <v>255</v>
      </c>
      <c r="P35" s="62" t="s">
        <v>256</v>
      </c>
      <c r="Q35" s="62" t="s">
        <v>256</v>
      </c>
      <c r="R35" s="62" t="s">
        <v>257</v>
      </c>
      <c r="S35" s="62" t="s">
        <v>257</v>
      </c>
      <c r="T35" s="77"/>
      <c r="U35" s="77"/>
      <c r="V35" s="77"/>
      <c r="W35" s="77"/>
      <c r="X35" s="121" t="s">
        <v>318</v>
      </c>
      <c r="Y35" s="121" t="s">
        <v>318</v>
      </c>
      <c r="Z35" s="121" t="s">
        <v>318</v>
      </c>
      <c r="AA35" s="121" t="s">
        <v>318</v>
      </c>
      <c r="AB35" s="121" t="s">
        <v>258</v>
      </c>
      <c r="AC35" s="103"/>
      <c r="AE35" s="64"/>
      <c r="AF35" s="212"/>
      <c r="AG35" s="213"/>
      <c r="AH35" s="214"/>
      <c r="AI35" s="214"/>
      <c r="AJ35" s="202"/>
      <c r="AK35" s="301" t="s">
        <v>279</v>
      </c>
      <c r="AL35" s="301"/>
      <c r="AM35" s="301"/>
      <c r="AN35" s="301"/>
      <c r="AO35" s="301"/>
      <c r="AP35" s="301"/>
      <c r="AQ35" s="301"/>
      <c r="AR35" s="301"/>
      <c r="AS35" s="301"/>
      <c r="AT35" s="301"/>
      <c r="AU35" s="301"/>
      <c r="AV35" s="301"/>
      <c r="AW35" s="301"/>
      <c r="AX35" s="301"/>
      <c r="AY35" s="301"/>
      <c r="AZ35" s="301"/>
      <c r="BA35" s="301"/>
      <c r="BB35" s="298" t="s">
        <v>141</v>
      </c>
      <c r="BC35" s="298"/>
      <c r="BD35" s="299" t="s">
        <v>142</v>
      </c>
      <c r="BE35" s="299"/>
      <c r="BF35" s="298" t="s">
        <v>141</v>
      </c>
      <c r="BG35" s="298"/>
      <c r="BH35" s="299" t="s">
        <v>142</v>
      </c>
      <c r="BI35" s="299"/>
      <c r="BU35" s="307" t="s">
        <v>303</v>
      </c>
      <c r="BV35" s="307"/>
      <c r="BW35" s="307"/>
      <c r="BX35" s="307"/>
      <c r="CB35" s="249" t="s">
        <v>348</v>
      </c>
      <c r="CC35" s="306" t="s">
        <v>309</v>
      </c>
      <c r="CD35" s="306"/>
      <c r="CE35" s="306"/>
      <c r="CF35" s="306"/>
      <c r="CG35" s="306"/>
      <c r="CH35" s="306"/>
      <c r="CI35" s="306"/>
      <c r="CJ35" s="306"/>
      <c r="CK35" s="306"/>
      <c r="CL35" s="238"/>
      <c r="CM35" s="238"/>
      <c r="CN35" s="238"/>
      <c r="CO35" s="238"/>
    </row>
    <row r="36" spans="1:93" s="154" customFormat="1" ht="27" customHeight="1">
      <c r="A36" s="149"/>
      <c r="B36" s="149" t="s">
        <v>252</v>
      </c>
      <c r="C36" s="150"/>
      <c r="D36" s="150"/>
      <c r="E36" s="150"/>
      <c r="F36" s="150">
        <f>ROW()</f>
        <v>36</v>
      </c>
      <c r="G36" s="150"/>
      <c r="H36" s="150"/>
      <c r="I36" s="150"/>
      <c r="J36" s="150"/>
      <c r="K36" s="150" t="s">
        <v>440</v>
      </c>
      <c r="L36" s="150" t="str">
        <f>"+++&amp;speakTT="</f>
        <v>+++&amp;speakTT=</v>
      </c>
      <c r="M36" s="150" t="s">
        <v>147</v>
      </c>
      <c r="N36" s="150" t="str">
        <f>""</f>
        <v/>
      </c>
      <c r="O36" s="150"/>
      <c r="P36" s="150"/>
      <c r="Q36" s="150"/>
      <c r="R36" s="150">
        <v>0</v>
      </c>
      <c r="S36" s="150" t="s">
        <v>120</v>
      </c>
      <c r="T36" s="149"/>
      <c r="U36" s="149"/>
      <c r="V36" s="149"/>
      <c r="W36" s="149"/>
      <c r="X36" s="150" t="s">
        <v>362</v>
      </c>
      <c r="Y36" s="150" t="s">
        <v>363</v>
      </c>
      <c r="Z36" s="150" t="s">
        <v>434</v>
      </c>
      <c r="AA36" s="150" t="s">
        <v>435</v>
      </c>
      <c r="AB36" s="150" t="s">
        <v>247</v>
      </c>
      <c r="AC36" s="151"/>
      <c r="AD36" s="45"/>
      <c r="AE36" s="148" t="s">
        <v>252</v>
      </c>
      <c r="AF36" s="148"/>
      <c r="AG36" s="152" t="s">
        <v>284</v>
      </c>
      <c r="AH36" s="148"/>
      <c r="AI36" s="148"/>
      <c r="AJ36" s="172"/>
      <c r="AK36" s="294" t="s">
        <v>311</v>
      </c>
      <c r="AL36" s="294"/>
      <c r="AM36" s="294"/>
      <c r="AN36" s="294"/>
      <c r="AO36" s="294"/>
      <c r="AP36" s="294"/>
      <c r="AQ36" s="294"/>
      <c r="AR36" s="294"/>
      <c r="AS36" s="150"/>
      <c r="AT36" s="294" t="s">
        <v>310</v>
      </c>
      <c r="AU36" s="294"/>
      <c r="AV36" s="294"/>
      <c r="AW36" s="294"/>
      <c r="AX36" s="294"/>
      <c r="AY36" s="294"/>
      <c r="AZ36" s="294"/>
      <c r="BA36" s="294"/>
      <c r="BB36" s="153"/>
      <c r="BC36" s="150"/>
      <c r="BD36" s="150"/>
      <c r="BE36" s="150"/>
      <c r="BF36" s="150"/>
      <c r="BG36" s="150"/>
      <c r="BH36" s="153"/>
      <c r="BI36" s="150"/>
      <c r="BJ36" s="150"/>
      <c r="BK36" s="150"/>
      <c r="BL36" s="149"/>
      <c r="BM36" s="150"/>
      <c r="BN36" s="150" t="s">
        <v>109</v>
      </c>
      <c r="BO36" s="150"/>
      <c r="BP36" s="150">
        <v>1</v>
      </c>
      <c r="BQ36" s="150">
        <v>1</v>
      </c>
      <c r="BR36" s="150">
        <v>1</v>
      </c>
      <c r="BS36" s="150" t="s">
        <v>79</v>
      </c>
      <c r="BT36" s="150" t="s">
        <v>358</v>
      </c>
      <c r="BU36" s="150"/>
      <c r="BV36" s="150">
        <v>100</v>
      </c>
      <c r="BW36" s="150"/>
      <c r="BX36" s="150"/>
      <c r="BY36" s="150"/>
      <c r="BZ36" s="150"/>
      <c r="CA36" s="245"/>
      <c r="CB36" s="248">
        <v>0</v>
      </c>
      <c r="CL36" s="239"/>
      <c r="CM36" s="239"/>
      <c r="CN36" s="239"/>
      <c r="CO36" s="239"/>
    </row>
    <row r="37" spans="1:93" ht="23" customHeight="1">
      <c r="F37" s="124">
        <f>ROW()</f>
        <v>37</v>
      </c>
      <c r="P37" s="44"/>
      <c r="X37" s="150" t="s">
        <v>312</v>
      </c>
      <c r="Y37" s="150" t="s">
        <v>317</v>
      </c>
      <c r="Z37" s="150" t="s">
        <v>345</v>
      </c>
      <c r="AA37" s="150" t="s">
        <v>324</v>
      </c>
      <c r="AC37" s="103"/>
      <c r="AE37" s="64"/>
      <c r="AF37" s="65"/>
      <c r="AG37" s="66"/>
      <c r="AH37" s="110"/>
      <c r="AI37" s="110"/>
      <c r="BH37" s="134"/>
      <c r="BI37" s="88"/>
      <c r="BT37" s="150" t="s">
        <v>320</v>
      </c>
      <c r="CL37" s="88"/>
      <c r="CM37" s="88"/>
      <c r="CN37" s="88"/>
      <c r="CO37" s="88"/>
    </row>
    <row r="38" spans="1:93" s="86" customFormat="1" ht="52" customHeight="1">
      <c r="A38" s="17" t="s">
        <v>10</v>
      </c>
      <c r="B38" s="17" t="s">
        <v>11</v>
      </c>
      <c r="C38" s="16" t="s">
        <v>62</v>
      </c>
      <c r="D38" s="16" t="s">
        <v>107</v>
      </c>
      <c r="E38" s="16" t="s">
        <v>108</v>
      </c>
      <c r="F38" s="123">
        <f>ROW()</f>
        <v>38</v>
      </c>
      <c r="G38" s="16" t="s">
        <v>55</v>
      </c>
      <c r="H38" s="16" t="s">
        <v>56</v>
      </c>
      <c r="I38" s="17" t="s">
        <v>57</v>
      </c>
      <c r="J38" s="18" t="s">
        <v>58</v>
      </c>
      <c r="K38" s="16" t="s">
        <v>86</v>
      </c>
      <c r="L38" s="16" t="s">
        <v>93</v>
      </c>
      <c r="M38" s="16" t="s">
        <v>87</v>
      </c>
      <c r="N38" s="16" t="s">
        <v>94</v>
      </c>
      <c r="O38" s="16" t="s">
        <v>88</v>
      </c>
      <c r="P38" s="16" t="s">
        <v>89</v>
      </c>
      <c r="Q38" s="19" t="s">
        <v>90</v>
      </c>
      <c r="R38" s="19" t="s">
        <v>59</v>
      </c>
      <c r="S38" s="19" t="s">
        <v>91</v>
      </c>
      <c r="T38" s="17" t="s">
        <v>60</v>
      </c>
      <c r="U38" s="17" t="s">
        <v>227</v>
      </c>
      <c r="V38" s="17" t="s">
        <v>250</v>
      </c>
      <c r="W38" s="17" t="s">
        <v>92</v>
      </c>
      <c r="X38" s="16" t="s">
        <v>228</v>
      </c>
      <c r="Y38" s="16" t="s">
        <v>95</v>
      </c>
      <c r="Z38" s="16" t="s">
        <v>85</v>
      </c>
      <c r="AA38" s="16" t="s">
        <v>84</v>
      </c>
      <c r="AB38" s="27" t="s">
        <v>82</v>
      </c>
      <c r="AD38" s="45"/>
      <c r="AE38" s="105"/>
      <c r="AF38" s="106" t="s">
        <v>262</v>
      </c>
      <c r="AG38" s="20" t="s">
        <v>17</v>
      </c>
      <c r="AH38" s="187" t="s">
        <v>10</v>
      </c>
      <c r="AI38" s="187" t="s">
        <v>11</v>
      </c>
      <c r="AJ38" s="188" t="s">
        <v>133</v>
      </c>
      <c r="AK38" s="188" t="s">
        <v>121</v>
      </c>
      <c r="AL38" s="188" t="s">
        <v>122</v>
      </c>
      <c r="AM38" s="188" t="s">
        <v>123</v>
      </c>
      <c r="AN38" s="188" t="s">
        <v>124</v>
      </c>
      <c r="AO38" s="188" t="s">
        <v>125</v>
      </c>
      <c r="AP38" s="188" t="s">
        <v>126</v>
      </c>
      <c r="AQ38" s="188" t="s">
        <v>275</v>
      </c>
      <c r="AR38" s="188" t="s">
        <v>276</v>
      </c>
      <c r="AS38" s="188"/>
      <c r="AT38" s="188" t="s">
        <v>127</v>
      </c>
      <c r="AU38" s="188" t="s">
        <v>128</v>
      </c>
      <c r="AV38" s="188" t="s">
        <v>129</v>
      </c>
      <c r="AW38" s="188" t="s">
        <v>130</v>
      </c>
      <c r="AX38" s="188" t="s">
        <v>131</v>
      </c>
      <c r="AY38" s="188" t="s">
        <v>132</v>
      </c>
      <c r="AZ38" s="188" t="s">
        <v>277</v>
      </c>
      <c r="BA38" s="188" t="s">
        <v>278</v>
      </c>
      <c r="BB38" s="223" t="s">
        <v>139</v>
      </c>
      <c r="BC38" s="222" t="s">
        <v>8</v>
      </c>
      <c r="BD38" s="176" t="s">
        <v>298</v>
      </c>
      <c r="BE38" s="176" t="s">
        <v>299</v>
      </c>
      <c r="BF38" s="108" t="s">
        <v>143</v>
      </c>
      <c r="BG38" s="108" t="s">
        <v>9</v>
      </c>
      <c r="BH38" s="175" t="s">
        <v>143</v>
      </c>
      <c r="BI38" s="176" t="s">
        <v>9</v>
      </c>
      <c r="BJ38" s="20" t="s">
        <v>34</v>
      </c>
      <c r="BK38" s="20" t="s">
        <v>34</v>
      </c>
      <c r="BL38" s="21" t="s">
        <v>61</v>
      </c>
      <c r="BM38" s="22" t="s">
        <v>83</v>
      </c>
      <c r="BN38" s="23" t="s">
        <v>21</v>
      </c>
      <c r="BO38" s="23" t="s">
        <v>62</v>
      </c>
      <c r="BP38" s="23" t="s">
        <v>282</v>
      </c>
      <c r="BQ38" s="24" t="s">
        <v>283</v>
      </c>
      <c r="BR38" s="25" t="s">
        <v>148</v>
      </c>
      <c r="BS38" s="25" t="s">
        <v>63</v>
      </c>
      <c r="BT38" s="25" t="s">
        <v>12</v>
      </c>
      <c r="BU38" s="26" t="s">
        <v>13</v>
      </c>
      <c r="BV38" s="26" t="s">
        <v>14</v>
      </c>
      <c r="BW38" s="26" t="s">
        <v>29</v>
      </c>
      <c r="BX38" s="26" t="s">
        <v>15</v>
      </c>
      <c r="BY38" s="48" t="s">
        <v>26</v>
      </c>
      <c r="BZ38" s="49" t="s">
        <v>27</v>
      </c>
      <c r="CA38" s="246" t="s">
        <v>323</v>
      </c>
      <c r="CB38" s="247" t="s">
        <v>347</v>
      </c>
      <c r="CC38" s="188" t="s">
        <v>267</v>
      </c>
      <c r="CD38" s="188" t="s">
        <v>121</v>
      </c>
      <c r="CE38" s="188" t="s">
        <v>122</v>
      </c>
      <c r="CF38" s="188" t="s">
        <v>123</v>
      </c>
      <c r="CG38" s="188" t="s">
        <v>124</v>
      </c>
      <c r="CH38" s="188" t="s">
        <v>125</v>
      </c>
      <c r="CI38" s="188" t="s">
        <v>126</v>
      </c>
      <c r="CJ38" s="188" t="s">
        <v>275</v>
      </c>
      <c r="CK38" s="188" t="s">
        <v>276</v>
      </c>
      <c r="CL38" s="238"/>
      <c r="CM38" s="238"/>
      <c r="CN38" s="238"/>
      <c r="CO38" s="238"/>
    </row>
    <row r="39" spans="1:93" s="160" customFormat="1" ht="36" customHeight="1">
      <c r="A39" s="136"/>
      <c r="B39" s="136" t="str">
        <f>IF(scriv!D1&lt;&gt;"",scriv!D1,"")</f>
        <v>Title and ID</v>
      </c>
      <c r="C39" s="136" t="str">
        <f>IF(scriv!F1&lt;&gt;"",scriv!F1,"")</f>
        <v>Keywords</v>
      </c>
      <c r="D39" s="137" t="str">
        <f>IF(scriv!G1&lt;&gt;"",scriv!G1,"")</f>
        <v>unoFrom</v>
      </c>
      <c r="E39" s="137" t="str">
        <f>IF(scriv!H1&lt;&gt;"",scriv!H1,"")</f>
        <v>unoTo</v>
      </c>
      <c r="F39" s="138">
        <f>ROW()</f>
        <v>39</v>
      </c>
      <c r="G39" s="137"/>
      <c r="H39" s="137"/>
      <c r="I39" s="136" t="str">
        <f>IF(scriv!AA1&lt;&gt;"",scriv!AA1,"")</f>
        <v>Synopsis</v>
      </c>
      <c r="J39" s="136" t="str">
        <f>IF(scriv!AB1&lt;&gt;"",scriv!AB1,"")</f>
        <v>Document Text</v>
      </c>
      <c r="K39" s="137"/>
      <c r="L39" s="137"/>
      <c r="M39" s="137"/>
      <c r="N39" s="137"/>
      <c r="O39" s="136"/>
      <c r="P39" s="136" t="str">
        <f>IF(scriv!I1&lt;&gt;"",scriv!I1,"")</f>
        <v>url</v>
      </c>
      <c r="Q39" s="136" t="str">
        <f>IF(scriv!J1&lt;&gt;"",scriv!J1,"")</f>
        <v>urlText</v>
      </c>
      <c r="R39" s="136" t="str">
        <f>IF(scriv!K1&lt;&gt;"",scriv!K1,"")</f>
        <v>tooltip</v>
      </c>
      <c r="S39" s="136" t="str">
        <f>IF(scriv!L1&lt;&gt;"",scriv!L1,"")</f>
        <v>infopane</v>
      </c>
      <c r="T39" s="136"/>
      <c r="U39" s="136"/>
      <c r="V39" s="136"/>
      <c r="W39" s="136"/>
      <c r="X39" s="136" t="str">
        <f>IF(scriv!M1&lt;&gt;"",scriv!M1,"")</f>
        <v>onFunction</v>
      </c>
      <c r="Y39" s="136" t="str">
        <f>IF(scriv!N1&lt;&gt;"",scriv!N1,"")</f>
        <v>offFunction</v>
      </c>
      <c r="Z39" s="136" t="str">
        <f>IF(scriv!O1&lt;&gt;"",scriv!O1,"")</f>
        <v>openFunction</v>
      </c>
      <c r="AA39" s="136" t="str">
        <f>IF(scriv!P1&lt;&gt;"",scriv!P1,"")</f>
        <v>closeFunction</v>
      </c>
      <c r="AB39" s="144" t="str">
        <f t="shared" ref="AB39:AB102" si="2">$AB$36</f>
        <v>noTitle</v>
      </c>
      <c r="AC39" s="144"/>
      <c r="AD39" s="45"/>
      <c r="AE39" s="145"/>
      <c r="AF39" s="136" t="str">
        <f>IF(scriv!B1&lt;&gt;"",scriv!B1,"")</f>
        <v>Outline #</v>
      </c>
      <c r="AG39" s="146"/>
      <c r="AH39" s="147"/>
      <c r="AI39" s="147"/>
      <c r="AJ39" s="173"/>
      <c r="AK39" s="137"/>
      <c r="AL39" s="137"/>
      <c r="AM39" s="137"/>
      <c r="AN39" s="137"/>
      <c r="AO39" s="137"/>
      <c r="AP39" s="137"/>
      <c r="AQ39" s="137"/>
      <c r="AR39" s="137"/>
      <c r="AS39" s="137"/>
      <c r="AT39" s="137"/>
      <c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s="140"/>
      <c r="BN39" s="140"/>
      <c r="BO39" s="140"/>
      <c r="BP39" s="140"/>
      <c r="BQ39" s="140"/>
      <c r="BR39" s="142"/>
      <c r="BS39" s="142"/>
      <c r="BT39" s="140" t="str">
        <f>IF(scriv!V1&lt;&gt;"",scriv!V1,"")</f>
        <v>symbol</v>
      </c>
      <c r="BU39" s="143"/>
      <c r="BV39" s="143"/>
      <c r="BW39" s="143"/>
      <c r="BX39" s="143"/>
      <c r="BY39" s="137"/>
      <c r="BZ39" s="137"/>
      <c r="CA39" s="137"/>
      <c r="CB39" s="137"/>
      <c r="CL39" s="82"/>
      <c r="CM39" s="82"/>
      <c r="CN39" s="82"/>
      <c r="CO39" s="82"/>
    </row>
    <row r="40" spans="1:93" s="82" customFormat="1" ht="36" customHeight="1">
      <c r="A40" s="81" t="str">
        <f>scriv!AH2</f>
        <v>Map</v>
      </c>
      <c r="B40" s="81" t="str">
        <f>IF(scriv!D2&lt;&gt;"",scriv!D2,"")</f>
        <v>Map</v>
      </c>
      <c r="C40" s="81" t="str">
        <f>IF( scriv!AL2&lt;&gt;"", IF(D40&lt;&gt;"","connection ","")&amp;scriv!AL2,IF(D40&lt;&gt;"","connection",""))</f>
        <v/>
      </c>
      <c r="D40" s="82" t="str">
        <f>scriv!AJ2</f>
        <v/>
      </c>
      <c r="E40" s="82" t="str">
        <f>scriv!AK2</f>
        <v/>
      </c>
      <c r="F40" s="156">
        <f>ROW()</f>
        <v>40</v>
      </c>
      <c r="I40" s="81" t="str">
        <f>IF(scriv!AA2&lt;&gt;"",scriv!AA2,J40)</f>
        <v/>
      </c>
      <c r="J40" s="81" t="str">
        <f>IF(scriv!AB2&lt;&gt;"",scriv!AB2,"")</f>
        <v/>
      </c>
      <c r="K40" s="82" t="str">
        <f t="shared" ref="K40:K105" si="3">$K$36</f>
        <v>none</v>
      </c>
      <c r="L40" s="82" t="str">
        <f>$L$36&amp;A40</f>
        <v>+++&amp;speakTT=Map</v>
      </c>
      <c r="M40" s="82" t="str">
        <f t="shared" ref="M40:M103" si="4">$M$36</f>
        <v>OpenClose</v>
      </c>
      <c r="N40" s="82" t="str">
        <f t="shared" ref="N40:N105" si="5">$N$36</f>
        <v/>
      </c>
      <c r="O40" s="119" t="str">
        <f>IF(P40&lt;&gt;"","+++&amp;openLink="&amp;P40,"")</f>
        <v/>
      </c>
      <c r="P40" s="81" t="str">
        <f>IF(scriv!I2&lt;&gt;"",scriv!I2,"")</f>
        <v/>
      </c>
      <c r="Q40" s="81" t="str">
        <f>IF(scriv!J2&lt;&gt;"",scriv!J2,"")</f>
        <v/>
      </c>
      <c r="R40" s="81">
        <f>IF(scriv!K2&lt;&gt;"",scriv!K2,
IF(I40&lt;&gt;"",1,$R$36))</f>
        <v>0</v>
      </c>
      <c r="S40" s="81" t="str">
        <f>IF(scriv!L2&lt;&gt;"",scriv!L2,
IF(scriv!AB2&lt;&gt;"",$S$36,"none"))</f>
        <v>none</v>
      </c>
      <c r="T40" s="81" t="str">
        <f>IF(scriv!Q2&lt;&gt;"",scriv!Q2,"")</f>
        <v/>
      </c>
      <c r="U40" s="81" t="str">
        <f>IF(scriv!R2&lt;&gt;"",scriv!R2,"")</f>
        <v/>
      </c>
      <c r="V40" s="81" t="str">
        <f>IF(scriv!S2&lt;&gt;"",scriv!S2,"")</f>
        <v/>
      </c>
      <c r="W40" s="81" t="str">
        <f>IF(scriv!T2&lt;&gt;"",scriv!T2,"")</f>
        <v/>
      </c>
      <c r="X40" s="81" t="str">
        <f>IF($E40="",
( IF(scriv!AD2&lt;&gt;"", LEFT( scriv!AD2, FIND(",",scriv!AD2)-1) &amp; "=" &amp; $AH40 &amp; RIGHT( scriv!AD2, LEN(scriv!AD2) + 1 - FIND(",",scriv!AD2)),
  IF($X$36&lt;&gt;"",LEFT( X$36, FIND(",",X$36)-1) &amp; "=" &amp; $AH40 &amp; RIGHT( X$36, LEN(X$36) + 1 - FIND(",",X$36)),""))),
IF(scriv!M2&lt;&gt;"", LEFT( scriv!M2, FIND(",",scriv!M2)-1) &amp; "=" &amp; $AH40 &amp; RIGHT( scriv!M2, LEN(scriv!M2) + 1 - FIND(",",scriv!M2)),
LEFT( X$37, FIND(",",X$37)-1) &amp; "=" &amp; $AH40 &amp; RIGHT( X$37, LEN(X$37) + 1 - FIND(",",X$37))))</f>
        <v>fadeOn=Map,0.6</v>
      </c>
      <c r="Y40" s="81" t="str">
        <f>IF($E40="",
( IF(scriv!AE2&lt;&gt;"", LEFT( scriv!AE2, FIND(",",scriv!AE2)-1) &amp; "=" &amp; $AH40 &amp; RIGHT( scriv!AE2, LEN(scriv!AE2) + 1 - FIND(",",scriv!AE2)),
  IF($Y$36&lt;&gt;"",LEFT( Y$36, FIND(",",Y$36)-1) &amp; "=" &amp; $AH40 &amp; RIGHT( Y$36, LEN(Y$36) + 1 - FIND(",",Y$36)),""))),
IF(scriv!N2&lt;&gt;"", LEFT( scriv!N2, FIND(",",scriv!N2)-1) &amp; "=" &amp; $AH40 &amp; RIGHT( scriv!N2, LEN(scriv!N2) + 1 - FIND(",",scriv!N2)),
LEFT( Y$37, FIND(",",Y$37)-1) &amp; "=" &amp; $AH40 &amp; RIGHT( Y$37, LEN(Y$37) + 1 - FIND(",",Y$37))))</f>
        <v>fadeOff=Map,0.6</v>
      </c>
      <c r="Z40" s="81" t="str">
        <f>IF($E40="",
( IF(scriv!AF2&lt;&gt;"", LEFT( scriv!AF2, FIND(",",scriv!AF2)-1) &amp; "=" &amp; $AH40 &amp; RIGHT( scriv!AF2, LEN(scriv!AF2) + 1 - FIND(",",scriv!AF2)),
  IF($Z$36&lt;&gt;"",LEFT( Z$36, FIND(",",Z$36)-1) &amp; "=" &amp; $AH40 &amp; RIGHT( Z$36, LEN(Z$36) + 1 - FIND(",",Z$36)),""))),
IF(scriv!O2&lt;&gt;"", LEFT( scriv!O2, FIND(",",scriv!O2)-1) &amp; "=" &amp; $AH40 &amp; RIGHT( scriv!O2, LEN(scriv!O2) + 1 - FIND(",",scriv!O2)),
LEFT( Z$37, FIND(",",Z$37)-1) &amp; "=" &amp; $AH40 &amp; RIGHT( Z$37, LEN(Z$37) + 1 - FIND(",",Z$37))))</f>
        <v>drawOpen=Map,1.2</v>
      </c>
      <c r="AA40" s="81" t="str">
        <f>IF($E40="",
( IF(scriv!AG2&lt;&gt;"", LEFT( scriv!AG2, FIND(",",scriv!AG2)-1) &amp; "=" &amp; $AH40 &amp; RIGHT( scriv!AG2, LEN(scriv!AG2) + 1 - FIND(",",scriv!AG2)),
  IF($AA$36&lt;&gt;"",LEFT( AA$36, FIND(",",AA$36)-1) &amp; "=" &amp; $AH40 &amp; RIGHT( AA$36, LEN(AA$36) + 1 - FIND(",",AA$36)),""))),
IF(scriv!P2&lt;&gt;"", LEFT( scriv!P2, FIND(",",scriv!P2)-1) &amp; "=" &amp; $AH40 &amp; RIGHT( scriv!P2, LEN(scriv!P2) + 1 - FIND(",",scriv!P2)),
LEFT( AA$37, FIND(",",AA$37)-1) &amp; "=" &amp; $AH40 &amp; RIGHT( AA$37, LEN(AA$37) + 1 - FIND(",",AA$37))))</f>
        <v>drawClose=Map,1.2</v>
      </c>
      <c r="AB40" s="167" t="str">
        <f t="shared" si="2"/>
        <v>noTitle</v>
      </c>
      <c r="AC40" s="167"/>
      <c r="AD40" s="45"/>
      <c r="AE40" s="168"/>
      <c r="AF40" s="169">
        <f>IF(D40="",scriv!B2,"")</f>
        <v>0</v>
      </c>
      <c r="AG40" s="170" t="str">
        <f>IF(AH40&lt;&gt;"",$AG$36,"")</f>
        <v>N</v>
      </c>
      <c r="AH40" s="169" t="str">
        <f t="shared" ref="AH40:AI41" si="6">A40</f>
        <v>Map</v>
      </c>
      <c r="AI40" s="169" t="str">
        <f t="shared" si="6"/>
        <v>Map</v>
      </c>
      <c r="AJ40" s="86">
        <f>ROUNDDOWN( (LEN(scriv!B2)+1) / 2, 0 )</f>
        <v>1</v>
      </c>
      <c r="AK40" s="82">
        <f t="shared" ref="AK40:AR41" si="7">IF(CC40="","",
IF(CC40="-","-",
IF(ISERROR(LEFT(CC40,FIND(".",CC40)-1)),VALUE(CC40),
(VALUE(LEFT(CC40,FIND(".",CC40)-1))))))</f>
        <v>0</v>
      </c>
      <c r="AL40" s="82" t="str">
        <f t="shared" si="7"/>
        <v>-</v>
      </c>
      <c r="AM40" s="82" t="str">
        <f t="shared" si="7"/>
        <v>-</v>
      </c>
      <c r="AN40" s="82" t="str">
        <f t="shared" si="7"/>
        <v>-</v>
      </c>
      <c r="AO40" s="82" t="str">
        <f t="shared" si="7"/>
        <v>-</v>
      </c>
      <c r="AP40" s="82" t="str">
        <f t="shared" si="7"/>
        <v>-</v>
      </c>
      <c r="AQ40" s="82" t="str">
        <f t="shared" si="7"/>
        <v>-</v>
      </c>
      <c r="AR40" s="82" t="str">
        <f t="shared" si="7"/>
        <v>-</v>
      </c>
      <c r="AT40" s="82">
        <f t="shared" ref="AT40:AT105" si="8">MAX($AK$40:$AK$140)</f>
        <v>10</v>
      </c>
      <c r="AU40" s="82" t="str">
        <f ca="1">IF(    MAX(OFFSET(AL40,0,0,MATCH("-",AL40:AL$638,0))) = 0,"",
IFERROR(MAX(OFFSET(AL40,0,0,MATCH("-",AL40:AL$638,0))),""))</f>
        <v/>
      </c>
      <c r="AV40" s="82" t="str">
        <f ca="1">IF(    MAX(OFFSET(AM40,0,0,MATCH("-",AM40:AM$638,0))) = 0,"",
IFERROR(MAX(OFFSET(AM40,0,0,MATCH("-",AM40:AM$638,0))),""))</f>
        <v/>
      </c>
      <c r="AW40" s="82" t="str">
        <f ca="1">IF(    MAX(OFFSET(AN40,0,0,MATCH("-",AN40:AN$638,0))) = 0,"",
IFERROR(MAX(OFFSET(AN40,0,0,MATCH("-",AN40:AN$638,0))),""))</f>
        <v/>
      </c>
      <c r="AX40" s="82" t="str">
        <f ca="1">IF(    MAX(OFFSET(AO40,0,0,MATCH("-",AO40:AO$638,0))) = 0,"",
IFERROR(MAX(OFFSET(AO40,0,0,MATCH("-",AO40:AO$638,0))),""))</f>
        <v/>
      </c>
      <c r="AY40" s="82" t="str">
        <f ca="1">IF(    MAX(OFFSET(AP40,0,0,MATCH("-",AP40:AP$638,0))) = 0,"",
IFERROR(MAX(OFFSET(AP40,0,0,MATCH("-",AP40:AP$638,0))),""))</f>
        <v/>
      </c>
      <c r="AZ40" s="82" t="str">
        <f ca="1">IF(    MAX(OFFSET(AQ40,0,0,MATCH("-",AQ40:AQ$638,0))) = 0,"",
IFERROR(MAX(OFFSET(AQ40,0,0,MATCH("-",AQ40:AQ$638,0))),""))</f>
        <v/>
      </c>
      <c r="BA40" s="82" t="str">
        <f ca="1">IF(    MAX(OFFSET(AR40,0,0,MATCH("-",AR40:AR$638,0))) = 0,"",
IFERROR(MAX(OFFSET(AR40,0,0,MATCH("-",AR40:AR$638,0))),""))</f>
        <v/>
      </c>
      <c r="BB40" s="112">
        <f t="shared" ref="BB40:BB41" ca="1" si="9">IF(AT40&lt;&gt;"",$BC$14/AT40*(AK40-1)-($BC$14)/2 + ($BC$14/AT40/2),0) +
IF(AU40&lt;&gt;"",$BC$14/AT40/AU40*(AL40-1)-($BC$14/AT40)/2 + ($BC$14/AT40/AU40/2),0) +
IF(AV40&lt;&gt;"",$BC$14/AT40/AU40/AV40*(AM40-1)-($BC$14/AT40/AU40)/2 + ($BC$14/AT40/AU40/AV40/2),0) +
IF(AW40&lt;&gt;"",$BC$14/AT40/AU40/AV40/AW40*(AN40-1)-($BC$14/AT40/AU40/AV40)/2 + ($BC$14/AT40/AU40/AV40/AW40/2),0) +
IF(AX40&lt;&gt;"",$BC$14/AT40/AU40/AV40/AW40/AX40*(AO40-1)-($BC$14/AT40/AU40/AV40/AW40)/2 + ($BC$14/AT40/AU40/AV40/AW40/AX40/2),0) +
IF(AY40&lt;&gt;"",$BC$14/AT40/AU40/AV40/AW40/AX40/AY40*(AP40-1)-($BC$14/AT40/AU40/AV40/AW40/AX40)/2 + ($BC$14/AT40/AU40/AV40/AW40/AX40/AY40/2),0)</f>
        <v>-198</v>
      </c>
      <c r="BC40" s="111">
        <f t="shared" ref="BC40:BC41" ca="1" si="10">INDIRECT("BC"&amp;19+AJ40)</f>
        <v>0</v>
      </c>
      <c r="BD40" s="112">
        <f ca="1">IF(AT40&lt;&gt;"", $BD$20 + (($BF$20/AT40) * (AK40 - 1)) - IF($BH$20=1,(($BF$20 / 2) - ($BF$20/AT40) / 2),0),0)
+IF(AU40&lt;&gt;"", $BD$21 + (($BF$21/AU40) * (AL40 - 1)) - IF($BH$21=1,(($BF$21 / 2) - ($BF$21/AU40) / 2),0),0)
+IF(AV40&lt;&gt;"", $BD$22 + (($BF$22/AV40) * (AM40 - 1)) - IF($BH$22=1,(($BF$22 / 2) - ($BF$22/AV40) / 2),0),0)
+IF(AW40&lt;&gt;"", $BD$23 + (($BF$23/AW40) * (AN40 - 1)) - IF($BH$23=1,(($BF$23 / 2) - ($BF$23/AW40) / 2),0),0)
+IF(AX40&lt;&gt;"", $BD$24 + (($BF$24/AX40) * (AO40 - 1)) - IF($BH$24=1,(($BF$24 / 2) - ($BF$24/AX40) / 2),0),0)
+IF(AY40&lt;&gt;"", $BD$25 + (($BF$25/AY40) * (AP40 - 1)) - IF($BH$25=1,(($BF$25 / 2) - ($BF$25/AY40) / 2),0),0)
+IF(AZ40&lt;&gt;"", $BD$26 + (($BF$26/AZ40) * (AQ40 - 1)) - IF($BH$26=1,(($BF$26 / 2) - ($BF$26/AZ40) / 2),0),0)
+IF(BA40&lt;&gt;"", $BD$27 + (($BF$27/BA40) * (AR40 - 1)) - IF($BH$27=1,(($BF$27 / 2) - ($BF$27/BA40) / 2),0),0)</f>
        <v>0</v>
      </c>
      <c r="BE40" s="111">
        <f t="shared" ref="BE40:BE41" ca="1" si="11">IF(AT40&lt;&gt;"", $BE$20 + (($BG$20/AT40) * (AK40 - 1)) - IF($BI$20=1,(($BG$20 / 2) - ($BG$20/AT40) / 2),0),0)
+IF(AU40&lt;&gt;"", $BE$21 + (($BG$21/AU40) * (AL40 - 1)) - IF($BI$21=1,(($BG$21 / 2) - ($BG$21/AU40) / 2),0),0)
+IF(AV40&lt;&gt;"", $BE$22 + (($BG$22/AV40) * (AM40 - 1)) - IF($BI$22=1,(($BG$22 / 2) - ($BG$22/AV40) / 2),0),0)
+IF(AW40&lt;&gt;"", $BE$23 + (($BG$23/AW40) * (AN40 - 1)) - IF($BI$23=1,(($BG$23 / 2) - ($BG$23/AW40) / 2),0),0)
+IF(AX40&lt;&gt;"", $BE$24 + (($BG$24/AX40) * (AO40 - 1)) - IF($BI$24=1,(($BG$24 / 2) - ($BG$24/AX40) / 2),0),0)
+IF(AY40&lt;&gt;"", $BE$25 + (($BG$25/AY40) * (AP40 - 1)) - IF($BI$25=1,(($BG$25 / 2) - ($BG$25/AY40) / 2),0),0)
+IF(AZ40&lt;&gt;"", $BE$26 + (($BG$26/AZ40) * (AQ40 - 1)) - IF($BI$26=1,(($BG$26 / 2) - ($BG$26/AZ40) / 2),0),0)
+IF(BA40&lt;&gt;"", $BE$27 + (($BG$27/BA40) * (AR40 - 1)) - IF($BI$27=1,(($BG$27 / 2) - ($BG$27/BA40) / 2),0),0)</f>
        <v>200</v>
      </c>
      <c r="BF40" s="113">
        <f t="shared" ref="BF40:BF41" ca="1" si="12">ROUND(BC40*COS(RADIANS(BB40+$BC$13)),2)+$BD$12</f>
        <v>2000</v>
      </c>
      <c r="BG40" s="113">
        <f t="shared" ref="BG40:BG41" ca="1" si="13">ROUND(BC40*SIN(RADIANS(BB40+$BC$13)),2)+$BE$12</f>
        <v>0</v>
      </c>
      <c r="BH40" s="112">
        <f t="shared" ref="BH40:BH41" ca="1" si="14">BD40+$BD$12</f>
        <v>2000</v>
      </c>
      <c r="BI40" s="112">
        <f t="shared" ref="BI40:BI41" ca="1" si="15">BE40+$BE$12</f>
        <v>200</v>
      </c>
      <c r="BJ40" s="157"/>
      <c r="BK40" s="157"/>
      <c r="BL40" s="158" t="str">
        <f>scriv!AI2</f>
        <v/>
      </c>
      <c r="BM40" s="157"/>
      <c r="BN40" s="157" t="str">
        <f>IF(D40="",$BN$36,"link")</f>
        <v>node</v>
      </c>
      <c r="BO40" s="157"/>
      <c r="BP40" s="159">
        <f t="shared" ref="BP40:BP41" ca="1" si="16">IF(AJ40&gt;0,INDIRECT("BP"&amp;19+AJ40),0)</f>
        <v>2</v>
      </c>
      <c r="BQ40" s="159">
        <f t="shared" ref="BQ40:BQ41" ca="1" si="17">IF(AJ40&gt;0,INDIRECT("BQ"&amp;19+AJ40),0)</f>
        <v>2</v>
      </c>
      <c r="BR40" s="159">
        <f t="shared" ref="BR40:BR105" si="18">$BR$36</f>
        <v>1</v>
      </c>
      <c r="BS40" s="159" t="str">
        <f t="shared" ref="BS40:BS105" si="19">$BS$36</f>
        <v>symbol</v>
      </c>
      <c r="BT40" s="157" t="str">
        <f>BT36</f>
        <v>NodeSquare</v>
      </c>
      <c r="BU40" s="166">
        <f t="shared" ref="BU40:BU41" ca="1" si="20">IF(BN40&lt;&gt;"link",
IF($BE$10=0, ROUND(BF40,2),ROUND(BH40,2)),
IFERROR(VLOOKUP(BY40,$AH$40:$BQ$638,35,FALSE),1) )</f>
        <v>2000</v>
      </c>
      <c r="BV40" s="166">
        <f t="shared" ref="BV40:BV41" ca="1" si="21">IF(BN40&lt;&gt;"link",
IF($BE$10=0, ROUND(BG40,2),ROUND(BI40,2)),
IFERROR(VLOOKUP(BY40,$AH$40:$BQ$638,36,FALSE),1) )</f>
        <v>200</v>
      </c>
      <c r="BW40" s="166">
        <f t="shared" ref="BW40:BW41" ca="1" si="22">IFERROR(VLOOKUP(BZ40,$AH$40:$BQ$638,35,FALSE),0)</f>
        <v>0</v>
      </c>
      <c r="BX40" s="166">
        <f t="shared" ref="BX40:BX41" ca="1" si="23">IFERROR(VLOOKUP(BZ40,$AH$40:$BQ$638,36,FALSE),0)</f>
        <v>0</v>
      </c>
      <c r="BY40" s="180" t="str">
        <f t="shared" ref="BY40:BZ41" si="24">D40</f>
        <v/>
      </c>
      <c r="BZ40" s="180" t="str">
        <f t="shared" si="24"/>
        <v/>
      </c>
      <c r="CA40" s="81" t="str">
        <f>IF(scriv!E2&lt;&gt;"",scriv!E2,"")</f>
        <v/>
      </c>
      <c r="CB40" s="82">
        <f>$CB$36</f>
        <v>0</v>
      </c>
      <c r="CC40" s="82">
        <f>AF40</f>
        <v>0</v>
      </c>
      <c r="CD40" s="82" t="str">
        <f t="shared" ref="CD40:CK41" si="25">IF(CC40="","",
IF(ISERROR(RIGHT(CC40,LEN(CC40)-FIND(".",CC40))),"-",
RIGHT(CC40,LEN(CC40)-FIND(".",CC40))))</f>
        <v>-</v>
      </c>
      <c r="CE40" s="82" t="str">
        <f t="shared" si="25"/>
        <v>-</v>
      </c>
      <c r="CF40" s="82" t="str">
        <f t="shared" si="25"/>
        <v>-</v>
      </c>
      <c r="CG40" s="82" t="str">
        <f t="shared" si="25"/>
        <v>-</v>
      </c>
      <c r="CH40" s="82" t="str">
        <f t="shared" si="25"/>
        <v>-</v>
      </c>
      <c r="CI40" s="82" t="str">
        <f t="shared" si="25"/>
        <v>-</v>
      </c>
      <c r="CJ40" s="82" t="str">
        <f t="shared" si="25"/>
        <v>-</v>
      </c>
      <c r="CK40" s="82" t="str">
        <f t="shared" si="25"/>
        <v>-</v>
      </c>
    </row>
    <row r="41" spans="1:93" s="82" customFormat="1" ht="18" customHeight="1">
      <c r="A41" s="81" t="str">
        <f>scriv!AH3</f>
        <v>OnOffOpenClose</v>
      </c>
      <c r="B41" s="81" t="str">
        <f>IF(scriv!D3&lt;&gt;"",scriv!D3,"")</f>
        <v>On / Off / Open / Close</v>
      </c>
      <c r="C41" s="81" t="str">
        <f>IF( scriv!AL3&lt;&gt;"", IF(D41&lt;&gt;"","connection ","")&amp;scriv!AL3,IF(D41&lt;&gt;"","connection",""))</f>
        <v/>
      </c>
      <c r="D41" s="82" t="str">
        <f>scriv!AJ3</f>
        <v/>
      </c>
      <c r="E41" s="82" t="str">
        <f>scriv!AK3</f>
        <v/>
      </c>
      <c r="F41" s="156">
        <f>ROW()</f>
        <v>41</v>
      </c>
      <c r="I41" s="81" t="str">
        <f>IF(scriv!AA3&lt;&gt;"",scriv!AA3,J41)</f>
        <v/>
      </c>
      <c r="J41" s="81" t="str">
        <f>IF(scriv!AB3&lt;&gt;"",scriv!AB3,"")</f>
        <v/>
      </c>
      <c r="K41" s="82" t="str">
        <f t="shared" si="3"/>
        <v>none</v>
      </c>
      <c r="L41" s="82" t="str">
        <f t="shared" ref="L41" si="26">$L$36&amp;A41</f>
        <v>+++&amp;speakTT=OnOffOpenClose</v>
      </c>
      <c r="M41" s="82" t="str">
        <f t="shared" si="4"/>
        <v>OpenClose</v>
      </c>
      <c r="N41" s="82" t="str">
        <f t="shared" si="5"/>
        <v/>
      </c>
      <c r="O41" s="119" t="str">
        <f>IF(P41&lt;&gt;"","+++&amp;openLink="&amp;P41,"")</f>
        <v/>
      </c>
      <c r="P41" s="81" t="str">
        <f>IF(scriv!I3&lt;&gt;"",scriv!I3,"")</f>
        <v/>
      </c>
      <c r="Q41" s="81" t="str">
        <f>IF(scriv!J3&lt;&gt;"",scriv!J3,"")</f>
        <v/>
      </c>
      <c r="R41" s="81">
        <f>IF(scriv!K3&lt;&gt;"",scriv!K3,
IF(I41&lt;&gt;"",1,$R$36))</f>
        <v>0</v>
      </c>
      <c r="S41" s="81" t="str">
        <f>IF(scriv!L3&lt;&gt;"",scriv!L3,
IF(scriv!AB3&lt;&gt;"",$S$36,"none"))</f>
        <v>none</v>
      </c>
      <c r="T41" s="81" t="str">
        <f>IF(scriv!Q3&lt;&gt;"",scriv!Q3,"")</f>
        <v/>
      </c>
      <c r="U41" s="81" t="str">
        <f>IF(scriv!R3&lt;&gt;"",scriv!R3,"")</f>
        <v/>
      </c>
      <c r="V41" s="81" t="str">
        <f>IF(scriv!S3&lt;&gt;"",scriv!S3,"")</f>
        <v/>
      </c>
      <c r="W41" s="81" t="str">
        <f>IF(scriv!T3&lt;&gt;"",scriv!T3,"")</f>
        <v/>
      </c>
      <c r="X41" s="81" t="str">
        <f>IF($E41="",
( IF(scriv!AD3&lt;&gt;"", LEFT( scriv!AD3, FIND(",",scriv!AD3)-1) &amp; "=" &amp; $AH41 &amp; RIGHT( scriv!AD3, LEN(scriv!AD3) + 1 - FIND(",",scriv!AD3)),
  IF($X$36&lt;&gt;"",LEFT( X$36, FIND(",",X$36)-1) &amp; "=" &amp; $AH41 &amp; RIGHT( X$36, LEN(X$36) + 1 - FIND(",",X$36)),""))),
IF(scriv!M3&lt;&gt;"", LEFT( scriv!M3, FIND(",",scriv!M3)-1) &amp; "=" &amp; $AH41 &amp; RIGHT( scriv!M3, LEN(scriv!M3) + 1 - FIND(",",scriv!M3)),
LEFT( X$37, FIND(",",X$37)-1) &amp; "=" &amp; $AH41 &amp; RIGHT( X$37, LEN(X$37) + 1 - FIND(",",X$37))))</f>
        <v>fadeOn=OnOffOpenClose,0.6</v>
      </c>
      <c r="Y41" s="81" t="str">
        <f>IF($E41="",
( IF(scriv!AE3&lt;&gt;"", LEFT( scriv!AE3, FIND(",",scriv!AE3)-1) &amp; "=" &amp; $AH41 &amp; RIGHT( scriv!AE3, LEN(scriv!AE3) + 1 - FIND(",",scriv!AE3)),
  IF($Y$36&lt;&gt;"",LEFT( Y$36, FIND(",",Y$36)-1) &amp; "=" &amp; $AH41 &amp; RIGHT( Y$36, LEN(Y$36) + 1 - FIND(",",Y$36)),""))),
IF(scriv!N3&lt;&gt;"", LEFT( scriv!N3, FIND(",",scriv!N3)-1) &amp; "=" &amp; $AH41 &amp; RIGHT( scriv!N3, LEN(scriv!N3) + 1 - FIND(",",scriv!N3)),
LEFT( Y$37, FIND(",",Y$37)-1) &amp; "=" &amp; $AH41 &amp; RIGHT( Y$37, LEN(Y$37) + 1 - FIND(",",Y$37))))</f>
        <v>fadeOff=OnOffOpenClose,0.6</v>
      </c>
      <c r="Z41" s="81" t="str">
        <f>IF($E41="",
( IF(scriv!AF3&lt;&gt;"", LEFT( scriv!AF3, FIND(",",scriv!AF3)-1) &amp; "=" &amp; $AH41 &amp; RIGHT( scriv!AF3, LEN(scriv!AF3) + 1 - FIND(",",scriv!AF3)),
  IF($Z$36&lt;&gt;"",LEFT( Z$36, FIND(",",Z$36)-1) &amp; "=" &amp; $AH41 &amp; RIGHT( Z$36, LEN(Z$36) + 1 - FIND(",",Z$36)),""))),
IF(scriv!O3&lt;&gt;"", LEFT( scriv!O3, FIND(",",scriv!O3)-1) &amp; "=" &amp; $AH41 &amp; RIGHT( scriv!O3, LEN(scriv!O3) + 1 - FIND(",",scriv!O3)),
LEFT( Z$37, FIND(",",Z$37)-1) &amp; "=" &amp; $AH41 &amp; RIGHT( Z$37, LEN(Z$37) + 1 - FIND(",",Z$37))))</f>
        <v>drawOpen=OnOffOpenClose,1.2</v>
      </c>
      <c r="AA41" s="81" t="str">
        <f>IF($E41="",
( IF(scriv!AG3&lt;&gt;"", LEFT( scriv!AG3, FIND(",",scriv!AG3)-1) &amp; "=" &amp; $AH41 &amp; RIGHT( scriv!AG3, LEN(scriv!AG3) + 1 - FIND(",",scriv!AG3)),
  IF($AA$36&lt;&gt;"",LEFT( AA$36, FIND(",",AA$36)-1) &amp; "=" &amp; $AH41 &amp; RIGHT( AA$36, LEN(AA$36) + 1 - FIND(",",AA$36)),""))),
IF(scriv!P3&lt;&gt;"", LEFT( scriv!P3, FIND(",",scriv!P3)-1) &amp; "=" &amp; $AH41 &amp; RIGHT( scriv!P3, LEN(scriv!P3) + 1 - FIND(",",scriv!P3)),
LEFT( AA$37, FIND(",",AA$37)-1) &amp; "=" &amp; $AH41 &amp; RIGHT( AA$37, LEN(AA$37) + 1 - FIND(",",AA$37))))</f>
        <v>drawClose=OnOffOpenClose,1.2</v>
      </c>
      <c r="AB41" s="167" t="str">
        <f t="shared" si="2"/>
        <v>noTitle</v>
      </c>
      <c r="AC41" s="167"/>
      <c r="AD41" s="45"/>
      <c r="AE41" s="168"/>
      <c r="AF41" s="169">
        <f>IF(D41="",scriv!B3,"")</f>
        <v>1</v>
      </c>
      <c r="AG41" s="170" t="str">
        <f t="shared" ref="AG41" si="27">IF(AH41&lt;&gt;"",$AG$36,"")</f>
        <v>N</v>
      </c>
      <c r="AH41" s="169" t="str">
        <f t="shared" si="6"/>
        <v>OnOffOpenClose</v>
      </c>
      <c r="AI41" s="169" t="str">
        <f t="shared" si="6"/>
        <v>On / Off / Open / Close</v>
      </c>
      <c r="AJ41" s="86">
        <f>ROUNDDOWN( (LEN(scriv!B3)+1) / 2, 0 )</f>
        <v>1</v>
      </c>
      <c r="AK41" s="82">
        <f t="shared" si="7"/>
        <v>1</v>
      </c>
      <c r="AL41" s="82" t="str">
        <f t="shared" si="7"/>
        <v>-</v>
      </c>
      <c r="AM41" s="82" t="str">
        <f t="shared" si="7"/>
        <v>-</v>
      </c>
      <c r="AN41" s="82" t="str">
        <f t="shared" si="7"/>
        <v>-</v>
      </c>
      <c r="AO41" s="82" t="str">
        <f t="shared" si="7"/>
        <v>-</v>
      </c>
      <c r="AP41" s="82" t="str">
        <f t="shared" si="7"/>
        <v>-</v>
      </c>
      <c r="AQ41" s="82" t="str">
        <f t="shared" si="7"/>
        <v>-</v>
      </c>
      <c r="AR41" s="82" t="str">
        <f t="shared" si="7"/>
        <v>-</v>
      </c>
      <c r="AT41" s="82">
        <f t="shared" si="8"/>
        <v>10</v>
      </c>
      <c r="AU41" s="82" t="str">
        <f ca="1">IF(    MAX(OFFSET(AL41,0,0,MATCH("-",AL41:AL$638,0))) = 0,"",
IFERROR(MAX(OFFSET(AL41,0,0,MATCH("-",AL41:AL$638,0))),""))</f>
        <v/>
      </c>
      <c r="AV41" s="82" t="str">
        <f ca="1">IF(    MAX(OFFSET(AM41,0,0,MATCH("-",AM41:AM$638,0))) = 0,"",
IFERROR(MAX(OFFSET(AM41,0,0,MATCH("-",AM41:AM$638,0))),""))</f>
        <v/>
      </c>
      <c r="AW41" s="82" t="str">
        <f ca="1">IF(    MAX(OFFSET(AN41,0,0,MATCH("-",AN41:AN$638,0))) = 0,"",
IFERROR(MAX(OFFSET(AN41,0,0,MATCH("-",AN41:AN$638,0))),""))</f>
        <v/>
      </c>
      <c r="AX41" s="82" t="str">
        <f ca="1">IF(    MAX(OFFSET(AO41,0,0,MATCH("-",AO41:AO$638,0))) = 0,"",
IFERROR(MAX(OFFSET(AO41,0,0,MATCH("-",AO41:AO$638,0))),""))</f>
        <v/>
      </c>
      <c r="AY41" s="82" t="str">
        <f ca="1">IF(    MAX(OFFSET(AP41,0,0,MATCH("-",AP41:AP$638,0))) = 0,"",
IFERROR(MAX(OFFSET(AP41,0,0,MATCH("-",AP41:AP$638,0))),""))</f>
        <v/>
      </c>
      <c r="AZ41" s="82" t="str">
        <f ca="1">IF(    MAX(OFFSET(AQ41,0,0,MATCH("-",AQ41:AQ$638,0))) = 0,"",
IFERROR(MAX(OFFSET(AQ41,0,0,MATCH("-",AQ41:AQ$638,0))),""))</f>
        <v/>
      </c>
      <c r="BA41" s="82" t="str">
        <f ca="1">IF(    MAX(OFFSET(AR41,0,0,MATCH("-",AR41:AR$638,0))) = 0,"",
IFERROR(MAX(OFFSET(AR41,0,0,MATCH("-",AR41:AR$638,0))),""))</f>
        <v/>
      </c>
      <c r="BB41" s="112">
        <f t="shared" ca="1" si="9"/>
        <v>-162</v>
      </c>
      <c r="BC41" s="111">
        <f t="shared" ca="1" si="10"/>
        <v>0</v>
      </c>
      <c r="BD41" s="112">
        <f t="shared" ref="BD41" ca="1" si="28">IF(AT41&lt;&gt;"", $BD$20 + (($BF$20/AT41) * (AK41 - 1)) - IF($BH$20=1,(($BF$20 / 2) - ($BF$20/AT41) / 2),0),0)
+IF(AU41&lt;&gt;"", $BD$21 + (($BF$21/AU41) * (AL41 - 1)) - IF($BH$21=1,(($BF$21 / 2) - ($BF$21/AU41) / 2),0),0)
+IF(AV41&lt;&gt;"", $BD$22 + (($BF$22/AV41) * (AM41 - 1)) - IF($BH$22=1,(($BF$22 / 2) - ($BF$22/AV41) / 2),0),0)
+IF(AW41&lt;&gt;"", $BD$23 + (($BF$23/AW41) * (AN41 - 1)) - IF($BH$23=1,(($BF$23 / 2) - ($BF$23/AW41) / 2),0),0)
+IF(AX41&lt;&gt;"", $BD$24 + (($BF$24/AX41) * (AO41 - 1)) - IF($BH$24=1,(($BF$24 / 2) - ($BF$24/AX41) / 2),0),0)
+IF(AY41&lt;&gt;"", $BD$25 + (($BF$25/AY41) * (AP41 - 1)) - IF($BH$25=1,(($BF$25 / 2) - ($BF$25/AY41) / 2),0),0)
+IF(AZ41&lt;&gt;"", $BD$26 + (($BF$26/AZ41) * (AQ41 - 1)) - IF($BH$26=1,(($BF$26 / 2) - ($BF$26/AZ41) / 2),0),0)
+IF(BA41&lt;&gt;"", $BD$27 + (($BF$27/BA41) * (AR41 - 1)) - IF($BH$27=1,(($BF$27 / 2) - ($BF$27/BA41) / 2),0),0)</f>
        <v>0</v>
      </c>
      <c r="BE41" s="111">
        <f t="shared" ca="1" si="11"/>
        <v>200</v>
      </c>
      <c r="BF41" s="113">
        <f t="shared" ca="1" si="12"/>
        <v>2000</v>
      </c>
      <c r="BG41" s="113">
        <f t="shared" ca="1" si="13"/>
        <v>0</v>
      </c>
      <c r="BH41" s="112">
        <f t="shared" ca="1" si="14"/>
        <v>2000</v>
      </c>
      <c r="BI41" s="112">
        <f t="shared" ca="1" si="15"/>
        <v>200</v>
      </c>
      <c r="BJ41" s="157"/>
      <c r="BK41" s="157"/>
      <c r="BL41" s="158" t="str">
        <f>scriv!AI3</f>
        <v>MacroDemo</v>
      </c>
      <c r="BM41" s="157"/>
      <c r="BN41" s="157" t="str">
        <f>IF(D41="",$BN$36,"link")</f>
        <v>node</v>
      </c>
      <c r="BO41" s="157"/>
      <c r="BP41" s="159">
        <f t="shared" ca="1" si="16"/>
        <v>2</v>
      </c>
      <c r="BQ41" s="159">
        <f t="shared" ca="1" si="17"/>
        <v>2</v>
      </c>
      <c r="BR41" s="159">
        <f t="shared" si="18"/>
        <v>1</v>
      </c>
      <c r="BS41" s="159" t="str">
        <f t="shared" si="19"/>
        <v>symbol</v>
      </c>
      <c r="BT41" s="157" t="str">
        <f>IF(scriv!V3&lt;&gt;"",scriv!V3,
IF(E41="",IFERROR(VLOOKUP(BL41,$AH$40:$BT$638,39,FALSE),$BT$36),
$BT$37))</f>
        <v>NodeSquare</v>
      </c>
      <c r="BU41" s="166">
        <f t="shared" ca="1" si="20"/>
        <v>2000</v>
      </c>
      <c r="BV41" s="166">
        <f t="shared" ca="1" si="21"/>
        <v>200</v>
      </c>
      <c r="BW41" s="166">
        <f t="shared" ca="1" si="22"/>
        <v>0</v>
      </c>
      <c r="BX41" s="166">
        <f t="shared" ca="1" si="23"/>
        <v>0</v>
      </c>
      <c r="BY41" s="180" t="str">
        <f t="shared" si="24"/>
        <v/>
      </c>
      <c r="BZ41" s="180" t="str">
        <f t="shared" si="24"/>
        <v/>
      </c>
      <c r="CA41" s="81" t="str">
        <f>IF(scriv!E3&lt;&gt;"",scriv!E3,"")</f>
        <v/>
      </c>
      <c r="CB41" s="82">
        <f t="shared" ref="CB41:CB104" si="29">$CB$36</f>
        <v>0</v>
      </c>
      <c r="CC41" s="82">
        <f>AF41</f>
        <v>1</v>
      </c>
      <c r="CD41" s="82" t="str">
        <f t="shared" si="25"/>
        <v>-</v>
      </c>
      <c r="CE41" s="82" t="str">
        <f t="shared" si="25"/>
        <v>-</v>
      </c>
      <c r="CF41" s="82" t="str">
        <f t="shared" si="25"/>
        <v>-</v>
      </c>
      <c r="CG41" s="82" t="str">
        <f t="shared" si="25"/>
        <v>-</v>
      </c>
      <c r="CH41" s="82" t="str">
        <f t="shared" si="25"/>
        <v>-</v>
      </c>
      <c r="CI41" s="82" t="str">
        <f t="shared" si="25"/>
        <v>-</v>
      </c>
      <c r="CJ41" s="82" t="str">
        <f t="shared" si="25"/>
        <v>-</v>
      </c>
      <c r="CK41" s="82" t="str">
        <f t="shared" si="25"/>
        <v>-</v>
      </c>
    </row>
    <row r="42" spans="1:93" s="82" customFormat="1" ht="18" customHeight="1">
      <c r="A42" s="81" t="str">
        <f>scriv!AH4</f>
        <v>OpenLevelA</v>
      </c>
      <c r="B42" s="81" t="str">
        <f>IF(scriv!D4&lt;&gt;"",scriv!D4,"")</f>
        <v>Open Level A</v>
      </c>
      <c r="C42" s="81" t="str">
        <f>IF( scriv!AL4&lt;&gt;"", IF(D42&lt;&gt;"","connection ","")&amp;scriv!AL4,IF(D42&lt;&gt;"","connection",""))</f>
        <v/>
      </c>
      <c r="D42" s="82" t="str">
        <f>scriv!AJ4</f>
        <v/>
      </c>
      <c r="E42" s="82" t="str">
        <f>scriv!AK4</f>
        <v/>
      </c>
      <c r="F42" s="156">
        <f>ROW()</f>
        <v>42</v>
      </c>
      <c r="I42" s="81" t="str">
        <f>IF(scriv!AA4&lt;&gt;"",scriv!AA4,J42)</f>
        <v/>
      </c>
      <c r="J42" s="81" t="str">
        <f>IF(scriv!AB4&lt;&gt;"",scriv!AB4,"")</f>
        <v/>
      </c>
      <c r="K42" s="82" t="str">
        <f t="shared" si="3"/>
        <v>none</v>
      </c>
      <c r="L42" s="82" t="str">
        <f t="shared" ref="L42:L105" si="30">$L$36&amp;A42</f>
        <v>+++&amp;speakTT=OpenLevelA</v>
      </c>
      <c r="M42" s="82" t="str">
        <f t="shared" si="4"/>
        <v>OpenClose</v>
      </c>
      <c r="N42" s="82" t="str">
        <f t="shared" si="5"/>
        <v/>
      </c>
      <c r="O42" s="119" t="str">
        <f t="shared" ref="O42:O105" si="31">IF(P42&lt;&gt;"","+++&amp;openLink="&amp;P42,"")</f>
        <v/>
      </c>
      <c r="P42" s="81" t="str">
        <f>IF(scriv!I4&lt;&gt;"",scriv!I4,"")</f>
        <v/>
      </c>
      <c r="Q42" s="81" t="str">
        <f>IF(scriv!J4&lt;&gt;"",scriv!J4,"")</f>
        <v/>
      </c>
      <c r="R42" s="81">
        <f>IF(scriv!K4&lt;&gt;"",scriv!K4,
IF(I42&lt;&gt;"",1,$R$36))</f>
        <v>0</v>
      </c>
      <c r="S42" s="81" t="str">
        <f>IF(scriv!L4&lt;&gt;"",scriv!L4,
IF(scriv!AB4&lt;&gt;"",$S$36,"none"))</f>
        <v>none</v>
      </c>
      <c r="T42" s="81" t="str">
        <f>IF(scriv!Q4&lt;&gt;"",scriv!Q4,"")</f>
        <v/>
      </c>
      <c r="U42" s="81" t="str">
        <f>IF(scriv!R4&lt;&gt;"",scriv!R4,"")</f>
        <v/>
      </c>
      <c r="V42" s="81" t="str">
        <f>IF(scriv!S4&lt;&gt;"",scriv!S4,"")</f>
        <v/>
      </c>
      <c r="W42" s="81" t="str">
        <f>IF(scriv!T4&lt;&gt;"",scriv!T4,"")</f>
        <v/>
      </c>
      <c r="X42" s="81" t="str">
        <f>IF($E42="",
( IF(scriv!AD4&lt;&gt;"", LEFT( scriv!AD4, FIND(",",scriv!AD4)-1) &amp; "=" &amp; $AH42 &amp; RIGHT( scriv!AD4, LEN(scriv!AD4) + 1 - FIND(",",scriv!AD4)),
  IF($X$36&lt;&gt;"",LEFT( X$36, FIND(",",X$36)-1) &amp; "=" &amp; $AH42 &amp; RIGHT( X$36, LEN(X$36) + 1 - FIND(",",X$36)),""))),
IF(scriv!M4&lt;&gt;"", LEFT( scriv!M4, FIND(",",scriv!M4)-1) &amp; "=" &amp; $AH42 &amp; RIGHT( scriv!M4, LEN(scriv!M4) + 1 - FIND(",",scriv!M4)),
LEFT( X$37, FIND(",",X$37)-1) &amp; "=" &amp; $AH42 &amp; RIGHT( X$37, LEN(X$37) + 1 - FIND(",",X$37))))</f>
        <v>fadeOn=OpenLevelA,0.6</v>
      </c>
      <c r="Y42" s="81" t="str">
        <f>IF($E42="",
( IF(scriv!AE4&lt;&gt;"", LEFT( scriv!AE4, FIND(",",scriv!AE4)-1) &amp; "=" &amp; $AH42 &amp; RIGHT( scriv!AE4, LEN(scriv!AE4) + 1 - FIND(",",scriv!AE4)),
  IF($Y$36&lt;&gt;"",LEFT( Y$36, FIND(",",Y$36)-1) &amp; "=" &amp; $AH42 &amp; RIGHT( Y$36, LEN(Y$36) + 1 - FIND(",",Y$36)),""))),
IF(scriv!N4&lt;&gt;"", LEFT( scriv!N4, FIND(",",scriv!N4)-1) &amp; "=" &amp; $AH42 &amp; RIGHT( scriv!N4, LEN(scriv!N4) + 1 - FIND(",",scriv!N4)),
LEFT( Y$37, FIND(",",Y$37)-1) &amp; "=" &amp; $AH42 &amp; RIGHT( Y$37, LEN(Y$37) + 1 - FIND(",",Y$37))))</f>
        <v>fadeOff=OpenLevelA,0.6</v>
      </c>
      <c r="Z42" s="81" t="str">
        <f>IF($E42="",
( IF(scriv!AF4&lt;&gt;"", LEFT( scriv!AF4, FIND(",",scriv!AF4)-1) &amp; "=" &amp; $AH42 &amp; RIGHT( scriv!AF4, LEN(scriv!AF4) + 1 - FIND(",",scriv!AF4)),
  IF($Z$36&lt;&gt;"",LEFT( Z$36, FIND(",",Z$36)-1) &amp; "=" &amp; $AH42 &amp; RIGHT( Z$36, LEN(Z$36) + 1 - FIND(",",Z$36)),""))),
IF(scriv!O4&lt;&gt;"", LEFT( scriv!O4, FIND(",",scriv!O4)-1) &amp; "=" &amp; $AH42 &amp; RIGHT( scriv!O4, LEN(scriv!O4) + 1 - FIND(",",scriv!O4)),
LEFT( Z$37, FIND(",",Z$37)-1) &amp; "=" &amp; $AH42 &amp; RIGHT( Z$37, LEN(Z$37) + 1 - FIND(",",Z$37))))</f>
        <v>drawOpen=OpenLevelA,1.2</v>
      </c>
      <c r="AA42" s="81" t="str">
        <f>IF($E42="",
( IF(scriv!AG4&lt;&gt;"", LEFT( scriv!AG4, FIND(",",scriv!AG4)-1) &amp; "=" &amp; $AH42 &amp; RIGHT( scriv!AG4, LEN(scriv!AG4) + 1 - FIND(",",scriv!AG4)),
  IF($AA$36&lt;&gt;"",LEFT( AA$36, FIND(",",AA$36)-1) &amp; "=" &amp; $AH42 &amp; RIGHT( AA$36, LEN(AA$36) + 1 - FIND(",",AA$36)),""))),
IF(scriv!P4&lt;&gt;"", LEFT( scriv!P4, FIND(",",scriv!P4)-1) &amp; "=" &amp; $AH42 &amp; RIGHT( scriv!P4, LEN(scriv!P4) + 1 - FIND(",",scriv!P4)),
LEFT( AA$37, FIND(",",AA$37)-1) &amp; "=" &amp; $AH42 &amp; RIGHT( AA$37, LEN(AA$37) + 1 - FIND(",",AA$37))))</f>
        <v>drawClose=OpenLevelA,1.2</v>
      </c>
      <c r="AB42" s="167" t="str">
        <f t="shared" si="2"/>
        <v>noTitle</v>
      </c>
      <c r="AC42" s="167"/>
      <c r="AD42" s="45"/>
      <c r="AE42" s="168"/>
      <c r="AF42" s="169">
        <f>IF(D42="",scriv!B4,"")</f>
        <v>1.1000000000000001</v>
      </c>
      <c r="AG42" s="170" t="str">
        <f t="shared" ref="AG42:AG105" si="32">IF(AH42&lt;&gt;"",$AG$36,"")</f>
        <v>N</v>
      </c>
      <c r="AH42" s="169" t="str">
        <f t="shared" ref="AH42:AH105" si="33">A42</f>
        <v>OpenLevelA</v>
      </c>
      <c r="AI42" s="169" t="str">
        <f t="shared" ref="AI42:AI105" si="34">B42</f>
        <v>Open Level A</v>
      </c>
      <c r="AJ42" s="86">
        <f>ROUNDDOWN( (LEN(scriv!B4)+1) / 2, 0 )</f>
        <v>2</v>
      </c>
      <c r="AK42" s="82">
        <f t="shared" ref="AK42:AK105" si="35">IF(CC42="","",
IF(CC42="-","-",
IF(ISERROR(LEFT(CC42,FIND(".",CC42)-1)),VALUE(CC42),
(VALUE(LEFT(CC42,FIND(".",CC42)-1))))))</f>
        <v>1</v>
      </c>
      <c r="AL42" s="82">
        <f t="shared" ref="AL42:AL105" si="36">IF(CD42="","",
IF(CD42="-","-",
IF(ISERROR(LEFT(CD42,FIND(".",CD42)-1)),VALUE(CD42),
(VALUE(LEFT(CD42,FIND(".",CD42)-1))))))</f>
        <v>1</v>
      </c>
      <c r="AM42" s="82" t="str">
        <f t="shared" ref="AM42:AM105" si="37">IF(CE42="","",
IF(CE42="-","-",
IF(ISERROR(LEFT(CE42,FIND(".",CE42)-1)),VALUE(CE42),
(VALUE(LEFT(CE42,FIND(".",CE42)-1))))))</f>
        <v>-</v>
      </c>
      <c r="AN42" s="82" t="str">
        <f t="shared" ref="AN42:AN105" si="38">IF(CF42="","",
IF(CF42="-","-",
IF(ISERROR(LEFT(CF42,FIND(".",CF42)-1)),VALUE(CF42),
(VALUE(LEFT(CF42,FIND(".",CF42)-1))))))</f>
        <v>-</v>
      </c>
      <c r="AO42" s="82" t="str">
        <f t="shared" ref="AO42:AO105" si="39">IF(CG42="","",
IF(CG42="-","-",
IF(ISERROR(LEFT(CG42,FIND(".",CG42)-1)),VALUE(CG42),
(VALUE(LEFT(CG42,FIND(".",CG42)-1))))))</f>
        <v>-</v>
      </c>
      <c r="AP42" s="82" t="str">
        <f t="shared" ref="AP42:AP105" si="40">IF(CH42="","",
IF(CH42="-","-",
IF(ISERROR(LEFT(CH42,FIND(".",CH42)-1)),VALUE(CH42),
(VALUE(LEFT(CH42,FIND(".",CH42)-1))))))</f>
        <v>-</v>
      </c>
      <c r="AQ42" s="82" t="str">
        <f t="shared" ref="AQ42:AQ105" si="41">IF(CI42="","",
IF(CI42="-","-",
IF(ISERROR(LEFT(CI42,FIND(".",CI42)-1)),VALUE(CI42),
(VALUE(LEFT(CI42,FIND(".",CI42)-1))))))</f>
        <v>-</v>
      </c>
      <c r="AR42" s="82" t="str">
        <f t="shared" ref="AR42:AR105" si="42">IF(CJ42="","",
IF(CJ42="-","-",
IF(ISERROR(LEFT(CJ42,FIND(".",CJ42)-1)),VALUE(CJ42),
(VALUE(LEFT(CJ42,FIND(".",CJ42)-1))))))</f>
        <v>-</v>
      </c>
      <c r="AT42" s="82">
        <f t="shared" si="8"/>
        <v>10</v>
      </c>
      <c r="AU42" s="82">
        <f ca="1">IF(    MAX(OFFSET(AL42,0,0,MATCH("-",AL42:AL$638,0))) = 0,"",
IFERROR(MAX(OFFSET(AL42,0,0,MATCH("-",AL42:AL$638,0))),""))</f>
        <v>5</v>
      </c>
      <c r="AV42" s="82" t="str">
        <f ca="1">IF(    MAX(OFFSET(AM42,0,0,MATCH("-",AM42:AM$638,0))) = 0,"",
IFERROR(MAX(OFFSET(AM42,0,0,MATCH("-",AM42:AM$638,0))),""))</f>
        <v/>
      </c>
      <c r="AW42" s="82" t="str">
        <f ca="1">IF(    MAX(OFFSET(AN42,0,0,MATCH("-",AN42:AN$638,0))) = 0,"",
IFERROR(MAX(OFFSET(AN42,0,0,MATCH("-",AN42:AN$638,0))),""))</f>
        <v/>
      </c>
      <c r="AX42" s="82" t="str">
        <f ca="1">IF(    MAX(OFFSET(AO42,0,0,MATCH("-",AO42:AO$638,0))) = 0,"",
IFERROR(MAX(OFFSET(AO42,0,0,MATCH("-",AO42:AO$638,0))),""))</f>
        <v/>
      </c>
      <c r="AY42" s="82" t="str">
        <f ca="1">IF(    MAX(OFFSET(AP42,0,0,MATCH("-",AP42:AP$638,0))) = 0,"",
IFERROR(MAX(OFFSET(AP42,0,0,MATCH("-",AP42:AP$638,0))),""))</f>
        <v/>
      </c>
      <c r="AZ42" s="82" t="str">
        <f ca="1">IF(    MAX(OFFSET(AQ42,0,0,MATCH("-",AQ42:AQ$638,0))) = 0,"",
IFERROR(MAX(OFFSET(AQ42,0,0,MATCH("-",AQ42:AQ$638,0))),""))</f>
        <v/>
      </c>
      <c r="BA42" s="82" t="str">
        <f ca="1">IF(    MAX(OFFSET(AR42,0,0,MATCH("-",AR42:AR$638,0))) = 0,"",
IFERROR(MAX(OFFSET(AR42,0,0,MATCH("-",AR42:AR$638,0))),""))</f>
        <v/>
      </c>
      <c r="BB42" s="112">
        <f t="shared" ref="BB42:BB105" ca="1" si="43">IF(AT42&lt;&gt;"",$BC$14/AT42*(AK42-1)-($BC$14)/2 + ($BC$14/AT42/2),0) +
IF(AU42&lt;&gt;"",$BC$14/AT42/AU42*(AL42-1)-($BC$14/AT42)/2 + ($BC$14/AT42/AU42/2),0) +
IF(AV42&lt;&gt;"",$BC$14/AT42/AU42/AV42*(AM42-1)-($BC$14/AT42/AU42)/2 + ($BC$14/AT42/AU42/AV42/2),0) +
IF(AW42&lt;&gt;"",$BC$14/AT42/AU42/AV42/AW42*(AN42-1)-($BC$14/AT42/AU42/AV42)/2 + ($BC$14/AT42/AU42/AV42/AW42/2),0) +
IF(AX42&lt;&gt;"",$BC$14/AT42/AU42/AV42/AW42/AX42*(AO42-1)-($BC$14/AT42/AU42/AV42/AW42)/2 + ($BC$14/AT42/AU42/AV42/AW42/AX42/2),0) +
IF(AY42&lt;&gt;"",$BC$14/AT42/AU42/AV42/AW42/AX42/AY42*(AP42-1)-($BC$14/AT42/AU42/AV42/AW42/AX42)/2 + ($BC$14/AT42/AU42/AV42/AW42/AX42/AY42/2),0)</f>
        <v>-176.4</v>
      </c>
      <c r="BC42" s="111">
        <f t="shared" ref="BC42:BC105" ca="1" si="44">INDIRECT("BC"&amp;19+AJ42)</f>
        <v>0</v>
      </c>
      <c r="BD42" s="112">
        <f t="shared" ref="BD42:BD105" ca="1" si="45">IF(AT42&lt;&gt;"", $BD$20 + (($BF$20/AT42) * (AK42 - 1)) - IF($BH$20=1,(($BF$20 / 2) - ($BF$20/AT42) / 2),0),0)
+IF(AU42&lt;&gt;"", $BD$21 + (($BF$21/AU42) * (AL42 - 1)) - IF($BH$21=1,(($BF$21 / 2) - ($BF$21/AU42) / 2),0),0)
+IF(AV42&lt;&gt;"", $BD$22 + (($BF$22/AV42) * (AM42 - 1)) - IF($BH$22=1,(($BF$22 / 2) - ($BF$22/AV42) / 2),0),0)
+IF(AW42&lt;&gt;"", $BD$23 + (($BF$23/AW42) * (AN42 - 1)) - IF($BH$23=1,(($BF$23 / 2) - ($BF$23/AW42) / 2),0),0)
+IF(AX42&lt;&gt;"", $BD$24 + (($BF$24/AX42) * (AO42 - 1)) - IF($BH$24=1,(($BF$24 / 2) - ($BF$24/AX42) / 2),0),0)
+IF(AY42&lt;&gt;"", $BD$25 + (($BF$25/AY42) * (AP42 - 1)) - IF($BH$25=1,(($BF$25 / 2) - ($BF$25/AY42) / 2),0),0)
+IF(AZ42&lt;&gt;"", $BD$26 + (($BF$26/AZ42) * (AQ42 - 1)) - IF($BH$26=1,(($BF$26 / 2) - ($BF$26/AZ42) / 2),0),0)
+IF(BA42&lt;&gt;"", $BD$27 + (($BF$27/BA42) * (AR42 - 1)) - IF($BH$27=1,(($BF$27 / 2) - ($BF$27/BA42) / 2),0),0)</f>
        <v>-2400</v>
      </c>
      <c r="BE42" s="111">
        <f t="shared" ref="BE42:BE105" ca="1" si="46">IF(AT42&lt;&gt;"", $BE$20 + (($BG$20/AT42) * (AK42 - 1)) - IF($BI$20=1,(($BG$20 / 2) - ($BG$20/AT42) / 2),0),0)
+IF(AU42&lt;&gt;"", $BE$21 + (($BG$21/AU42) * (AL42 - 1)) - IF($BI$21=1,(($BG$21 / 2) - ($BG$21/AU42) / 2),0),0)
+IF(AV42&lt;&gt;"", $BE$22 + (($BG$22/AV42) * (AM42 - 1)) - IF($BI$22=1,(($BG$22 / 2) - ($BG$22/AV42) / 2),0),0)
+IF(AW42&lt;&gt;"", $BE$23 + (($BG$23/AW42) * (AN42 - 1)) - IF($BI$23=1,(($BG$23 / 2) - ($BG$23/AW42) / 2),0),0)
+IF(AX42&lt;&gt;"", $BE$24 + (($BG$24/AX42) * (AO42 - 1)) - IF($BI$24=1,(($BG$24 / 2) - ($BG$24/AX42) / 2),0),0)
+IF(AY42&lt;&gt;"", $BE$25 + (($BG$25/AY42) * (AP42 - 1)) - IF($BI$25=1,(($BG$25 / 2) - ($BG$25/AY42) / 2),0),0)
+IF(AZ42&lt;&gt;"", $BE$26 + (($BG$26/AZ42) * (AQ42 - 1)) - IF($BI$26=1,(($BG$26 / 2) - ($BG$26/AZ42) / 2),0),0)
+IF(BA42&lt;&gt;"", $BE$27 + (($BG$27/BA42) * (AR42 - 1)) - IF($BI$27=1,(($BG$27 / 2) - ($BG$27/BA42) / 2),0),0)</f>
        <v>400</v>
      </c>
      <c r="BF42" s="113">
        <f t="shared" ref="BF42:BF105" ca="1" si="47">ROUND(BC42*COS(RADIANS(BB42+$BC$13)),2)+$BD$12</f>
        <v>2000</v>
      </c>
      <c r="BG42" s="113">
        <f t="shared" ref="BG42:BG105" ca="1" si="48">ROUND(BC42*SIN(RADIANS(BB42+$BC$13)),2)+$BE$12</f>
        <v>0</v>
      </c>
      <c r="BH42" s="112">
        <f t="shared" ref="BH42:BH105" ca="1" si="49">BD42+$BD$12</f>
        <v>-400</v>
      </c>
      <c r="BI42" s="112">
        <f t="shared" ref="BI42:BI105" ca="1" si="50">BE42+$BE$12</f>
        <v>400</v>
      </c>
      <c r="BJ42" s="157"/>
      <c r="BK42" s="157"/>
      <c r="BL42" s="158" t="str">
        <f>scriv!AI4</f>
        <v>OnOffOpenClose</v>
      </c>
      <c r="BM42" s="157"/>
      <c r="BN42" s="157" t="str">
        <f t="shared" ref="BN42:BN105" si="51">IF(D42="",$BN$36,"link")</f>
        <v>node</v>
      </c>
      <c r="BO42" s="157"/>
      <c r="BP42" s="159">
        <f t="shared" ref="BP42:BP105" ca="1" si="52">IF(AJ42&gt;0,INDIRECT("BP"&amp;19+AJ42),0)</f>
        <v>1.5</v>
      </c>
      <c r="BQ42" s="159">
        <f t="shared" ref="BQ42:BQ105" ca="1" si="53">IF(AJ42&gt;0,INDIRECT("BQ"&amp;19+AJ42),0)</f>
        <v>1.5</v>
      </c>
      <c r="BR42" s="159">
        <f t="shared" si="18"/>
        <v>1</v>
      </c>
      <c r="BS42" s="159" t="str">
        <f t="shared" si="19"/>
        <v>symbol</v>
      </c>
      <c r="BT42" s="157" t="str">
        <f>IF(scriv!V4&lt;&gt;"",scriv!V4,
IF(E42="",IFERROR(VLOOKUP(BL42,$AH$40:$BT$638,39,FALSE),$BT$36),
$BT$37))</f>
        <v>NodeSquare</v>
      </c>
      <c r="BU42" s="166">
        <f t="shared" ref="BU42:BU105" ca="1" si="54">IF(BN42&lt;&gt;"link",
IF($BE$10=0, ROUND(BF42,2),ROUND(BH42,2)),
IFERROR(VLOOKUP(BY42,$AH$40:$BQ$638,35,FALSE),1) )</f>
        <v>-400</v>
      </c>
      <c r="BV42" s="166">
        <f t="shared" ref="BV42:BV105" ca="1" si="55">IF(BN42&lt;&gt;"link",
IF($BE$10=0, ROUND(BG42,2),ROUND(BI42,2)),
IFERROR(VLOOKUP(BY42,$AH$40:$BQ$638,36,FALSE),1) )</f>
        <v>400</v>
      </c>
      <c r="BW42" s="166">
        <f t="shared" ref="BW42:BW105" ca="1" si="56">IFERROR(VLOOKUP(BZ42,$AH$40:$BQ$638,35,FALSE),0)</f>
        <v>0</v>
      </c>
      <c r="BX42" s="166">
        <f t="shared" ref="BX42:BX105" ca="1" si="57">IFERROR(VLOOKUP(BZ42,$AH$40:$BQ$638,36,FALSE),0)</f>
        <v>0</v>
      </c>
      <c r="BY42" s="180" t="str">
        <f t="shared" ref="BY42:BY105" si="58">D42</f>
        <v/>
      </c>
      <c r="BZ42" s="180" t="str">
        <f t="shared" ref="BZ42:BZ105" si="59">E42</f>
        <v/>
      </c>
      <c r="CA42" s="81" t="str">
        <f>IF(scriv!E4&lt;&gt;"",scriv!E4,"")</f>
        <v/>
      </c>
      <c r="CB42" s="82">
        <f t="shared" si="29"/>
        <v>0</v>
      </c>
      <c r="CC42" s="82">
        <f t="shared" ref="CC42:CC105" si="60">AF42</f>
        <v>1.1000000000000001</v>
      </c>
      <c r="CD42" s="82" t="str">
        <f t="shared" ref="CD42:CD105" si="61">IF(CC42="","",
IF(ISERROR(RIGHT(CC42,LEN(CC42)-FIND(".",CC42))),"-",
RIGHT(CC42,LEN(CC42)-FIND(".",CC42))))</f>
        <v>1</v>
      </c>
      <c r="CE42" s="82" t="str">
        <f t="shared" ref="CE42:CE105" si="62">IF(CD42="","",
IF(ISERROR(RIGHT(CD42,LEN(CD42)-FIND(".",CD42))),"-",
RIGHT(CD42,LEN(CD42)-FIND(".",CD42))))</f>
        <v>-</v>
      </c>
      <c r="CF42" s="82" t="str">
        <f t="shared" ref="CF42:CF105" si="63">IF(CE42="","",
IF(ISERROR(RIGHT(CE42,LEN(CE42)-FIND(".",CE42))),"-",
RIGHT(CE42,LEN(CE42)-FIND(".",CE42))))</f>
        <v>-</v>
      </c>
      <c r="CG42" s="82" t="str">
        <f t="shared" ref="CG42:CG105" si="64">IF(CF42="","",
IF(ISERROR(RIGHT(CF42,LEN(CF42)-FIND(".",CF42))),"-",
RIGHT(CF42,LEN(CF42)-FIND(".",CF42))))</f>
        <v>-</v>
      </c>
      <c r="CH42" s="82" t="str">
        <f t="shared" ref="CH42:CH105" si="65">IF(CG42="","",
IF(ISERROR(RIGHT(CG42,LEN(CG42)-FIND(".",CG42))),"-",
RIGHT(CG42,LEN(CG42)-FIND(".",CG42))))</f>
        <v>-</v>
      </c>
      <c r="CI42" s="82" t="str">
        <f t="shared" ref="CI42:CI105" si="66">IF(CH42="","",
IF(ISERROR(RIGHT(CH42,LEN(CH42)-FIND(".",CH42))),"-",
RIGHT(CH42,LEN(CH42)-FIND(".",CH42))))</f>
        <v>-</v>
      </c>
      <c r="CJ42" s="82" t="str">
        <f t="shared" ref="CJ42:CJ105" si="67">IF(CI42="","",
IF(ISERROR(RIGHT(CI42,LEN(CI42)-FIND(".",CI42))),"-",
RIGHT(CI42,LEN(CI42)-FIND(".",CI42))))</f>
        <v>-</v>
      </c>
      <c r="CK42" s="82" t="str">
        <f t="shared" ref="CK42:CK105" si="68">IF(CJ42="","",
IF(ISERROR(RIGHT(CJ42,LEN(CJ42)-FIND(".",CJ42))),"-",
RIGHT(CJ42,LEN(CJ42)-FIND(".",CJ42))))</f>
        <v>-</v>
      </c>
    </row>
    <row r="43" spans="1:93" s="82" customFormat="1" ht="18" customHeight="1">
      <c r="A43" s="81" t="str">
        <f>scriv!AH5</f>
        <v>OpenLevelB</v>
      </c>
      <c r="B43" s="81" t="str">
        <f>IF(scriv!D5&lt;&gt;"",scriv!D5,"")</f>
        <v>Open Level B</v>
      </c>
      <c r="C43" s="81" t="str">
        <f>IF( scriv!AL5&lt;&gt;"", IF(D43&lt;&gt;"","connection ","")&amp;scriv!AL5,IF(D43&lt;&gt;"","connection",""))</f>
        <v/>
      </c>
      <c r="D43" s="82" t="str">
        <f>scriv!AJ5</f>
        <v/>
      </c>
      <c r="E43" s="82" t="str">
        <f>scriv!AK5</f>
        <v/>
      </c>
      <c r="F43" s="156">
        <f>ROW()</f>
        <v>43</v>
      </c>
      <c r="I43" s="81" t="str">
        <f>IF(scriv!AA5&lt;&gt;"",scriv!AA5,J43)</f>
        <v/>
      </c>
      <c r="J43" s="81" t="str">
        <f>IF(scriv!AB5&lt;&gt;"",scriv!AB5,"")</f>
        <v/>
      </c>
      <c r="K43" s="82" t="str">
        <f t="shared" si="3"/>
        <v>none</v>
      </c>
      <c r="L43" s="82" t="str">
        <f t="shared" si="30"/>
        <v>+++&amp;speakTT=OpenLevelB</v>
      </c>
      <c r="M43" s="82" t="str">
        <f t="shared" si="4"/>
        <v>OpenClose</v>
      </c>
      <c r="N43" s="82" t="str">
        <f t="shared" si="5"/>
        <v/>
      </c>
      <c r="O43" s="119" t="str">
        <f t="shared" si="31"/>
        <v/>
      </c>
      <c r="P43" s="81" t="str">
        <f>IF(scriv!I5&lt;&gt;"",scriv!I5,"")</f>
        <v/>
      </c>
      <c r="Q43" s="81" t="str">
        <f>IF(scriv!J5&lt;&gt;"",scriv!J5,"")</f>
        <v/>
      </c>
      <c r="R43" s="81">
        <f>IF(scriv!K5&lt;&gt;"",scriv!K5,
IF(I43&lt;&gt;"",1,$R$36))</f>
        <v>0</v>
      </c>
      <c r="S43" s="81" t="str">
        <f>IF(scriv!L5&lt;&gt;"",scriv!L5,
IF(scriv!AB5&lt;&gt;"",$S$36,"none"))</f>
        <v>none</v>
      </c>
      <c r="T43" s="81" t="str">
        <f>IF(scriv!Q5&lt;&gt;"",scriv!Q5,"")</f>
        <v/>
      </c>
      <c r="U43" s="81" t="str">
        <f>IF(scriv!R5&lt;&gt;"",scriv!R5,"")</f>
        <v/>
      </c>
      <c r="V43" s="81" t="str">
        <f>IF(scriv!S5&lt;&gt;"",scriv!S5,"")</f>
        <v/>
      </c>
      <c r="W43" s="81" t="str">
        <f>IF(scriv!T5&lt;&gt;"",scriv!T5,"")</f>
        <v/>
      </c>
      <c r="X43" s="81" t="str">
        <f>IF($E43="",
( IF(scriv!AD5&lt;&gt;"", LEFT( scriv!AD5, FIND(",",scriv!AD5)-1) &amp; "=" &amp; $AH43 &amp; RIGHT( scriv!AD5, LEN(scriv!AD5) + 1 - FIND(",",scriv!AD5)),
  IF($X$36&lt;&gt;"",LEFT( X$36, FIND(",",X$36)-1) &amp; "=" &amp; $AH43 &amp; RIGHT( X$36, LEN(X$36) + 1 - FIND(",",X$36)),""))),
IF(scriv!M5&lt;&gt;"", LEFT( scriv!M5, FIND(",",scriv!M5)-1) &amp; "=" &amp; $AH43 &amp; RIGHT( scriv!M5, LEN(scriv!M5) + 1 - FIND(",",scriv!M5)),
LEFT( X$37, FIND(",",X$37)-1) &amp; "=" &amp; $AH43 &amp; RIGHT( X$37, LEN(X$37) + 1 - FIND(",",X$37))))</f>
        <v>fadeOn=OpenLevelB,0.6</v>
      </c>
      <c r="Y43" s="81" t="str">
        <f>IF($E43="",
( IF(scriv!AE5&lt;&gt;"", LEFT( scriv!AE5, FIND(",",scriv!AE5)-1) &amp; "=" &amp; $AH43 &amp; RIGHT( scriv!AE5, LEN(scriv!AE5) + 1 - FIND(",",scriv!AE5)),
  IF($Y$36&lt;&gt;"",LEFT( Y$36, FIND(",",Y$36)-1) &amp; "=" &amp; $AH43 &amp; RIGHT( Y$36, LEN(Y$36) + 1 - FIND(",",Y$36)),""))),
IF(scriv!N5&lt;&gt;"", LEFT( scriv!N5, FIND(",",scriv!N5)-1) &amp; "=" &amp; $AH43 &amp; RIGHT( scriv!N5, LEN(scriv!N5) + 1 - FIND(",",scriv!N5)),
LEFT( Y$37, FIND(",",Y$37)-1) &amp; "=" &amp; $AH43 &amp; RIGHT( Y$37, LEN(Y$37) + 1 - FIND(",",Y$37))))</f>
        <v>fadeOff=OpenLevelB,0.6</v>
      </c>
      <c r="Z43" s="81" t="str">
        <f>IF($E43="",
( IF(scriv!AF5&lt;&gt;"", LEFT( scriv!AF5, FIND(",",scriv!AF5)-1) &amp; "=" &amp; $AH43 &amp; RIGHT( scriv!AF5, LEN(scriv!AF5) + 1 - FIND(",",scriv!AF5)),
  IF($Z$36&lt;&gt;"",LEFT( Z$36, FIND(",",Z$36)-1) &amp; "=" &amp; $AH43 &amp; RIGHT( Z$36, LEN(Z$36) + 1 - FIND(",",Z$36)),""))),
IF(scriv!O5&lt;&gt;"", LEFT( scriv!O5, FIND(",",scriv!O5)-1) &amp; "=" &amp; $AH43 &amp; RIGHT( scriv!O5, LEN(scriv!O5) + 1 - FIND(",",scriv!O5)),
LEFT( Z$37, FIND(",",Z$37)-1) &amp; "=" &amp; $AH43 &amp; RIGHT( Z$37, LEN(Z$37) + 1 - FIND(",",Z$37))))</f>
        <v>drawOpen=OpenLevelB,1.2</v>
      </c>
      <c r="AA43" s="81" t="str">
        <f>IF($E43="",
( IF(scriv!AG5&lt;&gt;"", LEFT( scriv!AG5, FIND(",",scriv!AG5)-1) &amp; "=" &amp; $AH43 &amp; RIGHT( scriv!AG5, LEN(scriv!AG5) + 1 - FIND(",",scriv!AG5)),
  IF($AA$36&lt;&gt;"",LEFT( AA$36, FIND(",",AA$36)-1) &amp; "=" &amp; $AH43 &amp; RIGHT( AA$36, LEN(AA$36) + 1 - FIND(",",AA$36)),""))),
IF(scriv!P5&lt;&gt;"", LEFT( scriv!P5, FIND(",",scriv!P5)-1) &amp; "=" &amp; $AH43 &amp; RIGHT( scriv!P5, LEN(scriv!P5) + 1 - FIND(",",scriv!P5)),
LEFT( AA$37, FIND(",",AA$37)-1) &amp; "=" &amp; $AH43 &amp; RIGHT( AA$37, LEN(AA$37) + 1 - FIND(",",AA$37))))</f>
        <v>drawClose=OpenLevelB,1.2</v>
      </c>
      <c r="AB43" s="167" t="str">
        <f t="shared" si="2"/>
        <v>noTitle</v>
      </c>
      <c r="AC43" s="167"/>
      <c r="AD43" s="45"/>
      <c r="AE43" s="168"/>
      <c r="AF43" s="169">
        <f>IF(D43="",scriv!B5,"")</f>
        <v>1.2</v>
      </c>
      <c r="AG43" s="170" t="str">
        <f t="shared" si="32"/>
        <v>N</v>
      </c>
      <c r="AH43" s="169" t="str">
        <f t="shared" si="33"/>
        <v>OpenLevelB</v>
      </c>
      <c r="AI43" s="169" t="str">
        <f t="shared" si="34"/>
        <v>Open Level B</v>
      </c>
      <c r="AJ43" s="86">
        <f>ROUNDDOWN( (LEN(scriv!B5)+1) / 2, 0 )</f>
        <v>2</v>
      </c>
      <c r="AK43" s="82">
        <f t="shared" si="35"/>
        <v>1</v>
      </c>
      <c r="AL43" s="82">
        <f t="shared" si="36"/>
        <v>2</v>
      </c>
      <c r="AM43" s="82" t="str">
        <f t="shared" si="37"/>
        <v>-</v>
      </c>
      <c r="AN43" s="82" t="str">
        <f t="shared" si="38"/>
        <v>-</v>
      </c>
      <c r="AO43" s="82" t="str">
        <f t="shared" si="39"/>
        <v>-</v>
      </c>
      <c r="AP43" s="82" t="str">
        <f t="shared" si="40"/>
        <v>-</v>
      </c>
      <c r="AQ43" s="82" t="str">
        <f t="shared" si="41"/>
        <v>-</v>
      </c>
      <c r="AR43" s="82" t="str">
        <f t="shared" si="42"/>
        <v>-</v>
      </c>
      <c r="AT43" s="82">
        <f t="shared" si="8"/>
        <v>10</v>
      </c>
      <c r="AU43" s="82">
        <f ca="1">IF(    MAX(OFFSET(AL43,0,0,MATCH("-",AL43:AL$638,0))) = 0,"",
IFERROR(MAX(OFFSET(AL43,0,0,MATCH("-",AL43:AL$638,0))),""))</f>
        <v>5</v>
      </c>
      <c r="AV43" s="82" t="str">
        <f ca="1">IF(    MAX(OFFSET(AM43,0,0,MATCH("-",AM43:AM$638,0))) = 0,"",
IFERROR(MAX(OFFSET(AM43,0,0,MATCH("-",AM43:AM$638,0))),""))</f>
        <v/>
      </c>
      <c r="AW43" s="82" t="str">
        <f ca="1">IF(    MAX(OFFSET(AN43,0,0,MATCH("-",AN43:AN$638,0))) = 0,"",
IFERROR(MAX(OFFSET(AN43,0,0,MATCH("-",AN43:AN$638,0))),""))</f>
        <v/>
      </c>
      <c r="AX43" s="82" t="str">
        <f ca="1">IF(    MAX(OFFSET(AO43,0,0,MATCH("-",AO43:AO$638,0))) = 0,"",
IFERROR(MAX(OFFSET(AO43,0,0,MATCH("-",AO43:AO$638,0))),""))</f>
        <v/>
      </c>
      <c r="AY43" s="82" t="str">
        <f ca="1">IF(    MAX(OFFSET(AP43,0,0,MATCH("-",AP43:AP$638,0))) = 0,"",
IFERROR(MAX(OFFSET(AP43,0,0,MATCH("-",AP43:AP$638,0))),""))</f>
        <v/>
      </c>
      <c r="AZ43" s="82" t="str">
        <f ca="1">IF(    MAX(OFFSET(AQ43,0,0,MATCH("-",AQ43:AQ$638,0))) = 0,"",
IFERROR(MAX(OFFSET(AQ43,0,0,MATCH("-",AQ43:AQ$638,0))),""))</f>
        <v/>
      </c>
      <c r="BA43" s="82" t="str">
        <f ca="1">IF(    MAX(OFFSET(AR43,0,0,MATCH("-",AR43:AR$638,0))) = 0,"",
IFERROR(MAX(OFFSET(AR43,0,0,MATCH("-",AR43:AR$638,0))),""))</f>
        <v/>
      </c>
      <c r="BB43" s="112">
        <f t="shared" ca="1" si="43"/>
        <v>-169.2</v>
      </c>
      <c r="BC43" s="111">
        <f t="shared" ca="1" si="44"/>
        <v>0</v>
      </c>
      <c r="BD43" s="112">
        <f t="shared" ca="1" si="45"/>
        <v>-1200</v>
      </c>
      <c r="BE43" s="111">
        <f t="shared" ca="1" si="46"/>
        <v>400</v>
      </c>
      <c r="BF43" s="113">
        <f t="shared" ca="1" si="47"/>
        <v>2000</v>
      </c>
      <c r="BG43" s="113">
        <f t="shared" ca="1" si="48"/>
        <v>0</v>
      </c>
      <c r="BH43" s="112">
        <f t="shared" ca="1" si="49"/>
        <v>800</v>
      </c>
      <c r="BI43" s="112">
        <f t="shared" ca="1" si="50"/>
        <v>400</v>
      </c>
      <c r="BJ43" s="157"/>
      <c r="BK43" s="157"/>
      <c r="BL43" s="158" t="str">
        <f>scriv!AI5</f>
        <v>OnOffOpenClose</v>
      </c>
      <c r="BM43" s="157"/>
      <c r="BN43" s="157" t="str">
        <f t="shared" si="51"/>
        <v>node</v>
      </c>
      <c r="BO43" s="157"/>
      <c r="BP43" s="159">
        <f t="shared" ca="1" si="52"/>
        <v>1.5</v>
      </c>
      <c r="BQ43" s="159">
        <f t="shared" ca="1" si="53"/>
        <v>1.5</v>
      </c>
      <c r="BR43" s="159">
        <f t="shared" si="18"/>
        <v>1</v>
      </c>
      <c r="BS43" s="159" t="str">
        <f t="shared" si="19"/>
        <v>symbol</v>
      </c>
      <c r="BT43" s="157" t="str">
        <f>IF(scriv!V5&lt;&gt;"",scriv!V5,
IF(E43="",IFERROR(VLOOKUP(BL43,$AH$40:$BT$638,39,FALSE),$BT$36),
$BT$37))</f>
        <v>NodeSquare</v>
      </c>
      <c r="BU43" s="166">
        <f t="shared" ca="1" si="54"/>
        <v>800</v>
      </c>
      <c r="BV43" s="166">
        <f t="shared" ca="1" si="55"/>
        <v>400</v>
      </c>
      <c r="BW43" s="166">
        <f t="shared" ca="1" si="56"/>
        <v>0</v>
      </c>
      <c r="BX43" s="166">
        <f t="shared" ca="1" si="57"/>
        <v>0</v>
      </c>
      <c r="BY43" s="180" t="str">
        <f t="shared" si="58"/>
        <v/>
      </c>
      <c r="BZ43" s="180" t="str">
        <f t="shared" si="59"/>
        <v/>
      </c>
      <c r="CA43" s="81" t="str">
        <f>IF(scriv!E5&lt;&gt;"",scriv!E5,"")</f>
        <v/>
      </c>
      <c r="CB43" s="82">
        <f t="shared" si="29"/>
        <v>0</v>
      </c>
      <c r="CC43" s="82">
        <f t="shared" si="60"/>
        <v>1.2</v>
      </c>
      <c r="CD43" s="82" t="str">
        <f t="shared" si="61"/>
        <v>2</v>
      </c>
      <c r="CE43" s="82" t="str">
        <f t="shared" si="62"/>
        <v>-</v>
      </c>
      <c r="CF43" s="82" t="str">
        <f t="shared" si="63"/>
        <v>-</v>
      </c>
      <c r="CG43" s="82" t="str">
        <f t="shared" si="64"/>
        <v>-</v>
      </c>
      <c r="CH43" s="82" t="str">
        <f t="shared" si="65"/>
        <v>-</v>
      </c>
      <c r="CI43" s="82" t="str">
        <f t="shared" si="66"/>
        <v>-</v>
      </c>
      <c r="CJ43" s="82" t="str">
        <f t="shared" si="67"/>
        <v>-</v>
      </c>
      <c r="CK43" s="82" t="str">
        <f t="shared" si="68"/>
        <v>-</v>
      </c>
    </row>
    <row r="44" spans="1:93" s="82" customFormat="1" ht="18" customHeight="1">
      <c r="A44" s="81" t="str">
        <f>scriv!AH6</f>
        <v>OpenLevelC</v>
      </c>
      <c r="B44" s="81" t="str">
        <f>IF(scriv!D6&lt;&gt;"",scriv!D6,"")</f>
        <v>Open Level C</v>
      </c>
      <c r="C44" s="81" t="str">
        <f>IF( scriv!AL6&lt;&gt;"", IF(D44&lt;&gt;"","connection ","")&amp;scriv!AL6,IF(D44&lt;&gt;"","connection",""))</f>
        <v/>
      </c>
      <c r="D44" s="82" t="str">
        <f>scriv!AJ6</f>
        <v/>
      </c>
      <c r="E44" s="82" t="str">
        <f>scriv!AK6</f>
        <v/>
      </c>
      <c r="F44" s="156">
        <f>ROW()</f>
        <v>44</v>
      </c>
      <c r="I44" s="81" t="str">
        <f>IF(scriv!AA6&lt;&gt;"",scriv!AA6,J44)</f>
        <v/>
      </c>
      <c r="J44" s="81" t="str">
        <f>IF(scriv!AB6&lt;&gt;"",scriv!AB6,"")</f>
        <v/>
      </c>
      <c r="K44" s="82" t="str">
        <f t="shared" si="3"/>
        <v>none</v>
      </c>
      <c r="L44" s="82" t="str">
        <f t="shared" si="30"/>
        <v>+++&amp;speakTT=OpenLevelC</v>
      </c>
      <c r="M44" s="82" t="str">
        <f t="shared" si="4"/>
        <v>OpenClose</v>
      </c>
      <c r="N44" s="82" t="str">
        <f t="shared" si="5"/>
        <v/>
      </c>
      <c r="O44" s="119" t="str">
        <f t="shared" si="31"/>
        <v/>
      </c>
      <c r="P44" s="81" t="str">
        <f>IF(scriv!I6&lt;&gt;"",scriv!I6,"")</f>
        <v/>
      </c>
      <c r="Q44" s="81" t="str">
        <f>IF(scriv!J6&lt;&gt;"",scriv!J6,"")</f>
        <v/>
      </c>
      <c r="R44" s="81">
        <f>IF(scriv!K6&lt;&gt;"",scriv!K6,
IF(I44&lt;&gt;"",1,$R$36))</f>
        <v>0</v>
      </c>
      <c r="S44" s="81" t="str">
        <f>IF(scriv!L6&lt;&gt;"",scriv!L6,
IF(scriv!AB6&lt;&gt;"",$S$36,"none"))</f>
        <v>none</v>
      </c>
      <c r="T44" s="81" t="str">
        <f>IF(scriv!Q6&lt;&gt;"",scriv!Q6,"")</f>
        <v/>
      </c>
      <c r="U44" s="81" t="str">
        <f>IF(scriv!R6&lt;&gt;"",scriv!R6,"")</f>
        <v/>
      </c>
      <c r="V44" s="81" t="str">
        <f>IF(scriv!S6&lt;&gt;"",scriv!S6,"")</f>
        <v/>
      </c>
      <c r="W44" s="81" t="str">
        <f>IF(scriv!T6&lt;&gt;"",scriv!T6,"")</f>
        <v/>
      </c>
      <c r="X44" s="81" t="str">
        <f>IF($E44="",
( IF(scriv!AD6&lt;&gt;"", LEFT( scriv!AD6, FIND(",",scriv!AD6)-1) &amp; "=" &amp; $AH44 &amp; RIGHT( scriv!AD6, LEN(scriv!AD6) + 1 - FIND(",",scriv!AD6)),
  IF($X$36&lt;&gt;"",LEFT( X$36, FIND(",",X$36)-1) &amp; "=" &amp; $AH44 &amp; RIGHT( X$36, LEN(X$36) + 1 - FIND(",",X$36)),""))),
IF(scriv!M6&lt;&gt;"", LEFT( scriv!M6, FIND(",",scriv!M6)-1) &amp; "=" &amp; $AH44 &amp; RIGHT( scriv!M6, LEN(scriv!M6) + 1 - FIND(",",scriv!M6)),
LEFT( X$37, FIND(",",X$37)-1) &amp; "=" &amp; $AH44 &amp; RIGHT( X$37, LEN(X$37) + 1 - FIND(",",X$37))))</f>
        <v>fadeOn=OpenLevelC,0.6</v>
      </c>
      <c r="Y44" s="81" t="str">
        <f>IF($E44="",
( IF(scriv!AE6&lt;&gt;"", LEFT( scriv!AE6, FIND(",",scriv!AE6)-1) &amp; "=" &amp; $AH44 &amp; RIGHT( scriv!AE6, LEN(scriv!AE6) + 1 - FIND(",",scriv!AE6)),
  IF($Y$36&lt;&gt;"",LEFT( Y$36, FIND(",",Y$36)-1) &amp; "=" &amp; $AH44 &amp; RIGHT( Y$36, LEN(Y$36) + 1 - FIND(",",Y$36)),""))),
IF(scriv!N6&lt;&gt;"", LEFT( scriv!N6, FIND(",",scriv!N6)-1) &amp; "=" &amp; $AH44 &amp; RIGHT( scriv!N6, LEN(scriv!N6) + 1 - FIND(",",scriv!N6)),
LEFT( Y$37, FIND(",",Y$37)-1) &amp; "=" &amp; $AH44 &amp; RIGHT( Y$37, LEN(Y$37) + 1 - FIND(",",Y$37))))</f>
        <v>fadeOff=OpenLevelC,0.6</v>
      </c>
      <c r="Z44" s="81" t="str">
        <f>IF($E44="",
( IF(scriv!AF6&lt;&gt;"", LEFT( scriv!AF6, FIND(",",scriv!AF6)-1) &amp; "=" &amp; $AH44 &amp; RIGHT( scriv!AF6, LEN(scriv!AF6) + 1 - FIND(",",scriv!AF6)),
  IF($Z$36&lt;&gt;"",LEFT( Z$36, FIND(",",Z$36)-1) &amp; "=" &amp; $AH44 &amp; RIGHT( Z$36, LEN(Z$36) + 1 - FIND(",",Z$36)),""))),
IF(scriv!O6&lt;&gt;"", LEFT( scriv!O6, FIND(",",scriv!O6)-1) &amp; "=" &amp; $AH44 &amp; RIGHT( scriv!O6, LEN(scriv!O6) + 1 - FIND(",",scriv!O6)),
LEFT( Z$37, FIND(",",Z$37)-1) &amp; "=" &amp; $AH44 &amp; RIGHT( Z$37, LEN(Z$37) + 1 - FIND(",",Z$37))))</f>
        <v>drawOpen=OpenLevelC,1.2</v>
      </c>
      <c r="AA44" s="81" t="str">
        <f>IF($E44="",
( IF(scriv!AG6&lt;&gt;"", LEFT( scriv!AG6, FIND(",",scriv!AG6)-1) &amp; "=" &amp; $AH44 &amp; RIGHT( scriv!AG6, LEN(scriv!AG6) + 1 - FIND(",",scriv!AG6)),
  IF($AA$36&lt;&gt;"",LEFT( AA$36, FIND(",",AA$36)-1) &amp; "=" &amp; $AH44 &amp; RIGHT( AA$36, LEN(AA$36) + 1 - FIND(",",AA$36)),""))),
IF(scriv!P6&lt;&gt;"", LEFT( scriv!P6, FIND(",",scriv!P6)-1) &amp; "=" &amp; $AH44 &amp; RIGHT( scriv!P6, LEN(scriv!P6) + 1 - FIND(",",scriv!P6)),
LEFT( AA$37, FIND(",",AA$37)-1) &amp; "=" &amp; $AH44 &amp; RIGHT( AA$37, LEN(AA$37) + 1 - FIND(",",AA$37))))</f>
        <v>drawClose=OpenLevelC,1.2</v>
      </c>
      <c r="AB44" s="167" t="str">
        <f t="shared" si="2"/>
        <v>noTitle</v>
      </c>
      <c r="AC44" s="167"/>
      <c r="AD44" s="45"/>
      <c r="AE44" s="168"/>
      <c r="AF44" s="169">
        <f>IF(D44="",scriv!B6,"")</f>
        <v>1.3</v>
      </c>
      <c r="AG44" s="170" t="str">
        <f t="shared" si="32"/>
        <v>N</v>
      </c>
      <c r="AH44" s="169" t="str">
        <f t="shared" si="33"/>
        <v>OpenLevelC</v>
      </c>
      <c r="AI44" s="169" t="str">
        <f t="shared" si="34"/>
        <v>Open Level C</v>
      </c>
      <c r="AJ44" s="86">
        <f>ROUNDDOWN( (LEN(scriv!B6)+1) / 2, 0 )</f>
        <v>2</v>
      </c>
      <c r="AK44" s="82">
        <f t="shared" si="35"/>
        <v>1</v>
      </c>
      <c r="AL44" s="82">
        <f t="shared" si="36"/>
        <v>3</v>
      </c>
      <c r="AM44" s="82" t="str">
        <f t="shared" si="37"/>
        <v>-</v>
      </c>
      <c r="AN44" s="82" t="str">
        <f t="shared" si="38"/>
        <v>-</v>
      </c>
      <c r="AO44" s="82" t="str">
        <f t="shared" si="39"/>
        <v>-</v>
      </c>
      <c r="AP44" s="82" t="str">
        <f t="shared" si="40"/>
        <v>-</v>
      </c>
      <c r="AQ44" s="82" t="str">
        <f t="shared" si="41"/>
        <v>-</v>
      </c>
      <c r="AR44" s="82" t="str">
        <f t="shared" si="42"/>
        <v>-</v>
      </c>
      <c r="AT44" s="82">
        <f t="shared" si="8"/>
        <v>10</v>
      </c>
      <c r="AU44" s="82">
        <f ca="1">IF(    MAX(OFFSET(AL44,0,0,MATCH("-",AL44:AL$638,0))) = 0,"",
IFERROR(MAX(OFFSET(AL44,0,0,MATCH("-",AL44:AL$638,0))),""))</f>
        <v>5</v>
      </c>
      <c r="AV44" s="82" t="str">
        <f ca="1">IF(    MAX(OFFSET(AM44,0,0,MATCH("-",AM44:AM$638,0))) = 0,"",
IFERROR(MAX(OFFSET(AM44,0,0,MATCH("-",AM44:AM$638,0))),""))</f>
        <v/>
      </c>
      <c r="AW44" s="82" t="str">
        <f ca="1">IF(    MAX(OFFSET(AN44,0,0,MATCH("-",AN44:AN$638,0))) = 0,"",
IFERROR(MAX(OFFSET(AN44,0,0,MATCH("-",AN44:AN$638,0))),""))</f>
        <v/>
      </c>
      <c r="AX44" s="82" t="str">
        <f ca="1">IF(    MAX(OFFSET(AO44,0,0,MATCH("-",AO44:AO$638,0))) = 0,"",
IFERROR(MAX(OFFSET(AO44,0,0,MATCH("-",AO44:AO$638,0))),""))</f>
        <v/>
      </c>
      <c r="AY44" s="82" t="str">
        <f ca="1">IF(    MAX(OFFSET(AP44,0,0,MATCH("-",AP44:AP$638,0))) = 0,"",
IFERROR(MAX(OFFSET(AP44,0,0,MATCH("-",AP44:AP$638,0))),""))</f>
        <v/>
      </c>
      <c r="AZ44" s="82" t="str">
        <f ca="1">IF(    MAX(OFFSET(AQ44,0,0,MATCH("-",AQ44:AQ$638,0))) = 0,"",
IFERROR(MAX(OFFSET(AQ44,0,0,MATCH("-",AQ44:AQ$638,0))),""))</f>
        <v/>
      </c>
      <c r="BA44" s="82" t="str">
        <f ca="1">IF(    MAX(OFFSET(AR44,0,0,MATCH("-",AR44:AR$638,0))) = 0,"",
IFERROR(MAX(OFFSET(AR44,0,0,MATCH("-",AR44:AR$638,0))),""))</f>
        <v/>
      </c>
      <c r="BB44" s="112">
        <f t="shared" ca="1" si="43"/>
        <v>-162</v>
      </c>
      <c r="BC44" s="111">
        <f t="shared" ca="1" si="44"/>
        <v>0</v>
      </c>
      <c r="BD44" s="112">
        <f t="shared" ca="1" si="45"/>
        <v>0</v>
      </c>
      <c r="BE44" s="111">
        <f t="shared" ca="1" si="46"/>
        <v>400</v>
      </c>
      <c r="BF44" s="113">
        <f t="shared" ca="1" si="47"/>
        <v>2000</v>
      </c>
      <c r="BG44" s="113">
        <f t="shared" ca="1" si="48"/>
        <v>0</v>
      </c>
      <c r="BH44" s="112">
        <f t="shared" ca="1" si="49"/>
        <v>2000</v>
      </c>
      <c r="BI44" s="112">
        <f t="shared" ca="1" si="50"/>
        <v>400</v>
      </c>
      <c r="BJ44" s="157"/>
      <c r="BK44" s="157"/>
      <c r="BL44" s="158" t="str">
        <f>scriv!AI6</f>
        <v>OnOffOpenClose</v>
      </c>
      <c r="BM44" s="157"/>
      <c r="BN44" s="157" t="str">
        <f t="shared" si="51"/>
        <v>node</v>
      </c>
      <c r="BO44" s="157"/>
      <c r="BP44" s="159">
        <f t="shared" ca="1" si="52"/>
        <v>1.5</v>
      </c>
      <c r="BQ44" s="159">
        <f t="shared" ca="1" si="53"/>
        <v>1.5</v>
      </c>
      <c r="BR44" s="159">
        <f t="shared" si="18"/>
        <v>1</v>
      </c>
      <c r="BS44" s="159" t="str">
        <f t="shared" si="19"/>
        <v>symbol</v>
      </c>
      <c r="BT44" s="157" t="str">
        <f>IF(scriv!V6&lt;&gt;"",scriv!V6,
IF(E44="",IFERROR(VLOOKUP(BL44,$AH$40:$BT$638,39,FALSE),$BT$36),
$BT$37))</f>
        <v>NodeSquare</v>
      </c>
      <c r="BU44" s="166">
        <f t="shared" ca="1" si="54"/>
        <v>2000</v>
      </c>
      <c r="BV44" s="166">
        <f t="shared" ca="1" si="55"/>
        <v>400</v>
      </c>
      <c r="BW44" s="166">
        <f t="shared" ca="1" si="56"/>
        <v>0</v>
      </c>
      <c r="BX44" s="166">
        <f t="shared" ca="1" si="57"/>
        <v>0</v>
      </c>
      <c r="BY44" s="180" t="str">
        <f t="shared" si="58"/>
        <v/>
      </c>
      <c r="BZ44" s="180" t="str">
        <f t="shared" si="59"/>
        <v/>
      </c>
      <c r="CA44" s="81" t="str">
        <f>IF(scriv!E6&lt;&gt;"",scriv!E6,"")</f>
        <v/>
      </c>
      <c r="CB44" s="82">
        <f t="shared" si="29"/>
        <v>0</v>
      </c>
      <c r="CC44" s="82">
        <f t="shared" si="60"/>
        <v>1.3</v>
      </c>
      <c r="CD44" s="82" t="str">
        <f t="shared" si="61"/>
        <v>3</v>
      </c>
      <c r="CE44" s="82" t="str">
        <f t="shared" si="62"/>
        <v>-</v>
      </c>
      <c r="CF44" s="82" t="str">
        <f t="shared" si="63"/>
        <v>-</v>
      </c>
      <c r="CG44" s="82" t="str">
        <f t="shared" si="64"/>
        <v>-</v>
      </c>
      <c r="CH44" s="82" t="str">
        <f t="shared" si="65"/>
        <v>-</v>
      </c>
      <c r="CI44" s="82" t="str">
        <f t="shared" si="66"/>
        <v>-</v>
      </c>
      <c r="CJ44" s="82" t="str">
        <f t="shared" si="67"/>
        <v>-</v>
      </c>
      <c r="CK44" s="82" t="str">
        <f t="shared" si="68"/>
        <v>-</v>
      </c>
    </row>
    <row r="45" spans="1:93" s="82" customFormat="1" ht="18" customHeight="1">
      <c r="A45" s="81" t="str">
        <f>scriv!AH7</f>
        <v>OpenLevelD</v>
      </c>
      <c r="B45" s="81" t="str">
        <f>IF(scriv!D7&lt;&gt;"",scriv!D7,"")</f>
        <v>Open Level D</v>
      </c>
      <c r="C45" s="81" t="str">
        <f>IF( scriv!AL7&lt;&gt;"", IF(D45&lt;&gt;"","connection ","")&amp;scriv!AL7,IF(D45&lt;&gt;"","connection",""))</f>
        <v/>
      </c>
      <c r="D45" s="82" t="str">
        <f>scriv!AJ7</f>
        <v/>
      </c>
      <c r="E45" s="82" t="str">
        <f>scriv!AK7</f>
        <v/>
      </c>
      <c r="F45" s="156">
        <f>ROW()</f>
        <v>45</v>
      </c>
      <c r="I45" s="81" t="str">
        <f>IF(scriv!AA7&lt;&gt;"",scriv!AA7,J45)</f>
        <v/>
      </c>
      <c r="J45" s="81" t="str">
        <f>IF(scriv!AB7&lt;&gt;"",scriv!AB7,"")</f>
        <v/>
      </c>
      <c r="K45" s="82" t="str">
        <f t="shared" si="3"/>
        <v>none</v>
      </c>
      <c r="L45" s="82" t="str">
        <f t="shared" si="30"/>
        <v>+++&amp;speakTT=OpenLevelD</v>
      </c>
      <c r="M45" s="82" t="str">
        <f t="shared" si="4"/>
        <v>OpenClose</v>
      </c>
      <c r="N45" s="82" t="str">
        <f t="shared" si="5"/>
        <v/>
      </c>
      <c r="O45" s="119" t="str">
        <f t="shared" si="31"/>
        <v/>
      </c>
      <c r="P45" s="81" t="str">
        <f>IF(scriv!I7&lt;&gt;"",scriv!I7,"")</f>
        <v/>
      </c>
      <c r="Q45" s="81" t="str">
        <f>IF(scriv!J7&lt;&gt;"",scriv!J7,"")</f>
        <v/>
      </c>
      <c r="R45" s="81">
        <f>IF(scriv!K7&lt;&gt;"",scriv!K7,
IF(I45&lt;&gt;"",1,$R$36))</f>
        <v>0</v>
      </c>
      <c r="S45" s="81" t="str">
        <f>IF(scriv!L7&lt;&gt;"",scriv!L7,
IF(scriv!AB7&lt;&gt;"",$S$36,"none"))</f>
        <v>none</v>
      </c>
      <c r="T45" s="81" t="str">
        <f>IF(scriv!Q7&lt;&gt;"",scriv!Q7,"")</f>
        <v/>
      </c>
      <c r="U45" s="81" t="str">
        <f>IF(scriv!R7&lt;&gt;"",scriv!R7,"")</f>
        <v/>
      </c>
      <c r="V45" s="81" t="str">
        <f>IF(scriv!S7&lt;&gt;"",scriv!S7,"")</f>
        <v/>
      </c>
      <c r="W45" s="81" t="str">
        <f>IF(scriv!T7&lt;&gt;"",scriv!T7,"")</f>
        <v/>
      </c>
      <c r="X45" s="81" t="str">
        <f>IF($E45="",
( IF(scriv!AD7&lt;&gt;"", LEFT( scriv!AD7, FIND(",",scriv!AD7)-1) &amp; "=" &amp; $AH45 &amp; RIGHT( scriv!AD7, LEN(scriv!AD7) + 1 - FIND(",",scriv!AD7)),
  IF($X$36&lt;&gt;"",LEFT( X$36, FIND(",",X$36)-1) &amp; "=" &amp; $AH45 &amp; RIGHT( X$36, LEN(X$36) + 1 - FIND(",",X$36)),""))),
IF(scriv!M7&lt;&gt;"", LEFT( scriv!M7, FIND(",",scriv!M7)-1) &amp; "=" &amp; $AH45 &amp; RIGHT( scriv!M7, LEN(scriv!M7) + 1 - FIND(",",scriv!M7)),
LEFT( X$37, FIND(",",X$37)-1) &amp; "=" &amp; $AH45 &amp; RIGHT( X$37, LEN(X$37) + 1 - FIND(",",X$37))))</f>
        <v>fadeOn=OpenLevelD,0.6</v>
      </c>
      <c r="Y45" s="81" t="str">
        <f>IF($E45="",
( IF(scriv!AE7&lt;&gt;"", LEFT( scriv!AE7, FIND(",",scriv!AE7)-1) &amp; "=" &amp; $AH45 &amp; RIGHT( scriv!AE7, LEN(scriv!AE7) + 1 - FIND(",",scriv!AE7)),
  IF($Y$36&lt;&gt;"",LEFT( Y$36, FIND(",",Y$36)-1) &amp; "=" &amp; $AH45 &amp; RIGHT( Y$36, LEN(Y$36) + 1 - FIND(",",Y$36)),""))),
IF(scriv!N7&lt;&gt;"", LEFT( scriv!N7, FIND(",",scriv!N7)-1) &amp; "=" &amp; $AH45 &amp; RIGHT( scriv!N7, LEN(scriv!N7) + 1 - FIND(",",scriv!N7)),
LEFT( Y$37, FIND(",",Y$37)-1) &amp; "=" &amp; $AH45 &amp; RIGHT( Y$37, LEN(Y$37) + 1 - FIND(",",Y$37))))</f>
        <v>fadeOff=OpenLevelD,0.6</v>
      </c>
      <c r="Z45" s="81" t="str">
        <f>IF($E45="",
( IF(scriv!AF7&lt;&gt;"", LEFT( scriv!AF7, FIND(",",scriv!AF7)-1) &amp; "=" &amp; $AH45 &amp; RIGHT( scriv!AF7, LEN(scriv!AF7) + 1 - FIND(",",scriv!AF7)),
  IF($Z$36&lt;&gt;"",LEFT( Z$36, FIND(",",Z$36)-1) &amp; "=" &amp; $AH45 &amp; RIGHT( Z$36, LEN(Z$36) + 1 - FIND(",",Z$36)),""))),
IF(scriv!O7&lt;&gt;"", LEFT( scriv!O7, FIND(",",scriv!O7)-1) &amp; "=" &amp; $AH45 &amp; RIGHT( scriv!O7, LEN(scriv!O7) + 1 - FIND(",",scriv!O7)),
LEFT( Z$37, FIND(",",Z$37)-1) &amp; "=" &amp; $AH45 &amp; RIGHT( Z$37, LEN(Z$37) + 1 - FIND(",",Z$37))))</f>
        <v>drawOpen=OpenLevelD,1.2</v>
      </c>
      <c r="AA45" s="81" t="str">
        <f>IF($E45="",
( IF(scriv!AG7&lt;&gt;"", LEFT( scriv!AG7, FIND(",",scriv!AG7)-1) &amp; "=" &amp; $AH45 &amp; RIGHT( scriv!AG7, LEN(scriv!AG7) + 1 - FIND(",",scriv!AG7)),
  IF($AA$36&lt;&gt;"",LEFT( AA$36, FIND(",",AA$36)-1) &amp; "=" &amp; $AH45 &amp; RIGHT( AA$36, LEN(AA$36) + 1 - FIND(",",AA$36)),""))),
IF(scriv!P7&lt;&gt;"", LEFT( scriv!P7, FIND(",",scriv!P7)-1) &amp; "=" &amp; $AH45 &amp; RIGHT( scriv!P7, LEN(scriv!P7) + 1 - FIND(",",scriv!P7)),
LEFT( AA$37, FIND(",",AA$37)-1) &amp; "=" &amp; $AH45 &amp; RIGHT( AA$37, LEN(AA$37) + 1 - FIND(",",AA$37))))</f>
        <v>drawClose=OpenLevelD,1.2</v>
      </c>
      <c r="AB45" s="167" t="str">
        <f t="shared" si="2"/>
        <v>noTitle</v>
      </c>
      <c r="AC45" s="167"/>
      <c r="AD45" s="45"/>
      <c r="AE45" s="168"/>
      <c r="AF45" s="169">
        <f>IF(D45="",scriv!B7,"")</f>
        <v>1.4</v>
      </c>
      <c r="AG45" s="170" t="str">
        <f t="shared" si="32"/>
        <v>N</v>
      </c>
      <c r="AH45" s="169" t="str">
        <f t="shared" si="33"/>
        <v>OpenLevelD</v>
      </c>
      <c r="AI45" s="169" t="str">
        <f t="shared" si="34"/>
        <v>Open Level D</v>
      </c>
      <c r="AJ45" s="86">
        <f>ROUNDDOWN( (LEN(scriv!B7)+1) / 2, 0 )</f>
        <v>2</v>
      </c>
      <c r="AK45" s="82">
        <f t="shared" si="35"/>
        <v>1</v>
      </c>
      <c r="AL45" s="82">
        <f t="shared" si="36"/>
        <v>4</v>
      </c>
      <c r="AM45" s="82" t="str">
        <f t="shared" si="37"/>
        <v>-</v>
      </c>
      <c r="AN45" s="82" t="str">
        <f t="shared" si="38"/>
        <v>-</v>
      </c>
      <c r="AO45" s="82" t="str">
        <f t="shared" si="39"/>
        <v>-</v>
      </c>
      <c r="AP45" s="82" t="str">
        <f t="shared" si="40"/>
        <v>-</v>
      </c>
      <c r="AQ45" s="82" t="str">
        <f t="shared" si="41"/>
        <v>-</v>
      </c>
      <c r="AR45" s="82" t="str">
        <f t="shared" si="42"/>
        <v>-</v>
      </c>
      <c r="AT45" s="82">
        <f t="shared" si="8"/>
        <v>10</v>
      </c>
      <c r="AU45" s="82">
        <f ca="1">IF(    MAX(OFFSET(AL45,0,0,MATCH("-",AL45:AL$638,0))) = 0,"",
IFERROR(MAX(OFFSET(AL45,0,0,MATCH("-",AL45:AL$638,0))),""))</f>
        <v>5</v>
      </c>
      <c r="AV45" s="82" t="str">
        <f ca="1">IF(    MAX(OFFSET(AM45,0,0,MATCH("-",AM45:AM$638,0))) = 0,"",
IFERROR(MAX(OFFSET(AM45,0,0,MATCH("-",AM45:AM$638,0))),""))</f>
        <v/>
      </c>
      <c r="AW45" s="82" t="str">
        <f ca="1">IF(    MAX(OFFSET(AN45,0,0,MATCH("-",AN45:AN$638,0))) = 0,"",
IFERROR(MAX(OFFSET(AN45,0,0,MATCH("-",AN45:AN$638,0))),""))</f>
        <v/>
      </c>
      <c r="AX45" s="82" t="str">
        <f ca="1">IF(    MAX(OFFSET(AO45,0,0,MATCH("-",AO45:AO$638,0))) = 0,"",
IFERROR(MAX(OFFSET(AO45,0,0,MATCH("-",AO45:AO$638,0))),""))</f>
        <v/>
      </c>
      <c r="AY45" s="82" t="str">
        <f ca="1">IF(    MAX(OFFSET(AP45,0,0,MATCH("-",AP45:AP$638,0))) = 0,"",
IFERROR(MAX(OFFSET(AP45,0,0,MATCH("-",AP45:AP$638,0))),""))</f>
        <v/>
      </c>
      <c r="AZ45" s="82" t="str">
        <f ca="1">IF(    MAX(OFFSET(AQ45,0,0,MATCH("-",AQ45:AQ$638,0))) = 0,"",
IFERROR(MAX(OFFSET(AQ45,0,0,MATCH("-",AQ45:AQ$638,0))),""))</f>
        <v/>
      </c>
      <c r="BA45" s="82" t="str">
        <f ca="1">IF(    MAX(OFFSET(AR45,0,0,MATCH("-",AR45:AR$638,0))) = 0,"",
IFERROR(MAX(OFFSET(AR45,0,0,MATCH("-",AR45:AR$638,0))),""))</f>
        <v/>
      </c>
      <c r="BB45" s="112">
        <f t="shared" ca="1" si="43"/>
        <v>-154.80000000000001</v>
      </c>
      <c r="BC45" s="111">
        <f t="shared" ca="1" si="44"/>
        <v>0</v>
      </c>
      <c r="BD45" s="112">
        <f t="shared" ca="1" si="45"/>
        <v>1200</v>
      </c>
      <c r="BE45" s="111">
        <f t="shared" ca="1" si="46"/>
        <v>400</v>
      </c>
      <c r="BF45" s="113">
        <f t="shared" ca="1" si="47"/>
        <v>2000</v>
      </c>
      <c r="BG45" s="113">
        <f t="shared" ca="1" si="48"/>
        <v>0</v>
      </c>
      <c r="BH45" s="112">
        <f t="shared" ca="1" si="49"/>
        <v>3200</v>
      </c>
      <c r="BI45" s="112">
        <f t="shared" ca="1" si="50"/>
        <v>400</v>
      </c>
      <c r="BJ45" s="157"/>
      <c r="BK45" s="157"/>
      <c r="BL45" s="158" t="str">
        <f>scriv!AI7</f>
        <v>OnOffOpenClose</v>
      </c>
      <c r="BM45" s="157"/>
      <c r="BN45" s="157" t="str">
        <f t="shared" si="51"/>
        <v>node</v>
      </c>
      <c r="BO45" s="157"/>
      <c r="BP45" s="159">
        <f t="shared" ca="1" si="52"/>
        <v>1.5</v>
      </c>
      <c r="BQ45" s="159">
        <f t="shared" ca="1" si="53"/>
        <v>1.5</v>
      </c>
      <c r="BR45" s="159">
        <f t="shared" si="18"/>
        <v>1</v>
      </c>
      <c r="BS45" s="159" t="str">
        <f t="shared" si="19"/>
        <v>symbol</v>
      </c>
      <c r="BT45" s="157" t="str">
        <f>IF(scriv!V7&lt;&gt;"",scriv!V7,
IF(E45="",IFERROR(VLOOKUP(BL45,$AH$40:$BT$638,39,FALSE),$BT$36),
$BT$37))</f>
        <v>NodeSquare</v>
      </c>
      <c r="BU45" s="166">
        <f t="shared" ca="1" si="54"/>
        <v>3200</v>
      </c>
      <c r="BV45" s="166">
        <f t="shared" ca="1" si="55"/>
        <v>400</v>
      </c>
      <c r="BW45" s="166">
        <f t="shared" ca="1" si="56"/>
        <v>0</v>
      </c>
      <c r="BX45" s="166">
        <f t="shared" ca="1" si="57"/>
        <v>0</v>
      </c>
      <c r="BY45" s="180" t="str">
        <f t="shared" si="58"/>
        <v/>
      </c>
      <c r="BZ45" s="180" t="str">
        <f t="shared" si="59"/>
        <v/>
      </c>
      <c r="CA45" s="81" t="str">
        <f>IF(scriv!E7&lt;&gt;"",scriv!E7,"")</f>
        <v/>
      </c>
      <c r="CB45" s="82">
        <f t="shared" si="29"/>
        <v>0</v>
      </c>
      <c r="CC45" s="82">
        <f t="shared" si="60"/>
        <v>1.4</v>
      </c>
      <c r="CD45" s="82" t="str">
        <f t="shared" si="61"/>
        <v>4</v>
      </c>
      <c r="CE45" s="82" t="str">
        <f t="shared" si="62"/>
        <v>-</v>
      </c>
      <c r="CF45" s="82" t="str">
        <f t="shared" si="63"/>
        <v>-</v>
      </c>
      <c r="CG45" s="82" t="str">
        <f t="shared" si="64"/>
        <v>-</v>
      </c>
      <c r="CH45" s="82" t="str">
        <f t="shared" si="65"/>
        <v>-</v>
      </c>
      <c r="CI45" s="82" t="str">
        <f t="shared" si="66"/>
        <v>-</v>
      </c>
      <c r="CJ45" s="82" t="str">
        <f t="shared" si="67"/>
        <v>-</v>
      </c>
      <c r="CK45" s="82" t="str">
        <f t="shared" si="68"/>
        <v>-</v>
      </c>
    </row>
    <row r="46" spans="1:93" s="82" customFormat="1" ht="18" customHeight="1">
      <c r="A46" s="81" t="str">
        <f>scriv!AH8</f>
        <v>OpenLevelE</v>
      </c>
      <c r="B46" s="81" t="str">
        <f>IF(scriv!D8&lt;&gt;"",scriv!D8,"")</f>
        <v>Open Level E</v>
      </c>
      <c r="C46" s="81" t="str">
        <f>IF( scriv!AL8&lt;&gt;"", IF(D46&lt;&gt;"","connection ","")&amp;scriv!AL8,IF(D46&lt;&gt;"","connection",""))</f>
        <v/>
      </c>
      <c r="D46" s="82" t="str">
        <f>scriv!AJ8</f>
        <v/>
      </c>
      <c r="E46" s="82" t="str">
        <f>scriv!AK8</f>
        <v/>
      </c>
      <c r="F46" s="156">
        <f>ROW()</f>
        <v>46</v>
      </c>
      <c r="I46" s="81" t="str">
        <f>IF(scriv!AA8&lt;&gt;"",scriv!AA8,J46)</f>
        <v/>
      </c>
      <c r="J46" s="81" t="str">
        <f>IF(scriv!AB8&lt;&gt;"",scriv!AB8,"")</f>
        <v/>
      </c>
      <c r="K46" s="82" t="str">
        <f t="shared" si="3"/>
        <v>none</v>
      </c>
      <c r="L46" s="82" t="str">
        <f t="shared" si="30"/>
        <v>+++&amp;speakTT=OpenLevelE</v>
      </c>
      <c r="M46" s="82" t="str">
        <f t="shared" si="4"/>
        <v>OpenClose</v>
      </c>
      <c r="N46" s="82" t="str">
        <f t="shared" si="5"/>
        <v/>
      </c>
      <c r="O46" s="119" t="str">
        <f t="shared" si="31"/>
        <v/>
      </c>
      <c r="P46" s="81" t="str">
        <f>IF(scriv!I8&lt;&gt;"",scriv!I8,"")</f>
        <v/>
      </c>
      <c r="Q46" s="81" t="str">
        <f>IF(scriv!J8&lt;&gt;"",scriv!J8,"")</f>
        <v/>
      </c>
      <c r="R46" s="81">
        <f>IF(scriv!K8&lt;&gt;"",scriv!K8,
IF(I46&lt;&gt;"",1,$R$36))</f>
        <v>0</v>
      </c>
      <c r="S46" s="81" t="str">
        <f>IF(scriv!L8&lt;&gt;"",scriv!L8,
IF(scriv!AB8&lt;&gt;"",$S$36,"none"))</f>
        <v>none</v>
      </c>
      <c r="T46" s="81" t="str">
        <f>IF(scriv!Q8&lt;&gt;"",scriv!Q8,"")</f>
        <v/>
      </c>
      <c r="U46" s="81" t="str">
        <f>IF(scriv!R8&lt;&gt;"",scriv!R8,"")</f>
        <v/>
      </c>
      <c r="V46" s="81" t="str">
        <f>IF(scriv!S8&lt;&gt;"",scriv!S8,"")</f>
        <v/>
      </c>
      <c r="W46" s="81" t="str">
        <f>IF(scriv!T8&lt;&gt;"",scriv!T8,"")</f>
        <v/>
      </c>
      <c r="X46" s="81" t="str">
        <f>IF($E46="",
( IF(scriv!AD8&lt;&gt;"", LEFT( scriv!AD8, FIND(",",scriv!AD8)-1) &amp; "=" &amp; $AH46 &amp; RIGHT( scriv!AD8, LEN(scriv!AD8) + 1 - FIND(",",scriv!AD8)),
  IF($X$36&lt;&gt;"",LEFT( X$36, FIND(",",X$36)-1) &amp; "=" &amp; $AH46 &amp; RIGHT( X$36, LEN(X$36) + 1 - FIND(",",X$36)),""))),
IF(scriv!M8&lt;&gt;"", LEFT( scriv!M8, FIND(",",scriv!M8)-1) &amp; "=" &amp; $AH46 &amp; RIGHT( scriv!M8, LEN(scriv!M8) + 1 - FIND(",",scriv!M8)),
LEFT( X$37, FIND(",",X$37)-1) &amp; "=" &amp; $AH46 &amp; RIGHT( X$37, LEN(X$37) + 1 - FIND(",",X$37))))</f>
        <v>fadeOn=OpenLevelE,0.6</v>
      </c>
      <c r="Y46" s="81" t="str">
        <f>IF($E46="",
( IF(scriv!AE8&lt;&gt;"", LEFT( scriv!AE8, FIND(",",scriv!AE8)-1) &amp; "=" &amp; $AH46 &amp; RIGHT( scriv!AE8, LEN(scriv!AE8) + 1 - FIND(",",scriv!AE8)),
  IF($Y$36&lt;&gt;"",LEFT( Y$36, FIND(",",Y$36)-1) &amp; "=" &amp; $AH46 &amp; RIGHT( Y$36, LEN(Y$36) + 1 - FIND(",",Y$36)),""))),
IF(scriv!N8&lt;&gt;"", LEFT( scriv!N8, FIND(",",scriv!N8)-1) &amp; "=" &amp; $AH46 &amp; RIGHT( scriv!N8, LEN(scriv!N8) + 1 - FIND(",",scriv!N8)),
LEFT( Y$37, FIND(",",Y$37)-1) &amp; "=" &amp; $AH46 &amp; RIGHT( Y$37, LEN(Y$37) + 1 - FIND(",",Y$37))))</f>
        <v>fadeOff=OpenLevelE,0.6</v>
      </c>
      <c r="Z46" s="81" t="str">
        <f>IF($E46="",
( IF(scriv!AF8&lt;&gt;"", LEFT( scriv!AF8, FIND(",",scriv!AF8)-1) &amp; "=" &amp; $AH46 &amp; RIGHT( scriv!AF8, LEN(scriv!AF8) + 1 - FIND(",",scriv!AF8)),
  IF($Z$36&lt;&gt;"",LEFT( Z$36, FIND(",",Z$36)-1) &amp; "=" &amp; $AH46 &amp; RIGHT( Z$36, LEN(Z$36) + 1 - FIND(",",Z$36)),""))),
IF(scriv!O8&lt;&gt;"", LEFT( scriv!O8, FIND(",",scriv!O8)-1) &amp; "=" &amp; $AH46 &amp; RIGHT( scriv!O8, LEN(scriv!O8) + 1 - FIND(",",scriv!O8)),
LEFT( Z$37, FIND(",",Z$37)-1) &amp; "=" &amp; $AH46 &amp; RIGHT( Z$37, LEN(Z$37) + 1 - FIND(",",Z$37))))</f>
        <v>drawOpen=OpenLevelE,1.2</v>
      </c>
      <c r="AA46" s="81" t="str">
        <f>IF($E46="",
( IF(scriv!AG8&lt;&gt;"", LEFT( scriv!AG8, FIND(",",scriv!AG8)-1) &amp; "=" &amp; $AH46 &amp; RIGHT( scriv!AG8, LEN(scriv!AG8) + 1 - FIND(",",scriv!AG8)),
  IF($AA$36&lt;&gt;"",LEFT( AA$36, FIND(",",AA$36)-1) &amp; "=" &amp; $AH46 &amp; RIGHT( AA$36, LEN(AA$36) + 1 - FIND(",",AA$36)),""))),
IF(scriv!P8&lt;&gt;"", LEFT( scriv!P8, FIND(",",scriv!P8)-1) &amp; "=" &amp; $AH46 &amp; RIGHT( scriv!P8, LEN(scriv!P8) + 1 - FIND(",",scriv!P8)),
LEFT( AA$37, FIND(",",AA$37)-1) &amp; "=" &amp; $AH46 &amp; RIGHT( AA$37, LEN(AA$37) + 1 - FIND(",",AA$37))))</f>
        <v>drawClose=OpenLevelE,1.2</v>
      </c>
      <c r="AB46" s="167" t="str">
        <f t="shared" si="2"/>
        <v>noTitle</v>
      </c>
      <c r="AC46" s="167"/>
      <c r="AD46" s="45"/>
      <c r="AE46" s="168"/>
      <c r="AF46" s="169">
        <f>IF(D46="",scriv!B8,"")</f>
        <v>1.5</v>
      </c>
      <c r="AG46" s="170" t="str">
        <f t="shared" si="32"/>
        <v>N</v>
      </c>
      <c r="AH46" s="169" t="str">
        <f t="shared" si="33"/>
        <v>OpenLevelE</v>
      </c>
      <c r="AI46" s="169" t="str">
        <f t="shared" si="34"/>
        <v>Open Level E</v>
      </c>
      <c r="AJ46" s="86">
        <f>ROUNDDOWN( (LEN(scriv!B8)+1) / 2, 0 )</f>
        <v>2</v>
      </c>
      <c r="AK46" s="82">
        <f t="shared" si="35"/>
        <v>1</v>
      </c>
      <c r="AL46" s="82">
        <f t="shared" si="36"/>
        <v>5</v>
      </c>
      <c r="AM46" s="82" t="str">
        <f t="shared" si="37"/>
        <v>-</v>
      </c>
      <c r="AN46" s="82" t="str">
        <f t="shared" si="38"/>
        <v>-</v>
      </c>
      <c r="AO46" s="82" t="str">
        <f t="shared" si="39"/>
        <v>-</v>
      </c>
      <c r="AP46" s="82" t="str">
        <f t="shared" si="40"/>
        <v>-</v>
      </c>
      <c r="AQ46" s="82" t="str">
        <f t="shared" si="41"/>
        <v>-</v>
      </c>
      <c r="AR46" s="82" t="str">
        <f t="shared" si="42"/>
        <v>-</v>
      </c>
      <c r="AT46" s="82">
        <f t="shared" si="8"/>
        <v>10</v>
      </c>
      <c r="AU46" s="82">
        <f ca="1">IF(    MAX(OFFSET(AL46,0,0,MATCH("-",AL46:AL$638,0))) = 0,"",
IFERROR(MAX(OFFSET(AL46,0,0,MATCH("-",AL46:AL$638,0))),""))</f>
        <v>5</v>
      </c>
      <c r="AV46" s="82" t="str">
        <f ca="1">IF(    MAX(OFFSET(AM46,0,0,MATCH("-",AM46:AM$638,0))) = 0,"",
IFERROR(MAX(OFFSET(AM46,0,0,MATCH("-",AM46:AM$638,0))),""))</f>
        <v/>
      </c>
      <c r="AW46" s="82" t="str">
        <f ca="1">IF(    MAX(OFFSET(AN46,0,0,MATCH("-",AN46:AN$638,0))) = 0,"",
IFERROR(MAX(OFFSET(AN46,0,0,MATCH("-",AN46:AN$638,0))),""))</f>
        <v/>
      </c>
      <c r="AX46" s="82" t="str">
        <f ca="1">IF(    MAX(OFFSET(AO46,0,0,MATCH("-",AO46:AO$638,0))) = 0,"",
IFERROR(MAX(OFFSET(AO46,0,0,MATCH("-",AO46:AO$638,0))),""))</f>
        <v/>
      </c>
      <c r="AY46" s="82" t="str">
        <f ca="1">IF(    MAX(OFFSET(AP46,0,0,MATCH("-",AP46:AP$638,0))) = 0,"",
IFERROR(MAX(OFFSET(AP46,0,0,MATCH("-",AP46:AP$638,0))),""))</f>
        <v/>
      </c>
      <c r="AZ46" s="82" t="str">
        <f ca="1">IF(    MAX(OFFSET(AQ46,0,0,MATCH("-",AQ46:AQ$638,0))) = 0,"",
IFERROR(MAX(OFFSET(AQ46,0,0,MATCH("-",AQ46:AQ$638,0))),""))</f>
        <v/>
      </c>
      <c r="BA46" s="82" t="str">
        <f ca="1">IF(    MAX(OFFSET(AR46,0,0,MATCH("-",AR46:AR$638,0))) = 0,"",
IFERROR(MAX(OFFSET(AR46,0,0,MATCH("-",AR46:AR$638,0))),""))</f>
        <v/>
      </c>
      <c r="BB46" s="112">
        <f t="shared" ca="1" si="43"/>
        <v>-147.6</v>
      </c>
      <c r="BC46" s="111">
        <f t="shared" ca="1" si="44"/>
        <v>0</v>
      </c>
      <c r="BD46" s="112">
        <f t="shared" ca="1" si="45"/>
        <v>2400</v>
      </c>
      <c r="BE46" s="111">
        <f t="shared" ca="1" si="46"/>
        <v>400</v>
      </c>
      <c r="BF46" s="113">
        <f t="shared" ca="1" si="47"/>
        <v>2000</v>
      </c>
      <c r="BG46" s="113">
        <f t="shared" ca="1" si="48"/>
        <v>0</v>
      </c>
      <c r="BH46" s="112">
        <f t="shared" ca="1" si="49"/>
        <v>4400</v>
      </c>
      <c r="BI46" s="112">
        <f t="shared" ca="1" si="50"/>
        <v>400</v>
      </c>
      <c r="BJ46" s="157"/>
      <c r="BK46" s="157"/>
      <c r="BL46" s="158" t="str">
        <f>scriv!AI8</f>
        <v>OnOffOpenClose</v>
      </c>
      <c r="BM46" s="157"/>
      <c r="BN46" s="157" t="str">
        <f t="shared" si="51"/>
        <v>node</v>
      </c>
      <c r="BO46" s="157"/>
      <c r="BP46" s="159">
        <f t="shared" ca="1" si="52"/>
        <v>1.5</v>
      </c>
      <c r="BQ46" s="159">
        <f t="shared" ca="1" si="53"/>
        <v>1.5</v>
      </c>
      <c r="BR46" s="159">
        <f t="shared" si="18"/>
        <v>1</v>
      </c>
      <c r="BS46" s="159" t="str">
        <f t="shared" si="19"/>
        <v>symbol</v>
      </c>
      <c r="BT46" s="157" t="str">
        <f>IF(scriv!V8&lt;&gt;"",scriv!V8,
IF(E46="",IFERROR(VLOOKUP(BL46,$AH$40:$BT$638,39,FALSE),$BT$36),
$BT$37))</f>
        <v>NodeSquare</v>
      </c>
      <c r="BU46" s="166">
        <f t="shared" ca="1" si="54"/>
        <v>4400</v>
      </c>
      <c r="BV46" s="166">
        <f t="shared" ca="1" si="55"/>
        <v>400</v>
      </c>
      <c r="BW46" s="166">
        <f t="shared" ca="1" si="56"/>
        <v>0</v>
      </c>
      <c r="BX46" s="166">
        <f t="shared" ca="1" si="57"/>
        <v>0</v>
      </c>
      <c r="BY46" s="180" t="str">
        <f t="shared" si="58"/>
        <v/>
      </c>
      <c r="BZ46" s="180" t="str">
        <f t="shared" si="59"/>
        <v/>
      </c>
      <c r="CA46" s="81" t="str">
        <f>IF(scriv!E8&lt;&gt;"",scriv!E8,"")</f>
        <v/>
      </c>
      <c r="CB46" s="82">
        <f t="shared" si="29"/>
        <v>0</v>
      </c>
      <c r="CC46" s="82">
        <f t="shared" si="60"/>
        <v>1.5</v>
      </c>
      <c r="CD46" s="82" t="str">
        <f t="shared" si="61"/>
        <v>5</v>
      </c>
      <c r="CE46" s="82" t="str">
        <f t="shared" si="62"/>
        <v>-</v>
      </c>
      <c r="CF46" s="82" t="str">
        <f t="shared" si="63"/>
        <v>-</v>
      </c>
      <c r="CG46" s="82" t="str">
        <f t="shared" si="64"/>
        <v>-</v>
      </c>
      <c r="CH46" s="82" t="str">
        <f t="shared" si="65"/>
        <v>-</v>
      </c>
      <c r="CI46" s="82" t="str">
        <f t="shared" si="66"/>
        <v>-</v>
      </c>
      <c r="CJ46" s="82" t="str">
        <f t="shared" si="67"/>
        <v>-</v>
      </c>
      <c r="CK46" s="82" t="str">
        <f t="shared" si="68"/>
        <v>-</v>
      </c>
    </row>
    <row r="47" spans="1:93" s="82" customFormat="1" ht="18" customHeight="1">
      <c r="A47" s="81" t="str">
        <f>scriv!AH9</f>
        <v>CustomFunctions</v>
      </c>
      <c r="B47" s="81" t="str">
        <f>IF(scriv!D9&lt;&gt;"",scriv!D9,"")</f>
        <v>Custom Functions</v>
      </c>
      <c r="C47" s="81" t="str">
        <f>IF( scriv!AL9&lt;&gt;"", IF(D47&lt;&gt;"","connection ","")&amp;scriv!AL9,IF(D47&lt;&gt;"","connection",""))</f>
        <v/>
      </c>
      <c r="D47" s="82" t="str">
        <f>scriv!AJ9</f>
        <v/>
      </c>
      <c r="E47" s="82" t="str">
        <f>scriv!AK9</f>
        <v/>
      </c>
      <c r="F47" s="156">
        <f>ROW()</f>
        <v>47</v>
      </c>
      <c r="I47" s="81" t="str">
        <f>IF(scriv!AA9&lt;&gt;"",scriv!AA9,J47)</f>
        <v/>
      </c>
      <c r="J47" s="81" t="str">
        <f>IF(scriv!AB9&lt;&gt;"",scriv!AB9,"")</f>
        <v/>
      </c>
      <c r="K47" s="82" t="str">
        <f t="shared" si="3"/>
        <v>none</v>
      </c>
      <c r="L47" s="82" t="str">
        <f t="shared" si="30"/>
        <v>+++&amp;speakTT=CustomFunctions</v>
      </c>
      <c r="M47" s="82" t="str">
        <f t="shared" si="4"/>
        <v>OpenClose</v>
      </c>
      <c r="N47" s="82" t="str">
        <f t="shared" si="5"/>
        <v/>
      </c>
      <c r="O47" s="119" t="str">
        <f t="shared" si="31"/>
        <v/>
      </c>
      <c r="P47" s="81" t="str">
        <f>IF(scriv!I9&lt;&gt;"",scriv!I9,"")</f>
        <v/>
      </c>
      <c r="Q47" s="81" t="str">
        <f>IF(scriv!J9&lt;&gt;"",scriv!J9,"")</f>
        <v/>
      </c>
      <c r="R47" s="81">
        <f>IF(scriv!K9&lt;&gt;"",scriv!K9,
IF(I47&lt;&gt;"",1,$R$36))</f>
        <v>0</v>
      </c>
      <c r="S47" s="81" t="str">
        <f>IF(scriv!L9&lt;&gt;"",scriv!L9,
IF(scriv!AB9&lt;&gt;"",$S$36,"none"))</f>
        <v>none</v>
      </c>
      <c r="T47" s="81" t="str">
        <f>IF(scriv!Q9&lt;&gt;"",scriv!Q9,"")</f>
        <v/>
      </c>
      <c r="U47" s="81" t="str">
        <f>IF(scriv!R9&lt;&gt;"",scriv!R9,"")</f>
        <v/>
      </c>
      <c r="V47" s="81" t="str">
        <f>IF(scriv!S9&lt;&gt;"",scriv!S9,"")</f>
        <v/>
      </c>
      <c r="W47" s="81" t="str">
        <f>IF(scriv!T9&lt;&gt;"",scriv!T9,"")</f>
        <v/>
      </c>
      <c r="X47" s="81" t="str">
        <f>IF($E47="",
( IF(scriv!AD9&lt;&gt;"", LEFT( scriv!AD9, FIND(",",scriv!AD9)-1) &amp; "=" &amp; $AH47 &amp; RIGHT( scriv!AD9, LEN(scriv!AD9) + 1 - FIND(",",scriv!AD9)),
  IF($X$36&lt;&gt;"",LEFT( X$36, FIND(",",X$36)-1) &amp; "=" &amp; $AH47 &amp; RIGHT( X$36, LEN(X$36) + 1 - FIND(",",X$36)),""))),
IF(scriv!M9&lt;&gt;"", LEFT( scriv!M9, FIND(",",scriv!M9)-1) &amp; "=" &amp; $AH47 &amp; RIGHT( scriv!M9, LEN(scriv!M9) + 1 - FIND(",",scriv!M9)),
LEFT( X$37, FIND(",",X$37)-1) &amp; "=" &amp; $AH47 &amp; RIGHT( X$37, LEN(X$37) + 1 - FIND(",",X$37))))</f>
        <v>fadeOn=CustomFunctions,0.6</v>
      </c>
      <c r="Y47" s="81" t="str">
        <f>IF($E47="",
( IF(scriv!AE9&lt;&gt;"", LEFT( scriv!AE9, FIND(",",scriv!AE9)-1) &amp; "=" &amp; $AH47 &amp; RIGHT( scriv!AE9, LEN(scriv!AE9) + 1 - FIND(",",scriv!AE9)),
  IF($Y$36&lt;&gt;"",LEFT( Y$36, FIND(",",Y$36)-1) &amp; "=" &amp; $AH47 &amp; RIGHT( Y$36, LEN(Y$36) + 1 - FIND(",",Y$36)),""))),
IF(scriv!N9&lt;&gt;"", LEFT( scriv!N9, FIND(",",scriv!N9)-1) &amp; "=" &amp; $AH47 &amp; RIGHT( scriv!N9, LEN(scriv!N9) + 1 - FIND(",",scriv!N9)),
LEFT( Y$37, FIND(",",Y$37)-1) &amp; "=" &amp; $AH47 &amp; RIGHT( Y$37, LEN(Y$37) + 1 - FIND(",",Y$37))))</f>
        <v>fadeOff=CustomFunctions,0.6</v>
      </c>
      <c r="Z47" s="81" t="str">
        <f>IF($E47="",
( IF(scriv!AF9&lt;&gt;"", LEFT( scriv!AF9, FIND(",",scriv!AF9)-1) &amp; "=" &amp; $AH47 &amp; RIGHT( scriv!AF9, LEN(scriv!AF9) + 1 - FIND(",",scriv!AF9)),
  IF($Z$36&lt;&gt;"",LEFT( Z$36, FIND(",",Z$36)-1) &amp; "=" &amp; $AH47 &amp; RIGHT( Z$36, LEN(Z$36) + 1 - FIND(",",Z$36)),""))),
IF(scriv!O9&lt;&gt;"", LEFT( scriv!O9, FIND(",",scriv!O9)-1) &amp; "=" &amp; $AH47 &amp; RIGHT( scriv!O9, LEN(scriv!O9) + 1 - FIND(",",scriv!O9)),
LEFT( Z$37, FIND(",",Z$37)-1) &amp; "=" &amp; $AH47 &amp; RIGHT( Z$37, LEN(Z$37) + 1 - FIND(",",Z$37))))</f>
        <v>drawOpen=CustomFunctions,1.2</v>
      </c>
      <c r="AA47" s="81" t="str">
        <f>IF($E47="",
( IF(scriv!AG9&lt;&gt;"", LEFT( scriv!AG9, FIND(",",scriv!AG9)-1) &amp; "=" &amp; $AH47 &amp; RIGHT( scriv!AG9, LEN(scriv!AG9) + 1 - FIND(",",scriv!AG9)),
  IF($AA$36&lt;&gt;"",LEFT( AA$36, FIND(",",AA$36)-1) &amp; "=" &amp; $AH47 &amp; RIGHT( AA$36, LEN(AA$36) + 1 - FIND(",",AA$36)),""))),
IF(scriv!P9&lt;&gt;"", LEFT( scriv!P9, FIND(",",scriv!P9)-1) &amp; "=" &amp; $AH47 &amp; RIGHT( scriv!P9, LEN(scriv!P9) + 1 - FIND(",",scriv!P9)),
LEFT( AA$37, FIND(",",AA$37)-1) &amp; "=" &amp; $AH47 &amp; RIGHT( AA$37, LEN(AA$37) + 1 - FIND(",",AA$37))))</f>
        <v>drawClose=CustomFunctions,1.2</v>
      </c>
      <c r="AB47" s="167" t="str">
        <f t="shared" si="2"/>
        <v>noTitle</v>
      </c>
      <c r="AC47" s="167"/>
      <c r="AD47" s="45"/>
      <c r="AE47" s="168"/>
      <c r="AF47" s="169">
        <f>IF(D47="",scriv!B9,"")</f>
        <v>2</v>
      </c>
      <c r="AG47" s="170" t="str">
        <f t="shared" si="32"/>
        <v>N</v>
      </c>
      <c r="AH47" s="169" t="str">
        <f t="shared" si="33"/>
        <v>CustomFunctions</v>
      </c>
      <c r="AI47" s="169" t="str">
        <f t="shared" si="34"/>
        <v>Custom Functions</v>
      </c>
      <c r="AJ47" s="86">
        <f>ROUNDDOWN( (LEN(scriv!B9)+1) / 2, 0 )</f>
        <v>1</v>
      </c>
      <c r="AK47" s="82">
        <f t="shared" si="35"/>
        <v>2</v>
      </c>
      <c r="AL47" s="82" t="str">
        <f t="shared" si="36"/>
        <v>-</v>
      </c>
      <c r="AM47" s="82" t="str">
        <f t="shared" si="37"/>
        <v>-</v>
      </c>
      <c r="AN47" s="82" t="str">
        <f t="shared" si="38"/>
        <v>-</v>
      </c>
      <c r="AO47" s="82" t="str">
        <f t="shared" si="39"/>
        <v>-</v>
      </c>
      <c r="AP47" s="82" t="str">
        <f t="shared" si="40"/>
        <v>-</v>
      </c>
      <c r="AQ47" s="82" t="str">
        <f t="shared" si="41"/>
        <v>-</v>
      </c>
      <c r="AR47" s="82" t="str">
        <f t="shared" si="42"/>
        <v>-</v>
      </c>
      <c r="AT47" s="82">
        <f t="shared" si="8"/>
        <v>10</v>
      </c>
      <c r="AU47" s="82" t="str">
        <f ca="1">IF(    MAX(OFFSET(AL47,0,0,MATCH("-",AL47:AL$638,0))) = 0,"",
IFERROR(MAX(OFFSET(AL47,0,0,MATCH("-",AL47:AL$638,0))),""))</f>
        <v/>
      </c>
      <c r="AV47" s="82" t="str">
        <f ca="1">IF(    MAX(OFFSET(AM47,0,0,MATCH("-",AM47:AM$638,0))) = 0,"",
IFERROR(MAX(OFFSET(AM47,0,0,MATCH("-",AM47:AM$638,0))),""))</f>
        <v/>
      </c>
      <c r="AW47" s="82" t="str">
        <f ca="1">IF(    MAX(OFFSET(AN47,0,0,MATCH("-",AN47:AN$638,0))) = 0,"",
IFERROR(MAX(OFFSET(AN47,0,0,MATCH("-",AN47:AN$638,0))),""))</f>
        <v/>
      </c>
      <c r="AX47" s="82" t="str">
        <f ca="1">IF(    MAX(OFFSET(AO47,0,0,MATCH("-",AO47:AO$638,0))) = 0,"",
IFERROR(MAX(OFFSET(AO47,0,0,MATCH("-",AO47:AO$638,0))),""))</f>
        <v/>
      </c>
      <c r="AY47" s="82" t="str">
        <f ca="1">IF(    MAX(OFFSET(AP47,0,0,MATCH("-",AP47:AP$638,0))) = 0,"",
IFERROR(MAX(OFFSET(AP47,0,0,MATCH("-",AP47:AP$638,0))),""))</f>
        <v/>
      </c>
      <c r="AZ47" s="82" t="str">
        <f ca="1">IF(    MAX(OFFSET(AQ47,0,0,MATCH("-",AQ47:AQ$638,0))) = 0,"",
IFERROR(MAX(OFFSET(AQ47,0,0,MATCH("-",AQ47:AQ$638,0))),""))</f>
        <v/>
      </c>
      <c r="BA47" s="82" t="str">
        <f ca="1">IF(    MAX(OFFSET(AR47,0,0,MATCH("-",AR47:AR$638,0))) = 0,"",
IFERROR(MAX(OFFSET(AR47,0,0,MATCH("-",AR47:AR$638,0))),""))</f>
        <v/>
      </c>
      <c r="BB47" s="112">
        <f t="shared" ca="1" si="43"/>
        <v>-126</v>
      </c>
      <c r="BC47" s="111">
        <f t="shared" ca="1" si="44"/>
        <v>0</v>
      </c>
      <c r="BD47" s="112">
        <f t="shared" ca="1" si="45"/>
        <v>0</v>
      </c>
      <c r="BE47" s="111">
        <f t="shared" ca="1" si="46"/>
        <v>200</v>
      </c>
      <c r="BF47" s="113">
        <f t="shared" ca="1" si="47"/>
        <v>2000</v>
      </c>
      <c r="BG47" s="113">
        <f t="shared" ca="1" si="48"/>
        <v>0</v>
      </c>
      <c r="BH47" s="112">
        <f t="shared" ca="1" si="49"/>
        <v>2000</v>
      </c>
      <c r="BI47" s="112">
        <f t="shared" ca="1" si="50"/>
        <v>200</v>
      </c>
      <c r="BJ47" s="157"/>
      <c r="BK47" s="157"/>
      <c r="BL47" s="158" t="str">
        <f>scriv!AI9</f>
        <v>MacroDemo</v>
      </c>
      <c r="BM47" s="157"/>
      <c r="BN47" s="157" t="str">
        <f t="shared" si="51"/>
        <v>node</v>
      </c>
      <c r="BO47" s="157"/>
      <c r="BP47" s="159">
        <f t="shared" ca="1" si="52"/>
        <v>2</v>
      </c>
      <c r="BQ47" s="159">
        <f t="shared" ca="1" si="53"/>
        <v>2</v>
      </c>
      <c r="BR47" s="159">
        <f t="shared" si="18"/>
        <v>1</v>
      </c>
      <c r="BS47" s="159" t="str">
        <f t="shared" si="19"/>
        <v>symbol</v>
      </c>
      <c r="BT47" s="157" t="str">
        <f>IF(scriv!V9&lt;&gt;"",scriv!V9,
IF(E47="",IFERROR(VLOOKUP(BL47,$AH$40:$BT$638,39,FALSE),$BT$36),
$BT$37))</f>
        <v>NodeSquare</v>
      </c>
      <c r="BU47" s="166">
        <f t="shared" ca="1" si="54"/>
        <v>2000</v>
      </c>
      <c r="BV47" s="166">
        <f t="shared" ca="1" si="55"/>
        <v>200</v>
      </c>
      <c r="BW47" s="166">
        <f t="shared" ca="1" si="56"/>
        <v>0</v>
      </c>
      <c r="BX47" s="166">
        <f t="shared" ca="1" si="57"/>
        <v>0</v>
      </c>
      <c r="BY47" s="180" t="str">
        <f t="shared" si="58"/>
        <v/>
      </c>
      <c r="BZ47" s="180" t="str">
        <f t="shared" si="59"/>
        <v/>
      </c>
      <c r="CA47" s="81" t="str">
        <f>IF(scriv!E9&lt;&gt;"",scriv!E9,"")</f>
        <v/>
      </c>
      <c r="CB47" s="82">
        <f t="shared" si="29"/>
        <v>0</v>
      </c>
      <c r="CC47" s="82">
        <f t="shared" si="60"/>
        <v>2</v>
      </c>
      <c r="CD47" s="82" t="str">
        <f t="shared" si="61"/>
        <v>-</v>
      </c>
      <c r="CE47" s="82" t="str">
        <f t="shared" si="62"/>
        <v>-</v>
      </c>
      <c r="CF47" s="82" t="str">
        <f t="shared" si="63"/>
        <v>-</v>
      </c>
      <c r="CG47" s="82" t="str">
        <f t="shared" si="64"/>
        <v>-</v>
      </c>
      <c r="CH47" s="82" t="str">
        <f t="shared" si="65"/>
        <v>-</v>
      </c>
      <c r="CI47" s="82" t="str">
        <f t="shared" si="66"/>
        <v>-</v>
      </c>
      <c r="CJ47" s="82" t="str">
        <f t="shared" si="67"/>
        <v>-</v>
      </c>
      <c r="CK47" s="82" t="str">
        <f t="shared" si="68"/>
        <v>-</v>
      </c>
    </row>
    <row r="48" spans="1:93" s="82" customFormat="1" ht="18" customHeight="1">
      <c r="A48" s="81" t="str">
        <f>scriv!AH10</f>
        <v>Tracing</v>
      </c>
      <c r="B48" s="81" t="str">
        <f>IF(scriv!D10&lt;&gt;"",scriv!D10,"")</f>
        <v>Tracing</v>
      </c>
      <c r="C48" s="81" t="str">
        <f>IF( scriv!AL10&lt;&gt;"", IF(D48&lt;&gt;"","connection ","")&amp;scriv!AL10,IF(D48&lt;&gt;"","connection",""))</f>
        <v/>
      </c>
      <c r="D48" s="82" t="str">
        <f>scriv!AJ10</f>
        <v/>
      </c>
      <c r="E48" s="82" t="str">
        <f>scriv!AK10</f>
        <v/>
      </c>
      <c r="F48" s="156">
        <f>ROW()</f>
        <v>48</v>
      </c>
      <c r="I48" s="81" t="str">
        <f>IF(scriv!AA10&lt;&gt;"",scriv!AA10,J48)</f>
        <v/>
      </c>
      <c r="J48" s="81" t="str">
        <f>IF(scriv!AB10&lt;&gt;"",scriv!AB10,"")</f>
        <v/>
      </c>
      <c r="K48" s="82" t="str">
        <f t="shared" si="3"/>
        <v>none</v>
      </c>
      <c r="L48" s="82" t="str">
        <f t="shared" si="30"/>
        <v>+++&amp;speakTT=Tracing</v>
      </c>
      <c r="M48" s="82" t="str">
        <f t="shared" si="4"/>
        <v>OpenClose</v>
      </c>
      <c r="N48" s="82" t="str">
        <f t="shared" si="5"/>
        <v/>
      </c>
      <c r="O48" s="119" t="str">
        <f t="shared" si="31"/>
        <v/>
      </c>
      <c r="P48" s="81" t="str">
        <f>IF(scriv!I10&lt;&gt;"",scriv!I10,"")</f>
        <v/>
      </c>
      <c r="Q48" s="81" t="str">
        <f>IF(scriv!J10&lt;&gt;"",scriv!J10,"")</f>
        <v/>
      </c>
      <c r="R48" s="81">
        <f>IF(scriv!K10&lt;&gt;"",scriv!K10,
IF(I48&lt;&gt;"",1,$R$36))</f>
        <v>0</v>
      </c>
      <c r="S48" s="81" t="str">
        <f>IF(scriv!L10&lt;&gt;"",scriv!L10,
IF(scriv!AB10&lt;&gt;"",$S$36,"none"))</f>
        <v>none</v>
      </c>
      <c r="T48" s="81" t="str">
        <f>IF(scriv!Q10&lt;&gt;"",scriv!Q10,"")</f>
        <v/>
      </c>
      <c r="U48" s="81" t="str">
        <f>IF(scriv!R10&lt;&gt;"",scriv!R10,"")</f>
        <v/>
      </c>
      <c r="V48" s="81" t="str">
        <f>IF(scriv!S10&lt;&gt;"",scriv!S10,"")</f>
        <v/>
      </c>
      <c r="W48" s="81" t="str">
        <f>IF(scriv!T10&lt;&gt;"",scriv!T10,"")</f>
        <v/>
      </c>
      <c r="X48" s="81" t="str">
        <f>IF($E48="",
( IF(scriv!AD10&lt;&gt;"", LEFT( scriv!AD10, FIND(",",scriv!AD10)-1) &amp; "=" &amp; $AH48 &amp; RIGHT( scriv!AD10, LEN(scriv!AD10) + 1 - FIND(",",scriv!AD10)),
  IF($X$36&lt;&gt;"",LEFT( X$36, FIND(",",X$36)-1) &amp; "=" &amp; $AH48 &amp; RIGHT( X$36, LEN(X$36) + 1 - FIND(",",X$36)),""))),
IF(scriv!M10&lt;&gt;"", LEFT( scriv!M10, FIND(",",scriv!M10)-1) &amp; "=" &amp; $AH48 &amp; RIGHT( scriv!M10, LEN(scriv!M10) + 1 - FIND(",",scriv!M10)),
LEFT( X$37, FIND(",",X$37)-1) &amp; "=" &amp; $AH48 &amp; RIGHT( X$37, LEN(X$37) + 1 - FIND(",",X$37))))</f>
        <v>fadeOn=Tracing,0.6</v>
      </c>
      <c r="Y48" s="81" t="str">
        <f>IF($E48="",
( IF(scriv!AE10&lt;&gt;"", LEFT( scriv!AE10, FIND(",",scriv!AE10)-1) &amp; "=" &amp; $AH48 &amp; RIGHT( scriv!AE10, LEN(scriv!AE10) + 1 - FIND(",",scriv!AE10)),
  IF($Y$36&lt;&gt;"",LEFT( Y$36, FIND(",",Y$36)-1) &amp; "=" &amp; $AH48 &amp; RIGHT( Y$36, LEN(Y$36) + 1 - FIND(",",Y$36)),""))),
IF(scriv!N10&lt;&gt;"", LEFT( scriv!N10, FIND(",",scriv!N10)-1) &amp; "=" &amp; $AH48 &amp; RIGHT( scriv!N10, LEN(scriv!N10) + 1 - FIND(",",scriv!N10)),
LEFT( Y$37, FIND(",",Y$37)-1) &amp; "=" &amp; $AH48 &amp; RIGHT( Y$37, LEN(Y$37) + 1 - FIND(",",Y$37))))</f>
        <v>fadeOff=Tracing,0.6</v>
      </c>
      <c r="Z48" s="81" t="str">
        <f>IF($E48="",
( IF(scriv!AF10&lt;&gt;"", LEFT( scriv!AF10, FIND(",",scriv!AF10)-1) &amp; "=" &amp; $AH48 &amp; RIGHT( scriv!AF10, LEN(scriv!AF10) + 1 - FIND(",",scriv!AF10)),
  IF($Z$36&lt;&gt;"",LEFT( Z$36, FIND(",",Z$36)-1) &amp; "=" &amp; $AH48 &amp; RIGHT( Z$36, LEN(Z$36) + 1 - FIND(",",Z$36)),""))),
IF(scriv!O10&lt;&gt;"", LEFT( scriv!O10, FIND(",",scriv!O10)-1) &amp; "=" &amp; $AH48 &amp; RIGHT( scriv!O10, LEN(scriv!O10) + 1 - FIND(",",scriv!O10)),
LEFT( Z$37, FIND(",",Z$37)-1) &amp; "=" &amp; $AH48 &amp; RIGHT( Z$37, LEN(Z$37) + 1 - FIND(",",Z$37))))</f>
        <v>drawOpen=Tracing,1.2</v>
      </c>
      <c r="AA48" s="81" t="str">
        <f>IF($E48="",
( IF(scriv!AG10&lt;&gt;"", LEFT( scriv!AG10, FIND(",",scriv!AG10)-1) &amp; "=" &amp; $AH48 &amp; RIGHT( scriv!AG10, LEN(scriv!AG10) + 1 - FIND(",",scriv!AG10)),
  IF($AA$36&lt;&gt;"",LEFT( AA$36, FIND(",",AA$36)-1) &amp; "=" &amp; $AH48 &amp; RIGHT( AA$36, LEN(AA$36) + 1 - FIND(",",AA$36)),""))),
IF(scriv!P10&lt;&gt;"", LEFT( scriv!P10, FIND(",",scriv!P10)-1) &amp; "=" &amp; $AH48 &amp; RIGHT( scriv!P10, LEN(scriv!P10) + 1 - FIND(",",scriv!P10)),
LEFT( AA$37, FIND(",",AA$37)-1) &amp; "=" &amp; $AH48 &amp; RIGHT( AA$37, LEN(AA$37) + 1 - FIND(",",AA$37))))</f>
        <v>drawClose=Tracing,1.2</v>
      </c>
      <c r="AB48" s="167" t="str">
        <f t="shared" si="2"/>
        <v>noTitle</v>
      </c>
      <c r="AC48" s="167"/>
      <c r="AD48" s="45"/>
      <c r="AE48" s="168"/>
      <c r="AF48" s="169">
        <f>IF(D48="",scriv!B10,"")</f>
        <v>3</v>
      </c>
      <c r="AG48" s="170" t="str">
        <f t="shared" si="32"/>
        <v>N</v>
      </c>
      <c r="AH48" s="169" t="str">
        <f t="shared" si="33"/>
        <v>Tracing</v>
      </c>
      <c r="AI48" s="169" t="str">
        <f t="shared" si="34"/>
        <v>Tracing</v>
      </c>
      <c r="AJ48" s="86">
        <f>ROUNDDOWN( (LEN(scriv!B10)+1) / 2, 0 )</f>
        <v>1</v>
      </c>
      <c r="AK48" s="82">
        <f t="shared" si="35"/>
        <v>3</v>
      </c>
      <c r="AL48" s="82" t="str">
        <f t="shared" si="36"/>
        <v>-</v>
      </c>
      <c r="AM48" s="82" t="str">
        <f t="shared" si="37"/>
        <v>-</v>
      </c>
      <c r="AN48" s="82" t="str">
        <f t="shared" si="38"/>
        <v>-</v>
      </c>
      <c r="AO48" s="82" t="str">
        <f t="shared" si="39"/>
        <v>-</v>
      </c>
      <c r="AP48" s="82" t="str">
        <f t="shared" si="40"/>
        <v>-</v>
      </c>
      <c r="AQ48" s="82" t="str">
        <f t="shared" si="41"/>
        <v>-</v>
      </c>
      <c r="AR48" s="82" t="str">
        <f t="shared" si="42"/>
        <v>-</v>
      </c>
      <c r="AT48" s="82">
        <f t="shared" si="8"/>
        <v>10</v>
      </c>
      <c r="AU48" s="82" t="str">
        <f ca="1">IF(    MAX(OFFSET(AL48,0,0,MATCH("-",AL48:AL$638,0))) = 0,"",
IFERROR(MAX(OFFSET(AL48,0,0,MATCH("-",AL48:AL$638,0))),""))</f>
        <v/>
      </c>
      <c r="AV48" s="82" t="str">
        <f ca="1">IF(    MAX(OFFSET(AM48,0,0,MATCH("-",AM48:AM$638,0))) = 0,"",
IFERROR(MAX(OFFSET(AM48,0,0,MATCH("-",AM48:AM$638,0))),""))</f>
        <v/>
      </c>
      <c r="AW48" s="82" t="str">
        <f ca="1">IF(    MAX(OFFSET(AN48,0,0,MATCH("-",AN48:AN$638,0))) = 0,"",
IFERROR(MAX(OFFSET(AN48,0,0,MATCH("-",AN48:AN$638,0))),""))</f>
        <v/>
      </c>
      <c r="AX48" s="82" t="str">
        <f ca="1">IF(    MAX(OFFSET(AO48,0,0,MATCH("-",AO48:AO$638,0))) = 0,"",
IFERROR(MAX(OFFSET(AO48,0,0,MATCH("-",AO48:AO$638,0))),""))</f>
        <v/>
      </c>
      <c r="AY48" s="82" t="str">
        <f ca="1">IF(    MAX(OFFSET(AP48,0,0,MATCH("-",AP48:AP$638,0))) = 0,"",
IFERROR(MAX(OFFSET(AP48,0,0,MATCH("-",AP48:AP$638,0))),""))</f>
        <v/>
      </c>
      <c r="AZ48" s="82" t="str">
        <f ca="1">IF(    MAX(OFFSET(AQ48,0,0,MATCH("-",AQ48:AQ$638,0))) = 0,"",
IFERROR(MAX(OFFSET(AQ48,0,0,MATCH("-",AQ48:AQ$638,0))),""))</f>
        <v/>
      </c>
      <c r="BA48" s="82" t="str">
        <f ca="1">IF(    MAX(OFFSET(AR48,0,0,MATCH("-",AR48:AR$638,0))) = 0,"",
IFERROR(MAX(OFFSET(AR48,0,0,MATCH("-",AR48:AR$638,0))),""))</f>
        <v/>
      </c>
      <c r="BB48" s="112">
        <f t="shared" ca="1" si="43"/>
        <v>-90</v>
      </c>
      <c r="BC48" s="111">
        <f t="shared" ca="1" si="44"/>
        <v>0</v>
      </c>
      <c r="BD48" s="112">
        <f t="shared" ca="1" si="45"/>
        <v>0</v>
      </c>
      <c r="BE48" s="111">
        <f t="shared" ca="1" si="46"/>
        <v>200</v>
      </c>
      <c r="BF48" s="113">
        <f t="shared" ca="1" si="47"/>
        <v>2000</v>
      </c>
      <c r="BG48" s="113">
        <f t="shared" ca="1" si="48"/>
        <v>0</v>
      </c>
      <c r="BH48" s="112">
        <f t="shared" ca="1" si="49"/>
        <v>2000</v>
      </c>
      <c r="BI48" s="112">
        <f t="shared" ca="1" si="50"/>
        <v>200</v>
      </c>
      <c r="BJ48" s="157"/>
      <c r="BK48" s="157"/>
      <c r="BL48" s="158" t="str">
        <f>scriv!AI10</f>
        <v>MacroDemo</v>
      </c>
      <c r="BM48" s="157"/>
      <c r="BN48" s="157" t="str">
        <f t="shared" si="51"/>
        <v>node</v>
      </c>
      <c r="BO48" s="157"/>
      <c r="BP48" s="159">
        <f t="shared" ca="1" si="52"/>
        <v>2</v>
      </c>
      <c r="BQ48" s="159">
        <f t="shared" ca="1" si="53"/>
        <v>2</v>
      </c>
      <c r="BR48" s="159">
        <f t="shared" si="18"/>
        <v>1</v>
      </c>
      <c r="BS48" s="159" t="str">
        <f t="shared" si="19"/>
        <v>symbol</v>
      </c>
      <c r="BT48" s="157" t="str">
        <f>IF(scriv!V10&lt;&gt;"",scriv!V10,
IF(E48="",IFERROR(VLOOKUP(BL48,$AH$40:$BT$638,39,FALSE),$BT$36),
$BT$37))</f>
        <v>NodeSquare</v>
      </c>
      <c r="BU48" s="166">
        <f t="shared" ca="1" si="54"/>
        <v>2000</v>
      </c>
      <c r="BV48" s="166">
        <f t="shared" ca="1" si="55"/>
        <v>200</v>
      </c>
      <c r="BW48" s="166">
        <f t="shared" ca="1" si="56"/>
        <v>0</v>
      </c>
      <c r="BX48" s="166">
        <f t="shared" ca="1" si="57"/>
        <v>0</v>
      </c>
      <c r="BY48" s="180" t="str">
        <f t="shared" si="58"/>
        <v/>
      </c>
      <c r="BZ48" s="180" t="str">
        <f t="shared" si="59"/>
        <v/>
      </c>
      <c r="CA48" s="81" t="str">
        <f>IF(scriv!E10&lt;&gt;"",scriv!E10,"")</f>
        <v/>
      </c>
      <c r="CB48" s="82">
        <f t="shared" si="29"/>
        <v>0</v>
      </c>
      <c r="CC48" s="82">
        <f t="shared" si="60"/>
        <v>3</v>
      </c>
      <c r="CD48" s="82" t="str">
        <f t="shared" si="61"/>
        <v>-</v>
      </c>
      <c r="CE48" s="82" t="str">
        <f t="shared" si="62"/>
        <v>-</v>
      </c>
      <c r="CF48" s="82" t="str">
        <f t="shared" si="63"/>
        <v>-</v>
      </c>
      <c r="CG48" s="82" t="str">
        <f t="shared" si="64"/>
        <v>-</v>
      </c>
      <c r="CH48" s="82" t="str">
        <f t="shared" si="65"/>
        <v>-</v>
      </c>
      <c r="CI48" s="82" t="str">
        <f t="shared" si="66"/>
        <v>-</v>
      </c>
      <c r="CJ48" s="82" t="str">
        <f t="shared" si="67"/>
        <v>-</v>
      </c>
      <c r="CK48" s="82" t="str">
        <f t="shared" si="68"/>
        <v>-</v>
      </c>
    </row>
    <row r="49" spans="1:89" s="82" customFormat="1" ht="18" customHeight="1">
      <c r="A49" s="81" t="str">
        <f>scriv!AH11</f>
        <v>ZoomingHighlighting</v>
      </c>
      <c r="B49" s="81" t="str">
        <f>IF(scriv!D11&lt;&gt;"",scriv!D11,"")</f>
        <v>Zooming &amp; Highlighting</v>
      </c>
      <c r="C49" s="81" t="str">
        <f>IF( scriv!AL11&lt;&gt;"", IF(D49&lt;&gt;"","connection ","")&amp;scriv!AL11,IF(D49&lt;&gt;"","connection",""))</f>
        <v/>
      </c>
      <c r="D49" s="82" t="str">
        <f>scriv!AJ11</f>
        <v/>
      </c>
      <c r="E49" s="82" t="str">
        <f>scriv!AK11</f>
        <v/>
      </c>
      <c r="F49" s="156">
        <f>ROW()</f>
        <v>49</v>
      </c>
      <c r="I49" s="81" t="str">
        <f>IF(scriv!AA11&lt;&gt;"",scriv!AA11,J49)</f>
        <v/>
      </c>
      <c r="J49" s="81" t="str">
        <f>IF(scriv!AB11&lt;&gt;"",scriv!AB11,"")</f>
        <v/>
      </c>
      <c r="K49" s="82" t="str">
        <f t="shared" si="3"/>
        <v>none</v>
      </c>
      <c r="L49" s="82" t="str">
        <f t="shared" si="30"/>
        <v>+++&amp;speakTT=ZoomingHighlighting</v>
      </c>
      <c r="M49" s="82" t="str">
        <f t="shared" si="4"/>
        <v>OpenClose</v>
      </c>
      <c r="N49" s="82" t="str">
        <f t="shared" si="5"/>
        <v/>
      </c>
      <c r="O49" s="119" t="str">
        <f t="shared" si="31"/>
        <v/>
      </c>
      <c r="P49" s="81" t="str">
        <f>IF(scriv!I11&lt;&gt;"",scriv!I11,"")</f>
        <v/>
      </c>
      <c r="Q49" s="81" t="str">
        <f>IF(scriv!J11&lt;&gt;"",scriv!J11,"")</f>
        <v/>
      </c>
      <c r="R49" s="81">
        <f>IF(scriv!K11&lt;&gt;"",scriv!K11,
IF(I49&lt;&gt;"",1,$R$36))</f>
        <v>0</v>
      </c>
      <c r="S49" s="81" t="str">
        <f>IF(scriv!L11&lt;&gt;"",scriv!L11,
IF(scriv!AB11&lt;&gt;"",$S$36,"none"))</f>
        <v>none</v>
      </c>
      <c r="T49" s="81" t="str">
        <f>IF(scriv!Q11&lt;&gt;"",scriv!Q11,"")</f>
        <v/>
      </c>
      <c r="U49" s="81" t="str">
        <f>IF(scriv!R11&lt;&gt;"",scriv!R11,"")</f>
        <v/>
      </c>
      <c r="V49" s="81" t="str">
        <f>IF(scriv!S11&lt;&gt;"",scriv!S11,"")</f>
        <v/>
      </c>
      <c r="W49" s="81" t="str">
        <f>IF(scriv!T11&lt;&gt;"",scriv!T11,"")</f>
        <v/>
      </c>
      <c r="X49" s="81" t="str">
        <f>IF($E49="",
( IF(scriv!AD11&lt;&gt;"", LEFT( scriv!AD11, FIND(",",scriv!AD11)-1) &amp; "=" &amp; $AH49 &amp; RIGHT( scriv!AD11, LEN(scriv!AD11) + 1 - FIND(",",scriv!AD11)),
  IF($X$36&lt;&gt;"",LEFT( X$36, FIND(",",X$36)-1) &amp; "=" &amp; $AH49 &amp; RIGHT( X$36, LEN(X$36) + 1 - FIND(",",X$36)),""))),
IF(scriv!M11&lt;&gt;"", LEFT( scriv!M11, FIND(",",scriv!M11)-1) &amp; "=" &amp; $AH49 &amp; RIGHT( scriv!M11, LEN(scriv!M11) + 1 - FIND(",",scriv!M11)),
LEFT( X$37, FIND(",",X$37)-1) &amp; "=" &amp; $AH49 &amp; RIGHT( X$37, LEN(X$37) + 1 - FIND(",",X$37))))</f>
        <v>fadeOn=ZoomingHighlighting,0.6</v>
      </c>
      <c r="Y49" s="81" t="str">
        <f>IF($E49="",
( IF(scriv!AE11&lt;&gt;"", LEFT( scriv!AE11, FIND(",",scriv!AE11)-1) &amp; "=" &amp; $AH49 &amp; RIGHT( scriv!AE11, LEN(scriv!AE11) + 1 - FIND(",",scriv!AE11)),
  IF($Y$36&lt;&gt;"",LEFT( Y$36, FIND(",",Y$36)-1) &amp; "=" &amp; $AH49 &amp; RIGHT( Y$36, LEN(Y$36) + 1 - FIND(",",Y$36)),""))),
IF(scriv!N11&lt;&gt;"", LEFT( scriv!N11, FIND(",",scriv!N11)-1) &amp; "=" &amp; $AH49 &amp; RIGHT( scriv!N11, LEN(scriv!N11) + 1 - FIND(",",scriv!N11)),
LEFT( Y$37, FIND(",",Y$37)-1) &amp; "=" &amp; $AH49 &amp; RIGHT( Y$37, LEN(Y$37) + 1 - FIND(",",Y$37))))</f>
        <v>fadeOff=ZoomingHighlighting,0.6</v>
      </c>
      <c r="Z49" s="81" t="str">
        <f>IF($E49="",
( IF(scriv!AF11&lt;&gt;"", LEFT( scriv!AF11, FIND(",",scriv!AF11)-1) &amp; "=" &amp; $AH49 &amp; RIGHT( scriv!AF11, LEN(scriv!AF11) + 1 - FIND(",",scriv!AF11)),
  IF($Z$36&lt;&gt;"",LEFT( Z$36, FIND(",",Z$36)-1) &amp; "=" &amp; $AH49 &amp; RIGHT( Z$36, LEN(Z$36) + 1 - FIND(",",Z$36)),""))),
IF(scriv!O11&lt;&gt;"", LEFT( scriv!O11, FIND(",",scriv!O11)-1) &amp; "=" &amp; $AH49 &amp; RIGHT( scriv!O11, LEN(scriv!O11) + 1 - FIND(",",scriv!O11)),
LEFT( Z$37, FIND(",",Z$37)-1) &amp; "=" &amp; $AH49 &amp; RIGHT( Z$37, LEN(Z$37) + 1 - FIND(",",Z$37))))</f>
        <v>drawOpen=ZoomingHighlighting,1.2</v>
      </c>
      <c r="AA49" s="81" t="str">
        <f>IF($E49="",
( IF(scriv!AG11&lt;&gt;"", LEFT( scriv!AG11, FIND(",",scriv!AG11)-1) &amp; "=" &amp; $AH49 &amp; RIGHT( scriv!AG11, LEN(scriv!AG11) + 1 - FIND(",",scriv!AG11)),
  IF($AA$36&lt;&gt;"",LEFT( AA$36, FIND(",",AA$36)-1) &amp; "=" &amp; $AH49 &amp; RIGHT( AA$36, LEN(AA$36) + 1 - FIND(",",AA$36)),""))),
IF(scriv!P11&lt;&gt;"", LEFT( scriv!P11, FIND(",",scriv!P11)-1) &amp; "=" &amp; $AH49 &amp; RIGHT( scriv!P11, LEN(scriv!P11) + 1 - FIND(",",scriv!P11)),
LEFT( AA$37, FIND(",",AA$37)-1) &amp; "=" &amp; $AH49 &amp; RIGHT( AA$37, LEN(AA$37) + 1 - FIND(",",AA$37))))</f>
        <v>drawClose=ZoomingHighlighting,1.2</v>
      </c>
      <c r="AB49" s="167" t="str">
        <f t="shared" si="2"/>
        <v>noTitle</v>
      </c>
      <c r="AC49" s="167"/>
      <c r="AD49" s="45"/>
      <c r="AE49" s="168"/>
      <c r="AF49" s="169">
        <f>IF(D49="",scriv!B11,"")</f>
        <v>4</v>
      </c>
      <c r="AG49" s="170" t="str">
        <f t="shared" si="32"/>
        <v>N</v>
      </c>
      <c r="AH49" s="169" t="str">
        <f t="shared" si="33"/>
        <v>ZoomingHighlighting</v>
      </c>
      <c r="AI49" s="169" t="str">
        <f t="shared" si="34"/>
        <v>Zooming &amp; Highlighting</v>
      </c>
      <c r="AJ49" s="86">
        <f>ROUNDDOWN( (LEN(scriv!B11)+1) / 2, 0 )</f>
        <v>1</v>
      </c>
      <c r="AK49" s="82">
        <f t="shared" si="35"/>
        <v>4</v>
      </c>
      <c r="AL49" s="82" t="str">
        <f t="shared" si="36"/>
        <v>-</v>
      </c>
      <c r="AM49" s="82" t="str">
        <f t="shared" si="37"/>
        <v>-</v>
      </c>
      <c r="AN49" s="82" t="str">
        <f t="shared" si="38"/>
        <v>-</v>
      </c>
      <c r="AO49" s="82" t="str">
        <f t="shared" si="39"/>
        <v>-</v>
      </c>
      <c r="AP49" s="82" t="str">
        <f t="shared" si="40"/>
        <v>-</v>
      </c>
      <c r="AQ49" s="82" t="str">
        <f t="shared" si="41"/>
        <v>-</v>
      </c>
      <c r="AR49" s="82" t="str">
        <f t="shared" si="42"/>
        <v>-</v>
      </c>
      <c r="AT49" s="82">
        <f t="shared" si="8"/>
        <v>10</v>
      </c>
      <c r="AU49" s="82" t="str">
        <f ca="1">IF(    MAX(OFFSET(AL49,0,0,MATCH("-",AL49:AL$638,0))) = 0,"",
IFERROR(MAX(OFFSET(AL49,0,0,MATCH("-",AL49:AL$638,0))),""))</f>
        <v/>
      </c>
      <c r="AV49" s="82" t="str">
        <f ca="1">IF(    MAX(OFFSET(AM49,0,0,MATCH("-",AM49:AM$638,0))) = 0,"",
IFERROR(MAX(OFFSET(AM49,0,0,MATCH("-",AM49:AM$638,0))),""))</f>
        <v/>
      </c>
      <c r="AW49" s="82" t="str">
        <f ca="1">IF(    MAX(OFFSET(AN49,0,0,MATCH("-",AN49:AN$638,0))) = 0,"",
IFERROR(MAX(OFFSET(AN49,0,0,MATCH("-",AN49:AN$638,0))),""))</f>
        <v/>
      </c>
      <c r="AX49" s="82" t="str">
        <f ca="1">IF(    MAX(OFFSET(AO49,0,0,MATCH("-",AO49:AO$638,0))) = 0,"",
IFERROR(MAX(OFFSET(AO49,0,0,MATCH("-",AO49:AO$638,0))),""))</f>
        <v/>
      </c>
      <c r="AY49" s="82" t="str">
        <f ca="1">IF(    MAX(OFFSET(AP49,0,0,MATCH("-",AP49:AP$638,0))) = 0,"",
IFERROR(MAX(OFFSET(AP49,0,0,MATCH("-",AP49:AP$638,0))),""))</f>
        <v/>
      </c>
      <c r="AZ49" s="82" t="str">
        <f ca="1">IF(    MAX(OFFSET(AQ49,0,0,MATCH("-",AQ49:AQ$638,0))) = 0,"",
IFERROR(MAX(OFFSET(AQ49,0,0,MATCH("-",AQ49:AQ$638,0))),""))</f>
        <v/>
      </c>
      <c r="BA49" s="82" t="str">
        <f ca="1">IF(    MAX(OFFSET(AR49,0,0,MATCH("-",AR49:AR$638,0))) = 0,"",
IFERROR(MAX(OFFSET(AR49,0,0,MATCH("-",AR49:AR$638,0))),""))</f>
        <v/>
      </c>
      <c r="BB49" s="112">
        <f t="shared" ca="1" si="43"/>
        <v>-54</v>
      </c>
      <c r="BC49" s="111">
        <f t="shared" ca="1" si="44"/>
        <v>0</v>
      </c>
      <c r="BD49" s="112">
        <f t="shared" ca="1" si="45"/>
        <v>0</v>
      </c>
      <c r="BE49" s="111">
        <f t="shared" ca="1" si="46"/>
        <v>200</v>
      </c>
      <c r="BF49" s="113">
        <f t="shared" ca="1" si="47"/>
        <v>2000</v>
      </c>
      <c r="BG49" s="113">
        <f t="shared" ca="1" si="48"/>
        <v>0</v>
      </c>
      <c r="BH49" s="112">
        <f t="shared" ca="1" si="49"/>
        <v>2000</v>
      </c>
      <c r="BI49" s="112">
        <f t="shared" ca="1" si="50"/>
        <v>200</v>
      </c>
      <c r="BJ49" s="157"/>
      <c r="BK49" s="157"/>
      <c r="BL49" s="158" t="str">
        <f>scriv!AI11</f>
        <v>MacroDemo</v>
      </c>
      <c r="BM49" s="157"/>
      <c r="BN49" s="157" t="str">
        <f t="shared" si="51"/>
        <v>node</v>
      </c>
      <c r="BO49" s="157"/>
      <c r="BP49" s="159">
        <f t="shared" ca="1" si="52"/>
        <v>2</v>
      </c>
      <c r="BQ49" s="159">
        <f t="shared" ca="1" si="53"/>
        <v>2</v>
      </c>
      <c r="BR49" s="159">
        <f t="shared" si="18"/>
        <v>1</v>
      </c>
      <c r="BS49" s="159" t="str">
        <f t="shared" si="19"/>
        <v>symbol</v>
      </c>
      <c r="BT49" s="157" t="str">
        <f>IF(scriv!V11&lt;&gt;"",scriv!V11,
IF(E49="",IFERROR(VLOOKUP(BL49,$AH$40:$BT$638,39,FALSE),$BT$36),
$BT$37))</f>
        <v>NodeSquare</v>
      </c>
      <c r="BU49" s="166">
        <f t="shared" ca="1" si="54"/>
        <v>2000</v>
      </c>
      <c r="BV49" s="166">
        <f t="shared" ca="1" si="55"/>
        <v>200</v>
      </c>
      <c r="BW49" s="166">
        <f t="shared" ca="1" si="56"/>
        <v>0</v>
      </c>
      <c r="BX49" s="166">
        <f t="shared" ca="1" si="57"/>
        <v>0</v>
      </c>
      <c r="BY49" s="180" t="str">
        <f t="shared" si="58"/>
        <v/>
      </c>
      <c r="BZ49" s="180" t="str">
        <f t="shared" si="59"/>
        <v/>
      </c>
      <c r="CA49" s="81" t="str">
        <f>IF(scriv!E11&lt;&gt;"",scriv!E11,"")</f>
        <v/>
      </c>
      <c r="CB49" s="82">
        <f t="shared" si="29"/>
        <v>0</v>
      </c>
      <c r="CC49" s="82">
        <f t="shared" si="60"/>
        <v>4</v>
      </c>
      <c r="CD49" s="82" t="str">
        <f t="shared" si="61"/>
        <v>-</v>
      </c>
      <c r="CE49" s="82" t="str">
        <f t="shared" si="62"/>
        <v>-</v>
      </c>
      <c r="CF49" s="82" t="str">
        <f t="shared" si="63"/>
        <v>-</v>
      </c>
      <c r="CG49" s="82" t="str">
        <f t="shared" si="64"/>
        <v>-</v>
      </c>
      <c r="CH49" s="82" t="str">
        <f t="shared" si="65"/>
        <v>-</v>
      </c>
      <c r="CI49" s="82" t="str">
        <f t="shared" si="66"/>
        <v>-</v>
      </c>
      <c r="CJ49" s="82" t="str">
        <f t="shared" si="67"/>
        <v>-</v>
      </c>
      <c r="CK49" s="82" t="str">
        <f t="shared" si="68"/>
        <v>-</v>
      </c>
    </row>
    <row r="50" spans="1:89" s="82" customFormat="1" ht="18" customHeight="1">
      <c r="A50" s="81" t="str">
        <f>scriv!AH12</f>
        <v>ClassSelectors</v>
      </c>
      <c r="B50" s="81" t="str">
        <f>IF(scriv!D12&lt;&gt;"",scriv!D12,"")</f>
        <v>Class Selectors</v>
      </c>
      <c r="C50" s="81" t="str">
        <f>IF( scriv!AL12&lt;&gt;"", IF(D50&lt;&gt;"","connection ","")&amp;scriv!AL12,IF(D50&lt;&gt;"","connection",""))</f>
        <v/>
      </c>
      <c r="D50" s="82" t="str">
        <f>scriv!AJ12</f>
        <v/>
      </c>
      <c r="E50" s="82" t="str">
        <f>scriv!AK12</f>
        <v/>
      </c>
      <c r="F50" s="156">
        <f>ROW()</f>
        <v>50</v>
      </c>
      <c r="I50" s="81" t="str">
        <f>IF(scriv!AA12&lt;&gt;"",scriv!AA12,J50)</f>
        <v/>
      </c>
      <c r="J50" s="81" t="str">
        <f>IF(scriv!AB12&lt;&gt;"",scriv!AB12,"")</f>
        <v/>
      </c>
      <c r="K50" s="82" t="str">
        <f t="shared" si="3"/>
        <v>none</v>
      </c>
      <c r="L50" s="82" t="str">
        <f t="shared" si="30"/>
        <v>+++&amp;speakTT=ClassSelectors</v>
      </c>
      <c r="M50" s="82" t="str">
        <f t="shared" si="4"/>
        <v>OpenClose</v>
      </c>
      <c r="N50" s="82" t="str">
        <f t="shared" si="5"/>
        <v/>
      </c>
      <c r="O50" s="119" t="str">
        <f t="shared" si="31"/>
        <v/>
      </c>
      <c r="P50" s="81" t="str">
        <f>IF(scriv!I12&lt;&gt;"",scriv!I12,"")</f>
        <v/>
      </c>
      <c r="Q50" s="81" t="str">
        <f>IF(scriv!J12&lt;&gt;"",scriv!J12,"")</f>
        <v/>
      </c>
      <c r="R50" s="81">
        <f>IF(scriv!K12&lt;&gt;"",scriv!K12,
IF(I50&lt;&gt;"",1,$R$36))</f>
        <v>0</v>
      </c>
      <c r="S50" s="81" t="str">
        <f>IF(scriv!L12&lt;&gt;"",scriv!L12,
IF(scriv!AB12&lt;&gt;"",$S$36,"none"))</f>
        <v>none</v>
      </c>
      <c r="T50" s="81" t="str">
        <f>IF(scriv!Q12&lt;&gt;"",scriv!Q12,"")</f>
        <v/>
      </c>
      <c r="U50" s="81" t="str">
        <f>IF(scriv!R12&lt;&gt;"",scriv!R12,"")</f>
        <v/>
      </c>
      <c r="V50" s="81" t="str">
        <f>IF(scriv!S12&lt;&gt;"",scriv!S12,"")</f>
        <v/>
      </c>
      <c r="W50" s="81" t="str">
        <f>IF(scriv!T12&lt;&gt;"",scriv!T12,"")</f>
        <v/>
      </c>
      <c r="X50" s="81" t="str">
        <f>IF($E50="",
( IF(scriv!AD12&lt;&gt;"", LEFT( scriv!AD12, FIND(",",scriv!AD12)-1) &amp; "=" &amp; $AH50 &amp; RIGHT( scriv!AD12, LEN(scriv!AD12) + 1 - FIND(",",scriv!AD12)),
  IF($X$36&lt;&gt;"",LEFT( X$36, FIND(",",X$36)-1) &amp; "=" &amp; $AH50 &amp; RIGHT( X$36, LEN(X$36) + 1 - FIND(",",X$36)),""))),
IF(scriv!M12&lt;&gt;"", LEFT( scriv!M12, FIND(",",scriv!M12)-1) &amp; "=" &amp; $AH50 &amp; RIGHT( scriv!M12, LEN(scriv!M12) + 1 - FIND(",",scriv!M12)),
LEFT( X$37, FIND(",",X$37)-1) &amp; "=" &amp; $AH50 &amp; RIGHT( X$37, LEN(X$37) + 1 - FIND(",",X$37))))</f>
        <v>fadeOn=ClassSelectors,0.6</v>
      </c>
      <c r="Y50" s="81" t="str">
        <f>IF($E50="",
( IF(scriv!AE12&lt;&gt;"", LEFT( scriv!AE12, FIND(",",scriv!AE12)-1) &amp; "=" &amp; $AH50 &amp; RIGHT( scriv!AE12, LEN(scriv!AE12) + 1 - FIND(",",scriv!AE12)),
  IF($Y$36&lt;&gt;"",LEFT( Y$36, FIND(",",Y$36)-1) &amp; "=" &amp; $AH50 &amp; RIGHT( Y$36, LEN(Y$36) + 1 - FIND(",",Y$36)),""))),
IF(scriv!N12&lt;&gt;"", LEFT( scriv!N12, FIND(",",scriv!N12)-1) &amp; "=" &amp; $AH50 &amp; RIGHT( scriv!N12, LEN(scriv!N12) + 1 - FIND(",",scriv!N12)),
LEFT( Y$37, FIND(",",Y$37)-1) &amp; "=" &amp; $AH50 &amp; RIGHT( Y$37, LEN(Y$37) + 1 - FIND(",",Y$37))))</f>
        <v>fadeOff=ClassSelectors,0.6</v>
      </c>
      <c r="Z50" s="81" t="str">
        <f>IF($E50="",
( IF(scriv!AF12&lt;&gt;"", LEFT( scriv!AF12, FIND(",",scriv!AF12)-1) &amp; "=" &amp; $AH50 &amp; RIGHT( scriv!AF12, LEN(scriv!AF12) + 1 - FIND(",",scriv!AF12)),
  IF($Z$36&lt;&gt;"",LEFT( Z$36, FIND(",",Z$36)-1) &amp; "=" &amp; $AH50 &amp; RIGHT( Z$36, LEN(Z$36) + 1 - FIND(",",Z$36)),""))),
IF(scriv!O12&lt;&gt;"", LEFT( scriv!O12, FIND(",",scriv!O12)-1) &amp; "=" &amp; $AH50 &amp; RIGHT( scriv!O12, LEN(scriv!O12) + 1 - FIND(",",scriv!O12)),
LEFT( Z$37, FIND(",",Z$37)-1) &amp; "=" &amp; $AH50 &amp; RIGHT( Z$37, LEN(Z$37) + 1 - FIND(",",Z$37))))</f>
        <v>drawOpen=ClassSelectors,1.2</v>
      </c>
      <c r="AA50" s="81" t="str">
        <f>IF($E50="",
( IF(scriv!AG12&lt;&gt;"", LEFT( scriv!AG12, FIND(",",scriv!AG12)-1) &amp; "=" &amp; $AH50 &amp; RIGHT( scriv!AG12, LEN(scriv!AG12) + 1 - FIND(",",scriv!AG12)),
  IF($AA$36&lt;&gt;"",LEFT( AA$36, FIND(",",AA$36)-1) &amp; "=" &amp; $AH50 &amp; RIGHT( AA$36, LEN(AA$36) + 1 - FIND(",",AA$36)),""))),
IF(scriv!P12&lt;&gt;"", LEFT( scriv!P12, FIND(",",scriv!P12)-1) &amp; "=" &amp; $AH50 &amp; RIGHT( scriv!P12, LEN(scriv!P12) + 1 - FIND(",",scriv!P12)),
LEFT( AA$37, FIND(",",AA$37)-1) &amp; "=" &amp; $AH50 &amp; RIGHT( AA$37, LEN(AA$37) + 1 - FIND(",",AA$37))))</f>
        <v>drawClose=ClassSelectors,1.2</v>
      </c>
      <c r="AB50" s="167" t="str">
        <f t="shared" si="2"/>
        <v>noTitle</v>
      </c>
      <c r="AC50" s="167"/>
      <c r="AD50" s="45"/>
      <c r="AE50" s="168"/>
      <c r="AF50" s="169">
        <f>IF(D50="",scriv!B12,"")</f>
        <v>5</v>
      </c>
      <c r="AG50" s="170" t="str">
        <f t="shared" si="32"/>
        <v>N</v>
      </c>
      <c r="AH50" s="169" t="str">
        <f t="shared" si="33"/>
        <v>ClassSelectors</v>
      </c>
      <c r="AI50" s="169" t="str">
        <f t="shared" si="34"/>
        <v>Class Selectors</v>
      </c>
      <c r="AJ50" s="86">
        <f>ROUNDDOWN( (LEN(scriv!B12)+1) / 2, 0 )</f>
        <v>1</v>
      </c>
      <c r="AK50" s="82">
        <f t="shared" si="35"/>
        <v>5</v>
      </c>
      <c r="AL50" s="82" t="str">
        <f t="shared" si="36"/>
        <v>-</v>
      </c>
      <c r="AM50" s="82" t="str">
        <f t="shared" si="37"/>
        <v>-</v>
      </c>
      <c r="AN50" s="82" t="str">
        <f t="shared" si="38"/>
        <v>-</v>
      </c>
      <c r="AO50" s="82" t="str">
        <f t="shared" si="39"/>
        <v>-</v>
      </c>
      <c r="AP50" s="82" t="str">
        <f t="shared" si="40"/>
        <v>-</v>
      </c>
      <c r="AQ50" s="82" t="str">
        <f t="shared" si="41"/>
        <v>-</v>
      </c>
      <c r="AR50" s="82" t="str">
        <f t="shared" si="42"/>
        <v>-</v>
      </c>
      <c r="AT50" s="82">
        <f t="shared" si="8"/>
        <v>10</v>
      </c>
      <c r="AU50" s="82" t="str">
        <f ca="1">IF(    MAX(OFFSET(AL50,0,0,MATCH("-",AL50:AL$638,0))) = 0,"",
IFERROR(MAX(OFFSET(AL50,0,0,MATCH("-",AL50:AL$638,0))),""))</f>
        <v/>
      </c>
      <c r="AV50" s="82" t="str">
        <f ca="1">IF(    MAX(OFFSET(AM50,0,0,MATCH("-",AM50:AM$638,0))) = 0,"",
IFERROR(MAX(OFFSET(AM50,0,0,MATCH("-",AM50:AM$638,0))),""))</f>
        <v/>
      </c>
      <c r="AW50" s="82" t="str">
        <f ca="1">IF(    MAX(OFFSET(AN50,0,0,MATCH("-",AN50:AN$638,0))) = 0,"",
IFERROR(MAX(OFFSET(AN50,0,0,MATCH("-",AN50:AN$638,0))),""))</f>
        <v/>
      </c>
      <c r="AX50" s="82" t="str">
        <f ca="1">IF(    MAX(OFFSET(AO50,0,0,MATCH("-",AO50:AO$638,0))) = 0,"",
IFERROR(MAX(OFFSET(AO50,0,0,MATCH("-",AO50:AO$638,0))),""))</f>
        <v/>
      </c>
      <c r="AY50" s="82" t="str">
        <f ca="1">IF(    MAX(OFFSET(AP50,0,0,MATCH("-",AP50:AP$638,0))) = 0,"",
IFERROR(MAX(OFFSET(AP50,0,0,MATCH("-",AP50:AP$638,0))),""))</f>
        <v/>
      </c>
      <c r="AZ50" s="82" t="str">
        <f ca="1">IF(    MAX(OFFSET(AQ50,0,0,MATCH("-",AQ50:AQ$638,0))) = 0,"",
IFERROR(MAX(OFFSET(AQ50,0,0,MATCH("-",AQ50:AQ$638,0))),""))</f>
        <v/>
      </c>
      <c r="BA50" s="82" t="str">
        <f ca="1">IF(    MAX(OFFSET(AR50,0,0,MATCH("-",AR50:AR$638,0))) = 0,"",
IFERROR(MAX(OFFSET(AR50,0,0,MATCH("-",AR50:AR$638,0))),""))</f>
        <v/>
      </c>
      <c r="BB50" s="112">
        <f t="shared" ca="1" si="43"/>
        <v>-18</v>
      </c>
      <c r="BC50" s="111">
        <f t="shared" ca="1" si="44"/>
        <v>0</v>
      </c>
      <c r="BD50" s="112">
        <f t="shared" ca="1" si="45"/>
        <v>0</v>
      </c>
      <c r="BE50" s="111">
        <f t="shared" ca="1" si="46"/>
        <v>200</v>
      </c>
      <c r="BF50" s="113">
        <f t="shared" ca="1" si="47"/>
        <v>2000</v>
      </c>
      <c r="BG50" s="113">
        <f t="shared" ca="1" si="48"/>
        <v>0</v>
      </c>
      <c r="BH50" s="112">
        <f t="shared" ca="1" si="49"/>
        <v>2000</v>
      </c>
      <c r="BI50" s="112">
        <f t="shared" ca="1" si="50"/>
        <v>200</v>
      </c>
      <c r="BJ50" s="157"/>
      <c r="BK50" s="157"/>
      <c r="BL50" s="158" t="str">
        <f>scriv!AI12</f>
        <v>MacroDemo</v>
      </c>
      <c r="BM50" s="157"/>
      <c r="BN50" s="157" t="str">
        <f t="shared" si="51"/>
        <v>node</v>
      </c>
      <c r="BO50" s="157"/>
      <c r="BP50" s="159">
        <f t="shared" ca="1" si="52"/>
        <v>2</v>
      </c>
      <c r="BQ50" s="159">
        <f t="shared" ca="1" si="53"/>
        <v>2</v>
      </c>
      <c r="BR50" s="159">
        <f t="shared" si="18"/>
        <v>1</v>
      </c>
      <c r="BS50" s="159" t="str">
        <f t="shared" si="19"/>
        <v>symbol</v>
      </c>
      <c r="BT50" s="157" t="str">
        <f>IF(scriv!V12&lt;&gt;"",scriv!V12,
IF(E50="",IFERROR(VLOOKUP(BL50,$AH$40:$BT$638,39,FALSE),$BT$36),
$BT$37))</f>
        <v>NodeSquare</v>
      </c>
      <c r="BU50" s="166">
        <f t="shared" ca="1" si="54"/>
        <v>2000</v>
      </c>
      <c r="BV50" s="166">
        <f t="shared" ca="1" si="55"/>
        <v>200</v>
      </c>
      <c r="BW50" s="166">
        <f t="shared" ca="1" si="56"/>
        <v>0</v>
      </c>
      <c r="BX50" s="166">
        <f t="shared" ca="1" si="57"/>
        <v>0</v>
      </c>
      <c r="BY50" s="180" t="str">
        <f t="shared" si="58"/>
        <v/>
      </c>
      <c r="BZ50" s="180" t="str">
        <f t="shared" si="59"/>
        <v/>
      </c>
      <c r="CA50" s="81" t="str">
        <f>IF(scriv!E12&lt;&gt;"",scriv!E12,"")</f>
        <v/>
      </c>
      <c r="CB50" s="82">
        <f t="shared" si="29"/>
        <v>0</v>
      </c>
      <c r="CC50" s="82">
        <f t="shared" si="60"/>
        <v>5</v>
      </c>
      <c r="CD50" s="82" t="str">
        <f t="shared" si="61"/>
        <v>-</v>
      </c>
      <c r="CE50" s="82" t="str">
        <f t="shared" si="62"/>
        <v>-</v>
      </c>
      <c r="CF50" s="82" t="str">
        <f t="shared" si="63"/>
        <v>-</v>
      </c>
      <c r="CG50" s="82" t="str">
        <f t="shared" si="64"/>
        <v>-</v>
      </c>
      <c r="CH50" s="82" t="str">
        <f t="shared" si="65"/>
        <v>-</v>
      </c>
      <c r="CI50" s="82" t="str">
        <f t="shared" si="66"/>
        <v>-</v>
      </c>
      <c r="CJ50" s="82" t="str">
        <f t="shared" si="67"/>
        <v>-</v>
      </c>
      <c r="CK50" s="82" t="str">
        <f t="shared" si="68"/>
        <v>-</v>
      </c>
    </row>
    <row r="51" spans="1:89" s="82" customFormat="1" ht="18" customHeight="1">
      <c r="A51" s="81" t="str">
        <f>scriv!AH13</f>
        <v>Scaling</v>
      </c>
      <c r="B51" s="81" t="str">
        <f>IF(scriv!D13&lt;&gt;"",scriv!D13,"")</f>
        <v>Scaling</v>
      </c>
      <c r="C51" s="81" t="str">
        <f>IF( scriv!AL13&lt;&gt;"", IF(D51&lt;&gt;"","connection ","")&amp;scriv!AL13,IF(D51&lt;&gt;"","connection",""))</f>
        <v/>
      </c>
      <c r="D51" s="82" t="str">
        <f>scriv!AJ13</f>
        <v/>
      </c>
      <c r="E51" s="82" t="str">
        <f>scriv!AK13</f>
        <v/>
      </c>
      <c r="F51" s="156">
        <f>ROW()</f>
        <v>51</v>
      </c>
      <c r="I51" s="81" t="str">
        <f>IF(scriv!AA13&lt;&gt;"",scriv!AA13,J51)</f>
        <v/>
      </c>
      <c r="J51" s="81" t="str">
        <f>IF(scriv!AB13&lt;&gt;"",scriv!AB13,"")</f>
        <v/>
      </c>
      <c r="K51" s="82" t="str">
        <f t="shared" si="3"/>
        <v>none</v>
      </c>
      <c r="L51" s="82" t="str">
        <f t="shared" si="30"/>
        <v>+++&amp;speakTT=Scaling</v>
      </c>
      <c r="M51" s="82" t="str">
        <f t="shared" si="4"/>
        <v>OpenClose</v>
      </c>
      <c r="N51" s="82" t="str">
        <f t="shared" si="5"/>
        <v/>
      </c>
      <c r="O51" s="119" t="str">
        <f t="shared" si="31"/>
        <v/>
      </c>
      <c r="P51" s="81" t="str">
        <f>IF(scriv!I13&lt;&gt;"",scriv!I13,"")</f>
        <v/>
      </c>
      <c r="Q51" s="81" t="str">
        <f>IF(scriv!J13&lt;&gt;"",scriv!J13,"")</f>
        <v/>
      </c>
      <c r="R51" s="81">
        <f>IF(scriv!K13&lt;&gt;"",scriv!K13,
IF(I51&lt;&gt;"",1,$R$36))</f>
        <v>0</v>
      </c>
      <c r="S51" s="81" t="str">
        <f>IF(scriv!L13&lt;&gt;"",scriv!L13,
IF(scriv!AB13&lt;&gt;"",$S$36,"none"))</f>
        <v>none</v>
      </c>
      <c r="T51" s="81" t="str">
        <f>IF(scriv!Q13&lt;&gt;"",scriv!Q13,"")</f>
        <v/>
      </c>
      <c r="U51" s="81" t="str">
        <f>IF(scriv!R13&lt;&gt;"",scriv!R13,"")</f>
        <v/>
      </c>
      <c r="V51" s="81" t="str">
        <f>IF(scriv!S13&lt;&gt;"",scriv!S13,"")</f>
        <v/>
      </c>
      <c r="W51" s="81" t="str">
        <f>IF(scriv!T13&lt;&gt;"",scriv!T13,"")</f>
        <v/>
      </c>
      <c r="X51" s="81" t="str">
        <f>IF($E51="",
( IF(scriv!AD13&lt;&gt;"", LEFT( scriv!AD13, FIND(",",scriv!AD13)-1) &amp; "=" &amp; $AH51 &amp; RIGHT( scriv!AD13, LEN(scriv!AD13) + 1 - FIND(",",scriv!AD13)),
  IF($X$36&lt;&gt;"",LEFT( X$36, FIND(",",X$36)-1) &amp; "=" &amp; $AH51 &amp; RIGHT( X$36, LEN(X$36) + 1 - FIND(",",X$36)),""))),
IF(scriv!M13&lt;&gt;"", LEFT( scriv!M13, FIND(",",scriv!M13)-1) &amp; "=" &amp; $AH51 &amp; RIGHT( scriv!M13, LEN(scriv!M13) + 1 - FIND(",",scriv!M13)),
LEFT( X$37, FIND(",",X$37)-1) &amp; "=" &amp; $AH51 &amp; RIGHT( X$37, LEN(X$37) + 1 - FIND(",",X$37))))</f>
        <v>fadeOn=Scaling,0.6</v>
      </c>
      <c r="Y51" s="81" t="str">
        <f>IF($E51="",
( IF(scriv!AE13&lt;&gt;"", LEFT( scriv!AE13, FIND(",",scriv!AE13)-1) &amp; "=" &amp; $AH51 &amp; RIGHT( scriv!AE13, LEN(scriv!AE13) + 1 - FIND(",",scriv!AE13)),
  IF($Y$36&lt;&gt;"",LEFT( Y$36, FIND(",",Y$36)-1) &amp; "=" &amp; $AH51 &amp; RIGHT( Y$36, LEN(Y$36) + 1 - FIND(",",Y$36)),""))),
IF(scriv!N13&lt;&gt;"", LEFT( scriv!N13, FIND(",",scriv!N13)-1) &amp; "=" &amp; $AH51 &amp; RIGHT( scriv!N13, LEN(scriv!N13) + 1 - FIND(",",scriv!N13)),
LEFT( Y$37, FIND(",",Y$37)-1) &amp; "=" &amp; $AH51 &amp; RIGHT( Y$37, LEN(Y$37) + 1 - FIND(",",Y$37))))</f>
        <v>fadeOff=Scaling,0.6</v>
      </c>
      <c r="Z51" s="81" t="str">
        <f>IF($E51="",
( IF(scriv!AF13&lt;&gt;"", LEFT( scriv!AF13, FIND(",",scriv!AF13)-1) &amp; "=" &amp; $AH51 &amp; RIGHT( scriv!AF13, LEN(scriv!AF13) + 1 - FIND(",",scriv!AF13)),
  IF($Z$36&lt;&gt;"",LEFT( Z$36, FIND(",",Z$36)-1) &amp; "=" &amp; $AH51 &amp; RIGHT( Z$36, LEN(Z$36) + 1 - FIND(",",Z$36)),""))),
IF(scriv!O13&lt;&gt;"", LEFT( scriv!O13, FIND(",",scriv!O13)-1) &amp; "=" &amp; $AH51 &amp; RIGHT( scriv!O13, LEN(scriv!O13) + 1 - FIND(",",scriv!O13)),
LEFT( Z$37, FIND(",",Z$37)-1) &amp; "=" &amp; $AH51 &amp; RIGHT( Z$37, LEN(Z$37) + 1 - FIND(",",Z$37))))</f>
        <v>drawOpen=Scaling,1.2</v>
      </c>
      <c r="AA51" s="81" t="str">
        <f>IF($E51="",
( IF(scriv!AG13&lt;&gt;"", LEFT( scriv!AG13, FIND(",",scriv!AG13)-1) &amp; "=" &amp; $AH51 &amp; RIGHT( scriv!AG13, LEN(scriv!AG13) + 1 - FIND(",",scriv!AG13)),
  IF($AA$36&lt;&gt;"",LEFT( AA$36, FIND(",",AA$36)-1) &amp; "=" &amp; $AH51 &amp; RIGHT( AA$36, LEN(AA$36) + 1 - FIND(",",AA$36)),""))),
IF(scriv!P13&lt;&gt;"", LEFT( scriv!P13, FIND(",",scriv!P13)-1) &amp; "=" &amp; $AH51 &amp; RIGHT( scriv!P13, LEN(scriv!P13) + 1 - FIND(",",scriv!P13)),
LEFT( AA$37, FIND(",",AA$37)-1) &amp; "=" &amp; $AH51 &amp; RIGHT( AA$37, LEN(AA$37) + 1 - FIND(",",AA$37))))</f>
        <v>drawClose=Scaling,1.2</v>
      </c>
      <c r="AB51" s="167" t="str">
        <f t="shared" si="2"/>
        <v>noTitle</v>
      </c>
      <c r="AC51" s="167"/>
      <c r="AD51" s="45"/>
      <c r="AE51" s="168"/>
      <c r="AF51" s="169">
        <f>IF(D51="",scriv!B13,"")</f>
        <v>6</v>
      </c>
      <c r="AG51" s="170" t="str">
        <f t="shared" si="32"/>
        <v>N</v>
      </c>
      <c r="AH51" s="169" t="str">
        <f t="shared" si="33"/>
        <v>Scaling</v>
      </c>
      <c r="AI51" s="169" t="str">
        <f t="shared" si="34"/>
        <v>Scaling</v>
      </c>
      <c r="AJ51" s="86">
        <f>ROUNDDOWN( (LEN(scriv!B13)+1) / 2, 0 )</f>
        <v>1</v>
      </c>
      <c r="AK51" s="82">
        <f t="shared" si="35"/>
        <v>6</v>
      </c>
      <c r="AL51" s="82" t="str">
        <f t="shared" si="36"/>
        <v>-</v>
      </c>
      <c r="AM51" s="82" t="str">
        <f t="shared" si="37"/>
        <v>-</v>
      </c>
      <c r="AN51" s="82" t="str">
        <f t="shared" si="38"/>
        <v>-</v>
      </c>
      <c r="AO51" s="82" t="str">
        <f t="shared" si="39"/>
        <v>-</v>
      </c>
      <c r="AP51" s="82" t="str">
        <f t="shared" si="40"/>
        <v>-</v>
      </c>
      <c r="AQ51" s="82" t="str">
        <f t="shared" si="41"/>
        <v>-</v>
      </c>
      <c r="AR51" s="82" t="str">
        <f t="shared" si="42"/>
        <v>-</v>
      </c>
      <c r="AT51" s="82">
        <f t="shared" si="8"/>
        <v>10</v>
      </c>
      <c r="AU51" s="82" t="str">
        <f ca="1">IF(    MAX(OFFSET(AL51,0,0,MATCH("-",AL51:AL$638,0))) = 0,"",
IFERROR(MAX(OFFSET(AL51,0,0,MATCH("-",AL51:AL$638,0))),""))</f>
        <v/>
      </c>
      <c r="AV51" s="82" t="str">
        <f ca="1">IF(    MAX(OFFSET(AM51,0,0,MATCH("-",AM51:AM$638,0))) = 0,"",
IFERROR(MAX(OFFSET(AM51,0,0,MATCH("-",AM51:AM$638,0))),""))</f>
        <v/>
      </c>
      <c r="AW51" s="82" t="str">
        <f ca="1">IF(    MAX(OFFSET(AN51,0,0,MATCH("-",AN51:AN$638,0))) = 0,"",
IFERROR(MAX(OFFSET(AN51,0,0,MATCH("-",AN51:AN$638,0))),""))</f>
        <v/>
      </c>
      <c r="AX51" s="82" t="str">
        <f ca="1">IF(    MAX(OFFSET(AO51,0,0,MATCH("-",AO51:AO$638,0))) = 0,"",
IFERROR(MAX(OFFSET(AO51,0,0,MATCH("-",AO51:AO$638,0))),""))</f>
        <v/>
      </c>
      <c r="AY51" s="82" t="str">
        <f ca="1">IF(    MAX(OFFSET(AP51,0,0,MATCH("-",AP51:AP$638,0))) = 0,"",
IFERROR(MAX(OFFSET(AP51,0,0,MATCH("-",AP51:AP$638,0))),""))</f>
        <v/>
      </c>
      <c r="AZ51" s="82" t="str">
        <f ca="1">IF(    MAX(OFFSET(AQ51,0,0,MATCH("-",AQ51:AQ$638,0))) = 0,"",
IFERROR(MAX(OFFSET(AQ51,0,0,MATCH("-",AQ51:AQ$638,0))),""))</f>
        <v/>
      </c>
      <c r="BA51" s="82" t="str">
        <f ca="1">IF(    MAX(OFFSET(AR51,0,0,MATCH("-",AR51:AR$638,0))) = 0,"",
IFERROR(MAX(OFFSET(AR51,0,0,MATCH("-",AR51:AR$638,0))),""))</f>
        <v/>
      </c>
      <c r="BB51" s="112">
        <f t="shared" ca="1" si="43"/>
        <v>18</v>
      </c>
      <c r="BC51" s="111">
        <f t="shared" ca="1" si="44"/>
        <v>0</v>
      </c>
      <c r="BD51" s="112">
        <f t="shared" ca="1" si="45"/>
        <v>0</v>
      </c>
      <c r="BE51" s="111">
        <f t="shared" ca="1" si="46"/>
        <v>200</v>
      </c>
      <c r="BF51" s="113">
        <f t="shared" ca="1" si="47"/>
        <v>2000</v>
      </c>
      <c r="BG51" s="113">
        <f t="shared" ca="1" si="48"/>
        <v>0</v>
      </c>
      <c r="BH51" s="112">
        <f t="shared" ca="1" si="49"/>
        <v>2000</v>
      </c>
      <c r="BI51" s="112">
        <f t="shared" ca="1" si="50"/>
        <v>200</v>
      </c>
      <c r="BJ51" s="157"/>
      <c r="BK51" s="157"/>
      <c r="BL51" s="158" t="str">
        <f>scriv!AI13</f>
        <v>MacroDemo</v>
      </c>
      <c r="BM51" s="157"/>
      <c r="BN51" s="157" t="str">
        <f t="shared" si="51"/>
        <v>node</v>
      </c>
      <c r="BO51" s="157"/>
      <c r="BP51" s="159">
        <f t="shared" ca="1" si="52"/>
        <v>2</v>
      </c>
      <c r="BQ51" s="159">
        <f t="shared" ca="1" si="53"/>
        <v>2</v>
      </c>
      <c r="BR51" s="159">
        <f t="shared" si="18"/>
        <v>1</v>
      </c>
      <c r="BS51" s="159" t="str">
        <f t="shared" si="19"/>
        <v>symbol</v>
      </c>
      <c r="BT51" s="157" t="str">
        <f>IF(scriv!V13&lt;&gt;"",scriv!V13,
IF(E51="",IFERROR(VLOOKUP(BL51,$AH$40:$BT$638,39,FALSE),$BT$36),
$BT$37))</f>
        <v>NodeSquare</v>
      </c>
      <c r="BU51" s="166">
        <f t="shared" ca="1" si="54"/>
        <v>2000</v>
      </c>
      <c r="BV51" s="166">
        <f t="shared" ca="1" si="55"/>
        <v>200</v>
      </c>
      <c r="BW51" s="166">
        <f t="shared" ca="1" si="56"/>
        <v>0</v>
      </c>
      <c r="BX51" s="166">
        <f t="shared" ca="1" si="57"/>
        <v>0</v>
      </c>
      <c r="BY51" s="180" t="str">
        <f t="shared" si="58"/>
        <v/>
      </c>
      <c r="BZ51" s="180" t="str">
        <f t="shared" si="59"/>
        <v/>
      </c>
      <c r="CA51" s="81" t="str">
        <f>IF(scriv!E13&lt;&gt;"",scriv!E13,"")</f>
        <v/>
      </c>
      <c r="CB51" s="82">
        <f t="shared" si="29"/>
        <v>0</v>
      </c>
      <c r="CC51" s="82">
        <f t="shared" si="60"/>
        <v>6</v>
      </c>
      <c r="CD51" s="82" t="str">
        <f t="shared" si="61"/>
        <v>-</v>
      </c>
      <c r="CE51" s="82" t="str">
        <f t="shared" si="62"/>
        <v>-</v>
      </c>
      <c r="CF51" s="82" t="str">
        <f t="shared" si="63"/>
        <v>-</v>
      </c>
      <c r="CG51" s="82" t="str">
        <f t="shared" si="64"/>
        <v>-</v>
      </c>
      <c r="CH51" s="82" t="str">
        <f t="shared" si="65"/>
        <v>-</v>
      </c>
      <c r="CI51" s="82" t="str">
        <f t="shared" si="66"/>
        <v>-</v>
      </c>
      <c r="CJ51" s="82" t="str">
        <f t="shared" si="67"/>
        <v>-</v>
      </c>
      <c r="CK51" s="82" t="str">
        <f t="shared" si="68"/>
        <v>-</v>
      </c>
    </row>
    <row r="52" spans="1:89" s="82" customFormat="1" ht="18" customHeight="1">
      <c r="A52" s="81" t="str">
        <f>scriv!AH14</f>
        <v>Video</v>
      </c>
      <c r="B52" s="81" t="str">
        <f>IF(scriv!D14&lt;&gt;"",scriv!D14,"")</f>
        <v>Video</v>
      </c>
      <c r="C52" s="81" t="str">
        <f>IF( scriv!AL14&lt;&gt;"", IF(D52&lt;&gt;"","connection ","")&amp;scriv!AL14,IF(D52&lt;&gt;"","connection",""))</f>
        <v/>
      </c>
      <c r="D52" s="82" t="str">
        <f>scriv!AJ14</f>
        <v/>
      </c>
      <c r="E52" s="82" t="str">
        <f>scriv!AK14</f>
        <v/>
      </c>
      <c r="F52" s="156">
        <f>ROW()</f>
        <v>52</v>
      </c>
      <c r="I52" s="81" t="str">
        <f>IF(scriv!AA14&lt;&gt;"",scriv!AA14,J52)</f>
        <v/>
      </c>
      <c r="J52" s="81" t="str">
        <f>IF(scriv!AB14&lt;&gt;"",scriv!AB14,"")</f>
        <v/>
      </c>
      <c r="K52" s="82" t="str">
        <f t="shared" si="3"/>
        <v>none</v>
      </c>
      <c r="L52" s="82" t="str">
        <f t="shared" si="30"/>
        <v>+++&amp;speakTT=Video</v>
      </c>
      <c r="M52" s="82" t="str">
        <f t="shared" si="4"/>
        <v>OpenClose</v>
      </c>
      <c r="N52" s="82" t="str">
        <f t="shared" si="5"/>
        <v/>
      </c>
      <c r="O52" s="119" t="str">
        <f t="shared" si="31"/>
        <v/>
      </c>
      <c r="P52" s="81" t="str">
        <f>IF(scriv!I14&lt;&gt;"",scriv!I14,"")</f>
        <v/>
      </c>
      <c r="Q52" s="81" t="str">
        <f>IF(scriv!J14&lt;&gt;"",scriv!J14,"")</f>
        <v/>
      </c>
      <c r="R52" s="81">
        <f>IF(scriv!K14&lt;&gt;"",scriv!K14,
IF(I52&lt;&gt;"",1,$R$36))</f>
        <v>0</v>
      </c>
      <c r="S52" s="81" t="str">
        <f>IF(scriv!L14&lt;&gt;"",scriv!L14,
IF(scriv!AB14&lt;&gt;"",$S$36,"none"))</f>
        <v>none</v>
      </c>
      <c r="T52" s="81" t="str">
        <f>IF(scriv!Q14&lt;&gt;"",scriv!Q14,"")</f>
        <v/>
      </c>
      <c r="U52" s="81" t="str">
        <f>IF(scriv!R14&lt;&gt;"",scriv!R14,"")</f>
        <v/>
      </c>
      <c r="V52" s="81" t="str">
        <f>IF(scriv!S14&lt;&gt;"",scriv!S14,"")</f>
        <v/>
      </c>
      <c r="W52" s="81" t="str">
        <f>IF(scriv!T14&lt;&gt;"",scriv!T14,"")</f>
        <v/>
      </c>
      <c r="X52" s="81" t="str">
        <f>IF($E52="",
( IF(scriv!AD14&lt;&gt;"", LEFT( scriv!AD14, FIND(",",scriv!AD14)-1) &amp; "=" &amp; $AH52 &amp; RIGHT( scriv!AD14, LEN(scriv!AD14) + 1 - FIND(",",scriv!AD14)),
  IF($X$36&lt;&gt;"",LEFT( X$36, FIND(",",X$36)-1) &amp; "=" &amp; $AH52 &amp; RIGHT( X$36, LEN(X$36) + 1 - FIND(",",X$36)),""))),
IF(scriv!M14&lt;&gt;"", LEFT( scriv!M14, FIND(",",scriv!M14)-1) &amp; "=" &amp; $AH52 &amp; RIGHT( scriv!M14, LEN(scriv!M14) + 1 - FIND(",",scriv!M14)),
LEFT( X$37, FIND(",",X$37)-1) &amp; "=" &amp; $AH52 &amp; RIGHT( X$37, LEN(X$37) + 1 - FIND(",",X$37))))</f>
        <v>fadeOn=Video,0.6</v>
      </c>
      <c r="Y52" s="81" t="str">
        <f>IF($E52="",
( IF(scriv!AE14&lt;&gt;"", LEFT( scriv!AE14, FIND(",",scriv!AE14)-1) &amp; "=" &amp; $AH52 &amp; RIGHT( scriv!AE14, LEN(scriv!AE14) + 1 - FIND(",",scriv!AE14)),
  IF($Y$36&lt;&gt;"",LEFT( Y$36, FIND(",",Y$36)-1) &amp; "=" &amp; $AH52 &amp; RIGHT( Y$36, LEN(Y$36) + 1 - FIND(",",Y$36)),""))),
IF(scriv!N14&lt;&gt;"", LEFT( scriv!N14, FIND(",",scriv!N14)-1) &amp; "=" &amp; $AH52 &amp; RIGHT( scriv!N14, LEN(scriv!N14) + 1 - FIND(",",scriv!N14)),
LEFT( Y$37, FIND(",",Y$37)-1) &amp; "=" &amp; $AH52 &amp; RIGHT( Y$37, LEN(Y$37) + 1 - FIND(",",Y$37))))</f>
        <v>fadeOff=Video,0.6</v>
      </c>
      <c r="Z52" s="81" t="str">
        <f>IF($E52="",
( IF(scriv!AF14&lt;&gt;"", LEFT( scriv!AF14, FIND(",",scriv!AF14)-1) &amp; "=" &amp; $AH52 &amp; RIGHT( scriv!AF14, LEN(scriv!AF14) + 1 - FIND(",",scriv!AF14)),
  IF($Z$36&lt;&gt;"",LEFT( Z$36, FIND(",",Z$36)-1) &amp; "=" &amp; $AH52 &amp; RIGHT( Z$36, LEN(Z$36) + 1 - FIND(",",Z$36)),""))),
IF(scriv!O14&lt;&gt;"", LEFT( scriv!O14, FIND(",",scriv!O14)-1) &amp; "=" &amp; $AH52 &amp; RIGHT( scriv!O14, LEN(scriv!O14) + 1 - FIND(",",scriv!O14)),
LEFT( Z$37, FIND(",",Z$37)-1) &amp; "=" &amp; $AH52 &amp; RIGHT( Z$37, LEN(Z$37) + 1 - FIND(",",Z$37))))</f>
        <v>drawOpen=Video,1.2</v>
      </c>
      <c r="AA52" s="81" t="str">
        <f>IF($E52="",
( IF(scriv!AG14&lt;&gt;"", LEFT( scriv!AG14, FIND(",",scriv!AG14)-1) &amp; "=" &amp; $AH52 &amp; RIGHT( scriv!AG14, LEN(scriv!AG14) + 1 - FIND(",",scriv!AG14)),
  IF($AA$36&lt;&gt;"",LEFT( AA$36, FIND(",",AA$36)-1) &amp; "=" &amp; $AH52 &amp; RIGHT( AA$36, LEN(AA$36) + 1 - FIND(",",AA$36)),""))),
IF(scriv!P14&lt;&gt;"", LEFT( scriv!P14, FIND(",",scriv!P14)-1) &amp; "=" &amp; $AH52 &amp; RIGHT( scriv!P14, LEN(scriv!P14) + 1 - FIND(",",scriv!P14)),
LEFT( AA$37, FIND(",",AA$37)-1) &amp; "=" &amp; $AH52 &amp; RIGHT( AA$37, LEN(AA$37) + 1 - FIND(",",AA$37))))</f>
        <v>drawClose=Video,1.2</v>
      </c>
      <c r="AB52" s="167" t="str">
        <f t="shared" si="2"/>
        <v>noTitle</v>
      </c>
      <c r="AC52" s="167"/>
      <c r="AD52" s="45"/>
      <c r="AE52" s="168"/>
      <c r="AF52" s="169">
        <f>IF(D52="",scriv!B14,"")</f>
        <v>7</v>
      </c>
      <c r="AG52" s="170" t="str">
        <f t="shared" si="32"/>
        <v>N</v>
      </c>
      <c r="AH52" s="169" t="str">
        <f t="shared" si="33"/>
        <v>Video</v>
      </c>
      <c r="AI52" s="169" t="str">
        <f t="shared" si="34"/>
        <v>Video</v>
      </c>
      <c r="AJ52" s="86">
        <f>ROUNDDOWN( (LEN(scriv!B14)+1) / 2, 0 )</f>
        <v>1</v>
      </c>
      <c r="AK52" s="82">
        <f t="shared" si="35"/>
        <v>7</v>
      </c>
      <c r="AL52" s="82" t="str">
        <f t="shared" si="36"/>
        <v>-</v>
      </c>
      <c r="AM52" s="82" t="str">
        <f t="shared" si="37"/>
        <v>-</v>
      </c>
      <c r="AN52" s="82" t="str">
        <f t="shared" si="38"/>
        <v>-</v>
      </c>
      <c r="AO52" s="82" t="str">
        <f t="shared" si="39"/>
        <v>-</v>
      </c>
      <c r="AP52" s="82" t="str">
        <f t="shared" si="40"/>
        <v>-</v>
      </c>
      <c r="AQ52" s="82" t="str">
        <f t="shared" si="41"/>
        <v>-</v>
      </c>
      <c r="AR52" s="82" t="str">
        <f t="shared" si="42"/>
        <v>-</v>
      </c>
      <c r="AT52" s="82">
        <f t="shared" si="8"/>
        <v>10</v>
      </c>
      <c r="AU52" s="82" t="str">
        <f ca="1">IF(    MAX(OFFSET(AL52,0,0,MATCH("-",AL52:AL$638,0))) = 0,"",
IFERROR(MAX(OFFSET(AL52,0,0,MATCH("-",AL52:AL$638,0))),""))</f>
        <v/>
      </c>
      <c r="AV52" s="82" t="str">
        <f ca="1">IF(    MAX(OFFSET(AM52,0,0,MATCH("-",AM52:AM$638,0))) = 0,"",
IFERROR(MAX(OFFSET(AM52,0,0,MATCH("-",AM52:AM$638,0))),""))</f>
        <v/>
      </c>
      <c r="AW52" s="82" t="str">
        <f ca="1">IF(    MAX(OFFSET(AN52,0,0,MATCH("-",AN52:AN$638,0))) = 0,"",
IFERROR(MAX(OFFSET(AN52,0,0,MATCH("-",AN52:AN$638,0))),""))</f>
        <v/>
      </c>
      <c r="AX52" s="82" t="str">
        <f ca="1">IF(    MAX(OFFSET(AO52,0,0,MATCH("-",AO52:AO$638,0))) = 0,"",
IFERROR(MAX(OFFSET(AO52,0,0,MATCH("-",AO52:AO$638,0))),""))</f>
        <v/>
      </c>
      <c r="AY52" s="82" t="str">
        <f ca="1">IF(    MAX(OFFSET(AP52,0,0,MATCH("-",AP52:AP$638,0))) = 0,"",
IFERROR(MAX(OFFSET(AP52,0,0,MATCH("-",AP52:AP$638,0))),""))</f>
        <v/>
      </c>
      <c r="AZ52" s="82" t="str">
        <f ca="1">IF(    MAX(OFFSET(AQ52,0,0,MATCH("-",AQ52:AQ$638,0))) = 0,"",
IFERROR(MAX(OFFSET(AQ52,0,0,MATCH("-",AQ52:AQ$638,0))),""))</f>
        <v/>
      </c>
      <c r="BA52" s="82" t="str">
        <f ca="1">IF(    MAX(OFFSET(AR52,0,0,MATCH("-",AR52:AR$638,0))) = 0,"",
IFERROR(MAX(OFFSET(AR52,0,0,MATCH("-",AR52:AR$638,0))),""))</f>
        <v/>
      </c>
      <c r="BB52" s="112">
        <f t="shared" ca="1" si="43"/>
        <v>54</v>
      </c>
      <c r="BC52" s="111">
        <f t="shared" ca="1" si="44"/>
        <v>0</v>
      </c>
      <c r="BD52" s="112">
        <f t="shared" ca="1" si="45"/>
        <v>0</v>
      </c>
      <c r="BE52" s="111">
        <f t="shared" ca="1" si="46"/>
        <v>200</v>
      </c>
      <c r="BF52" s="113">
        <f t="shared" ca="1" si="47"/>
        <v>2000</v>
      </c>
      <c r="BG52" s="113">
        <f t="shared" ca="1" si="48"/>
        <v>0</v>
      </c>
      <c r="BH52" s="112">
        <f t="shared" ca="1" si="49"/>
        <v>2000</v>
      </c>
      <c r="BI52" s="112">
        <f t="shared" ca="1" si="50"/>
        <v>200</v>
      </c>
      <c r="BJ52" s="157"/>
      <c r="BK52" s="157"/>
      <c r="BL52" s="158" t="str">
        <f>scriv!AI14</f>
        <v>MacroDemo</v>
      </c>
      <c r="BM52" s="157"/>
      <c r="BN52" s="157" t="str">
        <f t="shared" si="51"/>
        <v>node</v>
      </c>
      <c r="BO52" s="157"/>
      <c r="BP52" s="159">
        <f t="shared" ca="1" si="52"/>
        <v>2</v>
      </c>
      <c r="BQ52" s="159">
        <f t="shared" ca="1" si="53"/>
        <v>2</v>
      </c>
      <c r="BR52" s="159">
        <f t="shared" si="18"/>
        <v>1</v>
      </c>
      <c r="BS52" s="159" t="str">
        <f t="shared" si="19"/>
        <v>symbol</v>
      </c>
      <c r="BT52" s="157" t="str">
        <f>IF(scriv!V14&lt;&gt;"",scriv!V14,
IF(E52="",IFERROR(VLOOKUP(BL52,$AH$40:$BT$638,39,FALSE),$BT$36),
$BT$37))</f>
        <v>NodeSquare</v>
      </c>
      <c r="BU52" s="166">
        <f t="shared" ca="1" si="54"/>
        <v>2000</v>
      </c>
      <c r="BV52" s="166">
        <f t="shared" ca="1" si="55"/>
        <v>200</v>
      </c>
      <c r="BW52" s="166">
        <f t="shared" ca="1" si="56"/>
        <v>0</v>
      </c>
      <c r="BX52" s="166">
        <f t="shared" ca="1" si="57"/>
        <v>0</v>
      </c>
      <c r="BY52" s="180" t="str">
        <f t="shared" si="58"/>
        <v/>
      </c>
      <c r="BZ52" s="180" t="str">
        <f t="shared" si="59"/>
        <v/>
      </c>
      <c r="CA52" s="81" t="str">
        <f>IF(scriv!E14&lt;&gt;"",scriv!E14,"")</f>
        <v/>
      </c>
      <c r="CB52" s="82">
        <f t="shared" si="29"/>
        <v>0</v>
      </c>
      <c r="CC52" s="82">
        <f t="shared" si="60"/>
        <v>7</v>
      </c>
      <c r="CD52" s="82" t="str">
        <f t="shared" si="61"/>
        <v>-</v>
      </c>
      <c r="CE52" s="82" t="str">
        <f t="shared" si="62"/>
        <v>-</v>
      </c>
      <c r="CF52" s="82" t="str">
        <f t="shared" si="63"/>
        <v>-</v>
      </c>
      <c r="CG52" s="82" t="str">
        <f t="shared" si="64"/>
        <v>-</v>
      </c>
      <c r="CH52" s="82" t="str">
        <f t="shared" si="65"/>
        <v>-</v>
      </c>
      <c r="CI52" s="82" t="str">
        <f t="shared" si="66"/>
        <v>-</v>
      </c>
      <c r="CJ52" s="82" t="str">
        <f t="shared" si="67"/>
        <v>-</v>
      </c>
      <c r="CK52" s="82" t="str">
        <f t="shared" si="68"/>
        <v>-</v>
      </c>
    </row>
    <row r="53" spans="1:89" s="82" customFormat="1" ht="18" customHeight="1">
      <c r="A53" s="81" t="str">
        <f>scriv!AH15</f>
        <v>Animations</v>
      </c>
      <c r="B53" s="81" t="str">
        <f>IF(scriv!D15&lt;&gt;"",scriv!D15,"")</f>
        <v>Animations</v>
      </c>
      <c r="C53" s="81" t="str">
        <f>IF( scriv!AL15&lt;&gt;"", IF(D53&lt;&gt;"","connection ","")&amp;scriv!AL15,IF(D53&lt;&gt;"","connection",""))</f>
        <v/>
      </c>
      <c r="D53" s="82" t="str">
        <f>scriv!AJ15</f>
        <v/>
      </c>
      <c r="E53" s="82" t="str">
        <f>scriv!AK15</f>
        <v/>
      </c>
      <c r="F53" s="156">
        <f>ROW()</f>
        <v>53</v>
      </c>
      <c r="I53" s="81" t="str">
        <f>IF(scriv!AA15&lt;&gt;"",scriv!AA15,J53)</f>
        <v/>
      </c>
      <c r="J53" s="81" t="str">
        <f>IF(scriv!AB15&lt;&gt;"",scriv!AB15,"")</f>
        <v/>
      </c>
      <c r="K53" s="82" t="str">
        <f t="shared" si="3"/>
        <v>none</v>
      </c>
      <c r="L53" s="82" t="str">
        <f t="shared" si="30"/>
        <v>+++&amp;speakTT=Animations</v>
      </c>
      <c r="M53" s="82" t="str">
        <f t="shared" si="4"/>
        <v>OpenClose</v>
      </c>
      <c r="N53" s="82" t="str">
        <f t="shared" si="5"/>
        <v/>
      </c>
      <c r="O53" s="119" t="str">
        <f t="shared" si="31"/>
        <v/>
      </c>
      <c r="P53" s="81" t="str">
        <f>IF(scriv!I15&lt;&gt;"",scriv!I15,"")</f>
        <v/>
      </c>
      <c r="Q53" s="81" t="str">
        <f>IF(scriv!J15&lt;&gt;"",scriv!J15,"")</f>
        <v/>
      </c>
      <c r="R53" s="81">
        <f>IF(scriv!K15&lt;&gt;"",scriv!K15,
IF(I53&lt;&gt;"",1,$R$36))</f>
        <v>0</v>
      </c>
      <c r="S53" s="81" t="str">
        <f>IF(scriv!L15&lt;&gt;"",scriv!L15,
IF(scriv!AB15&lt;&gt;"",$S$36,"none"))</f>
        <v>none</v>
      </c>
      <c r="T53" s="81" t="str">
        <f>IF(scriv!Q15&lt;&gt;"",scriv!Q15,"")</f>
        <v/>
      </c>
      <c r="U53" s="81" t="str">
        <f>IF(scriv!R15&lt;&gt;"",scriv!R15,"")</f>
        <v/>
      </c>
      <c r="V53" s="81" t="str">
        <f>IF(scriv!S15&lt;&gt;"",scriv!S15,"")</f>
        <v/>
      </c>
      <c r="W53" s="81" t="str">
        <f>IF(scriv!T15&lt;&gt;"",scriv!T15,"")</f>
        <v/>
      </c>
      <c r="X53" s="81" t="str">
        <f>IF($E53="",
( IF(scriv!AD15&lt;&gt;"", LEFT( scriv!AD15, FIND(",",scriv!AD15)-1) &amp; "=" &amp; $AH53 &amp; RIGHT( scriv!AD15, LEN(scriv!AD15) + 1 - FIND(",",scriv!AD15)),
  IF($X$36&lt;&gt;"",LEFT( X$36, FIND(",",X$36)-1) &amp; "=" &amp; $AH53 &amp; RIGHT( X$36, LEN(X$36) + 1 - FIND(",",X$36)),""))),
IF(scriv!M15&lt;&gt;"", LEFT( scriv!M15, FIND(",",scriv!M15)-1) &amp; "=" &amp; $AH53 &amp; RIGHT( scriv!M15, LEN(scriv!M15) + 1 - FIND(",",scriv!M15)),
LEFT( X$37, FIND(",",X$37)-1) &amp; "=" &amp; $AH53 &amp; RIGHT( X$37, LEN(X$37) + 1 - FIND(",",X$37))))</f>
        <v>fadeOn=Animations,0.6</v>
      </c>
      <c r="Y53" s="81" t="str">
        <f>IF($E53="",
( IF(scriv!AE15&lt;&gt;"", LEFT( scriv!AE15, FIND(",",scriv!AE15)-1) &amp; "=" &amp; $AH53 &amp; RIGHT( scriv!AE15, LEN(scriv!AE15) + 1 - FIND(",",scriv!AE15)),
  IF($Y$36&lt;&gt;"",LEFT( Y$36, FIND(",",Y$36)-1) &amp; "=" &amp; $AH53 &amp; RIGHT( Y$36, LEN(Y$36) + 1 - FIND(",",Y$36)),""))),
IF(scriv!N15&lt;&gt;"", LEFT( scriv!N15, FIND(",",scriv!N15)-1) &amp; "=" &amp; $AH53 &amp; RIGHT( scriv!N15, LEN(scriv!N15) + 1 - FIND(",",scriv!N15)),
LEFT( Y$37, FIND(",",Y$37)-1) &amp; "=" &amp; $AH53 &amp; RIGHT( Y$37, LEN(Y$37) + 1 - FIND(",",Y$37))))</f>
        <v>fadeOff=Animations,0.6</v>
      </c>
      <c r="Z53" s="81" t="str">
        <f>IF($E53="",
( IF(scriv!AF15&lt;&gt;"", LEFT( scriv!AF15, FIND(",",scriv!AF15)-1) &amp; "=" &amp; $AH53 &amp; RIGHT( scriv!AF15, LEN(scriv!AF15) + 1 - FIND(",",scriv!AF15)),
  IF($Z$36&lt;&gt;"",LEFT( Z$36, FIND(",",Z$36)-1) &amp; "=" &amp; $AH53 &amp; RIGHT( Z$36, LEN(Z$36) + 1 - FIND(",",Z$36)),""))),
IF(scriv!O15&lt;&gt;"", LEFT( scriv!O15, FIND(",",scriv!O15)-1) &amp; "=" &amp; $AH53 &amp; RIGHT( scriv!O15, LEN(scriv!O15) + 1 - FIND(",",scriv!O15)),
LEFT( Z$37, FIND(",",Z$37)-1) &amp; "=" &amp; $AH53 &amp; RIGHT( Z$37, LEN(Z$37) + 1 - FIND(",",Z$37))))</f>
        <v>drawOpen=Animations,1.2</v>
      </c>
      <c r="AA53" s="81" t="str">
        <f>IF($E53="",
( IF(scriv!AG15&lt;&gt;"", LEFT( scriv!AG15, FIND(",",scriv!AG15)-1) &amp; "=" &amp; $AH53 &amp; RIGHT( scriv!AG15, LEN(scriv!AG15) + 1 - FIND(",",scriv!AG15)),
  IF($AA$36&lt;&gt;"",LEFT( AA$36, FIND(",",AA$36)-1) &amp; "=" &amp; $AH53 &amp; RIGHT( AA$36, LEN(AA$36) + 1 - FIND(",",AA$36)),""))),
IF(scriv!P15&lt;&gt;"", LEFT( scriv!P15, FIND(",",scriv!P15)-1) &amp; "=" &amp; $AH53 &amp; RIGHT( scriv!P15, LEN(scriv!P15) + 1 - FIND(",",scriv!P15)),
LEFT( AA$37, FIND(",",AA$37)-1) &amp; "=" &amp; $AH53 &amp; RIGHT( AA$37, LEN(AA$37) + 1 - FIND(",",AA$37))))</f>
        <v>drawClose=Animations,1.2</v>
      </c>
      <c r="AB53" s="167" t="str">
        <f t="shared" si="2"/>
        <v>noTitle</v>
      </c>
      <c r="AC53" s="167"/>
      <c r="AD53" s="45"/>
      <c r="AE53" s="168"/>
      <c r="AF53" s="169">
        <f>IF(D53="",scriv!B15,"")</f>
        <v>8</v>
      </c>
      <c r="AG53" s="170" t="str">
        <f t="shared" si="32"/>
        <v>N</v>
      </c>
      <c r="AH53" s="169" t="str">
        <f t="shared" si="33"/>
        <v>Animations</v>
      </c>
      <c r="AI53" s="169" t="str">
        <f t="shared" si="34"/>
        <v>Animations</v>
      </c>
      <c r="AJ53" s="86">
        <f>ROUNDDOWN( (LEN(scriv!B15)+1) / 2, 0 )</f>
        <v>1</v>
      </c>
      <c r="AK53" s="82">
        <f t="shared" si="35"/>
        <v>8</v>
      </c>
      <c r="AL53" s="82" t="str">
        <f t="shared" si="36"/>
        <v>-</v>
      </c>
      <c r="AM53" s="82" t="str">
        <f t="shared" si="37"/>
        <v>-</v>
      </c>
      <c r="AN53" s="82" t="str">
        <f t="shared" si="38"/>
        <v>-</v>
      </c>
      <c r="AO53" s="82" t="str">
        <f t="shared" si="39"/>
        <v>-</v>
      </c>
      <c r="AP53" s="82" t="str">
        <f t="shared" si="40"/>
        <v>-</v>
      </c>
      <c r="AQ53" s="82" t="str">
        <f t="shared" si="41"/>
        <v>-</v>
      </c>
      <c r="AR53" s="82" t="str">
        <f t="shared" si="42"/>
        <v>-</v>
      </c>
      <c r="AT53" s="82">
        <f t="shared" si="8"/>
        <v>10</v>
      </c>
      <c r="AU53" s="82" t="str">
        <f ca="1">IF(    MAX(OFFSET(AL53,0,0,MATCH("-",AL53:AL$638,0))) = 0,"",
IFERROR(MAX(OFFSET(AL53,0,0,MATCH("-",AL53:AL$638,0))),""))</f>
        <v/>
      </c>
      <c r="AV53" s="82" t="str">
        <f ca="1">IF(    MAX(OFFSET(AM53,0,0,MATCH("-",AM53:AM$638,0))) = 0,"",
IFERROR(MAX(OFFSET(AM53,0,0,MATCH("-",AM53:AM$638,0))),""))</f>
        <v/>
      </c>
      <c r="AW53" s="82" t="str">
        <f ca="1">IF(    MAX(OFFSET(AN53,0,0,MATCH("-",AN53:AN$638,0))) = 0,"",
IFERROR(MAX(OFFSET(AN53,0,0,MATCH("-",AN53:AN$638,0))),""))</f>
        <v/>
      </c>
      <c r="AX53" s="82" t="str">
        <f ca="1">IF(    MAX(OFFSET(AO53,0,0,MATCH("-",AO53:AO$638,0))) = 0,"",
IFERROR(MAX(OFFSET(AO53,0,0,MATCH("-",AO53:AO$638,0))),""))</f>
        <v/>
      </c>
      <c r="AY53" s="82" t="str">
        <f ca="1">IF(    MAX(OFFSET(AP53,0,0,MATCH("-",AP53:AP$638,0))) = 0,"",
IFERROR(MAX(OFFSET(AP53,0,0,MATCH("-",AP53:AP$638,0))),""))</f>
        <v/>
      </c>
      <c r="AZ53" s="82" t="str">
        <f ca="1">IF(    MAX(OFFSET(AQ53,0,0,MATCH("-",AQ53:AQ$638,0))) = 0,"",
IFERROR(MAX(OFFSET(AQ53,0,0,MATCH("-",AQ53:AQ$638,0))),""))</f>
        <v/>
      </c>
      <c r="BA53" s="82" t="str">
        <f ca="1">IF(    MAX(OFFSET(AR53,0,0,MATCH("-",AR53:AR$638,0))) = 0,"",
IFERROR(MAX(OFFSET(AR53,0,0,MATCH("-",AR53:AR$638,0))),""))</f>
        <v/>
      </c>
      <c r="BB53" s="112">
        <f t="shared" ca="1" si="43"/>
        <v>90</v>
      </c>
      <c r="BC53" s="111">
        <f t="shared" ca="1" si="44"/>
        <v>0</v>
      </c>
      <c r="BD53" s="112">
        <f t="shared" ca="1" si="45"/>
        <v>0</v>
      </c>
      <c r="BE53" s="111">
        <f t="shared" ca="1" si="46"/>
        <v>200</v>
      </c>
      <c r="BF53" s="113">
        <f t="shared" ca="1" si="47"/>
        <v>2000</v>
      </c>
      <c r="BG53" s="113">
        <f t="shared" ca="1" si="48"/>
        <v>0</v>
      </c>
      <c r="BH53" s="112">
        <f t="shared" ca="1" si="49"/>
        <v>2000</v>
      </c>
      <c r="BI53" s="112">
        <f t="shared" ca="1" si="50"/>
        <v>200</v>
      </c>
      <c r="BJ53" s="157"/>
      <c r="BK53" s="157"/>
      <c r="BL53" s="158" t="str">
        <f>scriv!AI15</f>
        <v>MacroDemo</v>
      </c>
      <c r="BM53" s="157"/>
      <c r="BN53" s="157" t="str">
        <f t="shared" si="51"/>
        <v>node</v>
      </c>
      <c r="BO53" s="157"/>
      <c r="BP53" s="159">
        <f t="shared" ca="1" si="52"/>
        <v>2</v>
      </c>
      <c r="BQ53" s="159">
        <f t="shared" ca="1" si="53"/>
        <v>2</v>
      </c>
      <c r="BR53" s="159">
        <f t="shared" si="18"/>
        <v>1</v>
      </c>
      <c r="BS53" s="159" t="str">
        <f t="shared" si="19"/>
        <v>symbol</v>
      </c>
      <c r="BT53" s="157" t="str">
        <f>IF(scriv!V15&lt;&gt;"",scriv!V15,
IF(E53="",IFERROR(VLOOKUP(BL53,$AH$40:$BT$638,39,FALSE),$BT$36),
$BT$37))</f>
        <v>NodeSquare</v>
      </c>
      <c r="BU53" s="166">
        <f t="shared" ca="1" si="54"/>
        <v>2000</v>
      </c>
      <c r="BV53" s="166">
        <f t="shared" ca="1" si="55"/>
        <v>200</v>
      </c>
      <c r="BW53" s="166">
        <f t="shared" ca="1" si="56"/>
        <v>0</v>
      </c>
      <c r="BX53" s="166">
        <f t="shared" ca="1" si="57"/>
        <v>0</v>
      </c>
      <c r="BY53" s="180" t="str">
        <f t="shared" si="58"/>
        <v/>
      </c>
      <c r="BZ53" s="180" t="str">
        <f t="shared" si="59"/>
        <v/>
      </c>
      <c r="CA53" s="81" t="str">
        <f>IF(scriv!E15&lt;&gt;"",scriv!E15,"")</f>
        <v/>
      </c>
      <c r="CB53" s="82">
        <f t="shared" si="29"/>
        <v>0</v>
      </c>
      <c r="CC53" s="82">
        <f t="shared" si="60"/>
        <v>8</v>
      </c>
      <c r="CD53" s="82" t="str">
        <f t="shared" si="61"/>
        <v>-</v>
      </c>
      <c r="CE53" s="82" t="str">
        <f t="shared" si="62"/>
        <v>-</v>
      </c>
      <c r="CF53" s="82" t="str">
        <f t="shared" si="63"/>
        <v>-</v>
      </c>
      <c r="CG53" s="82" t="str">
        <f t="shared" si="64"/>
        <v>-</v>
      </c>
      <c r="CH53" s="82" t="str">
        <f t="shared" si="65"/>
        <v>-</v>
      </c>
      <c r="CI53" s="82" t="str">
        <f t="shared" si="66"/>
        <v>-</v>
      </c>
      <c r="CJ53" s="82" t="str">
        <f t="shared" si="67"/>
        <v>-</v>
      </c>
      <c r="CK53" s="82" t="str">
        <f t="shared" si="68"/>
        <v>-</v>
      </c>
    </row>
    <row r="54" spans="1:89" s="82" customFormat="1" ht="18" customHeight="1">
      <c r="A54" s="81" t="str">
        <f>scriv!AH16</f>
        <v>Forms</v>
      </c>
      <c r="B54" s="81" t="str">
        <f>IF(scriv!D16&lt;&gt;"",scriv!D16,"")</f>
        <v>Forms</v>
      </c>
      <c r="C54" s="81" t="str">
        <f>IF( scriv!AL16&lt;&gt;"", IF(D54&lt;&gt;"","connection ","")&amp;scriv!AL16,IF(D54&lt;&gt;"","connection",""))</f>
        <v/>
      </c>
      <c r="D54" s="82" t="str">
        <f>scriv!AJ16</f>
        <v/>
      </c>
      <c r="E54" s="82" t="str">
        <f>scriv!AK16</f>
        <v/>
      </c>
      <c r="F54" s="156">
        <f>ROW()</f>
        <v>54</v>
      </c>
      <c r="I54" s="81" t="str">
        <f>IF(scriv!AA16&lt;&gt;"",scriv!AA16,J54)</f>
        <v/>
      </c>
      <c r="J54" s="81" t="str">
        <f>IF(scriv!AB16&lt;&gt;"",scriv!AB16,"")</f>
        <v/>
      </c>
      <c r="K54" s="82" t="str">
        <f t="shared" si="3"/>
        <v>none</v>
      </c>
      <c r="L54" s="82" t="str">
        <f t="shared" si="30"/>
        <v>+++&amp;speakTT=Forms</v>
      </c>
      <c r="M54" s="82" t="str">
        <f t="shared" si="4"/>
        <v>OpenClose</v>
      </c>
      <c r="N54" s="82" t="str">
        <f t="shared" si="5"/>
        <v/>
      </c>
      <c r="O54" s="119" t="str">
        <f t="shared" si="31"/>
        <v/>
      </c>
      <c r="P54" s="81" t="str">
        <f>IF(scriv!I16&lt;&gt;"",scriv!I16,"")</f>
        <v/>
      </c>
      <c r="Q54" s="81" t="str">
        <f>IF(scriv!J16&lt;&gt;"",scriv!J16,"")</f>
        <v/>
      </c>
      <c r="R54" s="81">
        <f>IF(scriv!K16&lt;&gt;"",scriv!K16,
IF(I54&lt;&gt;"",1,$R$36))</f>
        <v>0</v>
      </c>
      <c r="S54" s="81" t="str">
        <f>IF(scriv!L16&lt;&gt;"",scriv!L16,
IF(scriv!AB16&lt;&gt;"",$S$36,"none"))</f>
        <v>none</v>
      </c>
      <c r="T54" s="81" t="str">
        <f>IF(scriv!Q16&lt;&gt;"",scriv!Q16,"")</f>
        <v/>
      </c>
      <c r="U54" s="81" t="str">
        <f>IF(scriv!R16&lt;&gt;"",scriv!R16,"")</f>
        <v/>
      </c>
      <c r="V54" s="81" t="str">
        <f>IF(scriv!S16&lt;&gt;"",scriv!S16,"")</f>
        <v/>
      </c>
      <c r="W54" s="81" t="str">
        <f>IF(scriv!T16&lt;&gt;"",scriv!T16,"")</f>
        <v/>
      </c>
      <c r="X54" s="81" t="str">
        <f>IF($E54="",
( IF(scriv!AD16&lt;&gt;"", LEFT( scriv!AD16, FIND(",",scriv!AD16)-1) &amp; "=" &amp; $AH54 &amp; RIGHT( scriv!AD16, LEN(scriv!AD16) + 1 - FIND(",",scriv!AD16)),
  IF($X$36&lt;&gt;"",LEFT( X$36, FIND(",",X$36)-1) &amp; "=" &amp; $AH54 &amp; RIGHT( X$36, LEN(X$36) + 1 - FIND(",",X$36)),""))),
IF(scriv!M16&lt;&gt;"", LEFT( scriv!M16, FIND(",",scriv!M16)-1) &amp; "=" &amp; $AH54 &amp; RIGHT( scriv!M16, LEN(scriv!M16) + 1 - FIND(",",scriv!M16)),
LEFT( X$37, FIND(",",X$37)-1) &amp; "=" &amp; $AH54 &amp; RIGHT( X$37, LEN(X$37) + 1 - FIND(",",X$37))))</f>
        <v>fadeOn=Forms,0.6</v>
      </c>
      <c r="Y54" s="81" t="str">
        <f>IF($E54="",
( IF(scriv!AE16&lt;&gt;"", LEFT( scriv!AE16, FIND(",",scriv!AE16)-1) &amp; "=" &amp; $AH54 &amp; RIGHT( scriv!AE16, LEN(scriv!AE16) + 1 - FIND(",",scriv!AE16)),
  IF($Y$36&lt;&gt;"",LEFT( Y$36, FIND(",",Y$36)-1) &amp; "=" &amp; $AH54 &amp; RIGHT( Y$36, LEN(Y$36) + 1 - FIND(",",Y$36)),""))),
IF(scriv!N16&lt;&gt;"", LEFT( scriv!N16, FIND(",",scriv!N16)-1) &amp; "=" &amp; $AH54 &amp; RIGHT( scriv!N16, LEN(scriv!N16) + 1 - FIND(",",scriv!N16)),
LEFT( Y$37, FIND(",",Y$37)-1) &amp; "=" &amp; $AH54 &amp; RIGHT( Y$37, LEN(Y$37) + 1 - FIND(",",Y$37))))</f>
        <v>fadeOff=Forms,0.6</v>
      </c>
      <c r="Z54" s="81" t="str">
        <f>IF($E54="",
( IF(scriv!AF16&lt;&gt;"", LEFT( scriv!AF16, FIND(",",scriv!AF16)-1) &amp; "=" &amp; $AH54 &amp; RIGHT( scriv!AF16, LEN(scriv!AF16) + 1 - FIND(",",scriv!AF16)),
  IF($Z$36&lt;&gt;"",LEFT( Z$36, FIND(",",Z$36)-1) &amp; "=" &amp; $AH54 &amp; RIGHT( Z$36, LEN(Z$36) + 1 - FIND(",",Z$36)),""))),
IF(scriv!O16&lt;&gt;"", LEFT( scriv!O16, FIND(",",scriv!O16)-1) &amp; "=" &amp; $AH54 &amp; RIGHT( scriv!O16, LEN(scriv!O16) + 1 - FIND(",",scriv!O16)),
LEFT( Z$37, FIND(",",Z$37)-1) &amp; "=" &amp; $AH54 &amp; RIGHT( Z$37, LEN(Z$37) + 1 - FIND(",",Z$37))))</f>
        <v>drawOpen=Forms,1.2</v>
      </c>
      <c r="AA54" s="81" t="str">
        <f>IF($E54="",
( IF(scriv!AG16&lt;&gt;"", LEFT( scriv!AG16, FIND(",",scriv!AG16)-1) &amp; "=" &amp; $AH54 &amp; RIGHT( scriv!AG16, LEN(scriv!AG16) + 1 - FIND(",",scriv!AG16)),
  IF($AA$36&lt;&gt;"",LEFT( AA$36, FIND(",",AA$36)-1) &amp; "=" &amp; $AH54 &amp; RIGHT( AA$36, LEN(AA$36) + 1 - FIND(",",AA$36)),""))),
IF(scriv!P16&lt;&gt;"", LEFT( scriv!P16, FIND(",",scriv!P16)-1) &amp; "=" &amp; $AH54 &amp; RIGHT( scriv!P16, LEN(scriv!P16) + 1 - FIND(",",scriv!P16)),
LEFT( AA$37, FIND(",",AA$37)-1) &amp; "=" &amp; $AH54 &amp; RIGHT( AA$37, LEN(AA$37) + 1 - FIND(",",AA$37))))</f>
        <v>drawClose=Forms,1.2</v>
      </c>
      <c r="AB54" s="167" t="str">
        <f t="shared" si="2"/>
        <v>noTitle</v>
      </c>
      <c r="AC54" s="167"/>
      <c r="AD54" s="45"/>
      <c r="AE54" s="168"/>
      <c r="AF54" s="169">
        <f>IF(D54="",scriv!B16,"")</f>
        <v>9</v>
      </c>
      <c r="AG54" s="170" t="str">
        <f t="shared" si="32"/>
        <v>N</v>
      </c>
      <c r="AH54" s="169" t="str">
        <f t="shared" si="33"/>
        <v>Forms</v>
      </c>
      <c r="AI54" s="169" t="str">
        <f t="shared" si="34"/>
        <v>Forms</v>
      </c>
      <c r="AJ54" s="86">
        <f>ROUNDDOWN( (LEN(scriv!B16)+1) / 2, 0 )</f>
        <v>1</v>
      </c>
      <c r="AK54" s="82">
        <f t="shared" si="35"/>
        <v>9</v>
      </c>
      <c r="AL54" s="82" t="str">
        <f t="shared" si="36"/>
        <v>-</v>
      </c>
      <c r="AM54" s="82" t="str">
        <f t="shared" si="37"/>
        <v>-</v>
      </c>
      <c r="AN54" s="82" t="str">
        <f t="shared" si="38"/>
        <v>-</v>
      </c>
      <c r="AO54" s="82" t="str">
        <f t="shared" si="39"/>
        <v>-</v>
      </c>
      <c r="AP54" s="82" t="str">
        <f t="shared" si="40"/>
        <v>-</v>
      </c>
      <c r="AQ54" s="82" t="str">
        <f t="shared" si="41"/>
        <v>-</v>
      </c>
      <c r="AR54" s="82" t="str">
        <f t="shared" si="42"/>
        <v>-</v>
      </c>
      <c r="AT54" s="82">
        <f t="shared" si="8"/>
        <v>10</v>
      </c>
      <c r="AU54" s="82" t="str">
        <f ca="1">IF(    MAX(OFFSET(AL54,0,0,MATCH("-",AL54:AL$638,0))) = 0,"",
IFERROR(MAX(OFFSET(AL54,0,0,MATCH("-",AL54:AL$638,0))),""))</f>
        <v/>
      </c>
      <c r="AV54" s="82" t="str">
        <f ca="1">IF(    MAX(OFFSET(AM54,0,0,MATCH("-",AM54:AM$638,0))) = 0,"",
IFERROR(MAX(OFFSET(AM54,0,0,MATCH("-",AM54:AM$638,0))),""))</f>
        <v/>
      </c>
      <c r="AW54" s="82" t="str">
        <f ca="1">IF(    MAX(OFFSET(AN54,0,0,MATCH("-",AN54:AN$638,0))) = 0,"",
IFERROR(MAX(OFFSET(AN54,0,0,MATCH("-",AN54:AN$638,0))),""))</f>
        <v/>
      </c>
      <c r="AX54" s="82" t="str">
        <f ca="1">IF(    MAX(OFFSET(AO54,0,0,MATCH("-",AO54:AO$638,0))) = 0,"",
IFERROR(MAX(OFFSET(AO54,0,0,MATCH("-",AO54:AO$638,0))),""))</f>
        <v/>
      </c>
      <c r="AY54" s="82" t="str">
        <f ca="1">IF(    MAX(OFFSET(AP54,0,0,MATCH("-",AP54:AP$638,0))) = 0,"",
IFERROR(MAX(OFFSET(AP54,0,0,MATCH("-",AP54:AP$638,0))),""))</f>
        <v/>
      </c>
      <c r="AZ54" s="82" t="str">
        <f ca="1">IF(    MAX(OFFSET(AQ54,0,0,MATCH("-",AQ54:AQ$638,0))) = 0,"",
IFERROR(MAX(OFFSET(AQ54,0,0,MATCH("-",AQ54:AQ$638,0))),""))</f>
        <v/>
      </c>
      <c r="BA54" s="82" t="str">
        <f ca="1">IF(    MAX(OFFSET(AR54,0,0,MATCH("-",AR54:AR$638,0))) = 0,"",
IFERROR(MAX(OFFSET(AR54,0,0,MATCH("-",AR54:AR$638,0))),""))</f>
        <v/>
      </c>
      <c r="BB54" s="112">
        <f t="shared" ca="1" si="43"/>
        <v>126</v>
      </c>
      <c r="BC54" s="111">
        <f t="shared" ca="1" si="44"/>
        <v>0</v>
      </c>
      <c r="BD54" s="112">
        <f t="shared" ca="1" si="45"/>
        <v>0</v>
      </c>
      <c r="BE54" s="111">
        <f t="shared" ca="1" si="46"/>
        <v>200</v>
      </c>
      <c r="BF54" s="113">
        <f t="shared" ca="1" si="47"/>
        <v>2000</v>
      </c>
      <c r="BG54" s="113">
        <f t="shared" ca="1" si="48"/>
        <v>0</v>
      </c>
      <c r="BH54" s="112">
        <f t="shared" ca="1" si="49"/>
        <v>2000</v>
      </c>
      <c r="BI54" s="112">
        <f t="shared" ca="1" si="50"/>
        <v>200</v>
      </c>
      <c r="BJ54" s="157"/>
      <c r="BK54" s="157"/>
      <c r="BL54" s="158" t="str">
        <f>scriv!AI16</f>
        <v>MacroDemo</v>
      </c>
      <c r="BM54" s="157"/>
      <c r="BN54" s="157" t="str">
        <f t="shared" si="51"/>
        <v>node</v>
      </c>
      <c r="BO54" s="157"/>
      <c r="BP54" s="159">
        <f t="shared" ca="1" si="52"/>
        <v>2</v>
      </c>
      <c r="BQ54" s="159">
        <f t="shared" ca="1" si="53"/>
        <v>2</v>
      </c>
      <c r="BR54" s="159">
        <f t="shared" si="18"/>
        <v>1</v>
      </c>
      <c r="BS54" s="159" t="str">
        <f t="shared" si="19"/>
        <v>symbol</v>
      </c>
      <c r="BT54" s="157" t="str">
        <f>IF(scriv!V16&lt;&gt;"",scriv!V16,
IF(E54="",IFERROR(VLOOKUP(BL54,$AH$40:$BT$638,39,FALSE),$BT$36),
$BT$37))</f>
        <v>NodeSquare</v>
      </c>
      <c r="BU54" s="166">
        <f t="shared" ca="1" si="54"/>
        <v>2000</v>
      </c>
      <c r="BV54" s="166">
        <f t="shared" ca="1" si="55"/>
        <v>200</v>
      </c>
      <c r="BW54" s="166">
        <f t="shared" ca="1" si="56"/>
        <v>0</v>
      </c>
      <c r="BX54" s="166">
        <f t="shared" ca="1" si="57"/>
        <v>0</v>
      </c>
      <c r="BY54" s="180" t="str">
        <f t="shared" si="58"/>
        <v/>
      </c>
      <c r="BZ54" s="180" t="str">
        <f t="shared" si="59"/>
        <v/>
      </c>
      <c r="CA54" s="81" t="str">
        <f>IF(scriv!E16&lt;&gt;"",scriv!E16,"")</f>
        <v/>
      </c>
      <c r="CB54" s="82">
        <f t="shared" si="29"/>
        <v>0</v>
      </c>
      <c r="CC54" s="82">
        <f t="shared" si="60"/>
        <v>9</v>
      </c>
      <c r="CD54" s="82" t="str">
        <f t="shared" si="61"/>
        <v>-</v>
      </c>
      <c r="CE54" s="82" t="str">
        <f t="shared" si="62"/>
        <v>-</v>
      </c>
      <c r="CF54" s="82" t="str">
        <f t="shared" si="63"/>
        <v>-</v>
      </c>
      <c r="CG54" s="82" t="str">
        <f t="shared" si="64"/>
        <v>-</v>
      </c>
      <c r="CH54" s="82" t="str">
        <f t="shared" si="65"/>
        <v>-</v>
      </c>
      <c r="CI54" s="82" t="str">
        <f t="shared" si="66"/>
        <v>-</v>
      </c>
      <c r="CJ54" s="82" t="str">
        <f t="shared" si="67"/>
        <v>-</v>
      </c>
      <c r="CK54" s="82" t="str">
        <f t="shared" si="68"/>
        <v>-</v>
      </c>
    </row>
    <row r="55" spans="1:89" s="82" customFormat="1" ht="18" customHeight="1">
      <c r="A55" s="81" t="str">
        <f>scriv!AH17</f>
        <v>SpeechSynthesis</v>
      </c>
      <c r="B55" s="81" t="str">
        <f>IF(scriv!D17&lt;&gt;"",scriv!D17,"")</f>
        <v>Speech Synthesis</v>
      </c>
      <c r="C55" s="81" t="str">
        <f>IF( scriv!AL17&lt;&gt;"", IF(D55&lt;&gt;"","connection ","")&amp;scriv!AL17,IF(D55&lt;&gt;"","connection",""))</f>
        <v/>
      </c>
      <c r="D55" s="82" t="str">
        <f>scriv!AJ17</f>
        <v/>
      </c>
      <c r="E55" s="82" t="str">
        <f>scriv!AK17</f>
        <v/>
      </c>
      <c r="F55" s="156">
        <f>ROW()</f>
        <v>55</v>
      </c>
      <c r="I55" s="81" t="str">
        <f>IF(scriv!AA17&lt;&gt;"",scriv!AA17,J55)</f>
        <v/>
      </c>
      <c r="J55" s="81" t="str">
        <f>IF(scriv!AB17&lt;&gt;"",scriv!AB17,"")</f>
        <v/>
      </c>
      <c r="K55" s="82" t="str">
        <f t="shared" si="3"/>
        <v>none</v>
      </c>
      <c r="L55" s="82" t="str">
        <f t="shared" si="30"/>
        <v>+++&amp;speakTT=SpeechSynthesis</v>
      </c>
      <c r="M55" s="82" t="str">
        <f t="shared" si="4"/>
        <v>OpenClose</v>
      </c>
      <c r="N55" s="82" t="str">
        <f t="shared" si="5"/>
        <v/>
      </c>
      <c r="O55" s="119" t="str">
        <f t="shared" si="31"/>
        <v/>
      </c>
      <c r="P55" s="81" t="str">
        <f>IF(scriv!I17&lt;&gt;"",scriv!I17,"")</f>
        <v/>
      </c>
      <c r="Q55" s="81" t="str">
        <f>IF(scriv!J17&lt;&gt;"",scriv!J17,"")</f>
        <v/>
      </c>
      <c r="R55" s="81">
        <f>IF(scriv!K17&lt;&gt;"",scriv!K17,
IF(I55&lt;&gt;"",1,$R$36))</f>
        <v>0</v>
      </c>
      <c r="S55" s="81" t="str">
        <f>IF(scriv!L17&lt;&gt;"",scriv!L17,
IF(scriv!AB17&lt;&gt;"",$S$36,"none"))</f>
        <v>none</v>
      </c>
      <c r="T55" s="81" t="str">
        <f>IF(scriv!Q17&lt;&gt;"",scriv!Q17,"")</f>
        <v/>
      </c>
      <c r="U55" s="81" t="str">
        <f>IF(scriv!R17&lt;&gt;"",scriv!R17,"")</f>
        <v/>
      </c>
      <c r="V55" s="81" t="str">
        <f>IF(scriv!S17&lt;&gt;"",scriv!S17,"")</f>
        <v/>
      </c>
      <c r="W55" s="81" t="str">
        <f>IF(scriv!T17&lt;&gt;"",scriv!T17,"")</f>
        <v/>
      </c>
      <c r="X55" s="81" t="str">
        <f>IF($E55="",
( IF(scriv!AD17&lt;&gt;"", LEFT( scriv!AD17, FIND(",",scriv!AD17)-1) &amp; "=" &amp; $AH55 &amp; RIGHT( scriv!AD17, LEN(scriv!AD17) + 1 - FIND(",",scriv!AD17)),
  IF($X$36&lt;&gt;"",LEFT( X$36, FIND(",",X$36)-1) &amp; "=" &amp; $AH55 &amp; RIGHT( X$36, LEN(X$36) + 1 - FIND(",",X$36)),""))),
IF(scriv!M17&lt;&gt;"", LEFT( scriv!M17, FIND(",",scriv!M17)-1) &amp; "=" &amp; $AH55 &amp; RIGHT( scriv!M17, LEN(scriv!M17) + 1 - FIND(",",scriv!M17)),
LEFT( X$37, FIND(",",X$37)-1) &amp; "=" &amp; $AH55 &amp; RIGHT( X$37, LEN(X$37) + 1 - FIND(",",X$37))))</f>
        <v>fadeOn=SpeechSynthesis,0.6</v>
      </c>
      <c r="Y55" s="81" t="str">
        <f>IF($E55="",
( IF(scriv!AE17&lt;&gt;"", LEFT( scriv!AE17, FIND(",",scriv!AE17)-1) &amp; "=" &amp; $AH55 &amp; RIGHT( scriv!AE17, LEN(scriv!AE17) + 1 - FIND(",",scriv!AE17)),
  IF($Y$36&lt;&gt;"",LEFT( Y$36, FIND(",",Y$36)-1) &amp; "=" &amp; $AH55 &amp; RIGHT( Y$36, LEN(Y$36) + 1 - FIND(",",Y$36)),""))),
IF(scriv!N17&lt;&gt;"", LEFT( scriv!N17, FIND(",",scriv!N17)-1) &amp; "=" &amp; $AH55 &amp; RIGHT( scriv!N17, LEN(scriv!N17) + 1 - FIND(",",scriv!N17)),
LEFT( Y$37, FIND(",",Y$37)-1) &amp; "=" &amp; $AH55 &amp; RIGHT( Y$37, LEN(Y$37) + 1 - FIND(",",Y$37))))</f>
        <v>fadeOff=SpeechSynthesis,0.6</v>
      </c>
      <c r="Z55" s="81" t="str">
        <f>IF($E55="",
( IF(scriv!AF17&lt;&gt;"", LEFT( scriv!AF17, FIND(",",scriv!AF17)-1) &amp; "=" &amp; $AH55 &amp; RIGHT( scriv!AF17, LEN(scriv!AF17) + 1 - FIND(",",scriv!AF17)),
  IF($Z$36&lt;&gt;"",LEFT( Z$36, FIND(",",Z$36)-1) &amp; "=" &amp; $AH55 &amp; RIGHT( Z$36, LEN(Z$36) + 1 - FIND(",",Z$36)),""))),
IF(scriv!O17&lt;&gt;"", LEFT( scriv!O17, FIND(",",scriv!O17)-1) &amp; "=" &amp; $AH55 &amp; RIGHT( scriv!O17, LEN(scriv!O17) + 1 - FIND(",",scriv!O17)),
LEFT( Z$37, FIND(",",Z$37)-1) &amp; "=" &amp; $AH55 &amp; RIGHT( Z$37, LEN(Z$37) + 1 - FIND(",",Z$37))))</f>
        <v>drawOpen=SpeechSynthesis,1.2</v>
      </c>
      <c r="AA55" s="81" t="str">
        <f>IF($E55="",
( IF(scriv!AG17&lt;&gt;"", LEFT( scriv!AG17, FIND(",",scriv!AG17)-1) &amp; "=" &amp; $AH55 &amp; RIGHT( scriv!AG17, LEN(scriv!AG17) + 1 - FIND(",",scriv!AG17)),
  IF($AA$36&lt;&gt;"",LEFT( AA$36, FIND(",",AA$36)-1) &amp; "=" &amp; $AH55 &amp; RIGHT( AA$36, LEN(AA$36) + 1 - FIND(",",AA$36)),""))),
IF(scriv!P17&lt;&gt;"", LEFT( scriv!P17, FIND(",",scriv!P17)-1) &amp; "=" &amp; $AH55 &amp; RIGHT( scriv!P17, LEN(scriv!P17) + 1 - FIND(",",scriv!P17)),
LEFT( AA$37, FIND(",",AA$37)-1) &amp; "=" &amp; $AH55 &amp; RIGHT( AA$37, LEN(AA$37) + 1 - FIND(",",AA$37))))</f>
        <v>drawClose=SpeechSynthesis,1.2</v>
      </c>
      <c r="AB55" s="167" t="str">
        <f t="shared" si="2"/>
        <v>noTitle</v>
      </c>
      <c r="AC55" s="167"/>
      <c r="AD55" s="45"/>
      <c r="AE55" s="168"/>
      <c r="AF55" s="169">
        <f>IF(D55="",scriv!B17,"")</f>
        <v>10</v>
      </c>
      <c r="AG55" s="170" t="str">
        <f t="shared" si="32"/>
        <v>N</v>
      </c>
      <c r="AH55" s="169" t="str">
        <f t="shared" si="33"/>
        <v>SpeechSynthesis</v>
      </c>
      <c r="AI55" s="169" t="str">
        <f t="shared" si="34"/>
        <v>Speech Synthesis</v>
      </c>
      <c r="AJ55" s="86">
        <f>ROUNDDOWN( (LEN(scriv!B17)+1) / 2, 0 )</f>
        <v>1</v>
      </c>
      <c r="AK55" s="82">
        <f t="shared" si="35"/>
        <v>10</v>
      </c>
      <c r="AL55" s="82" t="str">
        <f t="shared" si="36"/>
        <v>-</v>
      </c>
      <c r="AM55" s="82" t="str">
        <f t="shared" si="37"/>
        <v>-</v>
      </c>
      <c r="AN55" s="82" t="str">
        <f t="shared" si="38"/>
        <v>-</v>
      </c>
      <c r="AO55" s="82" t="str">
        <f t="shared" si="39"/>
        <v>-</v>
      </c>
      <c r="AP55" s="82" t="str">
        <f t="shared" si="40"/>
        <v>-</v>
      </c>
      <c r="AQ55" s="82" t="str">
        <f t="shared" si="41"/>
        <v>-</v>
      </c>
      <c r="AR55" s="82" t="str">
        <f t="shared" si="42"/>
        <v>-</v>
      </c>
      <c r="AT55" s="82">
        <f t="shared" si="8"/>
        <v>10</v>
      </c>
      <c r="AU55" s="82" t="str">
        <f ca="1">IF(    MAX(OFFSET(AL55,0,0,MATCH("-",AL55:AL$638,0))) = 0,"",
IFERROR(MAX(OFFSET(AL55,0,0,MATCH("-",AL55:AL$638,0))),""))</f>
        <v/>
      </c>
      <c r="AV55" s="82" t="str">
        <f ca="1">IF(    MAX(OFFSET(AM55,0,0,MATCH("-",AM55:AM$638,0))) = 0,"",
IFERROR(MAX(OFFSET(AM55,0,0,MATCH("-",AM55:AM$638,0))),""))</f>
        <v/>
      </c>
      <c r="AW55" s="82" t="str">
        <f ca="1">IF(    MAX(OFFSET(AN55,0,0,MATCH("-",AN55:AN$638,0))) = 0,"",
IFERROR(MAX(OFFSET(AN55,0,0,MATCH("-",AN55:AN$638,0))),""))</f>
        <v/>
      </c>
      <c r="AX55" s="82" t="str">
        <f ca="1">IF(    MAX(OFFSET(AO55,0,0,MATCH("-",AO55:AO$638,0))) = 0,"",
IFERROR(MAX(OFFSET(AO55,0,0,MATCH("-",AO55:AO$638,0))),""))</f>
        <v/>
      </c>
      <c r="AY55" s="82" t="str">
        <f ca="1">IF(    MAX(OFFSET(AP55,0,0,MATCH("-",AP55:AP$638,0))) = 0,"",
IFERROR(MAX(OFFSET(AP55,0,0,MATCH("-",AP55:AP$638,0))),""))</f>
        <v/>
      </c>
      <c r="AZ55" s="82" t="str">
        <f ca="1">IF(    MAX(OFFSET(AQ55,0,0,MATCH("-",AQ55:AQ$638,0))) = 0,"",
IFERROR(MAX(OFFSET(AQ55,0,0,MATCH("-",AQ55:AQ$638,0))),""))</f>
        <v/>
      </c>
      <c r="BA55" s="82" t="str">
        <f ca="1">IF(    MAX(OFFSET(AR55,0,0,MATCH("-",AR55:AR$638,0))) = 0,"",
IFERROR(MAX(OFFSET(AR55,0,0,MATCH("-",AR55:AR$638,0))),""))</f>
        <v/>
      </c>
      <c r="BB55" s="112">
        <f t="shared" ca="1" si="43"/>
        <v>162</v>
      </c>
      <c r="BC55" s="111">
        <f t="shared" ca="1" si="44"/>
        <v>0</v>
      </c>
      <c r="BD55" s="112">
        <f t="shared" ca="1" si="45"/>
        <v>0</v>
      </c>
      <c r="BE55" s="111">
        <f t="shared" ca="1" si="46"/>
        <v>200</v>
      </c>
      <c r="BF55" s="113">
        <f t="shared" ca="1" si="47"/>
        <v>2000</v>
      </c>
      <c r="BG55" s="113">
        <f t="shared" ca="1" si="48"/>
        <v>0</v>
      </c>
      <c r="BH55" s="112">
        <f t="shared" ca="1" si="49"/>
        <v>2000</v>
      </c>
      <c r="BI55" s="112">
        <f t="shared" ca="1" si="50"/>
        <v>200</v>
      </c>
      <c r="BJ55" s="157"/>
      <c r="BK55" s="157"/>
      <c r="BL55" s="158" t="str">
        <f>scriv!AI17</f>
        <v>MacroDemo</v>
      </c>
      <c r="BM55" s="157"/>
      <c r="BN55" s="157" t="str">
        <f t="shared" si="51"/>
        <v>node</v>
      </c>
      <c r="BO55" s="157"/>
      <c r="BP55" s="159">
        <f t="shared" ca="1" si="52"/>
        <v>2</v>
      </c>
      <c r="BQ55" s="159">
        <f t="shared" ca="1" si="53"/>
        <v>2</v>
      </c>
      <c r="BR55" s="159">
        <f t="shared" si="18"/>
        <v>1</v>
      </c>
      <c r="BS55" s="159" t="str">
        <f t="shared" si="19"/>
        <v>symbol</v>
      </c>
      <c r="BT55" s="157" t="str">
        <f>IF(scriv!V17&lt;&gt;"",scriv!V17,
IF(E55="",IFERROR(VLOOKUP(BL55,$AH$40:$BT$638,39,FALSE),$BT$36),
$BT$37))</f>
        <v>NodeSquare</v>
      </c>
      <c r="BU55" s="166">
        <f t="shared" ca="1" si="54"/>
        <v>2000</v>
      </c>
      <c r="BV55" s="166">
        <f t="shared" ca="1" si="55"/>
        <v>200</v>
      </c>
      <c r="BW55" s="166">
        <f t="shared" ca="1" si="56"/>
        <v>0</v>
      </c>
      <c r="BX55" s="166">
        <f t="shared" ca="1" si="57"/>
        <v>0</v>
      </c>
      <c r="BY55" s="180" t="str">
        <f t="shared" si="58"/>
        <v/>
      </c>
      <c r="BZ55" s="180" t="str">
        <f t="shared" si="59"/>
        <v/>
      </c>
      <c r="CA55" s="81" t="str">
        <f>IF(scriv!E17&lt;&gt;"",scriv!E17,"")</f>
        <v/>
      </c>
      <c r="CB55" s="82">
        <f t="shared" si="29"/>
        <v>0</v>
      </c>
      <c r="CC55" s="82">
        <f t="shared" si="60"/>
        <v>10</v>
      </c>
      <c r="CD55" s="82" t="str">
        <f t="shared" si="61"/>
        <v>-</v>
      </c>
      <c r="CE55" s="82" t="str">
        <f t="shared" si="62"/>
        <v>-</v>
      </c>
      <c r="CF55" s="82" t="str">
        <f t="shared" si="63"/>
        <v>-</v>
      </c>
      <c r="CG55" s="82" t="str">
        <f t="shared" si="64"/>
        <v>-</v>
      </c>
      <c r="CH55" s="82" t="str">
        <f t="shared" si="65"/>
        <v>-</v>
      </c>
      <c r="CI55" s="82" t="str">
        <f t="shared" si="66"/>
        <v>-</v>
      </c>
      <c r="CJ55" s="82" t="str">
        <f t="shared" si="67"/>
        <v>-</v>
      </c>
      <c r="CK55" s="82" t="str">
        <f t="shared" si="68"/>
        <v>-</v>
      </c>
    </row>
    <row r="56" spans="1:89" s="82" customFormat="1" ht="18" customHeight="1">
      <c r="A56" s="81" t="str">
        <f>scriv!AH18</f>
        <v/>
      </c>
      <c r="B56" s="81" t="str">
        <f>IF(scriv!D18&lt;&gt;"",scriv!D18,"")</f>
        <v/>
      </c>
      <c r="C56" s="81" t="str">
        <f>IF( scriv!AL18&lt;&gt;"", IF(D56&lt;&gt;"","connection ","")&amp;scriv!AL18,IF(D56&lt;&gt;"","connection",""))</f>
        <v/>
      </c>
      <c r="D56" s="82" t="str">
        <f>scriv!AJ18</f>
        <v/>
      </c>
      <c r="E56" s="82" t="str">
        <f>scriv!AK18</f>
        <v/>
      </c>
      <c r="F56" s="156">
        <f>ROW()</f>
        <v>56</v>
      </c>
      <c r="I56" s="81" t="str">
        <f>IF(scriv!AA18&lt;&gt;"",scriv!AA18,J56)</f>
        <v/>
      </c>
      <c r="J56" s="81" t="str">
        <f>IF(scriv!AB18&lt;&gt;"",scriv!AB18,"")</f>
        <v/>
      </c>
      <c r="K56" s="82" t="str">
        <f t="shared" si="3"/>
        <v>none</v>
      </c>
      <c r="L56" s="82" t="str">
        <f t="shared" si="30"/>
        <v>+++&amp;speakTT=</v>
      </c>
      <c r="M56" s="82" t="str">
        <f t="shared" si="4"/>
        <v>OpenClose</v>
      </c>
      <c r="N56" s="82" t="str">
        <f t="shared" si="5"/>
        <v/>
      </c>
      <c r="O56" s="119" t="str">
        <f t="shared" si="31"/>
        <v/>
      </c>
      <c r="P56" s="81" t="str">
        <f>IF(scriv!I18&lt;&gt;"",scriv!I18,"")</f>
        <v/>
      </c>
      <c r="Q56" s="81" t="str">
        <f>IF(scriv!J18&lt;&gt;"",scriv!J18,"")</f>
        <v/>
      </c>
      <c r="R56" s="81">
        <f>IF(scriv!K18&lt;&gt;"",scriv!K18,
IF(I56&lt;&gt;"",1,$R$36))</f>
        <v>0</v>
      </c>
      <c r="S56" s="81" t="str">
        <f>IF(scriv!L18&lt;&gt;"",scriv!L18,
IF(scriv!AB18&lt;&gt;"",$S$36,"none"))</f>
        <v>none</v>
      </c>
      <c r="T56" s="81" t="str">
        <f>IF(scriv!Q18&lt;&gt;"",scriv!Q18,"")</f>
        <v/>
      </c>
      <c r="U56" s="81" t="str">
        <f>IF(scriv!R18&lt;&gt;"",scriv!R18,"")</f>
        <v/>
      </c>
      <c r="V56" s="81" t="str">
        <f>IF(scriv!S18&lt;&gt;"",scriv!S18,"")</f>
        <v/>
      </c>
      <c r="W56" s="81" t="str">
        <f>IF(scriv!T18&lt;&gt;"",scriv!T18,"")</f>
        <v/>
      </c>
      <c r="X56" s="81" t="str">
        <f>IF($E56="",
( IF(scriv!AD18&lt;&gt;"", LEFT( scriv!AD18, FIND(",",scriv!AD18)-1) &amp; "=" &amp; $AH56 &amp; RIGHT( scriv!AD18, LEN(scriv!AD18) + 1 - FIND(",",scriv!AD18)),
  IF($X$36&lt;&gt;"",LEFT( X$36, FIND(",",X$36)-1) &amp; "=" &amp; $AH56 &amp; RIGHT( X$36, LEN(X$36) + 1 - FIND(",",X$36)),""))),
IF(scriv!M18&lt;&gt;"", LEFT( scriv!M18, FIND(",",scriv!M18)-1) &amp; "=" &amp; $AH56 &amp; RIGHT( scriv!M18, LEN(scriv!M18) + 1 - FIND(",",scriv!M18)),
LEFT( X$37, FIND(",",X$37)-1) &amp; "=" &amp; $AH56 &amp; RIGHT( X$37, LEN(X$37) + 1 - FIND(",",X$37))))</f>
        <v>fadeOn=,0.6</v>
      </c>
      <c r="Y56" s="81" t="str">
        <f>IF($E56="",
( IF(scriv!AE18&lt;&gt;"", LEFT( scriv!AE18, FIND(",",scriv!AE18)-1) &amp; "=" &amp; $AH56 &amp; RIGHT( scriv!AE18, LEN(scriv!AE18) + 1 - FIND(",",scriv!AE18)),
  IF($Y$36&lt;&gt;"",LEFT( Y$36, FIND(",",Y$36)-1) &amp; "=" &amp; $AH56 &amp; RIGHT( Y$36, LEN(Y$36) + 1 - FIND(",",Y$36)),""))),
IF(scriv!N18&lt;&gt;"", LEFT( scriv!N18, FIND(",",scriv!N18)-1) &amp; "=" &amp; $AH56 &amp; RIGHT( scriv!N18, LEN(scriv!N18) + 1 - FIND(",",scriv!N18)),
LEFT( Y$37, FIND(",",Y$37)-1) &amp; "=" &amp; $AH56 &amp; RIGHT( Y$37, LEN(Y$37) + 1 - FIND(",",Y$37))))</f>
        <v>fadeOff=,0.6</v>
      </c>
      <c r="Z56" s="81" t="str">
        <f>IF($E56="",
( IF(scriv!AF18&lt;&gt;"", LEFT( scriv!AF18, FIND(",",scriv!AF18)-1) &amp; "=" &amp; $AH56 &amp; RIGHT( scriv!AF18, LEN(scriv!AF18) + 1 - FIND(",",scriv!AF18)),
  IF($Z$36&lt;&gt;"",LEFT( Z$36, FIND(",",Z$36)-1) &amp; "=" &amp; $AH56 &amp; RIGHT( Z$36, LEN(Z$36) + 1 - FIND(",",Z$36)),""))),
IF(scriv!O18&lt;&gt;"", LEFT( scriv!O18, FIND(",",scriv!O18)-1) &amp; "=" &amp; $AH56 &amp; RIGHT( scriv!O18, LEN(scriv!O18) + 1 - FIND(",",scriv!O18)),
LEFT( Z$37, FIND(",",Z$37)-1) &amp; "=" &amp; $AH56 &amp; RIGHT( Z$37, LEN(Z$37) + 1 - FIND(",",Z$37))))</f>
        <v>drawOpen=,1.2</v>
      </c>
      <c r="AA56" s="81" t="str">
        <f>IF($E56="",
( IF(scriv!AG18&lt;&gt;"", LEFT( scriv!AG18, FIND(",",scriv!AG18)-1) &amp; "=" &amp; $AH56 &amp; RIGHT( scriv!AG18, LEN(scriv!AG18) + 1 - FIND(",",scriv!AG18)),
  IF($AA$36&lt;&gt;"",LEFT( AA$36, FIND(",",AA$36)-1) &amp; "=" &amp; $AH56 &amp; RIGHT( AA$36, LEN(AA$36) + 1 - FIND(",",AA$36)),""))),
IF(scriv!P18&lt;&gt;"", LEFT( scriv!P18, FIND(",",scriv!P18)-1) &amp; "=" &amp; $AH56 &amp; RIGHT( scriv!P18, LEN(scriv!P18) + 1 - FIND(",",scriv!P18)),
LEFT( AA$37, FIND(",",AA$37)-1) &amp; "=" &amp; $AH56 &amp; RIGHT( AA$37, LEN(AA$37) + 1 - FIND(",",AA$37))))</f>
        <v>drawClose=,1.2</v>
      </c>
      <c r="AB56" s="167" t="str">
        <f t="shared" si="2"/>
        <v>noTitle</v>
      </c>
      <c r="AC56" s="167"/>
      <c r="AD56" s="45"/>
      <c r="AE56" s="168"/>
      <c r="AF56" s="169">
        <f>IF(D56="",scriv!B18,"")</f>
        <v>0</v>
      </c>
      <c r="AG56" s="170" t="str">
        <f t="shared" si="32"/>
        <v/>
      </c>
      <c r="AH56" s="169" t="str">
        <f t="shared" si="33"/>
        <v/>
      </c>
      <c r="AI56" s="169" t="str">
        <f t="shared" si="34"/>
        <v/>
      </c>
      <c r="AJ56" s="86">
        <f>ROUNDDOWN( (LEN(scriv!B18)+1) / 2, 0 )</f>
        <v>0</v>
      </c>
      <c r="AK56" s="82">
        <f t="shared" si="35"/>
        <v>0</v>
      </c>
      <c r="AL56" s="82" t="str">
        <f t="shared" si="36"/>
        <v>-</v>
      </c>
      <c r="AM56" s="82" t="str">
        <f t="shared" si="37"/>
        <v>-</v>
      </c>
      <c r="AN56" s="82" t="str">
        <f t="shared" si="38"/>
        <v>-</v>
      </c>
      <c r="AO56" s="82" t="str">
        <f t="shared" si="39"/>
        <v>-</v>
      </c>
      <c r="AP56" s="82" t="str">
        <f t="shared" si="40"/>
        <v>-</v>
      </c>
      <c r="AQ56" s="82" t="str">
        <f t="shared" si="41"/>
        <v>-</v>
      </c>
      <c r="AR56" s="82" t="str">
        <f t="shared" si="42"/>
        <v>-</v>
      </c>
      <c r="AT56" s="82">
        <f t="shared" si="8"/>
        <v>10</v>
      </c>
      <c r="AU56" s="82" t="str">
        <f ca="1">IF(    MAX(OFFSET(AL56,0,0,MATCH("-",AL56:AL$638,0))) = 0,"",
IFERROR(MAX(OFFSET(AL56,0,0,MATCH("-",AL56:AL$638,0))),""))</f>
        <v/>
      </c>
      <c r="AV56" s="82" t="str">
        <f ca="1">IF(    MAX(OFFSET(AM56,0,0,MATCH("-",AM56:AM$638,0))) = 0,"",
IFERROR(MAX(OFFSET(AM56,0,0,MATCH("-",AM56:AM$638,0))),""))</f>
        <v/>
      </c>
      <c r="AW56" s="82" t="str">
        <f ca="1">IF(    MAX(OFFSET(AN56,0,0,MATCH("-",AN56:AN$638,0))) = 0,"",
IFERROR(MAX(OFFSET(AN56,0,0,MATCH("-",AN56:AN$638,0))),""))</f>
        <v/>
      </c>
      <c r="AX56" s="82" t="str">
        <f ca="1">IF(    MAX(OFFSET(AO56,0,0,MATCH("-",AO56:AO$638,0))) = 0,"",
IFERROR(MAX(OFFSET(AO56,0,0,MATCH("-",AO56:AO$638,0))),""))</f>
        <v/>
      </c>
      <c r="AY56" s="82" t="str">
        <f ca="1">IF(    MAX(OFFSET(AP56,0,0,MATCH("-",AP56:AP$638,0))) = 0,"",
IFERROR(MAX(OFFSET(AP56,0,0,MATCH("-",AP56:AP$638,0))),""))</f>
        <v/>
      </c>
      <c r="AZ56" s="82" t="str">
        <f ca="1">IF(    MAX(OFFSET(AQ56,0,0,MATCH("-",AQ56:AQ$638,0))) = 0,"",
IFERROR(MAX(OFFSET(AQ56,0,0,MATCH("-",AQ56:AQ$638,0))),""))</f>
        <v/>
      </c>
      <c r="BA56" s="82" t="str">
        <f ca="1">IF(    MAX(OFFSET(AR56,0,0,MATCH("-",AR56:AR$638,0))) = 0,"",
IFERROR(MAX(OFFSET(AR56,0,0,MATCH("-",AR56:AR$638,0))),""))</f>
        <v/>
      </c>
      <c r="BB56" s="112">
        <f t="shared" ca="1" si="43"/>
        <v>-198</v>
      </c>
      <c r="BC56" s="111" t="str">
        <f t="shared" ca="1" si="44"/>
        <v>Radius</v>
      </c>
      <c r="BD56" s="112">
        <f t="shared" ca="1" si="45"/>
        <v>0</v>
      </c>
      <c r="BE56" s="111">
        <f t="shared" ca="1" si="46"/>
        <v>200</v>
      </c>
      <c r="BF56" s="113" t="e">
        <f t="shared" ca="1" si="47"/>
        <v>#VALUE!</v>
      </c>
      <c r="BG56" s="113" t="e">
        <f t="shared" ca="1" si="48"/>
        <v>#VALUE!</v>
      </c>
      <c r="BH56" s="112">
        <f t="shared" ca="1" si="49"/>
        <v>2000</v>
      </c>
      <c r="BI56" s="112">
        <f t="shared" ca="1" si="50"/>
        <v>200</v>
      </c>
      <c r="BJ56" s="157"/>
      <c r="BK56" s="157"/>
      <c r="BL56" s="158" t="str">
        <f>scriv!AI18</f>
        <v/>
      </c>
      <c r="BM56" s="157"/>
      <c r="BN56" s="157" t="str">
        <f t="shared" si="51"/>
        <v>node</v>
      </c>
      <c r="BO56" s="157"/>
      <c r="BP56" s="159">
        <f t="shared" ca="1" si="52"/>
        <v>0</v>
      </c>
      <c r="BQ56" s="159">
        <f t="shared" ca="1" si="53"/>
        <v>0</v>
      </c>
      <c r="BR56" s="159">
        <f t="shared" si="18"/>
        <v>1</v>
      </c>
      <c r="BS56" s="159" t="str">
        <f t="shared" si="19"/>
        <v>symbol</v>
      </c>
      <c r="BT56" s="157" t="str">
        <f ca="1">IF(scriv!V18&lt;&gt;"",scriv!V18,
IF(E56="",IFERROR(VLOOKUP(BL56,$AH$40:$BT$638,39,FALSE),$BT$36),
$BT$37))</f>
        <v>NodeSquare</v>
      </c>
      <c r="BU56" s="166">
        <f t="shared" ca="1" si="54"/>
        <v>2000</v>
      </c>
      <c r="BV56" s="166">
        <f t="shared" ca="1" si="55"/>
        <v>200</v>
      </c>
      <c r="BW56" s="166">
        <f t="shared" ca="1" si="56"/>
        <v>0</v>
      </c>
      <c r="BX56" s="166">
        <f t="shared" ca="1" si="57"/>
        <v>0</v>
      </c>
      <c r="BY56" s="180" t="str">
        <f t="shared" si="58"/>
        <v/>
      </c>
      <c r="BZ56" s="180" t="str">
        <f t="shared" si="59"/>
        <v/>
      </c>
      <c r="CA56" s="81" t="str">
        <f>IF(scriv!E18&lt;&gt;"",scriv!E18,"")</f>
        <v/>
      </c>
      <c r="CB56" s="82">
        <f t="shared" si="29"/>
        <v>0</v>
      </c>
      <c r="CC56" s="82">
        <f t="shared" si="60"/>
        <v>0</v>
      </c>
      <c r="CD56" s="82" t="str">
        <f t="shared" si="61"/>
        <v>-</v>
      </c>
      <c r="CE56" s="82" t="str">
        <f t="shared" si="62"/>
        <v>-</v>
      </c>
      <c r="CF56" s="82" t="str">
        <f t="shared" si="63"/>
        <v>-</v>
      </c>
      <c r="CG56" s="82" t="str">
        <f t="shared" si="64"/>
        <v>-</v>
      </c>
      <c r="CH56" s="82" t="str">
        <f t="shared" si="65"/>
        <v>-</v>
      </c>
      <c r="CI56" s="82" t="str">
        <f t="shared" si="66"/>
        <v>-</v>
      </c>
      <c r="CJ56" s="82" t="str">
        <f t="shared" si="67"/>
        <v>-</v>
      </c>
      <c r="CK56" s="82" t="str">
        <f t="shared" si="68"/>
        <v>-</v>
      </c>
    </row>
    <row r="57" spans="1:89" s="82" customFormat="1" ht="18" customHeight="1">
      <c r="A57" s="81" t="str">
        <f>scriv!AH19</f>
        <v/>
      </c>
      <c r="B57" s="81" t="str">
        <f>IF(scriv!D19&lt;&gt;"",scriv!D19,"")</f>
        <v/>
      </c>
      <c r="C57" s="81" t="str">
        <f>IF( scriv!AL19&lt;&gt;"", IF(D57&lt;&gt;"","connection ","")&amp;scriv!AL19,IF(D57&lt;&gt;"","connection",""))</f>
        <v/>
      </c>
      <c r="D57" s="82" t="str">
        <f>scriv!AJ19</f>
        <v/>
      </c>
      <c r="E57" s="82" t="str">
        <f>scriv!AK19</f>
        <v/>
      </c>
      <c r="F57" s="156">
        <f>ROW()</f>
        <v>57</v>
      </c>
      <c r="I57" s="81" t="str">
        <f>IF(scriv!AA19&lt;&gt;"",scriv!AA19,J57)</f>
        <v/>
      </c>
      <c r="J57" s="81" t="str">
        <f>IF(scriv!AB19&lt;&gt;"",scriv!AB19,"")</f>
        <v/>
      </c>
      <c r="K57" s="82" t="str">
        <f t="shared" si="3"/>
        <v>none</v>
      </c>
      <c r="L57" s="82" t="str">
        <f t="shared" si="30"/>
        <v>+++&amp;speakTT=</v>
      </c>
      <c r="M57" s="82" t="str">
        <f t="shared" si="4"/>
        <v>OpenClose</v>
      </c>
      <c r="N57" s="82" t="str">
        <f t="shared" si="5"/>
        <v/>
      </c>
      <c r="O57" s="119" t="str">
        <f t="shared" si="31"/>
        <v/>
      </c>
      <c r="P57" s="81" t="str">
        <f>IF(scriv!I19&lt;&gt;"",scriv!I19,"")</f>
        <v/>
      </c>
      <c r="Q57" s="81" t="str">
        <f>IF(scriv!J19&lt;&gt;"",scriv!J19,"")</f>
        <v/>
      </c>
      <c r="R57" s="81">
        <f>IF(scriv!K19&lt;&gt;"",scriv!K19,
IF(I57&lt;&gt;"",1,$R$36))</f>
        <v>0</v>
      </c>
      <c r="S57" s="81" t="str">
        <f>IF(scriv!L19&lt;&gt;"",scriv!L19,
IF(scriv!AB19&lt;&gt;"",$S$36,"none"))</f>
        <v>none</v>
      </c>
      <c r="T57" s="81" t="str">
        <f>IF(scriv!Q19&lt;&gt;"",scriv!Q19,"")</f>
        <v/>
      </c>
      <c r="U57" s="81" t="str">
        <f>IF(scriv!R19&lt;&gt;"",scriv!R19,"")</f>
        <v/>
      </c>
      <c r="V57" s="81" t="str">
        <f>IF(scriv!S19&lt;&gt;"",scriv!S19,"")</f>
        <v/>
      </c>
      <c r="W57" s="81" t="str">
        <f>IF(scriv!T19&lt;&gt;"",scriv!T19,"")</f>
        <v/>
      </c>
      <c r="X57" s="81" t="str">
        <f>IF($E57="",
( IF(scriv!AD19&lt;&gt;"", LEFT( scriv!AD19, FIND(",",scriv!AD19)-1) &amp; "=" &amp; $AH57 &amp; RIGHT( scriv!AD19, LEN(scriv!AD19) + 1 - FIND(",",scriv!AD19)),
  IF($X$36&lt;&gt;"",LEFT( X$36, FIND(",",X$36)-1) &amp; "=" &amp; $AH57 &amp; RIGHT( X$36, LEN(X$36) + 1 - FIND(",",X$36)),""))),
IF(scriv!M19&lt;&gt;"", LEFT( scriv!M19, FIND(",",scriv!M19)-1) &amp; "=" &amp; $AH57 &amp; RIGHT( scriv!M19, LEN(scriv!M19) + 1 - FIND(",",scriv!M19)),
LEFT( X$37, FIND(",",X$37)-1) &amp; "=" &amp; $AH57 &amp; RIGHT( X$37, LEN(X$37) + 1 - FIND(",",X$37))))</f>
        <v>fadeOn=,0.6</v>
      </c>
      <c r="Y57" s="81" t="str">
        <f>IF($E57="",
( IF(scriv!AE19&lt;&gt;"", LEFT( scriv!AE19, FIND(",",scriv!AE19)-1) &amp; "=" &amp; $AH57 &amp; RIGHT( scriv!AE19, LEN(scriv!AE19) + 1 - FIND(",",scriv!AE19)),
  IF($Y$36&lt;&gt;"",LEFT( Y$36, FIND(",",Y$36)-1) &amp; "=" &amp; $AH57 &amp; RIGHT( Y$36, LEN(Y$36) + 1 - FIND(",",Y$36)),""))),
IF(scriv!N19&lt;&gt;"", LEFT( scriv!N19, FIND(",",scriv!N19)-1) &amp; "=" &amp; $AH57 &amp; RIGHT( scriv!N19, LEN(scriv!N19) + 1 - FIND(",",scriv!N19)),
LEFT( Y$37, FIND(",",Y$37)-1) &amp; "=" &amp; $AH57 &amp; RIGHT( Y$37, LEN(Y$37) + 1 - FIND(",",Y$37))))</f>
        <v>fadeOff=,0.6</v>
      </c>
      <c r="Z57" s="81" t="str">
        <f>IF($E57="",
( IF(scriv!AF19&lt;&gt;"", LEFT( scriv!AF19, FIND(",",scriv!AF19)-1) &amp; "=" &amp; $AH57 &amp; RIGHT( scriv!AF19, LEN(scriv!AF19) + 1 - FIND(",",scriv!AF19)),
  IF($Z$36&lt;&gt;"",LEFT( Z$36, FIND(",",Z$36)-1) &amp; "=" &amp; $AH57 &amp; RIGHT( Z$36, LEN(Z$36) + 1 - FIND(",",Z$36)),""))),
IF(scriv!O19&lt;&gt;"", LEFT( scriv!O19, FIND(",",scriv!O19)-1) &amp; "=" &amp; $AH57 &amp; RIGHT( scriv!O19, LEN(scriv!O19) + 1 - FIND(",",scriv!O19)),
LEFT( Z$37, FIND(",",Z$37)-1) &amp; "=" &amp; $AH57 &amp; RIGHT( Z$37, LEN(Z$37) + 1 - FIND(",",Z$37))))</f>
        <v>drawOpen=,1.2</v>
      </c>
      <c r="AA57" s="81" t="str">
        <f>IF($E57="",
( IF(scriv!AG19&lt;&gt;"", LEFT( scriv!AG19, FIND(",",scriv!AG19)-1) &amp; "=" &amp; $AH57 &amp; RIGHT( scriv!AG19, LEN(scriv!AG19) + 1 - FIND(",",scriv!AG19)),
  IF($AA$36&lt;&gt;"",LEFT( AA$36, FIND(",",AA$36)-1) &amp; "=" &amp; $AH57 &amp; RIGHT( AA$36, LEN(AA$36) + 1 - FIND(",",AA$36)),""))),
IF(scriv!P19&lt;&gt;"", LEFT( scriv!P19, FIND(",",scriv!P19)-1) &amp; "=" &amp; $AH57 &amp; RIGHT( scriv!P19, LEN(scriv!P19) + 1 - FIND(",",scriv!P19)),
LEFT( AA$37, FIND(",",AA$37)-1) &amp; "=" &amp; $AH57 &amp; RIGHT( AA$37, LEN(AA$37) + 1 - FIND(",",AA$37))))</f>
        <v>drawClose=,1.2</v>
      </c>
      <c r="AB57" s="167" t="str">
        <f t="shared" si="2"/>
        <v>noTitle</v>
      </c>
      <c r="AC57" s="167"/>
      <c r="AD57" s="45"/>
      <c r="AE57" s="168"/>
      <c r="AF57" s="169">
        <f>IF(D57="",scriv!B19,"")</f>
        <v>0</v>
      </c>
      <c r="AG57" s="170" t="str">
        <f t="shared" si="32"/>
        <v/>
      </c>
      <c r="AH57" s="169" t="str">
        <f t="shared" si="33"/>
        <v/>
      </c>
      <c r="AI57" s="169" t="str">
        <f t="shared" si="34"/>
        <v/>
      </c>
      <c r="AJ57" s="86">
        <f>ROUNDDOWN( (LEN(scriv!B19)+1) / 2, 0 )</f>
        <v>0</v>
      </c>
      <c r="AK57" s="82">
        <f t="shared" si="35"/>
        <v>0</v>
      </c>
      <c r="AL57" s="82" t="str">
        <f t="shared" si="36"/>
        <v>-</v>
      </c>
      <c r="AM57" s="82" t="str">
        <f t="shared" si="37"/>
        <v>-</v>
      </c>
      <c r="AN57" s="82" t="str">
        <f t="shared" si="38"/>
        <v>-</v>
      </c>
      <c r="AO57" s="82" t="str">
        <f t="shared" si="39"/>
        <v>-</v>
      </c>
      <c r="AP57" s="82" t="str">
        <f t="shared" si="40"/>
        <v>-</v>
      </c>
      <c r="AQ57" s="82" t="str">
        <f t="shared" si="41"/>
        <v>-</v>
      </c>
      <c r="AR57" s="82" t="str">
        <f t="shared" si="42"/>
        <v>-</v>
      </c>
      <c r="AT57" s="82">
        <f t="shared" si="8"/>
        <v>10</v>
      </c>
      <c r="AU57" s="82" t="str">
        <f ca="1">IF(    MAX(OFFSET(AL57,0,0,MATCH("-",AL57:AL$638,0))) = 0,"",
IFERROR(MAX(OFFSET(AL57,0,0,MATCH("-",AL57:AL$638,0))),""))</f>
        <v/>
      </c>
      <c r="AV57" s="82" t="str">
        <f ca="1">IF(    MAX(OFFSET(AM57,0,0,MATCH("-",AM57:AM$638,0))) = 0,"",
IFERROR(MAX(OFFSET(AM57,0,0,MATCH("-",AM57:AM$638,0))),""))</f>
        <v/>
      </c>
      <c r="AW57" s="82" t="str">
        <f ca="1">IF(    MAX(OFFSET(AN57,0,0,MATCH("-",AN57:AN$638,0))) = 0,"",
IFERROR(MAX(OFFSET(AN57,0,0,MATCH("-",AN57:AN$638,0))),""))</f>
        <v/>
      </c>
      <c r="AX57" s="82" t="str">
        <f ca="1">IF(    MAX(OFFSET(AO57,0,0,MATCH("-",AO57:AO$638,0))) = 0,"",
IFERROR(MAX(OFFSET(AO57,0,0,MATCH("-",AO57:AO$638,0))),""))</f>
        <v/>
      </c>
      <c r="AY57" s="82" t="str">
        <f ca="1">IF(    MAX(OFFSET(AP57,0,0,MATCH("-",AP57:AP$638,0))) = 0,"",
IFERROR(MAX(OFFSET(AP57,0,0,MATCH("-",AP57:AP$638,0))),""))</f>
        <v/>
      </c>
      <c r="AZ57" s="82" t="str">
        <f ca="1">IF(    MAX(OFFSET(AQ57,0,0,MATCH("-",AQ57:AQ$638,0))) = 0,"",
IFERROR(MAX(OFFSET(AQ57,0,0,MATCH("-",AQ57:AQ$638,0))),""))</f>
        <v/>
      </c>
      <c r="BA57" s="82" t="str">
        <f ca="1">IF(    MAX(OFFSET(AR57,0,0,MATCH("-",AR57:AR$638,0))) = 0,"",
IFERROR(MAX(OFFSET(AR57,0,0,MATCH("-",AR57:AR$638,0))),""))</f>
        <v/>
      </c>
      <c r="BB57" s="112">
        <f t="shared" ca="1" si="43"/>
        <v>-198</v>
      </c>
      <c r="BC57" s="111" t="str">
        <f t="shared" ca="1" si="44"/>
        <v>Radius</v>
      </c>
      <c r="BD57" s="112">
        <f t="shared" ca="1" si="45"/>
        <v>0</v>
      </c>
      <c r="BE57" s="111">
        <f t="shared" ca="1" si="46"/>
        <v>200</v>
      </c>
      <c r="BF57" s="113" t="e">
        <f t="shared" ca="1" si="47"/>
        <v>#VALUE!</v>
      </c>
      <c r="BG57" s="113" t="e">
        <f t="shared" ca="1" si="48"/>
        <v>#VALUE!</v>
      </c>
      <c r="BH57" s="112">
        <f t="shared" ca="1" si="49"/>
        <v>2000</v>
      </c>
      <c r="BI57" s="112">
        <f t="shared" ca="1" si="50"/>
        <v>200</v>
      </c>
      <c r="BJ57" s="157"/>
      <c r="BK57" s="157"/>
      <c r="BL57" s="158" t="str">
        <f>scriv!AI19</f>
        <v/>
      </c>
      <c r="BM57" s="157"/>
      <c r="BN57" s="157" t="str">
        <f t="shared" si="51"/>
        <v>node</v>
      </c>
      <c r="BO57" s="157"/>
      <c r="BP57" s="159">
        <f t="shared" ca="1" si="52"/>
        <v>0</v>
      </c>
      <c r="BQ57" s="159">
        <f t="shared" ca="1" si="53"/>
        <v>0</v>
      </c>
      <c r="BR57" s="159">
        <f t="shared" si="18"/>
        <v>1</v>
      </c>
      <c r="BS57" s="159" t="str">
        <f t="shared" si="19"/>
        <v>symbol</v>
      </c>
      <c r="BT57" s="157" t="str">
        <f ca="1">IF(scriv!V19&lt;&gt;"",scriv!V19,
IF(E57="",IFERROR(VLOOKUP(BL57,$AH$40:$BT$638,39,FALSE),$BT$36),
$BT$37))</f>
        <v>NodeSquare</v>
      </c>
      <c r="BU57" s="166">
        <f t="shared" ca="1" si="54"/>
        <v>2000</v>
      </c>
      <c r="BV57" s="166">
        <f t="shared" ca="1" si="55"/>
        <v>200</v>
      </c>
      <c r="BW57" s="166">
        <f t="shared" ca="1" si="56"/>
        <v>0</v>
      </c>
      <c r="BX57" s="166">
        <f t="shared" ca="1" si="57"/>
        <v>0</v>
      </c>
      <c r="BY57" s="180" t="str">
        <f t="shared" si="58"/>
        <v/>
      </c>
      <c r="BZ57" s="180" t="str">
        <f t="shared" si="59"/>
        <v/>
      </c>
      <c r="CA57" s="81" t="str">
        <f>IF(scriv!E19&lt;&gt;"",scriv!E19,"")</f>
        <v/>
      </c>
      <c r="CB57" s="82">
        <f t="shared" si="29"/>
        <v>0</v>
      </c>
      <c r="CC57" s="82">
        <f t="shared" si="60"/>
        <v>0</v>
      </c>
      <c r="CD57" s="82" t="str">
        <f t="shared" si="61"/>
        <v>-</v>
      </c>
      <c r="CE57" s="82" t="str">
        <f t="shared" si="62"/>
        <v>-</v>
      </c>
      <c r="CF57" s="82" t="str">
        <f t="shared" si="63"/>
        <v>-</v>
      </c>
      <c r="CG57" s="82" t="str">
        <f t="shared" si="64"/>
        <v>-</v>
      </c>
      <c r="CH57" s="82" t="str">
        <f t="shared" si="65"/>
        <v>-</v>
      </c>
      <c r="CI57" s="82" t="str">
        <f t="shared" si="66"/>
        <v>-</v>
      </c>
      <c r="CJ57" s="82" t="str">
        <f t="shared" si="67"/>
        <v>-</v>
      </c>
      <c r="CK57" s="82" t="str">
        <f t="shared" si="68"/>
        <v>-</v>
      </c>
    </row>
    <row r="58" spans="1:89" s="82" customFormat="1" ht="18" customHeight="1">
      <c r="A58" s="81" t="str">
        <f>scriv!AH20</f>
        <v/>
      </c>
      <c r="B58" s="81" t="str">
        <f>IF(scriv!D20&lt;&gt;"",scriv!D20,"")</f>
        <v/>
      </c>
      <c r="C58" s="81" t="str">
        <f>IF( scriv!AL20&lt;&gt;"", IF(D58&lt;&gt;"","connection ","")&amp;scriv!AL20,IF(D58&lt;&gt;"","connection",""))</f>
        <v/>
      </c>
      <c r="D58" s="82" t="str">
        <f>scriv!AJ20</f>
        <v/>
      </c>
      <c r="E58" s="82" t="str">
        <f>scriv!AK20</f>
        <v/>
      </c>
      <c r="F58" s="156">
        <f>ROW()</f>
        <v>58</v>
      </c>
      <c r="I58" s="81" t="str">
        <f>IF(scriv!AA20&lt;&gt;"",scriv!AA20,J58)</f>
        <v/>
      </c>
      <c r="J58" s="81" t="str">
        <f>IF(scriv!AB20&lt;&gt;"",scriv!AB20,"")</f>
        <v/>
      </c>
      <c r="K58" s="82" t="str">
        <f t="shared" si="3"/>
        <v>none</v>
      </c>
      <c r="L58" s="82" t="str">
        <f t="shared" si="30"/>
        <v>+++&amp;speakTT=</v>
      </c>
      <c r="M58" s="82" t="str">
        <f t="shared" si="4"/>
        <v>OpenClose</v>
      </c>
      <c r="N58" s="82" t="str">
        <f t="shared" si="5"/>
        <v/>
      </c>
      <c r="O58" s="119" t="str">
        <f t="shared" si="31"/>
        <v/>
      </c>
      <c r="P58" s="81" t="str">
        <f>IF(scriv!I20&lt;&gt;"",scriv!I20,"")</f>
        <v/>
      </c>
      <c r="Q58" s="81" t="str">
        <f>IF(scriv!J20&lt;&gt;"",scriv!J20,"")</f>
        <v/>
      </c>
      <c r="R58" s="81">
        <f>IF(scriv!K20&lt;&gt;"",scriv!K20,
IF(I58&lt;&gt;"",1,$R$36))</f>
        <v>0</v>
      </c>
      <c r="S58" s="81" t="str">
        <f>IF(scriv!L20&lt;&gt;"",scriv!L20,
IF(scriv!AB20&lt;&gt;"",$S$36,"none"))</f>
        <v>none</v>
      </c>
      <c r="T58" s="81" t="str">
        <f>IF(scriv!Q20&lt;&gt;"",scriv!Q20,"")</f>
        <v/>
      </c>
      <c r="U58" s="81" t="str">
        <f>IF(scriv!R20&lt;&gt;"",scriv!R20,"")</f>
        <v/>
      </c>
      <c r="V58" s="81" t="str">
        <f>IF(scriv!S20&lt;&gt;"",scriv!S20,"")</f>
        <v/>
      </c>
      <c r="W58" s="81" t="str">
        <f>IF(scriv!T20&lt;&gt;"",scriv!T20,"")</f>
        <v/>
      </c>
      <c r="X58" s="81" t="str">
        <f>IF($E58="",
( IF(scriv!AD20&lt;&gt;"", LEFT( scriv!AD20, FIND(",",scriv!AD20)-1) &amp; "=" &amp; $AH58 &amp; RIGHT( scriv!AD20, LEN(scriv!AD20) + 1 - FIND(",",scriv!AD20)),
  IF($X$36&lt;&gt;"",LEFT( X$36, FIND(",",X$36)-1) &amp; "=" &amp; $AH58 &amp; RIGHT( X$36, LEN(X$36) + 1 - FIND(",",X$36)),""))),
IF(scriv!M20&lt;&gt;"", LEFT( scriv!M20, FIND(",",scriv!M20)-1) &amp; "=" &amp; $AH58 &amp; RIGHT( scriv!M20, LEN(scriv!M20) + 1 - FIND(",",scriv!M20)),
LEFT( X$37, FIND(",",X$37)-1) &amp; "=" &amp; $AH58 &amp; RIGHT( X$37, LEN(X$37) + 1 - FIND(",",X$37))))</f>
        <v>fadeOn=,0.6</v>
      </c>
      <c r="Y58" s="81" t="str">
        <f>IF($E58="",
( IF(scriv!AE20&lt;&gt;"", LEFT( scriv!AE20, FIND(",",scriv!AE20)-1) &amp; "=" &amp; $AH58 &amp; RIGHT( scriv!AE20, LEN(scriv!AE20) + 1 - FIND(",",scriv!AE20)),
  IF($Y$36&lt;&gt;"",LEFT( Y$36, FIND(",",Y$36)-1) &amp; "=" &amp; $AH58 &amp; RIGHT( Y$36, LEN(Y$36) + 1 - FIND(",",Y$36)),""))),
IF(scriv!N20&lt;&gt;"", LEFT( scriv!N20, FIND(",",scriv!N20)-1) &amp; "=" &amp; $AH58 &amp; RIGHT( scriv!N20, LEN(scriv!N20) + 1 - FIND(",",scriv!N20)),
LEFT( Y$37, FIND(",",Y$37)-1) &amp; "=" &amp; $AH58 &amp; RIGHT( Y$37, LEN(Y$37) + 1 - FIND(",",Y$37))))</f>
        <v>fadeOff=,0.6</v>
      </c>
      <c r="Z58" s="81" t="str">
        <f>IF($E58="",
( IF(scriv!AF20&lt;&gt;"", LEFT( scriv!AF20, FIND(",",scriv!AF20)-1) &amp; "=" &amp; $AH58 &amp; RIGHT( scriv!AF20, LEN(scriv!AF20) + 1 - FIND(",",scriv!AF20)),
  IF($Z$36&lt;&gt;"",LEFT( Z$36, FIND(",",Z$36)-1) &amp; "=" &amp; $AH58 &amp; RIGHT( Z$36, LEN(Z$36) + 1 - FIND(",",Z$36)),""))),
IF(scriv!O20&lt;&gt;"", LEFT( scriv!O20, FIND(",",scriv!O20)-1) &amp; "=" &amp; $AH58 &amp; RIGHT( scriv!O20, LEN(scriv!O20) + 1 - FIND(",",scriv!O20)),
LEFT( Z$37, FIND(",",Z$37)-1) &amp; "=" &amp; $AH58 &amp; RIGHT( Z$37, LEN(Z$37) + 1 - FIND(",",Z$37))))</f>
        <v>drawOpen=,1.2</v>
      </c>
      <c r="AA58" s="81" t="str">
        <f>IF($E58="",
( IF(scriv!AG20&lt;&gt;"", LEFT( scriv!AG20, FIND(",",scriv!AG20)-1) &amp; "=" &amp; $AH58 &amp; RIGHT( scriv!AG20, LEN(scriv!AG20) + 1 - FIND(",",scriv!AG20)),
  IF($AA$36&lt;&gt;"",LEFT( AA$36, FIND(",",AA$36)-1) &amp; "=" &amp; $AH58 &amp; RIGHT( AA$36, LEN(AA$36) + 1 - FIND(",",AA$36)),""))),
IF(scriv!P20&lt;&gt;"", LEFT( scriv!P20, FIND(",",scriv!P20)-1) &amp; "=" &amp; $AH58 &amp; RIGHT( scriv!P20, LEN(scriv!P20) + 1 - FIND(",",scriv!P20)),
LEFT( AA$37, FIND(",",AA$37)-1) &amp; "=" &amp; $AH58 &amp; RIGHT( AA$37, LEN(AA$37) + 1 - FIND(",",AA$37))))</f>
        <v>drawClose=,1.2</v>
      </c>
      <c r="AB58" s="167" t="str">
        <f t="shared" si="2"/>
        <v>noTitle</v>
      </c>
      <c r="AC58" s="167"/>
      <c r="AD58" s="45"/>
      <c r="AE58" s="168"/>
      <c r="AF58" s="169">
        <f>IF(D58="",scriv!B20,"")</f>
        <v>0</v>
      </c>
      <c r="AG58" s="170" t="str">
        <f t="shared" si="32"/>
        <v/>
      </c>
      <c r="AH58" s="169" t="str">
        <f t="shared" si="33"/>
        <v/>
      </c>
      <c r="AI58" s="169" t="str">
        <f t="shared" si="34"/>
        <v/>
      </c>
      <c r="AJ58" s="86">
        <f>ROUNDDOWN( (LEN(scriv!B20)+1) / 2, 0 )</f>
        <v>0</v>
      </c>
      <c r="AK58" s="82">
        <f t="shared" si="35"/>
        <v>0</v>
      </c>
      <c r="AL58" s="82" t="str">
        <f t="shared" si="36"/>
        <v>-</v>
      </c>
      <c r="AM58" s="82" t="str">
        <f t="shared" si="37"/>
        <v>-</v>
      </c>
      <c r="AN58" s="82" t="str">
        <f t="shared" si="38"/>
        <v>-</v>
      </c>
      <c r="AO58" s="82" t="str">
        <f t="shared" si="39"/>
        <v>-</v>
      </c>
      <c r="AP58" s="82" t="str">
        <f t="shared" si="40"/>
        <v>-</v>
      </c>
      <c r="AQ58" s="82" t="str">
        <f t="shared" si="41"/>
        <v>-</v>
      </c>
      <c r="AR58" s="82" t="str">
        <f t="shared" si="42"/>
        <v>-</v>
      </c>
      <c r="AT58" s="82">
        <f t="shared" si="8"/>
        <v>10</v>
      </c>
      <c r="AU58" s="82" t="str">
        <f ca="1">IF(    MAX(OFFSET(AL58,0,0,MATCH("-",AL58:AL$638,0))) = 0,"",
IFERROR(MAX(OFFSET(AL58,0,0,MATCH("-",AL58:AL$638,0))),""))</f>
        <v/>
      </c>
      <c r="AV58" s="82" t="str">
        <f ca="1">IF(    MAX(OFFSET(AM58,0,0,MATCH("-",AM58:AM$638,0))) = 0,"",
IFERROR(MAX(OFFSET(AM58,0,0,MATCH("-",AM58:AM$638,0))),""))</f>
        <v/>
      </c>
      <c r="AW58" s="82" t="str">
        <f ca="1">IF(    MAX(OFFSET(AN58,0,0,MATCH("-",AN58:AN$638,0))) = 0,"",
IFERROR(MAX(OFFSET(AN58,0,0,MATCH("-",AN58:AN$638,0))),""))</f>
        <v/>
      </c>
      <c r="AX58" s="82" t="str">
        <f ca="1">IF(    MAX(OFFSET(AO58,0,0,MATCH("-",AO58:AO$638,0))) = 0,"",
IFERROR(MAX(OFFSET(AO58,0,0,MATCH("-",AO58:AO$638,0))),""))</f>
        <v/>
      </c>
      <c r="AY58" s="82" t="str">
        <f ca="1">IF(    MAX(OFFSET(AP58,0,0,MATCH("-",AP58:AP$638,0))) = 0,"",
IFERROR(MAX(OFFSET(AP58,0,0,MATCH("-",AP58:AP$638,0))),""))</f>
        <v/>
      </c>
      <c r="AZ58" s="82" t="str">
        <f ca="1">IF(    MAX(OFFSET(AQ58,0,0,MATCH("-",AQ58:AQ$638,0))) = 0,"",
IFERROR(MAX(OFFSET(AQ58,0,0,MATCH("-",AQ58:AQ$638,0))),""))</f>
        <v/>
      </c>
      <c r="BA58" s="82" t="str">
        <f ca="1">IF(    MAX(OFFSET(AR58,0,0,MATCH("-",AR58:AR$638,0))) = 0,"",
IFERROR(MAX(OFFSET(AR58,0,0,MATCH("-",AR58:AR$638,0))),""))</f>
        <v/>
      </c>
      <c r="BB58" s="112">
        <f t="shared" ca="1" si="43"/>
        <v>-198</v>
      </c>
      <c r="BC58" s="111" t="str">
        <f t="shared" ca="1" si="44"/>
        <v>Radius</v>
      </c>
      <c r="BD58" s="112">
        <f t="shared" ca="1" si="45"/>
        <v>0</v>
      </c>
      <c r="BE58" s="111">
        <f t="shared" ca="1" si="46"/>
        <v>200</v>
      </c>
      <c r="BF58" s="113" t="e">
        <f t="shared" ca="1" si="47"/>
        <v>#VALUE!</v>
      </c>
      <c r="BG58" s="113" t="e">
        <f t="shared" ca="1" si="48"/>
        <v>#VALUE!</v>
      </c>
      <c r="BH58" s="112">
        <f t="shared" ca="1" si="49"/>
        <v>2000</v>
      </c>
      <c r="BI58" s="112">
        <f t="shared" ca="1" si="50"/>
        <v>200</v>
      </c>
      <c r="BJ58" s="157"/>
      <c r="BK58" s="157"/>
      <c r="BL58" s="158" t="str">
        <f>scriv!AI20</f>
        <v/>
      </c>
      <c r="BM58" s="157"/>
      <c r="BN58" s="157" t="str">
        <f t="shared" si="51"/>
        <v>node</v>
      </c>
      <c r="BO58" s="157"/>
      <c r="BP58" s="159">
        <f t="shared" ca="1" si="52"/>
        <v>0</v>
      </c>
      <c r="BQ58" s="159">
        <f t="shared" ca="1" si="53"/>
        <v>0</v>
      </c>
      <c r="BR58" s="159">
        <f t="shared" si="18"/>
        <v>1</v>
      </c>
      <c r="BS58" s="159" t="str">
        <f t="shared" si="19"/>
        <v>symbol</v>
      </c>
      <c r="BT58" s="157" t="str">
        <f ca="1">IF(scriv!V20&lt;&gt;"",scriv!V20,
IF(E58="",IFERROR(VLOOKUP(BL58,$AH$40:$BT$638,39,FALSE),$BT$36),
$BT$37))</f>
        <v>NodeSquare</v>
      </c>
      <c r="BU58" s="166">
        <f t="shared" ca="1" si="54"/>
        <v>2000</v>
      </c>
      <c r="BV58" s="166">
        <f t="shared" ca="1" si="55"/>
        <v>200</v>
      </c>
      <c r="BW58" s="166">
        <f t="shared" ca="1" si="56"/>
        <v>0</v>
      </c>
      <c r="BX58" s="166">
        <f t="shared" ca="1" si="57"/>
        <v>0</v>
      </c>
      <c r="BY58" s="180" t="str">
        <f t="shared" si="58"/>
        <v/>
      </c>
      <c r="BZ58" s="180" t="str">
        <f t="shared" si="59"/>
        <v/>
      </c>
      <c r="CA58" s="81" t="str">
        <f>IF(scriv!E20&lt;&gt;"",scriv!E20,"")</f>
        <v/>
      </c>
      <c r="CB58" s="82">
        <f t="shared" si="29"/>
        <v>0</v>
      </c>
      <c r="CC58" s="82">
        <f t="shared" si="60"/>
        <v>0</v>
      </c>
      <c r="CD58" s="82" t="str">
        <f t="shared" si="61"/>
        <v>-</v>
      </c>
      <c r="CE58" s="82" t="str">
        <f t="shared" si="62"/>
        <v>-</v>
      </c>
      <c r="CF58" s="82" t="str">
        <f t="shared" si="63"/>
        <v>-</v>
      </c>
      <c r="CG58" s="82" t="str">
        <f t="shared" si="64"/>
        <v>-</v>
      </c>
      <c r="CH58" s="82" t="str">
        <f t="shared" si="65"/>
        <v>-</v>
      </c>
      <c r="CI58" s="82" t="str">
        <f t="shared" si="66"/>
        <v>-</v>
      </c>
      <c r="CJ58" s="82" t="str">
        <f t="shared" si="67"/>
        <v>-</v>
      </c>
      <c r="CK58" s="82" t="str">
        <f t="shared" si="68"/>
        <v>-</v>
      </c>
    </row>
    <row r="59" spans="1:89" s="82" customFormat="1" ht="18" customHeight="1">
      <c r="A59" s="81" t="str">
        <f>scriv!AH21</f>
        <v/>
      </c>
      <c r="B59" s="81" t="str">
        <f>IF(scriv!D21&lt;&gt;"",scriv!D21,"")</f>
        <v/>
      </c>
      <c r="C59" s="81" t="str">
        <f>IF( scriv!AL21&lt;&gt;"", IF(D59&lt;&gt;"","connection ","")&amp;scriv!AL21,IF(D59&lt;&gt;"","connection",""))</f>
        <v/>
      </c>
      <c r="D59" s="82" t="str">
        <f>scriv!AJ21</f>
        <v/>
      </c>
      <c r="E59" s="82" t="str">
        <f>scriv!AK21</f>
        <v/>
      </c>
      <c r="F59" s="156">
        <f>ROW()</f>
        <v>59</v>
      </c>
      <c r="I59" s="81" t="str">
        <f>IF(scriv!AA21&lt;&gt;"",scriv!AA21,J59)</f>
        <v/>
      </c>
      <c r="J59" s="81" t="str">
        <f>IF(scriv!AB21&lt;&gt;"",scriv!AB21,"")</f>
        <v/>
      </c>
      <c r="K59" s="82" t="str">
        <f t="shared" si="3"/>
        <v>none</v>
      </c>
      <c r="L59" s="82" t="str">
        <f t="shared" si="30"/>
        <v>+++&amp;speakTT=</v>
      </c>
      <c r="M59" s="82" t="str">
        <f t="shared" si="4"/>
        <v>OpenClose</v>
      </c>
      <c r="N59" s="82" t="str">
        <f t="shared" si="5"/>
        <v/>
      </c>
      <c r="O59" s="119" t="str">
        <f t="shared" si="31"/>
        <v/>
      </c>
      <c r="P59" s="81" t="str">
        <f>IF(scriv!I21&lt;&gt;"",scriv!I21,"")</f>
        <v/>
      </c>
      <c r="Q59" s="81" t="str">
        <f>IF(scriv!J21&lt;&gt;"",scriv!J21,"")</f>
        <v/>
      </c>
      <c r="R59" s="81">
        <f>IF(scriv!K21&lt;&gt;"",scriv!K21,
IF(I59&lt;&gt;"",1,$R$36))</f>
        <v>0</v>
      </c>
      <c r="S59" s="81" t="str">
        <f>IF(scriv!L21&lt;&gt;"",scriv!L21,
IF(scriv!AB21&lt;&gt;"",$S$36,"none"))</f>
        <v>none</v>
      </c>
      <c r="T59" s="81" t="str">
        <f>IF(scriv!Q21&lt;&gt;"",scriv!Q21,"")</f>
        <v/>
      </c>
      <c r="U59" s="81" t="str">
        <f>IF(scriv!R21&lt;&gt;"",scriv!R21,"")</f>
        <v/>
      </c>
      <c r="V59" s="81" t="str">
        <f>IF(scriv!S21&lt;&gt;"",scriv!S21,"")</f>
        <v/>
      </c>
      <c r="W59" s="81" t="str">
        <f>IF(scriv!T21&lt;&gt;"",scriv!T21,"")</f>
        <v/>
      </c>
      <c r="X59" s="81" t="str">
        <f>IF($E59="",
( IF(scriv!AD21&lt;&gt;"", LEFT( scriv!AD21, FIND(",",scriv!AD21)-1) &amp; "=" &amp; $AH59 &amp; RIGHT( scriv!AD21, LEN(scriv!AD21) + 1 - FIND(",",scriv!AD21)),
  IF($X$36&lt;&gt;"",LEFT( X$36, FIND(",",X$36)-1) &amp; "=" &amp; $AH59 &amp; RIGHT( X$36, LEN(X$36) + 1 - FIND(",",X$36)),""))),
IF(scriv!M21&lt;&gt;"", LEFT( scriv!M21, FIND(",",scriv!M21)-1) &amp; "=" &amp; $AH59 &amp; RIGHT( scriv!M21, LEN(scriv!M21) + 1 - FIND(",",scriv!M21)),
LEFT( X$37, FIND(",",X$37)-1) &amp; "=" &amp; $AH59 &amp; RIGHT( X$37, LEN(X$37) + 1 - FIND(",",X$37))))</f>
        <v>fadeOn=,0.6</v>
      </c>
      <c r="Y59" s="81" t="str">
        <f>IF($E59="",
( IF(scriv!AE21&lt;&gt;"", LEFT( scriv!AE21, FIND(",",scriv!AE21)-1) &amp; "=" &amp; $AH59 &amp; RIGHT( scriv!AE21, LEN(scriv!AE21) + 1 - FIND(",",scriv!AE21)),
  IF($Y$36&lt;&gt;"",LEFT( Y$36, FIND(",",Y$36)-1) &amp; "=" &amp; $AH59 &amp; RIGHT( Y$36, LEN(Y$36) + 1 - FIND(",",Y$36)),""))),
IF(scriv!N21&lt;&gt;"", LEFT( scriv!N21, FIND(",",scriv!N21)-1) &amp; "=" &amp; $AH59 &amp; RIGHT( scriv!N21, LEN(scriv!N21) + 1 - FIND(",",scriv!N21)),
LEFT( Y$37, FIND(",",Y$37)-1) &amp; "=" &amp; $AH59 &amp; RIGHT( Y$37, LEN(Y$37) + 1 - FIND(",",Y$37))))</f>
        <v>fadeOff=,0.6</v>
      </c>
      <c r="Z59" s="81" t="str">
        <f>IF($E59="",
( IF(scriv!AF21&lt;&gt;"", LEFT( scriv!AF21, FIND(",",scriv!AF21)-1) &amp; "=" &amp; $AH59 &amp; RIGHT( scriv!AF21, LEN(scriv!AF21) + 1 - FIND(",",scriv!AF21)),
  IF($Z$36&lt;&gt;"",LEFT( Z$36, FIND(",",Z$36)-1) &amp; "=" &amp; $AH59 &amp; RIGHT( Z$36, LEN(Z$36) + 1 - FIND(",",Z$36)),""))),
IF(scriv!O21&lt;&gt;"", LEFT( scriv!O21, FIND(",",scriv!O21)-1) &amp; "=" &amp; $AH59 &amp; RIGHT( scriv!O21, LEN(scriv!O21) + 1 - FIND(",",scriv!O21)),
LEFT( Z$37, FIND(",",Z$37)-1) &amp; "=" &amp; $AH59 &amp; RIGHT( Z$37, LEN(Z$37) + 1 - FIND(",",Z$37))))</f>
        <v>drawOpen=,1.2</v>
      </c>
      <c r="AA59" s="81" t="str">
        <f>IF($E59="",
( IF(scriv!AG21&lt;&gt;"", LEFT( scriv!AG21, FIND(",",scriv!AG21)-1) &amp; "=" &amp; $AH59 &amp; RIGHT( scriv!AG21, LEN(scriv!AG21) + 1 - FIND(",",scriv!AG21)),
  IF($AA$36&lt;&gt;"",LEFT( AA$36, FIND(",",AA$36)-1) &amp; "=" &amp; $AH59 &amp; RIGHT( AA$36, LEN(AA$36) + 1 - FIND(",",AA$36)),""))),
IF(scriv!P21&lt;&gt;"", LEFT( scriv!P21, FIND(",",scriv!P21)-1) &amp; "=" &amp; $AH59 &amp; RIGHT( scriv!P21, LEN(scriv!P21) + 1 - FIND(",",scriv!P21)),
LEFT( AA$37, FIND(",",AA$37)-1) &amp; "=" &amp; $AH59 &amp; RIGHT( AA$37, LEN(AA$37) + 1 - FIND(",",AA$37))))</f>
        <v>drawClose=,1.2</v>
      </c>
      <c r="AB59" s="167" t="str">
        <f t="shared" si="2"/>
        <v>noTitle</v>
      </c>
      <c r="AC59" s="167"/>
      <c r="AD59" s="45"/>
      <c r="AE59" s="168"/>
      <c r="AF59" s="169">
        <f>IF(D59="",scriv!B21,"")</f>
        <v>0</v>
      </c>
      <c r="AG59" s="170" t="str">
        <f t="shared" si="32"/>
        <v/>
      </c>
      <c r="AH59" s="169" t="str">
        <f t="shared" si="33"/>
        <v/>
      </c>
      <c r="AI59" s="169" t="str">
        <f t="shared" si="34"/>
        <v/>
      </c>
      <c r="AJ59" s="86">
        <f>ROUNDDOWN( (LEN(scriv!B21)+1) / 2, 0 )</f>
        <v>0</v>
      </c>
      <c r="AK59" s="82">
        <f t="shared" si="35"/>
        <v>0</v>
      </c>
      <c r="AL59" s="82" t="str">
        <f t="shared" si="36"/>
        <v>-</v>
      </c>
      <c r="AM59" s="82" t="str">
        <f t="shared" si="37"/>
        <v>-</v>
      </c>
      <c r="AN59" s="82" t="str">
        <f t="shared" si="38"/>
        <v>-</v>
      </c>
      <c r="AO59" s="82" t="str">
        <f t="shared" si="39"/>
        <v>-</v>
      </c>
      <c r="AP59" s="82" t="str">
        <f t="shared" si="40"/>
        <v>-</v>
      </c>
      <c r="AQ59" s="82" t="str">
        <f t="shared" si="41"/>
        <v>-</v>
      </c>
      <c r="AR59" s="82" t="str">
        <f t="shared" si="42"/>
        <v>-</v>
      </c>
      <c r="AT59" s="82">
        <f t="shared" si="8"/>
        <v>10</v>
      </c>
      <c r="AU59" s="82" t="str">
        <f ca="1">IF(    MAX(OFFSET(AL59,0,0,MATCH("-",AL59:AL$638,0))) = 0,"",
IFERROR(MAX(OFFSET(AL59,0,0,MATCH("-",AL59:AL$638,0))),""))</f>
        <v/>
      </c>
      <c r="AV59" s="82" t="str">
        <f ca="1">IF(    MAX(OFFSET(AM59,0,0,MATCH("-",AM59:AM$638,0))) = 0,"",
IFERROR(MAX(OFFSET(AM59,0,0,MATCH("-",AM59:AM$638,0))),""))</f>
        <v/>
      </c>
      <c r="AW59" s="82" t="str">
        <f ca="1">IF(    MAX(OFFSET(AN59,0,0,MATCH("-",AN59:AN$638,0))) = 0,"",
IFERROR(MAX(OFFSET(AN59,0,0,MATCH("-",AN59:AN$638,0))),""))</f>
        <v/>
      </c>
      <c r="AX59" s="82" t="str">
        <f ca="1">IF(    MAX(OFFSET(AO59,0,0,MATCH("-",AO59:AO$638,0))) = 0,"",
IFERROR(MAX(OFFSET(AO59,0,0,MATCH("-",AO59:AO$638,0))),""))</f>
        <v/>
      </c>
      <c r="AY59" s="82" t="str">
        <f ca="1">IF(    MAX(OFFSET(AP59,0,0,MATCH("-",AP59:AP$638,0))) = 0,"",
IFERROR(MAX(OFFSET(AP59,0,0,MATCH("-",AP59:AP$638,0))),""))</f>
        <v/>
      </c>
      <c r="AZ59" s="82" t="str">
        <f ca="1">IF(    MAX(OFFSET(AQ59,0,0,MATCH("-",AQ59:AQ$638,0))) = 0,"",
IFERROR(MAX(OFFSET(AQ59,0,0,MATCH("-",AQ59:AQ$638,0))),""))</f>
        <v/>
      </c>
      <c r="BA59" s="82" t="str">
        <f ca="1">IF(    MAX(OFFSET(AR59,0,0,MATCH("-",AR59:AR$638,0))) = 0,"",
IFERROR(MAX(OFFSET(AR59,0,0,MATCH("-",AR59:AR$638,0))),""))</f>
        <v/>
      </c>
      <c r="BB59" s="112">
        <f t="shared" ca="1" si="43"/>
        <v>-198</v>
      </c>
      <c r="BC59" s="111" t="str">
        <f t="shared" ca="1" si="44"/>
        <v>Radius</v>
      </c>
      <c r="BD59" s="112">
        <f t="shared" ca="1" si="45"/>
        <v>0</v>
      </c>
      <c r="BE59" s="111">
        <f t="shared" ca="1" si="46"/>
        <v>200</v>
      </c>
      <c r="BF59" s="113" t="e">
        <f t="shared" ca="1" si="47"/>
        <v>#VALUE!</v>
      </c>
      <c r="BG59" s="113" t="e">
        <f t="shared" ca="1" si="48"/>
        <v>#VALUE!</v>
      </c>
      <c r="BH59" s="112">
        <f t="shared" ca="1" si="49"/>
        <v>2000</v>
      </c>
      <c r="BI59" s="112">
        <f t="shared" ca="1" si="50"/>
        <v>200</v>
      </c>
      <c r="BJ59" s="157"/>
      <c r="BK59" s="157"/>
      <c r="BL59" s="158" t="str">
        <f>scriv!AI21</f>
        <v/>
      </c>
      <c r="BM59" s="157"/>
      <c r="BN59" s="157" t="str">
        <f t="shared" si="51"/>
        <v>node</v>
      </c>
      <c r="BO59" s="157"/>
      <c r="BP59" s="159">
        <f t="shared" ca="1" si="52"/>
        <v>0</v>
      </c>
      <c r="BQ59" s="159">
        <f t="shared" ca="1" si="53"/>
        <v>0</v>
      </c>
      <c r="BR59" s="159">
        <f t="shared" si="18"/>
        <v>1</v>
      </c>
      <c r="BS59" s="159" t="str">
        <f t="shared" si="19"/>
        <v>symbol</v>
      </c>
      <c r="BT59" s="157" t="str">
        <f ca="1">IF(scriv!V21&lt;&gt;"",scriv!V21,
IF(E59="",IFERROR(VLOOKUP(BL59,$AH$40:$BT$638,39,FALSE),$BT$36),
$BT$37))</f>
        <v>NodeSquare</v>
      </c>
      <c r="BU59" s="166">
        <f t="shared" ca="1" si="54"/>
        <v>2000</v>
      </c>
      <c r="BV59" s="166">
        <f t="shared" ca="1" si="55"/>
        <v>200</v>
      </c>
      <c r="BW59" s="166">
        <f t="shared" ca="1" si="56"/>
        <v>0</v>
      </c>
      <c r="BX59" s="166">
        <f t="shared" ca="1" si="57"/>
        <v>0</v>
      </c>
      <c r="BY59" s="180" t="str">
        <f t="shared" si="58"/>
        <v/>
      </c>
      <c r="BZ59" s="180" t="str">
        <f t="shared" si="59"/>
        <v/>
      </c>
      <c r="CA59" s="81" t="str">
        <f>IF(scriv!E21&lt;&gt;"",scriv!E21,"")</f>
        <v/>
      </c>
      <c r="CB59" s="82">
        <f t="shared" si="29"/>
        <v>0</v>
      </c>
      <c r="CC59" s="82">
        <f t="shared" si="60"/>
        <v>0</v>
      </c>
      <c r="CD59" s="82" t="str">
        <f t="shared" si="61"/>
        <v>-</v>
      </c>
      <c r="CE59" s="82" t="str">
        <f t="shared" si="62"/>
        <v>-</v>
      </c>
      <c r="CF59" s="82" t="str">
        <f t="shared" si="63"/>
        <v>-</v>
      </c>
      <c r="CG59" s="82" t="str">
        <f t="shared" si="64"/>
        <v>-</v>
      </c>
      <c r="CH59" s="82" t="str">
        <f t="shared" si="65"/>
        <v>-</v>
      </c>
      <c r="CI59" s="82" t="str">
        <f t="shared" si="66"/>
        <v>-</v>
      </c>
      <c r="CJ59" s="82" t="str">
        <f t="shared" si="67"/>
        <v>-</v>
      </c>
      <c r="CK59" s="82" t="str">
        <f t="shared" si="68"/>
        <v>-</v>
      </c>
    </row>
    <row r="60" spans="1:89" s="82" customFormat="1" ht="18" customHeight="1">
      <c r="A60" s="81" t="str">
        <f>scriv!AH22</f>
        <v/>
      </c>
      <c r="B60" s="81" t="str">
        <f>IF(scriv!D22&lt;&gt;"",scriv!D22,"")</f>
        <v/>
      </c>
      <c r="C60" s="81" t="str">
        <f>IF( scriv!AL22&lt;&gt;"", IF(D60&lt;&gt;"","connection ","")&amp;scriv!AL22,IF(D60&lt;&gt;"","connection",""))</f>
        <v/>
      </c>
      <c r="D60" s="82" t="str">
        <f>scriv!AJ22</f>
        <v/>
      </c>
      <c r="E60" s="82" t="str">
        <f>scriv!AK22</f>
        <v/>
      </c>
      <c r="F60" s="156">
        <f>ROW()</f>
        <v>60</v>
      </c>
      <c r="I60" s="81" t="str">
        <f>IF(scriv!AA22&lt;&gt;"",scriv!AA22,J60)</f>
        <v/>
      </c>
      <c r="J60" s="81" t="str">
        <f>IF(scriv!AB22&lt;&gt;"",scriv!AB22,"")</f>
        <v/>
      </c>
      <c r="K60" s="82" t="str">
        <f t="shared" si="3"/>
        <v>none</v>
      </c>
      <c r="L60" s="82" t="str">
        <f t="shared" si="30"/>
        <v>+++&amp;speakTT=</v>
      </c>
      <c r="M60" s="82" t="str">
        <f t="shared" si="4"/>
        <v>OpenClose</v>
      </c>
      <c r="N60" s="82" t="str">
        <f t="shared" si="5"/>
        <v/>
      </c>
      <c r="O60" s="119" t="str">
        <f t="shared" si="31"/>
        <v/>
      </c>
      <c r="P60" s="81" t="str">
        <f>IF(scriv!I22&lt;&gt;"",scriv!I22,"")</f>
        <v/>
      </c>
      <c r="Q60" s="81" t="str">
        <f>IF(scriv!J22&lt;&gt;"",scriv!J22,"")</f>
        <v/>
      </c>
      <c r="R60" s="81">
        <f>IF(scriv!K22&lt;&gt;"",scriv!K22,
IF(I60&lt;&gt;"",1,$R$36))</f>
        <v>0</v>
      </c>
      <c r="S60" s="81" t="str">
        <f>IF(scriv!L22&lt;&gt;"",scriv!L22,
IF(scriv!AB22&lt;&gt;"",$S$36,"none"))</f>
        <v>none</v>
      </c>
      <c r="T60" s="81" t="str">
        <f>IF(scriv!Q22&lt;&gt;"",scriv!Q22,"")</f>
        <v/>
      </c>
      <c r="U60" s="81" t="str">
        <f>IF(scriv!R22&lt;&gt;"",scriv!R22,"")</f>
        <v/>
      </c>
      <c r="V60" s="81" t="str">
        <f>IF(scriv!S22&lt;&gt;"",scriv!S22,"")</f>
        <v/>
      </c>
      <c r="W60" s="81" t="str">
        <f>IF(scriv!T22&lt;&gt;"",scriv!T22,"")</f>
        <v/>
      </c>
      <c r="X60" s="81" t="str">
        <f>IF($E60="",
( IF(scriv!AD22&lt;&gt;"", LEFT( scriv!AD22, FIND(",",scriv!AD22)-1) &amp; "=" &amp; $AH60 &amp; RIGHT( scriv!AD22, LEN(scriv!AD22) + 1 - FIND(",",scriv!AD22)),
  IF($X$36&lt;&gt;"",LEFT( X$36, FIND(",",X$36)-1) &amp; "=" &amp; $AH60 &amp; RIGHT( X$36, LEN(X$36) + 1 - FIND(",",X$36)),""))),
IF(scriv!M22&lt;&gt;"", LEFT( scriv!M22, FIND(",",scriv!M22)-1) &amp; "=" &amp; $AH60 &amp; RIGHT( scriv!M22, LEN(scriv!M22) + 1 - FIND(",",scriv!M22)),
LEFT( X$37, FIND(",",X$37)-1) &amp; "=" &amp; $AH60 &amp; RIGHT( X$37, LEN(X$37) + 1 - FIND(",",X$37))))</f>
        <v>fadeOn=,0.6</v>
      </c>
      <c r="Y60" s="81" t="str">
        <f>IF($E60="",
( IF(scriv!AE22&lt;&gt;"", LEFT( scriv!AE22, FIND(",",scriv!AE22)-1) &amp; "=" &amp; $AH60 &amp; RIGHT( scriv!AE22, LEN(scriv!AE22) + 1 - FIND(",",scriv!AE22)),
  IF($Y$36&lt;&gt;"",LEFT( Y$36, FIND(",",Y$36)-1) &amp; "=" &amp; $AH60 &amp; RIGHT( Y$36, LEN(Y$36) + 1 - FIND(",",Y$36)),""))),
IF(scriv!N22&lt;&gt;"", LEFT( scriv!N22, FIND(",",scriv!N22)-1) &amp; "=" &amp; $AH60 &amp; RIGHT( scriv!N22, LEN(scriv!N22) + 1 - FIND(",",scriv!N22)),
LEFT( Y$37, FIND(",",Y$37)-1) &amp; "=" &amp; $AH60 &amp; RIGHT( Y$37, LEN(Y$37) + 1 - FIND(",",Y$37))))</f>
        <v>fadeOff=,0.6</v>
      </c>
      <c r="Z60" s="81" t="str">
        <f>IF($E60="",
( IF(scriv!AF22&lt;&gt;"", LEFT( scriv!AF22, FIND(",",scriv!AF22)-1) &amp; "=" &amp; $AH60 &amp; RIGHT( scriv!AF22, LEN(scriv!AF22) + 1 - FIND(",",scriv!AF22)),
  IF($Z$36&lt;&gt;"",LEFT( Z$36, FIND(",",Z$36)-1) &amp; "=" &amp; $AH60 &amp; RIGHT( Z$36, LEN(Z$36) + 1 - FIND(",",Z$36)),""))),
IF(scriv!O22&lt;&gt;"", LEFT( scriv!O22, FIND(",",scriv!O22)-1) &amp; "=" &amp; $AH60 &amp; RIGHT( scriv!O22, LEN(scriv!O22) + 1 - FIND(",",scriv!O22)),
LEFT( Z$37, FIND(",",Z$37)-1) &amp; "=" &amp; $AH60 &amp; RIGHT( Z$37, LEN(Z$37) + 1 - FIND(",",Z$37))))</f>
        <v>drawOpen=,1.2</v>
      </c>
      <c r="AA60" s="81" t="str">
        <f>IF($E60="",
( IF(scriv!AG22&lt;&gt;"", LEFT( scriv!AG22, FIND(",",scriv!AG22)-1) &amp; "=" &amp; $AH60 &amp; RIGHT( scriv!AG22, LEN(scriv!AG22) + 1 - FIND(",",scriv!AG22)),
  IF($AA$36&lt;&gt;"",LEFT( AA$36, FIND(",",AA$36)-1) &amp; "=" &amp; $AH60 &amp; RIGHT( AA$36, LEN(AA$36) + 1 - FIND(",",AA$36)),""))),
IF(scriv!P22&lt;&gt;"", LEFT( scriv!P22, FIND(",",scriv!P22)-1) &amp; "=" &amp; $AH60 &amp; RIGHT( scriv!P22, LEN(scriv!P22) + 1 - FIND(",",scriv!P22)),
LEFT( AA$37, FIND(",",AA$37)-1) &amp; "=" &amp; $AH60 &amp; RIGHT( AA$37, LEN(AA$37) + 1 - FIND(",",AA$37))))</f>
        <v>drawClose=,1.2</v>
      </c>
      <c r="AB60" s="167" t="str">
        <f t="shared" si="2"/>
        <v>noTitle</v>
      </c>
      <c r="AC60" s="167"/>
      <c r="AD60" s="45"/>
      <c r="AE60" s="168"/>
      <c r="AF60" s="169">
        <f>IF(D60="",scriv!B22,"")</f>
        <v>0</v>
      </c>
      <c r="AG60" s="170" t="str">
        <f t="shared" si="32"/>
        <v/>
      </c>
      <c r="AH60" s="169" t="str">
        <f t="shared" si="33"/>
        <v/>
      </c>
      <c r="AI60" s="169" t="str">
        <f t="shared" si="34"/>
        <v/>
      </c>
      <c r="AJ60" s="86">
        <f>ROUNDDOWN( (LEN(scriv!B22)+1) / 2, 0 )</f>
        <v>0</v>
      </c>
      <c r="AK60" s="82">
        <f t="shared" si="35"/>
        <v>0</v>
      </c>
      <c r="AL60" s="82" t="str">
        <f t="shared" si="36"/>
        <v>-</v>
      </c>
      <c r="AM60" s="82" t="str">
        <f t="shared" si="37"/>
        <v>-</v>
      </c>
      <c r="AN60" s="82" t="str">
        <f t="shared" si="38"/>
        <v>-</v>
      </c>
      <c r="AO60" s="82" t="str">
        <f t="shared" si="39"/>
        <v>-</v>
      </c>
      <c r="AP60" s="82" t="str">
        <f t="shared" si="40"/>
        <v>-</v>
      </c>
      <c r="AQ60" s="82" t="str">
        <f t="shared" si="41"/>
        <v>-</v>
      </c>
      <c r="AR60" s="82" t="str">
        <f t="shared" si="42"/>
        <v>-</v>
      </c>
      <c r="AT60" s="82">
        <f t="shared" si="8"/>
        <v>10</v>
      </c>
      <c r="AU60" s="82" t="str">
        <f ca="1">IF(    MAX(OFFSET(AL60,0,0,MATCH("-",AL60:AL$638,0))) = 0,"",
IFERROR(MAX(OFFSET(AL60,0,0,MATCH("-",AL60:AL$638,0))),""))</f>
        <v/>
      </c>
      <c r="AV60" s="82" t="str">
        <f ca="1">IF(    MAX(OFFSET(AM60,0,0,MATCH("-",AM60:AM$638,0))) = 0,"",
IFERROR(MAX(OFFSET(AM60,0,0,MATCH("-",AM60:AM$638,0))),""))</f>
        <v/>
      </c>
      <c r="AW60" s="82" t="str">
        <f ca="1">IF(    MAX(OFFSET(AN60,0,0,MATCH("-",AN60:AN$638,0))) = 0,"",
IFERROR(MAX(OFFSET(AN60,0,0,MATCH("-",AN60:AN$638,0))),""))</f>
        <v/>
      </c>
      <c r="AX60" s="82" t="str">
        <f ca="1">IF(    MAX(OFFSET(AO60,0,0,MATCH("-",AO60:AO$638,0))) = 0,"",
IFERROR(MAX(OFFSET(AO60,0,0,MATCH("-",AO60:AO$638,0))),""))</f>
        <v/>
      </c>
      <c r="AY60" s="82" t="str">
        <f ca="1">IF(    MAX(OFFSET(AP60,0,0,MATCH("-",AP60:AP$638,0))) = 0,"",
IFERROR(MAX(OFFSET(AP60,0,0,MATCH("-",AP60:AP$638,0))),""))</f>
        <v/>
      </c>
      <c r="AZ60" s="82" t="str">
        <f ca="1">IF(    MAX(OFFSET(AQ60,0,0,MATCH("-",AQ60:AQ$638,0))) = 0,"",
IFERROR(MAX(OFFSET(AQ60,0,0,MATCH("-",AQ60:AQ$638,0))),""))</f>
        <v/>
      </c>
      <c r="BA60" s="82" t="str">
        <f ca="1">IF(    MAX(OFFSET(AR60,0,0,MATCH("-",AR60:AR$638,0))) = 0,"",
IFERROR(MAX(OFFSET(AR60,0,0,MATCH("-",AR60:AR$638,0))),""))</f>
        <v/>
      </c>
      <c r="BB60" s="112">
        <f t="shared" ca="1" si="43"/>
        <v>-198</v>
      </c>
      <c r="BC60" s="111" t="str">
        <f t="shared" ca="1" si="44"/>
        <v>Radius</v>
      </c>
      <c r="BD60" s="112">
        <f t="shared" ca="1" si="45"/>
        <v>0</v>
      </c>
      <c r="BE60" s="111">
        <f t="shared" ca="1" si="46"/>
        <v>200</v>
      </c>
      <c r="BF60" s="113" t="e">
        <f t="shared" ca="1" si="47"/>
        <v>#VALUE!</v>
      </c>
      <c r="BG60" s="113" t="e">
        <f t="shared" ca="1" si="48"/>
        <v>#VALUE!</v>
      </c>
      <c r="BH60" s="112">
        <f t="shared" ca="1" si="49"/>
        <v>2000</v>
      </c>
      <c r="BI60" s="112">
        <f t="shared" ca="1" si="50"/>
        <v>200</v>
      </c>
      <c r="BJ60" s="157"/>
      <c r="BK60" s="157"/>
      <c r="BL60" s="158" t="str">
        <f>scriv!AI22</f>
        <v/>
      </c>
      <c r="BM60" s="157"/>
      <c r="BN60" s="157" t="str">
        <f t="shared" si="51"/>
        <v>node</v>
      </c>
      <c r="BO60" s="157"/>
      <c r="BP60" s="159">
        <f t="shared" ca="1" si="52"/>
        <v>0</v>
      </c>
      <c r="BQ60" s="159">
        <f t="shared" ca="1" si="53"/>
        <v>0</v>
      </c>
      <c r="BR60" s="159">
        <f t="shared" si="18"/>
        <v>1</v>
      </c>
      <c r="BS60" s="159" t="str">
        <f t="shared" si="19"/>
        <v>symbol</v>
      </c>
      <c r="BT60" s="157" t="str">
        <f ca="1">IF(scriv!V22&lt;&gt;"",scriv!V22,
IF(E60="",IFERROR(VLOOKUP(BL60,$AH$40:$BT$638,39,FALSE),$BT$36),
$BT$37))</f>
        <v>NodeSquare</v>
      </c>
      <c r="BU60" s="166">
        <f t="shared" ca="1" si="54"/>
        <v>2000</v>
      </c>
      <c r="BV60" s="166">
        <f t="shared" ca="1" si="55"/>
        <v>200</v>
      </c>
      <c r="BW60" s="166">
        <f t="shared" ca="1" si="56"/>
        <v>0</v>
      </c>
      <c r="BX60" s="166">
        <f t="shared" ca="1" si="57"/>
        <v>0</v>
      </c>
      <c r="BY60" s="180" t="str">
        <f t="shared" si="58"/>
        <v/>
      </c>
      <c r="BZ60" s="180" t="str">
        <f t="shared" si="59"/>
        <v/>
      </c>
      <c r="CA60" s="81" t="str">
        <f>IF(scriv!E22&lt;&gt;"",scriv!E22,"")</f>
        <v/>
      </c>
      <c r="CB60" s="82">
        <f t="shared" si="29"/>
        <v>0</v>
      </c>
      <c r="CC60" s="82">
        <f t="shared" si="60"/>
        <v>0</v>
      </c>
      <c r="CD60" s="82" t="str">
        <f t="shared" si="61"/>
        <v>-</v>
      </c>
      <c r="CE60" s="82" t="str">
        <f t="shared" si="62"/>
        <v>-</v>
      </c>
      <c r="CF60" s="82" t="str">
        <f t="shared" si="63"/>
        <v>-</v>
      </c>
      <c r="CG60" s="82" t="str">
        <f t="shared" si="64"/>
        <v>-</v>
      </c>
      <c r="CH60" s="82" t="str">
        <f t="shared" si="65"/>
        <v>-</v>
      </c>
      <c r="CI60" s="82" t="str">
        <f t="shared" si="66"/>
        <v>-</v>
      </c>
      <c r="CJ60" s="82" t="str">
        <f t="shared" si="67"/>
        <v>-</v>
      </c>
      <c r="CK60" s="82" t="str">
        <f t="shared" si="68"/>
        <v>-</v>
      </c>
    </row>
    <row r="61" spans="1:89" s="82" customFormat="1" ht="18" customHeight="1">
      <c r="A61" s="81" t="str">
        <f>scriv!AH23</f>
        <v/>
      </c>
      <c r="B61" s="81" t="str">
        <f>IF(scriv!D23&lt;&gt;"",scriv!D23,"")</f>
        <v/>
      </c>
      <c r="C61" s="81" t="str">
        <f>IF( scriv!AL23&lt;&gt;"", IF(D61&lt;&gt;"","connection ","")&amp;scriv!AL23,IF(D61&lt;&gt;"","connection",""))</f>
        <v/>
      </c>
      <c r="D61" s="82" t="str">
        <f>scriv!AJ23</f>
        <v/>
      </c>
      <c r="E61" s="82" t="str">
        <f>scriv!AK23</f>
        <v/>
      </c>
      <c r="F61" s="156">
        <f>ROW()</f>
        <v>61</v>
      </c>
      <c r="I61" s="81" t="str">
        <f>IF(scriv!AA23&lt;&gt;"",scriv!AA23,J61)</f>
        <v/>
      </c>
      <c r="J61" s="81" t="str">
        <f>IF(scriv!AB23&lt;&gt;"",scriv!AB23,"")</f>
        <v/>
      </c>
      <c r="K61" s="82" t="str">
        <f t="shared" si="3"/>
        <v>none</v>
      </c>
      <c r="L61" s="82" t="str">
        <f t="shared" si="30"/>
        <v>+++&amp;speakTT=</v>
      </c>
      <c r="M61" s="82" t="str">
        <f t="shared" si="4"/>
        <v>OpenClose</v>
      </c>
      <c r="N61" s="82" t="str">
        <f t="shared" si="5"/>
        <v/>
      </c>
      <c r="O61" s="119" t="str">
        <f t="shared" si="31"/>
        <v/>
      </c>
      <c r="P61" s="81" t="str">
        <f>IF(scriv!I23&lt;&gt;"",scriv!I23,"")</f>
        <v/>
      </c>
      <c r="Q61" s="81" t="str">
        <f>IF(scriv!J23&lt;&gt;"",scriv!J23,"")</f>
        <v/>
      </c>
      <c r="R61" s="81">
        <f>IF(scriv!K23&lt;&gt;"",scriv!K23,
IF(I61&lt;&gt;"",1,$R$36))</f>
        <v>0</v>
      </c>
      <c r="S61" s="81" t="str">
        <f>IF(scriv!L23&lt;&gt;"",scriv!L23,
IF(scriv!AB23&lt;&gt;"",$S$36,"none"))</f>
        <v>none</v>
      </c>
      <c r="T61" s="81" t="str">
        <f>IF(scriv!Q23&lt;&gt;"",scriv!Q23,"")</f>
        <v/>
      </c>
      <c r="U61" s="81" t="str">
        <f>IF(scriv!R23&lt;&gt;"",scriv!R23,"")</f>
        <v/>
      </c>
      <c r="V61" s="81" t="str">
        <f>IF(scriv!S23&lt;&gt;"",scriv!S23,"")</f>
        <v/>
      </c>
      <c r="W61" s="81" t="str">
        <f>IF(scriv!T23&lt;&gt;"",scriv!T23,"")</f>
        <v/>
      </c>
      <c r="X61" s="81" t="str">
        <f>IF($E61="",
( IF(scriv!AD23&lt;&gt;"", LEFT( scriv!AD23, FIND(",",scriv!AD23)-1) &amp; "=" &amp; $AH61 &amp; RIGHT( scriv!AD23, LEN(scriv!AD23) + 1 - FIND(",",scriv!AD23)),
  IF($X$36&lt;&gt;"",LEFT( X$36, FIND(",",X$36)-1) &amp; "=" &amp; $AH61 &amp; RIGHT( X$36, LEN(X$36) + 1 - FIND(",",X$36)),""))),
IF(scriv!M23&lt;&gt;"", LEFT( scriv!M23, FIND(",",scriv!M23)-1) &amp; "=" &amp; $AH61 &amp; RIGHT( scriv!M23, LEN(scriv!M23) + 1 - FIND(",",scriv!M23)),
LEFT( X$37, FIND(",",X$37)-1) &amp; "=" &amp; $AH61 &amp; RIGHT( X$37, LEN(X$37) + 1 - FIND(",",X$37))))</f>
        <v>fadeOn=,0.6</v>
      </c>
      <c r="Y61" s="81" t="str">
        <f>IF($E61="",
( IF(scriv!AE23&lt;&gt;"", LEFT( scriv!AE23, FIND(",",scriv!AE23)-1) &amp; "=" &amp; $AH61 &amp; RIGHT( scriv!AE23, LEN(scriv!AE23) + 1 - FIND(",",scriv!AE23)),
  IF($Y$36&lt;&gt;"",LEFT( Y$36, FIND(",",Y$36)-1) &amp; "=" &amp; $AH61 &amp; RIGHT( Y$36, LEN(Y$36) + 1 - FIND(",",Y$36)),""))),
IF(scriv!N23&lt;&gt;"", LEFT( scriv!N23, FIND(",",scriv!N23)-1) &amp; "=" &amp; $AH61 &amp; RIGHT( scriv!N23, LEN(scriv!N23) + 1 - FIND(",",scriv!N23)),
LEFT( Y$37, FIND(",",Y$37)-1) &amp; "=" &amp; $AH61 &amp; RIGHT( Y$37, LEN(Y$37) + 1 - FIND(",",Y$37))))</f>
        <v>fadeOff=,0.6</v>
      </c>
      <c r="Z61" s="81" t="str">
        <f>IF($E61="",
( IF(scriv!AF23&lt;&gt;"", LEFT( scriv!AF23, FIND(",",scriv!AF23)-1) &amp; "=" &amp; $AH61 &amp; RIGHT( scriv!AF23, LEN(scriv!AF23) + 1 - FIND(",",scriv!AF23)),
  IF($Z$36&lt;&gt;"",LEFT( Z$36, FIND(",",Z$36)-1) &amp; "=" &amp; $AH61 &amp; RIGHT( Z$36, LEN(Z$36) + 1 - FIND(",",Z$36)),""))),
IF(scriv!O23&lt;&gt;"", LEFT( scriv!O23, FIND(",",scriv!O23)-1) &amp; "=" &amp; $AH61 &amp; RIGHT( scriv!O23, LEN(scriv!O23) + 1 - FIND(",",scriv!O23)),
LEFT( Z$37, FIND(",",Z$37)-1) &amp; "=" &amp; $AH61 &amp; RIGHT( Z$37, LEN(Z$37) + 1 - FIND(",",Z$37))))</f>
        <v>drawOpen=,1.2</v>
      </c>
      <c r="AA61" s="81" t="str">
        <f>IF($E61="",
( IF(scriv!AG23&lt;&gt;"", LEFT( scriv!AG23, FIND(",",scriv!AG23)-1) &amp; "=" &amp; $AH61 &amp; RIGHT( scriv!AG23, LEN(scriv!AG23) + 1 - FIND(",",scriv!AG23)),
  IF($AA$36&lt;&gt;"",LEFT( AA$36, FIND(",",AA$36)-1) &amp; "=" &amp; $AH61 &amp; RIGHT( AA$36, LEN(AA$36) + 1 - FIND(",",AA$36)),""))),
IF(scriv!P23&lt;&gt;"", LEFT( scriv!P23, FIND(",",scriv!P23)-1) &amp; "=" &amp; $AH61 &amp; RIGHT( scriv!P23, LEN(scriv!P23) + 1 - FIND(",",scriv!P23)),
LEFT( AA$37, FIND(",",AA$37)-1) &amp; "=" &amp; $AH61 &amp; RIGHT( AA$37, LEN(AA$37) + 1 - FIND(",",AA$37))))</f>
        <v>drawClose=,1.2</v>
      </c>
      <c r="AB61" s="167" t="str">
        <f t="shared" si="2"/>
        <v>noTitle</v>
      </c>
      <c r="AC61" s="167"/>
      <c r="AD61" s="45"/>
      <c r="AE61" s="168"/>
      <c r="AF61" s="169">
        <f>IF(D61="",scriv!B23,"")</f>
        <v>0</v>
      </c>
      <c r="AG61" s="170" t="str">
        <f t="shared" si="32"/>
        <v/>
      </c>
      <c r="AH61" s="169" t="str">
        <f t="shared" si="33"/>
        <v/>
      </c>
      <c r="AI61" s="169" t="str">
        <f t="shared" si="34"/>
        <v/>
      </c>
      <c r="AJ61" s="86">
        <f>ROUNDDOWN( (LEN(scriv!B23)+1) / 2, 0 )</f>
        <v>0</v>
      </c>
      <c r="AK61" s="82">
        <f t="shared" si="35"/>
        <v>0</v>
      </c>
      <c r="AL61" s="82" t="str">
        <f t="shared" si="36"/>
        <v>-</v>
      </c>
      <c r="AM61" s="82" t="str">
        <f t="shared" si="37"/>
        <v>-</v>
      </c>
      <c r="AN61" s="82" t="str">
        <f t="shared" si="38"/>
        <v>-</v>
      </c>
      <c r="AO61" s="82" t="str">
        <f t="shared" si="39"/>
        <v>-</v>
      </c>
      <c r="AP61" s="82" t="str">
        <f t="shared" si="40"/>
        <v>-</v>
      </c>
      <c r="AQ61" s="82" t="str">
        <f t="shared" si="41"/>
        <v>-</v>
      </c>
      <c r="AR61" s="82" t="str">
        <f t="shared" si="42"/>
        <v>-</v>
      </c>
      <c r="AT61" s="82">
        <f t="shared" si="8"/>
        <v>10</v>
      </c>
      <c r="AU61" s="82" t="str">
        <f ca="1">IF(    MAX(OFFSET(AL61,0,0,MATCH("-",AL61:AL$638,0))) = 0,"",
IFERROR(MAX(OFFSET(AL61,0,0,MATCH("-",AL61:AL$638,0))),""))</f>
        <v/>
      </c>
      <c r="AV61" s="82" t="str">
        <f ca="1">IF(    MAX(OFFSET(AM61,0,0,MATCH("-",AM61:AM$638,0))) = 0,"",
IFERROR(MAX(OFFSET(AM61,0,0,MATCH("-",AM61:AM$638,0))),""))</f>
        <v/>
      </c>
      <c r="AW61" s="82" t="str">
        <f ca="1">IF(    MAX(OFFSET(AN61,0,0,MATCH("-",AN61:AN$638,0))) = 0,"",
IFERROR(MAX(OFFSET(AN61,0,0,MATCH("-",AN61:AN$638,0))),""))</f>
        <v/>
      </c>
      <c r="AX61" s="82" t="str">
        <f ca="1">IF(    MAX(OFFSET(AO61,0,0,MATCH("-",AO61:AO$638,0))) = 0,"",
IFERROR(MAX(OFFSET(AO61,0,0,MATCH("-",AO61:AO$638,0))),""))</f>
        <v/>
      </c>
      <c r="AY61" s="82" t="str">
        <f ca="1">IF(    MAX(OFFSET(AP61,0,0,MATCH("-",AP61:AP$638,0))) = 0,"",
IFERROR(MAX(OFFSET(AP61,0,0,MATCH("-",AP61:AP$638,0))),""))</f>
        <v/>
      </c>
      <c r="AZ61" s="82" t="str">
        <f ca="1">IF(    MAX(OFFSET(AQ61,0,0,MATCH("-",AQ61:AQ$638,0))) = 0,"",
IFERROR(MAX(OFFSET(AQ61,0,0,MATCH("-",AQ61:AQ$638,0))),""))</f>
        <v/>
      </c>
      <c r="BA61" s="82" t="str">
        <f ca="1">IF(    MAX(OFFSET(AR61,0,0,MATCH("-",AR61:AR$638,0))) = 0,"",
IFERROR(MAX(OFFSET(AR61,0,0,MATCH("-",AR61:AR$638,0))),""))</f>
        <v/>
      </c>
      <c r="BB61" s="112">
        <f t="shared" ca="1" si="43"/>
        <v>-198</v>
      </c>
      <c r="BC61" s="111" t="str">
        <f t="shared" ca="1" si="44"/>
        <v>Radius</v>
      </c>
      <c r="BD61" s="112">
        <f t="shared" ca="1" si="45"/>
        <v>0</v>
      </c>
      <c r="BE61" s="111">
        <f t="shared" ca="1" si="46"/>
        <v>200</v>
      </c>
      <c r="BF61" s="113" t="e">
        <f t="shared" ca="1" si="47"/>
        <v>#VALUE!</v>
      </c>
      <c r="BG61" s="113" t="e">
        <f t="shared" ca="1" si="48"/>
        <v>#VALUE!</v>
      </c>
      <c r="BH61" s="112">
        <f t="shared" ca="1" si="49"/>
        <v>2000</v>
      </c>
      <c r="BI61" s="112">
        <f t="shared" ca="1" si="50"/>
        <v>200</v>
      </c>
      <c r="BJ61" s="157"/>
      <c r="BK61" s="157"/>
      <c r="BL61" s="158" t="str">
        <f>scriv!AI23</f>
        <v/>
      </c>
      <c r="BM61" s="157"/>
      <c r="BN61" s="157" t="str">
        <f t="shared" si="51"/>
        <v>node</v>
      </c>
      <c r="BO61" s="157"/>
      <c r="BP61" s="159">
        <f t="shared" ca="1" si="52"/>
        <v>0</v>
      </c>
      <c r="BQ61" s="159">
        <f t="shared" ca="1" si="53"/>
        <v>0</v>
      </c>
      <c r="BR61" s="159">
        <f t="shared" si="18"/>
        <v>1</v>
      </c>
      <c r="BS61" s="159" t="str">
        <f t="shared" si="19"/>
        <v>symbol</v>
      </c>
      <c r="BT61" s="157" t="str">
        <f ca="1">IF(scriv!V23&lt;&gt;"",scriv!V23,
IF(E61="",IFERROR(VLOOKUP(BL61,$AH$40:$BT$638,39,FALSE),$BT$36),
$BT$37))</f>
        <v>NodeSquare</v>
      </c>
      <c r="BU61" s="166">
        <f t="shared" ca="1" si="54"/>
        <v>2000</v>
      </c>
      <c r="BV61" s="166">
        <f t="shared" ca="1" si="55"/>
        <v>200</v>
      </c>
      <c r="BW61" s="166">
        <f t="shared" ca="1" si="56"/>
        <v>0</v>
      </c>
      <c r="BX61" s="166">
        <f t="shared" ca="1" si="57"/>
        <v>0</v>
      </c>
      <c r="BY61" s="180" t="str">
        <f t="shared" si="58"/>
        <v/>
      </c>
      <c r="BZ61" s="180" t="str">
        <f t="shared" si="59"/>
        <v/>
      </c>
      <c r="CA61" s="81" t="str">
        <f>IF(scriv!E23&lt;&gt;"",scriv!E23,"")</f>
        <v/>
      </c>
      <c r="CB61" s="82">
        <f t="shared" si="29"/>
        <v>0</v>
      </c>
      <c r="CC61" s="82">
        <f t="shared" si="60"/>
        <v>0</v>
      </c>
      <c r="CD61" s="82" t="str">
        <f t="shared" si="61"/>
        <v>-</v>
      </c>
      <c r="CE61" s="82" t="str">
        <f t="shared" si="62"/>
        <v>-</v>
      </c>
      <c r="CF61" s="82" t="str">
        <f t="shared" si="63"/>
        <v>-</v>
      </c>
      <c r="CG61" s="82" t="str">
        <f t="shared" si="64"/>
        <v>-</v>
      </c>
      <c r="CH61" s="82" t="str">
        <f t="shared" si="65"/>
        <v>-</v>
      </c>
      <c r="CI61" s="82" t="str">
        <f t="shared" si="66"/>
        <v>-</v>
      </c>
      <c r="CJ61" s="82" t="str">
        <f t="shared" si="67"/>
        <v>-</v>
      </c>
      <c r="CK61" s="82" t="str">
        <f t="shared" si="68"/>
        <v>-</v>
      </c>
    </row>
    <row r="62" spans="1:89" s="82" customFormat="1" ht="18" customHeight="1">
      <c r="A62" s="81" t="str">
        <f>scriv!AH24</f>
        <v/>
      </c>
      <c r="B62" s="81" t="str">
        <f>IF(scriv!D24&lt;&gt;"",scriv!D24,"")</f>
        <v/>
      </c>
      <c r="C62" s="81" t="str">
        <f>IF( scriv!AL24&lt;&gt;"", IF(D62&lt;&gt;"","connection ","")&amp;scriv!AL24,IF(D62&lt;&gt;"","connection",""))</f>
        <v/>
      </c>
      <c r="D62" s="82" t="str">
        <f>scriv!AJ24</f>
        <v/>
      </c>
      <c r="E62" s="82" t="str">
        <f>scriv!AK24</f>
        <v/>
      </c>
      <c r="F62" s="156">
        <f>ROW()</f>
        <v>62</v>
      </c>
      <c r="I62" s="81" t="str">
        <f>IF(scriv!AA24&lt;&gt;"",scriv!AA24,J62)</f>
        <v/>
      </c>
      <c r="J62" s="81" t="str">
        <f>IF(scriv!AB24&lt;&gt;"",scriv!AB24,"")</f>
        <v/>
      </c>
      <c r="K62" s="82" t="str">
        <f t="shared" si="3"/>
        <v>none</v>
      </c>
      <c r="L62" s="82" t="str">
        <f t="shared" si="30"/>
        <v>+++&amp;speakTT=</v>
      </c>
      <c r="M62" s="82" t="str">
        <f t="shared" si="4"/>
        <v>OpenClose</v>
      </c>
      <c r="N62" s="82" t="str">
        <f t="shared" si="5"/>
        <v/>
      </c>
      <c r="O62" s="119" t="str">
        <f t="shared" si="31"/>
        <v/>
      </c>
      <c r="P62" s="81" t="str">
        <f>IF(scriv!I24&lt;&gt;"",scriv!I24,"")</f>
        <v/>
      </c>
      <c r="Q62" s="81" t="str">
        <f>IF(scriv!J24&lt;&gt;"",scriv!J24,"")</f>
        <v/>
      </c>
      <c r="R62" s="81">
        <f>IF(scriv!K24&lt;&gt;"",scriv!K24,
IF(I62&lt;&gt;"",1,$R$36))</f>
        <v>0</v>
      </c>
      <c r="S62" s="81" t="str">
        <f>IF(scriv!L24&lt;&gt;"",scriv!L24,
IF(scriv!AB24&lt;&gt;"",$S$36,"none"))</f>
        <v>none</v>
      </c>
      <c r="T62" s="81" t="str">
        <f>IF(scriv!Q24&lt;&gt;"",scriv!Q24,"")</f>
        <v/>
      </c>
      <c r="U62" s="81" t="str">
        <f>IF(scriv!R24&lt;&gt;"",scriv!R24,"")</f>
        <v/>
      </c>
      <c r="V62" s="81" t="str">
        <f>IF(scriv!S24&lt;&gt;"",scriv!S24,"")</f>
        <v/>
      </c>
      <c r="W62" s="81" t="str">
        <f>IF(scriv!T24&lt;&gt;"",scriv!T24,"")</f>
        <v/>
      </c>
      <c r="X62" s="81" t="str">
        <f>IF($E62="",
( IF(scriv!AD24&lt;&gt;"", LEFT( scriv!AD24, FIND(",",scriv!AD24)-1) &amp; "=" &amp; $AH62 &amp; RIGHT( scriv!AD24, LEN(scriv!AD24) + 1 - FIND(",",scriv!AD24)),
  IF($X$36&lt;&gt;"",LEFT( X$36, FIND(",",X$36)-1) &amp; "=" &amp; $AH62 &amp; RIGHT( X$36, LEN(X$36) + 1 - FIND(",",X$36)),""))),
IF(scriv!M24&lt;&gt;"", LEFT( scriv!M24, FIND(",",scriv!M24)-1) &amp; "=" &amp; $AH62 &amp; RIGHT( scriv!M24, LEN(scriv!M24) + 1 - FIND(",",scriv!M24)),
LEFT( X$37, FIND(",",X$37)-1) &amp; "=" &amp; $AH62 &amp; RIGHT( X$37, LEN(X$37) + 1 - FIND(",",X$37))))</f>
        <v>fadeOn=,0.6</v>
      </c>
      <c r="Y62" s="81" t="str">
        <f>IF($E62="",
( IF(scriv!AE24&lt;&gt;"", LEFT( scriv!AE24, FIND(",",scriv!AE24)-1) &amp; "=" &amp; $AH62 &amp; RIGHT( scriv!AE24, LEN(scriv!AE24) + 1 - FIND(",",scriv!AE24)),
  IF($Y$36&lt;&gt;"",LEFT( Y$36, FIND(",",Y$36)-1) &amp; "=" &amp; $AH62 &amp; RIGHT( Y$36, LEN(Y$36) + 1 - FIND(",",Y$36)),""))),
IF(scriv!N24&lt;&gt;"", LEFT( scriv!N24, FIND(",",scriv!N24)-1) &amp; "=" &amp; $AH62 &amp; RIGHT( scriv!N24, LEN(scriv!N24) + 1 - FIND(",",scriv!N24)),
LEFT( Y$37, FIND(",",Y$37)-1) &amp; "=" &amp; $AH62 &amp; RIGHT( Y$37, LEN(Y$37) + 1 - FIND(",",Y$37))))</f>
        <v>fadeOff=,0.6</v>
      </c>
      <c r="Z62" s="81" t="str">
        <f>IF($E62="",
( IF(scriv!AF24&lt;&gt;"", LEFT( scriv!AF24, FIND(",",scriv!AF24)-1) &amp; "=" &amp; $AH62 &amp; RIGHT( scriv!AF24, LEN(scriv!AF24) + 1 - FIND(",",scriv!AF24)),
  IF($Z$36&lt;&gt;"",LEFT( Z$36, FIND(",",Z$36)-1) &amp; "=" &amp; $AH62 &amp; RIGHT( Z$36, LEN(Z$36) + 1 - FIND(",",Z$36)),""))),
IF(scriv!O24&lt;&gt;"", LEFT( scriv!O24, FIND(",",scriv!O24)-1) &amp; "=" &amp; $AH62 &amp; RIGHT( scriv!O24, LEN(scriv!O24) + 1 - FIND(",",scriv!O24)),
LEFT( Z$37, FIND(",",Z$37)-1) &amp; "=" &amp; $AH62 &amp; RIGHT( Z$37, LEN(Z$37) + 1 - FIND(",",Z$37))))</f>
        <v>drawOpen=,1.2</v>
      </c>
      <c r="AA62" s="81" t="str">
        <f>IF($E62="",
( IF(scriv!AG24&lt;&gt;"", LEFT( scriv!AG24, FIND(",",scriv!AG24)-1) &amp; "=" &amp; $AH62 &amp; RIGHT( scriv!AG24, LEN(scriv!AG24) + 1 - FIND(",",scriv!AG24)),
  IF($AA$36&lt;&gt;"",LEFT( AA$36, FIND(",",AA$36)-1) &amp; "=" &amp; $AH62 &amp; RIGHT( AA$36, LEN(AA$36) + 1 - FIND(",",AA$36)),""))),
IF(scriv!P24&lt;&gt;"", LEFT( scriv!P24, FIND(",",scriv!P24)-1) &amp; "=" &amp; $AH62 &amp; RIGHT( scriv!P24, LEN(scriv!P24) + 1 - FIND(",",scriv!P24)),
LEFT( AA$37, FIND(",",AA$37)-1) &amp; "=" &amp; $AH62 &amp; RIGHT( AA$37, LEN(AA$37) + 1 - FIND(",",AA$37))))</f>
        <v>drawClose=,1.2</v>
      </c>
      <c r="AB62" s="167" t="str">
        <f t="shared" si="2"/>
        <v>noTitle</v>
      </c>
      <c r="AC62" s="167"/>
      <c r="AD62" s="45"/>
      <c r="AE62" s="168"/>
      <c r="AF62" s="169">
        <f>IF(D62="",scriv!B24,"")</f>
        <v>0</v>
      </c>
      <c r="AG62" s="170" t="str">
        <f t="shared" si="32"/>
        <v/>
      </c>
      <c r="AH62" s="169" t="str">
        <f t="shared" si="33"/>
        <v/>
      </c>
      <c r="AI62" s="169" t="str">
        <f t="shared" si="34"/>
        <v/>
      </c>
      <c r="AJ62" s="86">
        <f>ROUNDDOWN( (LEN(scriv!B24)+1) / 2, 0 )</f>
        <v>0</v>
      </c>
      <c r="AK62" s="82">
        <f t="shared" si="35"/>
        <v>0</v>
      </c>
      <c r="AL62" s="82" t="str">
        <f t="shared" si="36"/>
        <v>-</v>
      </c>
      <c r="AM62" s="82" t="str">
        <f t="shared" si="37"/>
        <v>-</v>
      </c>
      <c r="AN62" s="82" t="str">
        <f t="shared" si="38"/>
        <v>-</v>
      </c>
      <c r="AO62" s="82" t="str">
        <f t="shared" si="39"/>
        <v>-</v>
      </c>
      <c r="AP62" s="82" t="str">
        <f t="shared" si="40"/>
        <v>-</v>
      </c>
      <c r="AQ62" s="82" t="str">
        <f t="shared" si="41"/>
        <v>-</v>
      </c>
      <c r="AR62" s="82" t="str">
        <f t="shared" si="42"/>
        <v>-</v>
      </c>
      <c r="AT62" s="82">
        <f t="shared" si="8"/>
        <v>10</v>
      </c>
      <c r="AU62" s="82" t="str">
        <f ca="1">IF(    MAX(OFFSET(AL62,0,0,MATCH("-",AL62:AL$638,0))) = 0,"",
IFERROR(MAX(OFFSET(AL62,0,0,MATCH("-",AL62:AL$638,0))),""))</f>
        <v/>
      </c>
      <c r="AV62" s="82" t="str">
        <f ca="1">IF(    MAX(OFFSET(AM62,0,0,MATCH("-",AM62:AM$638,0))) = 0,"",
IFERROR(MAX(OFFSET(AM62,0,0,MATCH("-",AM62:AM$638,0))),""))</f>
        <v/>
      </c>
      <c r="AW62" s="82" t="str">
        <f ca="1">IF(    MAX(OFFSET(AN62,0,0,MATCH("-",AN62:AN$638,0))) = 0,"",
IFERROR(MAX(OFFSET(AN62,0,0,MATCH("-",AN62:AN$638,0))),""))</f>
        <v/>
      </c>
      <c r="AX62" s="82" t="str">
        <f ca="1">IF(    MAX(OFFSET(AO62,0,0,MATCH("-",AO62:AO$638,0))) = 0,"",
IFERROR(MAX(OFFSET(AO62,0,0,MATCH("-",AO62:AO$638,0))),""))</f>
        <v/>
      </c>
      <c r="AY62" s="82" t="str">
        <f ca="1">IF(    MAX(OFFSET(AP62,0,0,MATCH("-",AP62:AP$638,0))) = 0,"",
IFERROR(MAX(OFFSET(AP62,0,0,MATCH("-",AP62:AP$638,0))),""))</f>
        <v/>
      </c>
      <c r="AZ62" s="82" t="str">
        <f ca="1">IF(    MAX(OFFSET(AQ62,0,0,MATCH("-",AQ62:AQ$638,0))) = 0,"",
IFERROR(MAX(OFFSET(AQ62,0,0,MATCH("-",AQ62:AQ$638,0))),""))</f>
        <v/>
      </c>
      <c r="BA62" s="82" t="str">
        <f ca="1">IF(    MAX(OFFSET(AR62,0,0,MATCH("-",AR62:AR$638,0))) = 0,"",
IFERROR(MAX(OFFSET(AR62,0,0,MATCH("-",AR62:AR$638,0))),""))</f>
        <v/>
      </c>
      <c r="BB62" s="112">
        <f t="shared" ca="1" si="43"/>
        <v>-198</v>
      </c>
      <c r="BC62" s="111" t="str">
        <f t="shared" ca="1" si="44"/>
        <v>Radius</v>
      </c>
      <c r="BD62" s="112">
        <f t="shared" ca="1" si="45"/>
        <v>0</v>
      </c>
      <c r="BE62" s="111">
        <f t="shared" ca="1" si="46"/>
        <v>200</v>
      </c>
      <c r="BF62" s="113" t="e">
        <f t="shared" ca="1" si="47"/>
        <v>#VALUE!</v>
      </c>
      <c r="BG62" s="113" t="e">
        <f t="shared" ca="1" si="48"/>
        <v>#VALUE!</v>
      </c>
      <c r="BH62" s="112">
        <f t="shared" ca="1" si="49"/>
        <v>2000</v>
      </c>
      <c r="BI62" s="112">
        <f t="shared" ca="1" si="50"/>
        <v>200</v>
      </c>
      <c r="BJ62" s="157"/>
      <c r="BK62" s="157"/>
      <c r="BL62" s="158" t="str">
        <f>scriv!AI24</f>
        <v/>
      </c>
      <c r="BM62" s="157"/>
      <c r="BN62" s="157" t="str">
        <f t="shared" si="51"/>
        <v>node</v>
      </c>
      <c r="BO62" s="157"/>
      <c r="BP62" s="159">
        <f t="shared" ca="1" si="52"/>
        <v>0</v>
      </c>
      <c r="BQ62" s="159">
        <f t="shared" ca="1" si="53"/>
        <v>0</v>
      </c>
      <c r="BR62" s="159">
        <f t="shared" si="18"/>
        <v>1</v>
      </c>
      <c r="BS62" s="159" t="str">
        <f t="shared" si="19"/>
        <v>symbol</v>
      </c>
      <c r="BT62" s="157" t="str">
        <f ca="1">IF(scriv!V24&lt;&gt;"",scriv!V24,
IF(E62="",IFERROR(VLOOKUP(BL62,$AH$40:$BT$638,39,FALSE),$BT$36),
$BT$37))</f>
        <v>NodeSquare</v>
      </c>
      <c r="BU62" s="166">
        <f t="shared" ca="1" si="54"/>
        <v>2000</v>
      </c>
      <c r="BV62" s="166">
        <f t="shared" ca="1" si="55"/>
        <v>200</v>
      </c>
      <c r="BW62" s="166">
        <f t="shared" ca="1" si="56"/>
        <v>0</v>
      </c>
      <c r="BX62" s="166">
        <f t="shared" ca="1" si="57"/>
        <v>0</v>
      </c>
      <c r="BY62" s="180" t="str">
        <f t="shared" si="58"/>
        <v/>
      </c>
      <c r="BZ62" s="180" t="str">
        <f t="shared" si="59"/>
        <v/>
      </c>
      <c r="CA62" s="81" t="str">
        <f>IF(scriv!E24&lt;&gt;"",scriv!E24,"")</f>
        <v/>
      </c>
      <c r="CB62" s="82">
        <f t="shared" si="29"/>
        <v>0</v>
      </c>
      <c r="CC62" s="82">
        <f t="shared" si="60"/>
        <v>0</v>
      </c>
      <c r="CD62" s="82" t="str">
        <f t="shared" si="61"/>
        <v>-</v>
      </c>
      <c r="CE62" s="82" t="str">
        <f t="shared" si="62"/>
        <v>-</v>
      </c>
      <c r="CF62" s="82" t="str">
        <f t="shared" si="63"/>
        <v>-</v>
      </c>
      <c r="CG62" s="82" t="str">
        <f t="shared" si="64"/>
        <v>-</v>
      </c>
      <c r="CH62" s="82" t="str">
        <f t="shared" si="65"/>
        <v>-</v>
      </c>
      <c r="CI62" s="82" t="str">
        <f t="shared" si="66"/>
        <v>-</v>
      </c>
      <c r="CJ62" s="82" t="str">
        <f t="shared" si="67"/>
        <v>-</v>
      </c>
      <c r="CK62" s="82" t="str">
        <f t="shared" si="68"/>
        <v>-</v>
      </c>
    </row>
    <row r="63" spans="1:89" s="82" customFormat="1" ht="18" customHeight="1">
      <c r="A63" s="81" t="str">
        <f>scriv!AH25</f>
        <v/>
      </c>
      <c r="B63" s="81" t="str">
        <f>IF(scriv!D25&lt;&gt;"",scriv!D25,"")</f>
        <v/>
      </c>
      <c r="C63" s="81" t="str">
        <f>IF( scriv!AL25&lt;&gt;"", IF(D63&lt;&gt;"","connection ","")&amp;scriv!AL25,IF(D63&lt;&gt;"","connection",""))</f>
        <v/>
      </c>
      <c r="D63" s="82" t="str">
        <f>scriv!AJ25</f>
        <v/>
      </c>
      <c r="E63" s="82" t="str">
        <f>scriv!AK25</f>
        <v/>
      </c>
      <c r="F63" s="156">
        <f>ROW()</f>
        <v>63</v>
      </c>
      <c r="I63" s="81" t="str">
        <f>IF(scriv!AA25&lt;&gt;"",scriv!AA25,J63)</f>
        <v/>
      </c>
      <c r="J63" s="81" t="str">
        <f>IF(scriv!AB25&lt;&gt;"",scriv!AB25,"")</f>
        <v/>
      </c>
      <c r="K63" s="82" t="str">
        <f t="shared" si="3"/>
        <v>none</v>
      </c>
      <c r="L63" s="82" t="str">
        <f t="shared" si="30"/>
        <v>+++&amp;speakTT=</v>
      </c>
      <c r="M63" s="82" t="str">
        <f t="shared" si="4"/>
        <v>OpenClose</v>
      </c>
      <c r="N63" s="82" t="str">
        <f t="shared" si="5"/>
        <v/>
      </c>
      <c r="O63" s="119" t="str">
        <f t="shared" si="31"/>
        <v/>
      </c>
      <c r="P63" s="81" t="str">
        <f>IF(scriv!I25&lt;&gt;"",scriv!I25,"")</f>
        <v/>
      </c>
      <c r="Q63" s="81" t="str">
        <f>IF(scriv!J25&lt;&gt;"",scriv!J25,"")</f>
        <v/>
      </c>
      <c r="R63" s="81">
        <f>IF(scriv!K25&lt;&gt;"",scriv!K25,
IF(I63&lt;&gt;"",1,$R$36))</f>
        <v>0</v>
      </c>
      <c r="S63" s="81" t="str">
        <f>IF(scriv!L25&lt;&gt;"",scriv!L25,
IF(scriv!AB25&lt;&gt;"",$S$36,"none"))</f>
        <v>none</v>
      </c>
      <c r="T63" s="81" t="str">
        <f>IF(scriv!Q25&lt;&gt;"",scriv!Q25,"")</f>
        <v/>
      </c>
      <c r="U63" s="81" t="str">
        <f>IF(scriv!R25&lt;&gt;"",scriv!R25,"")</f>
        <v/>
      </c>
      <c r="V63" s="81" t="str">
        <f>IF(scriv!S25&lt;&gt;"",scriv!S25,"")</f>
        <v/>
      </c>
      <c r="W63" s="81" t="str">
        <f>IF(scriv!T25&lt;&gt;"",scriv!T25,"")</f>
        <v/>
      </c>
      <c r="X63" s="81" t="str">
        <f>IF($E63="",
( IF(scriv!AD25&lt;&gt;"", LEFT( scriv!AD25, FIND(",",scriv!AD25)-1) &amp; "=" &amp; $AH63 &amp; RIGHT( scriv!AD25, LEN(scriv!AD25) + 1 - FIND(",",scriv!AD25)),
  IF($X$36&lt;&gt;"",LEFT( X$36, FIND(",",X$36)-1) &amp; "=" &amp; $AH63 &amp; RIGHT( X$36, LEN(X$36) + 1 - FIND(",",X$36)),""))),
IF(scriv!M25&lt;&gt;"", LEFT( scriv!M25, FIND(",",scriv!M25)-1) &amp; "=" &amp; $AH63 &amp; RIGHT( scriv!M25, LEN(scriv!M25) + 1 - FIND(",",scriv!M25)),
LEFT( X$37, FIND(",",X$37)-1) &amp; "=" &amp; $AH63 &amp; RIGHT( X$37, LEN(X$37) + 1 - FIND(",",X$37))))</f>
        <v>fadeOn=,0.6</v>
      </c>
      <c r="Y63" s="81" t="str">
        <f>IF($E63="",
( IF(scriv!AE25&lt;&gt;"", LEFT( scriv!AE25, FIND(",",scriv!AE25)-1) &amp; "=" &amp; $AH63 &amp; RIGHT( scriv!AE25, LEN(scriv!AE25) + 1 - FIND(",",scriv!AE25)),
  IF($Y$36&lt;&gt;"",LEFT( Y$36, FIND(",",Y$36)-1) &amp; "=" &amp; $AH63 &amp; RIGHT( Y$36, LEN(Y$36) + 1 - FIND(",",Y$36)),""))),
IF(scriv!N25&lt;&gt;"", LEFT( scriv!N25, FIND(",",scriv!N25)-1) &amp; "=" &amp; $AH63 &amp; RIGHT( scriv!N25, LEN(scriv!N25) + 1 - FIND(",",scriv!N25)),
LEFT( Y$37, FIND(",",Y$37)-1) &amp; "=" &amp; $AH63 &amp; RIGHT( Y$37, LEN(Y$37) + 1 - FIND(",",Y$37))))</f>
        <v>fadeOff=,0.6</v>
      </c>
      <c r="Z63" s="81" t="str">
        <f>IF($E63="",
( IF(scriv!AF25&lt;&gt;"", LEFT( scriv!AF25, FIND(",",scriv!AF25)-1) &amp; "=" &amp; $AH63 &amp; RIGHT( scriv!AF25, LEN(scriv!AF25) + 1 - FIND(",",scriv!AF25)),
  IF($Z$36&lt;&gt;"",LEFT( Z$36, FIND(",",Z$36)-1) &amp; "=" &amp; $AH63 &amp; RIGHT( Z$36, LEN(Z$36) + 1 - FIND(",",Z$36)),""))),
IF(scriv!O25&lt;&gt;"", LEFT( scriv!O25, FIND(",",scriv!O25)-1) &amp; "=" &amp; $AH63 &amp; RIGHT( scriv!O25, LEN(scriv!O25) + 1 - FIND(",",scriv!O25)),
LEFT( Z$37, FIND(",",Z$37)-1) &amp; "=" &amp; $AH63 &amp; RIGHT( Z$37, LEN(Z$37) + 1 - FIND(",",Z$37))))</f>
        <v>drawOpen=,1.2</v>
      </c>
      <c r="AA63" s="81" t="str">
        <f>IF($E63="",
( IF(scriv!AG25&lt;&gt;"", LEFT( scriv!AG25, FIND(",",scriv!AG25)-1) &amp; "=" &amp; $AH63 &amp; RIGHT( scriv!AG25, LEN(scriv!AG25) + 1 - FIND(",",scriv!AG25)),
  IF($AA$36&lt;&gt;"",LEFT( AA$36, FIND(",",AA$36)-1) &amp; "=" &amp; $AH63 &amp; RIGHT( AA$36, LEN(AA$36) + 1 - FIND(",",AA$36)),""))),
IF(scriv!P25&lt;&gt;"", LEFT( scriv!P25, FIND(",",scriv!P25)-1) &amp; "=" &amp; $AH63 &amp; RIGHT( scriv!P25, LEN(scriv!P25) + 1 - FIND(",",scriv!P25)),
LEFT( AA$37, FIND(",",AA$37)-1) &amp; "=" &amp; $AH63 &amp; RIGHT( AA$37, LEN(AA$37) + 1 - FIND(",",AA$37))))</f>
        <v>drawClose=,1.2</v>
      </c>
      <c r="AB63" s="167" t="str">
        <f t="shared" si="2"/>
        <v>noTitle</v>
      </c>
      <c r="AC63" s="167"/>
      <c r="AD63" s="45"/>
      <c r="AE63" s="168"/>
      <c r="AF63" s="169">
        <f>IF(D63="",scriv!B25,"")</f>
        <v>0</v>
      </c>
      <c r="AG63" s="170" t="str">
        <f t="shared" si="32"/>
        <v/>
      </c>
      <c r="AH63" s="169" t="str">
        <f t="shared" si="33"/>
        <v/>
      </c>
      <c r="AI63" s="169" t="str">
        <f t="shared" si="34"/>
        <v/>
      </c>
      <c r="AJ63" s="86">
        <f>ROUNDDOWN( (LEN(scriv!B25)+1) / 2, 0 )</f>
        <v>0</v>
      </c>
      <c r="AK63" s="82">
        <f t="shared" si="35"/>
        <v>0</v>
      </c>
      <c r="AL63" s="82" t="str">
        <f t="shared" si="36"/>
        <v>-</v>
      </c>
      <c r="AM63" s="82" t="str">
        <f t="shared" si="37"/>
        <v>-</v>
      </c>
      <c r="AN63" s="82" t="str">
        <f t="shared" si="38"/>
        <v>-</v>
      </c>
      <c r="AO63" s="82" t="str">
        <f t="shared" si="39"/>
        <v>-</v>
      </c>
      <c r="AP63" s="82" t="str">
        <f t="shared" si="40"/>
        <v>-</v>
      </c>
      <c r="AQ63" s="82" t="str">
        <f t="shared" si="41"/>
        <v>-</v>
      </c>
      <c r="AR63" s="82" t="str">
        <f t="shared" si="42"/>
        <v>-</v>
      </c>
      <c r="AT63" s="82">
        <f t="shared" si="8"/>
        <v>10</v>
      </c>
      <c r="AU63" s="82" t="str">
        <f ca="1">IF(    MAX(OFFSET(AL63,0,0,MATCH("-",AL63:AL$638,0))) = 0,"",
IFERROR(MAX(OFFSET(AL63,0,0,MATCH("-",AL63:AL$638,0))),""))</f>
        <v/>
      </c>
      <c r="AV63" s="82" t="str">
        <f ca="1">IF(    MAX(OFFSET(AM63,0,0,MATCH("-",AM63:AM$638,0))) = 0,"",
IFERROR(MAX(OFFSET(AM63,0,0,MATCH("-",AM63:AM$638,0))),""))</f>
        <v/>
      </c>
      <c r="AW63" s="82" t="str">
        <f ca="1">IF(    MAX(OFFSET(AN63,0,0,MATCH("-",AN63:AN$638,0))) = 0,"",
IFERROR(MAX(OFFSET(AN63,0,0,MATCH("-",AN63:AN$638,0))),""))</f>
        <v/>
      </c>
      <c r="AX63" s="82" t="str">
        <f ca="1">IF(    MAX(OFFSET(AO63,0,0,MATCH("-",AO63:AO$638,0))) = 0,"",
IFERROR(MAX(OFFSET(AO63,0,0,MATCH("-",AO63:AO$638,0))),""))</f>
        <v/>
      </c>
      <c r="AY63" s="82" t="str">
        <f ca="1">IF(    MAX(OFFSET(AP63,0,0,MATCH("-",AP63:AP$638,0))) = 0,"",
IFERROR(MAX(OFFSET(AP63,0,0,MATCH("-",AP63:AP$638,0))),""))</f>
        <v/>
      </c>
      <c r="AZ63" s="82" t="str">
        <f ca="1">IF(    MAX(OFFSET(AQ63,0,0,MATCH("-",AQ63:AQ$638,0))) = 0,"",
IFERROR(MAX(OFFSET(AQ63,0,0,MATCH("-",AQ63:AQ$638,0))),""))</f>
        <v/>
      </c>
      <c r="BA63" s="82" t="str">
        <f ca="1">IF(    MAX(OFFSET(AR63,0,0,MATCH("-",AR63:AR$638,0))) = 0,"",
IFERROR(MAX(OFFSET(AR63,0,0,MATCH("-",AR63:AR$638,0))),""))</f>
        <v/>
      </c>
      <c r="BB63" s="112">
        <f t="shared" ca="1" si="43"/>
        <v>-198</v>
      </c>
      <c r="BC63" s="111" t="str">
        <f t="shared" ca="1" si="44"/>
        <v>Radius</v>
      </c>
      <c r="BD63" s="112">
        <f t="shared" ca="1" si="45"/>
        <v>0</v>
      </c>
      <c r="BE63" s="111">
        <f t="shared" ca="1" si="46"/>
        <v>200</v>
      </c>
      <c r="BF63" s="113" t="e">
        <f t="shared" ca="1" si="47"/>
        <v>#VALUE!</v>
      </c>
      <c r="BG63" s="113" t="e">
        <f t="shared" ca="1" si="48"/>
        <v>#VALUE!</v>
      </c>
      <c r="BH63" s="112">
        <f t="shared" ca="1" si="49"/>
        <v>2000</v>
      </c>
      <c r="BI63" s="112">
        <f t="shared" ca="1" si="50"/>
        <v>200</v>
      </c>
      <c r="BJ63" s="157"/>
      <c r="BK63" s="157"/>
      <c r="BL63" s="158" t="str">
        <f>scriv!AI25</f>
        <v/>
      </c>
      <c r="BM63" s="157"/>
      <c r="BN63" s="157" t="str">
        <f t="shared" si="51"/>
        <v>node</v>
      </c>
      <c r="BO63" s="157"/>
      <c r="BP63" s="159">
        <f t="shared" ca="1" si="52"/>
        <v>0</v>
      </c>
      <c r="BQ63" s="159">
        <f t="shared" ca="1" si="53"/>
        <v>0</v>
      </c>
      <c r="BR63" s="159">
        <f t="shared" si="18"/>
        <v>1</v>
      </c>
      <c r="BS63" s="159" t="str">
        <f t="shared" si="19"/>
        <v>symbol</v>
      </c>
      <c r="BT63" s="157" t="str">
        <f ca="1">IF(scriv!V25&lt;&gt;"",scriv!V25,
IF(E63="",IFERROR(VLOOKUP(BL63,$AH$40:$BT$638,39,FALSE),$BT$36),
$BT$37))</f>
        <v>NodeSquare</v>
      </c>
      <c r="BU63" s="166">
        <f t="shared" ca="1" si="54"/>
        <v>2000</v>
      </c>
      <c r="BV63" s="166">
        <f t="shared" ca="1" si="55"/>
        <v>200</v>
      </c>
      <c r="BW63" s="166">
        <f t="shared" ca="1" si="56"/>
        <v>0</v>
      </c>
      <c r="BX63" s="166">
        <f t="shared" ca="1" si="57"/>
        <v>0</v>
      </c>
      <c r="BY63" s="180" t="str">
        <f t="shared" si="58"/>
        <v/>
      </c>
      <c r="BZ63" s="180" t="str">
        <f t="shared" si="59"/>
        <v/>
      </c>
      <c r="CA63" s="81" t="str">
        <f>IF(scriv!E25&lt;&gt;"",scriv!E25,"")</f>
        <v/>
      </c>
      <c r="CB63" s="82">
        <f t="shared" si="29"/>
        <v>0</v>
      </c>
      <c r="CC63" s="82">
        <f t="shared" si="60"/>
        <v>0</v>
      </c>
      <c r="CD63" s="82" t="str">
        <f t="shared" si="61"/>
        <v>-</v>
      </c>
      <c r="CE63" s="82" t="str">
        <f t="shared" si="62"/>
        <v>-</v>
      </c>
      <c r="CF63" s="82" t="str">
        <f t="shared" si="63"/>
        <v>-</v>
      </c>
      <c r="CG63" s="82" t="str">
        <f t="shared" si="64"/>
        <v>-</v>
      </c>
      <c r="CH63" s="82" t="str">
        <f t="shared" si="65"/>
        <v>-</v>
      </c>
      <c r="CI63" s="82" t="str">
        <f t="shared" si="66"/>
        <v>-</v>
      </c>
      <c r="CJ63" s="82" t="str">
        <f t="shared" si="67"/>
        <v>-</v>
      </c>
      <c r="CK63" s="82" t="str">
        <f t="shared" si="68"/>
        <v>-</v>
      </c>
    </row>
    <row r="64" spans="1:89" s="82" customFormat="1" ht="18" customHeight="1">
      <c r="A64" s="81" t="str">
        <f>scriv!AH26</f>
        <v/>
      </c>
      <c r="B64" s="81" t="str">
        <f>IF(scriv!D26&lt;&gt;"",scriv!D26,"")</f>
        <v/>
      </c>
      <c r="C64" s="81" t="str">
        <f>IF( scriv!AL26&lt;&gt;"", IF(D64&lt;&gt;"","connection ","")&amp;scriv!AL26,IF(D64&lt;&gt;"","connection",""))</f>
        <v/>
      </c>
      <c r="D64" s="82" t="str">
        <f>scriv!AJ26</f>
        <v/>
      </c>
      <c r="E64" s="82" t="str">
        <f>scriv!AK26</f>
        <v/>
      </c>
      <c r="F64" s="156">
        <f>ROW()</f>
        <v>64</v>
      </c>
      <c r="I64" s="81" t="str">
        <f>IF(scriv!AA26&lt;&gt;"",scriv!AA26,J64)</f>
        <v/>
      </c>
      <c r="J64" s="81" t="str">
        <f>IF(scriv!AB26&lt;&gt;"",scriv!AB26,"")</f>
        <v/>
      </c>
      <c r="K64" s="82" t="str">
        <f t="shared" si="3"/>
        <v>none</v>
      </c>
      <c r="L64" s="82" t="str">
        <f t="shared" si="30"/>
        <v>+++&amp;speakTT=</v>
      </c>
      <c r="M64" s="82" t="str">
        <f t="shared" si="4"/>
        <v>OpenClose</v>
      </c>
      <c r="N64" s="82" t="str">
        <f t="shared" si="5"/>
        <v/>
      </c>
      <c r="O64" s="119" t="str">
        <f t="shared" si="31"/>
        <v/>
      </c>
      <c r="P64" s="81" t="str">
        <f>IF(scriv!I26&lt;&gt;"",scriv!I26,"")</f>
        <v/>
      </c>
      <c r="Q64" s="81" t="str">
        <f>IF(scriv!J26&lt;&gt;"",scriv!J26,"")</f>
        <v/>
      </c>
      <c r="R64" s="81">
        <f>IF(scriv!K26&lt;&gt;"",scriv!K26,
IF(I64&lt;&gt;"",1,$R$36))</f>
        <v>0</v>
      </c>
      <c r="S64" s="81" t="str">
        <f>IF(scriv!L26&lt;&gt;"",scriv!L26,
IF(scriv!AB26&lt;&gt;"",$S$36,"none"))</f>
        <v>none</v>
      </c>
      <c r="T64" s="81" t="str">
        <f>IF(scriv!Q26&lt;&gt;"",scriv!Q26,"")</f>
        <v/>
      </c>
      <c r="U64" s="81" t="str">
        <f>IF(scriv!R26&lt;&gt;"",scriv!R26,"")</f>
        <v/>
      </c>
      <c r="V64" s="81" t="str">
        <f>IF(scriv!S26&lt;&gt;"",scriv!S26,"")</f>
        <v/>
      </c>
      <c r="W64" s="81" t="str">
        <f>IF(scriv!T26&lt;&gt;"",scriv!T26,"")</f>
        <v/>
      </c>
      <c r="X64" s="81" t="str">
        <f>IF($E64="",
( IF(scriv!AD26&lt;&gt;"", LEFT( scriv!AD26, FIND(",",scriv!AD26)-1) &amp; "=" &amp; $AH64 &amp; RIGHT( scriv!AD26, LEN(scriv!AD26) + 1 - FIND(",",scriv!AD26)),
  IF($X$36&lt;&gt;"",LEFT( X$36, FIND(",",X$36)-1) &amp; "=" &amp; $AH64 &amp; RIGHT( X$36, LEN(X$36) + 1 - FIND(",",X$36)),""))),
IF(scriv!M26&lt;&gt;"", LEFT( scriv!M26, FIND(",",scriv!M26)-1) &amp; "=" &amp; $AH64 &amp; RIGHT( scriv!M26, LEN(scriv!M26) + 1 - FIND(",",scriv!M26)),
LEFT( X$37, FIND(",",X$37)-1) &amp; "=" &amp; $AH64 &amp; RIGHT( X$37, LEN(X$37) + 1 - FIND(",",X$37))))</f>
        <v>fadeOn=,0.6</v>
      </c>
      <c r="Y64" s="81" t="str">
        <f>IF($E64="",
( IF(scriv!AE26&lt;&gt;"", LEFT( scriv!AE26, FIND(",",scriv!AE26)-1) &amp; "=" &amp; $AH64 &amp; RIGHT( scriv!AE26, LEN(scriv!AE26) + 1 - FIND(",",scriv!AE26)),
  IF($Y$36&lt;&gt;"",LEFT( Y$36, FIND(",",Y$36)-1) &amp; "=" &amp; $AH64 &amp; RIGHT( Y$36, LEN(Y$36) + 1 - FIND(",",Y$36)),""))),
IF(scriv!N26&lt;&gt;"", LEFT( scriv!N26, FIND(",",scriv!N26)-1) &amp; "=" &amp; $AH64 &amp; RIGHT( scriv!N26, LEN(scriv!N26) + 1 - FIND(",",scriv!N26)),
LEFT( Y$37, FIND(",",Y$37)-1) &amp; "=" &amp; $AH64 &amp; RIGHT( Y$37, LEN(Y$37) + 1 - FIND(",",Y$37))))</f>
        <v>fadeOff=,0.6</v>
      </c>
      <c r="Z64" s="81" t="str">
        <f>IF($E64="",
( IF(scriv!AF26&lt;&gt;"", LEFT( scriv!AF26, FIND(",",scriv!AF26)-1) &amp; "=" &amp; $AH64 &amp; RIGHT( scriv!AF26, LEN(scriv!AF26) + 1 - FIND(",",scriv!AF26)),
  IF($Z$36&lt;&gt;"",LEFT( Z$36, FIND(",",Z$36)-1) &amp; "=" &amp; $AH64 &amp; RIGHT( Z$36, LEN(Z$36) + 1 - FIND(",",Z$36)),""))),
IF(scriv!O26&lt;&gt;"", LEFT( scriv!O26, FIND(",",scriv!O26)-1) &amp; "=" &amp; $AH64 &amp; RIGHT( scriv!O26, LEN(scriv!O26) + 1 - FIND(",",scriv!O26)),
LEFT( Z$37, FIND(",",Z$37)-1) &amp; "=" &amp; $AH64 &amp; RIGHT( Z$37, LEN(Z$37) + 1 - FIND(",",Z$37))))</f>
        <v>drawOpen=,1.2</v>
      </c>
      <c r="AA64" s="81" t="str">
        <f>IF($E64="",
( IF(scriv!AG26&lt;&gt;"", LEFT( scriv!AG26, FIND(",",scriv!AG26)-1) &amp; "=" &amp; $AH64 &amp; RIGHT( scriv!AG26, LEN(scriv!AG26) + 1 - FIND(",",scriv!AG26)),
  IF($AA$36&lt;&gt;"",LEFT( AA$36, FIND(",",AA$36)-1) &amp; "=" &amp; $AH64 &amp; RIGHT( AA$36, LEN(AA$36) + 1 - FIND(",",AA$36)),""))),
IF(scriv!P26&lt;&gt;"", LEFT( scriv!P26, FIND(",",scriv!P26)-1) &amp; "=" &amp; $AH64 &amp; RIGHT( scriv!P26, LEN(scriv!P26) + 1 - FIND(",",scriv!P26)),
LEFT( AA$37, FIND(",",AA$37)-1) &amp; "=" &amp; $AH64 &amp; RIGHT( AA$37, LEN(AA$37) + 1 - FIND(",",AA$37))))</f>
        <v>drawClose=,1.2</v>
      </c>
      <c r="AB64" s="167" t="str">
        <f t="shared" si="2"/>
        <v>noTitle</v>
      </c>
      <c r="AC64" s="167"/>
      <c r="AD64" s="45"/>
      <c r="AE64" s="168"/>
      <c r="AF64" s="169">
        <f>IF(D64="",scriv!B26,"")</f>
        <v>0</v>
      </c>
      <c r="AG64" s="170" t="str">
        <f t="shared" si="32"/>
        <v/>
      </c>
      <c r="AH64" s="169" t="str">
        <f t="shared" si="33"/>
        <v/>
      </c>
      <c r="AI64" s="169" t="str">
        <f t="shared" si="34"/>
        <v/>
      </c>
      <c r="AJ64" s="86">
        <f>ROUNDDOWN( (LEN(scriv!B26)+1) / 2, 0 )</f>
        <v>0</v>
      </c>
      <c r="AK64" s="82">
        <f t="shared" si="35"/>
        <v>0</v>
      </c>
      <c r="AL64" s="82" t="str">
        <f t="shared" si="36"/>
        <v>-</v>
      </c>
      <c r="AM64" s="82" t="str">
        <f t="shared" si="37"/>
        <v>-</v>
      </c>
      <c r="AN64" s="82" t="str">
        <f t="shared" si="38"/>
        <v>-</v>
      </c>
      <c r="AO64" s="82" t="str">
        <f t="shared" si="39"/>
        <v>-</v>
      </c>
      <c r="AP64" s="82" t="str">
        <f t="shared" si="40"/>
        <v>-</v>
      </c>
      <c r="AQ64" s="82" t="str">
        <f t="shared" si="41"/>
        <v>-</v>
      </c>
      <c r="AR64" s="82" t="str">
        <f t="shared" si="42"/>
        <v>-</v>
      </c>
      <c r="AT64" s="82">
        <f t="shared" si="8"/>
        <v>10</v>
      </c>
      <c r="AU64" s="82" t="str">
        <f ca="1">IF(    MAX(OFFSET(AL64,0,0,MATCH("-",AL64:AL$638,0))) = 0,"",
IFERROR(MAX(OFFSET(AL64,0,0,MATCH("-",AL64:AL$638,0))),""))</f>
        <v/>
      </c>
      <c r="AV64" s="82" t="str">
        <f ca="1">IF(    MAX(OFFSET(AM64,0,0,MATCH("-",AM64:AM$638,0))) = 0,"",
IFERROR(MAX(OFFSET(AM64,0,0,MATCH("-",AM64:AM$638,0))),""))</f>
        <v/>
      </c>
      <c r="AW64" s="82" t="str">
        <f ca="1">IF(    MAX(OFFSET(AN64,0,0,MATCH("-",AN64:AN$638,0))) = 0,"",
IFERROR(MAX(OFFSET(AN64,0,0,MATCH("-",AN64:AN$638,0))),""))</f>
        <v/>
      </c>
      <c r="AX64" s="82" t="str">
        <f ca="1">IF(    MAX(OFFSET(AO64,0,0,MATCH("-",AO64:AO$638,0))) = 0,"",
IFERROR(MAX(OFFSET(AO64,0,0,MATCH("-",AO64:AO$638,0))),""))</f>
        <v/>
      </c>
      <c r="AY64" s="82" t="str">
        <f ca="1">IF(    MAX(OFFSET(AP64,0,0,MATCH("-",AP64:AP$638,0))) = 0,"",
IFERROR(MAX(OFFSET(AP64,0,0,MATCH("-",AP64:AP$638,0))),""))</f>
        <v/>
      </c>
      <c r="AZ64" s="82" t="str">
        <f ca="1">IF(    MAX(OFFSET(AQ64,0,0,MATCH("-",AQ64:AQ$638,0))) = 0,"",
IFERROR(MAX(OFFSET(AQ64,0,0,MATCH("-",AQ64:AQ$638,0))),""))</f>
        <v/>
      </c>
      <c r="BA64" s="82" t="str">
        <f ca="1">IF(    MAX(OFFSET(AR64,0,0,MATCH("-",AR64:AR$638,0))) = 0,"",
IFERROR(MAX(OFFSET(AR64,0,0,MATCH("-",AR64:AR$638,0))),""))</f>
        <v/>
      </c>
      <c r="BB64" s="112">
        <f t="shared" ca="1" si="43"/>
        <v>-198</v>
      </c>
      <c r="BC64" s="111" t="str">
        <f t="shared" ca="1" si="44"/>
        <v>Radius</v>
      </c>
      <c r="BD64" s="112">
        <f t="shared" ca="1" si="45"/>
        <v>0</v>
      </c>
      <c r="BE64" s="111">
        <f t="shared" ca="1" si="46"/>
        <v>200</v>
      </c>
      <c r="BF64" s="113" t="e">
        <f t="shared" ca="1" si="47"/>
        <v>#VALUE!</v>
      </c>
      <c r="BG64" s="113" t="e">
        <f t="shared" ca="1" si="48"/>
        <v>#VALUE!</v>
      </c>
      <c r="BH64" s="112">
        <f t="shared" ca="1" si="49"/>
        <v>2000</v>
      </c>
      <c r="BI64" s="112">
        <f t="shared" ca="1" si="50"/>
        <v>200</v>
      </c>
      <c r="BJ64" s="157"/>
      <c r="BK64" s="157"/>
      <c r="BL64" s="158" t="str">
        <f>scriv!AI26</f>
        <v/>
      </c>
      <c r="BM64" s="157"/>
      <c r="BN64" s="157" t="str">
        <f t="shared" si="51"/>
        <v>node</v>
      </c>
      <c r="BO64" s="157"/>
      <c r="BP64" s="159">
        <f t="shared" ca="1" si="52"/>
        <v>0</v>
      </c>
      <c r="BQ64" s="159">
        <f t="shared" ca="1" si="53"/>
        <v>0</v>
      </c>
      <c r="BR64" s="159">
        <f t="shared" si="18"/>
        <v>1</v>
      </c>
      <c r="BS64" s="159" t="str">
        <f t="shared" si="19"/>
        <v>symbol</v>
      </c>
      <c r="BT64" s="157" t="str">
        <f ca="1">IF(scriv!V26&lt;&gt;"",scriv!V26,
IF(E64="",IFERROR(VLOOKUP(BL64,$AH$40:$BT$638,39,FALSE),$BT$36),
$BT$37))</f>
        <v>NodeSquare</v>
      </c>
      <c r="BU64" s="166">
        <f t="shared" ca="1" si="54"/>
        <v>2000</v>
      </c>
      <c r="BV64" s="166">
        <f t="shared" ca="1" si="55"/>
        <v>200</v>
      </c>
      <c r="BW64" s="166">
        <f t="shared" ca="1" si="56"/>
        <v>0</v>
      </c>
      <c r="BX64" s="166">
        <f t="shared" ca="1" si="57"/>
        <v>0</v>
      </c>
      <c r="BY64" s="180" t="str">
        <f t="shared" si="58"/>
        <v/>
      </c>
      <c r="BZ64" s="180" t="str">
        <f t="shared" si="59"/>
        <v/>
      </c>
      <c r="CA64" s="81" t="str">
        <f>IF(scriv!E26&lt;&gt;"",scriv!E26,"")</f>
        <v/>
      </c>
      <c r="CB64" s="82">
        <f t="shared" si="29"/>
        <v>0</v>
      </c>
      <c r="CC64" s="82">
        <f t="shared" si="60"/>
        <v>0</v>
      </c>
      <c r="CD64" s="82" t="str">
        <f t="shared" si="61"/>
        <v>-</v>
      </c>
      <c r="CE64" s="82" t="str">
        <f t="shared" si="62"/>
        <v>-</v>
      </c>
      <c r="CF64" s="82" t="str">
        <f t="shared" si="63"/>
        <v>-</v>
      </c>
      <c r="CG64" s="82" t="str">
        <f t="shared" si="64"/>
        <v>-</v>
      </c>
      <c r="CH64" s="82" t="str">
        <f t="shared" si="65"/>
        <v>-</v>
      </c>
      <c r="CI64" s="82" t="str">
        <f t="shared" si="66"/>
        <v>-</v>
      </c>
      <c r="CJ64" s="82" t="str">
        <f t="shared" si="67"/>
        <v>-</v>
      </c>
      <c r="CK64" s="82" t="str">
        <f t="shared" si="68"/>
        <v>-</v>
      </c>
    </row>
    <row r="65" spans="1:89" s="82" customFormat="1" ht="18" customHeight="1">
      <c r="A65" s="81" t="str">
        <f>scriv!AH27</f>
        <v/>
      </c>
      <c r="B65" s="81" t="str">
        <f>IF(scriv!D27&lt;&gt;"",scriv!D27,"")</f>
        <v/>
      </c>
      <c r="C65" s="81" t="str">
        <f>IF( scriv!AL27&lt;&gt;"", IF(D65&lt;&gt;"","connection ","")&amp;scriv!AL27,IF(D65&lt;&gt;"","connection",""))</f>
        <v/>
      </c>
      <c r="D65" s="82" t="str">
        <f>scriv!AJ27</f>
        <v/>
      </c>
      <c r="E65" s="82" t="str">
        <f>scriv!AK27</f>
        <v/>
      </c>
      <c r="F65" s="156">
        <f>ROW()</f>
        <v>65</v>
      </c>
      <c r="I65" s="81" t="str">
        <f>IF(scriv!AA27&lt;&gt;"",scriv!AA27,J65)</f>
        <v/>
      </c>
      <c r="J65" s="81" t="str">
        <f>IF(scriv!AB27&lt;&gt;"",scriv!AB27,"")</f>
        <v/>
      </c>
      <c r="K65" s="82" t="str">
        <f t="shared" si="3"/>
        <v>none</v>
      </c>
      <c r="L65" s="82" t="str">
        <f t="shared" si="30"/>
        <v>+++&amp;speakTT=</v>
      </c>
      <c r="M65" s="82" t="str">
        <f t="shared" si="4"/>
        <v>OpenClose</v>
      </c>
      <c r="N65" s="82" t="str">
        <f t="shared" si="5"/>
        <v/>
      </c>
      <c r="O65" s="119" t="str">
        <f t="shared" si="31"/>
        <v/>
      </c>
      <c r="P65" s="81" t="str">
        <f>IF(scriv!I27&lt;&gt;"",scriv!I27,"")</f>
        <v/>
      </c>
      <c r="Q65" s="81" t="str">
        <f>IF(scriv!J27&lt;&gt;"",scriv!J27,"")</f>
        <v/>
      </c>
      <c r="R65" s="81">
        <f>IF(scriv!K27&lt;&gt;"",scriv!K27,
IF(I65&lt;&gt;"",1,$R$36))</f>
        <v>0</v>
      </c>
      <c r="S65" s="81" t="str">
        <f>IF(scriv!L27&lt;&gt;"",scriv!L27,
IF(scriv!AB27&lt;&gt;"",$S$36,"none"))</f>
        <v>none</v>
      </c>
      <c r="T65" s="81" t="str">
        <f>IF(scriv!Q27&lt;&gt;"",scriv!Q27,"")</f>
        <v/>
      </c>
      <c r="U65" s="81" t="str">
        <f>IF(scriv!R27&lt;&gt;"",scriv!R27,"")</f>
        <v/>
      </c>
      <c r="V65" s="81" t="str">
        <f>IF(scriv!S27&lt;&gt;"",scriv!S27,"")</f>
        <v/>
      </c>
      <c r="W65" s="81" t="str">
        <f>IF(scriv!T27&lt;&gt;"",scriv!T27,"")</f>
        <v/>
      </c>
      <c r="X65" s="81" t="str">
        <f>IF($E65="",
( IF(scriv!AD27&lt;&gt;"", LEFT( scriv!AD27, FIND(",",scriv!AD27)-1) &amp; "=" &amp; $AH65 &amp; RIGHT( scriv!AD27, LEN(scriv!AD27) + 1 - FIND(",",scriv!AD27)),
  IF($X$36&lt;&gt;"",LEFT( X$36, FIND(",",X$36)-1) &amp; "=" &amp; $AH65 &amp; RIGHT( X$36, LEN(X$36) + 1 - FIND(",",X$36)),""))),
IF(scriv!M27&lt;&gt;"", LEFT( scriv!M27, FIND(",",scriv!M27)-1) &amp; "=" &amp; $AH65 &amp; RIGHT( scriv!M27, LEN(scriv!M27) + 1 - FIND(",",scriv!M27)),
LEFT( X$37, FIND(",",X$37)-1) &amp; "=" &amp; $AH65 &amp; RIGHT( X$37, LEN(X$37) + 1 - FIND(",",X$37))))</f>
        <v>fadeOn=,0.6</v>
      </c>
      <c r="Y65" s="81" t="str">
        <f>IF($E65="",
( IF(scriv!AE27&lt;&gt;"", LEFT( scriv!AE27, FIND(",",scriv!AE27)-1) &amp; "=" &amp; $AH65 &amp; RIGHT( scriv!AE27, LEN(scriv!AE27) + 1 - FIND(",",scriv!AE27)),
  IF($Y$36&lt;&gt;"",LEFT( Y$36, FIND(",",Y$36)-1) &amp; "=" &amp; $AH65 &amp; RIGHT( Y$36, LEN(Y$36) + 1 - FIND(",",Y$36)),""))),
IF(scriv!N27&lt;&gt;"", LEFT( scriv!N27, FIND(",",scriv!N27)-1) &amp; "=" &amp; $AH65 &amp; RIGHT( scriv!N27, LEN(scriv!N27) + 1 - FIND(",",scriv!N27)),
LEFT( Y$37, FIND(",",Y$37)-1) &amp; "=" &amp; $AH65 &amp; RIGHT( Y$37, LEN(Y$37) + 1 - FIND(",",Y$37))))</f>
        <v>fadeOff=,0.6</v>
      </c>
      <c r="Z65" s="81" t="str">
        <f>IF($E65="",
( IF(scriv!AF27&lt;&gt;"", LEFT( scriv!AF27, FIND(",",scriv!AF27)-1) &amp; "=" &amp; $AH65 &amp; RIGHT( scriv!AF27, LEN(scriv!AF27) + 1 - FIND(",",scriv!AF27)),
  IF($Z$36&lt;&gt;"",LEFT( Z$36, FIND(",",Z$36)-1) &amp; "=" &amp; $AH65 &amp; RIGHT( Z$36, LEN(Z$36) + 1 - FIND(",",Z$36)),""))),
IF(scriv!O27&lt;&gt;"", LEFT( scriv!O27, FIND(",",scriv!O27)-1) &amp; "=" &amp; $AH65 &amp; RIGHT( scriv!O27, LEN(scriv!O27) + 1 - FIND(",",scriv!O27)),
LEFT( Z$37, FIND(",",Z$37)-1) &amp; "=" &amp; $AH65 &amp; RIGHT( Z$37, LEN(Z$37) + 1 - FIND(",",Z$37))))</f>
        <v>drawOpen=,1.2</v>
      </c>
      <c r="AA65" s="81" t="str">
        <f>IF($E65="",
( IF(scriv!AG27&lt;&gt;"", LEFT( scriv!AG27, FIND(",",scriv!AG27)-1) &amp; "=" &amp; $AH65 &amp; RIGHT( scriv!AG27, LEN(scriv!AG27) + 1 - FIND(",",scriv!AG27)),
  IF($AA$36&lt;&gt;"",LEFT( AA$36, FIND(",",AA$36)-1) &amp; "=" &amp; $AH65 &amp; RIGHT( AA$36, LEN(AA$36) + 1 - FIND(",",AA$36)),""))),
IF(scriv!P27&lt;&gt;"", LEFT( scriv!P27, FIND(",",scriv!P27)-1) &amp; "=" &amp; $AH65 &amp; RIGHT( scriv!P27, LEN(scriv!P27) + 1 - FIND(",",scriv!P27)),
LEFT( AA$37, FIND(",",AA$37)-1) &amp; "=" &amp; $AH65 &amp; RIGHT( AA$37, LEN(AA$37) + 1 - FIND(",",AA$37))))</f>
        <v>drawClose=,1.2</v>
      </c>
      <c r="AB65" s="167" t="str">
        <f t="shared" si="2"/>
        <v>noTitle</v>
      </c>
      <c r="AC65" s="167"/>
      <c r="AD65" s="45"/>
      <c r="AE65" s="168"/>
      <c r="AF65" s="169">
        <f>IF(D65="",scriv!B27,"")</f>
        <v>0</v>
      </c>
      <c r="AG65" s="170" t="str">
        <f t="shared" si="32"/>
        <v/>
      </c>
      <c r="AH65" s="169" t="str">
        <f t="shared" si="33"/>
        <v/>
      </c>
      <c r="AI65" s="169" t="str">
        <f t="shared" si="34"/>
        <v/>
      </c>
      <c r="AJ65" s="86">
        <f>ROUNDDOWN( (LEN(scriv!B27)+1) / 2, 0 )</f>
        <v>0</v>
      </c>
      <c r="AK65" s="82">
        <f t="shared" si="35"/>
        <v>0</v>
      </c>
      <c r="AL65" s="82" t="str">
        <f t="shared" si="36"/>
        <v>-</v>
      </c>
      <c r="AM65" s="82" t="str">
        <f t="shared" si="37"/>
        <v>-</v>
      </c>
      <c r="AN65" s="82" t="str">
        <f t="shared" si="38"/>
        <v>-</v>
      </c>
      <c r="AO65" s="82" t="str">
        <f t="shared" si="39"/>
        <v>-</v>
      </c>
      <c r="AP65" s="82" t="str">
        <f t="shared" si="40"/>
        <v>-</v>
      </c>
      <c r="AQ65" s="82" t="str">
        <f t="shared" si="41"/>
        <v>-</v>
      </c>
      <c r="AR65" s="82" t="str">
        <f t="shared" si="42"/>
        <v>-</v>
      </c>
      <c r="AT65" s="82">
        <f t="shared" si="8"/>
        <v>10</v>
      </c>
      <c r="AU65" s="82" t="str">
        <f ca="1">IF(    MAX(OFFSET(AL65,0,0,MATCH("-",AL65:AL$638,0))) = 0,"",
IFERROR(MAX(OFFSET(AL65,0,0,MATCH("-",AL65:AL$638,0))),""))</f>
        <v/>
      </c>
      <c r="AV65" s="82" t="str">
        <f ca="1">IF(    MAX(OFFSET(AM65,0,0,MATCH("-",AM65:AM$638,0))) = 0,"",
IFERROR(MAX(OFFSET(AM65,0,0,MATCH("-",AM65:AM$638,0))),""))</f>
        <v/>
      </c>
      <c r="AW65" s="82" t="str">
        <f ca="1">IF(    MAX(OFFSET(AN65,0,0,MATCH("-",AN65:AN$638,0))) = 0,"",
IFERROR(MAX(OFFSET(AN65,0,0,MATCH("-",AN65:AN$638,0))),""))</f>
        <v/>
      </c>
      <c r="AX65" s="82" t="str">
        <f ca="1">IF(    MAX(OFFSET(AO65,0,0,MATCH("-",AO65:AO$638,0))) = 0,"",
IFERROR(MAX(OFFSET(AO65,0,0,MATCH("-",AO65:AO$638,0))),""))</f>
        <v/>
      </c>
      <c r="AY65" s="82" t="str">
        <f ca="1">IF(    MAX(OFFSET(AP65,0,0,MATCH("-",AP65:AP$638,0))) = 0,"",
IFERROR(MAX(OFFSET(AP65,0,0,MATCH("-",AP65:AP$638,0))),""))</f>
        <v/>
      </c>
      <c r="AZ65" s="82" t="str">
        <f ca="1">IF(    MAX(OFFSET(AQ65,0,0,MATCH("-",AQ65:AQ$638,0))) = 0,"",
IFERROR(MAX(OFFSET(AQ65,0,0,MATCH("-",AQ65:AQ$638,0))),""))</f>
        <v/>
      </c>
      <c r="BA65" s="82" t="str">
        <f ca="1">IF(    MAX(OFFSET(AR65,0,0,MATCH("-",AR65:AR$638,0))) = 0,"",
IFERROR(MAX(OFFSET(AR65,0,0,MATCH("-",AR65:AR$638,0))),""))</f>
        <v/>
      </c>
      <c r="BB65" s="112">
        <f t="shared" ca="1" si="43"/>
        <v>-198</v>
      </c>
      <c r="BC65" s="111" t="str">
        <f t="shared" ca="1" si="44"/>
        <v>Radius</v>
      </c>
      <c r="BD65" s="112">
        <f t="shared" ca="1" si="45"/>
        <v>0</v>
      </c>
      <c r="BE65" s="111">
        <f t="shared" ca="1" si="46"/>
        <v>200</v>
      </c>
      <c r="BF65" s="113" t="e">
        <f t="shared" ca="1" si="47"/>
        <v>#VALUE!</v>
      </c>
      <c r="BG65" s="113" t="e">
        <f t="shared" ca="1" si="48"/>
        <v>#VALUE!</v>
      </c>
      <c r="BH65" s="112">
        <f t="shared" ca="1" si="49"/>
        <v>2000</v>
      </c>
      <c r="BI65" s="112">
        <f t="shared" ca="1" si="50"/>
        <v>200</v>
      </c>
      <c r="BJ65" s="157"/>
      <c r="BK65" s="157"/>
      <c r="BL65" s="158" t="str">
        <f>scriv!AI27</f>
        <v/>
      </c>
      <c r="BM65" s="157"/>
      <c r="BN65" s="157" t="str">
        <f t="shared" si="51"/>
        <v>node</v>
      </c>
      <c r="BO65" s="157"/>
      <c r="BP65" s="159">
        <f t="shared" ca="1" si="52"/>
        <v>0</v>
      </c>
      <c r="BQ65" s="159">
        <f t="shared" ca="1" si="53"/>
        <v>0</v>
      </c>
      <c r="BR65" s="159">
        <f t="shared" si="18"/>
        <v>1</v>
      </c>
      <c r="BS65" s="159" t="str">
        <f t="shared" si="19"/>
        <v>symbol</v>
      </c>
      <c r="BT65" s="157" t="str">
        <f ca="1">IF(scriv!V27&lt;&gt;"",scriv!V27,
IF(E65="",IFERROR(VLOOKUP(BL65,$AH$40:$BT$638,39,FALSE),$BT$36),
$BT$37))</f>
        <v>NodeSquare</v>
      </c>
      <c r="BU65" s="166">
        <f t="shared" ca="1" si="54"/>
        <v>2000</v>
      </c>
      <c r="BV65" s="166">
        <f t="shared" ca="1" si="55"/>
        <v>200</v>
      </c>
      <c r="BW65" s="166">
        <f t="shared" ca="1" si="56"/>
        <v>0</v>
      </c>
      <c r="BX65" s="166">
        <f t="shared" ca="1" si="57"/>
        <v>0</v>
      </c>
      <c r="BY65" s="180" t="str">
        <f t="shared" si="58"/>
        <v/>
      </c>
      <c r="BZ65" s="180" t="str">
        <f t="shared" si="59"/>
        <v/>
      </c>
      <c r="CA65" s="81" t="str">
        <f>IF(scriv!E27&lt;&gt;"",scriv!E27,"")</f>
        <v/>
      </c>
      <c r="CB65" s="82">
        <f t="shared" si="29"/>
        <v>0</v>
      </c>
      <c r="CC65" s="82">
        <f t="shared" si="60"/>
        <v>0</v>
      </c>
      <c r="CD65" s="82" t="str">
        <f t="shared" si="61"/>
        <v>-</v>
      </c>
      <c r="CE65" s="82" t="str">
        <f t="shared" si="62"/>
        <v>-</v>
      </c>
      <c r="CF65" s="82" t="str">
        <f t="shared" si="63"/>
        <v>-</v>
      </c>
      <c r="CG65" s="82" t="str">
        <f t="shared" si="64"/>
        <v>-</v>
      </c>
      <c r="CH65" s="82" t="str">
        <f t="shared" si="65"/>
        <v>-</v>
      </c>
      <c r="CI65" s="82" t="str">
        <f t="shared" si="66"/>
        <v>-</v>
      </c>
      <c r="CJ65" s="82" t="str">
        <f t="shared" si="67"/>
        <v>-</v>
      </c>
      <c r="CK65" s="82" t="str">
        <f t="shared" si="68"/>
        <v>-</v>
      </c>
    </row>
    <row r="66" spans="1:89" s="82" customFormat="1" ht="18" customHeight="1">
      <c r="A66" s="81" t="str">
        <f>scriv!AH28</f>
        <v/>
      </c>
      <c r="B66" s="81" t="str">
        <f>IF(scriv!D28&lt;&gt;"",scriv!D28,"")</f>
        <v/>
      </c>
      <c r="C66" s="81" t="str">
        <f>IF( scriv!AL28&lt;&gt;"", IF(D66&lt;&gt;"","connection ","")&amp;scriv!AL28,IF(D66&lt;&gt;"","connection",""))</f>
        <v/>
      </c>
      <c r="D66" s="82" t="str">
        <f>scriv!AJ28</f>
        <v/>
      </c>
      <c r="E66" s="82" t="str">
        <f>scriv!AK28</f>
        <v/>
      </c>
      <c r="F66" s="156">
        <f>ROW()</f>
        <v>66</v>
      </c>
      <c r="I66" s="81" t="str">
        <f>IF(scriv!AA28&lt;&gt;"",scriv!AA28,J66)</f>
        <v/>
      </c>
      <c r="J66" s="81" t="str">
        <f>IF(scriv!AB28&lt;&gt;"",scriv!AB28,"")</f>
        <v/>
      </c>
      <c r="K66" s="82" t="str">
        <f t="shared" si="3"/>
        <v>none</v>
      </c>
      <c r="L66" s="82" t="str">
        <f t="shared" si="30"/>
        <v>+++&amp;speakTT=</v>
      </c>
      <c r="M66" s="82" t="str">
        <f t="shared" si="4"/>
        <v>OpenClose</v>
      </c>
      <c r="N66" s="82" t="str">
        <f t="shared" si="5"/>
        <v/>
      </c>
      <c r="O66" s="119" t="str">
        <f t="shared" si="31"/>
        <v/>
      </c>
      <c r="P66" s="81" t="str">
        <f>IF(scriv!I28&lt;&gt;"",scriv!I28,"")</f>
        <v/>
      </c>
      <c r="Q66" s="81" t="str">
        <f>IF(scriv!J28&lt;&gt;"",scriv!J28,"")</f>
        <v/>
      </c>
      <c r="R66" s="81">
        <f>IF(scriv!K28&lt;&gt;"",scriv!K28,
IF(I66&lt;&gt;"",1,$R$36))</f>
        <v>0</v>
      </c>
      <c r="S66" s="81" t="str">
        <f>IF(scriv!L28&lt;&gt;"",scriv!L28,
IF(scriv!AB28&lt;&gt;"",$S$36,"none"))</f>
        <v>none</v>
      </c>
      <c r="T66" s="81" t="str">
        <f>IF(scriv!Q28&lt;&gt;"",scriv!Q28,"")</f>
        <v/>
      </c>
      <c r="U66" s="81" t="str">
        <f>IF(scriv!R28&lt;&gt;"",scriv!R28,"")</f>
        <v/>
      </c>
      <c r="V66" s="81" t="str">
        <f>IF(scriv!S28&lt;&gt;"",scriv!S28,"")</f>
        <v/>
      </c>
      <c r="W66" s="81" t="str">
        <f>IF(scriv!T28&lt;&gt;"",scriv!T28,"")</f>
        <v/>
      </c>
      <c r="X66" s="81" t="str">
        <f>IF($E66="",
( IF(scriv!AD28&lt;&gt;"", LEFT( scriv!AD28, FIND(",",scriv!AD28)-1) &amp; "=" &amp; $AH66 &amp; RIGHT( scriv!AD28, LEN(scriv!AD28) + 1 - FIND(",",scriv!AD28)),
  IF($X$36&lt;&gt;"",LEFT( X$36, FIND(",",X$36)-1) &amp; "=" &amp; $AH66 &amp; RIGHT( X$36, LEN(X$36) + 1 - FIND(",",X$36)),""))),
IF(scriv!M28&lt;&gt;"", LEFT( scriv!M28, FIND(",",scriv!M28)-1) &amp; "=" &amp; $AH66 &amp; RIGHT( scriv!M28, LEN(scriv!M28) + 1 - FIND(",",scriv!M28)),
LEFT( X$37, FIND(",",X$37)-1) &amp; "=" &amp; $AH66 &amp; RIGHT( X$37, LEN(X$37) + 1 - FIND(",",X$37))))</f>
        <v>fadeOn=,0.6</v>
      </c>
      <c r="Y66" s="81" t="str">
        <f>IF($E66="",
( IF(scriv!AE28&lt;&gt;"", LEFT( scriv!AE28, FIND(",",scriv!AE28)-1) &amp; "=" &amp; $AH66 &amp; RIGHT( scriv!AE28, LEN(scriv!AE28) + 1 - FIND(",",scriv!AE28)),
  IF($Y$36&lt;&gt;"",LEFT( Y$36, FIND(",",Y$36)-1) &amp; "=" &amp; $AH66 &amp; RIGHT( Y$36, LEN(Y$36) + 1 - FIND(",",Y$36)),""))),
IF(scriv!N28&lt;&gt;"", LEFT( scriv!N28, FIND(",",scriv!N28)-1) &amp; "=" &amp; $AH66 &amp; RIGHT( scriv!N28, LEN(scriv!N28) + 1 - FIND(",",scriv!N28)),
LEFT( Y$37, FIND(",",Y$37)-1) &amp; "=" &amp; $AH66 &amp; RIGHT( Y$37, LEN(Y$37) + 1 - FIND(",",Y$37))))</f>
        <v>fadeOff=,0.6</v>
      </c>
      <c r="Z66" s="81" t="str">
        <f>IF($E66="",
( IF(scriv!AF28&lt;&gt;"", LEFT( scriv!AF28, FIND(",",scriv!AF28)-1) &amp; "=" &amp; $AH66 &amp; RIGHT( scriv!AF28, LEN(scriv!AF28) + 1 - FIND(",",scriv!AF28)),
  IF($Z$36&lt;&gt;"",LEFT( Z$36, FIND(",",Z$36)-1) &amp; "=" &amp; $AH66 &amp; RIGHT( Z$36, LEN(Z$36) + 1 - FIND(",",Z$36)),""))),
IF(scriv!O28&lt;&gt;"", LEFT( scriv!O28, FIND(",",scriv!O28)-1) &amp; "=" &amp; $AH66 &amp; RIGHT( scriv!O28, LEN(scriv!O28) + 1 - FIND(",",scriv!O28)),
LEFT( Z$37, FIND(",",Z$37)-1) &amp; "=" &amp; $AH66 &amp; RIGHT( Z$37, LEN(Z$37) + 1 - FIND(",",Z$37))))</f>
        <v>drawOpen=,1.2</v>
      </c>
      <c r="AA66" s="81" t="str">
        <f>IF($E66="",
( IF(scriv!AG28&lt;&gt;"", LEFT( scriv!AG28, FIND(",",scriv!AG28)-1) &amp; "=" &amp; $AH66 &amp; RIGHT( scriv!AG28, LEN(scriv!AG28) + 1 - FIND(",",scriv!AG28)),
  IF($AA$36&lt;&gt;"",LEFT( AA$36, FIND(",",AA$36)-1) &amp; "=" &amp; $AH66 &amp; RIGHT( AA$36, LEN(AA$36) + 1 - FIND(",",AA$36)),""))),
IF(scriv!P28&lt;&gt;"", LEFT( scriv!P28, FIND(",",scriv!P28)-1) &amp; "=" &amp; $AH66 &amp; RIGHT( scriv!P28, LEN(scriv!P28) + 1 - FIND(",",scriv!P28)),
LEFT( AA$37, FIND(",",AA$37)-1) &amp; "=" &amp; $AH66 &amp; RIGHT( AA$37, LEN(AA$37) + 1 - FIND(",",AA$37))))</f>
        <v>drawClose=,1.2</v>
      </c>
      <c r="AB66" s="167" t="str">
        <f t="shared" si="2"/>
        <v>noTitle</v>
      </c>
      <c r="AC66" s="167"/>
      <c r="AD66" s="45"/>
      <c r="AE66" s="168"/>
      <c r="AF66" s="169">
        <f>IF(D66="",scriv!B28,"")</f>
        <v>0</v>
      </c>
      <c r="AG66" s="170" t="str">
        <f t="shared" si="32"/>
        <v/>
      </c>
      <c r="AH66" s="169" t="str">
        <f t="shared" si="33"/>
        <v/>
      </c>
      <c r="AI66" s="169" t="str">
        <f t="shared" si="34"/>
        <v/>
      </c>
      <c r="AJ66" s="86">
        <f>ROUNDDOWN( (LEN(scriv!B28)+1) / 2, 0 )</f>
        <v>0</v>
      </c>
      <c r="AK66" s="82">
        <f t="shared" si="35"/>
        <v>0</v>
      </c>
      <c r="AL66" s="82" t="str">
        <f t="shared" si="36"/>
        <v>-</v>
      </c>
      <c r="AM66" s="82" t="str">
        <f t="shared" si="37"/>
        <v>-</v>
      </c>
      <c r="AN66" s="82" t="str">
        <f t="shared" si="38"/>
        <v>-</v>
      </c>
      <c r="AO66" s="82" t="str">
        <f t="shared" si="39"/>
        <v>-</v>
      </c>
      <c r="AP66" s="82" t="str">
        <f t="shared" si="40"/>
        <v>-</v>
      </c>
      <c r="AQ66" s="82" t="str">
        <f t="shared" si="41"/>
        <v>-</v>
      </c>
      <c r="AR66" s="82" t="str">
        <f t="shared" si="42"/>
        <v>-</v>
      </c>
      <c r="AT66" s="82">
        <f t="shared" si="8"/>
        <v>10</v>
      </c>
      <c r="AU66" s="82" t="str">
        <f ca="1">IF(    MAX(OFFSET(AL66,0,0,MATCH("-",AL66:AL$638,0))) = 0,"",
IFERROR(MAX(OFFSET(AL66,0,0,MATCH("-",AL66:AL$638,0))),""))</f>
        <v/>
      </c>
      <c r="AV66" s="82" t="str">
        <f ca="1">IF(    MAX(OFFSET(AM66,0,0,MATCH("-",AM66:AM$638,0))) = 0,"",
IFERROR(MAX(OFFSET(AM66,0,0,MATCH("-",AM66:AM$638,0))),""))</f>
        <v/>
      </c>
      <c r="AW66" s="82" t="str">
        <f ca="1">IF(    MAX(OFFSET(AN66,0,0,MATCH("-",AN66:AN$638,0))) = 0,"",
IFERROR(MAX(OFFSET(AN66,0,0,MATCH("-",AN66:AN$638,0))),""))</f>
        <v/>
      </c>
      <c r="AX66" s="82" t="str">
        <f ca="1">IF(    MAX(OFFSET(AO66,0,0,MATCH("-",AO66:AO$638,0))) = 0,"",
IFERROR(MAX(OFFSET(AO66,0,0,MATCH("-",AO66:AO$638,0))),""))</f>
        <v/>
      </c>
      <c r="AY66" s="82" t="str">
        <f ca="1">IF(    MAX(OFFSET(AP66,0,0,MATCH("-",AP66:AP$638,0))) = 0,"",
IFERROR(MAX(OFFSET(AP66,0,0,MATCH("-",AP66:AP$638,0))),""))</f>
        <v/>
      </c>
      <c r="AZ66" s="82" t="str">
        <f ca="1">IF(    MAX(OFFSET(AQ66,0,0,MATCH("-",AQ66:AQ$638,0))) = 0,"",
IFERROR(MAX(OFFSET(AQ66,0,0,MATCH("-",AQ66:AQ$638,0))),""))</f>
        <v/>
      </c>
      <c r="BA66" s="82" t="str">
        <f ca="1">IF(    MAX(OFFSET(AR66,0,0,MATCH("-",AR66:AR$638,0))) = 0,"",
IFERROR(MAX(OFFSET(AR66,0,0,MATCH("-",AR66:AR$638,0))),""))</f>
        <v/>
      </c>
      <c r="BB66" s="112">
        <f t="shared" ca="1" si="43"/>
        <v>-198</v>
      </c>
      <c r="BC66" s="111" t="str">
        <f t="shared" ca="1" si="44"/>
        <v>Radius</v>
      </c>
      <c r="BD66" s="112">
        <f t="shared" ca="1" si="45"/>
        <v>0</v>
      </c>
      <c r="BE66" s="111">
        <f t="shared" ca="1" si="46"/>
        <v>200</v>
      </c>
      <c r="BF66" s="113" t="e">
        <f t="shared" ca="1" si="47"/>
        <v>#VALUE!</v>
      </c>
      <c r="BG66" s="113" t="e">
        <f t="shared" ca="1" si="48"/>
        <v>#VALUE!</v>
      </c>
      <c r="BH66" s="112">
        <f t="shared" ca="1" si="49"/>
        <v>2000</v>
      </c>
      <c r="BI66" s="112">
        <f t="shared" ca="1" si="50"/>
        <v>200</v>
      </c>
      <c r="BJ66" s="157"/>
      <c r="BK66" s="157"/>
      <c r="BL66" s="158" t="str">
        <f>scriv!AI28</f>
        <v/>
      </c>
      <c r="BM66" s="157"/>
      <c r="BN66" s="157" t="str">
        <f t="shared" si="51"/>
        <v>node</v>
      </c>
      <c r="BO66" s="157"/>
      <c r="BP66" s="159">
        <f t="shared" ca="1" si="52"/>
        <v>0</v>
      </c>
      <c r="BQ66" s="159">
        <f t="shared" ca="1" si="53"/>
        <v>0</v>
      </c>
      <c r="BR66" s="159">
        <f t="shared" si="18"/>
        <v>1</v>
      </c>
      <c r="BS66" s="159" t="str">
        <f t="shared" si="19"/>
        <v>symbol</v>
      </c>
      <c r="BT66" s="157" t="str">
        <f ca="1">IF(scriv!V28&lt;&gt;"",scriv!V28,
IF(E66="",IFERROR(VLOOKUP(BL66,$AH$40:$BT$638,39,FALSE),$BT$36),
$BT$37))</f>
        <v>NodeSquare</v>
      </c>
      <c r="BU66" s="166">
        <f t="shared" ca="1" si="54"/>
        <v>2000</v>
      </c>
      <c r="BV66" s="166">
        <f t="shared" ca="1" si="55"/>
        <v>200</v>
      </c>
      <c r="BW66" s="166">
        <f t="shared" ca="1" si="56"/>
        <v>0</v>
      </c>
      <c r="BX66" s="166">
        <f t="shared" ca="1" si="57"/>
        <v>0</v>
      </c>
      <c r="BY66" s="180" t="str">
        <f t="shared" si="58"/>
        <v/>
      </c>
      <c r="BZ66" s="180" t="str">
        <f t="shared" si="59"/>
        <v/>
      </c>
      <c r="CA66" s="81" t="str">
        <f>IF(scriv!E28&lt;&gt;"",scriv!E28,"")</f>
        <v/>
      </c>
      <c r="CB66" s="82">
        <f t="shared" si="29"/>
        <v>0</v>
      </c>
      <c r="CC66" s="82">
        <f t="shared" si="60"/>
        <v>0</v>
      </c>
      <c r="CD66" s="82" t="str">
        <f t="shared" si="61"/>
        <v>-</v>
      </c>
      <c r="CE66" s="82" t="str">
        <f t="shared" si="62"/>
        <v>-</v>
      </c>
      <c r="CF66" s="82" t="str">
        <f t="shared" si="63"/>
        <v>-</v>
      </c>
      <c r="CG66" s="82" t="str">
        <f t="shared" si="64"/>
        <v>-</v>
      </c>
      <c r="CH66" s="82" t="str">
        <f t="shared" si="65"/>
        <v>-</v>
      </c>
      <c r="CI66" s="82" t="str">
        <f t="shared" si="66"/>
        <v>-</v>
      </c>
      <c r="CJ66" s="82" t="str">
        <f t="shared" si="67"/>
        <v>-</v>
      </c>
      <c r="CK66" s="82" t="str">
        <f t="shared" si="68"/>
        <v>-</v>
      </c>
    </row>
    <row r="67" spans="1:89" s="82" customFormat="1" ht="18" customHeight="1">
      <c r="A67" s="81" t="str">
        <f>scriv!AH29</f>
        <v/>
      </c>
      <c r="B67" s="81" t="str">
        <f>IF(scriv!D29&lt;&gt;"",scriv!D29,"")</f>
        <v/>
      </c>
      <c r="C67" s="81" t="str">
        <f>IF( scriv!AL29&lt;&gt;"", IF(D67&lt;&gt;"","connection ","")&amp;scriv!AL29,IF(D67&lt;&gt;"","connection",""))</f>
        <v/>
      </c>
      <c r="D67" s="82" t="str">
        <f>scriv!AJ29</f>
        <v/>
      </c>
      <c r="E67" s="82" t="str">
        <f>scriv!AK29</f>
        <v/>
      </c>
      <c r="F67" s="156">
        <f>ROW()</f>
        <v>67</v>
      </c>
      <c r="I67" s="81" t="str">
        <f>IF(scriv!AA29&lt;&gt;"",scriv!AA29,J67)</f>
        <v/>
      </c>
      <c r="J67" s="81" t="str">
        <f>IF(scriv!AB29&lt;&gt;"",scriv!AB29,"")</f>
        <v/>
      </c>
      <c r="K67" s="82" t="str">
        <f t="shared" si="3"/>
        <v>none</v>
      </c>
      <c r="L67" s="82" t="str">
        <f t="shared" si="30"/>
        <v>+++&amp;speakTT=</v>
      </c>
      <c r="M67" s="82" t="str">
        <f t="shared" si="4"/>
        <v>OpenClose</v>
      </c>
      <c r="N67" s="82" t="str">
        <f t="shared" si="5"/>
        <v/>
      </c>
      <c r="O67" s="119" t="str">
        <f t="shared" si="31"/>
        <v/>
      </c>
      <c r="P67" s="81" t="str">
        <f>IF(scriv!I29&lt;&gt;"",scriv!I29,"")</f>
        <v/>
      </c>
      <c r="Q67" s="81" t="str">
        <f>IF(scriv!J29&lt;&gt;"",scriv!J29,"")</f>
        <v/>
      </c>
      <c r="R67" s="81">
        <f>IF(scriv!K29&lt;&gt;"",scriv!K29,
IF(I67&lt;&gt;"",1,$R$36))</f>
        <v>0</v>
      </c>
      <c r="S67" s="81" t="str">
        <f>IF(scriv!L29&lt;&gt;"",scriv!L29,
IF(scriv!AB29&lt;&gt;"",$S$36,"none"))</f>
        <v>none</v>
      </c>
      <c r="T67" s="81" t="str">
        <f>IF(scriv!Q29&lt;&gt;"",scriv!Q29,"")</f>
        <v/>
      </c>
      <c r="U67" s="81" t="str">
        <f>IF(scriv!R29&lt;&gt;"",scriv!R29,"")</f>
        <v/>
      </c>
      <c r="V67" s="81" t="str">
        <f>IF(scriv!S29&lt;&gt;"",scriv!S29,"")</f>
        <v/>
      </c>
      <c r="W67" s="81" t="str">
        <f>IF(scriv!T29&lt;&gt;"",scriv!T29,"")</f>
        <v/>
      </c>
      <c r="X67" s="81" t="str">
        <f>IF($E67="",
( IF(scriv!AD29&lt;&gt;"", LEFT( scriv!AD29, FIND(",",scriv!AD29)-1) &amp; "=" &amp; $AH67 &amp; RIGHT( scriv!AD29, LEN(scriv!AD29) + 1 - FIND(",",scriv!AD29)),
  IF($X$36&lt;&gt;"",LEFT( X$36, FIND(",",X$36)-1) &amp; "=" &amp; $AH67 &amp; RIGHT( X$36, LEN(X$36) + 1 - FIND(",",X$36)),""))),
IF(scriv!M29&lt;&gt;"", LEFT( scriv!M29, FIND(",",scriv!M29)-1) &amp; "=" &amp; $AH67 &amp; RIGHT( scriv!M29, LEN(scriv!M29) + 1 - FIND(",",scriv!M29)),
LEFT( X$37, FIND(",",X$37)-1) &amp; "=" &amp; $AH67 &amp; RIGHT( X$37, LEN(X$37) + 1 - FIND(",",X$37))))</f>
        <v>fadeOn=,0.6</v>
      </c>
      <c r="Y67" s="81" t="str">
        <f>IF($E67="",
( IF(scriv!AE29&lt;&gt;"", LEFT( scriv!AE29, FIND(",",scriv!AE29)-1) &amp; "=" &amp; $AH67 &amp; RIGHT( scriv!AE29, LEN(scriv!AE29) + 1 - FIND(",",scriv!AE29)),
  IF($Y$36&lt;&gt;"",LEFT( Y$36, FIND(",",Y$36)-1) &amp; "=" &amp; $AH67 &amp; RIGHT( Y$36, LEN(Y$36) + 1 - FIND(",",Y$36)),""))),
IF(scriv!N29&lt;&gt;"", LEFT( scriv!N29, FIND(",",scriv!N29)-1) &amp; "=" &amp; $AH67 &amp; RIGHT( scriv!N29, LEN(scriv!N29) + 1 - FIND(",",scriv!N29)),
LEFT( Y$37, FIND(",",Y$37)-1) &amp; "=" &amp; $AH67 &amp; RIGHT( Y$37, LEN(Y$37) + 1 - FIND(",",Y$37))))</f>
        <v>fadeOff=,0.6</v>
      </c>
      <c r="Z67" s="81" t="str">
        <f>IF($E67="",
( IF(scriv!AF29&lt;&gt;"", LEFT( scriv!AF29, FIND(",",scriv!AF29)-1) &amp; "=" &amp; $AH67 &amp; RIGHT( scriv!AF29, LEN(scriv!AF29) + 1 - FIND(",",scriv!AF29)),
  IF($Z$36&lt;&gt;"",LEFT( Z$36, FIND(",",Z$36)-1) &amp; "=" &amp; $AH67 &amp; RIGHT( Z$36, LEN(Z$36) + 1 - FIND(",",Z$36)),""))),
IF(scriv!O29&lt;&gt;"", LEFT( scriv!O29, FIND(",",scriv!O29)-1) &amp; "=" &amp; $AH67 &amp; RIGHT( scriv!O29, LEN(scriv!O29) + 1 - FIND(",",scriv!O29)),
LEFT( Z$37, FIND(",",Z$37)-1) &amp; "=" &amp; $AH67 &amp; RIGHT( Z$37, LEN(Z$37) + 1 - FIND(",",Z$37))))</f>
        <v>drawOpen=,1.2</v>
      </c>
      <c r="AA67" s="81" t="str">
        <f>IF($E67="",
( IF(scriv!AG29&lt;&gt;"", LEFT( scriv!AG29, FIND(",",scriv!AG29)-1) &amp; "=" &amp; $AH67 &amp; RIGHT( scriv!AG29, LEN(scriv!AG29) + 1 - FIND(",",scriv!AG29)),
  IF($AA$36&lt;&gt;"",LEFT( AA$36, FIND(",",AA$36)-1) &amp; "=" &amp; $AH67 &amp; RIGHT( AA$36, LEN(AA$36) + 1 - FIND(",",AA$36)),""))),
IF(scriv!P29&lt;&gt;"", LEFT( scriv!P29, FIND(",",scriv!P29)-1) &amp; "=" &amp; $AH67 &amp; RIGHT( scriv!P29, LEN(scriv!P29) + 1 - FIND(",",scriv!P29)),
LEFT( AA$37, FIND(",",AA$37)-1) &amp; "=" &amp; $AH67 &amp; RIGHT( AA$37, LEN(AA$37) + 1 - FIND(",",AA$37))))</f>
        <v>drawClose=,1.2</v>
      </c>
      <c r="AB67" s="167" t="str">
        <f t="shared" si="2"/>
        <v>noTitle</v>
      </c>
      <c r="AC67" s="167"/>
      <c r="AD67" s="45"/>
      <c r="AE67" s="168"/>
      <c r="AF67" s="169">
        <f>IF(D67="",scriv!B29,"")</f>
        <v>0</v>
      </c>
      <c r="AG67" s="170" t="str">
        <f t="shared" si="32"/>
        <v/>
      </c>
      <c r="AH67" s="169" t="str">
        <f t="shared" si="33"/>
        <v/>
      </c>
      <c r="AI67" s="169" t="str">
        <f t="shared" si="34"/>
        <v/>
      </c>
      <c r="AJ67" s="86">
        <f>ROUNDDOWN( (LEN(scriv!B29)+1) / 2, 0 )</f>
        <v>0</v>
      </c>
      <c r="AK67" s="82">
        <f t="shared" si="35"/>
        <v>0</v>
      </c>
      <c r="AL67" s="82" t="str">
        <f t="shared" si="36"/>
        <v>-</v>
      </c>
      <c r="AM67" s="82" t="str">
        <f t="shared" si="37"/>
        <v>-</v>
      </c>
      <c r="AN67" s="82" t="str">
        <f t="shared" si="38"/>
        <v>-</v>
      </c>
      <c r="AO67" s="82" t="str">
        <f t="shared" si="39"/>
        <v>-</v>
      </c>
      <c r="AP67" s="82" t="str">
        <f t="shared" si="40"/>
        <v>-</v>
      </c>
      <c r="AQ67" s="82" t="str">
        <f t="shared" si="41"/>
        <v>-</v>
      </c>
      <c r="AR67" s="82" t="str">
        <f t="shared" si="42"/>
        <v>-</v>
      </c>
      <c r="AT67" s="82">
        <f t="shared" si="8"/>
        <v>10</v>
      </c>
      <c r="AU67" s="82" t="str">
        <f ca="1">IF(    MAX(OFFSET(AL67,0,0,MATCH("-",AL67:AL$638,0))) = 0,"",
IFERROR(MAX(OFFSET(AL67,0,0,MATCH("-",AL67:AL$638,0))),""))</f>
        <v/>
      </c>
      <c r="AV67" s="82" t="str">
        <f ca="1">IF(    MAX(OFFSET(AM67,0,0,MATCH("-",AM67:AM$638,0))) = 0,"",
IFERROR(MAX(OFFSET(AM67,0,0,MATCH("-",AM67:AM$638,0))),""))</f>
        <v/>
      </c>
      <c r="AW67" s="82" t="str">
        <f ca="1">IF(    MAX(OFFSET(AN67,0,0,MATCH("-",AN67:AN$638,0))) = 0,"",
IFERROR(MAX(OFFSET(AN67,0,0,MATCH("-",AN67:AN$638,0))),""))</f>
        <v/>
      </c>
      <c r="AX67" s="82" t="str">
        <f ca="1">IF(    MAX(OFFSET(AO67,0,0,MATCH("-",AO67:AO$638,0))) = 0,"",
IFERROR(MAX(OFFSET(AO67,0,0,MATCH("-",AO67:AO$638,0))),""))</f>
        <v/>
      </c>
      <c r="AY67" s="82" t="str">
        <f ca="1">IF(    MAX(OFFSET(AP67,0,0,MATCH("-",AP67:AP$638,0))) = 0,"",
IFERROR(MAX(OFFSET(AP67,0,0,MATCH("-",AP67:AP$638,0))),""))</f>
        <v/>
      </c>
      <c r="AZ67" s="82" t="str">
        <f ca="1">IF(    MAX(OFFSET(AQ67,0,0,MATCH("-",AQ67:AQ$638,0))) = 0,"",
IFERROR(MAX(OFFSET(AQ67,0,0,MATCH("-",AQ67:AQ$638,0))),""))</f>
        <v/>
      </c>
      <c r="BA67" s="82" t="str">
        <f ca="1">IF(    MAX(OFFSET(AR67,0,0,MATCH("-",AR67:AR$638,0))) = 0,"",
IFERROR(MAX(OFFSET(AR67,0,0,MATCH("-",AR67:AR$638,0))),""))</f>
        <v/>
      </c>
      <c r="BB67" s="112">
        <f t="shared" ca="1" si="43"/>
        <v>-198</v>
      </c>
      <c r="BC67" s="111" t="str">
        <f t="shared" ca="1" si="44"/>
        <v>Radius</v>
      </c>
      <c r="BD67" s="112">
        <f t="shared" ca="1" si="45"/>
        <v>0</v>
      </c>
      <c r="BE67" s="111">
        <f t="shared" ca="1" si="46"/>
        <v>200</v>
      </c>
      <c r="BF67" s="113" t="e">
        <f t="shared" ca="1" si="47"/>
        <v>#VALUE!</v>
      </c>
      <c r="BG67" s="113" t="e">
        <f t="shared" ca="1" si="48"/>
        <v>#VALUE!</v>
      </c>
      <c r="BH67" s="112">
        <f t="shared" ca="1" si="49"/>
        <v>2000</v>
      </c>
      <c r="BI67" s="112">
        <f t="shared" ca="1" si="50"/>
        <v>200</v>
      </c>
      <c r="BJ67" s="157"/>
      <c r="BK67" s="157"/>
      <c r="BL67" s="158" t="str">
        <f>scriv!AI29</f>
        <v/>
      </c>
      <c r="BM67" s="157"/>
      <c r="BN67" s="157" t="str">
        <f t="shared" si="51"/>
        <v>node</v>
      </c>
      <c r="BO67" s="157"/>
      <c r="BP67" s="159">
        <f t="shared" ca="1" si="52"/>
        <v>0</v>
      </c>
      <c r="BQ67" s="159">
        <f t="shared" ca="1" si="53"/>
        <v>0</v>
      </c>
      <c r="BR67" s="159">
        <f t="shared" si="18"/>
        <v>1</v>
      </c>
      <c r="BS67" s="159" t="str">
        <f t="shared" si="19"/>
        <v>symbol</v>
      </c>
      <c r="BT67" s="157" t="str">
        <f ca="1">IF(scriv!V29&lt;&gt;"",scriv!V29,
IF(E67="",IFERROR(VLOOKUP(BL67,$AH$40:$BT$638,39,FALSE),$BT$36),
$BT$37))</f>
        <v>NodeSquare</v>
      </c>
      <c r="BU67" s="166">
        <f t="shared" ca="1" si="54"/>
        <v>2000</v>
      </c>
      <c r="BV67" s="166">
        <f t="shared" ca="1" si="55"/>
        <v>200</v>
      </c>
      <c r="BW67" s="166">
        <f t="shared" ca="1" si="56"/>
        <v>0</v>
      </c>
      <c r="BX67" s="166">
        <f t="shared" ca="1" si="57"/>
        <v>0</v>
      </c>
      <c r="BY67" s="180" t="str">
        <f t="shared" si="58"/>
        <v/>
      </c>
      <c r="BZ67" s="180" t="str">
        <f t="shared" si="59"/>
        <v/>
      </c>
      <c r="CA67" s="81" t="str">
        <f>IF(scriv!E29&lt;&gt;"",scriv!E29,"")</f>
        <v/>
      </c>
      <c r="CB67" s="82">
        <f t="shared" si="29"/>
        <v>0</v>
      </c>
      <c r="CC67" s="82">
        <f t="shared" si="60"/>
        <v>0</v>
      </c>
      <c r="CD67" s="82" t="str">
        <f t="shared" si="61"/>
        <v>-</v>
      </c>
      <c r="CE67" s="82" t="str">
        <f t="shared" si="62"/>
        <v>-</v>
      </c>
      <c r="CF67" s="82" t="str">
        <f t="shared" si="63"/>
        <v>-</v>
      </c>
      <c r="CG67" s="82" t="str">
        <f t="shared" si="64"/>
        <v>-</v>
      </c>
      <c r="CH67" s="82" t="str">
        <f t="shared" si="65"/>
        <v>-</v>
      </c>
      <c r="CI67" s="82" t="str">
        <f t="shared" si="66"/>
        <v>-</v>
      </c>
      <c r="CJ67" s="82" t="str">
        <f t="shared" si="67"/>
        <v>-</v>
      </c>
      <c r="CK67" s="82" t="str">
        <f t="shared" si="68"/>
        <v>-</v>
      </c>
    </row>
    <row r="68" spans="1:89" s="82" customFormat="1" ht="18" customHeight="1">
      <c r="A68" s="81" t="str">
        <f>scriv!AH30</f>
        <v/>
      </c>
      <c r="B68" s="81" t="str">
        <f>IF(scriv!D30&lt;&gt;"",scriv!D30,"")</f>
        <v/>
      </c>
      <c r="C68" s="81" t="str">
        <f>IF( scriv!AL30&lt;&gt;"", IF(D68&lt;&gt;"","connection ","")&amp;scriv!AL30,IF(D68&lt;&gt;"","connection",""))</f>
        <v/>
      </c>
      <c r="D68" s="82" t="str">
        <f>scriv!AJ30</f>
        <v/>
      </c>
      <c r="E68" s="82" t="str">
        <f>scriv!AK30</f>
        <v/>
      </c>
      <c r="F68" s="156">
        <f>ROW()</f>
        <v>68</v>
      </c>
      <c r="I68" s="81" t="str">
        <f>IF(scriv!AA30&lt;&gt;"",scriv!AA30,J68)</f>
        <v/>
      </c>
      <c r="J68" s="81" t="str">
        <f>IF(scriv!AB30&lt;&gt;"",scriv!AB30,"")</f>
        <v/>
      </c>
      <c r="K68" s="82" t="str">
        <f t="shared" si="3"/>
        <v>none</v>
      </c>
      <c r="L68" s="82" t="str">
        <f t="shared" si="30"/>
        <v>+++&amp;speakTT=</v>
      </c>
      <c r="M68" s="82" t="str">
        <f t="shared" si="4"/>
        <v>OpenClose</v>
      </c>
      <c r="N68" s="82" t="str">
        <f t="shared" si="5"/>
        <v/>
      </c>
      <c r="O68" s="119" t="str">
        <f t="shared" si="31"/>
        <v/>
      </c>
      <c r="P68" s="81" t="str">
        <f>IF(scriv!I30&lt;&gt;"",scriv!I30,"")</f>
        <v/>
      </c>
      <c r="Q68" s="81" t="str">
        <f>IF(scriv!J30&lt;&gt;"",scriv!J30,"")</f>
        <v/>
      </c>
      <c r="R68" s="81">
        <f>IF(scriv!K30&lt;&gt;"",scriv!K30,
IF(I68&lt;&gt;"",1,$R$36))</f>
        <v>0</v>
      </c>
      <c r="S68" s="81" t="str">
        <f>IF(scriv!L30&lt;&gt;"",scriv!L30,
IF(scriv!AB30&lt;&gt;"",$S$36,"none"))</f>
        <v>none</v>
      </c>
      <c r="T68" s="81" t="str">
        <f>IF(scriv!Q30&lt;&gt;"",scriv!Q30,"")</f>
        <v/>
      </c>
      <c r="U68" s="81" t="str">
        <f>IF(scriv!R30&lt;&gt;"",scriv!R30,"")</f>
        <v/>
      </c>
      <c r="V68" s="81" t="str">
        <f>IF(scriv!S30&lt;&gt;"",scriv!S30,"")</f>
        <v/>
      </c>
      <c r="W68" s="81" t="str">
        <f>IF(scriv!T30&lt;&gt;"",scriv!T30,"")</f>
        <v/>
      </c>
      <c r="X68" s="81" t="str">
        <f>IF($E68="",
( IF(scriv!AD30&lt;&gt;"", LEFT( scriv!AD30, FIND(",",scriv!AD30)-1) &amp; "=" &amp; $AH68 &amp; RIGHT( scriv!AD30, LEN(scriv!AD30) + 1 - FIND(",",scriv!AD30)),
  IF($X$36&lt;&gt;"",LEFT( X$36, FIND(",",X$36)-1) &amp; "=" &amp; $AH68 &amp; RIGHT( X$36, LEN(X$36) + 1 - FIND(",",X$36)),""))),
IF(scriv!M30&lt;&gt;"", LEFT( scriv!M30, FIND(",",scriv!M30)-1) &amp; "=" &amp; $AH68 &amp; RIGHT( scriv!M30, LEN(scriv!M30) + 1 - FIND(",",scriv!M30)),
LEFT( X$37, FIND(",",X$37)-1) &amp; "=" &amp; $AH68 &amp; RIGHT( X$37, LEN(X$37) + 1 - FIND(",",X$37))))</f>
        <v>fadeOn=,0.6</v>
      </c>
      <c r="Y68" s="81" t="str">
        <f>IF($E68="",
( IF(scriv!AE30&lt;&gt;"", LEFT( scriv!AE30, FIND(",",scriv!AE30)-1) &amp; "=" &amp; $AH68 &amp; RIGHT( scriv!AE30, LEN(scriv!AE30) + 1 - FIND(",",scriv!AE30)),
  IF($Y$36&lt;&gt;"",LEFT( Y$36, FIND(",",Y$36)-1) &amp; "=" &amp; $AH68 &amp; RIGHT( Y$36, LEN(Y$36) + 1 - FIND(",",Y$36)),""))),
IF(scriv!N30&lt;&gt;"", LEFT( scriv!N30, FIND(",",scriv!N30)-1) &amp; "=" &amp; $AH68 &amp; RIGHT( scriv!N30, LEN(scriv!N30) + 1 - FIND(",",scriv!N30)),
LEFT( Y$37, FIND(",",Y$37)-1) &amp; "=" &amp; $AH68 &amp; RIGHT( Y$37, LEN(Y$37) + 1 - FIND(",",Y$37))))</f>
        <v>fadeOff=,0.6</v>
      </c>
      <c r="Z68" s="81" t="str">
        <f>IF($E68="",
( IF(scriv!AF30&lt;&gt;"", LEFT( scriv!AF30, FIND(",",scriv!AF30)-1) &amp; "=" &amp; $AH68 &amp; RIGHT( scriv!AF30, LEN(scriv!AF30) + 1 - FIND(",",scriv!AF30)),
  IF($Z$36&lt;&gt;"",LEFT( Z$36, FIND(",",Z$36)-1) &amp; "=" &amp; $AH68 &amp; RIGHT( Z$36, LEN(Z$36) + 1 - FIND(",",Z$36)),""))),
IF(scriv!O30&lt;&gt;"", LEFT( scriv!O30, FIND(",",scriv!O30)-1) &amp; "=" &amp; $AH68 &amp; RIGHT( scriv!O30, LEN(scriv!O30) + 1 - FIND(",",scriv!O30)),
LEFT( Z$37, FIND(",",Z$37)-1) &amp; "=" &amp; $AH68 &amp; RIGHT( Z$37, LEN(Z$37) + 1 - FIND(",",Z$37))))</f>
        <v>drawOpen=,1.2</v>
      </c>
      <c r="AA68" s="81" t="str">
        <f>IF($E68="",
( IF(scriv!AG30&lt;&gt;"", LEFT( scriv!AG30, FIND(",",scriv!AG30)-1) &amp; "=" &amp; $AH68 &amp; RIGHT( scriv!AG30, LEN(scriv!AG30) + 1 - FIND(",",scriv!AG30)),
  IF($AA$36&lt;&gt;"",LEFT( AA$36, FIND(",",AA$36)-1) &amp; "=" &amp; $AH68 &amp; RIGHT( AA$36, LEN(AA$36) + 1 - FIND(",",AA$36)),""))),
IF(scriv!P30&lt;&gt;"", LEFT( scriv!P30, FIND(",",scriv!P30)-1) &amp; "=" &amp; $AH68 &amp; RIGHT( scriv!P30, LEN(scriv!P30) + 1 - FIND(",",scriv!P30)),
LEFT( AA$37, FIND(",",AA$37)-1) &amp; "=" &amp; $AH68 &amp; RIGHT( AA$37, LEN(AA$37) + 1 - FIND(",",AA$37))))</f>
        <v>drawClose=,1.2</v>
      </c>
      <c r="AB68" s="167" t="str">
        <f t="shared" si="2"/>
        <v>noTitle</v>
      </c>
      <c r="AC68" s="167"/>
      <c r="AD68" s="45"/>
      <c r="AE68" s="168"/>
      <c r="AF68" s="169">
        <f>IF(D68="",scriv!B30,"")</f>
        <v>0</v>
      </c>
      <c r="AG68" s="170" t="str">
        <f t="shared" si="32"/>
        <v/>
      </c>
      <c r="AH68" s="169" t="str">
        <f t="shared" si="33"/>
        <v/>
      </c>
      <c r="AI68" s="169" t="str">
        <f t="shared" si="34"/>
        <v/>
      </c>
      <c r="AJ68" s="86">
        <f>ROUNDDOWN( (LEN(scriv!B30)+1) / 2, 0 )</f>
        <v>0</v>
      </c>
      <c r="AK68" s="82">
        <f t="shared" si="35"/>
        <v>0</v>
      </c>
      <c r="AL68" s="82" t="str">
        <f t="shared" si="36"/>
        <v>-</v>
      </c>
      <c r="AM68" s="82" t="str">
        <f t="shared" si="37"/>
        <v>-</v>
      </c>
      <c r="AN68" s="82" t="str">
        <f t="shared" si="38"/>
        <v>-</v>
      </c>
      <c r="AO68" s="82" t="str">
        <f t="shared" si="39"/>
        <v>-</v>
      </c>
      <c r="AP68" s="82" t="str">
        <f t="shared" si="40"/>
        <v>-</v>
      </c>
      <c r="AQ68" s="82" t="str">
        <f t="shared" si="41"/>
        <v>-</v>
      </c>
      <c r="AR68" s="82" t="str">
        <f t="shared" si="42"/>
        <v>-</v>
      </c>
      <c r="AT68" s="82">
        <f t="shared" si="8"/>
        <v>10</v>
      </c>
      <c r="AU68" s="82" t="str">
        <f ca="1">IF(    MAX(OFFSET(AL68,0,0,MATCH("-",AL68:AL$638,0))) = 0,"",
IFERROR(MAX(OFFSET(AL68,0,0,MATCH("-",AL68:AL$638,0))),""))</f>
        <v/>
      </c>
      <c r="AV68" s="82" t="str">
        <f ca="1">IF(    MAX(OFFSET(AM68,0,0,MATCH("-",AM68:AM$638,0))) = 0,"",
IFERROR(MAX(OFFSET(AM68,0,0,MATCH("-",AM68:AM$638,0))),""))</f>
        <v/>
      </c>
      <c r="AW68" s="82" t="str">
        <f ca="1">IF(    MAX(OFFSET(AN68,0,0,MATCH("-",AN68:AN$638,0))) = 0,"",
IFERROR(MAX(OFFSET(AN68,0,0,MATCH("-",AN68:AN$638,0))),""))</f>
        <v/>
      </c>
      <c r="AX68" s="82" t="str">
        <f ca="1">IF(    MAX(OFFSET(AO68,0,0,MATCH("-",AO68:AO$638,0))) = 0,"",
IFERROR(MAX(OFFSET(AO68,0,0,MATCH("-",AO68:AO$638,0))),""))</f>
        <v/>
      </c>
      <c r="AY68" s="82" t="str">
        <f ca="1">IF(    MAX(OFFSET(AP68,0,0,MATCH("-",AP68:AP$638,0))) = 0,"",
IFERROR(MAX(OFFSET(AP68,0,0,MATCH("-",AP68:AP$638,0))),""))</f>
        <v/>
      </c>
      <c r="AZ68" s="82" t="str">
        <f ca="1">IF(    MAX(OFFSET(AQ68,0,0,MATCH("-",AQ68:AQ$638,0))) = 0,"",
IFERROR(MAX(OFFSET(AQ68,0,0,MATCH("-",AQ68:AQ$638,0))),""))</f>
        <v/>
      </c>
      <c r="BA68" s="82" t="str">
        <f ca="1">IF(    MAX(OFFSET(AR68,0,0,MATCH("-",AR68:AR$638,0))) = 0,"",
IFERROR(MAX(OFFSET(AR68,0,0,MATCH("-",AR68:AR$638,0))),""))</f>
        <v/>
      </c>
      <c r="BB68" s="112">
        <f t="shared" ca="1" si="43"/>
        <v>-198</v>
      </c>
      <c r="BC68" s="111" t="str">
        <f t="shared" ca="1" si="44"/>
        <v>Radius</v>
      </c>
      <c r="BD68" s="112">
        <f t="shared" ca="1" si="45"/>
        <v>0</v>
      </c>
      <c r="BE68" s="111">
        <f t="shared" ca="1" si="46"/>
        <v>200</v>
      </c>
      <c r="BF68" s="113" t="e">
        <f t="shared" ca="1" si="47"/>
        <v>#VALUE!</v>
      </c>
      <c r="BG68" s="113" t="e">
        <f t="shared" ca="1" si="48"/>
        <v>#VALUE!</v>
      </c>
      <c r="BH68" s="112">
        <f t="shared" ca="1" si="49"/>
        <v>2000</v>
      </c>
      <c r="BI68" s="112">
        <f t="shared" ca="1" si="50"/>
        <v>200</v>
      </c>
      <c r="BJ68" s="157"/>
      <c r="BK68" s="157"/>
      <c r="BL68" s="158" t="str">
        <f>scriv!AI30</f>
        <v/>
      </c>
      <c r="BM68" s="157"/>
      <c r="BN68" s="157" t="str">
        <f t="shared" si="51"/>
        <v>node</v>
      </c>
      <c r="BO68" s="157"/>
      <c r="BP68" s="159">
        <f t="shared" ca="1" si="52"/>
        <v>0</v>
      </c>
      <c r="BQ68" s="159">
        <f t="shared" ca="1" si="53"/>
        <v>0</v>
      </c>
      <c r="BR68" s="159">
        <f t="shared" si="18"/>
        <v>1</v>
      </c>
      <c r="BS68" s="159" t="str">
        <f t="shared" si="19"/>
        <v>symbol</v>
      </c>
      <c r="BT68" s="157" t="str">
        <f ca="1">IF(scriv!V30&lt;&gt;"",scriv!V30,
IF(E68="",IFERROR(VLOOKUP(BL68,$AH$40:$BT$638,39,FALSE),$BT$36),
$BT$37))</f>
        <v>NodeSquare</v>
      </c>
      <c r="BU68" s="166">
        <f t="shared" ca="1" si="54"/>
        <v>2000</v>
      </c>
      <c r="BV68" s="166">
        <f t="shared" ca="1" si="55"/>
        <v>200</v>
      </c>
      <c r="BW68" s="166">
        <f t="shared" ca="1" si="56"/>
        <v>0</v>
      </c>
      <c r="BX68" s="166">
        <f t="shared" ca="1" si="57"/>
        <v>0</v>
      </c>
      <c r="BY68" s="180" t="str">
        <f t="shared" si="58"/>
        <v/>
      </c>
      <c r="BZ68" s="180" t="str">
        <f t="shared" si="59"/>
        <v/>
      </c>
      <c r="CA68" s="81" t="str">
        <f>IF(scriv!E30&lt;&gt;"",scriv!E30,"")</f>
        <v/>
      </c>
      <c r="CB68" s="82">
        <f t="shared" si="29"/>
        <v>0</v>
      </c>
      <c r="CC68" s="82">
        <f t="shared" si="60"/>
        <v>0</v>
      </c>
      <c r="CD68" s="82" t="str">
        <f t="shared" si="61"/>
        <v>-</v>
      </c>
      <c r="CE68" s="82" t="str">
        <f t="shared" si="62"/>
        <v>-</v>
      </c>
      <c r="CF68" s="82" t="str">
        <f t="shared" si="63"/>
        <v>-</v>
      </c>
      <c r="CG68" s="82" t="str">
        <f t="shared" si="64"/>
        <v>-</v>
      </c>
      <c r="CH68" s="82" t="str">
        <f t="shared" si="65"/>
        <v>-</v>
      </c>
      <c r="CI68" s="82" t="str">
        <f t="shared" si="66"/>
        <v>-</v>
      </c>
      <c r="CJ68" s="82" t="str">
        <f t="shared" si="67"/>
        <v>-</v>
      </c>
      <c r="CK68" s="82" t="str">
        <f t="shared" si="68"/>
        <v>-</v>
      </c>
    </row>
    <row r="69" spans="1:89" s="82" customFormat="1" ht="18" customHeight="1">
      <c r="A69" s="81" t="str">
        <f>scriv!AH31</f>
        <v/>
      </c>
      <c r="B69" s="81" t="str">
        <f>IF(scriv!D31&lt;&gt;"",scriv!D31,"")</f>
        <v/>
      </c>
      <c r="C69" s="81" t="str">
        <f>IF( scriv!AL31&lt;&gt;"", IF(D69&lt;&gt;"","connection ","")&amp;scriv!AL31,IF(D69&lt;&gt;"","connection",""))</f>
        <v/>
      </c>
      <c r="D69" s="82" t="str">
        <f>scriv!AJ31</f>
        <v/>
      </c>
      <c r="E69" s="82" t="str">
        <f>scriv!AK31</f>
        <v/>
      </c>
      <c r="F69" s="156">
        <f>ROW()</f>
        <v>69</v>
      </c>
      <c r="I69" s="81" t="str">
        <f>IF(scriv!AA31&lt;&gt;"",scriv!AA31,J69)</f>
        <v/>
      </c>
      <c r="J69" s="81" t="str">
        <f>IF(scriv!AB31&lt;&gt;"",scriv!AB31,"")</f>
        <v/>
      </c>
      <c r="K69" s="82" t="str">
        <f t="shared" si="3"/>
        <v>none</v>
      </c>
      <c r="L69" s="82" t="str">
        <f t="shared" si="30"/>
        <v>+++&amp;speakTT=</v>
      </c>
      <c r="M69" s="82" t="str">
        <f t="shared" si="4"/>
        <v>OpenClose</v>
      </c>
      <c r="N69" s="82" t="str">
        <f t="shared" si="5"/>
        <v/>
      </c>
      <c r="O69" s="119" t="str">
        <f t="shared" si="31"/>
        <v/>
      </c>
      <c r="P69" s="81" t="str">
        <f>IF(scriv!I31&lt;&gt;"",scriv!I31,"")</f>
        <v/>
      </c>
      <c r="Q69" s="81" t="str">
        <f>IF(scriv!J31&lt;&gt;"",scriv!J31,"")</f>
        <v/>
      </c>
      <c r="R69" s="81">
        <f>IF(scriv!K31&lt;&gt;"",scriv!K31,
IF(I69&lt;&gt;"",1,$R$36))</f>
        <v>0</v>
      </c>
      <c r="S69" s="81" t="str">
        <f>IF(scriv!L31&lt;&gt;"",scriv!L31,
IF(scriv!AB31&lt;&gt;"",$S$36,"none"))</f>
        <v>none</v>
      </c>
      <c r="T69" s="81" t="str">
        <f>IF(scriv!Q31&lt;&gt;"",scriv!Q31,"")</f>
        <v/>
      </c>
      <c r="U69" s="81" t="str">
        <f>IF(scriv!R31&lt;&gt;"",scriv!R31,"")</f>
        <v/>
      </c>
      <c r="V69" s="81" t="str">
        <f>IF(scriv!S31&lt;&gt;"",scriv!S31,"")</f>
        <v/>
      </c>
      <c r="W69" s="81" t="str">
        <f>IF(scriv!T31&lt;&gt;"",scriv!T31,"")</f>
        <v/>
      </c>
      <c r="X69" s="81" t="str">
        <f>IF($E69="",
( IF(scriv!AD31&lt;&gt;"", LEFT( scriv!AD31, FIND(",",scriv!AD31)-1) &amp; "=" &amp; $AH69 &amp; RIGHT( scriv!AD31, LEN(scriv!AD31) + 1 - FIND(",",scriv!AD31)),
  IF($X$36&lt;&gt;"",LEFT( X$36, FIND(",",X$36)-1) &amp; "=" &amp; $AH69 &amp; RIGHT( X$36, LEN(X$36) + 1 - FIND(",",X$36)),""))),
IF(scriv!M31&lt;&gt;"", LEFT( scriv!M31, FIND(",",scriv!M31)-1) &amp; "=" &amp; $AH69 &amp; RIGHT( scriv!M31, LEN(scriv!M31) + 1 - FIND(",",scriv!M31)),
LEFT( X$37, FIND(",",X$37)-1) &amp; "=" &amp; $AH69 &amp; RIGHT( X$37, LEN(X$37) + 1 - FIND(",",X$37))))</f>
        <v>fadeOn=,0.6</v>
      </c>
      <c r="Y69" s="81" t="str">
        <f>IF($E69="",
( IF(scriv!AE31&lt;&gt;"", LEFT( scriv!AE31, FIND(",",scriv!AE31)-1) &amp; "=" &amp; $AH69 &amp; RIGHT( scriv!AE31, LEN(scriv!AE31) + 1 - FIND(",",scriv!AE31)),
  IF($Y$36&lt;&gt;"",LEFT( Y$36, FIND(",",Y$36)-1) &amp; "=" &amp; $AH69 &amp; RIGHT( Y$36, LEN(Y$36) + 1 - FIND(",",Y$36)),""))),
IF(scriv!N31&lt;&gt;"", LEFT( scriv!N31, FIND(",",scriv!N31)-1) &amp; "=" &amp; $AH69 &amp; RIGHT( scriv!N31, LEN(scriv!N31) + 1 - FIND(",",scriv!N31)),
LEFT( Y$37, FIND(",",Y$37)-1) &amp; "=" &amp; $AH69 &amp; RIGHT( Y$37, LEN(Y$37) + 1 - FIND(",",Y$37))))</f>
        <v>fadeOff=,0.6</v>
      </c>
      <c r="Z69" s="81" t="str">
        <f>IF($E69="",
( IF(scriv!AF31&lt;&gt;"", LEFT( scriv!AF31, FIND(",",scriv!AF31)-1) &amp; "=" &amp; $AH69 &amp; RIGHT( scriv!AF31, LEN(scriv!AF31) + 1 - FIND(",",scriv!AF31)),
  IF($Z$36&lt;&gt;"",LEFT( Z$36, FIND(",",Z$36)-1) &amp; "=" &amp; $AH69 &amp; RIGHT( Z$36, LEN(Z$36) + 1 - FIND(",",Z$36)),""))),
IF(scriv!O31&lt;&gt;"", LEFT( scriv!O31, FIND(",",scriv!O31)-1) &amp; "=" &amp; $AH69 &amp; RIGHT( scriv!O31, LEN(scriv!O31) + 1 - FIND(",",scriv!O31)),
LEFT( Z$37, FIND(",",Z$37)-1) &amp; "=" &amp; $AH69 &amp; RIGHT( Z$37, LEN(Z$37) + 1 - FIND(",",Z$37))))</f>
        <v>drawOpen=,1.2</v>
      </c>
      <c r="AA69" s="81" t="str">
        <f>IF($E69="",
( IF(scriv!AG31&lt;&gt;"", LEFT( scriv!AG31, FIND(",",scriv!AG31)-1) &amp; "=" &amp; $AH69 &amp; RIGHT( scriv!AG31, LEN(scriv!AG31) + 1 - FIND(",",scriv!AG31)),
  IF($AA$36&lt;&gt;"",LEFT( AA$36, FIND(",",AA$36)-1) &amp; "=" &amp; $AH69 &amp; RIGHT( AA$36, LEN(AA$36) + 1 - FIND(",",AA$36)),""))),
IF(scriv!P31&lt;&gt;"", LEFT( scriv!P31, FIND(",",scriv!P31)-1) &amp; "=" &amp; $AH69 &amp; RIGHT( scriv!P31, LEN(scriv!P31) + 1 - FIND(",",scriv!P31)),
LEFT( AA$37, FIND(",",AA$37)-1) &amp; "=" &amp; $AH69 &amp; RIGHT( AA$37, LEN(AA$37) + 1 - FIND(",",AA$37))))</f>
        <v>drawClose=,1.2</v>
      </c>
      <c r="AB69" s="167" t="str">
        <f t="shared" si="2"/>
        <v>noTitle</v>
      </c>
      <c r="AC69" s="167"/>
      <c r="AD69" s="45"/>
      <c r="AE69" s="168"/>
      <c r="AF69" s="169">
        <f>IF(D69="",scriv!B31,"")</f>
        <v>0</v>
      </c>
      <c r="AG69" s="170" t="str">
        <f t="shared" si="32"/>
        <v/>
      </c>
      <c r="AH69" s="169" t="str">
        <f t="shared" si="33"/>
        <v/>
      </c>
      <c r="AI69" s="169" t="str">
        <f t="shared" si="34"/>
        <v/>
      </c>
      <c r="AJ69" s="86">
        <f>ROUNDDOWN( (LEN(scriv!B31)+1) / 2, 0 )</f>
        <v>0</v>
      </c>
      <c r="AK69" s="82">
        <f t="shared" si="35"/>
        <v>0</v>
      </c>
      <c r="AL69" s="82" t="str">
        <f t="shared" si="36"/>
        <v>-</v>
      </c>
      <c r="AM69" s="82" t="str">
        <f t="shared" si="37"/>
        <v>-</v>
      </c>
      <c r="AN69" s="82" t="str">
        <f t="shared" si="38"/>
        <v>-</v>
      </c>
      <c r="AO69" s="82" t="str">
        <f t="shared" si="39"/>
        <v>-</v>
      </c>
      <c r="AP69" s="82" t="str">
        <f t="shared" si="40"/>
        <v>-</v>
      </c>
      <c r="AQ69" s="82" t="str">
        <f t="shared" si="41"/>
        <v>-</v>
      </c>
      <c r="AR69" s="82" t="str">
        <f t="shared" si="42"/>
        <v>-</v>
      </c>
      <c r="AT69" s="82">
        <f t="shared" si="8"/>
        <v>10</v>
      </c>
      <c r="AU69" s="82" t="str">
        <f ca="1">IF(    MAX(OFFSET(AL69,0,0,MATCH("-",AL69:AL$638,0))) = 0,"",
IFERROR(MAX(OFFSET(AL69,0,0,MATCH("-",AL69:AL$638,0))),""))</f>
        <v/>
      </c>
      <c r="AV69" s="82" t="str">
        <f ca="1">IF(    MAX(OFFSET(AM69,0,0,MATCH("-",AM69:AM$638,0))) = 0,"",
IFERROR(MAX(OFFSET(AM69,0,0,MATCH("-",AM69:AM$638,0))),""))</f>
        <v/>
      </c>
      <c r="AW69" s="82" t="str">
        <f ca="1">IF(    MAX(OFFSET(AN69,0,0,MATCH("-",AN69:AN$638,0))) = 0,"",
IFERROR(MAX(OFFSET(AN69,0,0,MATCH("-",AN69:AN$638,0))),""))</f>
        <v/>
      </c>
      <c r="AX69" s="82" t="str">
        <f ca="1">IF(    MAX(OFFSET(AO69,0,0,MATCH("-",AO69:AO$638,0))) = 0,"",
IFERROR(MAX(OFFSET(AO69,0,0,MATCH("-",AO69:AO$638,0))),""))</f>
        <v/>
      </c>
      <c r="AY69" s="82" t="str">
        <f ca="1">IF(    MAX(OFFSET(AP69,0,0,MATCH("-",AP69:AP$638,0))) = 0,"",
IFERROR(MAX(OFFSET(AP69,0,0,MATCH("-",AP69:AP$638,0))),""))</f>
        <v/>
      </c>
      <c r="AZ69" s="82" t="str">
        <f ca="1">IF(    MAX(OFFSET(AQ69,0,0,MATCH("-",AQ69:AQ$638,0))) = 0,"",
IFERROR(MAX(OFFSET(AQ69,0,0,MATCH("-",AQ69:AQ$638,0))),""))</f>
        <v/>
      </c>
      <c r="BA69" s="82" t="str">
        <f ca="1">IF(    MAX(OFFSET(AR69,0,0,MATCH("-",AR69:AR$638,0))) = 0,"",
IFERROR(MAX(OFFSET(AR69,0,0,MATCH("-",AR69:AR$638,0))),""))</f>
        <v/>
      </c>
      <c r="BB69" s="112">
        <f t="shared" ca="1" si="43"/>
        <v>-198</v>
      </c>
      <c r="BC69" s="111" t="str">
        <f t="shared" ca="1" si="44"/>
        <v>Radius</v>
      </c>
      <c r="BD69" s="112">
        <f t="shared" ca="1" si="45"/>
        <v>0</v>
      </c>
      <c r="BE69" s="111">
        <f t="shared" ca="1" si="46"/>
        <v>200</v>
      </c>
      <c r="BF69" s="113" t="e">
        <f t="shared" ca="1" si="47"/>
        <v>#VALUE!</v>
      </c>
      <c r="BG69" s="113" t="e">
        <f t="shared" ca="1" si="48"/>
        <v>#VALUE!</v>
      </c>
      <c r="BH69" s="112">
        <f t="shared" ca="1" si="49"/>
        <v>2000</v>
      </c>
      <c r="BI69" s="112">
        <f t="shared" ca="1" si="50"/>
        <v>200</v>
      </c>
      <c r="BJ69" s="157"/>
      <c r="BK69" s="157"/>
      <c r="BL69" s="158" t="str">
        <f>scriv!AI31</f>
        <v/>
      </c>
      <c r="BM69" s="157"/>
      <c r="BN69" s="157" t="str">
        <f t="shared" si="51"/>
        <v>node</v>
      </c>
      <c r="BO69" s="157"/>
      <c r="BP69" s="159">
        <f t="shared" ca="1" si="52"/>
        <v>0</v>
      </c>
      <c r="BQ69" s="159">
        <f t="shared" ca="1" si="53"/>
        <v>0</v>
      </c>
      <c r="BR69" s="159">
        <f t="shared" si="18"/>
        <v>1</v>
      </c>
      <c r="BS69" s="159" t="str">
        <f t="shared" si="19"/>
        <v>symbol</v>
      </c>
      <c r="BT69" s="157" t="str">
        <f ca="1">IF(scriv!V31&lt;&gt;"",scriv!V31,
IF(E69="",IFERROR(VLOOKUP(BL69,$AH$40:$BT$638,39,FALSE),$BT$36),
$BT$37))</f>
        <v>NodeSquare</v>
      </c>
      <c r="BU69" s="166">
        <f t="shared" ca="1" si="54"/>
        <v>2000</v>
      </c>
      <c r="BV69" s="166">
        <f t="shared" ca="1" si="55"/>
        <v>200</v>
      </c>
      <c r="BW69" s="166">
        <f t="shared" ca="1" si="56"/>
        <v>0</v>
      </c>
      <c r="BX69" s="166">
        <f t="shared" ca="1" si="57"/>
        <v>0</v>
      </c>
      <c r="BY69" s="180" t="str">
        <f t="shared" si="58"/>
        <v/>
      </c>
      <c r="BZ69" s="180" t="str">
        <f t="shared" si="59"/>
        <v/>
      </c>
      <c r="CA69" s="81" t="str">
        <f>IF(scriv!E31&lt;&gt;"",scriv!E31,"")</f>
        <v/>
      </c>
      <c r="CB69" s="82">
        <f t="shared" si="29"/>
        <v>0</v>
      </c>
      <c r="CC69" s="82">
        <f t="shared" si="60"/>
        <v>0</v>
      </c>
      <c r="CD69" s="82" t="str">
        <f t="shared" si="61"/>
        <v>-</v>
      </c>
      <c r="CE69" s="82" t="str">
        <f t="shared" si="62"/>
        <v>-</v>
      </c>
      <c r="CF69" s="82" t="str">
        <f t="shared" si="63"/>
        <v>-</v>
      </c>
      <c r="CG69" s="82" t="str">
        <f t="shared" si="64"/>
        <v>-</v>
      </c>
      <c r="CH69" s="82" t="str">
        <f t="shared" si="65"/>
        <v>-</v>
      </c>
      <c r="CI69" s="82" t="str">
        <f t="shared" si="66"/>
        <v>-</v>
      </c>
      <c r="CJ69" s="82" t="str">
        <f t="shared" si="67"/>
        <v>-</v>
      </c>
      <c r="CK69" s="82" t="str">
        <f t="shared" si="68"/>
        <v>-</v>
      </c>
    </row>
    <row r="70" spans="1:89" s="82" customFormat="1" ht="18" customHeight="1">
      <c r="A70" s="81" t="str">
        <f>scriv!AH32</f>
        <v/>
      </c>
      <c r="B70" s="81" t="str">
        <f>IF(scriv!D32&lt;&gt;"",scriv!D32,"")</f>
        <v/>
      </c>
      <c r="C70" s="81" t="str">
        <f>IF( scriv!AL32&lt;&gt;"", IF(D70&lt;&gt;"","connection ","")&amp;scriv!AL32,IF(D70&lt;&gt;"","connection",""))</f>
        <v/>
      </c>
      <c r="D70" s="82" t="str">
        <f>scriv!AJ32</f>
        <v/>
      </c>
      <c r="E70" s="82" t="str">
        <f>scriv!AK32</f>
        <v/>
      </c>
      <c r="F70" s="156">
        <f>ROW()</f>
        <v>70</v>
      </c>
      <c r="I70" s="81" t="str">
        <f>IF(scriv!AA32&lt;&gt;"",scriv!AA32,J70)</f>
        <v/>
      </c>
      <c r="J70" s="81" t="str">
        <f>IF(scriv!AB32&lt;&gt;"",scriv!AB32,"")</f>
        <v/>
      </c>
      <c r="K70" s="82" t="str">
        <f t="shared" si="3"/>
        <v>none</v>
      </c>
      <c r="L70" s="82" t="str">
        <f t="shared" si="30"/>
        <v>+++&amp;speakTT=</v>
      </c>
      <c r="M70" s="82" t="str">
        <f t="shared" si="4"/>
        <v>OpenClose</v>
      </c>
      <c r="N70" s="82" t="str">
        <f t="shared" si="5"/>
        <v/>
      </c>
      <c r="O70" s="119" t="str">
        <f t="shared" si="31"/>
        <v/>
      </c>
      <c r="P70" s="81" t="str">
        <f>IF(scriv!I32&lt;&gt;"",scriv!I32,"")</f>
        <v/>
      </c>
      <c r="Q70" s="81" t="str">
        <f>IF(scriv!J32&lt;&gt;"",scriv!J32,"")</f>
        <v/>
      </c>
      <c r="R70" s="81">
        <f>IF(scriv!K32&lt;&gt;"",scriv!K32,
IF(I70&lt;&gt;"",1,$R$36))</f>
        <v>0</v>
      </c>
      <c r="S70" s="81" t="str">
        <f>IF(scriv!L32&lt;&gt;"",scriv!L32,
IF(scriv!AB32&lt;&gt;"",$S$36,"none"))</f>
        <v>none</v>
      </c>
      <c r="T70" s="81" t="str">
        <f>IF(scriv!Q32&lt;&gt;"",scriv!Q32,"")</f>
        <v/>
      </c>
      <c r="U70" s="81" t="str">
        <f>IF(scriv!R32&lt;&gt;"",scriv!R32,"")</f>
        <v/>
      </c>
      <c r="V70" s="81" t="str">
        <f>IF(scriv!S32&lt;&gt;"",scriv!S32,"")</f>
        <v/>
      </c>
      <c r="W70" s="81" t="str">
        <f>IF(scriv!T32&lt;&gt;"",scriv!T32,"")</f>
        <v/>
      </c>
      <c r="X70" s="81" t="str">
        <f>IF($E70="",
( IF(scriv!AD32&lt;&gt;"", LEFT( scriv!AD32, FIND(",",scriv!AD32)-1) &amp; "=" &amp; $AH70 &amp; RIGHT( scriv!AD32, LEN(scriv!AD32) + 1 - FIND(",",scriv!AD32)),
  IF($X$36&lt;&gt;"",LEFT( X$36, FIND(",",X$36)-1) &amp; "=" &amp; $AH70 &amp; RIGHT( X$36, LEN(X$36) + 1 - FIND(",",X$36)),""))),
IF(scriv!M32&lt;&gt;"", LEFT( scriv!M32, FIND(",",scriv!M32)-1) &amp; "=" &amp; $AH70 &amp; RIGHT( scriv!M32, LEN(scriv!M32) + 1 - FIND(",",scriv!M32)),
LEFT( X$37, FIND(",",X$37)-1) &amp; "=" &amp; $AH70 &amp; RIGHT( X$37, LEN(X$37) + 1 - FIND(",",X$37))))</f>
        <v>fadeOn=,0.6</v>
      </c>
      <c r="Y70" s="81" t="str">
        <f>IF($E70="",
( IF(scriv!AE32&lt;&gt;"", LEFT( scriv!AE32, FIND(",",scriv!AE32)-1) &amp; "=" &amp; $AH70 &amp; RIGHT( scriv!AE32, LEN(scriv!AE32) + 1 - FIND(",",scriv!AE32)),
  IF($Y$36&lt;&gt;"",LEFT( Y$36, FIND(",",Y$36)-1) &amp; "=" &amp; $AH70 &amp; RIGHT( Y$36, LEN(Y$36) + 1 - FIND(",",Y$36)),""))),
IF(scriv!N32&lt;&gt;"", LEFT( scriv!N32, FIND(",",scriv!N32)-1) &amp; "=" &amp; $AH70 &amp; RIGHT( scriv!N32, LEN(scriv!N32) + 1 - FIND(",",scriv!N32)),
LEFT( Y$37, FIND(",",Y$37)-1) &amp; "=" &amp; $AH70 &amp; RIGHT( Y$37, LEN(Y$37) + 1 - FIND(",",Y$37))))</f>
        <v>fadeOff=,0.6</v>
      </c>
      <c r="Z70" s="81" t="str">
        <f>IF($E70="",
( IF(scriv!AF32&lt;&gt;"", LEFT( scriv!AF32, FIND(",",scriv!AF32)-1) &amp; "=" &amp; $AH70 &amp; RIGHT( scriv!AF32, LEN(scriv!AF32) + 1 - FIND(",",scriv!AF32)),
  IF($Z$36&lt;&gt;"",LEFT( Z$36, FIND(",",Z$36)-1) &amp; "=" &amp; $AH70 &amp; RIGHT( Z$36, LEN(Z$36) + 1 - FIND(",",Z$36)),""))),
IF(scriv!O32&lt;&gt;"", LEFT( scriv!O32, FIND(",",scriv!O32)-1) &amp; "=" &amp; $AH70 &amp; RIGHT( scriv!O32, LEN(scriv!O32) + 1 - FIND(",",scriv!O32)),
LEFT( Z$37, FIND(",",Z$37)-1) &amp; "=" &amp; $AH70 &amp; RIGHT( Z$37, LEN(Z$37) + 1 - FIND(",",Z$37))))</f>
        <v>drawOpen=,1.2</v>
      </c>
      <c r="AA70" s="81" t="str">
        <f>IF($E70="",
( IF(scriv!AG32&lt;&gt;"", LEFT( scriv!AG32, FIND(",",scriv!AG32)-1) &amp; "=" &amp; $AH70 &amp; RIGHT( scriv!AG32, LEN(scriv!AG32) + 1 - FIND(",",scriv!AG32)),
  IF($AA$36&lt;&gt;"",LEFT( AA$36, FIND(",",AA$36)-1) &amp; "=" &amp; $AH70 &amp; RIGHT( AA$36, LEN(AA$36) + 1 - FIND(",",AA$36)),""))),
IF(scriv!P32&lt;&gt;"", LEFT( scriv!P32, FIND(",",scriv!P32)-1) &amp; "=" &amp; $AH70 &amp; RIGHT( scriv!P32, LEN(scriv!P32) + 1 - FIND(",",scriv!P32)),
LEFT( AA$37, FIND(",",AA$37)-1) &amp; "=" &amp; $AH70 &amp; RIGHT( AA$37, LEN(AA$37) + 1 - FIND(",",AA$37))))</f>
        <v>drawClose=,1.2</v>
      </c>
      <c r="AB70" s="167" t="str">
        <f t="shared" si="2"/>
        <v>noTitle</v>
      </c>
      <c r="AC70" s="167"/>
      <c r="AD70" s="45"/>
      <c r="AE70" s="168"/>
      <c r="AF70" s="169">
        <f>IF(D70="",scriv!B32,"")</f>
        <v>0</v>
      </c>
      <c r="AG70" s="170" t="str">
        <f t="shared" si="32"/>
        <v/>
      </c>
      <c r="AH70" s="169" t="str">
        <f t="shared" si="33"/>
        <v/>
      </c>
      <c r="AI70" s="169" t="str">
        <f t="shared" si="34"/>
        <v/>
      </c>
      <c r="AJ70" s="86">
        <f>ROUNDDOWN( (LEN(scriv!B32)+1) / 2, 0 )</f>
        <v>0</v>
      </c>
      <c r="AK70" s="82">
        <f t="shared" si="35"/>
        <v>0</v>
      </c>
      <c r="AL70" s="82" t="str">
        <f t="shared" si="36"/>
        <v>-</v>
      </c>
      <c r="AM70" s="82" t="str">
        <f t="shared" si="37"/>
        <v>-</v>
      </c>
      <c r="AN70" s="82" t="str">
        <f t="shared" si="38"/>
        <v>-</v>
      </c>
      <c r="AO70" s="82" t="str">
        <f t="shared" si="39"/>
        <v>-</v>
      </c>
      <c r="AP70" s="82" t="str">
        <f t="shared" si="40"/>
        <v>-</v>
      </c>
      <c r="AQ70" s="82" t="str">
        <f t="shared" si="41"/>
        <v>-</v>
      </c>
      <c r="AR70" s="82" t="str">
        <f t="shared" si="42"/>
        <v>-</v>
      </c>
      <c r="AT70" s="82">
        <f t="shared" si="8"/>
        <v>10</v>
      </c>
      <c r="AU70" s="82" t="str">
        <f ca="1">IF(    MAX(OFFSET(AL70,0,0,MATCH("-",AL70:AL$638,0))) = 0,"",
IFERROR(MAX(OFFSET(AL70,0,0,MATCH("-",AL70:AL$638,0))),""))</f>
        <v/>
      </c>
      <c r="AV70" s="82" t="str">
        <f ca="1">IF(    MAX(OFFSET(AM70,0,0,MATCH("-",AM70:AM$638,0))) = 0,"",
IFERROR(MAX(OFFSET(AM70,0,0,MATCH("-",AM70:AM$638,0))),""))</f>
        <v/>
      </c>
      <c r="AW70" s="82" t="str">
        <f ca="1">IF(    MAX(OFFSET(AN70,0,0,MATCH("-",AN70:AN$638,0))) = 0,"",
IFERROR(MAX(OFFSET(AN70,0,0,MATCH("-",AN70:AN$638,0))),""))</f>
        <v/>
      </c>
      <c r="AX70" s="82" t="str">
        <f ca="1">IF(    MAX(OFFSET(AO70,0,0,MATCH("-",AO70:AO$638,0))) = 0,"",
IFERROR(MAX(OFFSET(AO70,0,0,MATCH("-",AO70:AO$638,0))),""))</f>
        <v/>
      </c>
      <c r="AY70" s="82" t="str">
        <f ca="1">IF(    MAX(OFFSET(AP70,0,0,MATCH("-",AP70:AP$638,0))) = 0,"",
IFERROR(MAX(OFFSET(AP70,0,0,MATCH("-",AP70:AP$638,0))),""))</f>
        <v/>
      </c>
      <c r="AZ70" s="82" t="str">
        <f ca="1">IF(    MAX(OFFSET(AQ70,0,0,MATCH("-",AQ70:AQ$638,0))) = 0,"",
IFERROR(MAX(OFFSET(AQ70,0,0,MATCH("-",AQ70:AQ$638,0))),""))</f>
        <v/>
      </c>
      <c r="BA70" s="82" t="str">
        <f ca="1">IF(    MAX(OFFSET(AR70,0,0,MATCH("-",AR70:AR$638,0))) = 0,"",
IFERROR(MAX(OFFSET(AR70,0,0,MATCH("-",AR70:AR$638,0))),""))</f>
        <v/>
      </c>
      <c r="BB70" s="112">
        <f t="shared" ca="1" si="43"/>
        <v>-198</v>
      </c>
      <c r="BC70" s="111" t="str">
        <f t="shared" ca="1" si="44"/>
        <v>Radius</v>
      </c>
      <c r="BD70" s="112">
        <f t="shared" ca="1" si="45"/>
        <v>0</v>
      </c>
      <c r="BE70" s="111">
        <f t="shared" ca="1" si="46"/>
        <v>200</v>
      </c>
      <c r="BF70" s="113" t="e">
        <f t="shared" ca="1" si="47"/>
        <v>#VALUE!</v>
      </c>
      <c r="BG70" s="113" t="e">
        <f t="shared" ca="1" si="48"/>
        <v>#VALUE!</v>
      </c>
      <c r="BH70" s="112">
        <f t="shared" ca="1" si="49"/>
        <v>2000</v>
      </c>
      <c r="BI70" s="112">
        <f t="shared" ca="1" si="50"/>
        <v>200</v>
      </c>
      <c r="BJ70" s="157"/>
      <c r="BK70" s="157"/>
      <c r="BL70" s="158" t="str">
        <f>scriv!AI32</f>
        <v/>
      </c>
      <c r="BM70" s="157"/>
      <c r="BN70" s="157" t="str">
        <f t="shared" si="51"/>
        <v>node</v>
      </c>
      <c r="BO70" s="157"/>
      <c r="BP70" s="159">
        <f t="shared" ca="1" si="52"/>
        <v>0</v>
      </c>
      <c r="BQ70" s="159">
        <f t="shared" ca="1" si="53"/>
        <v>0</v>
      </c>
      <c r="BR70" s="159">
        <f t="shared" si="18"/>
        <v>1</v>
      </c>
      <c r="BS70" s="159" t="str">
        <f t="shared" si="19"/>
        <v>symbol</v>
      </c>
      <c r="BT70" s="157" t="str">
        <f ca="1">IF(scriv!V32&lt;&gt;"",scriv!V32,
IF(E70="",IFERROR(VLOOKUP(BL70,$AH$40:$BT$638,39,FALSE),$BT$36),
$BT$37))</f>
        <v>NodeSquare</v>
      </c>
      <c r="BU70" s="166">
        <f t="shared" ca="1" si="54"/>
        <v>2000</v>
      </c>
      <c r="BV70" s="166">
        <f t="shared" ca="1" si="55"/>
        <v>200</v>
      </c>
      <c r="BW70" s="166">
        <f t="shared" ca="1" si="56"/>
        <v>0</v>
      </c>
      <c r="BX70" s="166">
        <f t="shared" ca="1" si="57"/>
        <v>0</v>
      </c>
      <c r="BY70" s="180" t="str">
        <f t="shared" si="58"/>
        <v/>
      </c>
      <c r="BZ70" s="180" t="str">
        <f t="shared" si="59"/>
        <v/>
      </c>
      <c r="CA70" s="81" t="str">
        <f>IF(scriv!E32&lt;&gt;"",scriv!E32,"")</f>
        <v/>
      </c>
      <c r="CB70" s="82">
        <f t="shared" si="29"/>
        <v>0</v>
      </c>
      <c r="CC70" s="82">
        <f t="shared" si="60"/>
        <v>0</v>
      </c>
      <c r="CD70" s="82" t="str">
        <f t="shared" si="61"/>
        <v>-</v>
      </c>
      <c r="CE70" s="82" t="str">
        <f t="shared" si="62"/>
        <v>-</v>
      </c>
      <c r="CF70" s="82" t="str">
        <f t="shared" si="63"/>
        <v>-</v>
      </c>
      <c r="CG70" s="82" t="str">
        <f t="shared" si="64"/>
        <v>-</v>
      </c>
      <c r="CH70" s="82" t="str">
        <f t="shared" si="65"/>
        <v>-</v>
      </c>
      <c r="CI70" s="82" t="str">
        <f t="shared" si="66"/>
        <v>-</v>
      </c>
      <c r="CJ70" s="82" t="str">
        <f t="shared" si="67"/>
        <v>-</v>
      </c>
      <c r="CK70" s="82" t="str">
        <f t="shared" si="68"/>
        <v>-</v>
      </c>
    </row>
    <row r="71" spans="1:89" s="82" customFormat="1" ht="18" customHeight="1">
      <c r="A71" s="81" t="str">
        <f>scriv!AH33</f>
        <v/>
      </c>
      <c r="B71" s="81" t="str">
        <f>IF(scriv!D33&lt;&gt;"",scriv!D33,"")</f>
        <v/>
      </c>
      <c r="C71" s="81" t="str">
        <f>IF( scriv!AL33&lt;&gt;"", IF(D71&lt;&gt;"","connection ","")&amp;scriv!AL33,IF(D71&lt;&gt;"","connection",""))</f>
        <v/>
      </c>
      <c r="D71" s="82" t="str">
        <f>scriv!AJ33</f>
        <v/>
      </c>
      <c r="E71" s="82" t="str">
        <f>scriv!AK33</f>
        <v/>
      </c>
      <c r="F71" s="156">
        <f>ROW()</f>
        <v>71</v>
      </c>
      <c r="I71" s="81" t="str">
        <f>IF(scriv!AA33&lt;&gt;"",scriv!AA33,J71)</f>
        <v/>
      </c>
      <c r="J71" s="81" t="str">
        <f>IF(scriv!AB33&lt;&gt;"",scriv!AB33,"")</f>
        <v/>
      </c>
      <c r="K71" s="82" t="str">
        <f t="shared" si="3"/>
        <v>none</v>
      </c>
      <c r="L71" s="82" t="str">
        <f t="shared" si="30"/>
        <v>+++&amp;speakTT=</v>
      </c>
      <c r="M71" s="82" t="str">
        <f t="shared" si="4"/>
        <v>OpenClose</v>
      </c>
      <c r="N71" s="82" t="str">
        <f t="shared" si="5"/>
        <v/>
      </c>
      <c r="O71" s="119" t="str">
        <f t="shared" si="31"/>
        <v/>
      </c>
      <c r="P71" s="81" t="str">
        <f>IF(scriv!I33&lt;&gt;"",scriv!I33,"")</f>
        <v/>
      </c>
      <c r="Q71" s="81" t="str">
        <f>IF(scriv!J33&lt;&gt;"",scriv!J33,"")</f>
        <v/>
      </c>
      <c r="R71" s="81">
        <f>IF(scriv!K33&lt;&gt;"",scriv!K33,
IF(I71&lt;&gt;"",1,$R$36))</f>
        <v>0</v>
      </c>
      <c r="S71" s="81" t="str">
        <f>IF(scriv!L33&lt;&gt;"",scriv!L33,
IF(scriv!AB33&lt;&gt;"",$S$36,"none"))</f>
        <v>none</v>
      </c>
      <c r="T71" s="81" t="str">
        <f>IF(scriv!Q33&lt;&gt;"",scriv!Q33,"")</f>
        <v/>
      </c>
      <c r="U71" s="81" t="str">
        <f>IF(scriv!R33&lt;&gt;"",scriv!R33,"")</f>
        <v/>
      </c>
      <c r="V71" s="81" t="str">
        <f>IF(scriv!S33&lt;&gt;"",scriv!S33,"")</f>
        <v/>
      </c>
      <c r="W71" s="81" t="str">
        <f>IF(scriv!T33&lt;&gt;"",scriv!T33,"")</f>
        <v/>
      </c>
      <c r="X71" s="81" t="str">
        <f>IF($E71="",
( IF(scriv!AD33&lt;&gt;"", LEFT( scriv!AD33, FIND(",",scriv!AD33)-1) &amp; "=" &amp; $AH71 &amp; RIGHT( scriv!AD33, LEN(scriv!AD33) + 1 - FIND(",",scriv!AD33)),
  IF($X$36&lt;&gt;"",LEFT( X$36, FIND(",",X$36)-1) &amp; "=" &amp; $AH71 &amp; RIGHT( X$36, LEN(X$36) + 1 - FIND(",",X$36)),""))),
IF(scriv!M33&lt;&gt;"", LEFT( scriv!M33, FIND(",",scriv!M33)-1) &amp; "=" &amp; $AH71 &amp; RIGHT( scriv!M33, LEN(scriv!M33) + 1 - FIND(",",scriv!M33)),
LEFT( X$37, FIND(",",X$37)-1) &amp; "=" &amp; $AH71 &amp; RIGHT( X$37, LEN(X$37) + 1 - FIND(",",X$37))))</f>
        <v>fadeOn=,0.6</v>
      </c>
      <c r="Y71" s="81" t="str">
        <f>IF($E71="",
( IF(scriv!AE33&lt;&gt;"", LEFT( scriv!AE33, FIND(",",scriv!AE33)-1) &amp; "=" &amp; $AH71 &amp; RIGHT( scriv!AE33, LEN(scriv!AE33) + 1 - FIND(",",scriv!AE33)),
  IF($Y$36&lt;&gt;"",LEFT( Y$36, FIND(",",Y$36)-1) &amp; "=" &amp; $AH71 &amp; RIGHT( Y$36, LEN(Y$36) + 1 - FIND(",",Y$36)),""))),
IF(scriv!N33&lt;&gt;"", LEFT( scriv!N33, FIND(",",scriv!N33)-1) &amp; "=" &amp; $AH71 &amp; RIGHT( scriv!N33, LEN(scriv!N33) + 1 - FIND(",",scriv!N33)),
LEFT( Y$37, FIND(",",Y$37)-1) &amp; "=" &amp; $AH71 &amp; RIGHT( Y$37, LEN(Y$37) + 1 - FIND(",",Y$37))))</f>
        <v>fadeOff=,0.6</v>
      </c>
      <c r="Z71" s="81" t="str">
        <f>IF($E71="",
( IF(scriv!AF33&lt;&gt;"", LEFT( scriv!AF33, FIND(",",scriv!AF33)-1) &amp; "=" &amp; $AH71 &amp; RIGHT( scriv!AF33, LEN(scriv!AF33) + 1 - FIND(",",scriv!AF33)),
  IF($Z$36&lt;&gt;"",LEFT( Z$36, FIND(",",Z$36)-1) &amp; "=" &amp; $AH71 &amp; RIGHT( Z$36, LEN(Z$36) + 1 - FIND(",",Z$36)),""))),
IF(scriv!O33&lt;&gt;"", LEFT( scriv!O33, FIND(",",scriv!O33)-1) &amp; "=" &amp; $AH71 &amp; RIGHT( scriv!O33, LEN(scriv!O33) + 1 - FIND(",",scriv!O33)),
LEFT( Z$37, FIND(",",Z$37)-1) &amp; "=" &amp; $AH71 &amp; RIGHT( Z$37, LEN(Z$37) + 1 - FIND(",",Z$37))))</f>
        <v>drawOpen=,1.2</v>
      </c>
      <c r="AA71" s="81" t="str">
        <f>IF($E71="",
( IF(scriv!AG33&lt;&gt;"", LEFT( scriv!AG33, FIND(",",scriv!AG33)-1) &amp; "=" &amp; $AH71 &amp; RIGHT( scriv!AG33, LEN(scriv!AG33) + 1 - FIND(",",scriv!AG33)),
  IF($AA$36&lt;&gt;"",LEFT( AA$36, FIND(",",AA$36)-1) &amp; "=" &amp; $AH71 &amp; RIGHT( AA$36, LEN(AA$36) + 1 - FIND(",",AA$36)),""))),
IF(scriv!P33&lt;&gt;"", LEFT( scriv!P33, FIND(",",scriv!P33)-1) &amp; "=" &amp; $AH71 &amp; RIGHT( scriv!P33, LEN(scriv!P33) + 1 - FIND(",",scriv!P33)),
LEFT( AA$37, FIND(",",AA$37)-1) &amp; "=" &amp; $AH71 &amp; RIGHT( AA$37, LEN(AA$37) + 1 - FIND(",",AA$37))))</f>
        <v>drawClose=,1.2</v>
      </c>
      <c r="AB71" s="167" t="str">
        <f t="shared" si="2"/>
        <v>noTitle</v>
      </c>
      <c r="AC71" s="167"/>
      <c r="AD71" s="45"/>
      <c r="AE71" s="168"/>
      <c r="AF71" s="169">
        <f>IF(D71="",scriv!B33,"")</f>
        <v>0</v>
      </c>
      <c r="AG71" s="170" t="str">
        <f t="shared" si="32"/>
        <v/>
      </c>
      <c r="AH71" s="169" t="str">
        <f t="shared" si="33"/>
        <v/>
      </c>
      <c r="AI71" s="169" t="str">
        <f t="shared" si="34"/>
        <v/>
      </c>
      <c r="AJ71" s="86">
        <f>ROUNDDOWN( (LEN(scriv!B33)+1) / 2, 0 )</f>
        <v>0</v>
      </c>
      <c r="AK71" s="82">
        <f t="shared" si="35"/>
        <v>0</v>
      </c>
      <c r="AL71" s="82" t="str">
        <f t="shared" si="36"/>
        <v>-</v>
      </c>
      <c r="AM71" s="82" t="str">
        <f t="shared" si="37"/>
        <v>-</v>
      </c>
      <c r="AN71" s="82" t="str">
        <f t="shared" si="38"/>
        <v>-</v>
      </c>
      <c r="AO71" s="82" t="str">
        <f t="shared" si="39"/>
        <v>-</v>
      </c>
      <c r="AP71" s="82" t="str">
        <f t="shared" si="40"/>
        <v>-</v>
      </c>
      <c r="AQ71" s="82" t="str">
        <f t="shared" si="41"/>
        <v>-</v>
      </c>
      <c r="AR71" s="82" t="str">
        <f t="shared" si="42"/>
        <v>-</v>
      </c>
      <c r="AT71" s="82">
        <f t="shared" si="8"/>
        <v>10</v>
      </c>
      <c r="AU71" s="82" t="str">
        <f ca="1">IF(    MAX(OFFSET(AL71,0,0,MATCH("-",AL71:AL$638,0))) = 0,"",
IFERROR(MAX(OFFSET(AL71,0,0,MATCH("-",AL71:AL$638,0))),""))</f>
        <v/>
      </c>
      <c r="AV71" s="82" t="str">
        <f ca="1">IF(    MAX(OFFSET(AM71,0,0,MATCH("-",AM71:AM$638,0))) = 0,"",
IFERROR(MAX(OFFSET(AM71,0,0,MATCH("-",AM71:AM$638,0))),""))</f>
        <v/>
      </c>
      <c r="AW71" s="82" t="str">
        <f ca="1">IF(    MAX(OFFSET(AN71,0,0,MATCH("-",AN71:AN$638,0))) = 0,"",
IFERROR(MAX(OFFSET(AN71,0,0,MATCH("-",AN71:AN$638,0))),""))</f>
        <v/>
      </c>
      <c r="AX71" s="82" t="str">
        <f ca="1">IF(    MAX(OFFSET(AO71,0,0,MATCH("-",AO71:AO$638,0))) = 0,"",
IFERROR(MAX(OFFSET(AO71,0,0,MATCH("-",AO71:AO$638,0))),""))</f>
        <v/>
      </c>
      <c r="AY71" s="82" t="str">
        <f ca="1">IF(    MAX(OFFSET(AP71,0,0,MATCH("-",AP71:AP$638,0))) = 0,"",
IFERROR(MAX(OFFSET(AP71,0,0,MATCH("-",AP71:AP$638,0))),""))</f>
        <v/>
      </c>
      <c r="AZ71" s="82" t="str">
        <f ca="1">IF(    MAX(OFFSET(AQ71,0,0,MATCH("-",AQ71:AQ$638,0))) = 0,"",
IFERROR(MAX(OFFSET(AQ71,0,0,MATCH("-",AQ71:AQ$638,0))),""))</f>
        <v/>
      </c>
      <c r="BA71" s="82" t="str">
        <f ca="1">IF(    MAX(OFFSET(AR71,0,0,MATCH("-",AR71:AR$638,0))) = 0,"",
IFERROR(MAX(OFFSET(AR71,0,0,MATCH("-",AR71:AR$638,0))),""))</f>
        <v/>
      </c>
      <c r="BB71" s="112">
        <f t="shared" ca="1" si="43"/>
        <v>-198</v>
      </c>
      <c r="BC71" s="111" t="str">
        <f t="shared" ca="1" si="44"/>
        <v>Radius</v>
      </c>
      <c r="BD71" s="112">
        <f t="shared" ca="1" si="45"/>
        <v>0</v>
      </c>
      <c r="BE71" s="111">
        <f t="shared" ca="1" si="46"/>
        <v>200</v>
      </c>
      <c r="BF71" s="113" t="e">
        <f t="shared" ca="1" si="47"/>
        <v>#VALUE!</v>
      </c>
      <c r="BG71" s="113" t="e">
        <f t="shared" ca="1" si="48"/>
        <v>#VALUE!</v>
      </c>
      <c r="BH71" s="112">
        <f t="shared" ca="1" si="49"/>
        <v>2000</v>
      </c>
      <c r="BI71" s="112">
        <f t="shared" ca="1" si="50"/>
        <v>200</v>
      </c>
      <c r="BJ71" s="157"/>
      <c r="BK71" s="157"/>
      <c r="BL71" s="158" t="str">
        <f>scriv!AI33</f>
        <v/>
      </c>
      <c r="BM71" s="157"/>
      <c r="BN71" s="157" t="str">
        <f t="shared" si="51"/>
        <v>node</v>
      </c>
      <c r="BO71" s="157"/>
      <c r="BP71" s="159">
        <f t="shared" ca="1" si="52"/>
        <v>0</v>
      </c>
      <c r="BQ71" s="159">
        <f t="shared" ca="1" si="53"/>
        <v>0</v>
      </c>
      <c r="BR71" s="159">
        <f t="shared" si="18"/>
        <v>1</v>
      </c>
      <c r="BS71" s="159" t="str">
        <f t="shared" si="19"/>
        <v>symbol</v>
      </c>
      <c r="BT71" s="157" t="str">
        <f ca="1">IF(scriv!V33&lt;&gt;"",scriv!V33,
IF(E71="",IFERROR(VLOOKUP(BL71,$AH$40:$BT$638,39,FALSE),$BT$36),
$BT$37))</f>
        <v>NodeSquare</v>
      </c>
      <c r="BU71" s="166">
        <f t="shared" ca="1" si="54"/>
        <v>2000</v>
      </c>
      <c r="BV71" s="166">
        <f t="shared" ca="1" si="55"/>
        <v>200</v>
      </c>
      <c r="BW71" s="166">
        <f t="shared" ca="1" si="56"/>
        <v>0</v>
      </c>
      <c r="BX71" s="166">
        <f t="shared" ca="1" si="57"/>
        <v>0</v>
      </c>
      <c r="BY71" s="180" t="str">
        <f t="shared" si="58"/>
        <v/>
      </c>
      <c r="BZ71" s="180" t="str">
        <f t="shared" si="59"/>
        <v/>
      </c>
      <c r="CA71" s="81" t="str">
        <f>IF(scriv!E33&lt;&gt;"",scriv!E33,"")</f>
        <v/>
      </c>
      <c r="CB71" s="82">
        <f t="shared" si="29"/>
        <v>0</v>
      </c>
      <c r="CC71" s="82">
        <f t="shared" si="60"/>
        <v>0</v>
      </c>
      <c r="CD71" s="82" t="str">
        <f t="shared" si="61"/>
        <v>-</v>
      </c>
      <c r="CE71" s="82" t="str">
        <f t="shared" si="62"/>
        <v>-</v>
      </c>
      <c r="CF71" s="82" t="str">
        <f t="shared" si="63"/>
        <v>-</v>
      </c>
      <c r="CG71" s="82" t="str">
        <f t="shared" si="64"/>
        <v>-</v>
      </c>
      <c r="CH71" s="82" t="str">
        <f t="shared" si="65"/>
        <v>-</v>
      </c>
      <c r="CI71" s="82" t="str">
        <f t="shared" si="66"/>
        <v>-</v>
      </c>
      <c r="CJ71" s="82" t="str">
        <f t="shared" si="67"/>
        <v>-</v>
      </c>
      <c r="CK71" s="82" t="str">
        <f t="shared" si="68"/>
        <v>-</v>
      </c>
    </row>
    <row r="72" spans="1:89" s="82" customFormat="1" ht="18" customHeight="1">
      <c r="A72" s="81" t="str">
        <f>scriv!AH34</f>
        <v/>
      </c>
      <c r="B72" s="81" t="str">
        <f>IF(scriv!D34&lt;&gt;"",scriv!D34,"")</f>
        <v/>
      </c>
      <c r="C72" s="81" t="str">
        <f>IF( scriv!AL34&lt;&gt;"", IF(D72&lt;&gt;"","connection ","")&amp;scriv!AL34,IF(D72&lt;&gt;"","connection",""))</f>
        <v/>
      </c>
      <c r="D72" s="82" t="str">
        <f>scriv!AJ34</f>
        <v/>
      </c>
      <c r="E72" s="82" t="str">
        <f>scriv!AK34</f>
        <v/>
      </c>
      <c r="F72" s="156">
        <f>ROW()</f>
        <v>72</v>
      </c>
      <c r="I72" s="81" t="str">
        <f>IF(scriv!AA34&lt;&gt;"",scriv!AA34,J72)</f>
        <v/>
      </c>
      <c r="J72" s="81" t="str">
        <f>IF(scriv!AB34&lt;&gt;"",scriv!AB34,"")</f>
        <v/>
      </c>
      <c r="K72" s="82" t="str">
        <f t="shared" si="3"/>
        <v>none</v>
      </c>
      <c r="L72" s="82" t="str">
        <f t="shared" si="30"/>
        <v>+++&amp;speakTT=</v>
      </c>
      <c r="M72" s="82" t="str">
        <f t="shared" si="4"/>
        <v>OpenClose</v>
      </c>
      <c r="N72" s="82" t="str">
        <f t="shared" si="5"/>
        <v/>
      </c>
      <c r="O72" s="119" t="str">
        <f t="shared" si="31"/>
        <v/>
      </c>
      <c r="P72" s="81" t="str">
        <f>IF(scriv!I34&lt;&gt;"",scriv!I34,"")</f>
        <v/>
      </c>
      <c r="Q72" s="81" t="str">
        <f>IF(scriv!J34&lt;&gt;"",scriv!J34,"")</f>
        <v/>
      </c>
      <c r="R72" s="81">
        <f>IF(scriv!K34&lt;&gt;"",scriv!K34,
IF(I72&lt;&gt;"",1,$R$36))</f>
        <v>0</v>
      </c>
      <c r="S72" s="81" t="str">
        <f>IF(scriv!L34&lt;&gt;"",scriv!L34,
IF(scriv!AB34&lt;&gt;"",$S$36,"none"))</f>
        <v>none</v>
      </c>
      <c r="T72" s="81" t="str">
        <f>IF(scriv!Q34&lt;&gt;"",scriv!Q34,"")</f>
        <v/>
      </c>
      <c r="U72" s="81" t="str">
        <f>IF(scriv!R34&lt;&gt;"",scriv!R34,"")</f>
        <v/>
      </c>
      <c r="V72" s="81" t="str">
        <f>IF(scriv!S34&lt;&gt;"",scriv!S34,"")</f>
        <v/>
      </c>
      <c r="W72" s="81" t="str">
        <f>IF(scriv!T34&lt;&gt;"",scriv!T34,"")</f>
        <v/>
      </c>
      <c r="X72" s="81" t="str">
        <f>IF($E72="",
( IF(scriv!AD34&lt;&gt;"", LEFT( scriv!AD34, FIND(",",scriv!AD34)-1) &amp; "=" &amp; $AH72 &amp; RIGHT( scriv!AD34, LEN(scriv!AD34) + 1 - FIND(",",scriv!AD34)),
  IF($X$36&lt;&gt;"",LEFT( X$36, FIND(",",X$36)-1) &amp; "=" &amp; $AH72 &amp; RIGHT( X$36, LEN(X$36) + 1 - FIND(",",X$36)),""))),
IF(scriv!M34&lt;&gt;"", LEFT( scriv!M34, FIND(",",scriv!M34)-1) &amp; "=" &amp; $AH72 &amp; RIGHT( scriv!M34, LEN(scriv!M34) + 1 - FIND(",",scriv!M34)),
LEFT( X$37, FIND(",",X$37)-1) &amp; "=" &amp; $AH72 &amp; RIGHT( X$37, LEN(X$37) + 1 - FIND(",",X$37))))</f>
        <v>fadeOn=,0.6</v>
      </c>
      <c r="Y72" s="81" t="str">
        <f>IF($E72="",
( IF(scriv!AE34&lt;&gt;"", LEFT( scriv!AE34, FIND(",",scriv!AE34)-1) &amp; "=" &amp; $AH72 &amp; RIGHT( scriv!AE34, LEN(scriv!AE34) + 1 - FIND(",",scriv!AE34)),
  IF($Y$36&lt;&gt;"",LEFT( Y$36, FIND(",",Y$36)-1) &amp; "=" &amp; $AH72 &amp; RIGHT( Y$36, LEN(Y$36) + 1 - FIND(",",Y$36)),""))),
IF(scriv!N34&lt;&gt;"", LEFT( scriv!N34, FIND(",",scriv!N34)-1) &amp; "=" &amp; $AH72 &amp; RIGHT( scriv!N34, LEN(scriv!N34) + 1 - FIND(",",scriv!N34)),
LEFT( Y$37, FIND(",",Y$37)-1) &amp; "=" &amp; $AH72 &amp; RIGHT( Y$37, LEN(Y$37) + 1 - FIND(",",Y$37))))</f>
        <v>fadeOff=,0.6</v>
      </c>
      <c r="Z72" s="81" t="str">
        <f>IF($E72="",
( IF(scriv!AF34&lt;&gt;"", LEFT( scriv!AF34, FIND(",",scriv!AF34)-1) &amp; "=" &amp; $AH72 &amp; RIGHT( scriv!AF34, LEN(scriv!AF34) + 1 - FIND(",",scriv!AF34)),
  IF($Z$36&lt;&gt;"",LEFT( Z$36, FIND(",",Z$36)-1) &amp; "=" &amp; $AH72 &amp; RIGHT( Z$36, LEN(Z$36) + 1 - FIND(",",Z$36)),""))),
IF(scriv!O34&lt;&gt;"", LEFT( scriv!O34, FIND(",",scriv!O34)-1) &amp; "=" &amp; $AH72 &amp; RIGHT( scriv!O34, LEN(scriv!O34) + 1 - FIND(",",scriv!O34)),
LEFT( Z$37, FIND(",",Z$37)-1) &amp; "=" &amp; $AH72 &amp; RIGHT( Z$37, LEN(Z$37) + 1 - FIND(",",Z$37))))</f>
        <v>drawOpen=,1.2</v>
      </c>
      <c r="AA72" s="81" t="str">
        <f>IF($E72="",
( IF(scriv!AG34&lt;&gt;"", LEFT( scriv!AG34, FIND(",",scriv!AG34)-1) &amp; "=" &amp; $AH72 &amp; RIGHT( scriv!AG34, LEN(scriv!AG34) + 1 - FIND(",",scriv!AG34)),
  IF($AA$36&lt;&gt;"",LEFT( AA$36, FIND(",",AA$36)-1) &amp; "=" &amp; $AH72 &amp; RIGHT( AA$36, LEN(AA$36) + 1 - FIND(",",AA$36)),""))),
IF(scriv!P34&lt;&gt;"", LEFT( scriv!P34, FIND(",",scriv!P34)-1) &amp; "=" &amp; $AH72 &amp; RIGHT( scriv!P34, LEN(scriv!P34) + 1 - FIND(",",scriv!P34)),
LEFT( AA$37, FIND(",",AA$37)-1) &amp; "=" &amp; $AH72 &amp; RIGHT( AA$37, LEN(AA$37) + 1 - FIND(",",AA$37))))</f>
        <v>drawClose=,1.2</v>
      </c>
      <c r="AB72" s="167" t="str">
        <f t="shared" si="2"/>
        <v>noTitle</v>
      </c>
      <c r="AC72" s="167"/>
      <c r="AD72" s="45"/>
      <c r="AE72" s="168"/>
      <c r="AF72" s="169">
        <f>IF(D72="",scriv!B34,"")</f>
        <v>0</v>
      </c>
      <c r="AG72" s="170" t="str">
        <f t="shared" si="32"/>
        <v/>
      </c>
      <c r="AH72" s="169" t="str">
        <f t="shared" si="33"/>
        <v/>
      </c>
      <c r="AI72" s="169" t="str">
        <f t="shared" si="34"/>
        <v/>
      </c>
      <c r="AJ72" s="86">
        <f>ROUNDDOWN( (LEN(scriv!B34)+1) / 2, 0 )</f>
        <v>0</v>
      </c>
      <c r="AK72" s="82">
        <f t="shared" si="35"/>
        <v>0</v>
      </c>
      <c r="AL72" s="82" t="str">
        <f t="shared" si="36"/>
        <v>-</v>
      </c>
      <c r="AM72" s="82" t="str">
        <f t="shared" si="37"/>
        <v>-</v>
      </c>
      <c r="AN72" s="82" t="str">
        <f t="shared" si="38"/>
        <v>-</v>
      </c>
      <c r="AO72" s="82" t="str">
        <f t="shared" si="39"/>
        <v>-</v>
      </c>
      <c r="AP72" s="82" t="str">
        <f t="shared" si="40"/>
        <v>-</v>
      </c>
      <c r="AQ72" s="82" t="str">
        <f t="shared" si="41"/>
        <v>-</v>
      </c>
      <c r="AR72" s="82" t="str">
        <f t="shared" si="42"/>
        <v>-</v>
      </c>
      <c r="AT72" s="82">
        <f t="shared" si="8"/>
        <v>10</v>
      </c>
      <c r="AU72" s="82" t="str">
        <f ca="1">IF(    MAX(OFFSET(AL72,0,0,MATCH("-",AL72:AL$638,0))) = 0,"",
IFERROR(MAX(OFFSET(AL72,0,0,MATCH("-",AL72:AL$638,0))),""))</f>
        <v/>
      </c>
      <c r="AV72" s="82" t="str">
        <f ca="1">IF(    MAX(OFFSET(AM72,0,0,MATCH("-",AM72:AM$638,0))) = 0,"",
IFERROR(MAX(OFFSET(AM72,0,0,MATCH("-",AM72:AM$638,0))),""))</f>
        <v/>
      </c>
      <c r="AW72" s="82" t="str">
        <f ca="1">IF(    MAX(OFFSET(AN72,0,0,MATCH("-",AN72:AN$638,0))) = 0,"",
IFERROR(MAX(OFFSET(AN72,0,0,MATCH("-",AN72:AN$638,0))),""))</f>
        <v/>
      </c>
      <c r="AX72" s="82" t="str">
        <f ca="1">IF(    MAX(OFFSET(AO72,0,0,MATCH("-",AO72:AO$638,0))) = 0,"",
IFERROR(MAX(OFFSET(AO72,0,0,MATCH("-",AO72:AO$638,0))),""))</f>
        <v/>
      </c>
      <c r="AY72" s="82" t="str">
        <f ca="1">IF(    MAX(OFFSET(AP72,0,0,MATCH("-",AP72:AP$638,0))) = 0,"",
IFERROR(MAX(OFFSET(AP72,0,0,MATCH("-",AP72:AP$638,0))),""))</f>
        <v/>
      </c>
      <c r="AZ72" s="82" t="str">
        <f ca="1">IF(    MAX(OFFSET(AQ72,0,0,MATCH("-",AQ72:AQ$638,0))) = 0,"",
IFERROR(MAX(OFFSET(AQ72,0,0,MATCH("-",AQ72:AQ$638,0))),""))</f>
        <v/>
      </c>
      <c r="BA72" s="82" t="str">
        <f ca="1">IF(    MAX(OFFSET(AR72,0,0,MATCH("-",AR72:AR$638,0))) = 0,"",
IFERROR(MAX(OFFSET(AR72,0,0,MATCH("-",AR72:AR$638,0))),""))</f>
        <v/>
      </c>
      <c r="BB72" s="112">
        <f t="shared" ca="1" si="43"/>
        <v>-198</v>
      </c>
      <c r="BC72" s="111" t="str">
        <f t="shared" ca="1" si="44"/>
        <v>Radius</v>
      </c>
      <c r="BD72" s="112">
        <f t="shared" ca="1" si="45"/>
        <v>0</v>
      </c>
      <c r="BE72" s="111">
        <f t="shared" ca="1" si="46"/>
        <v>200</v>
      </c>
      <c r="BF72" s="113" t="e">
        <f t="shared" ca="1" si="47"/>
        <v>#VALUE!</v>
      </c>
      <c r="BG72" s="113" t="e">
        <f t="shared" ca="1" si="48"/>
        <v>#VALUE!</v>
      </c>
      <c r="BH72" s="112">
        <f t="shared" ca="1" si="49"/>
        <v>2000</v>
      </c>
      <c r="BI72" s="112">
        <f t="shared" ca="1" si="50"/>
        <v>200</v>
      </c>
      <c r="BJ72" s="157"/>
      <c r="BK72" s="157"/>
      <c r="BL72" s="158" t="str">
        <f>scriv!AI34</f>
        <v/>
      </c>
      <c r="BM72" s="157"/>
      <c r="BN72" s="157" t="str">
        <f t="shared" si="51"/>
        <v>node</v>
      </c>
      <c r="BO72" s="157"/>
      <c r="BP72" s="159">
        <f t="shared" ca="1" si="52"/>
        <v>0</v>
      </c>
      <c r="BQ72" s="159">
        <f t="shared" ca="1" si="53"/>
        <v>0</v>
      </c>
      <c r="BR72" s="159">
        <f t="shared" si="18"/>
        <v>1</v>
      </c>
      <c r="BS72" s="159" t="str">
        <f t="shared" si="19"/>
        <v>symbol</v>
      </c>
      <c r="BT72" s="157" t="str">
        <f ca="1">IF(scriv!V34&lt;&gt;"",scriv!V34,
IF(E72="",IFERROR(VLOOKUP(BL72,$AH$40:$BT$638,39,FALSE),$BT$36),
$BT$37))</f>
        <v>NodeSquare</v>
      </c>
      <c r="BU72" s="166">
        <f t="shared" ca="1" si="54"/>
        <v>2000</v>
      </c>
      <c r="BV72" s="166">
        <f t="shared" ca="1" si="55"/>
        <v>200</v>
      </c>
      <c r="BW72" s="166">
        <f t="shared" ca="1" si="56"/>
        <v>0</v>
      </c>
      <c r="BX72" s="166">
        <f t="shared" ca="1" si="57"/>
        <v>0</v>
      </c>
      <c r="BY72" s="180" t="str">
        <f t="shared" si="58"/>
        <v/>
      </c>
      <c r="BZ72" s="180" t="str">
        <f t="shared" si="59"/>
        <v/>
      </c>
      <c r="CA72" s="81" t="str">
        <f>IF(scriv!E34&lt;&gt;"",scriv!E34,"")</f>
        <v/>
      </c>
      <c r="CB72" s="82">
        <f t="shared" si="29"/>
        <v>0</v>
      </c>
      <c r="CC72" s="82">
        <f t="shared" si="60"/>
        <v>0</v>
      </c>
      <c r="CD72" s="82" t="str">
        <f t="shared" si="61"/>
        <v>-</v>
      </c>
      <c r="CE72" s="82" t="str">
        <f t="shared" si="62"/>
        <v>-</v>
      </c>
      <c r="CF72" s="82" t="str">
        <f t="shared" si="63"/>
        <v>-</v>
      </c>
      <c r="CG72" s="82" t="str">
        <f t="shared" si="64"/>
        <v>-</v>
      </c>
      <c r="CH72" s="82" t="str">
        <f t="shared" si="65"/>
        <v>-</v>
      </c>
      <c r="CI72" s="82" t="str">
        <f t="shared" si="66"/>
        <v>-</v>
      </c>
      <c r="CJ72" s="82" t="str">
        <f t="shared" si="67"/>
        <v>-</v>
      </c>
      <c r="CK72" s="82" t="str">
        <f t="shared" si="68"/>
        <v>-</v>
      </c>
    </row>
    <row r="73" spans="1:89" s="82" customFormat="1" ht="18" customHeight="1">
      <c r="A73" s="81" t="str">
        <f>scriv!AH35</f>
        <v/>
      </c>
      <c r="B73" s="81" t="str">
        <f>IF(scriv!D35&lt;&gt;"",scriv!D35,"")</f>
        <v/>
      </c>
      <c r="C73" s="81" t="str">
        <f>IF( scriv!AL35&lt;&gt;"", IF(D73&lt;&gt;"","connection ","")&amp;scriv!AL35,IF(D73&lt;&gt;"","connection",""))</f>
        <v/>
      </c>
      <c r="D73" s="82" t="str">
        <f>scriv!AJ35</f>
        <v/>
      </c>
      <c r="E73" s="82" t="str">
        <f>scriv!AK35</f>
        <v/>
      </c>
      <c r="F73" s="156">
        <f>ROW()</f>
        <v>73</v>
      </c>
      <c r="I73" s="81" t="str">
        <f>IF(scriv!AA35&lt;&gt;"",scriv!AA35,J73)</f>
        <v/>
      </c>
      <c r="J73" s="81" t="str">
        <f>IF(scriv!AB35&lt;&gt;"",scriv!AB35,"")</f>
        <v/>
      </c>
      <c r="K73" s="82" t="str">
        <f t="shared" si="3"/>
        <v>none</v>
      </c>
      <c r="L73" s="82" t="str">
        <f t="shared" si="30"/>
        <v>+++&amp;speakTT=</v>
      </c>
      <c r="M73" s="82" t="str">
        <f t="shared" si="4"/>
        <v>OpenClose</v>
      </c>
      <c r="N73" s="82" t="str">
        <f t="shared" si="5"/>
        <v/>
      </c>
      <c r="O73" s="119" t="str">
        <f t="shared" si="31"/>
        <v/>
      </c>
      <c r="P73" s="81" t="str">
        <f>IF(scriv!I35&lt;&gt;"",scriv!I35,"")</f>
        <v/>
      </c>
      <c r="Q73" s="81" t="str">
        <f>IF(scriv!J35&lt;&gt;"",scriv!J35,"")</f>
        <v/>
      </c>
      <c r="R73" s="81">
        <f>IF(scriv!K35&lt;&gt;"",scriv!K35,
IF(I73&lt;&gt;"",1,$R$36))</f>
        <v>0</v>
      </c>
      <c r="S73" s="81" t="str">
        <f>IF(scriv!L35&lt;&gt;"",scriv!L35,
IF(scriv!AB35&lt;&gt;"",$S$36,"none"))</f>
        <v>none</v>
      </c>
      <c r="T73" s="81" t="str">
        <f>IF(scriv!Q35&lt;&gt;"",scriv!Q35,"")</f>
        <v/>
      </c>
      <c r="U73" s="81" t="str">
        <f>IF(scriv!R35&lt;&gt;"",scriv!R35,"")</f>
        <v/>
      </c>
      <c r="V73" s="81" t="str">
        <f>IF(scriv!S35&lt;&gt;"",scriv!S35,"")</f>
        <v/>
      </c>
      <c r="W73" s="81" t="str">
        <f>IF(scriv!T35&lt;&gt;"",scriv!T35,"")</f>
        <v/>
      </c>
      <c r="X73" s="81" t="str">
        <f>IF($E73="",
( IF(scriv!AD35&lt;&gt;"", LEFT( scriv!AD35, FIND(",",scriv!AD35)-1) &amp; "=" &amp; $AH73 &amp; RIGHT( scriv!AD35, LEN(scriv!AD35) + 1 - FIND(",",scriv!AD35)),
  IF($X$36&lt;&gt;"",LEFT( X$36, FIND(",",X$36)-1) &amp; "=" &amp; $AH73 &amp; RIGHT( X$36, LEN(X$36) + 1 - FIND(",",X$36)),""))),
IF(scriv!M35&lt;&gt;"", LEFT( scriv!M35, FIND(",",scriv!M35)-1) &amp; "=" &amp; $AH73 &amp; RIGHT( scriv!M35, LEN(scriv!M35) + 1 - FIND(",",scriv!M35)),
LEFT( X$37, FIND(",",X$37)-1) &amp; "=" &amp; $AH73 &amp; RIGHT( X$37, LEN(X$37) + 1 - FIND(",",X$37))))</f>
        <v>fadeOn=,0.6</v>
      </c>
      <c r="Y73" s="81" t="str">
        <f>IF($E73="",
( IF(scriv!AE35&lt;&gt;"", LEFT( scriv!AE35, FIND(",",scriv!AE35)-1) &amp; "=" &amp; $AH73 &amp; RIGHT( scriv!AE35, LEN(scriv!AE35) + 1 - FIND(",",scriv!AE35)),
  IF($Y$36&lt;&gt;"",LEFT( Y$36, FIND(",",Y$36)-1) &amp; "=" &amp; $AH73 &amp; RIGHT( Y$36, LEN(Y$36) + 1 - FIND(",",Y$36)),""))),
IF(scriv!N35&lt;&gt;"", LEFT( scriv!N35, FIND(",",scriv!N35)-1) &amp; "=" &amp; $AH73 &amp; RIGHT( scriv!N35, LEN(scriv!N35) + 1 - FIND(",",scriv!N35)),
LEFT( Y$37, FIND(",",Y$37)-1) &amp; "=" &amp; $AH73 &amp; RIGHT( Y$37, LEN(Y$37) + 1 - FIND(",",Y$37))))</f>
        <v>fadeOff=,0.6</v>
      </c>
      <c r="Z73" s="81" t="str">
        <f>IF($E73="",
( IF(scriv!AF35&lt;&gt;"", LEFT( scriv!AF35, FIND(",",scriv!AF35)-1) &amp; "=" &amp; $AH73 &amp; RIGHT( scriv!AF35, LEN(scriv!AF35) + 1 - FIND(",",scriv!AF35)),
  IF($Z$36&lt;&gt;"",LEFT( Z$36, FIND(",",Z$36)-1) &amp; "=" &amp; $AH73 &amp; RIGHT( Z$36, LEN(Z$36) + 1 - FIND(",",Z$36)),""))),
IF(scriv!O35&lt;&gt;"", LEFT( scriv!O35, FIND(",",scriv!O35)-1) &amp; "=" &amp; $AH73 &amp; RIGHT( scriv!O35, LEN(scriv!O35) + 1 - FIND(",",scriv!O35)),
LEFT( Z$37, FIND(",",Z$37)-1) &amp; "=" &amp; $AH73 &amp; RIGHT( Z$37, LEN(Z$37) + 1 - FIND(",",Z$37))))</f>
        <v>drawOpen=,1.2</v>
      </c>
      <c r="AA73" s="81" t="str">
        <f>IF($E73="",
( IF(scriv!AG35&lt;&gt;"", LEFT( scriv!AG35, FIND(",",scriv!AG35)-1) &amp; "=" &amp; $AH73 &amp; RIGHT( scriv!AG35, LEN(scriv!AG35) + 1 - FIND(",",scriv!AG35)),
  IF($AA$36&lt;&gt;"",LEFT( AA$36, FIND(",",AA$36)-1) &amp; "=" &amp; $AH73 &amp; RIGHT( AA$36, LEN(AA$36) + 1 - FIND(",",AA$36)),""))),
IF(scriv!P35&lt;&gt;"", LEFT( scriv!P35, FIND(",",scriv!P35)-1) &amp; "=" &amp; $AH73 &amp; RIGHT( scriv!P35, LEN(scriv!P35) + 1 - FIND(",",scriv!P35)),
LEFT( AA$37, FIND(",",AA$37)-1) &amp; "=" &amp; $AH73 &amp; RIGHT( AA$37, LEN(AA$37) + 1 - FIND(",",AA$37))))</f>
        <v>drawClose=,1.2</v>
      </c>
      <c r="AB73" s="167" t="str">
        <f t="shared" si="2"/>
        <v>noTitle</v>
      </c>
      <c r="AC73" s="167"/>
      <c r="AD73" s="45"/>
      <c r="AE73" s="168"/>
      <c r="AF73" s="169">
        <f>IF(D73="",scriv!B35,"")</f>
        <v>0</v>
      </c>
      <c r="AG73" s="170" t="str">
        <f t="shared" si="32"/>
        <v/>
      </c>
      <c r="AH73" s="169" t="str">
        <f t="shared" si="33"/>
        <v/>
      </c>
      <c r="AI73" s="169" t="str">
        <f t="shared" si="34"/>
        <v/>
      </c>
      <c r="AJ73" s="86">
        <f>ROUNDDOWN( (LEN(scriv!B35)+1) / 2, 0 )</f>
        <v>0</v>
      </c>
      <c r="AK73" s="82">
        <f t="shared" si="35"/>
        <v>0</v>
      </c>
      <c r="AL73" s="82" t="str">
        <f t="shared" si="36"/>
        <v>-</v>
      </c>
      <c r="AM73" s="82" t="str">
        <f t="shared" si="37"/>
        <v>-</v>
      </c>
      <c r="AN73" s="82" t="str">
        <f t="shared" si="38"/>
        <v>-</v>
      </c>
      <c r="AO73" s="82" t="str">
        <f t="shared" si="39"/>
        <v>-</v>
      </c>
      <c r="AP73" s="82" t="str">
        <f t="shared" si="40"/>
        <v>-</v>
      </c>
      <c r="AQ73" s="82" t="str">
        <f t="shared" si="41"/>
        <v>-</v>
      </c>
      <c r="AR73" s="82" t="str">
        <f t="shared" si="42"/>
        <v>-</v>
      </c>
      <c r="AT73" s="82">
        <f t="shared" si="8"/>
        <v>10</v>
      </c>
      <c r="AU73" s="82" t="str">
        <f ca="1">IF(    MAX(OFFSET(AL73,0,0,MATCH("-",AL73:AL$638,0))) = 0,"",
IFERROR(MAX(OFFSET(AL73,0,0,MATCH("-",AL73:AL$638,0))),""))</f>
        <v/>
      </c>
      <c r="AV73" s="82" t="str">
        <f ca="1">IF(    MAX(OFFSET(AM73,0,0,MATCH("-",AM73:AM$638,0))) = 0,"",
IFERROR(MAX(OFFSET(AM73,0,0,MATCH("-",AM73:AM$638,0))),""))</f>
        <v/>
      </c>
      <c r="AW73" s="82" t="str">
        <f ca="1">IF(    MAX(OFFSET(AN73,0,0,MATCH("-",AN73:AN$638,0))) = 0,"",
IFERROR(MAX(OFFSET(AN73,0,0,MATCH("-",AN73:AN$638,0))),""))</f>
        <v/>
      </c>
      <c r="AX73" s="82" t="str">
        <f ca="1">IF(    MAX(OFFSET(AO73,0,0,MATCH("-",AO73:AO$638,0))) = 0,"",
IFERROR(MAX(OFFSET(AO73,0,0,MATCH("-",AO73:AO$638,0))),""))</f>
        <v/>
      </c>
      <c r="AY73" s="82" t="str">
        <f ca="1">IF(    MAX(OFFSET(AP73,0,0,MATCH("-",AP73:AP$638,0))) = 0,"",
IFERROR(MAX(OFFSET(AP73,0,0,MATCH("-",AP73:AP$638,0))),""))</f>
        <v/>
      </c>
      <c r="AZ73" s="82" t="str">
        <f ca="1">IF(    MAX(OFFSET(AQ73,0,0,MATCH("-",AQ73:AQ$638,0))) = 0,"",
IFERROR(MAX(OFFSET(AQ73,0,0,MATCH("-",AQ73:AQ$638,0))),""))</f>
        <v/>
      </c>
      <c r="BA73" s="82" t="str">
        <f ca="1">IF(    MAX(OFFSET(AR73,0,0,MATCH("-",AR73:AR$638,0))) = 0,"",
IFERROR(MAX(OFFSET(AR73,0,0,MATCH("-",AR73:AR$638,0))),""))</f>
        <v/>
      </c>
      <c r="BB73" s="112">
        <f t="shared" ca="1" si="43"/>
        <v>-198</v>
      </c>
      <c r="BC73" s="111" t="str">
        <f t="shared" ca="1" si="44"/>
        <v>Radius</v>
      </c>
      <c r="BD73" s="112">
        <f t="shared" ca="1" si="45"/>
        <v>0</v>
      </c>
      <c r="BE73" s="111">
        <f t="shared" ca="1" si="46"/>
        <v>200</v>
      </c>
      <c r="BF73" s="113" t="e">
        <f t="shared" ca="1" si="47"/>
        <v>#VALUE!</v>
      </c>
      <c r="BG73" s="113" t="e">
        <f t="shared" ca="1" si="48"/>
        <v>#VALUE!</v>
      </c>
      <c r="BH73" s="112">
        <f t="shared" ca="1" si="49"/>
        <v>2000</v>
      </c>
      <c r="BI73" s="112">
        <f t="shared" ca="1" si="50"/>
        <v>200</v>
      </c>
      <c r="BJ73" s="157"/>
      <c r="BK73" s="157"/>
      <c r="BL73" s="158" t="str">
        <f>scriv!AI35</f>
        <v/>
      </c>
      <c r="BM73" s="157"/>
      <c r="BN73" s="157" t="str">
        <f t="shared" si="51"/>
        <v>node</v>
      </c>
      <c r="BO73" s="157"/>
      <c r="BP73" s="159">
        <f t="shared" ca="1" si="52"/>
        <v>0</v>
      </c>
      <c r="BQ73" s="159">
        <f t="shared" ca="1" si="53"/>
        <v>0</v>
      </c>
      <c r="BR73" s="159">
        <f t="shared" si="18"/>
        <v>1</v>
      </c>
      <c r="BS73" s="159" t="str">
        <f t="shared" si="19"/>
        <v>symbol</v>
      </c>
      <c r="BT73" s="157" t="str">
        <f ca="1">IF(scriv!V35&lt;&gt;"",scriv!V35,
IF(E73="",IFERROR(VLOOKUP(BL73,$AH$40:$BT$638,39,FALSE),$BT$36),
$BT$37))</f>
        <v>NodeSquare</v>
      </c>
      <c r="BU73" s="166">
        <f t="shared" ca="1" si="54"/>
        <v>2000</v>
      </c>
      <c r="BV73" s="166">
        <f t="shared" ca="1" si="55"/>
        <v>200</v>
      </c>
      <c r="BW73" s="166">
        <f t="shared" ca="1" si="56"/>
        <v>0</v>
      </c>
      <c r="BX73" s="166">
        <f t="shared" ca="1" si="57"/>
        <v>0</v>
      </c>
      <c r="BY73" s="180" t="str">
        <f t="shared" si="58"/>
        <v/>
      </c>
      <c r="BZ73" s="180" t="str">
        <f t="shared" si="59"/>
        <v/>
      </c>
      <c r="CA73" s="81" t="str">
        <f>IF(scriv!E35&lt;&gt;"",scriv!E35,"")</f>
        <v/>
      </c>
      <c r="CB73" s="82">
        <f t="shared" si="29"/>
        <v>0</v>
      </c>
      <c r="CC73" s="82">
        <f t="shared" si="60"/>
        <v>0</v>
      </c>
      <c r="CD73" s="82" t="str">
        <f t="shared" si="61"/>
        <v>-</v>
      </c>
      <c r="CE73" s="82" t="str">
        <f t="shared" si="62"/>
        <v>-</v>
      </c>
      <c r="CF73" s="82" t="str">
        <f t="shared" si="63"/>
        <v>-</v>
      </c>
      <c r="CG73" s="82" t="str">
        <f t="shared" si="64"/>
        <v>-</v>
      </c>
      <c r="CH73" s="82" t="str">
        <f t="shared" si="65"/>
        <v>-</v>
      </c>
      <c r="CI73" s="82" t="str">
        <f t="shared" si="66"/>
        <v>-</v>
      </c>
      <c r="CJ73" s="82" t="str">
        <f t="shared" si="67"/>
        <v>-</v>
      </c>
      <c r="CK73" s="82" t="str">
        <f t="shared" si="68"/>
        <v>-</v>
      </c>
    </row>
    <row r="74" spans="1:89" s="82" customFormat="1" ht="18" customHeight="1">
      <c r="A74" s="81" t="str">
        <f>scriv!AH36</f>
        <v/>
      </c>
      <c r="B74" s="81" t="str">
        <f>IF(scriv!D36&lt;&gt;"",scriv!D36,"")</f>
        <v/>
      </c>
      <c r="C74" s="81" t="str">
        <f>IF( scriv!AL36&lt;&gt;"", IF(D74&lt;&gt;"","connection ","")&amp;scriv!AL36,IF(D74&lt;&gt;"","connection",""))</f>
        <v/>
      </c>
      <c r="D74" s="82" t="str">
        <f>scriv!AJ36</f>
        <v/>
      </c>
      <c r="E74" s="82" t="str">
        <f>scriv!AK36</f>
        <v/>
      </c>
      <c r="F74" s="156">
        <f>ROW()</f>
        <v>74</v>
      </c>
      <c r="I74" s="81" t="str">
        <f>IF(scriv!AA36&lt;&gt;"",scriv!AA36,J74)</f>
        <v/>
      </c>
      <c r="J74" s="81" t="str">
        <f>IF(scriv!AB36&lt;&gt;"",scriv!AB36,"")</f>
        <v/>
      </c>
      <c r="K74" s="82" t="str">
        <f t="shared" si="3"/>
        <v>none</v>
      </c>
      <c r="L74" s="82" t="str">
        <f t="shared" si="30"/>
        <v>+++&amp;speakTT=</v>
      </c>
      <c r="M74" s="82" t="str">
        <f t="shared" si="4"/>
        <v>OpenClose</v>
      </c>
      <c r="N74" s="82" t="str">
        <f t="shared" si="5"/>
        <v/>
      </c>
      <c r="O74" s="119" t="str">
        <f t="shared" si="31"/>
        <v/>
      </c>
      <c r="P74" s="81" t="str">
        <f>IF(scriv!I36&lt;&gt;"",scriv!I36,"")</f>
        <v/>
      </c>
      <c r="Q74" s="81" t="str">
        <f>IF(scriv!J36&lt;&gt;"",scriv!J36,"")</f>
        <v/>
      </c>
      <c r="R74" s="81">
        <f>IF(scriv!K36&lt;&gt;"",scriv!K36,
IF(I74&lt;&gt;"",1,$R$36))</f>
        <v>0</v>
      </c>
      <c r="S74" s="81" t="str">
        <f>IF(scriv!L36&lt;&gt;"",scriv!L36,
IF(scriv!AB36&lt;&gt;"",$S$36,"none"))</f>
        <v>none</v>
      </c>
      <c r="T74" s="81" t="str">
        <f>IF(scriv!Q36&lt;&gt;"",scriv!Q36,"")</f>
        <v/>
      </c>
      <c r="U74" s="81" t="str">
        <f>IF(scriv!R36&lt;&gt;"",scriv!R36,"")</f>
        <v/>
      </c>
      <c r="V74" s="81" t="str">
        <f>IF(scriv!S36&lt;&gt;"",scriv!S36,"")</f>
        <v/>
      </c>
      <c r="W74" s="81" t="str">
        <f>IF(scriv!T36&lt;&gt;"",scriv!T36,"")</f>
        <v/>
      </c>
      <c r="X74" s="81" t="str">
        <f>IF($E74="",
( IF(scriv!AD36&lt;&gt;"", LEFT( scriv!AD36, FIND(",",scriv!AD36)-1) &amp; "=" &amp; $AH74 &amp; RIGHT( scriv!AD36, LEN(scriv!AD36) + 1 - FIND(",",scriv!AD36)),
  IF($X$36&lt;&gt;"",LEFT( X$36, FIND(",",X$36)-1) &amp; "=" &amp; $AH74 &amp; RIGHT( X$36, LEN(X$36) + 1 - FIND(",",X$36)),""))),
IF(scriv!M36&lt;&gt;"", LEFT( scriv!M36, FIND(",",scriv!M36)-1) &amp; "=" &amp; $AH74 &amp; RIGHT( scriv!M36, LEN(scriv!M36) + 1 - FIND(",",scriv!M36)),
LEFT( X$37, FIND(",",X$37)-1) &amp; "=" &amp; $AH74 &amp; RIGHT( X$37, LEN(X$37) + 1 - FIND(",",X$37))))</f>
        <v>fadeOn=,0.6</v>
      </c>
      <c r="Y74" s="81" t="str">
        <f>IF($E74="",
( IF(scriv!AE36&lt;&gt;"", LEFT( scriv!AE36, FIND(",",scriv!AE36)-1) &amp; "=" &amp; $AH74 &amp; RIGHT( scriv!AE36, LEN(scriv!AE36) + 1 - FIND(",",scriv!AE36)),
  IF($Y$36&lt;&gt;"",LEFT( Y$36, FIND(",",Y$36)-1) &amp; "=" &amp; $AH74 &amp; RIGHT( Y$36, LEN(Y$36) + 1 - FIND(",",Y$36)),""))),
IF(scriv!N36&lt;&gt;"", LEFT( scriv!N36, FIND(",",scriv!N36)-1) &amp; "=" &amp; $AH74 &amp; RIGHT( scriv!N36, LEN(scriv!N36) + 1 - FIND(",",scriv!N36)),
LEFT( Y$37, FIND(",",Y$37)-1) &amp; "=" &amp; $AH74 &amp; RIGHT( Y$37, LEN(Y$37) + 1 - FIND(",",Y$37))))</f>
        <v>fadeOff=,0.6</v>
      </c>
      <c r="Z74" s="81" t="str">
        <f>IF($E74="",
( IF(scriv!AF36&lt;&gt;"", LEFT( scriv!AF36, FIND(",",scriv!AF36)-1) &amp; "=" &amp; $AH74 &amp; RIGHT( scriv!AF36, LEN(scriv!AF36) + 1 - FIND(",",scriv!AF36)),
  IF($Z$36&lt;&gt;"",LEFT( Z$36, FIND(",",Z$36)-1) &amp; "=" &amp; $AH74 &amp; RIGHT( Z$36, LEN(Z$36) + 1 - FIND(",",Z$36)),""))),
IF(scriv!O36&lt;&gt;"", LEFT( scriv!O36, FIND(",",scriv!O36)-1) &amp; "=" &amp; $AH74 &amp; RIGHT( scriv!O36, LEN(scriv!O36) + 1 - FIND(",",scriv!O36)),
LEFT( Z$37, FIND(",",Z$37)-1) &amp; "=" &amp; $AH74 &amp; RIGHT( Z$37, LEN(Z$37) + 1 - FIND(",",Z$37))))</f>
        <v>drawOpen=,1.2</v>
      </c>
      <c r="AA74" s="81" t="str">
        <f>IF($E74="",
( IF(scriv!AG36&lt;&gt;"", LEFT( scriv!AG36, FIND(",",scriv!AG36)-1) &amp; "=" &amp; $AH74 &amp; RIGHT( scriv!AG36, LEN(scriv!AG36) + 1 - FIND(",",scriv!AG36)),
  IF($AA$36&lt;&gt;"",LEFT( AA$36, FIND(",",AA$36)-1) &amp; "=" &amp; $AH74 &amp; RIGHT( AA$36, LEN(AA$36) + 1 - FIND(",",AA$36)),""))),
IF(scriv!P36&lt;&gt;"", LEFT( scriv!P36, FIND(",",scriv!P36)-1) &amp; "=" &amp; $AH74 &amp; RIGHT( scriv!P36, LEN(scriv!P36) + 1 - FIND(",",scriv!P36)),
LEFT( AA$37, FIND(",",AA$37)-1) &amp; "=" &amp; $AH74 &amp; RIGHT( AA$37, LEN(AA$37) + 1 - FIND(",",AA$37))))</f>
        <v>drawClose=,1.2</v>
      </c>
      <c r="AB74" s="167" t="str">
        <f t="shared" si="2"/>
        <v>noTitle</v>
      </c>
      <c r="AC74" s="167"/>
      <c r="AD74" s="45"/>
      <c r="AE74" s="168"/>
      <c r="AF74" s="169">
        <f>IF(D74="",scriv!B36,"")</f>
        <v>0</v>
      </c>
      <c r="AG74" s="170" t="str">
        <f t="shared" si="32"/>
        <v/>
      </c>
      <c r="AH74" s="169" t="str">
        <f t="shared" si="33"/>
        <v/>
      </c>
      <c r="AI74" s="169" t="str">
        <f t="shared" si="34"/>
        <v/>
      </c>
      <c r="AJ74" s="86">
        <f>ROUNDDOWN( (LEN(scriv!B36)+1) / 2, 0 )</f>
        <v>0</v>
      </c>
      <c r="AK74" s="82">
        <f t="shared" si="35"/>
        <v>0</v>
      </c>
      <c r="AL74" s="82" t="str">
        <f t="shared" si="36"/>
        <v>-</v>
      </c>
      <c r="AM74" s="82" t="str">
        <f t="shared" si="37"/>
        <v>-</v>
      </c>
      <c r="AN74" s="82" t="str">
        <f t="shared" si="38"/>
        <v>-</v>
      </c>
      <c r="AO74" s="82" t="str">
        <f t="shared" si="39"/>
        <v>-</v>
      </c>
      <c r="AP74" s="82" t="str">
        <f t="shared" si="40"/>
        <v>-</v>
      </c>
      <c r="AQ74" s="82" t="str">
        <f t="shared" si="41"/>
        <v>-</v>
      </c>
      <c r="AR74" s="82" t="str">
        <f t="shared" si="42"/>
        <v>-</v>
      </c>
      <c r="AT74" s="82">
        <f t="shared" si="8"/>
        <v>10</v>
      </c>
      <c r="AU74" s="82" t="str">
        <f ca="1">IF(    MAX(OFFSET(AL74,0,0,MATCH("-",AL74:AL$638,0))) = 0,"",
IFERROR(MAX(OFFSET(AL74,0,0,MATCH("-",AL74:AL$638,0))),""))</f>
        <v/>
      </c>
      <c r="AV74" s="82" t="str">
        <f ca="1">IF(    MAX(OFFSET(AM74,0,0,MATCH("-",AM74:AM$638,0))) = 0,"",
IFERROR(MAX(OFFSET(AM74,0,0,MATCH("-",AM74:AM$638,0))),""))</f>
        <v/>
      </c>
      <c r="AW74" s="82" t="str">
        <f ca="1">IF(    MAX(OFFSET(AN74,0,0,MATCH("-",AN74:AN$638,0))) = 0,"",
IFERROR(MAX(OFFSET(AN74,0,0,MATCH("-",AN74:AN$638,0))),""))</f>
        <v/>
      </c>
      <c r="AX74" s="82" t="str">
        <f ca="1">IF(    MAX(OFFSET(AO74,0,0,MATCH("-",AO74:AO$638,0))) = 0,"",
IFERROR(MAX(OFFSET(AO74,0,0,MATCH("-",AO74:AO$638,0))),""))</f>
        <v/>
      </c>
      <c r="AY74" s="82" t="str">
        <f ca="1">IF(    MAX(OFFSET(AP74,0,0,MATCH("-",AP74:AP$638,0))) = 0,"",
IFERROR(MAX(OFFSET(AP74,0,0,MATCH("-",AP74:AP$638,0))),""))</f>
        <v/>
      </c>
      <c r="AZ74" s="82" t="str">
        <f ca="1">IF(    MAX(OFFSET(AQ74,0,0,MATCH("-",AQ74:AQ$638,0))) = 0,"",
IFERROR(MAX(OFFSET(AQ74,0,0,MATCH("-",AQ74:AQ$638,0))),""))</f>
        <v/>
      </c>
      <c r="BA74" s="82" t="str">
        <f ca="1">IF(    MAX(OFFSET(AR74,0,0,MATCH("-",AR74:AR$638,0))) = 0,"",
IFERROR(MAX(OFFSET(AR74,0,0,MATCH("-",AR74:AR$638,0))),""))</f>
        <v/>
      </c>
      <c r="BB74" s="112">
        <f t="shared" ca="1" si="43"/>
        <v>-198</v>
      </c>
      <c r="BC74" s="111" t="str">
        <f t="shared" ca="1" si="44"/>
        <v>Radius</v>
      </c>
      <c r="BD74" s="112">
        <f t="shared" ca="1" si="45"/>
        <v>0</v>
      </c>
      <c r="BE74" s="111">
        <f t="shared" ca="1" si="46"/>
        <v>200</v>
      </c>
      <c r="BF74" s="113" t="e">
        <f t="shared" ca="1" si="47"/>
        <v>#VALUE!</v>
      </c>
      <c r="BG74" s="113" t="e">
        <f t="shared" ca="1" si="48"/>
        <v>#VALUE!</v>
      </c>
      <c r="BH74" s="112">
        <f t="shared" ca="1" si="49"/>
        <v>2000</v>
      </c>
      <c r="BI74" s="112">
        <f t="shared" ca="1" si="50"/>
        <v>200</v>
      </c>
      <c r="BJ74" s="157"/>
      <c r="BK74" s="157"/>
      <c r="BL74" s="158" t="str">
        <f>scriv!AI36</f>
        <v/>
      </c>
      <c r="BM74" s="157"/>
      <c r="BN74" s="157" t="str">
        <f t="shared" si="51"/>
        <v>node</v>
      </c>
      <c r="BO74" s="157"/>
      <c r="BP74" s="159">
        <f t="shared" ca="1" si="52"/>
        <v>0</v>
      </c>
      <c r="BQ74" s="159">
        <f t="shared" ca="1" si="53"/>
        <v>0</v>
      </c>
      <c r="BR74" s="159">
        <f t="shared" si="18"/>
        <v>1</v>
      </c>
      <c r="BS74" s="159" t="str">
        <f t="shared" si="19"/>
        <v>symbol</v>
      </c>
      <c r="BT74" s="157" t="str">
        <f ca="1">IF(scriv!V36&lt;&gt;"",scriv!V36,
IF(E74="",IFERROR(VLOOKUP(BL74,$AH$40:$BT$638,39,FALSE),$BT$36),
$BT$37))</f>
        <v>NodeSquare</v>
      </c>
      <c r="BU74" s="166">
        <f t="shared" ca="1" si="54"/>
        <v>2000</v>
      </c>
      <c r="BV74" s="166">
        <f t="shared" ca="1" si="55"/>
        <v>200</v>
      </c>
      <c r="BW74" s="166">
        <f t="shared" ca="1" si="56"/>
        <v>0</v>
      </c>
      <c r="BX74" s="166">
        <f t="shared" ca="1" si="57"/>
        <v>0</v>
      </c>
      <c r="BY74" s="180" t="str">
        <f t="shared" si="58"/>
        <v/>
      </c>
      <c r="BZ74" s="180" t="str">
        <f t="shared" si="59"/>
        <v/>
      </c>
      <c r="CA74" s="81" t="str">
        <f>IF(scriv!E36&lt;&gt;"",scriv!E36,"")</f>
        <v/>
      </c>
      <c r="CB74" s="82">
        <f t="shared" si="29"/>
        <v>0</v>
      </c>
      <c r="CC74" s="82">
        <f t="shared" si="60"/>
        <v>0</v>
      </c>
      <c r="CD74" s="82" t="str">
        <f t="shared" si="61"/>
        <v>-</v>
      </c>
      <c r="CE74" s="82" t="str">
        <f t="shared" si="62"/>
        <v>-</v>
      </c>
      <c r="CF74" s="82" t="str">
        <f t="shared" si="63"/>
        <v>-</v>
      </c>
      <c r="CG74" s="82" t="str">
        <f t="shared" si="64"/>
        <v>-</v>
      </c>
      <c r="CH74" s="82" t="str">
        <f t="shared" si="65"/>
        <v>-</v>
      </c>
      <c r="CI74" s="82" t="str">
        <f t="shared" si="66"/>
        <v>-</v>
      </c>
      <c r="CJ74" s="82" t="str">
        <f t="shared" si="67"/>
        <v>-</v>
      </c>
      <c r="CK74" s="82" t="str">
        <f t="shared" si="68"/>
        <v>-</v>
      </c>
    </row>
    <row r="75" spans="1:89" s="82" customFormat="1" ht="18" customHeight="1">
      <c r="A75" s="81" t="str">
        <f>scriv!AH37</f>
        <v/>
      </c>
      <c r="B75" s="81" t="str">
        <f>IF(scriv!D37&lt;&gt;"",scriv!D37,"")</f>
        <v/>
      </c>
      <c r="C75" s="81" t="str">
        <f>IF( scriv!AL37&lt;&gt;"", IF(D75&lt;&gt;"","connection ","")&amp;scriv!AL37,IF(D75&lt;&gt;"","connection",""))</f>
        <v/>
      </c>
      <c r="D75" s="82" t="str">
        <f>scriv!AJ37</f>
        <v/>
      </c>
      <c r="E75" s="82" t="str">
        <f>scriv!AK37</f>
        <v/>
      </c>
      <c r="F75" s="156">
        <f>ROW()</f>
        <v>75</v>
      </c>
      <c r="I75" s="81" t="str">
        <f>IF(scriv!AA37&lt;&gt;"",scriv!AA37,J75)</f>
        <v/>
      </c>
      <c r="J75" s="81" t="str">
        <f>IF(scriv!AB37&lt;&gt;"",scriv!AB37,"")</f>
        <v/>
      </c>
      <c r="K75" s="82" t="str">
        <f t="shared" si="3"/>
        <v>none</v>
      </c>
      <c r="L75" s="82" t="str">
        <f t="shared" si="30"/>
        <v>+++&amp;speakTT=</v>
      </c>
      <c r="M75" s="82" t="str">
        <f t="shared" si="4"/>
        <v>OpenClose</v>
      </c>
      <c r="N75" s="82" t="str">
        <f t="shared" si="5"/>
        <v/>
      </c>
      <c r="O75" s="119" t="str">
        <f t="shared" si="31"/>
        <v/>
      </c>
      <c r="P75" s="81" t="str">
        <f>IF(scriv!I37&lt;&gt;"",scriv!I37,"")</f>
        <v/>
      </c>
      <c r="Q75" s="81" t="str">
        <f>IF(scriv!J37&lt;&gt;"",scriv!J37,"")</f>
        <v/>
      </c>
      <c r="R75" s="81">
        <f>IF(scriv!K37&lt;&gt;"",scriv!K37,
IF(I75&lt;&gt;"",1,$R$36))</f>
        <v>0</v>
      </c>
      <c r="S75" s="81" t="str">
        <f>IF(scriv!L37&lt;&gt;"",scriv!L37,
IF(scriv!AB37&lt;&gt;"",$S$36,"none"))</f>
        <v>none</v>
      </c>
      <c r="T75" s="81" t="str">
        <f>IF(scriv!Q37&lt;&gt;"",scriv!Q37,"")</f>
        <v/>
      </c>
      <c r="U75" s="81" t="str">
        <f>IF(scriv!R37&lt;&gt;"",scriv!R37,"")</f>
        <v/>
      </c>
      <c r="V75" s="81" t="str">
        <f>IF(scriv!S37&lt;&gt;"",scriv!S37,"")</f>
        <v/>
      </c>
      <c r="W75" s="81" t="str">
        <f>IF(scriv!T37&lt;&gt;"",scriv!T37,"")</f>
        <v/>
      </c>
      <c r="X75" s="81" t="str">
        <f>IF($E75="",
( IF(scriv!AD37&lt;&gt;"", LEFT( scriv!AD37, FIND(",",scriv!AD37)-1) &amp; "=" &amp; $AH75 &amp; RIGHT( scriv!AD37, LEN(scriv!AD37) + 1 - FIND(",",scriv!AD37)),
  IF($X$36&lt;&gt;"",LEFT( X$36, FIND(",",X$36)-1) &amp; "=" &amp; $AH75 &amp; RIGHT( X$36, LEN(X$36) + 1 - FIND(",",X$36)),""))),
IF(scriv!M37&lt;&gt;"", LEFT( scriv!M37, FIND(",",scriv!M37)-1) &amp; "=" &amp; $AH75 &amp; RIGHT( scriv!M37, LEN(scriv!M37) + 1 - FIND(",",scriv!M37)),
LEFT( X$37, FIND(",",X$37)-1) &amp; "=" &amp; $AH75 &amp; RIGHT( X$37, LEN(X$37) + 1 - FIND(",",X$37))))</f>
        <v>fadeOn=,0.6</v>
      </c>
      <c r="Y75" s="81" t="str">
        <f>IF($E75="",
( IF(scriv!AE37&lt;&gt;"", LEFT( scriv!AE37, FIND(",",scriv!AE37)-1) &amp; "=" &amp; $AH75 &amp; RIGHT( scriv!AE37, LEN(scriv!AE37) + 1 - FIND(",",scriv!AE37)),
  IF($Y$36&lt;&gt;"",LEFT( Y$36, FIND(",",Y$36)-1) &amp; "=" &amp; $AH75 &amp; RIGHT( Y$36, LEN(Y$36) + 1 - FIND(",",Y$36)),""))),
IF(scriv!N37&lt;&gt;"", LEFT( scriv!N37, FIND(",",scriv!N37)-1) &amp; "=" &amp; $AH75 &amp; RIGHT( scriv!N37, LEN(scriv!N37) + 1 - FIND(",",scriv!N37)),
LEFT( Y$37, FIND(",",Y$37)-1) &amp; "=" &amp; $AH75 &amp; RIGHT( Y$37, LEN(Y$37) + 1 - FIND(",",Y$37))))</f>
        <v>fadeOff=,0.6</v>
      </c>
      <c r="Z75" s="81" t="str">
        <f>IF($E75="",
( IF(scriv!AF37&lt;&gt;"", LEFT( scriv!AF37, FIND(",",scriv!AF37)-1) &amp; "=" &amp; $AH75 &amp; RIGHT( scriv!AF37, LEN(scriv!AF37) + 1 - FIND(",",scriv!AF37)),
  IF($Z$36&lt;&gt;"",LEFT( Z$36, FIND(",",Z$36)-1) &amp; "=" &amp; $AH75 &amp; RIGHT( Z$36, LEN(Z$36) + 1 - FIND(",",Z$36)),""))),
IF(scriv!O37&lt;&gt;"", LEFT( scriv!O37, FIND(",",scriv!O37)-1) &amp; "=" &amp; $AH75 &amp; RIGHT( scriv!O37, LEN(scriv!O37) + 1 - FIND(",",scriv!O37)),
LEFT( Z$37, FIND(",",Z$37)-1) &amp; "=" &amp; $AH75 &amp; RIGHT( Z$37, LEN(Z$37) + 1 - FIND(",",Z$37))))</f>
        <v>drawOpen=,1.2</v>
      </c>
      <c r="AA75" s="81" t="str">
        <f>IF($E75="",
( IF(scriv!AG37&lt;&gt;"", LEFT( scriv!AG37, FIND(",",scriv!AG37)-1) &amp; "=" &amp; $AH75 &amp; RIGHT( scriv!AG37, LEN(scriv!AG37) + 1 - FIND(",",scriv!AG37)),
  IF($AA$36&lt;&gt;"",LEFT( AA$36, FIND(",",AA$36)-1) &amp; "=" &amp; $AH75 &amp; RIGHT( AA$36, LEN(AA$36) + 1 - FIND(",",AA$36)),""))),
IF(scriv!P37&lt;&gt;"", LEFT( scriv!P37, FIND(",",scriv!P37)-1) &amp; "=" &amp; $AH75 &amp; RIGHT( scriv!P37, LEN(scriv!P37) + 1 - FIND(",",scriv!P37)),
LEFT( AA$37, FIND(",",AA$37)-1) &amp; "=" &amp; $AH75 &amp; RIGHT( AA$37, LEN(AA$37) + 1 - FIND(",",AA$37))))</f>
        <v>drawClose=,1.2</v>
      </c>
      <c r="AB75" s="167" t="str">
        <f t="shared" si="2"/>
        <v>noTitle</v>
      </c>
      <c r="AC75" s="167"/>
      <c r="AD75" s="45"/>
      <c r="AE75" s="168"/>
      <c r="AF75" s="169">
        <f>IF(D75="",scriv!B37,"")</f>
        <v>0</v>
      </c>
      <c r="AG75" s="170" t="str">
        <f t="shared" si="32"/>
        <v/>
      </c>
      <c r="AH75" s="169" t="str">
        <f t="shared" si="33"/>
        <v/>
      </c>
      <c r="AI75" s="169" t="str">
        <f t="shared" si="34"/>
        <v/>
      </c>
      <c r="AJ75" s="86">
        <f>ROUNDDOWN( (LEN(scriv!B37)+1) / 2, 0 )</f>
        <v>0</v>
      </c>
      <c r="AK75" s="82">
        <f t="shared" si="35"/>
        <v>0</v>
      </c>
      <c r="AL75" s="82" t="str">
        <f t="shared" si="36"/>
        <v>-</v>
      </c>
      <c r="AM75" s="82" t="str">
        <f t="shared" si="37"/>
        <v>-</v>
      </c>
      <c r="AN75" s="82" t="str">
        <f t="shared" si="38"/>
        <v>-</v>
      </c>
      <c r="AO75" s="82" t="str">
        <f t="shared" si="39"/>
        <v>-</v>
      </c>
      <c r="AP75" s="82" t="str">
        <f t="shared" si="40"/>
        <v>-</v>
      </c>
      <c r="AQ75" s="82" t="str">
        <f t="shared" si="41"/>
        <v>-</v>
      </c>
      <c r="AR75" s="82" t="str">
        <f t="shared" si="42"/>
        <v>-</v>
      </c>
      <c r="AT75" s="82">
        <f t="shared" si="8"/>
        <v>10</v>
      </c>
      <c r="AU75" s="82" t="str">
        <f ca="1">IF(    MAX(OFFSET(AL75,0,0,MATCH("-",AL75:AL$638,0))) = 0,"",
IFERROR(MAX(OFFSET(AL75,0,0,MATCH("-",AL75:AL$638,0))),""))</f>
        <v/>
      </c>
      <c r="AV75" s="82" t="str">
        <f ca="1">IF(    MAX(OFFSET(AM75,0,0,MATCH("-",AM75:AM$638,0))) = 0,"",
IFERROR(MAX(OFFSET(AM75,0,0,MATCH("-",AM75:AM$638,0))),""))</f>
        <v/>
      </c>
      <c r="AW75" s="82" t="str">
        <f ca="1">IF(    MAX(OFFSET(AN75,0,0,MATCH("-",AN75:AN$638,0))) = 0,"",
IFERROR(MAX(OFFSET(AN75,0,0,MATCH("-",AN75:AN$638,0))),""))</f>
        <v/>
      </c>
      <c r="AX75" s="82" t="str">
        <f ca="1">IF(    MAX(OFFSET(AO75,0,0,MATCH("-",AO75:AO$638,0))) = 0,"",
IFERROR(MAX(OFFSET(AO75,0,0,MATCH("-",AO75:AO$638,0))),""))</f>
        <v/>
      </c>
      <c r="AY75" s="82" t="str">
        <f ca="1">IF(    MAX(OFFSET(AP75,0,0,MATCH("-",AP75:AP$638,0))) = 0,"",
IFERROR(MAX(OFFSET(AP75,0,0,MATCH("-",AP75:AP$638,0))),""))</f>
        <v/>
      </c>
      <c r="AZ75" s="82" t="str">
        <f ca="1">IF(    MAX(OFFSET(AQ75,0,0,MATCH("-",AQ75:AQ$638,0))) = 0,"",
IFERROR(MAX(OFFSET(AQ75,0,0,MATCH("-",AQ75:AQ$638,0))),""))</f>
        <v/>
      </c>
      <c r="BA75" s="82" t="str">
        <f ca="1">IF(    MAX(OFFSET(AR75,0,0,MATCH("-",AR75:AR$638,0))) = 0,"",
IFERROR(MAX(OFFSET(AR75,0,0,MATCH("-",AR75:AR$638,0))),""))</f>
        <v/>
      </c>
      <c r="BB75" s="112">
        <f t="shared" ca="1" si="43"/>
        <v>-198</v>
      </c>
      <c r="BC75" s="111" t="str">
        <f t="shared" ca="1" si="44"/>
        <v>Radius</v>
      </c>
      <c r="BD75" s="112">
        <f t="shared" ca="1" si="45"/>
        <v>0</v>
      </c>
      <c r="BE75" s="111">
        <f t="shared" ca="1" si="46"/>
        <v>200</v>
      </c>
      <c r="BF75" s="113" t="e">
        <f t="shared" ca="1" si="47"/>
        <v>#VALUE!</v>
      </c>
      <c r="BG75" s="113" t="e">
        <f t="shared" ca="1" si="48"/>
        <v>#VALUE!</v>
      </c>
      <c r="BH75" s="112">
        <f t="shared" ca="1" si="49"/>
        <v>2000</v>
      </c>
      <c r="BI75" s="112">
        <f t="shared" ca="1" si="50"/>
        <v>200</v>
      </c>
      <c r="BJ75" s="157"/>
      <c r="BK75" s="157"/>
      <c r="BL75" s="158" t="str">
        <f>scriv!AI37</f>
        <v/>
      </c>
      <c r="BM75" s="157"/>
      <c r="BN75" s="157" t="str">
        <f t="shared" si="51"/>
        <v>node</v>
      </c>
      <c r="BO75" s="157"/>
      <c r="BP75" s="159">
        <f t="shared" ca="1" si="52"/>
        <v>0</v>
      </c>
      <c r="BQ75" s="159">
        <f t="shared" ca="1" si="53"/>
        <v>0</v>
      </c>
      <c r="BR75" s="159">
        <f t="shared" si="18"/>
        <v>1</v>
      </c>
      <c r="BS75" s="159" t="str">
        <f t="shared" si="19"/>
        <v>symbol</v>
      </c>
      <c r="BT75" s="157" t="str">
        <f ca="1">IF(scriv!V37&lt;&gt;"",scriv!V37,
IF(E75="",IFERROR(VLOOKUP(BL75,$AH$40:$BT$638,39,FALSE),$BT$36),
$BT$37))</f>
        <v>NodeSquare</v>
      </c>
      <c r="BU75" s="166">
        <f t="shared" ca="1" si="54"/>
        <v>2000</v>
      </c>
      <c r="BV75" s="166">
        <f t="shared" ca="1" si="55"/>
        <v>200</v>
      </c>
      <c r="BW75" s="166">
        <f t="shared" ca="1" si="56"/>
        <v>0</v>
      </c>
      <c r="BX75" s="166">
        <f t="shared" ca="1" si="57"/>
        <v>0</v>
      </c>
      <c r="BY75" s="180" t="str">
        <f t="shared" si="58"/>
        <v/>
      </c>
      <c r="BZ75" s="180" t="str">
        <f t="shared" si="59"/>
        <v/>
      </c>
      <c r="CA75" s="81" t="str">
        <f>IF(scriv!E37&lt;&gt;"",scriv!E37,"")</f>
        <v/>
      </c>
      <c r="CB75" s="82">
        <f t="shared" si="29"/>
        <v>0</v>
      </c>
      <c r="CC75" s="82">
        <f t="shared" si="60"/>
        <v>0</v>
      </c>
      <c r="CD75" s="82" t="str">
        <f t="shared" si="61"/>
        <v>-</v>
      </c>
      <c r="CE75" s="82" t="str">
        <f t="shared" si="62"/>
        <v>-</v>
      </c>
      <c r="CF75" s="82" t="str">
        <f t="shared" si="63"/>
        <v>-</v>
      </c>
      <c r="CG75" s="82" t="str">
        <f t="shared" si="64"/>
        <v>-</v>
      </c>
      <c r="CH75" s="82" t="str">
        <f t="shared" si="65"/>
        <v>-</v>
      </c>
      <c r="CI75" s="82" t="str">
        <f t="shared" si="66"/>
        <v>-</v>
      </c>
      <c r="CJ75" s="82" t="str">
        <f t="shared" si="67"/>
        <v>-</v>
      </c>
      <c r="CK75" s="82" t="str">
        <f t="shared" si="68"/>
        <v>-</v>
      </c>
    </row>
    <row r="76" spans="1:89" s="82" customFormat="1" ht="18" customHeight="1">
      <c r="A76" s="81" t="str">
        <f>scriv!AH38</f>
        <v/>
      </c>
      <c r="B76" s="81" t="str">
        <f>IF(scriv!D38&lt;&gt;"",scriv!D38,"")</f>
        <v/>
      </c>
      <c r="C76" s="81" t="str">
        <f>IF( scriv!AL38&lt;&gt;"", IF(D76&lt;&gt;"","connection ","")&amp;scriv!AL38,IF(D76&lt;&gt;"","connection",""))</f>
        <v/>
      </c>
      <c r="D76" s="82" t="str">
        <f>scriv!AJ38</f>
        <v/>
      </c>
      <c r="E76" s="82" t="str">
        <f>scriv!AK38</f>
        <v/>
      </c>
      <c r="F76" s="156">
        <f>ROW()</f>
        <v>76</v>
      </c>
      <c r="I76" s="81" t="str">
        <f>IF(scriv!AA38&lt;&gt;"",scriv!AA38,J76)</f>
        <v/>
      </c>
      <c r="J76" s="81" t="str">
        <f>IF(scriv!AB38&lt;&gt;"",scriv!AB38,"")</f>
        <v/>
      </c>
      <c r="K76" s="82" t="str">
        <f t="shared" si="3"/>
        <v>none</v>
      </c>
      <c r="L76" s="82" t="str">
        <f t="shared" si="30"/>
        <v>+++&amp;speakTT=</v>
      </c>
      <c r="M76" s="82" t="str">
        <f t="shared" si="4"/>
        <v>OpenClose</v>
      </c>
      <c r="N76" s="82" t="str">
        <f t="shared" si="5"/>
        <v/>
      </c>
      <c r="O76" s="119" t="str">
        <f t="shared" si="31"/>
        <v/>
      </c>
      <c r="P76" s="81" t="str">
        <f>IF(scriv!I38&lt;&gt;"",scriv!I38,"")</f>
        <v/>
      </c>
      <c r="Q76" s="81" t="str">
        <f>IF(scriv!J38&lt;&gt;"",scriv!J38,"")</f>
        <v/>
      </c>
      <c r="R76" s="81">
        <f>IF(scriv!K38&lt;&gt;"",scriv!K38,
IF(I76&lt;&gt;"",1,$R$36))</f>
        <v>0</v>
      </c>
      <c r="S76" s="81" t="str">
        <f>IF(scriv!L38&lt;&gt;"",scriv!L38,
IF(scriv!AB38&lt;&gt;"",$S$36,"none"))</f>
        <v>none</v>
      </c>
      <c r="T76" s="81" t="str">
        <f>IF(scriv!Q38&lt;&gt;"",scriv!Q38,"")</f>
        <v/>
      </c>
      <c r="U76" s="81" t="str">
        <f>IF(scriv!R38&lt;&gt;"",scriv!R38,"")</f>
        <v/>
      </c>
      <c r="V76" s="81" t="str">
        <f>IF(scriv!S38&lt;&gt;"",scriv!S38,"")</f>
        <v/>
      </c>
      <c r="W76" s="81" t="str">
        <f>IF(scriv!T38&lt;&gt;"",scriv!T38,"")</f>
        <v/>
      </c>
      <c r="X76" s="81" t="str">
        <f>IF($E76="",
( IF(scriv!AD38&lt;&gt;"", LEFT( scriv!AD38, FIND(",",scriv!AD38)-1) &amp; "=" &amp; $AH76 &amp; RIGHT( scriv!AD38, LEN(scriv!AD38) + 1 - FIND(",",scriv!AD38)),
  IF($X$36&lt;&gt;"",LEFT( X$36, FIND(",",X$36)-1) &amp; "=" &amp; $AH76 &amp; RIGHT( X$36, LEN(X$36) + 1 - FIND(",",X$36)),""))),
IF(scriv!M38&lt;&gt;"", LEFT( scriv!M38, FIND(",",scriv!M38)-1) &amp; "=" &amp; $AH76 &amp; RIGHT( scriv!M38, LEN(scriv!M38) + 1 - FIND(",",scriv!M38)),
LEFT( X$37, FIND(",",X$37)-1) &amp; "=" &amp; $AH76 &amp; RIGHT( X$37, LEN(X$37) + 1 - FIND(",",X$37))))</f>
        <v>fadeOn=,0.6</v>
      </c>
      <c r="Y76" s="81" t="str">
        <f>IF($E76="",
( IF(scriv!AE38&lt;&gt;"", LEFT( scriv!AE38, FIND(",",scriv!AE38)-1) &amp; "=" &amp; $AH76 &amp; RIGHT( scriv!AE38, LEN(scriv!AE38) + 1 - FIND(",",scriv!AE38)),
  IF($Y$36&lt;&gt;"",LEFT( Y$36, FIND(",",Y$36)-1) &amp; "=" &amp; $AH76 &amp; RIGHT( Y$36, LEN(Y$36) + 1 - FIND(",",Y$36)),""))),
IF(scriv!N38&lt;&gt;"", LEFT( scriv!N38, FIND(",",scriv!N38)-1) &amp; "=" &amp; $AH76 &amp; RIGHT( scriv!N38, LEN(scriv!N38) + 1 - FIND(",",scriv!N38)),
LEFT( Y$37, FIND(",",Y$37)-1) &amp; "=" &amp; $AH76 &amp; RIGHT( Y$37, LEN(Y$37) + 1 - FIND(",",Y$37))))</f>
        <v>fadeOff=,0.6</v>
      </c>
      <c r="Z76" s="81" t="str">
        <f>IF($E76="",
( IF(scriv!AF38&lt;&gt;"", LEFT( scriv!AF38, FIND(",",scriv!AF38)-1) &amp; "=" &amp; $AH76 &amp; RIGHT( scriv!AF38, LEN(scriv!AF38) + 1 - FIND(",",scriv!AF38)),
  IF($Z$36&lt;&gt;"",LEFT( Z$36, FIND(",",Z$36)-1) &amp; "=" &amp; $AH76 &amp; RIGHT( Z$36, LEN(Z$36) + 1 - FIND(",",Z$36)),""))),
IF(scriv!O38&lt;&gt;"", LEFT( scriv!O38, FIND(",",scriv!O38)-1) &amp; "=" &amp; $AH76 &amp; RIGHT( scriv!O38, LEN(scriv!O38) + 1 - FIND(",",scriv!O38)),
LEFT( Z$37, FIND(",",Z$37)-1) &amp; "=" &amp; $AH76 &amp; RIGHT( Z$37, LEN(Z$37) + 1 - FIND(",",Z$37))))</f>
        <v>drawOpen=,1.2</v>
      </c>
      <c r="AA76" s="81" t="str">
        <f>IF($E76="",
( IF(scriv!AG38&lt;&gt;"", LEFT( scriv!AG38, FIND(",",scriv!AG38)-1) &amp; "=" &amp; $AH76 &amp; RIGHT( scriv!AG38, LEN(scriv!AG38) + 1 - FIND(",",scriv!AG38)),
  IF($AA$36&lt;&gt;"",LEFT( AA$36, FIND(",",AA$36)-1) &amp; "=" &amp; $AH76 &amp; RIGHT( AA$36, LEN(AA$36) + 1 - FIND(",",AA$36)),""))),
IF(scriv!P38&lt;&gt;"", LEFT( scriv!P38, FIND(",",scriv!P38)-1) &amp; "=" &amp; $AH76 &amp; RIGHT( scriv!P38, LEN(scriv!P38) + 1 - FIND(",",scriv!P38)),
LEFT( AA$37, FIND(",",AA$37)-1) &amp; "=" &amp; $AH76 &amp; RIGHT( AA$37, LEN(AA$37) + 1 - FIND(",",AA$37))))</f>
        <v>drawClose=,1.2</v>
      </c>
      <c r="AB76" s="167" t="str">
        <f t="shared" si="2"/>
        <v>noTitle</v>
      </c>
      <c r="AC76" s="167"/>
      <c r="AD76" s="45"/>
      <c r="AE76" s="168"/>
      <c r="AF76" s="169">
        <f>IF(D76="",scriv!B38,"")</f>
        <v>0</v>
      </c>
      <c r="AG76" s="170" t="str">
        <f t="shared" si="32"/>
        <v/>
      </c>
      <c r="AH76" s="169" t="str">
        <f t="shared" si="33"/>
        <v/>
      </c>
      <c r="AI76" s="169" t="str">
        <f t="shared" si="34"/>
        <v/>
      </c>
      <c r="AJ76" s="86">
        <f>ROUNDDOWN( (LEN(scriv!B38)+1) / 2, 0 )</f>
        <v>0</v>
      </c>
      <c r="AK76" s="82">
        <f t="shared" si="35"/>
        <v>0</v>
      </c>
      <c r="AL76" s="82" t="str">
        <f t="shared" si="36"/>
        <v>-</v>
      </c>
      <c r="AM76" s="82" t="str">
        <f t="shared" si="37"/>
        <v>-</v>
      </c>
      <c r="AN76" s="82" t="str">
        <f t="shared" si="38"/>
        <v>-</v>
      </c>
      <c r="AO76" s="82" t="str">
        <f t="shared" si="39"/>
        <v>-</v>
      </c>
      <c r="AP76" s="82" t="str">
        <f t="shared" si="40"/>
        <v>-</v>
      </c>
      <c r="AQ76" s="82" t="str">
        <f t="shared" si="41"/>
        <v>-</v>
      </c>
      <c r="AR76" s="82" t="str">
        <f t="shared" si="42"/>
        <v>-</v>
      </c>
      <c r="AT76" s="82">
        <f t="shared" si="8"/>
        <v>10</v>
      </c>
      <c r="AU76" s="82" t="str">
        <f ca="1">IF(    MAX(OFFSET(AL76,0,0,MATCH("-",AL76:AL$638,0))) = 0,"",
IFERROR(MAX(OFFSET(AL76,0,0,MATCH("-",AL76:AL$638,0))),""))</f>
        <v/>
      </c>
      <c r="AV76" s="82" t="str">
        <f ca="1">IF(    MAX(OFFSET(AM76,0,0,MATCH("-",AM76:AM$638,0))) = 0,"",
IFERROR(MAX(OFFSET(AM76,0,0,MATCH("-",AM76:AM$638,0))),""))</f>
        <v/>
      </c>
      <c r="AW76" s="82" t="str">
        <f ca="1">IF(    MAX(OFFSET(AN76,0,0,MATCH("-",AN76:AN$638,0))) = 0,"",
IFERROR(MAX(OFFSET(AN76,0,0,MATCH("-",AN76:AN$638,0))),""))</f>
        <v/>
      </c>
      <c r="AX76" s="82" t="str">
        <f ca="1">IF(    MAX(OFFSET(AO76,0,0,MATCH("-",AO76:AO$638,0))) = 0,"",
IFERROR(MAX(OFFSET(AO76,0,0,MATCH("-",AO76:AO$638,0))),""))</f>
        <v/>
      </c>
      <c r="AY76" s="82" t="str">
        <f ca="1">IF(    MAX(OFFSET(AP76,0,0,MATCH("-",AP76:AP$638,0))) = 0,"",
IFERROR(MAX(OFFSET(AP76,0,0,MATCH("-",AP76:AP$638,0))),""))</f>
        <v/>
      </c>
      <c r="AZ76" s="82" t="str">
        <f ca="1">IF(    MAX(OFFSET(AQ76,0,0,MATCH("-",AQ76:AQ$638,0))) = 0,"",
IFERROR(MAX(OFFSET(AQ76,0,0,MATCH("-",AQ76:AQ$638,0))),""))</f>
        <v/>
      </c>
      <c r="BA76" s="82" t="str">
        <f ca="1">IF(    MAX(OFFSET(AR76,0,0,MATCH("-",AR76:AR$638,0))) = 0,"",
IFERROR(MAX(OFFSET(AR76,0,0,MATCH("-",AR76:AR$638,0))),""))</f>
        <v/>
      </c>
      <c r="BB76" s="112">
        <f t="shared" ca="1" si="43"/>
        <v>-198</v>
      </c>
      <c r="BC76" s="111" t="str">
        <f t="shared" ca="1" si="44"/>
        <v>Radius</v>
      </c>
      <c r="BD76" s="112">
        <f t="shared" ca="1" si="45"/>
        <v>0</v>
      </c>
      <c r="BE76" s="111">
        <f t="shared" ca="1" si="46"/>
        <v>200</v>
      </c>
      <c r="BF76" s="113" t="e">
        <f t="shared" ca="1" si="47"/>
        <v>#VALUE!</v>
      </c>
      <c r="BG76" s="113" t="e">
        <f t="shared" ca="1" si="48"/>
        <v>#VALUE!</v>
      </c>
      <c r="BH76" s="112">
        <f t="shared" ca="1" si="49"/>
        <v>2000</v>
      </c>
      <c r="BI76" s="112">
        <f t="shared" ca="1" si="50"/>
        <v>200</v>
      </c>
      <c r="BJ76" s="157"/>
      <c r="BK76" s="157"/>
      <c r="BL76" s="158" t="str">
        <f>scriv!AI38</f>
        <v/>
      </c>
      <c r="BM76" s="157"/>
      <c r="BN76" s="157" t="str">
        <f t="shared" si="51"/>
        <v>node</v>
      </c>
      <c r="BO76" s="157"/>
      <c r="BP76" s="159">
        <f t="shared" ca="1" si="52"/>
        <v>0</v>
      </c>
      <c r="BQ76" s="159">
        <f t="shared" ca="1" si="53"/>
        <v>0</v>
      </c>
      <c r="BR76" s="159">
        <f t="shared" si="18"/>
        <v>1</v>
      </c>
      <c r="BS76" s="159" t="str">
        <f t="shared" si="19"/>
        <v>symbol</v>
      </c>
      <c r="BT76" s="157" t="str">
        <f ca="1">IF(scriv!V38&lt;&gt;"",scriv!V38,
IF(E76="",IFERROR(VLOOKUP(BL76,$AH$40:$BT$638,39,FALSE),$BT$36),
$BT$37))</f>
        <v>NodeSquare</v>
      </c>
      <c r="BU76" s="166">
        <f t="shared" ca="1" si="54"/>
        <v>2000</v>
      </c>
      <c r="BV76" s="166">
        <f t="shared" ca="1" si="55"/>
        <v>200</v>
      </c>
      <c r="BW76" s="166">
        <f t="shared" ca="1" si="56"/>
        <v>0</v>
      </c>
      <c r="BX76" s="166">
        <f t="shared" ca="1" si="57"/>
        <v>0</v>
      </c>
      <c r="BY76" s="180" t="str">
        <f t="shared" si="58"/>
        <v/>
      </c>
      <c r="BZ76" s="180" t="str">
        <f t="shared" si="59"/>
        <v/>
      </c>
      <c r="CA76" s="81" t="str">
        <f>IF(scriv!E38&lt;&gt;"",scriv!E38,"")</f>
        <v/>
      </c>
      <c r="CB76" s="82">
        <f t="shared" si="29"/>
        <v>0</v>
      </c>
      <c r="CC76" s="82">
        <f t="shared" si="60"/>
        <v>0</v>
      </c>
      <c r="CD76" s="82" t="str">
        <f t="shared" si="61"/>
        <v>-</v>
      </c>
      <c r="CE76" s="82" t="str">
        <f t="shared" si="62"/>
        <v>-</v>
      </c>
      <c r="CF76" s="82" t="str">
        <f t="shared" si="63"/>
        <v>-</v>
      </c>
      <c r="CG76" s="82" t="str">
        <f t="shared" si="64"/>
        <v>-</v>
      </c>
      <c r="CH76" s="82" t="str">
        <f t="shared" si="65"/>
        <v>-</v>
      </c>
      <c r="CI76" s="82" t="str">
        <f t="shared" si="66"/>
        <v>-</v>
      </c>
      <c r="CJ76" s="82" t="str">
        <f t="shared" si="67"/>
        <v>-</v>
      </c>
      <c r="CK76" s="82" t="str">
        <f t="shared" si="68"/>
        <v>-</v>
      </c>
    </row>
    <row r="77" spans="1:89" s="82" customFormat="1" ht="18" customHeight="1">
      <c r="A77" s="81" t="str">
        <f>scriv!AH39</f>
        <v/>
      </c>
      <c r="B77" s="81" t="str">
        <f>IF(scriv!D39&lt;&gt;"",scriv!D39,"")</f>
        <v/>
      </c>
      <c r="C77" s="81" t="str">
        <f>IF( scriv!AL39&lt;&gt;"", IF(D77&lt;&gt;"","connection ","")&amp;scriv!AL39,IF(D77&lt;&gt;"","connection",""))</f>
        <v/>
      </c>
      <c r="D77" s="82" t="str">
        <f>scriv!AJ39</f>
        <v/>
      </c>
      <c r="E77" s="82" t="str">
        <f>scriv!AK39</f>
        <v/>
      </c>
      <c r="F77" s="156">
        <f>ROW()</f>
        <v>77</v>
      </c>
      <c r="I77" s="81" t="str">
        <f>IF(scriv!AA39&lt;&gt;"",scriv!AA39,J77)</f>
        <v/>
      </c>
      <c r="J77" s="81" t="str">
        <f>IF(scriv!AB39&lt;&gt;"",scriv!AB39,"")</f>
        <v/>
      </c>
      <c r="K77" s="82" t="str">
        <f t="shared" si="3"/>
        <v>none</v>
      </c>
      <c r="L77" s="82" t="str">
        <f t="shared" si="30"/>
        <v>+++&amp;speakTT=</v>
      </c>
      <c r="M77" s="82" t="str">
        <f t="shared" si="4"/>
        <v>OpenClose</v>
      </c>
      <c r="N77" s="82" t="str">
        <f t="shared" si="5"/>
        <v/>
      </c>
      <c r="O77" s="119" t="str">
        <f t="shared" si="31"/>
        <v/>
      </c>
      <c r="P77" s="81" t="str">
        <f>IF(scriv!I39&lt;&gt;"",scriv!I39,"")</f>
        <v/>
      </c>
      <c r="Q77" s="81" t="str">
        <f>IF(scriv!J39&lt;&gt;"",scriv!J39,"")</f>
        <v/>
      </c>
      <c r="R77" s="81">
        <f>IF(scriv!K39&lt;&gt;"",scriv!K39,
IF(I77&lt;&gt;"",1,$R$36))</f>
        <v>0</v>
      </c>
      <c r="S77" s="81" t="str">
        <f>IF(scriv!L39&lt;&gt;"",scriv!L39,
IF(scriv!AB39&lt;&gt;"",$S$36,"none"))</f>
        <v>none</v>
      </c>
      <c r="T77" s="81" t="str">
        <f>IF(scriv!Q39&lt;&gt;"",scriv!Q39,"")</f>
        <v/>
      </c>
      <c r="U77" s="81" t="str">
        <f>IF(scriv!R39&lt;&gt;"",scriv!R39,"")</f>
        <v/>
      </c>
      <c r="V77" s="81" t="str">
        <f>IF(scriv!S39&lt;&gt;"",scriv!S39,"")</f>
        <v/>
      </c>
      <c r="W77" s="81" t="str">
        <f>IF(scriv!T39&lt;&gt;"",scriv!T39,"")</f>
        <v/>
      </c>
      <c r="X77" s="81" t="str">
        <f>IF($E77="",
( IF(scriv!AD39&lt;&gt;"", LEFT( scriv!AD39, FIND(",",scriv!AD39)-1) &amp; "=" &amp; $AH77 &amp; RIGHT( scriv!AD39, LEN(scriv!AD39) + 1 - FIND(",",scriv!AD39)),
  IF($X$36&lt;&gt;"",LEFT( X$36, FIND(",",X$36)-1) &amp; "=" &amp; $AH77 &amp; RIGHT( X$36, LEN(X$36) + 1 - FIND(",",X$36)),""))),
IF(scriv!M39&lt;&gt;"", LEFT( scriv!M39, FIND(",",scriv!M39)-1) &amp; "=" &amp; $AH77 &amp; RIGHT( scriv!M39, LEN(scriv!M39) + 1 - FIND(",",scriv!M39)),
LEFT( X$37, FIND(",",X$37)-1) &amp; "=" &amp; $AH77 &amp; RIGHT( X$37, LEN(X$37) + 1 - FIND(",",X$37))))</f>
        <v>fadeOn=,0.6</v>
      </c>
      <c r="Y77" s="81" t="str">
        <f>IF($E77="",
( IF(scriv!AE39&lt;&gt;"", LEFT( scriv!AE39, FIND(",",scriv!AE39)-1) &amp; "=" &amp; $AH77 &amp; RIGHT( scriv!AE39, LEN(scriv!AE39) + 1 - FIND(",",scriv!AE39)),
  IF($Y$36&lt;&gt;"",LEFT( Y$36, FIND(",",Y$36)-1) &amp; "=" &amp; $AH77 &amp; RIGHT( Y$36, LEN(Y$36) + 1 - FIND(",",Y$36)),""))),
IF(scriv!N39&lt;&gt;"", LEFT( scriv!N39, FIND(",",scriv!N39)-1) &amp; "=" &amp; $AH77 &amp; RIGHT( scriv!N39, LEN(scriv!N39) + 1 - FIND(",",scriv!N39)),
LEFT( Y$37, FIND(",",Y$37)-1) &amp; "=" &amp; $AH77 &amp; RIGHT( Y$37, LEN(Y$37) + 1 - FIND(",",Y$37))))</f>
        <v>fadeOff=,0.6</v>
      </c>
      <c r="Z77" s="81" t="str">
        <f>IF($E77="",
( IF(scriv!AF39&lt;&gt;"", LEFT( scriv!AF39, FIND(",",scriv!AF39)-1) &amp; "=" &amp; $AH77 &amp; RIGHT( scriv!AF39, LEN(scriv!AF39) + 1 - FIND(",",scriv!AF39)),
  IF($Z$36&lt;&gt;"",LEFT( Z$36, FIND(",",Z$36)-1) &amp; "=" &amp; $AH77 &amp; RIGHT( Z$36, LEN(Z$36) + 1 - FIND(",",Z$36)),""))),
IF(scriv!O39&lt;&gt;"", LEFT( scriv!O39, FIND(",",scriv!O39)-1) &amp; "=" &amp; $AH77 &amp; RIGHT( scriv!O39, LEN(scriv!O39) + 1 - FIND(",",scriv!O39)),
LEFT( Z$37, FIND(",",Z$37)-1) &amp; "=" &amp; $AH77 &amp; RIGHT( Z$37, LEN(Z$37) + 1 - FIND(",",Z$37))))</f>
        <v>drawOpen=,1.2</v>
      </c>
      <c r="AA77" s="81" t="str">
        <f>IF($E77="",
( IF(scriv!AG39&lt;&gt;"", LEFT( scriv!AG39, FIND(",",scriv!AG39)-1) &amp; "=" &amp; $AH77 &amp; RIGHT( scriv!AG39, LEN(scriv!AG39) + 1 - FIND(",",scriv!AG39)),
  IF($AA$36&lt;&gt;"",LEFT( AA$36, FIND(",",AA$36)-1) &amp; "=" &amp; $AH77 &amp; RIGHT( AA$36, LEN(AA$36) + 1 - FIND(",",AA$36)),""))),
IF(scriv!P39&lt;&gt;"", LEFT( scriv!P39, FIND(",",scriv!P39)-1) &amp; "=" &amp; $AH77 &amp; RIGHT( scriv!P39, LEN(scriv!P39) + 1 - FIND(",",scriv!P39)),
LEFT( AA$37, FIND(",",AA$37)-1) &amp; "=" &amp; $AH77 &amp; RIGHT( AA$37, LEN(AA$37) + 1 - FIND(",",AA$37))))</f>
        <v>drawClose=,1.2</v>
      </c>
      <c r="AB77" s="167" t="str">
        <f t="shared" si="2"/>
        <v>noTitle</v>
      </c>
      <c r="AC77" s="167"/>
      <c r="AD77" s="45"/>
      <c r="AE77" s="168"/>
      <c r="AF77" s="169">
        <f>IF(D77="",scriv!B39,"")</f>
        <v>0</v>
      </c>
      <c r="AG77" s="170" t="str">
        <f t="shared" si="32"/>
        <v/>
      </c>
      <c r="AH77" s="169" t="str">
        <f t="shared" si="33"/>
        <v/>
      </c>
      <c r="AI77" s="169" t="str">
        <f t="shared" si="34"/>
        <v/>
      </c>
      <c r="AJ77" s="86">
        <f>ROUNDDOWN( (LEN(scriv!B39)+1) / 2, 0 )</f>
        <v>0</v>
      </c>
      <c r="AK77" s="82">
        <f t="shared" si="35"/>
        <v>0</v>
      </c>
      <c r="AL77" s="82" t="str">
        <f t="shared" si="36"/>
        <v>-</v>
      </c>
      <c r="AM77" s="82" t="str">
        <f t="shared" si="37"/>
        <v>-</v>
      </c>
      <c r="AN77" s="82" t="str">
        <f t="shared" si="38"/>
        <v>-</v>
      </c>
      <c r="AO77" s="82" t="str">
        <f t="shared" si="39"/>
        <v>-</v>
      </c>
      <c r="AP77" s="82" t="str">
        <f t="shared" si="40"/>
        <v>-</v>
      </c>
      <c r="AQ77" s="82" t="str">
        <f t="shared" si="41"/>
        <v>-</v>
      </c>
      <c r="AR77" s="82" t="str">
        <f t="shared" si="42"/>
        <v>-</v>
      </c>
      <c r="AT77" s="82">
        <f t="shared" si="8"/>
        <v>10</v>
      </c>
      <c r="AU77" s="82" t="str">
        <f ca="1">IF(    MAX(OFFSET(AL77,0,0,MATCH("-",AL77:AL$638,0))) = 0,"",
IFERROR(MAX(OFFSET(AL77,0,0,MATCH("-",AL77:AL$638,0))),""))</f>
        <v/>
      </c>
      <c r="AV77" s="82" t="str">
        <f ca="1">IF(    MAX(OFFSET(AM77,0,0,MATCH("-",AM77:AM$638,0))) = 0,"",
IFERROR(MAX(OFFSET(AM77,0,0,MATCH("-",AM77:AM$638,0))),""))</f>
        <v/>
      </c>
      <c r="AW77" s="82" t="str">
        <f ca="1">IF(    MAX(OFFSET(AN77,0,0,MATCH("-",AN77:AN$638,0))) = 0,"",
IFERROR(MAX(OFFSET(AN77,0,0,MATCH("-",AN77:AN$638,0))),""))</f>
        <v/>
      </c>
      <c r="AX77" s="82" t="str">
        <f ca="1">IF(    MAX(OFFSET(AO77,0,0,MATCH("-",AO77:AO$638,0))) = 0,"",
IFERROR(MAX(OFFSET(AO77,0,0,MATCH("-",AO77:AO$638,0))),""))</f>
        <v/>
      </c>
      <c r="AY77" s="82" t="str">
        <f ca="1">IF(    MAX(OFFSET(AP77,0,0,MATCH("-",AP77:AP$638,0))) = 0,"",
IFERROR(MAX(OFFSET(AP77,0,0,MATCH("-",AP77:AP$638,0))),""))</f>
        <v/>
      </c>
      <c r="AZ77" s="82" t="str">
        <f ca="1">IF(    MAX(OFFSET(AQ77,0,0,MATCH("-",AQ77:AQ$638,0))) = 0,"",
IFERROR(MAX(OFFSET(AQ77,0,0,MATCH("-",AQ77:AQ$638,0))),""))</f>
        <v/>
      </c>
      <c r="BA77" s="82" t="str">
        <f ca="1">IF(    MAX(OFFSET(AR77,0,0,MATCH("-",AR77:AR$638,0))) = 0,"",
IFERROR(MAX(OFFSET(AR77,0,0,MATCH("-",AR77:AR$638,0))),""))</f>
        <v/>
      </c>
      <c r="BB77" s="112">
        <f t="shared" ca="1" si="43"/>
        <v>-198</v>
      </c>
      <c r="BC77" s="111" t="str">
        <f t="shared" ca="1" si="44"/>
        <v>Radius</v>
      </c>
      <c r="BD77" s="112">
        <f t="shared" ca="1" si="45"/>
        <v>0</v>
      </c>
      <c r="BE77" s="111">
        <f t="shared" ca="1" si="46"/>
        <v>200</v>
      </c>
      <c r="BF77" s="113" t="e">
        <f t="shared" ca="1" si="47"/>
        <v>#VALUE!</v>
      </c>
      <c r="BG77" s="113" t="e">
        <f t="shared" ca="1" si="48"/>
        <v>#VALUE!</v>
      </c>
      <c r="BH77" s="112">
        <f t="shared" ca="1" si="49"/>
        <v>2000</v>
      </c>
      <c r="BI77" s="112">
        <f t="shared" ca="1" si="50"/>
        <v>200</v>
      </c>
      <c r="BJ77" s="157"/>
      <c r="BK77" s="157"/>
      <c r="BL77" s="158" t="str">
        <f>scriv!AI39</f>
        <v/>
      </c>
      <c r="BM77" s="157"/>
      <c r="BN77" s="157" t="str">
        <f t="shared" si="51"/>
        <v>node</v>
      </c>
      <c r="BO77" s="157"/>
      <c r="BP77" s="159">
        <f t="shared" ca="1" si="52"/>
        <v>0</v>
      </c>
      <c r="BQ77" s="159">
        <f t="shared" ca="1" si="53"/>
        <v>0</v>
      </c>
      <c r="BR77" s="159">
        <f t="shared" si="18"/>
        <v>1</v>
      </c>
      <c r="BS77" s="159" t="str">
        <f t="shared" si="19"/>
        <v>symbol</v>
      </c>
      <c r="BT77" s="157" t="str">
        <f ca="1">IF(scriv!V39&lt;&gt;"",scriv!V39,
IF(E77="",IFERROR(VLOOKUP(BL77,$AH$40:$BT$638,39,FALSE),$BT$36),
$BT$37))</f>
        <v>NodeSquare</v>
      </c>
      <c r="BU77" s="166">
        <f t="shared" ca="1" si="54"/>
        <v>2000</v>
      </c>
      <c r="BV77" s="166">
        <f t="shared" ca="1" si="55"/>
        <v>200</v>
      </c>
      <c r="BW77" s="166">
        <f t="shared" ca="1" si="56"/>
        <v>0</v>
      </c>
      <c r="BX77" s="166">
        <f t="shared" ca="1" si="57"/>
        <v>0</v>
      </c>
      <c r="BY77" s="180" t="str">
        <f t="shared" si="58"/>
        <v/>
      </c>
      <c r="BZ77" s="180" t="str">
        <f t="shared" si="59"/>
        <v/>
      </c>
      <c r="CA77" s="81" t="str">
        <f>IF(scriv!E39&lt;&gt;"",scriv!E39,"")</f>
        <v/>
      </c>
      <c r="CB77" s="82">
        <f t="shared" si="29"/>
        <v>0</v>
      </c>
      <c r="CC77" s="82">
        <f t="shared" si="60"/>
        <v>0</v>
      </c>
      <c r="CD77" s="82" t="str">
        <f t="shared" si="61"/>
        <v>-</v>
      </c>
      <c r="CE77" s="82" t="str">
        <f t="shared" si="62"/>
        <v>-</v>
      </c>
      <c r="CF77" s="82" t="str">
        <f t="shared" si="63"/>
        <v>-</v>
      </c>
      <c r="CG77" s="82" t="str">
        <f t="shared" si="64"/>
        <v>-</v>
      </c>
      <c r="CH77" s="82" t="str">
        <f t="shared" si="65"/>
        <v>-</v>
      </c>
      <c r="CI77" s="82" t="str">
        <f t="shared" si="66"/>
        <v>-</v>
      </c>
      <c r="CJ77" s="82" t="str">
        <f t="shared" si="67"/>
        <v>-</v>
      </c>
      <c r="CK77" s="82" t="str">
        <f t="shared" si="68"/>
        <v>-</v>
      </c>
    </row>
    <row r="78" spans="1:89" s="82" customFormat="1" ht="18" customHeight="1">
      <c r="A78" s="81" t="str">
        <f>scriv!AH40</f>
        <v/>
      </c>
      <c r="B78" s="81" t="str">
        <f>IF(scriv!D40&lt;&gt;"",scriv!D40,"")</f>
        <v/>
      </c>
      <c r="C78" s="81" t="str">
        <f>IF( scriv!AL40&lt;&gt;"", IF(D78&lt;&gt;"","connection ","")&amp;scriv!AL40,IF(D78&lt;&gt;"","connection",""))</f>
        <v/>
      </c>
      <c r="D78" s="82" t="str">
        <f>scriv!AJ40</f>
        <v/>
      </c>
      <c r="E78" s="82" t="str">
        <f>scriv!AK40</f>
        <v/>
      </c>
      <c r="F78" s="156">
        <f>ROW()</f>
        <v>78</v>
      </c>
      <c r="I78" s="81" t="str">
        <f>IF(scriv!AA40&lt;&gt;"",scriv!AA40,J78)</f>
        <v/>
      </c>
      <c r="J78" s="81" t="str">
        <f>IF(scriv!AB40&lt;&gt;"",scriv!AB40,"")</f>
        <v/>
      </c>
      <c r="K78" s="82" t="str">
        <f t="shared" si="3"/>
        <v>none</v>
      </c>
      <c r="L78" s="82" t="str">
        <f t="shared" si="30"/>
        <v>+++&amp;speakTT=</v>
      </c>
      <c r="M78" s="82" t="str">
        <f t="shared" si="4"/>
        <v>OpenClose</v>
      </c>
      <c r="N78" s="82" t="str">
        <f t="shared" si="5"/>
        <v/>
      </c>
      <c r="O78" s="119" t="str">
        <f t="shared" si="31"/>
        <v/>
      </c>
      <c r="P78" s="81" t="str">
        <f>IF(scriv!I40&lt;&gt;"",scriv!I40,"")</f>
        <v/>
      </c>
      <c r="Q78" s="81" t="str">
        <f>IF(scriv!J40&lt;&gt;"",scriv!J40,"")</f>
        <v/>
      </c>
      <c r="R78" s="81">
        <f>IF(scriv!K40&lt;&gt;"",scriv!K40,
IF(I78&lt;&gt;"",1,$R$36))</f>
        <v>0</v>
      </c>
      <c r="S78" s="81" t="str">
        <f>IF(scriv!L40&lt;&gt;"",scriv!L40,
IF(scriv!AB40&lt;&gt;"",$S$36,"none"))</f>
        <v>none</v>
      </c>
      <c r="T78" s="81" t="str">
        <f>IF(scriv!Q40&lt;&gt;"",scriv!Q40,"")</f>
        <v/>
      </c>
      <c r="U78" s="81" t="str">
        <f>IF(scriv!R40&lt;&gt;"",scriv!R40,"")</f>
        <v/>
      </c>
      <c r="V78" s="81" t="str">
        <f>IF(scriv!S40&lt;&gt;"",scriv!S40,"")</f>
        <v/>
      </c>
      <c r="W78" s="81" t="str">
        <f>IF(scriv!T40&lt;&gt;"",scriv!T40,"")</f>
        <v/>
      </c>
      <c r="X78" s="81" t="str">
        <f>IF($E78="",
( IF(scriv!AD40&lt;&gt;"", LEFT( scriv!AD40, FIND(",",scriv!AD40)-1) &amp; "=" &amp; $AH78 &amp; RIGHT( scriv!AD40, LEN(scriv!AD40) + 1 - FIND(",",scriv!AD40)),
  IF($X$36&lt;&gt;"",LEFT( X$36, FIND(",",X$36)-1) &amp; "=" &amp; $AH78 &amp; RIGHT( X$36, LEN(X$36) + 1 - FIND(",",X$36)),""))),
IF(scriv!M40&lt;&gt;"", LEFT( scriv!M40, FIND(",",scriv!M40)-1) &amp; "=" &amp; $AH78 &amp; RIGHT( scriv!M40, LEN(scriv!M40) + 1 - FIND(",",scriv!M40)),
LEFT( X$37, FIND(",",X$37)-1) &amp; "=" &amp; $AH78 &amp; RIGHT( X$37, LEN(X$37) + 1 - FIND(",",X$37))))</f>
        <v>fadeOn=,0.6</v>
      </c>
      <c r="Y78" s="81" t="str">
        <f>IF($E78="",
( IF(scriv!AE40&lt;&gt;"", LEFT( scriv!AE40, FIND(",",scriv!AE40)-1) &amp; "=" &amp; $AH78 &amp; RIGHT( scriv!AE40, LEN(scriv!AE40) + 1 - FIND(",",scriv!AE40)),
  IF($Y$36&lt;&gt;"",LEFT( Y$36, FIND(",",Y$36)-1) &amp; "=" &amp; $AH78 &amp; RIGHT( Y$36, LEN(Y$36) + 1 - FIND(",",Y$36)),""))),
IF(scriv!N40&lt;&gt;"", LEFT( scriv!N40, FIND(",",scriv!N40)-1) &amp; "=" &amp; $AH78 &amp; RIGHT( scriv!N40, LEN(scriv!N40) + 1 - FIND(",",scriv!N40)),
LEFT( Y$37, FIND(",",Y$37)-1) &amp; "=" &amp; $AH78 &amp; RIGHT( Y$37, LEN(Y$37) + 1 - FIND(",",Y$37))))</f>
        <v>fadeOff=,0.6</v>
      </c>
      <c r="Z78" s="81" t="str">
        <f>IF($E78="",
( IF(scriv!AF40&lt;&gt;"", LEFT( scriv!AF40, FIND(",",scriv!AF40)-1) &amp; "=" &amp; $AH78 &amp; RIGHT( scriv!AF40, LEN(scriv!AF40) + 1 - FIND(",",scriv!AF40)),
  IF($Z$36&lt;&gt;"",LEFT( Z$36, FIND(",",Z$36)-1) &amp; "=" &amp; $AH78 &amp; RIGHT( Z$36, LEN(Z$36) + 1 - FIND(",",Z$36)),""))),
IF(scriv!O40&lt;&gt;"", LEFT( scriv!O40, FIND(",",scriv!O40)-1) &amp; "=" &amp; $AH78 &amp; RIGHT( scriv!O40, LEN(scriv!O40) + 1 - FIND(",",scriv!O40)),
LEFT( Z$37, FIND(",",Z$37)-1) &amp; "=" &amp; $AH78 &amp; RIGHT( Z$37, LEN(Z$37) + 1 - FIND(",",Z$37))))</f>
        <v>drawOpen=,1.2</v>
      </c>
      <c r="AA78" s="81" t="str">
        <f>IF($E78="",
( IF(scriv!AG40&lt;&gt;"", LEFT( scriv!AG40, FIND(",",scriv!AG40)-1) &amp; "=" &amp; $AH78 &amp; RIGHT( scriv!AG40, LEN(scriv!AG40) + 1 - FIND(",",scriv!AG40)),
  IF($AA$36&lt;&gt;"",LEFT( AA$36, FIND(",",AA$36)-1) &amp; "=" &amp; $AH78 &amp; RIGHT( AA$36, LEN(AA$36) + 1 - FIND(",",AA$36)),""))),
IF(scriv!P40&lt;&gt;"", LEFT( scriv!P40, FIND(",",scriv!P40)-1) &amp; "=" &amp; $AH78 &amp; RIGHT( scriv!P40, LEN(scriv!P40) + 1 - FIND(",",scriv!P40)),
LEFT( AA$37, FIND(",",AA$37)-1) &amp; "=" &amp; $AH78 &amp; RIGHT( AA$37, LEN(AA$37) + 1 - FIND(",",AA$37))))</f>
        <v>drawClose=,1.2</v>
      </c>
      <c r="AB78" s="167" t="str">
        <f t="shared" si="2"/>
        <v>noTitle</v>
      </c>
      <c r="AC78" s="167"/>
      <c r="AD78" s="45"/>
      <c r="AE78" s="168"/>
      <c r="AF78" s="169">
        <f>IF(D78="",scriv!B40,"")</f>
        <v>0</v>
      </c>
      <c r="AG78" s="170" t="str">
        <f t="shared" si="32"/>
        <v/>
      </c>
      <c r="AH78" s="169" t="str">
        <f t="shared" si="33"/>
        <v/>
      </c>
      <c r="AI78" s="169" t="str">
        <f t="shared" si="34"/>
        <v/>
      </c>
      <c r="AJ78" s="86">
        <f>ROUNDDOWN( (LEN(scriv!B40)+1) / 2, 0 )</f>
        <v>0</v>
      </c>
      <c r="AK78" s="82">
        <f t="shared" si="35"/>
        <v>0</v>
      </c>
      <c r="AL78" s="82" t="str">
        <f t="shared" si="36"/>
        <v>-</v>
      </c>
      <c r="AM78" s="82" t="str">
        <f t="shared" si="37"/>
        <v>-</v>
      </c>
      <c r="AN78" s="82" t="str">
        <f t="shared" si="38"/>
        <v>-</v>
      </c>
      <c r="AO78" s="82" t="str">
        <f t="shared" si="39"/>
        <v>-</v>
      </c>
      <c r="AP78" s="82" t="str">
        <f t="shared" si="40"/>
        <v>-</v>
      </c>
      <c r="AQ78" s="82" t="str">
        <f t="shared" si="41"/>
        <v>-</v>
      </c>
      <c r="AR78" s="82" t="str">
        <f t="shared" si="42"/>
        <v>-</v>
      </c>
      <c r="AT78" s="82">
        <f t="shared" si="8"/>
        <v>10</v>
      </c>
      <c r="AU78" s="82" t="str">
        <f ca="1">IF(    MAX(OFFSET(AL78,0,0,MATCH("-",AL78:AL$638,0))) = 0,"",
IFERROR(MAX(OFFSET(AL78,0,0,MATCH("-",AL78:AL$638,0))),""))</f>
        <v/>
      </c>
      <c r="AV78" s="82" t="str">
        <f ca="1">IF(    MAX(OFFSET(AM78,0,0,MATCH("-",AM78:AM$638,0))) = 0,"",
IFERROR(MAX(OFFSET(AM78,0,0,MATCH("-",AM78:AM$638,0))),""))</f>
        <v/>
      </c>
      <c r="AW78" s="82" t="str">
        <f ca="1">IF(    MAX(OFFSET(AN78,0,0,MATCH("-",AN78:AN$638,0))) = 0,"",
IFERROR(MAX(OFFSET(AN78,0,0,MATCH("-",AN78:AN$638,0))),""))</f>
        <v/>
      </c>
      <c r="AX78" s="82" t="str">
        <f ca="1">IF(    MAX(OFFSET(AO78,0,0,MATCH("-",AO78:AO$638,0))) = 0,"",
IFERROR(MAX(OFFSET(AO78,0,0,MATCH("-",AO78:AO$638,0))),""))</f>
        <v/>
      </c>
      <c r="AY78" s="82" t="str">
        <f ca="1">IF(    MAX(OFFSET(AP78,0,0,MATCH("-",AP78:AP$638,0))) = 0,"",
IFERROR(MAX(OFFSET(AP78,0,0,MATCH("-",AP78:AP$638,0))),""))</f>
        <v/>
      </c>
      <c r="AZ78" s="82" t="str">
        <f ca="1">IF(    MAX(OFFSET(AQ78,0,0,MATCH("-",AQ78:AQ$638,0))) = 0,"",
IFERROR(MAX(OFFSET(AQ78,0,0,MATCH("-",AQ78:AQ$638,0))),""))</f>
        <v/>
      </c>
      <c r="BA78" s="82" t="str">
        <f ca="1">IF(    MAX(OFFSET(AR78,0,0,MATCH("-",AR78:AR$638,0))) = 0,"",
IFERROR(MAX(OFFSET(AR78,0,0,MATCH("-",AR78:AR$638,0))),""))</f>
        <v/>
      </c>
      <c r="BB78" s="112">
        <f t="shared" ca="1" si="43"/>
        <v>-198</v>
      </c>
      <c r="BC78" s="111" t="str">
        <f t="shared" ca="1" si="44"/>
        <v>Radius</v>
      </c>
      <c r="BD78" s="112">
        <f t="shared" ca="1" si="45"/>
        <v>0</v>
      </c>
      <c r="BE78" s="111">
        <f t="shared" ca="1" si="46"/>
        <v>200</v>
      </c>
      <c r="BF78" s="113" t="e">
        <f t="shared" ca="1" si="47"/>
        <v>#VALUE!</v>
      </c>
      <c r="BG78" s="113" t="e">
        <f t="shared" ca="1" si="48"/>
        <v>#VALUE!</v>
      </c>
      <c r="BH78" s="112">
        <f t="shared" ca="1" si="49"/>
        <v>2000</v>
      </c>
      <c r="BI78" s="112">
        <f t="shared" ca="1" si="50"/>
        <v>200</v>
      </c>
      <c r="BJ78" s="157"/>
      <c r="BK78" s="157"/>
      <c r="BL78" s="158" t="str">
        <f>scriv!AI40</f>
        <v/>
      </c>
      <c r="BM78" s="157"/>
      <c r="BN78" s="157" t="str">
        <f t="shared" si="51"/>
        <v>node</v>
      </c>
      <c r="BO78" s="157"/>
      <c r="BP78" s="159">
        <f t="shared" ca="1" si="52"/>
        <v>0</v>
      </c>
      <c r="BQ78" s="159">
        <f t="shared" ca="1" si="53"/>
        <v>0</v>
      </c>
      <c r="BR78" s="159">
        <f t="shared" si="18"/>
        <v>1</v>
      </c>
      <c r="BS78" s="159" t="str">
        <f t="shared" si="19"/>
        <v>symbol</v>
      </c>
      <c r="BT78" s="157" t="str">
        <f ca="1">IF(scriv!V40&lt;&gt;"",scriv!V40,
IF(E78="",IFERROR(VLOOKUP(BL78,$AH$40:$BT$638,39,FALSE),$BT$36),
$BT$37))</f>
        <v>NodeSquare</v>
      </c>
      <c r="BU78" s="166">
        <f t="shared" ca="1" si="54"/>
        <v>2000</v>
      </c>
      <c r="BV78" s="166">
        <f t="shared" ca="1" si="55"/>
        <v>200</v>
      </c>
      <c r="BW78" s="166">
        <f t="shared" ca="1" si="56"/>
        <v>0</v>
      </c>
      <c r="BX78" s="166">
        <f t="shared" ca="1" si="57"/>
        <v>0</v>
      </c>
      <c r="BY78" s="180" t="str">
        <f t="shared" si="58"/>
        <v/>
      </c>
      <c r="BZ78" s="180" t="str">
        <f t="shared" si="59"/>
        <v/>
      </c>
      <c r="CA78" s="81" t="str">
        <f>IF(scriv!E40&lt;&gt;"",scriv!E40,"")</f>
        <v/>
      </c>
      <c r="CB78" s="82">
        <f t="shared" si="29"/>
        <v>0</v>
      </c>
      <c r="CC78" s="82">
        <f t="shared" si="60"/>
        <v>0</v>
      </c>
      <c r="CD78" s="82" t="str">
        <f t="shared" si="61"/>
        <v>-</v>
      </c>
      <c r="CE78" s="82" t="str">
        <f t="shared" si="62"/>
        <v>-</v>
      </c>
      <c r="CF78" s="82" t="str">
        <f t="shared" si="63"/>
        <v>-</v>
      </c>
      <c r="CG78" s="82" t="str">
        <f t="shared" si="64"/>
        <v>-</v>
      </c>
      <c r="CH78" s="82" t="str">
        <f t="shared" si="65"/>
        <v>-</v>
      </c>
      <c r="CI78" s="82" t="str">
        <f t="shared" si="66"/>
        <v>-</v>
      </c>
      <c r="CJ78" s="82" t="str">
        <f t="shared" si="67"/>
        <v>-</v>
      </c>
      <c r="CK78" s="82" t="str">
        <f t="shared" si="68"/>
        <v>-</v>
      </c>
    </row>
    <row r="79" spans="1:89" s="82" customFormat="1" ht="18" customHeight="1">
      <c r="A79" s="81" t="str">
        <f>scriv!AH41</f>
        <v/>
      </c>
      <c r="B79" s="81" t="str">
        <f>IF(scriv!D41&lt;&gt;"",scriv!D41,"")</f>
        <v/>
      </c>
      <c r="C79" s="81" t="str">
        <f>IF( scriv!AL41&lt;&gt;"", IF(D79&lt;&gt;"","connection ","")&amp;scriv!AL41,IF(D79&lt;&gt;"","connection",""))</f>
        <v/>
      </c>
      <c r="D79" s="82" t="str">
        <f>scriv!AJ41</f>
        <v/>
      </c>
      <c r="E79" s="82" t="str">
        <f>scriv!AK41</f>
        <v/>
      </c>
      <c r="F79" s="156">
        <f>ROW()</f>
        <v>79</v>
      </c>
      <c r="I79" s="81" t="str">
        <f>IF(scriv!AA41&lt;&gt;"",scriv!AA41,J79)</f>
        <v/>
      </c>
      <c r="J79" s="81" t="str">
        <f>IF(scriv!AB41&lt;&gt;"",scriv!AB41,"")</f>
        <v/>
      </c>
      <c r="K79" s="82" t="str">
        <f t="shared" si="3"/>
        <v>none</v>
      </c>
      <c r="L79" s="82" t="str">
        <f t="shared" si="30"/>
        <v>+++&amp;speakTT=</v>
      </c>
      <c r="M79" s="82" t="str">
        <f t="shared" si="4"/>
        <v>OpenClose</v>
      </c>
      <c r="N79" s="82" t="str">
        <f t="shared" si="5"/>
        <v/>
      </c>
      <c r="O79" s="119" t="str">
        <f t="shared" si="31"/>
        <v/>
      </c>
      <c r="P79" s="81" t="str">
        <f>IF(scriv!I41&lt;&gt;"",scriv!I41,"")</f>
        <v/>
      </c>
      <c r="Q79" s="81" t="str">
        <f>IF(scriv!J41&lt;&gt;"",scriv!J41,"")</f>
        <v/>
      </c>
      <c r="R79" s="81">
        <f>IF(scriv!K41&lt;&gt;"",scriv!K41,
IF(I79&lt;&gt;"",1,$R$36))</f>
        <v>0</v>
      </c>
      <c r="S79" s="81" t="str">
        <f>IF(scriv!L41&lt;&gt;"",scriv!L41,
IF(scriv!AB41&lt;&gt;"",$S$36,"none"))</f>
        <v>none</v>
      </c>
      <c r="T79" s="81" t="str">
        <f>IF(scriv!Q41&lt;&gt;"",scriv!Q41,"")</f>
        <v/>
      </c>
      <c r="U79" s="81" t="str">
        <f>IF(scriv!R41&lt;&gt;"",scriv!R41,"")</f>
        <v/>
      </c>
      <c r="V79" s="81" t="str">
        <f>IF(scriv!S41&lt;&gt;"",scriv!S41,"")</f>
        <v/>
      </c>
      <c r="W79" s="81" t="str">
        <f>IF(scriv!T41&lt;&gt;"",scriv!T41,"")</f>
        <v/>
      </c>
      <c r="X79" s="81" t="str">
        <f>IF($E79="",
( IF(scriv!AD41&lt;&gt;"", LEFT( scriv!AD41, FIND(",",scriv!AD41)-1) &amp; "=" &amp; $AH79 &amp; RIGHT( scriv!AD41, LEN(scriv!AD41) + 1 - FIND(",",scriv!AD41)),
  IF($X$36&lt;&gt;"",LEFT( X$36, FIND(",",X$36)-1) &amp; "=" &amp; $AH79 &amp; RIGHT( X$36, LEN(X$36) + 1 - FIND(",",X$36)),""))),
IF(scriv!M41&lt;&gt;"", LEFT( scriv!M41, FIND(",",scriv!M41)-1) &amp; "=" &amp; $AH79 &amp; RIGHT( scriv!M41, LEN(scriv!M41) + 1 - FIND(",",scriv!M41)),
LEFT( X$37, FIND(",",X$37)-1) &amp; "=" &amp; $AH79 &amp; RIGHT( X$37, LEN(X$37) + 1 - FIND(",",X$37))))</f>
        <v>fadeOn=,0.6</v>
      </c>
      <c r="Y79" s="81" t="str">
        <f>IF($E79="",
( IF(scriv!AE41&lt;&gt;"", LEFT( scriv!AE41, FIND(",",scriv!AE41)-1) &amp; "=" &amp; $AH79 &amp; RIGHT( scriv!AE41, LEN(scriv!AE41) + 1 - FIND(",",scriv!AE41)),
  IF($Y$36&lt;&gt;"",LEFT( Y$36, FIND(",",Y$36)-1) &amp; "=" &amp; $AH79 &amp; RIGHT( Y$36, LEN(Y$36) + 1 - FIND(",",Y$36)),""))),
IF(scriv!N41&lt;&gt;"", LEFT( scriv!N41, FIND(",",scriv!N41)-1) &amp; "=" &amp; $AH79 &amp; RIGHT( scriv!N41, LEN(scriv!N41) + 1 - FIND(",",scriv!N41)),
LEFT( Y$37, FIND(",",Y$37)-1) &amp; "=" &amp; $AH79 &amp; RIGHT( Y$37, LEN(Y$37) + 1 - FIND(",",Y$37))))</f>
        <v>fadeOff=,0.6</v>
      </c>
      <c r="Z79" s="81" t="str">
        <f>IF($E79="",
( IF(scriv!AF41&lt;&gt;"", LEFT( scriv!AF41, FIND(",",scriv!AF41)-1) &amp; "=" &amp; $AH79 &amp; RIGHT( scriv!AF41, LEN(scriv!AF41) + 1 - FIND(",",scriv!AF41)),
  IF($Z$36&lt;&gt;"",LEFT( Z$36, FIND(",",Z$36)-1) &amp; "=" &amp; $AH79 &amp; RIGHT( Z$36, LEN(Z$36) + 1 - FIND(",",Z$36)),""))),
IF(scriv!O41&lt;&gt;"", LEFT( scriv!O41, FIND(",",scriv!O41)-1) &amp; "=" &amp; $AH79 &amp; RIGHT( scriv!O41, LEN(scriv!O41) + 1 - FIND(",",scriv!O41)),
LEFT( Z$37, FIND(",",Z$37)-1) &amp; "=" &amp; $AH79 &amp; RIGHT( Z$37, LEN(Z$37) + 1 - FIND(",",Z$37))))</f>
        <v>drawOpen=,1.2</v>
      </c>
      <c r="AA79" s="81" t="str">
        <f>IF($E79="",
( IF(scriv!AG41&lt;&gt;"", LEFT( scriv!AG41, FIND(",",scriv!AG41)-1) &amp; "=" &amp; $AH79 &amp; RIGHT( scriv!AG41, LEN(scriv!AG41) + 1 - FIND(",",scriv!AG41)),
  IF($AA$36&lt;&gt;"",LEFT( AA$36, FIND(",",AA$36)-1) &amp; "=" &amp; $AH79 &amp; RIGHT( AA$36, LEN(AA$36) + 1 - FIND(",",AA$36)),""))),
IF(scriv!P41&lt;&gt;"", LEFT( scriv!P41, FIND(",",scriv!P41)-1) &amp; "=" &amp; $AH79 &amp; RIGHT( scriv!P41, LEN(scriv!P41) + 1 - FIND(",",scriv!P41)),
LEFT( AA$37, FIND(",",AA$37)-1) &amp; "=" &amp; $AH79 &amp; RIGHT( AA$37, LEN(AA$37) + 1 - FIND(",",AA$37))))</f>
        <v>drawClose=,1.2</v>
      </c>
      <c r="AB79" s="167" t="str">
        <f t="shared" si="2"/>
        <v>noTitle</v>
      </c>
      <c r="AC79" s="167"/>
      <c r="AD79" s="45"/>
      <c r="AE79" s="168"/>
      <c r="AF79" s="169">
        <f>IF(D79="",scriv!B41,"")</f>
        <v>0</v>
      </c>
      <c r="AG79" s="170" t="str">
        <f t="shared" si="32"/>
        <v/>
      </c>
      <c r="AH79" s="169" t="str">
        <f t="shared" si="33"/>
        <v/>
      </c>
      <c r="AI79" s="169" t="str">
        <f t="shared" si="34"/>
        <v/>
      </c>
      <c r="AJ79" s="86">
        <f>ROUNDDOWN( (LEN(scriv!B41)+1) / 2, 0 )</f>
        <v>0</v>
      </c>
      <c r="AK79" s="82">
        <f t="shared" si="35"/>
        <v>0</v>
      </c>
      <c r="AL79" s="82" t="str">
        <f t="shared" si="36"/>
        <v>-</v>
      </c>
      <c r="AM79" s="82" t="str">
        <f t="shared" si="37"/>
        <v>-</v>
      </c>
      <c r="AN79" s="82" t="str">
        <f t="shared" si="38"/>
        <v>-</v>
      </c>
      <c r="AO79" s="82" t="str">
        <f t="shared" si="39"/>
        <v>-</v>
      </c>
      <c r="AP79" s="82" t="str">
        <f t="shared" si="40"/>
        <v>-</v>
      </c>
      <c r="AQ79" s="82" t="str">
        <f t="shared" si="41"/>
        <v>-</v>
      </c>
      <c r="AR79" s="82" t="str">
        <f t="shared" si="42"/>
        <v>-</v>
      </c>
      <c r="AT79" s="82">
        <f t="shared" si="8"/>
        <v>10</v>
      </c>
      <c r="AU79" s="82" t="str">
        <f ca="1">IF(    MAX(OFFSET(AL79,0,0,MATCH("-",AL79:AL$638,0))) = 0,"",
IFERROR(MAX(OFFSET(AL79,0,0,MATCH("-",AL79:AL$638,0))),""))</f>
        <v/>
      </c>
      <c r="AV79" s="82" t="str">
        <f ca="1">IF(    MAX(OFFSET(AM79,0,0,MATCH("-",AM79:AM$638,0))) = 0,"",
IFERROR(MAX(OFFSET(AM79,0,0,MATCH("-",AM79:AM$638,0))),""))</f>
        <v/>
      </c>
      <c r="AW79" s="82" t="str">
        <f ca="1">IF(    MAX(OFFSET(AN79,0,0,MATCH("-",AN79:AN$638,0))) = 0,"",
IFERROR(MAX(OFFSET(AN79,0,0,MATCH("-",AN79:AN$638,0))),""))</f>
        <v/>
      </c>
      <c r="AX79" s="82" t="str">
        <f ca="1">IF(    MAX(OFFSET(AO79,0,0,MATCH("-",AO79:AO$638,0))) = 0,"",
IFERROR(MAX(OFFSET(AO79,0,0,MATCH("-",AO79:AO$638,0))),""))</f>
        <v/>
      </c>
      <c r="AY79" s="82" t="str">
        <f ca="1">IF(    MAX(OFFSET(AP79,0,0,MATCH("-",AP79:AP$638,0))) = 0,"",
IFERROR(MAX(OFFSET(AP79,0,0,MATCH("-",AP79:AP$638,0))),""))</f>
        <v/>
      </c>
      <c r="AZ79" s="82" t="str">
        <f ca="1">IF(    MAX(OFFSET(AQ79,0,0,MATCH("-",AQ79:AQ$638,0))) = 0,"",
IFERROR(MAX(OFFSET(AQ79,0,0,MATCH("-",AQ79:AQ$638,0))),""))</f>
        <v/>
      </c>
      <c r="BA79" s="82" t="str">
        <f ca="1">IF(    MAX(OFFSET(AR79,0,0,MATCH("-",AR79:AR$638,0))) = 0,"",
IFERROR(MAX(OFFSET(AR79,0,0,MATCH("-",AR79:AR$638,0))),""))</f>
        <v/>
      </c>
      <c r="BB79" s="112">
        <f t="shared" ca="1" si="43"/>
        <v>-198</v>
      </c>
      <c r="BC79" s="111" t="str">
        <f t="shared" ca="1" si="44"/>
        <v>Radius</v>
      </c>
      <c r="BD79" s="112">
        <f t="shared" ca="1" si="45"/>
        <v>0</v>
      </c>
      <c r="BE79" s="111">
        <f t="shared" ca="1" si="46"/>
        <v>200</v>
      </c>
      <c r="BF79" s="113" t="e">
        <f t="shared" ca="1" si="47"/>
        <v>#VALUE!</v>
      </c>
      <c r="BG79" s="113" t="e">
        <f t="shared" ca="1" si="48"/>
        <v>#VALUE!</v>
      </c>
      <c r="BH79" s="112">
        <f t="shared" ca="1" si="49"/>
        <v>2000</v>
      </c>
      <c r="BI79" s="112">
        <f t="shared" ca="1" si="50"/>
        <v>200</v>
      </c>
      <c r="BJ79" s="157"/>
      <c r="BK79" s="157"/>
      <c r="BL79" s="158" t="str">
        <f>scriv!AI41</f>
        <v/>
      </c>
      <c r="BM79" s="157"/>
      <c r="BN79" s="157" t="str">
        <f t="shared" si="51"/>
        <v>node</v>
      </c>
      <c r="BO79" s="157"/>
      <c r="BP79" s="159">
        <f t="shared" ca="1" si="52"/>
        <v>0</v>
      </c>
      <c r="BQ79" s="159">
        <f t="shared" ca="1" si="53"/>
        <v>0</v>
      </c>
      <c r="BR79" s="159">
        <f t="shared" si="18"/>
        <v>1</v>
      </c>
      <c r="BS79" s="159" t="str">
        <f t="shared" si="19"/>
        <v>symbol</v>
      </c>
      <c r="BT79" s="157" t="str">
        <f ca="1">IF(scriv!V41&lt;&gt;"",scriv!V41,
IF(E79="",IFERROR(VLOOKUP(BL79,$AH$40:$BT$638,39,FALSE),$BT$36),
$BT$37))</f>
        <v>NodeSquare</v>
      </c>
      <c r="BU79" s="166">
        <f t="shared" ca="1" si="54"/>
        <v>2000</v>
      </c>
      <c r="BV79" s="166">
        <f t="shared" ca="1" si="55"/>
        <v>200</v>
      </c>
      <c r="BW79" s="166">
        <f t="shared" ca="1" si="56"/>
        <v>0</v>
      </c>
      <c r="BX79" s="166">
        <f t="shared" ca="1" si="57"/>
        <v>0</v>
      </c>
      <c r="BY79" s="180" t="str">
        <f t="shared" si="58"/>
        <v/>
      </c>
      <c r="BZ79" s="180" t="str">
        <f t="shared" si="59"/>
        <v/>
      </c>
      <c r="CA79" s="81" t="str">
        <f>IF(scriv!E41&lt;&gt;"",scriv!E41,"")</f>
        <v/>
      </c>
      <c r="CB79" s="82">
        <f t="shared" si="29"/>
        <v>0</v>
      </c>
      <c r="CC79" s="82">
        <f t="shared" si="60"/>
        <v>0</v>
      </c>
      <c r="CD79" s="82" t="str">
        <f t="shared" si="61"/>
        <v>-</v>
      </c>
      <c r="CE79" s="82" t="str">
        <f t="shared" si="62"/>
        <v>-</v>
      </c>
      <c r="CF79" s="82" t="str">
        <f t="shared" si="63"/>
        <v>-</v>
      </c>
      <c r="CG79" s="82" t="str">
        <f t="shared" si="64"/>
        <v>-</v>
      </c>
      <c r="CH79" s="82" t="str">
        <f t="shared" si="65"/>
        <v>-</v>
      </c>
      <c r="CI79" s="82" t="str">
        <f t="shared" si="66"/>
        <v>-</v>
      </c>
      <c r="CJ79" s="82" t="str">
        <f t="shared" si="67"/>
        <v>-</v>
      </c>
      <c r="CK79" s="82" t="str">
        <f t="shared" si="68"/>
        <v>-</v>
      </c>
    </row>
    <row r="80" spans="1:89" s="82" customFormat="1" ht="18" customHeight="1">
      <c r="A80" s="81" t="str">
        <f>scriv!AH42</f>
        <v/>
      </c>
      <c r="B80" s="81" t="str">
        <f>IF(scriv!D42&lt;&gt;"",scriv!D42,"")</f>
        <v/>
      </c>
      <c r="C80" s="81" t="str">
        <f>IF( scriv!AL42&lt;&gt;"", IF(D80&lt;&gt;"","connection ","")&amp;scriv!AL42,IF(D80&lt;&gt;"","connection",""))</f>
        <v/>
      </c>
      <c r="D80" s="82" t="str">
        <f>scriv!AJ42</f>
        <v/>
      </c>
      <c r="E80" s="82" t="str">
        <f>scriv!AK42</f>
        <v/>
      </c>
      <c r="F80" s="156">
        <f>ROW()</f>
        <v>80</v>
      </c>
      <c r="I80" s="81" t="str">
        <f>IF(scriv!AA42&lt;&gt;"",scriv!AA42,J80)</f>
        <v/>
      </c>
      <c r="J80" s="81" t="str">
        <f>IF(scriv!AB42&lt;&gt;"",scriv!AB42,"")</f>
        <v/>
      </c>
      <c r="K80" s="82" t="str">
        <f t="shared" si="3"/>
        <v>none</v>
      </c>
      <c r="L80" s="82" t="str">
        <f t="shared" si="30"/>
        <v>+++&amp;speakTT=</v>
      </c>
      <c r="M80" s="82" t="str">
        <f t="shared" si="4"/>
        <v>OpenClose</v>
      </c>
      <c r="N80" s="82" t="str">
        <f t="shared" si="5"/>
        <v/>
      </c>
      <c r="O80" s="119" t="str">
        <f t="shared" si="31"/>
        <v/>
      </c>
      <c r="P80" s="81" t="str">
        <f>IF(scriv!I42&lt;&gt;"",scriv!I42,"")</f>
        <v/>
      </c>
      <c r="Q80" s="81" t="str">
        <f>IF(scriv!J42&lt;&gt;"",scriv!J42,"")</f>
        <v/>
      </c>
      <c r="R80" s="81">
        <f>IF(scriv!K42&lt;&gt;"",scriv!K42,
IF(I80&lt;&gt;"",1,$R$36))</f>
        <v>0</v>
      </c>
      <c r="S80" s="81" t="str">
        <f>IF(scriv!L42&lt;&gt;"",scriv!L42,
IF(scriv!AB42&lt;&gt;"",$S$36,"none"))</f>
        <v>none</v>
      </c>
      <c r="T80" s="81" t="str">
        <f>IF(scriv!Q42&lt;&gt;"",scriv!Q42,"")</f>
        <v/>
      </c>
      <c r="U80" s="81" t="str">
        <f>IF(scriv!R42&lt;&gt;"",scriv!R42,"")</f>
        <v/>
      </c>
      <c r="V80" s="81" t="str">
        <f>IF(scriv!S42&lt;&gt;"",scriv!S42,"")</f>
        <v/>
      </c>
      <c r="W80" s="81" t="str">
        <f>IF(scriv!T42&lt;&gt;"",scriv!T42,"")</f>
        <v/>
      </c>
      <c r="X80" s="81" t="str">
        <f>IF($E80="",
( IF(scriv!AD42&lt;&gt;"", LEFT( scriv!AD42, FIND(",",scriv!AD42)-1) &amp; "=" &amp; $AH80 &amp; RIGHT( scriv!AD42, LEN(scriv!AD42) + 1 - FIND(",",scriv!AD42)),
  IF($X$36&lt;&gt;"",LEFT( X$36, FIND(",",X$36)-1) &amp; "=" &amp; $AH80 &amp; RIGHT( X$36, LEN(X$36) + 1 - FIND(",",X$36)),""))),
IF(scriv!M42&lt;&gt;"", LEFT( scriv!M42, FIND(",",scriv!M42)-1) &amp; "=" &amp; $AH80 &amp; RIGHT( scriv!M42, LEN(scriv!M42) + 1 - FIND(",",scriv!M42)),
LEFT( X$37, FIND(",",X$37)-1) &amp; "=" &amp; $AH80 &amp; RIGHT( X$37, LEN(X$37) + 1 - FIND(",",X$37))))</f>
        <v>fadeOn=,0.6</v>
      </c>
      <c r="Y80" s="81" t="str">
        <f>IF($E80="",
( IF(scriv!AE42&lt;&gt;"", LEFT( scriv!AE42, FIND(",",scriv!AE42)-1) &amp; "=" &amp; $AH80 &amp; RIGHT( scriv!AE42, LEN(scriv!AE42) + 1 - FIND(",",scriv!AE42)),
  IF($Y$36&lt;&gt;"",LEFT( Y$36, FIND(",",Y$36)-1) &amp; "=" &amp; $AH80 &amp; RIGHT( Y$36, LEN(Y$36) + 1 - FIND(",",Y$36)),""))),
IF(scriv!N42&lt;&gt;"", LEFT( scriv!N42, FIND(",",scriv!N42)-1) &amp; "=" &amp; $AH80 &amp; RIGHT( scriv!N42, LEN(scriv!N42) + 1 - FIND(",",scriv!N42)),
LEFT( Y$37, FIND(",",Y$37)-1) &amp; "=" &amp; $AH80 &amp; RIGHT( Y$37, LEN(Y$37) + 1 - FIND(",",Y$37))))</f>
        <v>fadeOff=,0.6</v>
      </c>
      <c r="Z80" s="81" t="str">
        <f>IF($E80="",
( IF(scriv!AF42&lt;&gt;"", LEFT( scriv!AF42, FIND(",",scriv!AF42)-1) &amp; "=" &amp; $AH80 &amp; RIGHT( scriv!AF42, LEN(scriv!AF42) + 1 - FIND(",",scriv!AF42)),
  IF($Z$36&lt;&gt;"",LEFT( Z$36, FIND(",",Z$36)-1) &amp; "=" &amp; $AH80 &amp; RIGHT( Z$36, LEN(Z$36) + 1 - FIND(",",Z$36)),""))),
IF(scriv!O42&lt;&gt;"", LEFT( scriv!O42, FIND(",",scriv!O42)-1) &amp; "=" &amp; $AH80 &amp; RIGHT( scriv!O42, LEN(scriv!O42) + 1 - FIND(",",scriv!O42)),
LEFT( Z$37, FIND(",",Z$37)-1) &amp; "=" &amp; $AH80 &amp; RIGHT( Z$37, LEN(Z$37) + 1 - FIND(",",Z$37))))</f>
        <v>drawOpen=,1.2</v>
      </c>
      <c r="AA80" s="81" t="str">
        <f>IF($E80="",
( IF(scriv!AG42&lt;&gt;"", LEFT( scriv!AG42, FIND(",",scriv!AG42)-1) &amp; "=" &amp; $AH80 &amp; RIGHT( scriv!AG42, LEN(scriv!AG42) + 1 - FIND(",",scriv!AG42)),
  IF($AA$36&lt;&gt;"",LEFT( AA$36, FIND(",",AA$36)-1) &amp; "=" &amp; $AH80 &amp; RIGHT( AA$36, LEN(AA$36) + 1 - FIND(",",AA$36)),""))),
IF(scriv!P42&lt;&gt;"", LEFT( scriv!P42, FIND(",",scriv!P42)-1) &amp; "=" &amp; $AH80 &amp; RIGHT( scriv!P42, LEN(scriv!P42) + 1 - FIND(",",scriv!P42)),
LEFT( AA$37, FIND(",",AA$37)-1) &amp; "=" &amp; $AH80 &amp; RIGHT( AA$37, LEN(AA$37) + 1 - FIND(",",AA$37))))</f>
        <v>drawClose=,1.2</v>
      </c>
      <c r="AB80" s="167" t="str">
        <f t="shared" si="2"/>
        <v>noTitle</v>
      </c>
      <c r="AC80" s="167"/>
      <c r="AD80" s="45"/>
      <c r="AE80" s="168"/>
      <c r="AF80" s="169">
        <f>IF(D80="",scriv!B42,"")</f>
        <v>0</v>
      </c>
      <c r="AG80" s="170" t="str">
        <f t="shared" si="32"/>
        <v/>
      </c>
      <c r="AH80" s="169" t="str">
        <f t="shared" si="33"/>
        <v/>
      </c>
      <c r="AI80" s="169" t="str">
        <f t="shared" si="34"/>
        <v/>
      </c>
      <c r="AJ80" s="86">
        <f>ROUNDDOWN( (LEN(scriv!B42)+1) / 2, 0 )</f>
        <v>0</v>
      </c>
      <c r="AK80" s="82">
        <f t="shared" si="35"/>
        <v>0</v>
      </c>
      <c r="AL80" s="82" t="str">
        <f t="shared" si="36"/>
        <v>-</v>
      </c>
      <c r="AM80" s="82" t="str">
        <f t="shared" si="37"/>
        <v>-</v>
      </c>
      <c r="AN80" s="82" t="str">
        <f t="shared" si="38"/>
        <v>-</v>
      </c>
      <c r="AO80" s="82" t="str">
        <f t="shared" si="39"/>
        <v>-</v>
      </c>
      <c r="AP80" s="82" t="str">
        <f t="shared" si="40"/>
        <v>-</v>
      </c>
      <c r="AQ80" s="82" t="str">
        <f t="shared" si="41"/>
        <v>-</v>
      </c>
      <c r="AR80" s="82" t="str">
        <f t="shared" si="42"/>
        <v>-</v>
      </c>
      <c r="AT80" s="82">
        <f t="shared" si="8"/>
        <v>10</v>
      </c>
      <c r="AU80" s="82" t="str">
        <f ca="1">IF(    MAX(OFFSET(AL80,0,0,MATCH("-",AL80:AL$638,0))) = 0,"",
IFERROR(MAX(OFFSET(AL80,0,0,MATCH("-",AL80:AL$638,0))),""))</f>
        <v/>
      </c>
      <c r="AV80" s="82" t="str">
        <f ca="1">IF(    MAX(OFFSET(AM80,0,0,MATCH("-",AM80:AM$638,0))) = 0,"",
IFERROR(MAX(OFFSET(AM80,0,0,MATCH("-",AM80:AM$638,0))),""))</f>
        <v/>
      </c>
      <c r="AW80" s="82" t="str">
        <f ca="1">IF(    MAX(OFFSET(AN80,0,0,MATCH("-",AN80:AN$638,0))) = 0,"",
IFERROR(MAX(OFFSET(AN80,0,0,MATCH("-",AN80:AN$638,0))),""))</f>
        <v/>
      </c>
      <c r="AX80" s="82" t="str">
        <f ca="1">IF(    MAX(OFFSET(AO80,0,0,MATCH("-",AO80:AO$638,0))) = 0,"",
IFERROR(MAX(OFFSET(AO80,0,0,MATCH("-",AO80:AO$638,0))),""))</f>
        <v/>
      </c>
      <c r="AY80" s="82" t="str">
        <f ca="1">IF(    MAX(OFFSET(AP80,0,0,MATCH("-",AP80:AP$638,0))) = 0,"",
IFERROR(MAX(OFFSET(AP80,0,0,MATCH("-",AP80:AP$638,0))),""))</f>
        <v/>
      </c>
      <c r="AZ80" s="82" t="str">
        <f ca="1">IF(    MAX(OFFSET(AQ80,0,0,MATCH("-",AQ80:AQ$638,0))) = 0,"",
IFERROR(MAX(OFFSET(AQ80,0,0,MATCH("-",AQ80:AQ$638,0))),""))</f>
        <v/>
      </c>
      <c r="BA80" s="82" t="str">
        <f ca="1">IF(    MAX(OFFSET(AR80,0,0,MATCH("-",AR80:AR$638,0))) = 0,"",
IFERROR(MAX(OFFSET(AR80,0,0,MATCH("-",AR80:AR$638,0))),""))</f>
        <v/>
      </c>
      <c r="BB80" s="112">
        <f t="shared" ca="1" si="43"/>
        <v>-198</v>
      </c>
      <c r="BC80" s="111" t="str">
        <f t="shared" ca="1" si="44"/>
        <v>Radius</v>
      </c>
      <c r="BD80" s="112">
        <f t="shared" ca="1" si="45"/>
        <v>0</v>
      </c>
      <c r="BE80" s="111">
        <f t="shared" ca="1" si="46"/>
        <v>200</v>
      </c>
      <c r="BF80" s="113" t="e">
        <f t="shared" ca="1" si="47"/>
        <v>#VALUE!</v>
      </c>
      <c r="BG80" s="113" t="e">
        <f t="shared" ca="1" si="48"/>
        <v>#VALUE!</v>
      </c>
      <c r="BH80" s="112">
        <f t="shared" ca="1" si="49"/>
        <v>2000</v>
      </c>
      <c r="BI80" s="112">
        <f t="shared" ca="1" si="50"/>
        <v>200</v>
      </c>
      <c r="BJ80" s="157"/>
      <c r="BK80" s="157"/>
      <c r="BL80" s="158" t="str">
        <f>scriv!AI42</f>
        <v/>
      </c>
      <c r="BM80" s="157"/>
      <c r="BN80" s="157" t="str">
        <f t="shared" si="51"/>
        <v>node</v>
      </c>
      <c r="BO80" s="157"/>
      <c r="BP80" s="159">
        <f t="shared" ca="1" si="52"/>
        <v>0</v>
      </c>
      <c r="BQ80" s="159">
        <f t="shared" ca="1" si="53"/>
        <v>0</v>
      </c>
      <c r="BR80" s="159">
        <f t="shared" si="18"/>
        <v>1</v>
      </c>
      <c r="BS80" s="159" t="str">
        <f t="shared" si="19"/>
        <v>symbol</v>
      </c>
      <c r="BT80" s="157" t="str">
        <f ca="1">IF(scriv!V42&lt;&gt;"",scriv!V42,
IF(E80="",IFERROR(VLOOKUP(BL80,$AH$40:$BT$638,39,FALSE),$BT$36),
$BT$37))</f>
        <v>NodeSquare</v>
      </c>
      <c r="BU80" s="166">
        <f t="shared" ca="1" si="54"/>
        <v>2000</v>
      </c>
      <c r="BV80" s="166">
        <f t="shared" ca="1" si="55"/>
        <v>200</v>
      </c>
      <c r="BW80" s="166">
        <f t="shared" ca="1" si="56"/>
        <v>0</v>
      </c>
      <c r="BX80" s="166">
        <f t="shared" ca="1" si="57"/>
        <v>0</v>
      </c>
      <c r="BY80" s="180" t="str">
        <f t="shared" si="58"/>
        <v/>
      </c>
      <c r="BZ80" s="180" t="str">
        <f t="shared" si="59"/>
        <v/>
      </c>
      <c r="CA80" s="81" t="str">
        <f>IF(scriv!E42&lt;&gt;"",scriv!E42,"")</f>
        <v/>
      </c>
      <c r="CB80" s="82">
        <f t="shared" si="29"/>
        <v>0</v>
      </c>
      <c r="CC80" s="82">
        <f t="shared" si="60"/>
        <v>0</v>
      </c>
      <c r="CD80" s="82" t="str">
        <f t="shared" si="61"/>
        <v>-</v>
      </c>
      <c r="CE80" s="82" t="str">
        <f t="shared" si="62"/>
        <v>-</v>
      </c>
      <c r="CF80" s="82" t="str">
        <f t="shared" si="63"/>
        <v>-</v>
      </c>
      <c r="CG80" s="82" t="str">
        <f t="shared" si="64"/>
        <v>-</v>
      </c>
      <c r="CH80" s="82" t="str">
        <f t="shared" si="65"/>
        <v>-</v>
      </c>
      <c r="CI80" s="82" t="str">
        <f t="shared" si="66"/>
        <v>-</v>
      </c>
      <c r="CJ80" s="82" t="str">
        <f t="shared" si="67"/>
        <v>-</v>
      </c>
      <c r="CK80" s="82" t="str">
        <f t="shared" si="68"/>
        <v>-</v>
      </c>
    </row>
    <row r="81" spans="1:89" s="82" customFormat="1" ht="18" customHeight="1">
      <c r="A81" s="81" t="str">
        <f>scriv!AH43</f>
        <v/>
      </c>
      <c r="B81" s="81" t="str">
        <f>IF(scriv!D43&lt;&gt;"",scriv!D43,"")</f>
        <v/>
      </c>
      <c r="C81" s="81" t="str">
        <f>IF( scriv!AL43&lt;&gt;"", IF(D81&lt;&gt;"","connection ","")&amp;scriv!AL43,IF(D81&lt;&gt;"","connection",""))</f>
        <v/>
      </c>
      <c r="D81" s="82" t="str">
        <f>scriv!AJ43</f>
        <v/>
      </c>
      <c r="E81" s="82" t="str">
        <f>scriv!AK43</f>
        <v/>
      </c>
      <c r="F81" s="156">
        <f>ROW()</f>
        <v>81</v>
      </c>
      <c r="I81" s="81" t="str">
        <f>IF(scriv!AA43&lt;&gt;"",scriv!AA43,J81)</f>
        <v/>
      </c>
      <c r="J81" s="81" t="str">
        <f>IF(scriv!AB43&lt;&gt;"",scriv!AB43,"")</f>
        <v/>
      </c>
      <c r="K81" s="82" t="str">
        <f t="shared" si="3"/>
        <v>none</v>
      </c>
      <c r="L81" s="82" t="str">
        <f t="shared" si="30"/>
        <v>+++&amp;speakTT=</v>
      </c>
      <c r="M81" s="82" t="str">
        <f t="shared" si="4"/>
        <v>OpenClose</v>
      </c>
      <c r="N81" s="82" t="str">
        <f t="shared" si="5"/>
        <v/>
      </c>
      <c r="O81" s="119" t="str">
        <f t="shared" si="31"/>
        <v/>
      </c>
      <c r="P81" s="81" t="str">
        <f>IF(scriv!I43&lt;&gt;"",scriv!I43,"")</f>
        <v/>
      </c>
      <c r="Q81" s="81" t="str">
        <f>IF(scriv!J43&lt;&gt;"",scriv!J43,"")</f>
        <v/>
      </c>
      <c r="R81" s="81">
        <f>IF(scriv!K43&lt;&gt;"",scriv!K43,
IF(I81&lt;&gt;"",1,$R$36))</f>
        <v>0</v>
      </c>
      <c r="S81" s="81" t="str">
        <f>IF(scriv!L43&lt;&gt;"",scriv!L43,
IF(scriv!AB43&lt;&gt;"",$S$36,"none"))</f>
        <v>none</v>
      </c>
      <c r="T81" s="81" t="str">
        <f>IF(scriv!Q43&lt;&gt;"",scriv!Q43,"")</f>
        <v/>
      </c>
      <c r="U81" s="81" t="str">
        <f>IF(scriv!R43&lt;&gt;"",scriv!R43,"")</f>
        <v/>
      </c>
      <c r="V81" s="81" t="str">
        <f>IF(scriv!S43&lt;&gt;"",scriv!S43,"")</f>
        <v/>
      </c>
      <c r="W81" s="81" t="str">
        <f>IF(scriv!T43&lt;&gt;"",scriv!T43,"")</f>
        <v/>
      </c>
      <c r="X81" s="81" t="str">
        <f>IF($E81="",
( IF(scriv!AD43&lt;&gt;"", LEFT( scriv!AD43, FIND(",",scriv!AD43)-1) &amp; "=" &amp; $AH81 &amp; RIGHT( scriv!AD43, LEN(scriv!AD43) + 1 - FIND(",",scriv!AD43)),
  IF($X$36&lt;&gt;"",LEFT( X$36, FIND(",",X$36)-1) &amp; "=" &amp; $AH81 &amp; RIGHT( X$36, LEN(X$36) + 1 - FIND(",",X$36)),""))),
IF(scriv!M43&lt;&gt;"", LEFT( scriv!M43, FIND(",",scriv!M43)-1) &amp; "=" &amp; $AH81 &amp; RIGHT( scriv!M43, LEN(scriv!M43) + 1 - FIND(",",scriv!M43)),
LEFT( X$37, FIND(",",X$37)-1) &amp; "=" &amp; $AH81 &amp; RIGHT( X$37, LEN(X$37) + 1 - FIND(",",X$37))))</f>
        <v>fadeOn=,0.6</v>
      </c>
      <c r="Y81" s="81" t="str">
        <f>IF($E81="",
( IF(scriv!AE43&lt;&gt;"", LEFT( scriv!AE43, FIND(",",scriv!AE43)-1) &amp; "=" &amp; $AH81 &amp; RIGHT( scriv!AE43, LEN(scriv!AE43) + 1 - FIND(",",scriv!AE43)),
  IF($Y$36&lt;&gt;"",LEFT( Y$36, FIND(",",Y$36)-1) &amp; "=" &amp; $AH81 &amp; RIGHT( Y$36, LEN(Y$36) + 1 - FIND(",",Y$36)),""))),
IF(scriv!N43&lt;&gt;"", LEFT( scriv!N43, FIND(",",scriv!N43)-1) &amp; "=" &amp; $AH81 &amp; RIGHT( scriv!N43, LEN(scriv!N43) + 1 - FIND(",",scriv!N43)),
LEFT( Y$37, FIND(",",Y$37)-1) &amp; "=" &amp; $AH81 &amp; RIGHT( Y$37, LEN(Y$37) + 1 - FIND(",",Y$37))))</f>
        <v>fadeOff=,0.6</v>
      </c>
      <c r="Z81" s="81" t="str">
        <f>IF($E81="",
( IF(scriv!AF43&lt;&gt;"", LEFT( scriv!AF43, FIND(",",scriv!AF43)-1) &amp; "=" &amp; $AH81 &amp; RIGHT( scriv!AF43, LEN(scriv!AF43) + 1 - FIND(",",scriv!AF43)),
  IF($Z$36&lt;&gt;"",LEFT( Z$36, FIND(",",Z$36)-1) &amp; "=" &amp; $AH81 &amp; RIGHT( Z$36, LEN(Z$36) + 1 - FIND(",",Z$36)),""))),
IF(scriv!O43&lt;&gt;"", LEFT( scriv!O43, FIND(",",scriv!O43)-1) &amp; "=" &amp; $AH81 &amp; RIGHT( scriv!O43, LEN(scriv!O43) + 1 - FIND(",",scriv!O43)),
LEFT( Z$37, FIND(",",Z$37)-1) &amp; "=" &amp; $AH81 &amp; RIGHT( Z$37, LEN(Z$37) + 1 - FIND(",",Z$37))))</f>
        <v>drawOpen=,1.2</v>
      </c>
      <c r="AA81" s="81" t="str">
        <f>IF($E81="",
( IF(scriv!AG43&lt;&gt;"", LEFT( scriv!AG43, FIND(",",scriv!AG43)-1) &amp; "=" &amp; $AH81 &amp; RIGHT( scriv!AG43, LEN(scriv!AG43) + 1 - FIND(",",scriv!AG43)),
  IF($AA$36&lt;&gt;"",LEFT( AA$36, FIND(",",AA$36)-1) &amp; "=" &amp; $AH81 &amp; RIGHT( AA$36, LEN(AA$36) + 1 - FIND(",",AA$36)),""))),
IF(scriv!P43&lt;&gt;"", LEFT( scriv!P43, FIND(",",scriv!P43)-1) &amp; "=" &amp; $AH81 &amp; RIGHT( scriv!P43, LEN(scriv!P43) + 1 - FIND(",",scriv!P43)),
LEFT( AA$37, FIND(",",AA$37)-1) &amp; "=" &amp; $AH81 &amp; RIGHT( AA$37, LEN(AA$37) + 1 - FIND(",",AA$37))))</f>
        <v>drawClose=,1.2</v>
      </c>
      <c r="AB81" s="167" t="str">
        <f t="shared" si="2"/>
        <v>noTitle</v>
      </c>
      <c r="AC81" s="167"/>
      <c r="AD81" s="45"/>
      <c r="AE81" s="168"/>
      <c r="AF81" s="169">
        <f>IF(D81="",scriv!B43,"")</f>
        <v>0</v>
      </c>
      <c r="AG81" s="170" t="str">
        <f t="shared" si="32"/>
        <v/>
      </c>
      <c r="AH81" s="169" t="str">
        <f t="shared" si="33"/>
        <v/>
      </c>
      <c r="AI81" s="169" t="str">
        <f t="shared" si="34"/>
        <v/>
      </c>
      <c r="AJ81" s="86">
        <f>ROUNDDOWN( (LEN(scriv!B43)+1) / 2, 0 )</f>
        <v>0</v>
      </c>
      <c r="AK81" s="82">
        <f t="shared" si="35"/>
        <v>0</v>
      </c>
      <c r="AL81" s="82" t="str">
        <f t="shared" si="36"/>
        <v>-</v>
      </c>
      <c r="AM81" s="82" t="str">
        <f t="shared" si="37"/>
        <v>-</v>
      </c>
      <c r="AN81" s="82" t="str">
        <f t="shared" si="38"/>
        <v>-</v>
      </c>
      <c r="AO81" s="82" t="str">
        <f t="shared" si="39"/>
        <v>-</v>
      </c>
      <c r="AP81" s="82" t="str">
        <f t="shared" si="40"/>
        <v>-</v>
      </c>
      <c r="AQ81" s="82" t="str">
        <f t="shared" si="41"/>
        <v>-</v>
      </c>
      <c r="AR81" s="82" t="str">
        <f t="shared" si="42"/>
        <v>-</v>
      </c>
      <c r="AT81" s="82">
        <f t="shared" si="8"/>
        <v>10</v>
      </c>
      <c r="AU81" s="82" t="str">
        <f ca="1">IF(    MAX(OFFSET(AL81,0,0,MATCH("-",AL81:AL$638,0))) = 0,"",
IFERROR(MAX(OFFSET(AL81,0,0,MATCH("-",AL81:AL$638,0))),""))</f>
        <v/>
      </c>
      <c r="AV81" s="82" t="str">
        <f ca="1">IF(    MAX(OFFSET(AM81,0,0,MATCH("-",AM81:AM$638,0))) = 0,"",
IFERROR(MAX(OFFSET(AM81,0,0,MATCH("-",AM81:AM$638,0))),""))</f>
        <v/>
      </c>
      <c r="AW81" s="82" t="str">
        <f ca="1">IF(    MAX(OFFSET(AN81,0,0,MATCH("-",AN81:AN$638,0))) = 0,"",
IFERROR(MAX(OFFSET(AN81,0,0,MATCH("-",AN81:AN$638,0))),""))</f>
        <v/>
      </c>
      <c r="AX81" s="82" t="str">
        <f ca="1">IF(    MAX(OFFSET(AO81,0,0,MATCH("-",AO81:AO$638,0))) = 0,"",
IFERROR(MAX(OFFSET(AO81,0,0,MATCH("-",AO81:AO$638,0))),""))</f>
        <v/>
      </c>
      <c r="AY81" s="82" t="str">
        <f ca="1">IF(    MAX(OFFSET(AP81,0,0,MATCH("-",AP81:AP$638,0))) = 0,"",
IFERROR(MAX(OFFSET(AP81,0,0,MATCH("-",AP81:AP$638,0))),""))</f>
        <v/>
      </c>
      <c r="AZ81" s="82" t="str">
        <f ca="1">IF(    MAX(OFFSET(AQ81,0,0,MATCH("-",AQ81:AQ$638,0))) = 0,"",
IFERROR(MAX(OFFSET(AQ81,0,0,MATCH("-",AQ81:AQ$638,0))),""))</f>
        <v/>
      </c>
      <c r="BA81" s="82" t="str">
        <f ca="1">IF(    MAX(OFFSET(AR81,0,0,MATCH("-",AR81:AR$638,0))) = 0,"",
IFERROR(MAX(OFFSET(AR81,0,0,MATCH("-",AR81:AR$638,0))),""))</f>
        <v/>
      </c>
      <c r="BB81" s="112">
        <f t="shared" ca="1" si="43"/>
        <v>-198</v>
      </c>
      <c r="BC81" s="111" t="str">
        <f t="shared" ca="1" si="44"/>
        <v>Radius</v>
      </c>
      <c r="BD81" s="112">
        <f t="shared" ca="1" si="45"/>
        <v>0</v>
      </c>
      <c r="BE81" s="111">
        <f t="shared" ca="1" si="46"/>
        <v>200</v>
      </c>
      <c r="BF81" s="113" t="e">
        <f t="shared" ca="1" si="47"/>
        <v>#VALUE!</v>
      </c>
      <c r="BG81" s="113" t="e">
        <f t="shared" ca="1" si="48"/>
        <v>#VALUE!</v>
      </c>
      <c r="BH81" s="112">
        <f t="shared" ca="1" si="49"/>
        <v>2000</v>
      </c>
      <c r="BI81" s="112">
        <f t="shared" ca="1" si="50"/>
        <v>200</v>
      </c>
      <c r="BJ81" s="157"/>
      <c r="BK81" s="157"/>
      <c r="BL81" s="158" t="str">
        <f>scriv!AI43</f>
        <v/>
      </c>
      <c r="BM81" s="157"/>
      <c r="BN81" s="157" t="str">
        <f t="shared" si="51"/>
        <v>node</v>
      </c>
      <c r="BO81" s="157"/>
      <c r="BP81" s="159">
        <f t="shared" ca="1" si="52"/>
        <v>0</v>
      </c>
      <c r="BQ81" s="159">
        <f t="shared" ca="1" si="53"/>
        <v>0</v>
      </c>
      <c r="BR81" s="159">
        <f t="shared" si="18"/>
        <v>1</v>
      </c>
      <c r="BS81" s="159" t="str">
        <f t="shared" si="19"/>
        <v>symbol</v>
      </c>
      <c r="BT81" s="157" t="str">
        <f ca="1">IF(scriv!V43&lt;&gt;"",scriv!V43,
IF(E81="",IFERROR(VLOOKUP(BL81,$AH$40:$BT$638,39,FALSE),$BT$36),
$BT$37))</f>
        <v>NodeSquare</v>
      </c>
      <c r="BU81" s="166">
        <f t="shared" ca="1" si="54"/>
        <v>2000</v>
      </c>
      <c r="BV81" s="166">
        <f t="shared" ca="1" si="55"/>
        <v>200</v>
      </c>
      <c r="BW81" s="166">
        <f t="shared" ca="1" si="56"/>
        <v>0</v>
      </c>
      <c r="BX81" s="166">
        <f t="shared" ca="1" si="57"/>
        <v>0</v>
      </c>
      <c r="BY81" s="180" t="str">
        <f t="shared" si="58"/>
        <v/>
      </c>
      <c r="BZ81" s="180" t="str">
        <f t="shared" si="59"/>
        <v/>
      </c>
      <c r="CA81" s="81" t="str">
        <f>IF(scriv!E43&lt;&gt;"",scriv!E43,"")</f>
        <v/>
      </c>
      <c r="CB81" s="82">
        <f t="shared" si="29"/>
        <v>0</v>
      </c>
      <c r="CC81" s="82">
        <f t="shared" si="60"/>
        <v>0</v>
      </c>
      <c r="CD81" s="82" t="str">
        <f t="shared" si="61"/>
        <v>-</v>
      </c>
      <c r="CE81" s="82" t="str">
        <f t="shared" si="62"/>
        <v>-</v>
      </c>
      <c r="CF81" s="82" t="str">
        <f t="shared" si="63"/>
        <v>-</v>
      </c>
      <c r="CG81" s="82" t="str">
        <f t="shared" si="64"/>
        <v>-</v>
      </c>
      <c r="CH81" s="82" t="str">
        <f t="shared" si="65"/>
        <v>-</v>
      </c>
      <c r="CI81" s="82" t="str">
        <f t="shared" si="66"/>
        <v>-</v>
      </c>
      <c r="CJ81" s="82" t="str">
        <f t="shared" si="67"/>
        <v>-</v>
      </c>
      <c r="CK81" s="82" t="str">
        <f t="shared" si="68"/>
        <v>-</v>
      </c>
    </row>
    <row r="82" spans="1:89" s="82" customFormat="1" ht="18" customHeight="1">
      <c r="A82" s="81" t="str">
        <f>scriv!AH44</f>
        <v/>
      </c>
      <c r="B82" s="81" t="str">
        <f>IF(scriv!D44&lt;&gt;"",scriv!D44,"")</f>
        <v/>
      </c>
      <c r="C82" s="81" t="str">
        <f>IF( scriv!AL44&lt;&gt;"", IF(D82&lt;&gt;"","connection ","")&amp;scriv!AL44,IF(D82&lt;&gt;"","connection",""))</f>
        <v/>
      </c>
      <c r="D82" s="82" t="str">
        <f>scriv!AJ44</f>
        <v/>
      </c>
      <c r="E82" s="82" t="str">
        <f>scriv!AK44</f>
        <v/>
      </c>
      <c r="F82" s="156">
        <f>ROW()</f>
        <v>82</v>
      </c>
      <c r="I82" s="81" t="str">
        <f>IF(scriv!AA44&lt;&gt;"",scriv!AA44,J82)</f>
        <v/>
      </c>
      <c r="J82" s="81" t="str">
        <f>IF(scriv!AB44&lt;&gt;"",scriv!AB44,"")</f>
        <v/>
      </c>
      <c r="K82" s="82" t="str">
        <f t="shared" si="3"/>
        <v>none</v>
      </c>
      <c r="L82" s="82" t="str">
        <f t="shared" si="30"/>
        <v>+++&amp;speakTT=</v>
      </c>
      <c r="M82" s="82" t="str">
        <f t="shared" si="4"/>
        <v>OpenClose</v>
      </c>
      <c r="N82" s="82" t="str">
        <f t="shared" si="5"/>
        <v/>
      </c>
      <c r="O82" s="119" t="str">
        <f t="shared" si="31"/>
        <v/>
      </c>
      <c r="P82" s="81" t="str">
        <f>IF(scriv!I44&lt;&gt;"",scriv!I44,"")</f>
        <v/>
      </c>
      <c r="Q82" s="81" t="str">
        <f>IF(scriv!J44&lt;&gt;"",scriv!J44,"")</f>
        <v/>
      </c>
      <c r="R82" s="81">
        <f>IF(scriv!K44&lt;&gt;"",scriv!K44,
IF(I82&lt;&gt;"",1,$R$36))</f>
        <v>0</v>
      </c>
      <c r="S82" s="81" t="str">
        <f>IF(scriv!L44&lt;&gt;"",scriv!L44,
IF(scriv!AB44&lt;&gt;"",$S$36,"none"))</f>
        <v>none</v>
      </c>
      <c r="T82" s="81" t="str">
        <f>IF(scriv!Q44&lt;&gt;"",scriv!Q44,"")</f>
        <v/>
      </c>
      <c r="U82" s="81" t="str">
        <f>IF(scriv!R44&lt;&gt;"",scriv!R44,"")</f>
        <v/>
      </c>
      <c r="V82" s="81" t="str">
        <f>IF(scriv!S44&lt;&gt;"",scriv!S44,"")</f>
        <v/>
      </c>
      <c r="W82" s="81" t="str">
        <f>IF(scriv!T44&lt;&gt;"",scriv!T44,"")</f>
        <v/>
      </c>
      <c r="X82" s="81" t="str">
        <f>IF($E82="",
( IF(scriv!AD44&lt;&gt;"", LEFT( scriv!AD44, FIND(",",scriv!AD44)-1) &amp; "=" &amp; $AH82 &amp; RIGHT( scriv!AD44, LEN(scriv!AD44) + 1 - FIND(",",scriv!AD44)),
  IF($X$36&lt;&gt;"",LEFT( X$36, FIND(",",X$36)-1) &amp; "=" &amp; $AH82 &amp; RIGHT( X$36, LEN(X$36) + 1 - FIND(",",X$36)),""))),
IF(scriv!M44&lt;&gt;"", LEFT( scriv!M44, FIND(",",scriv!M44)-1) &amp; "=" &amp; $AH82 &amp; RIGHT( scriv!M44, LEN(scriv!M44) + 1 - FIND(",",scriv!M44)),
LEFT( X$37, FIND(",",X$37)-1) &amp; "=" &amp; $AH82 &amp; RIGHT( X$37, LEN(X$37) + 1 - FIND(",",X$37))))</f>
        <v>fadeOn=,0.6</v>
      </c>
      <c r="Y82" s="81" t="str">
        <f>IF($E82="",
( IF(scriv!AE44&lt;&gt;"", LEFT( scriv!AE44, FIND(",",scriv!AE44)-1) &amp; "=" &amp; $AH82 &amp; RIGHT( scriv!AE44, LEN(scriv!AE44) + 1 - FIND(",",scriv!AE44)),
  IF($Y$36&lt;&gt;"",LEFT( Y$36, FIND(",",Y$36)-1) &amp; "=" &amp; $AH82 &amp; RIGHT( Y$36, LEN(Y$36) + 1 - FIND(",",Y$36)),""))),
IF(scriv!N44&lt;&gt;"", LEFT( scriv!N44, FIND(",",scriv!N44)-1) &amp; "=" &amp; $AH82 &amp; RIGHT( scriv!N44, LEN(scriv!N44) + 1 - FIND(",",scriv!N44)),
LEFT( Y$37, FIND(",",Y$37)-1) &amp; "=" &amp; $AH82 &amp; RIGHT( Y$37, LEN(Y$37) + 1 - FIND(",",Y$37))))</f>
        <v>fadeOff=,0.6</v>
      </c>
      <c r="Z82" s="81" t="str">
        <f>IF($E82="",
( IF(scriv!AF44&lt;&gt;"", LEFT( scriv!AF44, FIND(",",scriv!AF44)-1) &amp; "=" &amp; $AH82 &amp; RIGHT( scriv!AF44, LEN(scriv!AF44) + 1 - FIND(",",scriv!AF44)),
  IF($Z$36&lt;&gt;"",LEFT( Z$36, FIND(",",Z$36)-1) &amp; "=" &amp; $AH82 &amp; RIGHT( Z$36, LEN(Z$36) + 1 - FIND(",",Z$36)),""))),
IF(scriv!O44&lt;&gt;"", LEFT( scriv!O44, FIND(",",scriv!O44)-1) &amp; "=" &amp; $AH82 &amp; RIGHT( scriv!O44, LEN(scriv!O44) + 1 - FIND(",",scriv!O44)),
LEFT( Z$37, FIND(",",Z$37)-1) &amp; "=" &amp; $AH82 &amp; RIGHT( Z$37, LEN(Z$37) + 1 - FIND(",",Z$37))))</f>
        <v>drawOpen=,1.2</v>
      </c>
      <c r="AA82" s="81" t="str">
        <f>IF($E82="",
( IF(scriv!AG44&lt;&gt;"", LEFT( scriv!AG44, FIND(",",scriv!AG44)-1) &amp; "=" &amp; $AH82 &amp; RIGHT( scriv!AG44, LEN(scriv!AG44) + 1 - FIND(",",scriv!AG44)),
  IF($AA$36&lt;&gt;"",LEFT( AA$36, FIND(",",AA$36)-1) &amp; "=" &amp; $AH82 &amp; RIGHT( AA$36, LEN(AA$36) + 1 - FIND(",",AA$36)),""))),
IF(scriv!P44&lt;&gt;"", LEFT( scriv!P44, FIND(",",scriv!P44)-1) &amp; "=" &amp; $AH82 &amp; RIGHT( scriv!P44, LEN(scriv!P44) + 1 - FIND(",",scriv!P44)),
LEFT( AA$37, FIND(",",AA$37)-1) &amp; "=" &amp; $AH82 &amp; RIGHT( AA$37, LEN(AA$37) + 1 - FIND(",",AA$37))))</f>
        <v>drawClose=,1.2</v>
      </c>
      <c r="AB82" s="167" t="str">
        <f t="shared" si="2"/>
        <v>noTitle</v>
      </c>
      <c r="AC82" s="167"/>
      <c r="AD82" s="45"/>
      <c r="AE82" s="168"/>
      <c r="AF82" s="169">
        <f>IF(D82="",scriv!B44,"")</f>
        <v>0</v>
      </c>
      <c r="AG82" s="170" t="str">
        <f t="shared" si="32"/>
        <v/>
      </c>
      <c r="AH82" s="169" t="str">
        <f t="shared" si="33"/>
        <v/>
      </c>
      <c r="AI82" s="169" t="str">
        <f t="shared" si="34"/>
        <v/>
      </c>
      <c r="AJ82" s="86">
        <f>ROUNDDOWN( (LEN(scriv!B44)+1) / 2, 0 )</f>
        <v>0</v>
      </c>
      <c r="AK82" s="82">
        <f t="shared" si="35"/>
        <v>0</v>
      </c>
      <c r="AL82" s="82" t="str">
        <f t="shared" si="36"/>
        <v>-</v>
      </c>
      <c r="AM82" s="82" t="str">
        <f t="shared" si="37"/>
        <v>-</v>
      </c>
      <c r="AN82" s="82" t="str">
        <f t="shared" si="38"/>
        <v>-</v>
      </c>
      <c r="AO82" s="82" t="str">
        <f t="shared" si="39"/>
        <v>-</v>
      </c>
      <c r="AP82" s="82" t="str">
        <f t="shared" si="40"/>
        <v>-</v>
      </c>
      <c r="AQ82" s="82" t="str">
        <f t="shared" si="41"/>
        <v>-</v>
      </c>
      <c r="AR82" s="82" t="str">
        <f t="shared" si="42"/>
        <v>-</v>
      </c>
      <c r="AT82" s="82">
        <f t="shared" si="8"/>
        <v>10</v>
      </c>
      <c r="AU82" s="82" t="str">
        <f ca="1">IF(    MAX(OFFSET(AL82,0,0,MATCH("-",AL82:AL$638,0))) = 0,"",
IFERROR(MAX(OFFSET(AL82,0,0,MATCH("-",AL82:AL$638,0))),""))</f>
        <v/>
      </c>
      <c r="AV82" s="82" t="str">
        <f ca="1">IF(    MAX(OFFSET(AM82,0,0,MATCH("-",AM82:AM$638,0))) = 0,"",
IFERROR(MAX(OFFSET(AM82,0,0,MATCH("-",AM82:AM$638,0))),""))</f>
        <v/>
      </c>
      <c r="AW82" s="82" t="str">
        <f ca="1">IF(    MAX(OFFSET(AN82,0,0,MATCH("-",AN82:AN$638,0))) = 0,"",
IFERROR(MAX(OFFSET(AN82,0,0,MATCH("-",AN82:AN$638,0))),""))</f>
        <v/>
      </c>
      <c r="AX82" s="82" t="str">
        <f ca="1">IF(    MAX(OFFSET(AO82,0,0,MATCH("-",AO82:AO$638,0))) = 0,"",
IFERROR(MAX(OFFSET(AO82,0,0,MATCH("-",AO82:AO$638,0))),""))</f>
        <v/>
      </c>
      <c r="AY82" s="82" t="str">
        <f ca="1">IF(    MAX(OFFSET(AP82,0,0,MATCH("-",AP82:AP$638,0))) = 0,"",
IFERROR(MAX(OFFSET(AP82,0,0,MATCH("-",AP82:AP$638,0))),""))</f>
        <v/>
      </c>
      <c r="AZ82" s="82" t="str">
        <f ca="1">IF(    MAX(OFFSET(AQ82,0,0,MATCH("-",AQ82:AQ$638,0))) = 0,"",
IFERROR(MAX(OFFSET(AQ82,0,0,MATCH("-",AQ82:AQ$638,0))),""))</f>
        <v/>
      </c>
      <c r="BA82" s="82" t="str">
        <f ca="1">IF(    MAX(OFFSET(AR82,0,0,MATCH("-",AR82:AR$638,0))) = 0,"",
IFERROR(MAX(OFFSET(AR82,0,0,MATCH("-",AR82:AR$638,0))),""))</f>
        <v/>
      </c>
      <c r="BB82" s="112">
        <f t="shared" ca="1" si="43"/>
        <v>-198</v>
      </c>
      <c r="BC82" s="111" t="str">
        <f t="shared" ca="1" si="44"/>
        <v>Radius</v>
      </c>
      <c r="BD82" s="112">
        <f t="shared" ca="1" si="45"/>
        <v>0</v>
      </c>
      <c r="BE82" s="111">
        <f t="shared" ca="1" si="46"/>
        <v>200</v>
      </c>
      <c r="BF82" s="113" t="e">
        <f t="shared" ca="1" si="47"/>
        <v>#VALUE!</v>
      </c>
      <c r="BG82" s="113" t="e">
        <f t="shared" ca="1" si="48"/>
        <v>#VALUE!</v>
      </c>
      <c r="BH82" s="112">
        <f t="shared" ca="1" si="49"/>
        <v>2000</v>
      </c>
      <c r="BI82" s="112">
        <f t="shared" ca="1" si="50"/>
        <v>200</v>
      </c>
      <c r="BJ82" s="157"/>
      <c r="BK82" s="157"/>
      <c r="BL82" s="158" t="str">
        <f>scriv!AI44</f>
        <v/>
      </c>
      <c r="BM82" s="157"/>
      <c r="BN82" s="157" t="str">
        <f t="shared" si="51"/>
        <v>node</v>
      </c>
      <c r="BO82" s="157"/>
      <c r="BP82" s="159">
        <f t="shared" ca="1" si="52"/>
        <v>0</v>
      </c>
      <c r="BQ82" s="159">
        <f t="shared" ca="1" si="53"/>
        <v>0</v>
      </c>
      <c r="BR82" s="159">
        <f t="shared" si="18"/>
        <v>1</v>
      </c>
      <c r="BS82" s="159" t="str">
        <f t="shared" si="19"/>
        <v>symbol</v>
      </c>
      <c r="BT82" s="157" t="str">
        <f ca="1">IF(scriv!V44&lt;&gt;"",scriv!V44,
IF(E82="",IFERROR(VLOOKUP(BL82,$AH$40:$BT$638,39,FALSE),$BT$36),
$BT$37))</f>
        <v>NodeSquare</v>
      </c>
      <c r="BU82" s="166">
        <f t="shared" ca="1" si="54"/>
        <v>2000</v>
      </c>
      <c r="BV82" s="166">
        <f t="shared" ca="1" si="55"/>
        <v>200</v>
      </c>
      <c r="BW82" s="166">
        <f t="shared" ca="1" si="56"/>
        <v>0</v>
      </c>
      <c r="BX82" s="166">
        <f t="shared" ca="1" si="57"/>
        <v>0</v>
      </c>
      <c r="BY82" s="180" t="str">
        <f t="shared" si="58"/>
        <v/>
      </c>
      <c r="BZ82" s="180" t="str">
        <f t="shared" si="59"/>
        <v/>
      </c>
      <c r="CA82" s="81" t="str">
        <f>IF(scriv!E44&lt;&gt;"",scriv!E44,"")</f>
        <v/>
      </c>
      <c r="CB82" s="82">
        <f t="shared" si="29"/>
        <v>0</v>
      </c>
      <c r="CC82" s="82">
        <f t="shared" si="60"/>
        <v>0</v>
      </c>
      <c r="CD82" s="82" t="str">
        <f t="shared" si="61"/>
        <v>-</v>
      </c>
      <c r="CE82" s="82" t="str">
        <f t="shared" si="62"/>
        <v>-</v>
      </c>
      <c r="CF82" s="82" t="str">
        <f t="shared" si="63"/>
        <v>-</v>
      </c>
      <c r="CG82" s="82" t="str">
        <f t="shared" si="64"/>
        <v>-</v>
      </c>
      <c r="CH82" s="82" t="str">
        <f t="shared" si="65"/>
        <v>-</v>
      </c>
      <c r="CI82" s="82" t="str">
        <f t="shared" si="66"/>
        <v>-</v>
      </c>
      <c r="CJ82" s="82" t="str">
        <f t="shared" si="67"/>
        <v>-</v>
      </c>
      <c r="CK82" s="82" t="str">
        <f t="shared" si="68"/>
        <v>-</v>
      </c>
    </row>
    <row r="83" spans="1:89" s="82" customFormat="1" ht="18" customHeight="1">
      <c r="A83" s="81" t="str">
        <f>scriv!AH45</f>
        <v/>
      </c>
      <c r="B83" s="81" t="str">
        <f>IF(scriv!D45&lt;&gt;"",scriv!D45,"")</f>
        <v/>
      </c>
      <c r="C83" s="81" t="str">
        <f>IF( scriv!AL45&lt;&gt;"", IF(D83&lt;&gt;"","connection ","")&amp;scriv!AL45,IF(D83&lt;&gt;"","connection",""))</f>
        <v/>
      </c>
      <c r="D83" s="82" t="str">
        <f>scriv!AJ45</f>
        <v/>
      </c>
      <c r="E83" s="82" t="str">
        <f>scriv!AK45</f>
        <v/>
      </c>
      <c r="F83" s="156">
        <f>ROW()</f>
        <v>83</v>
      </c>
      <c r="I83" s="81" t="str">
        <f>IF(scriv!AA45&lt;&gt;"",scriv!AA45,J83)</f>
        <v/>
      </c>
      <c r="J83" s="81" t="str">
        <f>IF(scriv!AB45&lt;&gt;"",scriv!AB45,"")</f>
        <v/>
      </c>
      <c r="K83" s="82" t="str">
        <f t="shared" si="3"/>
        <v>none</v>
      </c>
      <c r="L83" s="82" t="str">
        <f t="shared" si="30"/>
        <v>+++&amp;speakTT=</v>
      </c>
      <c r="M83" s="82" t="str">
        <f t="shared" si="4"/>
        <v>OpenClose</v>
      </c>
      <c r="N83" s="82" t="str">
        <f t="shared" si="5"/>
        <v/>
      </c>
      <c r="O83" s="119" t="str">
        <f t="shared" si="31"/>
        <v/>
      </c>
      <c r="P83" s="81" t="str">
        <f>IF(scriv!I45&lt;&gt;"",scriv!I45,"")</f>
        <v/>
      </c>
      <c r="Q83" s="81" t="str">
        <f>IF(scriv!J45&lt;&gt;"",scriv!J45,"")</f>
        <v/>
      </c>
      <c r="R83" s="81">
        <f>IF(scriv!K45&lt;&gt;"",scriv!K45,
IF(I83&lt;&gt;"",1,$R$36))</f>
        <v>0</v>
      </c>
      <c r="S83" s="81" t="str">
        <f>IF(scriv!L45&lt;&gt;"",scriv!L45,
IF(scriv!AB45&lt;&gt;"",$S$36,"none"))</f>
        <v>none</v>
      </c>
      <c r="T83" s="81" t="str">
        <f>IF(scriv!Q45&lt;&gt;"",scriv!Q45,"")</f>
        <v/>
      </c>
      <c r="U83" s="81" t="str">
        <f>IF(scriv!R45&lt;&gt;"",scriv!R45,"")</f>
        <v/>
      </c>
      <c r="V83" s="81" t="str">
        <f>IF(scriv!S45&lt;&gt;"",scriv!S45,"")</f>
        <v/>
      </c>
      <c r="W83" s="81" t="str">
        <f>IF(scriv!T45&lt;&gt;"",scriv!T45,"")</f>
        <v/>
      </c>
      <c r="X83" s="81" t="str">
        <f>IF($E83="",
( IF(scriv!AD45&lt;&gt;"", LEFT( scriv!AD45, FIND(",",scriv!AD45)-1) &amp; "=" &amp; $AH83 &amp; RIGHT( scriv!AD45, LEN(scriv!AD45) + 1 - FIND(",",scriv!AD45)),
  IF($X$36&lt;&gt;"",LEFT( X$36, FIND(",",X$36)-1) &amp; "=" &amp; $AH83 &amp; RIGHT( X$36, LEN(X$36) + 1 - FIND(",",X$36)),""))),
IF(scriv!M45&lt;&gt;"", LEFT( scriv!M45, FIND(",",scriv!M45)-1) &amp; "=" &amp; $AH83 &amp; RIGHT( scriv!M45, LEN(scriv!M45) + 1 - FIND(",",scriv!M45)),
LEFT( X$37, FIND(",",X$37)-1) &amp; "=" &amp; $AH83 &amp; RIGHT( X$37, LEN(X$37) + 1 - FIND(",",X$37))))</f>
        <v>fadeOn=,0.6</v>
      </c>
      <c r="Y83" s="81" t="str">
        <f>IF($E83="",
( IF(scriv!AE45&lt;&gt;"", LEFT( scriv!AE45, FIND(",",scriv!AE45)-1) &amp; "=" &amp; $AH83 &amp; RIGHT( scriv!AE45, LEN(scriv!AE45) + 1 - FIND(",",scriv!AE45)),
  IF($Y$36&lt;&gt;"",LEFT( Y$36, FIND(",",Y$36)-1) &amp; "=" &amp; $AH83 &amp; RIGHT( Y$36, LEN(Y$36) + 1 - FIND(",",Y$36)),""))),
IF(scriv!N45&lt;&gt;"", LEFT( scriv!N45, FIND(",",scriv!N45)-1) &amp; "=" &amp; $AH83 &amp; RIGHT( scriv!N45, LEN(scriv!N45) + 1 - FIND(",",scriv!N45)),
LEFT( Y$37, FIND(",",Y$37)-1) &amp; "=" &amp; $AH83 &amp; RIGHT( Y$37, LEN(Y$37) + 1 - FIND(",",Y$37))))</f>
        <v>fadeOff=,0.6</v>
      </c>
      <c r="Z83" s="81" t="str">
        <f>IF($E83="",
( IF(scriv!AF45&lt;&gt;"", LEFT( scriv!AF45, FIND(",",scriv!AF45)-1) &amp; "=" &amp; $AH83 &amp; RIGHT( scriv!AF45, LEN(scriv!AF45) + 1 - FIND(",",scriv!AF45)),
  IF($Z$36&lt;&gt;"",LEFT( Z$36, FIND(",",Z$36)-1) &amp; "=" &amp; $AH83 &amp; RIGHT( Z$36, LEN(Z$36) + 1 - FIND(",",Z$36)),""))),
IF(scriv!O45&lt;&gt;"", LEFT( scriv!O45, FIND(",",scriv!O45)-1) &amp; "=" &amp; $AH83 &amp; RIGHT( scriv!O45, LEN(scriv!O45) + 1 - FIND(",",scriv!O45)),
LEFT( Z$37, FIND(",",Z$37)-1) &amp; "=" &amp; $AH83 &amp; RIGHT( Z$37, LEN(Z$37) + 1 - FIND(",",Z$37))))</f>
        <v>drawOpen=,1.2</v>
      </c>
      <c r="AA83" s="81" t="str">
        <f>IF($E83="",
( IF(scriv!AG45&lt;&gt;"", LEFT( scriv!AG45, FIND(",",scriv!AG45)-1) &amp; "=" &amp; $AH83 &amp; RIGHT( scriv!AG45, LEN(scriv!AG45) + 1 - FIND(",",scriv!AG45)),
  IF($AA$36&lt;&gt;"",LEFT( AA$36, FIND(",",AA$36)-1) &amp; "=" &amp; $AH83 &amp; RIGHT( AA$36, LEN(AA$36) + 1 - FIND(",",AA$36)),""))),
IF(scriv!P45&lt;&gt;"", LEFT( scriv!P45, FIND(",",scriv!P45)-1) &amp; "=" &amp; $AH83 &amp; RIGHT( scriv!P45, LEN(scriv!P45) + 1 - FIND(",",scriv!P45)),
LEFT( AA$37, FIND(",",AA$37)-1) &amp; "=" &amp; $AH83 &amp; RIGHT( AA$37, LEN(AA$37) + 1 - FIND(",",AA$37))))</f>
        <v>drawClose=,1.2</v>
      </c>
      <c r="AB83" s="167" t="str">
        <f t="shared" si="2"/>
        <v>noTitle</v>
      </c>
      <c r="AC83" s="167"/>
      <c r="AD83" s="45"/>
      <c r="AE83" s="168"/>
      <c r="AF83" s="169">
        <f>IF(D83="",scriv!B45,"")</f>
        <v>0</v>
      </c>
      <c r="AG83" s="170" t="str">
        <f t="shared" si="32"/>
        <v/>
      </c>
      <c r="AH83" s="169" t="str">
        <f t="shared" si="33"/>
        <v/>
      </c>
      <c r="AI83" s="169" t="str">
        <f t="shared" si="34"/>
        <v/>
      </c>
      <c r="AJ83" s="86">
        <f>ROUNDDOWN( (LEN(scriv!B45)+1) / 2, 0 )</f>
        <v>0</v>
      </c>
      <c r="AK83" s="82">
        <f t="shared" si="35"/>
        <v>0</v>
      </c>
      <c r="AL83" s="82" t="str">
        <f t="shared" si="36"/>
        <v>-</v>
      </c>
      <c r="AM83" s="82" t="str">
        <f t="shared" si="37"/>
        <v>-</v>
      </c>
      <c r="AN83" s="82" t="str">
        <f t="shared" si="38"/>
        <v>-</v>
      </c>
      <c r="AO83" s="82" t="str">
        <f t="shared" si="39"/>
        <v>-</v>
      </c>
      <c r="AP83" s="82" t="str">
        <f t="shared" si="40"/>
        <v>-</v>
      </c>
      <c r="AQ83" s="82" t="str">
        <f t="shared" si="41"/>
        <v>-</v>
      </c>
      <c r="AR83" s="82" t="str">
        <f t="shared" si="42"/>
        <v>-</v>
      </c>
      <c r="AT83" s="82">
        <f t="shared" si="8"/>
        <v>10</v>
      </c>
      <c r="AU83" s="82" t="str">
        <f ca="1">IF(    MAX(OFFSET(AL83,0,0,MATCH("-",AL83:AL$638,0))) = 0,"",
IFERROR(MAX(OFFSET(AL83,0,0,MATCH("-",AL83:AL$638,0))),""))</f>
        <v/>
      </c>
      <c r="AV83" s="82" t="str">
        <f ca="1">IF(    MAX(OFFSET(AM83,0,0,MATCH("-",AM83:AM$638,0))) = 0,"",
IFERROR(MAX(OFFSET(AM83,0,0,MATCH("-",AM83:AM$638,0))),""))</f>
        <v/>
      </c>
      <c r="AW83" s="82" t="str">
        <f ca="1">IF(    MAX(OFFSET(AN83,0,0,MATCH("-",AN83:AN$638,0))) = 0,"",
IFERROR(MAX(OFFSET(AN83,0,0,MATCH("-",AN83:AN$638,0))),""))</f>
        <v/>
      </c>
      <c r="AX83" s="82" t="str">
        <f ca="1">IF(    MAX(OFFSET(AO83,0,0,MATCH("-",AO83:AO$638,0))) = 0,"",
IFERROR(MAX(OFFSET(AO83,0,0,MATCH("-",AO83:AO$638,0))),""))</f>
        <v/>
      </c>
      <c r="AY83" s="82" t="str">
        <f ca="1">IF(    MAX(OFFSET(AP83,0,0,MATCH("-",AP83:AP$638,0))) = 0,"",
IFERROR(MAX(OFFSET(AP83,0,0,MATCH("-",AP83:AP$638,0))),""))</f>
        <v/>
      </c>
      <c r="AZ83" s="82" t="str">
        <f ca="1">IF(    MAX(OFFSET(AQ83,0,0,MATCH("-",AQ83:AQ$638,0))) = 0,"",
IFERROR(MAX(OFFSET(AQ83,0,0,MATCH("-",AQ83:AQ$638,0))),""))</f>
        <v/>
      </c>
      <c r="BA83" s="82" t="str">
        <f ca="1">IF(    MAX(OFFSET(AR83,0,0,MATCH("-",AR83:AR$638,0))) = 0,"",
IFERROR(MAX(OFFSET(AR83,0,0,MATCH("-",AR83:AR$638,0))),""))</f>
        <v/>
      </c>
      <c r="BB83" s="112">
        <f t="shared" ca="1" si="43"/>
        <v>-198</v>
      </c>
      <c r="BC83" s="111" t="str">
        <f t="shared" ca="1" si="44"/>
        <v>Radius</v>
      </c>
      <c r="BD83" s="112">
        <f t="shared" ca="1" si="45"/>
        <v>0</v>
      </c>
      <c r="BE83" s="111">
        <f t="shared" ca="1" si="46"/>
        <v>200</v>
      </c>
      <c r="BF83" s="113" t="e">
        <f t="shared" ca="1" si="47"/>
        <v>#VALUE!</v>
      </c>
      <c r="BG83" s="113" t="e">
        <f t="shared" ca="1" si="48"/>
        <v>#VALUE!</v>
      </c>
      <c r="BH83" s="112">
        <f t="shared" ca="1" si="49"/>
        <v>2000</v>
      </c>
      <c r="BI83" s="112">
        <f t="shared" ca="1" si="50"/>
        <v>200</v>
      </c>
      <c r="BJ83" s="157"/>
      <c r="BK83" s="157"/>
      <c r="BL83" s="158" t="str">
        <f>scriv!AI45</f>
        <v/>
      </c>
      <c r="BM83" s="157"/>
      <c r="BN83" s="157" t="str">
        <f t="shared" si="51"/>
        <v>node</v>
      </c>
      <c r="BO83" s="157"/>
      <c r="BP83" s="159">
        <f t="shared" ca="1" si="52"/>
        <v>0</v>
      </c>
      <c r="BQ83" s="159">
        <f t="shared" ca="1" si="53"/>
        <v>0</v>
      </c>
      <c r="BR83" s="159">
        <f t="shared" si="18"/>
        <v>1</v>
      </c>
      <c r="BS83" s="159" t="str">
        <f t="shared" si="19"/>
        <v>symbol</v>
      </c>
      <c r="BT83" s="157" t="str">
        <f ca="1">IF(scriv!V45&lt;&gt;"",scriv!V45,
IF(E83="",IFERROR(VLOOKUP(BL83,$AH$40:$BT$638,39,FALSE),$BT$36),
$BT$37))</f>
        <v>NodeSquare</v>
      </c>
      <c r="BU83" s="166">
        <f t="shared" ca="1" si="54"/>
        <v>2000</v>
      </c>
      <c r="BV83" s="166">
        <f t="shared" ca="1" si="55"/>
        <v>200</v>
      </c>
      <c r="BW83" s="166">
        <f t="shared" ca="1" si="56"/>
        <v>0</v>
      </c>
      <c r="BX83" s="166">
        <f t="shared" ca="1" si="57"/>
        <v>0</v>
      </c>
      <c r="BY83" s="180" t="str">
        <f t="shared" si="58"/>
        <v/>
      </c>
      <c r="BZ83" s="180" t="str">
        <f t="shared" si="59"/>
        <v/>
      </c>
      <c r="CA83" s="81" t="str">
        <f>IF(scriv!E45&lt;&gt;"",scriv!E45,"")</f>
        <v/>
      </c>
      <c r="CB83" s="82">
        <f t="shared" si="29"/>
        <v>0</v>
      </c>
      <c r="CC83" s="82">
        <f t="shared" si="60"/>
        <v>0</v>
      </c>
      <c r="CD83" s="82" t="str">
        <f t="shared" si="61"/>
        <v>-</v>
      </c>
      <c r="CE83" s="82" t="str">
        <f t="shared" si="62"/>
        <v>-</v>
      </c>
      <c r="CF83" s="82" t="str">
        <f t="shared" si="63"/>
        <v>-</v>
      </c>
      <c r="CG83" s="82" t="str">
        <f t="shared" si="64"/>
        <v>-</v>
      </c>
      <c r="CH83" s="82" t="str">
        <f t="shared" si="65"/>
        <v>-</v>
      </c>
      <c r="CI83" s="82" t="str">
        <f t="shared" si="66"/>
        <v>-</v>
      </c>
      <c r="CJ83" s="82" t="str">
        <f t="shared" si="67"/>
        <v>-</v>
      </c>
      <c r="CK83" s="82" t="str">
        <f t="shared" si="68"/>
        <v>-</v>
      </c>
    </row>
    <row r="84" spans="1:89" s="82" customFormat="1" ht="18" customHeight="1">
      <c r="A84" s="81" t="str">
        <f>scriv!AH46</f>
        <v/>
      </c>
      <c r="B84" s="81" t="str">
        <f>IF(scriv!D46&lt;&gt;"",scriv!D46,"")</f>
        <v/>
      </c>
      <c r="C84" s="81" t="str">
        <f>IF( scriv!AL46&lt;&gt;"", IF(D84&lt;&gt;"","connection ","")&amp;scriv!AL46,IF(D84&lt;&gt;"","connection",""))</f>
        <v/>
      </c>
      <c r="D84" s="82" t="str">
        <f>scriv!AJ46</f>
        <v/>
      </c>
      <c r="E84" s="82" t="str">
        <f>scriv!AK46</f>
        <v/>
      </c>
      <c r="F84" s="156">
        <f>ROW()</f>
        <v>84</v>
      </c>
      <c r="I84" s="81" t="str">
        <f>IF(scriv!AA46&lt;&gt;"",scriv!AA46,J84)</f>
        <v/>
      </c>
      <c r="J84" s="81" t="str">
        <f>IF(scriv!AB46&lt;&gt;"",scriv!AB46,"")</f>
        <v/>
      </c>
      <c r="K84" s="82" t="str">
        <f t="shared" si="3"/>
        <v>none</v>
      </c>
      <c r="L84" s="82" t="str">
        <f t="shared" si="30"/>
        <v>+++&amp;speakTT=</v>
      </c>
      <c r="M84" s="82" t="str">
        <f t="shared" si="4"/>
        <v>OpenClose</v>
      </c>
      <c r="N84" s="82" t="str">
        <f t="shared" si="5"/>
        <v/>
      </c>
      <c r="O84" s="119" t="str">
        <f t="shared" si="31"/>
        <v/>
      </c>
      <c r="P84" s="81" t="str">
        <f>IF(scriv!I46&lt;&gt;"",scriv!I46,"")</f>
        <v/>
      </c>
      <c r="Q84" s="81" t="str">
        <f>IF(scriv!J46&lt;&gt;"",scriv!J46,"")</f>
        <v/>
      </c>
      <c r="R84" s="81">
        <f>IF(scriv!K46&lt;&gt;"",scriv!K46,
IF(I84&lt;&gt;"",1,$R$36))</f>
        <v>0</v>
      </c>
      <c r="S84" s="81" t="str">
        <f>IF(scriv!L46&lt;&gt;"",scriv!L46,
IF(scriv!AB46&lt;&gt;"",$S$36,"none"))</f>
        <v>none</v>
      </c>
      <c r="T84" s="81" t="str">
        <f>IF(scriv!Q46&lt;&gt;"",scriv!Q46,"")</f>
        <v/>
      </c>
      <c r="U84" s="81" t="str">
        <f>IF(scriv!R46&lt;&gt;"",scriv!R46,"")</f>
        <v/>
      </c>
      <c r="V84" s="81" t="str">
        <f>IF(scriv!S46&lt;&gt;"",scriv!S46,"")</f>
        <v/>
      </c>
      <c r="W84" s="81" t="str">
        <f>IF(scriv!T46&lt;&gt;"",scriv!T46,"")</f>
        <v/>
      </c>
      <c r="X84" s="81" t="str">
        <f>IF($E84="",
( IF(scriv!AD46&lt;&gt;"", LEFT( scriv!AD46, FIND(",",scriv!AD46)-1) &amp; "=" &amp; $AH84 &amp; RIGHT( scriv!AD46, LEN(scriv!AD46) + 1 - FIND(",",scriv!AD46)),
  IF($X$36&lt;&gt;"",LEFT( X$36, FIND(",",X$36)-1) &amp; "=" &amp; $AH84 &amp; RIGHT( X$36, LEN(X$36) + 1 - FIND(",",X$36)),""))),
IF(scriv!M46&lt;&gt;"", LEFT( scriv!M46, FIND(",",scriv!M46)-1) &amp; "=" &amp; $AH84 &amp; RIGHT( scriv!M46, LEN(scriv!M46) + 1 - FIND(",",scriv!M46)),
LEFT( X$37, FIND(",",X$37)-1) &amp; "=" &amp; $AH84 &amp; RIGHT( X$37, LEN(X$37) + 1 - FIND(",",X$37))))</f>
        <v>fadeOn=,0.6</v>
      </c>
      <c r="Y84" s="81" t="str">
        <f>IF($E84="",
( IF(scriv!AE46&lt;&gt;"", LEFT( scriv!AE46, FIND(",",scriv!AE46)-1) &amp; "=" &amp; $AH84 &amp; RIGHT( scriv!AE46, LEN(scriv!AE46) + 1 - FIND(",",scriv!AE46)),
  IF($Y$36&lt;&gt;"",LEFT( Y$36, FIND(",",Y$36)-1) &amp; "=" &amp; $AH84 &amp; RIGHT( Y$36, LEN(Y$36) + 1 - FIND(",",Y$36)),""))),
IF(scriv!N46&lt;&gt;"", LEFT( scriv!N46, FIND(",",scriv!N46)-1) &amp; "=" &amp; $AH84 &amp; RIGHT( scriv!N46, LEN(scriv!N46) + 1 - FIND(",",scriv!N46)),
LEFT( Y$37, FIND(",",Y$37)-1) &amp; "=" &amp; $AH84 &amp; RIGHT( Y$37, LEN(Y$37) + 1 - FIND(",",Y$37))))</f>
        <v>fadeOff=,0.6</v>
      </c>
      <c r="Z84" s="81" t="str">
        <f>IF($E84="",
( IF(scriv!AF46&lt;&gt;"", LEFT( scriv!AF46, FIND(",",scriv!AF46)-1) &amp; "=" &amp; $AH84 &amp; RIGHT( scriv!AF46, LEN(scriv!AF46) + 1 - FIND(",",scriv!AF46)),
  IF($Z$36&lt;&gt;"",LEFT( Z$36, FIND(",",Z$36)-1) &amp; "=" &amp; $AH84 &amp; RIGHT( Z$36, LEN(Z$36) + 1 - FIND(",",Z$36)),""))),
IF(scriv!O46&lt;&gt;"", LEFT( scriv!O46, FIND(",",scriv!O46)-1) &amp; "=" &amp; $AH84 &amp; RIGHT( scriv!O46, LEN(scriv!O46) + 1 - FIND(",",scriv!O46)),
LEFT( Z$37, FIND(",",Z$37)-1) &amp; "=" &amp; $AH84 &amp; RIGHT( Z$37, LEN(Z$37) + 1 - FIND(",",Z$37))))</f>
        <v>drawOpen=,1.2</v>
      </c>
      <c r="AA84" s="81" t="str">
        <f>IF($E84="",
( IF(scriv!AG46&lt;&gt;"", LEFT( scriv!AG46, FIND(",",scriv!AG46)-1) &amp; "=" &amp; $AH84 &amp; RIGHT( scriv!AG46, LEN(scriv!AG46) + 1 - FIND(",",scriv!AG46)),
  IF($AA$36&lt;&gt;"",LEFT( AA$36, FIND(",",AA$36)-1) &amp; "=" &amp; $AH84 &amp; RIGHT( AA$36, LEN(AA$36) + 1 - FIND(",",AA$36)),""))),
IF(scriv!P46&lt;&gt;"", LEFT( scriv!P46, FIND(",",scriv!P46)-1) &amp; "=" &amp; $AH84 &amp; RIGHT( scriv!P46, LEN(scriv!P46) + 1 - FIND(",",scriv!P46)),
LEFT( AA$37, FIND(",",AA$37)-1) &amp; "=" &amp; $AH84 &amp; RIGHT( AA$37, LEN(AA$37) + 1 - FIND(",",AA$37))))</f>
        <v>drawClose=,1.2</v>
      </c>
      <c r="AB84" s="167" t="str">
        <f t="shared" si="2"/>
        <v>noTitle</v>
      </c>
      <c r="AC84" s="167"/>
      <c r="AD84" s="45"/>
      <c r="AE84" s="168"/>
      <c r="AF84" s="169">
        <f>IF(D84="",scriv!B46,"")</f>
        <v>0</v>
      </c>
      <c r="AG84" s="170" t="str">
        <f t="shared" si="32"/>
        <v/>
      </c>
      <c r="AH84" s="169" t="str">
        <f t="shared" si="33"/>
        <v/>
      </c>
      <c r="AI84" s="169" t="str">
        <f t="shared" si="34"/>
        <v/>
      </c>
      <c r="AJ84" s="86">
        <f>ROUNDDOWN( (LEN(scriv!B46)+1) / 2, 0 )</f>
        <v>0</v>
      </c>
      <c r="AK84" s="82">
        <f t="shared" si="35"/>
        <v>0</v>
      </c>
      <c r="AL84" s="82" t="str">
        <f t="shared" si="36"/>
        <v>-</v>
      </c>
      <c r="AM84" s="82" t="str">
        <f t="shared" si="37"/>
        <v>-</v>
      </c>
      <c r="AN84" s="82" t="str">
        <f t="shared" si="38"/>
        <v>-</v>
      </c>
      <c r="AO84" s="82" t="str">
        <f t="shared" si="39"/>
        <v>-</v>
      </c>
      <c r="AP84" s="82" t="str">
        <f t="shared" si="40"/>
        <v>-</v>
      </c>
      <c r="AQ84" s="82" t="str">
        <f t="shared" si="41"/>
        <v>-</v>
      </c>
      <c r="AR84" s="82" t="str">
        <f t="shared" si="42"/>
        <v>-</v>
      </c>
      <c r="AT84" s="82">
        <f t="shared" si="8"/>
        <v>10</v>
      </c>
      <c r="AU84" s="82" t="str">
        <f ca="1">IF(    MAX(OFFSET(AL84,0,0,MATCH("-",AL84:AL$638,0))) = 0,"",
IFERROR(MAX(OFFSET(AL84,0,0,MATCH("-",AL84:AL$638,0))),""))</f>
        <v/>
      </c>
      <c r="AV84" s="82" t="str">
        <f ca="1">IF(    MAX(OFFSET(AM84,0,0,MATCH("-",AM84:AM$638,0))) = 0,"",
IFERROR(MAX(OFFSET(AM84,0,0,MATCH("-",AM84:AM$638,0))),""))</f>
        <v/>
      </c>
      <c r="AW84" s="82" t="str">
        <f ca="1">IF(    MAX(OFFSET(AN84,0,0,MATCH("-",AN84:AN$638,0))) = 0,"",
IFERROR(MAX(OFFSET(AN84,0,0,MATCH("-",AN84:AN$638,0))),""))</f>
        <v/>
      </c>
      <c r="AX84" s="82" t="str">
        <f ca="1">IF(    MAX(OFFSET(AO84,0,0,MATCH("-",AO84:AO$638,0))) = 0,"",
IFERROR(MAX(OFFSET(AO84,0,0,MATCH("-",AO84:AO$638,0))),""))</f>
        <v/>
      </c>
      <c r="AY84" s="82" t="str">
        <f ca="1">IF(    MAX(OFFSET(AP84,0,0,MATCH("-",AP84:AP$638,0))) = 0,"",
IFERROR(MAX(OFFSET(AP84,0,0,MATCH("-",AP84:AP$638,0))),""))</f>
        <v/>
      </c>
      <c r="AZ84" s="82" t="str">
        <f ca="1">IF(    MAX(OFFSET(AQ84,0,0,MATCH("-",AQ84:AQ$638,0))) = 0,"",
IFERROR(MAX(OFFSET(AQ84,0,0,MATCH("-",AQ84:AQ$638,0))),""))</f>
        <v/>
      </c>
      <c r="BA84" s="82" t="str">
        <f ca="1">IF(    MAX(OFFSET(AR84,0,0,MATCH("-",AR84:AR$638,0))) = 0,"",
IFERROR(MAX(OFFSET(AR84,0,0,MATCH("-",AR84:AR$638,0))),""))</f>
        <v/>
      </c>
      <c r="BB84" s="112">
        <f t="shared" ca="1" si="43"/>
        <v>-198</v>
      </c>
      <c r="BC84" s="111" t="str">
        <f t="shared" ca="1" si="44"/>
        <v>Radius</v>
      </c>
      <c r="BD84" s="112">
        <f t="shared" ca="1" si="45"/>
        <v>0</v>
      </c>
      <c r="BE84" s="111">
        <f t="shared" ca="1" si="46"/>
        <v>200</v>
      </c>
      <c r="BF84" s="113" t="e">
        <f t="shared" ca="1" si="47"/>
        <v>#VALUE!</v>
      </c>
      <c r="BG84" s="113" t="e">
        <f t="shared" ca="1" si="48"/>
        <v>#VALUE!</v>
      </c>
      <c r="BH84" s="112">
        <f t="shared" ca="1" si="49"/>
        <v>2000</v>
      </c>
      <c r="BI84" s="112">
        <f t="shared" ca="1" si="50"/>
        <v>200</v>
      </c>
      <c r="BJ84" s="157"/>
      <c r="BK84" s="157"/>
      <c r="BL84" s="158" t="str">
        <f>scriv!AI46</f>
        <v/>
      </c>
      <c r="BM84" s="157"/>
      <c r="BN84" s="157" t="str">
        <f t="shared" si="51"/>
        <v>node</v>
      </c>
      <c r="BO84" s="157"/>
      <c r="BP84" s="159">
        <f t="shared" ca="1" si="52"/>
        <v>0</v>
      </c>
      <c r="BQ84" s="159">
        <f t="shared" ca="1" si="53"/>
        <v>0</v>
      </c>
      <c r="BR84" s="159">
        <f t="shared" si="18"/>
        <v>1</v>
      </c>
      <c r="BS84" s="159" t="str">
        <f t="shared" si="19"/>
        <v>symbol</v>
      </c>
      <c r="BT84" s="157" t="str">
        <f ca="1">IF(scriv!V46&lt;&gt;"",scriv!V46,
IF(E84="",IFERROR(VLOOKUP(BL84,$AH$40:$BT$638,39,FALSE),$BT$36),
$BT$37))</f>
        <v>NodeSquare</v>
      </c>
      <c r="BU84" s="166">
        <f t="shared" ca="1" si="54"/>
        <v>2000</v>
      </c>
      <c r="BV84" s="166">
        <f t="shared" ca="1" si="55"/>
        <v>200</v>
      </c>
      <c r="BW84" s="166">
        <f t="shared" ca="1" si="56"/>
        <v>0</v>
      </c>
      <c r="BX84" s="166">
        <f t="shared" ca="1" si="57"/>
        <v>0</v>
      </c>
      <c r="BY84" s="180" t="str">
        <f t="shared" si="58"/>
        <v/>
      </c>
      <c r="BZ84" s="180" t="str">
        <f t="shared" si="59"/>
        <v/>
      </c>
      <c r="CA84" s="81" t="str">
        <f>IF(scriv!E46&lt;&gt;"",scriv!E46,"")</f>
        <v/>
      </c>
      <c r="CB84" s="82">
        <f t="shared" si="29"/>
        <v>0</v>
      </c>
      <c r="CC84" s="82">
        <f t="shared" si="60"/>
        <v>0</v>
      </c>
      <c r="CD84" s="82" t="str">
        <f t="shared" si="61"/>
        <v>-</v>
      </c>
      <c r="CE84" s="82" t="str">
        <f t="shared" si="62"/>
        <v>-</v>
      </c>
      <c r="CF84" s="82" t="str">
        <f t="shared" si="63"/>
        <v>-</v>
      </c>
      <c r="CG84" s="82" t="str">
        <f t="shared" si="64"/>
        <v>-</v>
      </c>
      <c r="CH84" s="82" t="str">
        <f t="shared" si="65"/>
        <v>-</v>
      </c>
      <c r="CI84" s="82" t="str">
        <f t="shared" si="66"/>
        <v>-</v>
      </c>
      <c r="CJ84" s="82" t="str">
        <f t="shared" si="67"/>
        <v>-</v>
      </c>
      <c r="CK84" s="82" t="str">
        <f t="shared" si="68"/>
        <v>-</v>
      </c>
    </row>
    <row r="85" spans="1:89" s="82" customFormat="1" ht="18" customHeight="1">
      <c r="A85" s="81" t="str">
        <f>scriv!AH47</f>
        <v/>
      </c>
      <c r="B85" s="81" t="str">
        <f>IF(scriv!D47&lt;&gt;"",scriv!D47,"")</f>
        <v/>
      </c>
      <c r="C85" s="81" t="str">
        <f>IF( scriv!AL47&lt;&gt;"", IF(D85&lt;&gt;"","connection ","")&amp;scriv!AL47,IF(D85&lt;&gt;"","connection",""))</f>
        <v/>
      </c>
      <c r="D85" s="82" t="str">
        <f>scriv!AJ47</f>
        <v/>
      </c>
      <c r="E85" s="82" t="str">
        <f>scriv!AK47</f>
        <v/>
      </c>
      <c r="F85" s="156">
        <f>ROW()</f>
        <v>85</v>
      </c>
      <c r="I85" s="81" t="str">
        <f>IF(scriv!AA47&lt;&gt;"",scriv!AA47,J85)</f>
        <v/>
      </c>
      <c r="J85" s="81" t="str">
        <f>IF(scriv!AB47&lt;&gt;"",scriv!AB47,"")</f>
        <v/>
      </c>
      <c r="K85" s="82" t="str">
        <f t="shared" si="3"/>
        <v>none</v>
      </c>
      <c r="L85" s="82" t="str">
        <f t="shared" si="30"/>
        <v>+++&amp;speakTT=</v>
      </c>
      <c r="M85" s="82" t="str">
        <f t="shared" si="4"/>
        <v>OpenClose</v>
      </c>
      <c r="N85" s="82" t="str">
        <f t="shared" si="5"/>
        <v/>
      </c>
      <c r="O85" s="119" t="str">
        <f t="shared" si="31"/>
        <v/>
      </c>
      <c r="P85" s="81" t="str">
        <f>IF(scriv!I47&lt;&gt;"",scriv!I47,"")</f>
        <v/>
      </c>
      <c r="Q85" s="81" t="str">
        <f>IF(scriv!J47&lt;&gt;"",scriv!J47,"")</f>
        <v/>
      </c>
      <c r="R85" s="81">
        <f>IF(scriv!K47&lt;&gt;"",scriv!K47,
IF(I85&lt;&gt;"",1,$R$36))</f>
        <v>0</v>
      </c>
      <c r="S85" s="81" t="str">
        <f>IF(scriv!L47&lt;&gt;"",scriv!L47,
IF(scriv!AB47&lt;&gt;"",$S$36,"none"))</f>
        <v>none</v>
      </c>
      <c r="T85" s="81" t="str">
        <f>IF(scriv!Q47&lt;&gt;"",scriv!Q47,"")</f>
        <v/>
      </c>
      <c r="U85" s="81" t="str">
        <f>IF(scriv!R47&lt;&gt;"",scriv!R47,"")</f>
        <v/>
      </c>
      <c r="V85" s="81" t="str">
        <f>IF(scriv!S47&lt;&gt;"",scriv!S47,"")</f>
        <v/>
      </c>
      <c r="W85" s="81" t="str">
        <f>IF(scriv!T47&lt;&gt;"",scriv!T47,"")</f>
        <v/>
      </c>
      <c r="X85" s="81" t="str">
        <f>IF($E85="",
( IF(scriv!AD47&lt;&gt;"", LEFT( scriv!AD47, FIND(",",scriv!AD47)-1) &amp; "=" &amp; $AH85 &amp; RIGHT( scriv!AD47, LEN(scriv!AD47) + 1 - FIND(",",scriv!AD47)),
  IF($X$36&lt;&gt;"",LEFT( X$36, FIND(",",X$36)-1) &amp; "=" &amp; $AH85 &amp; RIGHT( X$36, LEN(X$36) + 1 - FIND(",",X$36)),""))),
IF(scriv!M47&lt;&gt;"", LEFT( scriv!M47, FIND(",",scriv!M47)-1) &amp; "=" &amp; $AH85 &amp; RIGHT( scriv!M47, LEN(scriv!M47) + 1 - FIND(",",scriv!M47)),
LEFT( X$37, FIND(",",X$37)-1) &amp; "=" &amp; $AH85 &amp; RIGHT( X$37, LEN(X$37) + 1 - FIND(",",X$37))))</f>
        <v>fadeOn=,0.6</v>
      </c>
      <c r="Y85" s="81" t="str">
        <f>IF($E85="",
( IF(scriv!AE47&lt;&gt;"", LEFT( scriv!AE47, FIND(",",scriv!AE47)-1) &amp; "=" &amp; $AH85 &amp; RIGHT( scriv!AE47, LEN(scriv!AE47) + 1 - FIND(",",scriv!AE47)),
  IF($Y$36&lt;&gt;"",LEFT( Y$36, FIND(",",Y$36)-1) &amp; "=" &amp; $AH85 &amp; RIGHT( Y$36, LEN(Y$36) + 1 - FIND(",",Y$36)),""))),
IF(scriv!N47&lt;&gt;"", LEFT( scriv!N47, FIND(",",scriv!N47)-1) &amp; "=" &amp; $AH85 &amp; RIGHT( scriv!N47, LEN(scriv!N47) + 1 - FIND(",",scriv!N47)),
LEFT( Y$37, FIND(",",Y$37)-1) &amp; "=" &amp; $AH85 &amp; RIGHT( Y$37, LEN(Y$37) + 1 - FIND(",",Y$37))))</f>
        <v>fadeOff=,0.6</v>
      </c>
      <c r="Z85" s="81" t="str">
        <f>IF($E85="",
( IF(scriv!AF47&lt;&gt;"", LEFT( scriv!AF47, FIND(",",scriv!AF47)-1) &amp; "=" &amp; $AH85 &amp; RIGHT( scriv!AF47, LEN(scriv!AF47) + 1 - FIND(",",scriv!AF47)),
  IF($Z$36&lt;&gt;"",LEFT( Z$36, FIND(",",Z$36)-1) &amp; "=" &amp; $AH85 &amp; RIGHT( Z$36, LEN(Z$36) + 1 - FIND(",",Z$36)),""))),
IF(scriv!O47&lt;&gt;"", LEFT( scriv!O47, FIND(",",scriv!O47)-1) &amp; "=" &amp; $AH85 &amp; RIGHT( scriv!O47, LEN(scriv!O47) + 1 - FIND(",",scriv!O47)),
LEFT( Z$37, FIND(",",Z$37)-1) &amp; "=" &amp; $AH85 &amp; RIGHT( Z$37, LEN(Z$37) + 1 - FIND(",",Z$37))))</f>
        <v>drawOpen=,1.2</v>
      </c>
      <c r="AA85" s="81" t="str">
        <f>IF($E85="",
( IF(scriv!AG47&lt;&gt;"", LEFT( scriv!AG47, FIND(",",scriv!AG47)-1) &amp; "=" &amp; $AH85 &amp; RIGHT( scriv!AG47, LEN(scriv!AG47) + 1 - FIND(",",scriv!AG47)),
  IF($AA$36&lt;&gt;"",LEFT( AA$36, FIND(",",AA$36)-1) &amp; "=" &amp; $AH85 &amp; RIGHT( AA$36, LEN(AA$36) + 1 - FIND(",",AA$36)),""))),
IF(scriv!P47&lt;&gt;"", LEFT( scriv!P47, FIND(",",scriv!P47)-1) &amp; "=" &amp; $AH85 &amp; RIGHT( scriv!P47, LEN(scriv!P47) + 1 - FIND(",",scriv!P47)),
LEFT( AA$37, FIND(",",AA$37)-1) &amp; "=" &amp; $AH85 &amp; RIGHT( AA$37, LEN(AA$37) + 1 - FIND(",",AA$37))))</f>
        <v>drawClose=,1.2</v>
      </c>
      <c r="AB85" s="167" t="str">
        <f t="shared" si="2"/>
        <v>noTitle</v>
      </c>
      <c r="AC85" s="167"/>
      <c r="AD85" s="45"/>
      <c r="AE85" s="168"/>
      <c r="AF85" s="169">
        <f>IF(D85="",scriv!B47,"")</f>
        <v>0</v>
      </c>
      <c r="AG85" s="170" t="str">
        <f t="shared" si="32"/>
        <v/>
      </c>
      <c r="AH85" s="169" t="str">
        <f t="shared" si="33"/>
        <v/>
      </c>
      <c r="AI85" s="169" t="str">
        <f t="shared" si="34"/>
        <v/>
      </c>
      <c r="AJ85" s="86">
        <f>ROUNDDOWN( (LEN(scriv!B47)+1) / 2, 0 )</f>
        <v>0</v>
      </c>
      <c r="AK85" s="82">
        <f t="shared" si="35"/>
        <v>0</v>
      </c>
      <c r="AL85" s="82" t="str">
        <f t="shared" si="36"/>
        <v>-</v>
      </c>
      <c r="AM85" s="82" t="str">
        <f t="shared" si="37"/>
        <v>-</v>
      </c>
      <c r="AN85" s="82" t="str">
        <f t="shared" si="38"/>
        <v>-</v>
      </c>
      <c r="AO85" s="82" t="str">
        <f t="shared" si="39"/>
        <v>-</v>
      </c>
      <c r="AP85" s="82" t="str">
        <f t="shared" si="40"/>
        <v>-</v>
      </c>
      <c r="AQ85" s="82" t="str">
        <f t="shared" si="41"/>
        <v>-</v>
      </c>
      <c r="AR85" s="82" t="str">
        <f t="shared" si="42"/>
        <v>-</v>
      </c>
      <c r="AT85" s="82">
        <f t="shared" si="8"/>
        <v>10</v>
      </c>
      <c r="AU85" s="82" t="str">
        <f ca="1">IF(    MAX(OFFSET(AL85,0,0,MATCH("-",AL85:AL$638,0))) = 0,"",
IFERROR(MAX(OFFSET(AL85,0,0,MATCH("-",AL85:AL$638,0))),""))</f>
        <v/>
      </c>
      <c r="AV85" s="82" t="str">
        <f ca="1">IF(    MAX(OFFSET(AM85,0,0,MATCH("-",AM85:AM$638,0))) = 0,"",
IFERROR(MAX(OFFSET(AM85,0,0,MATCH("-",AM85:AM$638,0))),""))</f>
        <v/>
      </c>
      <c r="AW85" s="82" t="str">
        <f ca="1">IF(    MAX(OFFSET(AN85,0,0,MATCH("-",AN85:AN$638,0))) = 0,"",
IFERROR(MAX(OFFSET(AN85,0,0,MATCH("-",AN85:AN$638,0))),""))</f>
        <v/>
      </c>
      <c r="AX85" s="82" t="str">
        <f ca="1">IF(    MAX(OFFSET(AO85,0,0,MATCH("-",AO85:AO$638,0))) = 0,"",
IFERROR(MAX(OFFSET(AO85,0,0,MATCH("-",AO85:AO$638,0))),""))</f>
        <v/>
      </c>
      <c r="AY85" s="82" t="str">
        <f ca="1">IF(    MAX(OFFSET(AP85,0,0,MATCH("-",AP85:AP$638,0))) = 0,"",
IFERROR(MAX(OFFSET(AP85,0,0,MATCH("-",AP85:AP$638,0))),""))</f>
        <v/>
      </c>
      <c r="AZ85" s="82" t="str">
        <f ca="1">IF(    MAX(OFFSET(AQ85,0,0,MATCH("-",AQ85:AQ$638,0))) = 0,"",
IFERROR(MAX(OFFSET(AQ85,0,0,MATCH("-",AQ85:AQ$638,0))),""))</f>
        <v/>
      </c>
      <c r="BA85" s="82" t="str">
        <f ca="1">IF(    MAX(OFFSET(AR85,0,0,MATCH("-",AR85:AR$638,0))) = 0,"",
IFERROR(MAX(OFFSET(AR85,0,0,MATCH("-",AR85:AR$638,0))),""))</f>
        <v/>
      </c>
      <c r="BB85" s="112">
        <f t="shared" ca="1" si="43"/>
        <v>-198</v>
      </c>
      <c r="BC85" s="111" t="str">
        <f t="shared" ca="1" si="44"/>
        <v>Radius</v>
      </c>
      <c r="BD85" s="112">
        <f t="shared" ca="1" si="45"/>
        <v>0</v>
      </c>
      <c r="BE85" s="111">
        <f t="shared" ca="1" si="46"/>
        <v>200</v>
      </c>
      <c r="BF85" s="113" t="e">
        <f t="shared" ca="1" si="47"/>
        <v>#VALUE!</v>
      </c>
      <c r="BG85" s="113" t="e">
        <f t="shared" ca="1" si="48"/>
        <v>#VALUE!</v>
      </c>
      <c r="BH85" s="112">
        <f t="shared" ca="1" si="49"/>
        <v>2000</v>
      </c>
      <c r="BI85" s="112">
        <f t="shared" ca="1" si="50"/>
        <v>200</v>
      </c>
      <c r="BJ85" s="157"/>
      <c r="BK85" s="157"/>
      <c r="BL85" s="158" t="str">
        <f>scriv!AI47</f>
        <v/>
      </c>
      <c r="BM85" s="157"/>
      <c r="BN85" s="157" t="str">
        <f t="shared" si="51"/>
        <v>node</v>
      </c>
      <c r="BO85" s="157"/>
      <c r="BP85" s="159">
        <f t="shared" ca="1" si="52"/>
        <v>0</v>
      </c>
      <c r="BQ85" s="159">
        <f t="shared" ca="1" si="53"/>
        <v>0</v>
      </c>
      <c r="BR85" s="159">
        <f t="shared" si="18"/>
        <v>1</v>
      </c>
      <c r="BS85" s="159" t="str">
        <f t="shared" si="19"/>
        <v>symbol</v>
      </c>
      <c r="BT85" s="157" t="str">
        <f ca="1">IF(scriv!V47&lt;&gt;"",scriv!V47,
IF(E85="",IFERROR(VLOOKUP(BL85,$AH$40:$BT$638,39,FALSE),$BT$36),
$BT$37))</f>
        <v>NodeSquare</v>
      </c>
      <c r="BU85" s="166">
        <f t="shared" ca="1" si="54"/>
        <v>2000</v>
      </c>
      <c r="BV85" s="166">
        <f t="shared" ca="1" si="55"/>
        <v>200</v>
      </c>
      <c r="BW85" s="166">
        <f t="shared" ca="1" si="56"/>
        <v>0</v>
      </c>
      <c r="BX85" s="166">
        <f t="shared" ca="1" si="57"/>
        <v>0</v>
      </c>
      <c r="BY85" s="180" t="str">
        <f t="shared" si="58"/>
        <v/>
      </c>
      <c r="BZ85" s="180" t="str">
        <f t="shared" si="59"/>
        <v/>
      </c>
      <c r="CA85" s="81" t="str">
        <f>IF(scriv!E47&lt;&gt;"",scriv!E47,"")</f>
        <v/>
      </c>
      <c r="CB85" s="82">
        <f t="shared" si="29"/>
        <v>0</v>
      </c>
      <c r="CC85" s="82">
        <f t="shared" si="60"/>
        <v>0</v>
      </c>
      <c r="CD85" s="82" t="str">
        <f t="shared" si="61"/>
        <v>-</v>
      </c>
      <c r="CE85" s="82" t="str">
        <f t="shared" si="62"/>
        <v>-</v>
      </c>
      <c r="CF85" s="82" t="str">
        <f t="shared" si="63"/>
        <v>-</v>
      </c>
      <c r="CG85" s="82" t="str">
        <f t="shared" si="64"/>
        <v>-</v>
      </c>
      <c r="CH85" s="82" t="str">
        <f t="shared" si="65"/>
        <v>-</v>
      </c>
      <c r="CI85" s="82" t="str">
        <f t="shared" si="66"/>
        <v>-</v>
      </c>
      <c r="CJ85" s="82" t="str">
        <f t="shared" si="67"/>
        <v>-</v>
      </c>
      <c r="CK85" s="82" t="str">
        <f t="shared" si="68"/>
        <v>-</v>
      </c>
    </row>
    <row r="86" spans="1:89" s="82" customFormat="1" ht="18" customHeight="1">
      <c r="A86" s="81" t="str">
        <f>scriv!AH48</f>
        <v/>
      </c>
      <c r="B86" s="81" t="str">
        <f>IF(scriv!D48&lt;&gt;"",scriv!D48,"")</f>
        <v/>
      </c>
      <c r="C86" s="81" t="str">
        <f>IF( scriv!AL48&lt;&gt;"", IF(D86&lt;&gt;"","connection ","")&amp;scriv!AL48,IF(D86&lt;&gt;"","connection",""))</f>
        <v/>
      </c>
      <c r="D86" s="82" t="str">
        <f>scriv!AJ48</f>
        <v/>
      </c>
      <c r="E86" s="82" t="str">
        <f>scriv!AK48</f>
        <v/>
      </c>
      <c r="F86" s="156">
        <f>ROW()</f>
        <v>86</v>
      </c>
      <c r="I86" s="81" t="str">
        <f>IF(scriv!AA48&lt;&gt;"",scriv!AA48,J86)</f>
        <v/>
      </c>
      <c r="J86" s="81" t="str">
        <f>IF(scriv!AB48&lt;&gt;"",scriv!AB48,"")</f>
        <v/>
      </c>
      <c r="K86" s="82" t="str">
        <f t="shared" si="3"/>
        <v>none</v>
      </c>
      <c r="L86" s="82" t="str">
        <f t="shared" si="30"/>
        <v>+++&amp;speakTT=</v>
      </c>
      <c r="M86" s="82" t="str">
        <f t="shared" si="4"/>
        <v>OpenClose</v>
      </c>
      <c r="N86" s="82" t="str">
        <f t="shared" si="5"/>
        <v/>
      </c>
      <c r="O86" s="119" t="str">
        <f t="shared" si="31"/>
        <v/>
      </c>
      <c r="P86" s="81" t="str">
        <f>IF(scriv!I48&lt;&gt;"",scriv!I48,"")</f>
        <v/>
      </c>
      <c r="Q86" s="81" t="str">
        <f>IF(scriv!J48&lt;&gt;"",scriv!J48,"")</f>
        <v/>
      </c>
      <c r="R86" s="81">
        <f>IF(scriv!K48&lt;&gt;"",scriv!K48,
IF(I86&lt;&gt;"",1,$R$36))</f>
        <v>0</v>
      </c>
      <c r="S86" s="81" t="str">
        <f>IF(scriv!L48&lt;&gt;"",scriv!L48,
IF(scriv!AB48&lt;&gt;"",$S$36,"none"))</f>
        <v>none</v>
      </c>
      <c r="T86" s="81" t="str">
        <f>IF(scriv!Q48&lt;&gt;"",scriv!Q48,"")</f>
        <v/>
      </c>
      <c r="U86" s="81" t="str">
        <f>IF(scriv!R48&lt;&gt;"",scriv!R48,"")</f>
        <v/>
      </c>
      <c r="V86" s="81" t="str">
        <f>IF(scriv!S48&lt;&gt;"",scriv!S48,"")</f>
        <v/>
      </c>
      <c r="W86" s="81" t="str">
        <f>IF(scriv!T48&lt;&gt;"",scriv!T48,"")</f>
        <v/>
      </c>
      <c r="X86" s="81" t="str">
        <f>IF($E86="",
( IF(scriv!AD48&lt;&gt;"", LEFT( scriv!AD48, FIND(",",scriv!AD48)-1) &amp; "=" &amp; $AH86 &amp; RIGHT( scriv!AD48, LEN(scriv!AD48) + 1 - FIND(",",scriv!AD48)),
  IF($X$36&lt;&gt;"",LEFT( X$36, FIND(",",X$36)-1) &amp; "=" &amp; $AH86 &amp; RIGHT( X$36, LEN(X$36) + 1 - FIND(",",X$36)),""))),
IF(scriv!M48&lt;&gt;"", LEFT( scriv!M48, FIND(",",scriv!M48)-1) &amp; "=" &amp; $AH86 &amp; RIGHT( scriv!M48, LEN(scriv!M48) + 1 - FIND(",",scriv!M48)),
LEFT( X$37, FIND(",",X$37)-1) &amp; "=" &amp; $AH86 &amp; RIGHT( X$37, LEN(X$37) + 1 - FIND(",",X$37))))</f>
        <v>fadeOn=,0.6</v>
      </c>
      <c r="Y86" s="81" t="str">
        <f>IF($E86="",
( IF(scriv!AE48&lt;&gt;"", LEFT( scriv!AE48, FIND(",",scriv!AE48)-1) &amp; "=" &amp; $AH86 &amp; RIGHT( scriv!AE48, LEN(scriv!AE48) + 1 - FIND(",",scriv!AE48)),
  IF($Y$36&lt;&gt;"",LEFT( Y$36, FIND(",",Y$36)-1) &amp; "=" &amp; $AH86 &amp; RIGHT( Y$36, LEN(Y$36) + 1 - FIND(",",Y$36)),""))),
IF(scriv!N48&lt;&gt;"", LEFT( scriv!N48, FIND(",",scriv!N48)-1) &amp; "=" &amp; $AH86 &amp; RIGHT( scriv!N48, LEN(scriv!N48) + 1 - FIND(",",scriv!N48)),
LEFT( Y$37, FIND(",",Y$37)-1) &amp; "=" &amp; $AH86 &amp; RIGHT( Y$37, LEN(Y$37) + 1 - FIND(",",Y$37))))</f>
        <v>fadeOff=,0.6</v>
      </c>
      <c r="Z86" s="81" t="str">
        <f>IF($E86="",
( IF(scriv!AF48&lt;&gt;"", LEFT( scriv!AF48, FIND(",",scriv!AF48)-1) &amp; "=" &amp; $AH86 &amp; RIGHT( scriv!AF48, LEN(scriv!AF48) + 1 - FIND(",",scriv!AF48)),
  IF($Z$36&lt;&gt;"",LEFT( Z$36, FIND(",",Z$36)-1) &amp; "=" &amp; $AH86 &amp; RIGHT( Z$36, LEN(Z$36) + 1 - FIND(",",Z$36)),""))),
IF(scriv!O48&lt;&gt;"", LEFT( scriv!O48, FIND(",",scriv!O48)-1) &amp; "=" &amp; $AH86 &amp; RIGHT( scriv!O48, LEN(scriv!O48) + 1 - FIND(",",scriv!O48)),
LEFT( Z$37, FIND(",",Z$37)-1) &amp; "=" &amp; $AH86 &amp; RIGHT( Z$37, LEN(Z$37) + 1 - FIND(",",Z$37))))</f>
        <v>drawOpen=,1.2</v>
      </c>
      <c r="AA86" s="81" t="str">
        <f>IF($E86="",
( IF(scriv!AG48&lt;&gt;"", LEFT( scriv!AG48, FIND(",",scriv!AG48)-1) &amp; "=" &amp; $AH86 &amp; RIGHT( scriv!AG48, LEN(scriv!AG48) + 1 - FIND(",",scriv!AG48)),
  IF($AA$36&lt;&gt;"",LEFT( AA$36, FIND(",",AA$36)-1) &amp; "=" &amp; $AH86 &amp; RIGHT( AA$36, LEN(AA$36) + 1 - FIND(",",AA$36)),""))),
IF(scriv!P48&lt;&gt;"", LEFT( scriv!P48, FIND(",",scriv!P48)-1) &amp; "=" &amp; $AH86 &amp; RIGHT( scriv!P48, LEN(scriv!P48) + 1 - FIND(",",scriv!P48)),
LEFT( AA$37, FIND(",",AA$37)-1) &amp; "=" &amp; $AH86 &amp; RIGHT( AA$37, LEN(AA$37) + 1 - FIND(",",AA$37))))</f>
        <v>drawClose=,1.2</v>
      </c>
      <c r="AB86" s="167" t="str">
        <f t="shared" si="2"/>
        <v>noTitle</v>
      </c>
      <c r="AC86" s="167"/>
      <c r="AD86" s="45"/>
      <c r="AE86" s="168"/>
      <c r="AF86" s="169">
        <f>IF(D86="",scriv!B48,"")</f>
        <v>0</v>
      </c>
      <c r="AG86" s="170" t="str">
        <f t="shared" si="32"/>
        <v/>
      </c>
      <c r="AH86" s="169" t="str">
        <f t="shared" si="33"/>
        <v/>
      </c>
      <c r="AI86" s="169" t="str">
        <f t="shared" si="34"/>
        <v/>
      </c>
      <c r="AJ86" s="86">
        <f>ROUNDDOWN( (LEN(scriv!B48)+1) / 2, 0 )</f>
        <v>0</v>
      </c>
      <c r="AK86" s="82">
        <f t="shared" si="35"/>
        <v>0</v>
      </c>
      <c r="AL86" s="82" t="str">
        <f t="shared" si="36"/>
        <v>-</v>
      </c>
      <c r="AM86" s="82" t="str">
        <f t="shared" si="37"/>
        <v>-</v>
      </c>
      <c r="AN86" s="82" t="str">
        <f t="shared" si="38"/>
        <v>-</v>
      </c>
      <c r="AO86" s="82" t="str">
        <f t="shared" si="39"/>
        <v>-</v>
      </c>
      <c r="AP86" s="82" t="str">
        <f t="shared" si="40"/>
        <v>-</v>
      </c>
      <c r="AQ86" s="82" t="str">
        <f t="shared" si="41"/>
        <v>-</v>
      </c>
      <c r="AR86" s="82" t="str">
        <f t="shared" si="42"/>
        <v>-</v>
      </c>
      <c r="AT86" s="82">
        <f t="shared" si="8"/>
        <v>10</v>
      </c>
      <c r="AU86" s="82" t="str">
        <f ca="1">IF(    MAX(OFFSET(AL86,0,0,MATCH("-",AL86:AL$638,0))) = 0,"",
IFERROR(MAX(OFFSET(AL86,0,0,MATCH("-",AL86:AL$638,0))),""))</f>
        <v/>
      </c>
      <c r="AV86" s="82" t="str">
        <f ca="1">IF(    MAX(OFFSET(AM86,0,0,MATCH("-",AM86:AM$638,0))) = 0,"",
IFERROR(MAX(OFFSET(AM86,0,0,MATCH("-",AM86:AM$638,0))),""))</f>
        <v/>
      </c>
      <c r="AW86" s="82" t="str">
        <f ca="1">IF(    MAX(OFFSET(AN86,0,0,MATCH("-",AN86:AN$638,0))) = 0,"",
IFERROR(MAX(OFFSET(AN86,0,0,MATCH("-",AN86:AN$638,0))),""))</f>
        <v/>
      </c>
      <c r="AX86" s="82" t="str">
        <f ca="1">IF(    MAX(OFFSET(AO86,0,0,MATCH("-",AO86:AO$638,0))) = 0,"",
IFERROR(MAX(OFFSET(AO86,0,0,MATCH("-",AO86:AO$638,0))),""))</f>
        <v/>
      </c>
      <c r="AY86" s="82" t="str">
        <f ca="1">IF(    MAX(OFFSET(AP86,0,0,MATCH("-",AP86:AP$638,0))) = 0,"",
IFERROR(MAX(OFFSET(AP86,0,0,MATCH("-",AP86:AP$638,0))),""))</f>
        <v/>
      </c>
      <c r="AZ86" s="82" t="str">
        <f ca="1">IF(    MAX(OFFSET(AQ86,0,0,MATCH("-",AQ86:AQ$638,0))) = 0,"",
IFERROR(MAX(OFFSET(AQ86,0,0,MATCH("-",AQ86:AQ$638,0))),""))</f>
        <v/>
      </c>
      <c r="BA86" s="82" t="str">
        <f ca="1">IF(    MAX(OFFSET(AR86,0,0,MATCH("-",AR86:AR$638,0))) = 0,"",
IFERROR(MAX(OFFSET(AR86,0,0,MATCH("-",AR86:AR$638,0))),""))</f>
        <v/>
      </c>
      <c r="BB86" s="112">
        <f t="shared" ca="1" si="43"/>
        <v>-198</v>
      </c>
      <c r="BC86" s="111" t="str">
        <f t="shared" ca="1" si="44"/>
        <v>Radius</v>
      </c>
      <c r="BD86" s="112">
        <f t="shared" ca="1" si="45"/>
        <v>0</v>
      </c>
      <c r="BE86" s="111">
        <f t="shared" ca="1" si="46"/>
        <v>200</v>
      </c>
      <c r="BF86" s="113" t="e">
        <f t="shared" ca="1" si="47"/>
        <v>#VALUE!</v>
      </c>
      <c r="BG86" s="113" t="e">
        <f t="shared" ca="1" si="48"/>
        <v>#VALUE!</v>
      </c>
      <c r="BH86" s="112">
        <f t="shared" ca="1" si="49"/>
        <v>2000</v>
      </c>
      <c r="BI86" s="112">
        <f t="shared" ca="1" si="50"/>
        <v>200</v>
      </c>
      <c r="BJ86" s="157"/>
      <c r="BK86" s="157"/>
      <c r="BL86" s="158" t="str">
        <f>scriv!AI48</f>
        <v/>
      </c>
      <c r="BM86" s="157"/>
      <c r="BN86" s="157" t="str">
        <f t="shared" si="51"/>
        <v>node</v>
      </c>
      <c r="BO86" s="157"/>
      <c r="BP86" s="159">
        <f t="shared" ca="1" si="52"/>
        <v>0</v>
      </c>
      <c r="BQ86" s="159">
        <f t="shared" ca="1" si="53"/>
        <v>0</v>
      </c>
      <c r="BR86" s="159">
        <f t="shared" si="18"/>
        <v>1</v>
      </c>
      <c r="BS86" s="159" t="str">
        <f t="shared" si="19"/>
        <v>symbol</v>
      </c>
      <c r="BT86" s="157" t="str">
        <f ca="1">IF(scriv!V48&lt;&gt;"",scriv!V48,
IF(E86="",IFERROR(VLOOKUP(BL86,$AH$40:$BT$638,39,FALSE),$BT$36),
$BT$37))</f>
        <v>NodeSquare</v>
      </c>
      <c r="BU86" s="166">
        <f t="shared" ca="1" si="54"/>
        <v>2000</v>
      </c>
      <c r="BV86" s="166">
        <f t="shared" ca="1" si="55"/>
        <v>200</v>
      </c>
      <c r="BW86" s="166">
        <f t="shared" ca="1" si="56"/>
        <v>0</v>
      </c>
      <c r="BX86" s="166">
        <f t="shared" ca="1" si="57"/>
        <v>0</v>
      </c>
      <c r="BY86" s="180" t="str">
        <f t="shared" si="58"/>
        <v/>
      </c>
      <c r="BZ86" s="180" t="str">
        <f t="shared" si="59"/>
        <v/>
      </c>
      <c r="CA86" s="81" t="str">
        <f>IF(scriv!E48&lt;&gt;"",scriv!E48,"")</f>
        <v/>
      </c>
      <c r="CB86" s="82">
        <f t="shared" si="29"/>
        <v>0</v>
      </c>
      <c r="CC86" s="82">
        <f t="shared" si="60"/>
        <v>0</v>
      </c>
      <c r="CD86" s="82" t="str">
        <f t="shared" si="61"/>
        <v>-</v>
      </c>
      <c r="CE86" s="82" t="str">
        <f t="shared" si="62"/>
        <v>-</v>
      </c>
      <c r="CF86" s="82" t="str">
        <f t="shared" si="63"/>
        <v>-</v>
      </c>
      <c r="CG86" s="82" t="str">
        <f t="shared" si="64"/>
        <v>-</v>
      </c>
      <c r="CH86" s="82" t="str">
        <f t="shared" si="65"/>
        <v>-</v>
      </c>
      <c r="CI86" s="82" t="str">
        <f t="shared" si="66"/>
        <v>-</v>
      </c>
      <c r="CJ86" s="82" t="str">
        <f t="shared" si="67"/>
        <v>-</v>
      </c>
      <c r="CK86" s="82" t="str">
        <f t="shared" si="68"/>
        <v>-</v>
      </c>
    </row>
    <row r="87" spans="1:89" s="82" customFormat="1" ht="18" customHeight="1">
      <c r="A87" s="81" t="str">
        <f>scriv!AH49</f>
        <v/>
      </c>
      <c r="B87" s="81" t="str">
        <f>IF(scriv!D49&lt;&gt;"",scriv!D49,"")</f>
        <v/>
      </c>
      <c r="C87" s="81" t="str">
        <f>IF( scriv!AL49&lt;&gt;"", IF(D87&lt;&gt;"","connection ","")&amp;scriv!AL49,IF(D87&lt;&gt;"","connection",""))</f>
        <v/>
      </c>
      <c r="D87" s="82" t="str">
        <f>scriv!AJ49</f>
        <v/>
      </c>
      <c r="E87" s="82" t="str">
        <f>scriv!AK49</f>
        <v/>
      </c>
      <c r="F87" s="156">
        <f>ROW()</f>
        <v>87</v>
      </c>
      <c r="I87" s="81" t="str">
        <f>IF(scriv!AA49&lt;&gt;"",scriv!AA49,J87)</f>
        <v/>
      </c>
      <c r="J87" s="81" t="str">
        <f>IF(scriv!AB49&lt;&gt;"",scriv!AB49,"")</f>
        <v/>
      </c>
      <c r="K87" s="82" t="str">
        <f t="shared" si="3"/>
        <v>none</v>
      </c>
      <c r="L87" s="82" t="str">
        <f t="shared" si="30"/>
        <v>+++&amp;speakTT=</v>
      </c>
      <c r="M87" s="82" t="str">
        <f t="shared" si="4"/>
        <v>OpenClose</v>
      </c>
      <c r="N87" s="82" t="str">
        <f t="shared" si="5"/>
        <v/>
      </c>
      <c r="O87" s="119" t="str">
        <f t="shared" si="31"/>
        <v/>
      </c>
      <c r="P87" s="81" t="str">
        <f>IF(scriv!I49&lt;&gt;"",scriv!I49,"")</f>
        <v/>
      </c>
      <c r="Q87" s="81" t="str">
        <f>IF(scriv!J49&lt;&gt;"",scriv!J49,"")</f>
        <v/>
      </c>
      <c r="R87" s="81">
        <f>IF(scriv!K49&lt;&gt;"",scriv!K49,
IF(I87&lt;&gt;"",1,$R$36))</f>
        <v>0</v>
      </c>
      <c r="S87" s="81" t="str">
        <f>IF(scriv!L49&lt;&gt;"",scriv!L49,
IF(scriv!AB49&lt;&gt;"",$S$36,"none"))</f>
        <v>none</v>
      </c>
      <c r="T87" s="81" t="str">
        <f>IF(scriv!Q49&lt;&gt;"",scriv!Q49,"")</f>
        <v/>
      </c>
      <c r="U87" s="81" t="str">
        <f>IF(scriv!R49&lt;&gt;"",scriv!R49,"")</f>
        <v/>
      </c>
      <c r="V87" s="81" t="str">
        <f>IF(scriv!S49&lt;&gt;"",scriv!S49,"")</f>
        <v/>
      </c>
      <c r="W87" s="81" t="str">
        <f>IF(scriv!T49&lt;&gt;"",scriv!T49,"")</f>
        <v/>
      </c>
      <c r="X87" s="81" t="str">
        <f>IF($E87="",
( IF(scriv!AD49&lt;&gt;"", LEFT( scriv!AD49, FIND(",",scriv!AD49)-1) &amp; "=" &amp; $AH87 &amp; RIGHT( scriv!AD49, LEN(scriv!AD49) + 1 - FIND(",",scriv!AD49)),
  IF($X$36&lt;&gt;"",LEFT( X$36, FIND(",",X$36)-1) &amp; "=" &amp; $AH87 &amp; RIGHT( X$36, LEN(X$36) + 1 - FIND(",",X$36)),""))),
IF(scriv!M49&lt;&gt;"", LEFT( scriv!M49, FIND(",",scriv!M49)-1) &amp; "=" &amp; $AH87 &amp; RIGHT( scriv!M49, LEN(scriv!M49) + 1 - FIND(",",scriv!M49)),
LEFT( X$37, FIND(",",X$37)-1) &amp; "=" &amp; $AH87 &amp; RIGHT( X$37, LEN(X$37) + 1 - FIND(",",X$37))))</f>
        <v>fadeOn=,0.6</v>
      </c>
      <c r="Y87" s="81" t="str">
        <f>IF($E87="",
( IF(scriv!AE49&lt;&gt;"", LEFT( scriv!AE49, FIND(",",scriv!AE49)-1) &amp; "=" &amp; $AH87 &amp; RIGHT( scriv!AE49, LEN(scriv!AE49) + 1 - FIND(",",scriv!AE49)),
  IF($Y$36&lt;&gt;"",LEFT( Y$36, FIND(",",Y$36)-1) &amp; "=" &amp; $AH87 &amp; RIGHT( Y$36, LEN(Y$36) + 1 - FIND(",",Y$36)),""))),
IF(scriv!N49&lt;&gt;"", LEFT( scriv!N49, FIND(",",scriv!N49)-1) &amp; "=" &amp; $AH87 &amp; RIGHT( scriv!N49, LEN(scriv!N49) + 1 - FIND(",",scriv!N49)),
LEFT( Y$37, FIND(",",Y$37)-1) &amp; "=" &amp; $AH87 &amp; RIGHT( Y$37, LEN(Y$37) + 1 - FIND(",",Y$37))))</f>
        <v>fadeOff=,0.6</v>
      </c>
      <c r="Z87" s="81" t="str">
        <f>IF($E87="",
( IF(scriv!AF49&lt;&gt;"", LEFT( scriv!AF49, FIND(",",scriv!AF49)-1) &amp; "=" &amp; $AH87 &amp; RIGHT( scriv!AF49, LEN(scriv!AF49) + 1 - FIND(",",scriv!AF49)),
  IF($Z$36&lt;&gt;"",LEFT( Z$36, FIND(",",Z$36)-1) &amp; "=" &amp; $AH87 &amp; RIGHT( Z$36, LEN(Z$36) + 1 - FIND(",",Z$36)),""))),
IF(scriv!O49&lt;&gt;"", LEFT( scriv!O49, FIND(",",scriv!O49)-1) &amp; "=" &amp; $AH87 &amp; RIGHT( scriv!O49, LEN(scriv!O49) + 1 - FIND(",",scriv!O49)),
LEFT( Z$37, FIND(",",Z$37)-1) &amp; "=" &amp; $AH87 &amp; RIGHT( Z$37, LEN(Z$37) + 1 - FIND(",",Z$37))))</f>
        <v>drawOpen=,1.2</v>
      </c>
      <c r="AA87" s="81" t="str">
        <f>IF($E87="",
( IF(scriv!AG49&lt;&gt;"", LEFT( scriv!AG49, FIND(",",scriv!AG49)-1) &amp; "=" &amp; $AH87 &amp; RIGHT( scriv!AG49, LEN(scriv!AG49) + 1 - FIND(",",scriv!AG49)),
  IF($AA$36&lt;&gt;"",LEFT( AA$36, FIND(",",AA$36)-1) &amp; "=" &amp; $AH87 &amp; RIGHT( AA$36, LEN(AA$36) + 1 - FIND(",",AA$36)),""))),
IF(scriv!P49&lt;&gt;"", LEFT( scriv!P49, FIND(",",scriv!P49)-1) &amp; "=" &amp; $AH87 &amp; RIGHT( scriv!P49, LEN(scriv!P49) + 1 - FIND(",",scriv!P49)),
LEFT( AA$37, FIND(",",AA$37)-1) &amp; "=" &amp; $AH87 &amp; RIGHT( AA$37, LEN(AA$37) + 1 - FIND(",",AA$37))))</f>
        <v>drawClose=,1.2</v>
      </c>
      <c r="AB87" s="167" t="str">
        <f t="shared" si="2"/>
        <v>noTitle</v>
      </c>
      <c r="AC87" s="167"/>
      <c r="AD87" s="45"/>
      <c r="AE87" s="168"/>
      <c r="AF87" s="169">
        <f>IF(D87="",scriv!B49,"")</f>
        <v>0</v>
      </c>
      <c r="AG87" s="170" t="str">
        <f t="shared" si="32"/>
        <v/>
      </c>
      <c r="AH87" s="169" t="str">
        <f t="shared" si="33"/>
        <v/>
      </c>
      <c r="AI87" s="169" t="str">
        <f t="shared" si="34"/>
        <v/>
      </c>
      <c r="AJ87" s="86">
        <f>ROUNDDOWN( (LEN(scriv!B49)+1) / 2, 0 )</f>
        <v>0</v>
      </c>
      <c r="AK87" s="82">
        <f t="shared" si="35"/>
        <v>0</v>
      </c>
      <c r="AL87" s="82" t="str">
        <f t="shared" si="36"/>
        <v>-</v>
      </c>
      <c r="AM87" s="82" t="str">
        <f t="shared" si="37"/>
        <v>-</v>
      </c>
      <c r="AN87" s="82" t="str">
        <f t="shared" si="38"/>
        <v>-</v>
      </c>
      <c r="AO87" s="82" t="str">
        <f t="shared" si="39"/>
        <v>-</v>
      </c>
      <c r="AP87" s="82" t="str">
        <f t="shared" si="40"/>
        <v>-</v>
      </c>
      <c r="AQ87" s="82" t="str">
        <f t="shared" si="41"/>
        <v>-</v>
      </c>
      <c r="AR87" s="82" t="str">
        <f t="shared" si="42"/>
        <v>-</v>
      </c>
      <c r="AT87" s="82">
        <f t="shared" si="8"/>
        <v>10</v>
      </c>
      <c r="AU87" s="82" t="str">
        <f ca="1">IF(    MAX(OFFSET(AL87,0,0,MATCH("-",AL87:AL$638,0))) = 0,"",
IFERROR(MAX(OFFSET(AL87,0,0,MATCH("-",AL87:AL$638,0))),""))</f>
        <v/>
      </c>
      <c r="AV87" s="82" t="str">
        <f ca="1">IF(    MAX(OFFSET(AM87,0,0,MATCH("-",AM87:AM$638,0))) = 0,"",
IFERROR(MAX(OFFSET(AM87,0,0,MATCH("-",AM87:AM$638,0))),""))</f>
        <v/>
      </c>
      <c r="AW87" s="82" t="str">
        <f ca="1">IF(    MAX(OFFSET(AN87,0,0,MATCH("-",AN87:AN$638,0))) = 0,"",
IFERROR(MAX(OFFSET(AN87,0,0,MATCH("-",AN87:AN$638,0))),""))</f>
        <v/>
      </c>
      <c r="AX87" s="82" t="str">
        <f ca="1">IF(    MAX(OFFSET(AO87,0,0,MATCH("-",AO87:AO$638,0))) = 0,"",
IFERROR(MAX(OFFSET(AO87,0,0,MATCH("-",AO87:AO$638,0))),""))</f>
        <v/>
      </c>
      <c r="AY87" s="82" t="str">
        <f ca="1">IF(    MAX(OFFSET(AP87,0,0,MATCH("-",AP87:AP$638,0))) = 0,"",
IFERROR(MAX(OFFSET(AP87,0,0,MATCH("-",AP87:AP$638,0))),""))</f>
        <v/>
      </c>
      <c r="AZ87" s="82" t="str">
        <f ca="1">IF(    MAX(OFFSET(AQ87,0,0,MATCH("-",AQ87:AQ$638,0))) = 0,"",
IFERROR(MAX(OFFSET(AQ87,0,0,MATCH("-",AQ87:AQ$638,0))),""))</f>
        <v/>
      </c>
      <c r="BA87" s="82" t="str">
        <f ca="1">IF(    MAX(OFFSET(AR87,0,0,MATCH("-",AR87:AR$638,0))) = 0,"",
IFERROR(MAX(OFFSET(AR87,0,0,MATCH("-",AR87:AR$638,0))),""))</f>
        <v/>
      </c>
      <c r="BB87" s="112">
        <f t="shared" ca="1" si="43"/>
        <v>-198</v>
      </c>
      <c r="BC87" s="111" t="str">
        <f t="shared" ca="1" si="44"/>
        <v>Radius</v>
      </c>
      <c r="BD87" s="112">
        <f t="shared" ca="1" si="45"/>
        <v>0</v>
      </c>
      <c r="BE87" s="111">
        <f t="shared" ca="1" si="46"/>
        <v>200</v>
      </c>
      <c r="BF87" s="113" t="e">
        <f t="shared" ca="1" si="47"/>
        <v>#VALUE!</v>
      </c>
      <c r="BG87" s="113" t="e">
        <f t="shared" ca="1" si="48"/>
        <v>#VALUE!</v>
      </c>
      <c r="BH87" s="112">
        <f t="shared" ca="1" si="49"/>
        <v>2000</v>
      </c>
      <c r="BI87" s="112">
        <f t="shared" ca="1" si="50"/>
        <v>200</v>
      </c>
      <c r="BJ87" s="157"/>
      <c r="BK87" s="157"/>
      <c r="BL87" s="158" t="str">
        <f>scriv!AI49</f>
        <v/>
      </c>
      <c r="BM87" s="157"/>
      <c r="BN87" s="157" t="str">
        <f t="shared" si="51"/>
        <v>node</v>
      </c>
      <c r="BO87" s="157"/>
      <c r="BP87" s="159">
        <f t="shared" ca="1" si="52"/>
        <v>0</v>
      </c>
      <c r="BQ87" s="159">
        <f t="shared" ca="1" si="53"/>
        <v>0</v>
      </c>
      <c r="BR87" s="159">
        <f t="shared" si="18"/>
        <v>1</v>
      </c>
      <c r="BS87" s="159" t="str">
        <f t="shared" si="19"/>
        <v>symbol</v>
      </c>
      <c r="BT87" s="157" t="str">
        <f ca="1">IF(scriv!V49&lt;&gt;"",scriv!V49,
IF(E87="",IFERROR(VLOOKUP(BL87,$AH$40:$BT$638,39,FALSE),$BT$36),
$BT$37))</f>
        <v>NodeSquare</v>
      </c>
      <c r="BU87" s="166">
        <f t="shared" ca="1" si="54"/>
        <v>2000</v>
      </c>
      <c r="BV87" s="166">
        <f t="shared" ca="1" si="55"/>
        <v>200</v>
      </c>
      <c r="BW87" s="166">
        <f t="shared" ca="1" si="56"/>
        <v>0</v>
      </c>
      <c r="BX87" s="166">
        <f t="shared" ca="1" si="57"/>
        <v>0</v>
      </c>
      <c r="BY87" s="180" t="str">
        <f t="shared" si="58"/>
        <v/>
      </c>
      <c r="BZ87" s="180" t="str">
        <f t="shared" si="59"/>
        <v/>
      </c>
      <c r="CA87" s="81" t="str">
        <f>IF(scriv!E49&lt;&gt;"",scriv!E49,"")</f>
        <v/>
      </c>
      <c r="CB87" s="82">
        <f t="shared" si="29"/>
        <v>0</v>
      </c>
      <c r="CC87" s="82">
        <f t="shared" si="60"/>
        <v>0</v>
      </c>
      <c r="CD87" s="82" t="str">
        <f t="shared" si="61"/>
        <v>-</v>
      </c>
      <c r="CE87" s="82" t="str">
        <f t="shared" si="62"/>
        <v>-</v>
      </c>
      <c r="CF87" s="82" t="str">
        <f t="shared" si="63"/>
        <v>-</v>
      </c>
      <c r="CG87" s="82" t="str">
        <f t="shared" si="64"/>
        <v>-</v>
      </c>
      <c r="CH87" s="82" t="str">
        <f t="shared" si="65"/>
        <v>-</v>
      </c>
      <c r="CI87" s="82" t="str">
        <f t="shared" si="66"/>
        <v>-</v>
      </c>
      <c r="CJ87" s="82" t="str">
        <f t="shared" si="67"/>
        <v>-</v>
      </c>
      <c r="CK87" s="82" t="str">
        <f t="shared" si="68"/>
        <v>-</v>
      </c>
    </row>
    <row r="88" spans="1:89" s="82" customFormat="1" ht="18" customHeight="1">
      <c r="A88" s="81" t="str">
        <f>scriv!AH50</f>
        <v/>
      </c>
      <c r="B88" s="81" t="str">
        <f>IF(scriv!D50&lt;&gt;"",scriv!D50,"")</f>
        <v/>
      </c>
      <c r="C88" s="81" t="str">
        <f>IF( scriv!AL50&lt;&gt;"", IF(D88&lt;&gt;"","connection ","")&amp;scriv!AL50,IF(D88&lt;&gt;"","connection",""))</f>
        <v/>
      </c>
      <c r="D88" s="82" t="str">
        <f>scriv!AJ50</f>
        <v/>
      </c>
      <c r="E88" s="82" t="str">
        <f>scriv!AK50</f>
        <v/>
      </c>
      <c r="F88" s="156">
        <f>ROW()</f>
        <v>88</v>
      </c>
      <c r="I88" s="81" t="str">
        <f>IF(scriv!AA50&lt;&gt;"",scriv!AA50,J88)</f>
        <v/>
      </c>
      <c r="J88" s="81" t="str">
        <f>IF(scriv!AB50&lt;&gt;"",scriv!AB50,"")</f>
        <v/>
      </c>
      <c r="K88" s="82" t="str">
        <f t="shared" si="3"/>
        <v>none</v>
      </c>
      <c r="L88" s="82" t="str">
        <f t="shared" si="30"/>
        <v>+++&amp;speakTT=</v>
      </c>
      <c r="M88" s="82" t="str">
        <f t="shared" si="4"/>
        <v>OpenClose</v>
      </c>
      <c r="N88" s="82" t="str">
        <f t="shared" si="5"/>
        <v/>
      </c>
      <c r="O88" s="119" t="str">
        <f t="shared" si="31"/>
        <v/>
      </c>
      <c r="P88" s="81" t="str">
        <f>IF(scriv!I50&lt;&gt;"",scriv!I50,"")</f>
        <v/>
      </c>
      <c r="Q88" s="81" t="str">
        <f>IF(scriv!J50&lt;&gt;"",scriv!J50,"")</f>
        <v/>
      </c>
      <c r="R88" s="81">
        <f>IF(scriv!K50&lt;&gt;"",scriv!K50,
IF(I88&lt;&gt;"",1,$R$36))</f>
        <v>0</v>
      </c>
      <c r="S88" s="81" t="str">
        <f>IF(scriv!L50&lt;&gt;"",scriv!L50,
IF(scriv!AB50&lt;&gt;"",$S$36,"none"))</f>
        <v>none</v>
      </c>
      <c r="T88" s="81" t="str">
        <f>IF(scriv!Q50&lt;&gt;"",scriv!Q50,"")</f>
        <v/>
      </c>
      <c r="U88" s="81" t="str">
        <f>IF(scriv!R50&lt;&gt;"",scriv!R50,"")</f>
        <v/>
      </c>
      <c r="V88" s="81" t="str">
        <f>IF(scriv!S50&lt;&gt;"",scriv!S50,"")</f>
        <v/>
      </c>
      <c r="W88" s="81" t="str">
        <f>IF(scriv!T50&lt;&gt;"",scriv!T50,"")</f>
        <v/>
      </c>
      <c r="X88" s="81" t="str">
        <f>IF($E88="",
( IF(scriv!AD50&lt;&gt;"", LEFT( scriv!AD50, FIND(",",scriv!AD50)-1) &amp; "=" &amp; $AH88 &amp; RIGHT( scriv!AD50, LEN(scriv!AD50) + 1 - FIND(",",scriv!AD50)),
  IF($X$36&lt;&gt;"",LEFT( X$36, FIND(",",X$36)-1) &amp; "=" &amp; $AH88 &amp; RIGHT( X$36, LEN(X$36) + 1 - FIND(",",X$36)),""))),
IF(scriv!M50&lt;&gt;"", LEFT( scriv!M50, FIND(",",scriv!M50)-1) &amp; "=" &amp; $AH88 &amp; RIGHT( scriv!M50, LEN(scriv!M50) + 1 - FIND(",",scriv!M50)),
LEFT( X$37, FIND(",",X$37)-1) &amp; "=" &amp; $AH88 &amp; RIGHT( X$37, LEN(X$37) + 1 - FIND(",",X$37))))</f>
        <v>fadeOn=,0.6</v>
      </c>
      <c r="Y88" s="81" t="str">
        <f>IF($E88="",
( IF(scriv!AE50&lt;&gt;"", LEFT( scriv!AE50, FIND(",",scriv!AE50)-1) &amp; "=" &amp; $AH88 &amp; RIGHT( scriv!AE50, LEN(scriv!AE50) + 1 - FIND(",",scriv!AE50)),
  IF($Y$36&lt;&gt;"",LEFT( Y$36, FIND(",",Y$36)-1) &amp; "=" &amp; $AH88 &amp; RIGHT( Y$36, LEN(Y$36) + 1 - FIND(",",Y$36)),""))),
IF(scriv!N50&lt;&gt;"", LEFT( scriv!N50, FIND(",",scriv!N50)-1) &amp; "=" &amp; $AH88 &amp; RIGHT( scriv!N50, LEN(scriv!N50) + 1 - FIND(",",scriv!N50)),
LEFT( Y$37, FIND(",",Y$37)-1) &amp; "=" &amp; $AH88 &amp; RIGHT( Y$37, LEN(Y$37) + 1 - FIND(",",Y$37))))</f>
        <v>fadeOff=,0.6</v>
      </c>
      <c r="Z88" s="81" t="str">
        <f>IF($E88="",
( IF(scriv!AF50&lt;&gt;"", LEFT( scriv!AF50, FIND(",",scriv!AF50)-1) &amp; "=" &amp; $AH88 &amp; RIGHT( scriv!AF50, LEN(scriv!AF50) + 1 - FIND(",",scriv!AF50)),
  IF($Z$36&lt;&gt;"",LEFT( Z$36, FIND(",",Z$36)-1) &amp; "=" &amp; $AH88 &amp; RIGHT( Z$36, LEN(Z$36) + 1 - FIND(",",Z$36)),""))),
IF(scriv!O50&lt;&gt;"", LEFT( scriv!O50, FIND(",",scriv!O50)-1) &amp; "=" &amp; $AH88 &amp; RIGHT( scriv!O50, LEN(scriv!O50) + 1 - FIND(",",scriv!O50)),
LEFT( Z$37, FIND(",",Z$37)-1) &amp; "=" &amp; $AH88 &amp; RIGHT( Z$37, LEN(Z$37) + 1 - FIND(",",Z$37))))</f>
        <v>drawOpen=,1.2</v>
      </c>
      <c r="AA88" s="81" t="str">
        <f>IF($E88="",
( IF(scriv!AG50&lt;&gt;"", LEFT( scriv!AG50, FIND(",",scriv!AG50)-1) &amp; "=" &amp; $AH88 &amp; RIGHT( scriv!AG50, LEN(scriv!AG50) + 1 - FIND(",",scriv!AG50)),
  IF($AA$36&lt;&gt;"",LEFT( AA$36, FIND(",",AA$36)-1) &amp; "=" &amp; $AH88 &amp; RIGHT( AA$36, LEN(AA$36) + 1 - FIND(",",AA$36)),""))),
IF(scriv!P50&lt;&gt;"", LEFT( scriv!P50, FIND(",",scriv!P50)-1) &amp; "=" &amp; $AH88 &amp; RIGHT( scriv!P50, LEN(scriv!P50) + 1 - FIND(",",scriv!P50)),
LEFT( AA$37, FIND(",",AA$37)-1) &amp; "=" &amp; $AH88 &amp; RIGHT( AA$37, LEN(AA$37) + 1 - FIND(",",AA$37))))</f>
        <v>drawClose=,1.2</v>
      </c>
      <c r="AB88" s="167" t="str">
        <f t="shared" si="2"/>
        <v>noTitle</v>
      </c>
      <c r="AC88" s="167"/>
      <c r="AD88" s="45"/>
      <c r="AE88" s="168"/>
      <c r="AF88" s="169">
        <f>IF(D88="",scriv!B50,"")</f>
        <v>0</v>
      </c>
      <c r="AG88" s="170" t="str">
        <f t="shared" si="32"/>
        <v/>
      </c>
      <c r="AH88" s="169" t="str">
        <f t="shared" si="33"/>
        <v/>
      </c>
      <c r="AI88" s="169" t="str">
        <f t="shared" si="34"/>
        <v/>
      </c>
      <c r="AJ88" s="86">
        <f>ROUNDDOWN( (LEN(scriv!B50)+1) / 2, 0 )</f>
        <v>0</v>
      </c>
      <c r="AK88" s="82">
        <f t="shared" si="35"/>
        <v>0</v>
      </c>
      <c r="AL88" s="82" t="str">
        <f t="shared" si="36"/>
        <v>-</v>
      </c>
      <c r="AM88" s="82" t="str">
        <f t="shared" si="37"/>
        <v>-</v>
      </c>
      <c r="AN88" s="82" t="str">
        <f t="shared" si="38"/>
        <v>-</v>
      </c>
      <c r="AO88" s="82" t="str">
        <f t="shared" si="39"/>
        <v>-</v>
      </c>
      <c r="AP88" s="82" t="str">
        <f t="shared" si="40"/>
        <v>-</v>
      </c>
      <c r="AQ88" s="82" t="str">
        <f t="shared" si="41"/>
        <v>-</v>
      </c>
      <c r="AR88" s="82" t="str">
        <f t="shared" si="42"/>
        <v>-</v>
      </c>
      <c r="AT88" s="82">
        <f t="shared" si="8"/>
        <v>10</v>
      </c>
      <c r="AU88" s="82" t="str">
        <f ca="1">IF(    MAX(OFFSET(AL88,0,0,MATCH("-",AL88:AL$638,0))) = 0,"",
IFERROR(MAX(OFFSET(AL88,0,0,MATCH("-",AL88:AL$638,0))),""))</f>
        <v/>
      </c>
      <c r="AV88" s="82" t="str">
        <f ca="1">IF(    MAX(OFFSET(AM88,0,0,MATCH("-",AM88:AM$638,0))) = 0,"",
IFERROR(MAX(OFFSET(AM88,0,0,MATCH("-",AM88:AM$638,0))),""))</f>
        <v/>
      </c>
      <c r="AW88" s="82" t="str">
        <f ca="1">IF(    MAX(OFFSET(AN88,0,0,MATCH("-",AN88:AN$638,0))) = 0,"",
IFERROR(MAX(OFFSET(AN88,0,0,MATCH("-",AN88:AN$638,0))),""))</f>
        <v/>
      </c>
      <c r="AX88" s="82" t="str">
        <f ca="1">IF(    MAX(OFFSET(AO88,0,0,MATCH("-",AO88:AO$638,0))) = 0,"",
IFERROR(MAX(OFFSET(AO88,0,0,MATCH("-",AO88:AO$638,0))),""))</f>
        <v/>
      </c>
      <c r="AY88" s="82" t="str">
        <f ca="1">IF(    MAX(OFFSET(AP88,0,0,MATCH("-",AP88:AP$638,0))) = 0,"",
IFERROR(MAX(OFFSET(AP88,0,0,MATCH("-",AP88:AP$638,0))),""))</f>
        <v/>
      </c>
      <c r="AZ88" s="82" t="str">
        <f ca="1">IF(    MAX(OFFSET(AQ88,0,0,MATCH("-",AQ88:AQ$638,0))) = 0,"",
IFERROR(MAX(OFFSET(AQ88,0,0,MATCH("-",AQ88:AQ$638,0))),""))</f>
        <v/>
      </c>
      <c r="BA88" s="82" t="str">
        <f ca="1">IF(    MAX(OFFSET(AR88,0,0,MATCH("-",AR88:AR$638,0))) = 0,"",
IFERROR(MAX(OFFSET(AR88,0,0,MATCH("-",AR88:AR$638,0))),""))</f>
        <v/>
      </c>
      <c r="BB88" s="112">
        <f t="shared" ca="1" si="43"/>
        <v>-198</v>
      </c>
      <c r="BC88" s="111" t="str">
        <f t="shared" ca="1" si="44"/>
        <v>Radius</v>
      </c>
      <c r="BD88" s="112">
        <f t="shared" ca="1" si="45"/>
        <v>0</v>
      </c>
      <c r="BE88" s="111">
        <f t="shared" ca="1" si="46"/>
        <v>200</v>
      </c>
      <c r="BF88" s="113" t="e">
        <f t="shared" ca="1" si="47"/>
        <v>#VALUE!</v>
      </c>
      <c r="BG88" s="113" t="e">
        <f t="shared" ca="1" si="48"/>
        <v>#VALUE!</v>
      </c>
      <c r="BH88" s="112">
        <f t="shared" ca="1" si="49"/>
        <v>2000</v>
      </c>
      <c r="BI88" s="112">
        <f t="shared" ca="1" si="50"/>
        <v>200</v>
      </c>
      <c r="BJ88" s="157"/>
      <c r="BK88" s="157"/>
      <c r="BL88" s="158" t="str">
        <f>scriv!AI50</f>
        <v/>
      </c>
      <c r="BM88" s="157"/>
      <c r="BN88" s="157" t="str">
        <f t="shared" si="51"/>
        <v>node</v>
      </c>
      <c r="BO88" s="157"/>
      <c r="BP88" s="159">
        <f t="shared" ca="1" si="52"/>
        <v>0</v>
      </c>
      <c r="BQ88" s="159">
        <f t="shared" ca="1" si="53"/>
        <v>0</v>
      </c>
      <c r="BR88" s="159">
        <f t="shared" si="18"/>
        <v>1</v>
      </c>
      <c r="BS88" s="159" t="str">
        <f t="shared" si="19"/>
        <v>symbol</v>
      </c>
      <c r="BT88" s="157" t="str">
        <f ca="1">IF(scriv!V50&lt;&gt;"",scriv!V50,
IF(E88="",IFERROR(VLOOKUP(BL88,$AH$40:$BT$638,39,FALSE),$BT$36),
$BT$37))</f>
        <v>NodeSquare</v>
      </c>
      <c r="BU88" s="166">
        <f t="shared" ca="1" si="54"/>
        <v>2000</v>
      </c>
      <c r="BV88" s="166">
        <f t="shared" ca="1" si="55"/>
        <v>200</v>
      </c>
      <c r="BW88" s="166">
        <f t="shared" ca="1" si="56"/>
        <v>0</v>
      </c>
      <c r="BX88" s="166">
        <f t="shared" ca="1" si="57"/>
        <v>0</v>
      </c>
      <c r="BY88" s="180" t="str">
        <f t="shared" si="58"/>
        <v/>
      </c>
      <c r="BZ88" s="180" t="str">
        <f t="shared" si="59"/>
        <v/>
      </c>
      <c r="CA88" s="81" t="str">
        <f>IF(scriv!E50&lt;&gt;"",scriv!E50,"")</f>
        <v/>
      </c>
      <c r="CB88" s="82">
        <f t="shared" si="29"/>
        <v>0</v>
      </c>
      <c r="CC88" s="82">
        <f t="shared" si="60"/>
        <v>0</v>
      </c>
      <c r="CD88" s="82" t="str">
        <f t="shared" si="61"/>
        <v>-</v>
      </c>
      <c r="CE88" s="82" t="str">
        <f t="shared" si="62"/>
        <v>-</v>
      </c>
      <c r="CF88" s="82" t="str">
        <f t="shared" si="63"/>
        <v>-</v>
      </c>
      <c r="CG88" s="82" t="str">
        <f t="shared" si="64"/>
        <v>-</v>
      </c>
      <c r="CH88" s="82" t="str">
        <f t="shared" si="65"/>
        <v>-</v>
      </c>
      <c r="CI88" s="82" t="str">
        <f t="shared" si="66"/>
        <v>-</v>
      </c>
      <c r="CJ88" s="82" t="str">
        <f t="shared" si="67"/>
        <v>-</v>
      </c>
      <c r="CK88" s="82" t="str">
        <f t="shared" si="68"/>
        <v>-</v>
      </c>
    </row>
    <row r="89" spans="1:89" s="82" customFormat="1" ht="18" customHeight="1">
      <c r="A89" s="81" t="str">
        <f>scriv!AH51</f>
        <v/>
      </c>
      <c r="B89" s="81" t="str">
        <f>IF(scriv!D51&lt;&gt;"",scriv!D51,"")</f>
        <v/>
      </c>
      <c r="C89" s="81" t="str">
        <f>IF( scriv!AL51&lt;&gt;"", IF(D89&lt;&gt;"","connection ","")&amp;scriv!AL51,IF(D89&lt;&gt;"","connection",""))</f>
        <v/>
      </c>
      <c r="D89" s="82" t="str">
        <f>scriv!AJ51</f>
        <v/>
      </c>
      <c r="E89" s="82" t="str">
        <f>scriv!AK51</f>
        <v/>
      </c>
      <c r="F89" s="156">
        <f>ROW()</f>
        <v>89</v>
      </c>
      <c r="I89" s="81" t="str">
        <f>IF(scriv!AA51&lt;&gt;"",scriv!AA51,J89)</f>
        <v/>
      </c>
      <c r="J89" s="81" t="str">
        <f>IF(scriv!AB51&lt;&gt;"",scriv!AB51,"")</f>
        <v/>
      </c>
      <c r="K89" s="82" t="str">
        <f t="shared" si="3"/>
        <v>none</v>
      </c>
      <c r="L89" s="82" t="str">
        <f t="shared" si="30"/>
        <v>+++&amp;speakTT=</v>
      </c>
      <c r="M89" s="82" t="str">
        <f t="shared" si="4"/>
        <v>OpenClose</v>
      </c>
      <c r="N89" s="82" t="str">
        <f t="shared" si="5"/>
        <v/>
      </c>
      <c r="O89" s="119" t="str">
        <f t="shared" si="31"/>
        <v/>
      </c>
      <c r="P89" s="81" t="str">
        <f>IF(scriv!I51&lt;&gt;"",scriv!I51,"")</f>
        <v/>
      </c>
      <c r="Q89" s="81" t="str">
        <f>IF(scriv!J51&lt;&gt;"",scriv!J51,"")</f>
        <v/>
      </c>
      <c r="R89" s="81">
        <f>IF(scriv!K51&lt;&gt;"",scriv!K51,
IF(I89&lt;&gt;"",1,$R$36))</f>
        <v>0</v>
      </c>
      <c r="S89" s="81" t="str">
        <f>IF(scriv!L51&lt;&gt;"",scriv!L51,
IF(scriv!AB51&lt;&gt;"",$S$36,"none"))</f>
        <v>none</v>
      </c>
      <c r="T89" s="81" t="str">
        <f>IF(scriv!Q51&lt;&gt;"",scriv!Q51,"")</f>
        <v/>
      </c>
      <c r="U89" s="81" t="str">
        <f>IF(scriv!R51&lt;&gt;"",scriv!R51,"")</f>
        <v/>
      </c>
      <c r="V89" s="81" t="str">
        <f>IF(scriv!S51&lt;&gt;"",scriv!S51,"")</f>
        <v/>
      </c>
      <c r="W89" s="81" t="str">
        <f>IF(scriv!T51&lt;&gt;"",scriv!T51,"")</f>
        <v/>
      </c>
      <c r="X89" s="81" t="str">
        <f>IF($E89="",
( IF(scriv!AD51&lt;&gt;"", LEFT( scriv!AD51, FIND(",",scriv!AD51)-1) &amp; "=" &amp; $AH89 &amp; RIGHT( scriv!AD51, LEN(scriv!AD51) + 1 - FIND(",",scriv!AD51)),
  IF($X$36&lt;&gt;"",LEFT( X$36, FIND(",",X$36)-1) &amp; "=" &amp; $AH89 &amp; RIGHT( X$36, LEN(X$36) + 1 - FIND(",",X$36)),""))),
IF(scriv!M51&lt;&gt;"", LEFT( scriv!M51, FIND(",",scriv!M51)-1) &amp; "=" &amp; $AH89 &amp; RIGHT( scriv!M51, LEN(scriv!M51) + 1 - FIND(",",scriv!M51)),
LEFT( X$37, FIND(",",X$37)-1) &amp; "=" &amp; $AH89 &amp; RIGHT( X$37, LEN(X$37) + 1 - FIND(",",X$37))))</f>
        <v>fadeOn=,0.6</v>
      </c>
      <c r="Y89" s="81" t="str">
        <f>IF($E89="",
( IF(scriv!AE51&lt;&gt;"", LEFT( scriv!AE51, FIND(",",scriv!AE51)-1) &amp; "=" &amp; $AH89 &amp; RIGHT( scriv!AE51, LEN(scriv!AE51) + 1 - FIND(",",scriv!AE51)),
  IF($Y$36&lt;&gt;"",LEFT( Y$36, FIND(",",Y$36)-1) &amp; "=" &amp; $AH89 &amp; RIGHT( Y$36, LEN(Y$36) + 1 - FIND(",",Y$36)),""))),
IF(scriv!N51&lt;&gt;"", LEFT( scriv!N51, FIND(",",scriv!N51)-1) &amp; "=" &amp; $AH89 &amp; RIGHT( scriv!N51, LEN(scriv!N51) + 1 - FIND(",",scriv!N51)),
LEFT( Y$37, FIND(",",Y$37)-1) &amp; "=" &amp; $AH89 &amp; RIGHT( Y$37, LEN(Y$37) + 1 - FIND(",",Y$37))))</f>
        <v>fadeOff=,0.6</v>
      </c>
      <c r="Z89" s="81" t="str">
        <f>IF($E89="",
( IF(scriv!AF51&lt;&gt;"", LEFT( scriv!AF51, FIND(",",scriv!AF51)-1) &amp; "=" &amp; $AH89 &amp; RIGHT( scriv!AF51, LEN(scriv!AF51) + 1 - FIND(",",scriv!AF51)),
  IF($Z$36&lt;&gt;"",LEFT( Z$36, FIND(",",Z$36)-1) &amp; "=" &amp; $AH89 &amp; RIGHT( Z$36, LEN(Z$36) + 1 - FIND(",",Z$36)),""))),
IF(scriv!O51&lt;&gt;"", LEFT( scriv!O51, FIND(",",scriv!O51)-1) &amp; "=" &amp; $AH89 &amp; RIGHT( scriv!O51, LEN(scriv!O51) + 1 - FIND(",",scriv!O51)),
LEFT( Z$37, FIND(",",Z$37)-1) &amp; "=" &amp; $AH89 &amp; RIGHT( Z$37, LEN(Z$37) + 1 - FIND(",",Z$37))))</f>
        <v>drawOpen=,1.2</v>
      </c>
      <c r="AA89" s="81" t="str">
        <f>IF($E89="",
( IF(scriv!AG51&lt;&gt;"", LEFT( scriv!AG51, FIND(",",scriv!AG51)-1) &amp; "=" &amp; $AH89 &amp; RIGHT( scriv!AG51, LEN(scriv!AG51) + 1 - FIND(",",scriv!AG51)),
  IF($AA$36&lt;&gt;"",LEFT( AA$36, FIND(",",AA$36)-1) &amp; "=" &amp; $AH89 &amp; RIGHT( AA$36, LEN(AA$36) + 1 - FIND(",",AA$36)),""))),
IF(scriv!P51&lt;&gt;"", LEFT( scriv!P51, FIND(",",scriv!P51)-1) &amp; "=" &amp; $AH89 &amp; RIGHT( scriv!P51, LEN(scriv!P51) + 1 - FIND(",",scriv!P51)),
LEFT( AA$37, FIND(",",AA$37)-1) &amp; "=" &amp; $AH89 &amp; RIGHT( AA$37, LEN(AA$37) + 1 - FIND(",",AA$37))))</f>
        <v>drawClose=,1.2</v>
      </c>
      <c r="AB89" s="167" t="str">
        <f t="shared" si="2"/>
        <v>noTitle</v>
      </c>
      <c r="AC89" s="167"/>
      <c r="AD89" s="45"/>
      <c r="AE89" s="168"/>
      <c r="AF89" s="169">
        <f>IF(D89="",scriv!B51,"")</f>
        <v>0</v>
      </c>
      <c r="AG89" s="170" t="str">
        <f t="shared" si="32"/>
        <v/>
      </c>
      <c r="AH89" s="169" t="str">
        <f t="shared" si="33"/>
        <v/>
      </c>
      <c r="AI89" s="169" t="str">
        <f t="shared" si="34"/>
        <v/>
      </c>
      <c r="AJ89" s="86">
        <f>ROUNDDOWN( (LEN(scriv!B51)+1) / 2, 0 )</f>
        <v>0</v>
      </c>
      <c r="AK89" s="82">
        <f t="shared" si="35"/>
        <v>0</v>
      </c>
      <c r="AL89" s="82" t="str">
        <f t="shared" si="36"/>
        <v>-</v>
      </c>
      <c r="AM89" s="82" t="str">
        <f t="shared" si="37"/>
        <v>-</v>
      </c>
      <c r="AN89" s="82" t="str">
        <f t="shared" si="38"/>
        <v>-</v>
      </c>
      <c r="AO89" s="82" t="str">
        <f t="shared" si="39"/>
        <v>-</v>
      </c>
      <c r="AP89" s="82" t="str">
        <f t="shared" si="40"/>
        <v>-</v>
      </c>
      <c r="AQ89" s="82" t="str">
        <f t="shared" si="41"/>
        <v>-</v>
      </c>
      <c r="AR89" s="82" t="str">
        <f t="shared" si="42"/>
        <v>-</v>
      </c>
      <c r="AT89" s="82">
        <f t="shared" si="8"/>
        <v>10</v>
      </c>
      <c r="AU89" s="82" t="str">
        <f ca="1">IF(    MAX(OFFSET(AL89,0,0,MATCH("-",AL89:AL$638,0))) = 0,"",
IFERROR(MAX(OFFSET(AL89,0,0,MATCH("-",AL89:AL$638,0))),""))</f>
        <v/>
      </c>
      <c r="AV89" s="82" t="str">
        <f ca="1">IF(    MAX(OFFSET(AM89,0,0,MATCH("-",AM89:AM$638,0))) = 0,"",
IFERROR(MAX(OFFSET(AM89,0,0,MATCH("-",AM89:AM$638,0))),""))</f>
        <v/>
      </c>
      <c r="AW89" s="82" t="str">
        <f ca="1">IF(    MAX(OFFSET(AN89,0,0,MATCH("-",AN89:AN$638,0))) = 0,"",
IFERROR(MAX(OFFSET(AN89,0,0,MATCH("-",AN89:AN$638,0))),""))</f>
        <v/>
      </c>
      <c r="AX89" s="82" t="str">
        <f ca="1">IF(    MAX(OFFSET(AO89,0,0,MATCH("-",AO89:AO$638,0))) = 0,"",
IFERROR(MAX(OFFSET(AO89,0,0,MATCH("-",AO89:AO$638,0))),""))</f>
        <v/>
      </c>
      <c r="AY89" s="82" t="str">
        <f ca="1">IF(    MAX(OFFSET(AP89,0,0,MATCH("-",AP89:AP$638,0))) = 0,"",
IFERROR(MAX(OFFSET(AP89,0,0,MATCH("-",AP89:AP$638,0))),""))</f>
        <v/>
      </c>
      <c r="AZ89" s="82" t="str">
        <f ca="1">IF(    MAX(OFFSET(AQ89,0,0,MATCH("-",AQ89:AQ$638,0))) = 0,"",
IFERROR(MAX(OFFSET(AQ89,0,0,MATCH("-",AQ89:AQ$638,0))),""))</f>
        <v/>
      </c>
      <c r="BA89" s="82" t="str">
        <f ca="1">IF(    MAX(OFFSET(AR89,0,0,MATCH("-",AR89:AR$638,0))) = 0,"",
IFERROR(MAX(OFFSET(AR89,0,0,MATCH("-",AR89:AR$638,0))),""))</f>
        <v/>
      </c>
      <c r="BB89" s="112">
        <f t="shared" ca="1" si="43"/>
        <v>-198</v>
      </c>
      <c r="BC89" s="111" t="str">
        <f t="shared" ca="1" si="44"/>
        <v>Radius</v>
      </c>
      <c r="BD89" s="112">
        <f t="shared" ca="1" si="45"/>
        <v>0</v>
      </c>
      <c r="BE89" s="111">
        <f t="shared" ca="1" si="46"/>
        <v>200</v>
      </c>
      <c r="BF89" s="113" t="e">
        <f t="shared" ca="1" si="47"/>
        <v>#VALUE!</v>
      </c>
      <c r="BG89" s="113" t="e">
        <f t="shared" ca="1" si="48"/>
        <v>#VALUE!</v>
      </c>
      <c r="BH89" s="112">
        <f t="shared" ca="1" si="49"/>
        <v>2000</v>
      </c>
      <c r="BI89" s="112">
        <f t="shared" ca="1" si="50"/>
        <v>200</v>
      </c>
      <c r="BJ89" s="157"/>
      <c r="BK89" s="157"/>
      <c r="BL89" s="158" t="str">
        <f>scriv!AI51</f>
        <v/>
      </c>
      <c r="BM89" s="157"/>
      <c r="BN89" s="157" t="str">
        <f t="shared" si="51"/>
        <v>node</v>
      </c>
      <c r="BO89" s="157"/>
      <c r="BP89" s="159">
        <f t="shared" ca="1" si="52"/>
        <v>0</v>
      </c>
      <c r="BQ89" s="159">
        <f t="shared" ca="1" si="53"/>
        <v>0</v>
      </c>
      <c r="BR89" s="159">
        <f t="shared" si="18"/>
        <v>1</v>
      </c>
      <c r="BS89" s="159" t="str">
        <f t="shared" si="19"/>
        <v>symbol</v>
      </c>
      <c r="BT89" s="157" t="str">
        <f ca="1">IF(scriv!V51&lt;&gt;"",scriv!V51,
IF(E89="",IFERROR(VLOOKUP(BL89,$AH$40:$BT$638,39,FALSE),$BT$36),
$BT$37))</f>
        <v>NodeSquare</v>
      </c>
      <c r="BU89" s="166">
        <f t="shared" ca="1" si="54"/>
        <v>2000</v>
      </c>
      <c r="BV89" s="166">
        <f t="shared" ca="1" si="55"/>
        <v>200</v>
      </c>
      <c r="BW89" s="166">
        <f t="shared" ca="1" si="56"/>
        <v>0</v>
      </c>
      <c r="BX89" s="166">
        <f t="shared" ca="1" si="57"/>
        <v>0</v>
      </c>
      <c r="BY89" s="180" t="str">
        <f t="shared" si="58"/>
        <v/>
      </c>
      <c r="BZ89" s="180" t="str">
        <f t="shared" si="59"/>
        <v/>
      </c>
      <c r="CA89" s="81" t="str">
        <f>IF(scriv!E51&lt;&gt;"",scriv!E51,"")</f>
        <v/>
      </c>
      <c r="CB89" s="82">
        <f t="shared" si="29"/>
        <v>0</v>
      </c>
      <c r="CC89" s="82">
        <f t="shared" si="60"/>
        <v>0</v>
      </c>
      <c r="CD89" s="82" t="str">
        <f t="shared" si="61"/>
        <v>-</v>
      </c>
      <c r="CE89" s="82" t="str">
        <f t="shared" si="62"/>
        <v>-</v>
      </c>
      <c r="CF89" s="82" t="str">
        <f t="shared" si="63"/>
        <v>-</v>
      </c>
      <c r="CG89" s="82" t="str">
        <f t="shared" si="64"/>
        <v>-</v>
      </c>
      <c r="CH89" s="82" t="str">
        <f t="shared" si="65"/>
        <v>-</v>
      </c>
      <c r="CI89" s="82" t="str">
        <f t="shared" si="66"/>
        <v>-</v>
      </c>
      <c r="CJ89" s="82" t="str">
        <f t="shared" si="67"/>
        <v>-</v>
      </c>
      <c r="CK89" s="82" t="str">
        <f t="shared" si="68"/>
        <v>-</v>
      </c>
    </row>
    <row r="90" spans="1:89" s="82" customFormat="1" ht="18" customHeight="1">
      <c r="A90" s="81" t="str">
        <f>scriv!AH52</f>
        <v/>
      </c>
      <c r="B90" s="81" t="str">
        <f>IF(scriv!D52&lt;&gt;"",scriv!D52,"")</f>
        <v/>
      </c>
      <c r="C90" s="81" t="str">
        <f>IF( scriv!AL52&lt;&gt;"", IF(D90&lt;&gt;"","connection ","")&amp;scriv!AL52,IF(D90&lt;&gt;"","connection",""))</f>
        <v/>
      </c>
      <c r="D90" s="82" t="str">
        <f>scriv!AJ52</f>
        <v/>
      </c>
      <c r="E90" s="82" t="str">
        <f>scriv!AK52</f>
        <v/>
      </c>
      <c r="F90" s="156">
        <f>ROW()</f>
        <v>90</v>
      </c>
      <c r="I90" s="81" t="str">
        <f>IF(scriv!AA52&lt;&gt;"",scriv!AA52,J90)</f>
        <v/>
      </c>
      <c r="J90" s="81" t="str">
        <f>IF(scriv!AB52&lt;&gt;"",scriv!AB52,"")</f>
        <v/>
      </c>
      <c r="K90" s="82" t="str">
        <f t="shared" si="3"/>
        <v>none</v>
      </c>
      <c r="L90" s="82" t="str">
        <f t="shared" si="30"/>
        <v>+++&amp;speakTT=</v>
      </c>
      <c r="M90" s="82" t="str">
        <f t="shared" si="4"/>
        <v>OpenClose</v>
      </c>
      <c r="N90" s="82" t="str">
        <f t="shared" si="5"/>
        <v/>
      </c>
      <c r="O90" s="119" t="str">
        <f t="shared" si="31"/>
        <v/>
      </c>
      <c r="P90" s="81" t="str">
        <f>IF(scriv!I52&lt;&gt;"",scriv!I52,"")</f>
        <v/>
      </c>
      <c r="Q90" s="81" t="str">
        <f>IF(scriv!J52&lt;&gt;"",scriv!J52,"")</f>
        <v/>
      </c>
      <c r="R90" s="81">
        <f>IF(scriv!K52&lt;&gt;"",scriv!K52,
IF(I90&lt;&gt;"",1,$R$36))</f>
        <v>0</v>
      </c>
      <c r="S90" s="81" t="str">
        <f>IF(scriv!L52&lt;&gt;"",scriv!L52,
IF(scriv!AB52&lt;&gt;"",$S$36,"none"))</f>
        <v>none</v>
      </c>
      <c r="T90" s="81" t="str">
        <f>IF(scriv!Q52&lt;&gt;"",scriv!Q52,"")</f>
        <v/>
      </c>
      <c r="U90" s="81" t="str">
        <f>IF(scriv!R52&lt;&gt;"",scriv!R52,"")</f>
        <v/>
      </c>
      <c r="V90" s="81" t="str">
        <f>IF(scriv!S52&lt;&gt;"",scriv!S52,"")</f>
        <v/>
      </c>
      <c r="W90" s="81" t="str">
        <f>IF(scriv!T52&lt;&gt;"",scriv!T52,"")</f>
        <v/>
      </c>
      <c r="X90" s="81" t="str">
        <f>IF($E90="",
( IF(scriv!AD52&lt;&gt;"", LEFT( scriv!AD52, FIND(",",scriv!AD52)-1) &amp; "=" &amp; $AH90 &amp; RIGHT( scriv!AD52, LEN(scriv!AD52) + 1 - FIND(",",scriv!AD52)),
  IF($X$36&lt;&gt;"",LEFT( X$36, FIND(",",X$36)-1) &amp; "=" &amp; $AH90 &amp; RIGHT( X$36, LEN(X$36) + 1 - FIND(",",X$36)),""))),
IF(scriv!M52&lt;&gt;"", LEFT( scriv!M52, FIND(",",scriv!M52)-1) &amp; "=" &amp; $AH90 &amp; RIGHT( scriv!M52, LEN(scriv!M52) + 1 - FIND(",",scriv!M52)),
LEFT( X$37, FIND(",",X$37)-1) &amp; "=" &amp; $AH90 &amp; RIGHT( X$37, LEN(X$37) + 1 - FIND(",",X$37))))</f>
        <v>fadeOn=,0.6</v>
      </c>
      <c r="Y90" s="81" t="str">
        <f>IF($E90="",
( IF(scriv!AE52&lt;&gt;"", LEFT( scriv!AE52, FIND(",",scriv!AE52)-1) &amp; "=" &amp; $AH90 &amp; RIGHT( scriv!AE52, LEN(scriv!AE52) + 1 - FIND(",",scriv!AE52)),
  IF($Y$36&lt;&gt;"",LEFT( Y$36, FIND(",",Y$36)-1) &amp; "=" &amp; $AH90 &amp; RIGHT( Y$36, LEN(Y$36) + 1 - FIND(",",Y$36)),""))),
IF(scriv!N52&lt;&gt;"", LEFT( scriv!N52, FIND(",",scriv!N52)-1) &amp; "=" &amp; $AH90 &amp; RIGHT( scriv!N52, LEN(scriv!N52) + 1 - FIND(",",scriv!N52)),
LEFT( Y$37, FIND(",",Y$37)-1) &amp; "=" &amp; $AH90 &amp; RIGHT( Y$37, LEN(Y$37) + 1 - FIND(",",Y$37))))</f>
        <v>fadeOff=,0.6</v>
      </c>
      <c r="Z90" s="81" t="str">
        <f>IF($E90="",
( IF(scriv!AF52&lt;&gt;"", LEFT( scriv!AF52, FIND(",",scriv!AF52)-1) &amp; "=" &amp; $AH90 &amp; RIGHT( scriv!AF52, LEN(scriv!AF52) + 1 - FIND(",",scriv!AF52)),
  IF($Z$36&lt;&gt;"",LEFT( Z$36, FIND(",",Z$36)-1) &amp; "=" &amp; $AH90 &amp; RIGHT( Z$36, LEN(Z$36) + 1 - FIND(",",Z$36)),""))),
IF(scriv!O52&lt;&gt;"", LEFT( scriv!O52, FIND(",",scriv!O52)-1) &amp; "=" &amp; $AH90 &amp; RIGHT( scriv!O52, LEN(scriv!O52) + 1 - FIND(",",scriv!O52)),
LEFT( Z$37, FIND(",",Z$37)-1) &amp; "=" &amp; $AH90 &amp; RIGHT( Z$37, LEN(Z$37) + 1 - FIND(",",Z$37))))</f>
        <v>drawOpen=,1.2</v>
      </c>
      <c r="AA90" s="81" t="str">
        <f>IF($E90="",
( IF(scriv!AG52&lt;&gt;"", LEFT( scriv!AG52, FIND(",",scriv!AG52)-1) &amp; "=" &amp; $AH90 &amp; RIGHT( scriv!AG52, LEN(scriv!AG52) + 1 - FIND(",",scriv!AG52)),
  IF($AA$36&lt;&gt;"",LEFT( AA$36, FIND(",",AA$36)-1) &amp; "=" &amp; $AH90 &amp; RIGHT( AA$36, LEN(AA$36) + 1 - FIND(",",AA$36)),""))),
IF(scriv!P52&lt;&gt;"", LEFT( scriv!P52, FIND(",",scriv!P52)-1) &amp; "=" &amp; $AH90 &amp; RIGHT( scriv!P52, LEN(scriv!P52) + 1 - FIND(",",scriv!P52)),
LEFT( AA$37, FIND(",",AA$37)-1) &amp; "=" &amp; $AH90 &amp; RIGHT( AA$37, LEN(AA$37) + 1 - FIND(",",AA$37))))</f>
        <v>drawClose=,1.2</v>
      </c>
      <c r="AB90" s="167" t="str">
        <f t="shared" si="2"/>
        <v>noTitle</v>
      </c>
      <c r="AC90" s="167"/>
      <c r="AD90" s="45"/>
      <c r="AE90" s="168"/>
      <c r="AF90" s="169">
        <f>IF(D90="",scriv!B52,"")</f>
        <v>0</v>
      </c>
      <c r="AG90" s="170" t="str">
        <f t="shared" si="32"/>
        <v/>
      </c>
      <c r="AH90" s="169" t="str">
        <f t="shared" si="33"/>
        <v/>
      </c>
      <c r="AI90" s="169" t="str">
        <f t="shared" si="34"/>
        <v/>
      </c>
      <c r="AJ90" s="86">
        <f>ROUNDDOWN( (LEN(scriv!B52)+1) / 2, 0 )</f>
        <v>0</v>
      </c>
      <c r="AK90" s="82">
        <f t="shared" si="35"/>
        <v>0</v>
      </c>
      <c r="AL90" s="82" t="str">
        <f t="shared" si="36"/>
        <v>-</v>
      </c>
      <c r="AM90" s="82" t="str">
        <f t="shared" si="37"/>
        <v>-</v>
      </c>
      <c r="AN90" s="82" t="str">
        <f t="shared" si="38"/>
        <v>-</v>
      </c>
      <c r="AO90" s="82" t="str">
        <f t="shared" si="39"/>
        <v>-</v>
      </c>
      <c r="AP90" s="82" t="str">
        <f t="shared" si="40"/>
        <v>-</v>
      </c>
      <c r="AQ90" s="82" t="str">
        <f t="shared" si="41"/>
        <v>-</v>
      </c>
      <c r="AR90" s="82" t="str">
        <f t="shared" si="42"/>
        <v>-</v>
      </c>
      <c r="AT90" s="82">
        <f t="shared" si="8"/>
        <v>10</v>
      </c>
      <c r="AU90" s="82" t="str">
        <f ca="1">IF(    MAX(OFFSET(AL90,0,0,MATCH("-",AL90:AL$638,0))) = 0,"",
IFERROR(MAX(OFFSET(AL90,0,0,MATCH("-",AL90:AL$638,0))),""))</f>
        <v/>
      </c>
      <c r="AV90" s="82" t="str">
        <f ca="1">IF(    MAX(OFFSET(AM90,0,0,MATCH("-",AM90:AM$638,0))) = 0,"",
IFERROR(MAX(OFFSET(AM90,0,0,MATCH("-",AM90:AM$638,0))),""))</f>
        <v/>
      </c>
      <c r="AW90" s="82" t="str">
        <f ca="1">IF(    MAX(OFFSET(AN90,0,0,MATCH("-",AN90:AN$638,0))) = 0,"",
IFERROR(MAX(OFFSET(AN90,0,0,MATCH("-",AN90:AN$638,0))),""))</f>
        <v/>
      </c>
      <c r="AX90" s="82" t="str">
        <f ca="1">IF(    MAX(OFFSET(AO90,0,0,MATCH("-",AO90:AO$638,0))) = 0,"",
IFERROR(MAX(OFFSET(AO90,0,0,MATCH("-",AO90:AO$638,0))),""))</f>
        <v/>
      </c>
      <c r="AY90" s="82" t="str">
        <f ca="1">IF(    MAX(OFFSET(AP90,0,0,MATCH("-",AP90:AP$638,0))) = 0,"",
IFERROR(MAX(OFFSET(AP90,0,0,MATCH("-",AP90:AP$638,0))),""))</f>
        <v/>
      </c>
      <c r="AZ90" s="82" t="str">
        <f ca="1">IF(    MAX(OFFSET(AQ90,0,0,MATCH("-",AQ90:AQ$638,0))) = 0,"",
IFERROR(MAX(OFFSET(AQ90,0,0,MATCH("-",AQ90:AQ$638,0))),""))</f>
        <v/>
      </c>
      <c r="BA90" s="82" t="str">
        <f ca="1">IF(    MAX(OFFSET(AR90,0,0,MATCH("-",AR90:AR$638,0))) = 0,"",
IFERROR(MAX(OFFSET(AR90,0,0,MATCH("-",AR90:AR$638,0))),""))</f>
        <v/>
      </c>
      <c r="BB90" s="112">
        <f t="shared" ca="1" si="43"/>
        <v>-198</v>
      </c>
      <c r="BC90" s="111" t="str">
        <f t="shared" ca="1" si="44"/>
        <v>Radius</v>
      </c>
      <c r="BD90" s="112">
        <f t="shared" ca="1" si="45"/>
        <v>0</v>
      </c>
      <c r="BE90" s="111">
        <f t="shared" ca="1" si="46"/>
        <v>200</v>
      </c>
      <c r="BF90" s="113" t="e">
        <f t="shared" ca="1" si="47"/>
        <v>#VALUE!</v>
      </c>
      <c r="BG90" s="113" t="e">
        <f t="shared" ca="1" si="48"/>
        <v>#VALUE!</v>
      </c>
      <c r="BH90" s="112">
        <f t="shared" ca="1" si="49"/>
        <v>2000</v>
      </c>
      <c r="BI90" s="112">
        <f t="shared" ca="1" si="50"/>
        <v>200</v>
      </c>
      <c r="BJ90" s="157"/>
      <c r="BK90" s="157"/>
      <c r="BL90" s="158" t="str">
        <f>scriv!AI52</f>
        <v/>
      </c>
      <c r="BM90" s="157"/>
      <c r="BN90" s="157" t="str">
        <f t="shared" si="51"/>
        <v>node</v>
      </c>
      <c r="BO90" s="157"/>
      <c r="BP90" s="159">
        <f t="shared" ca="1" si="52"/>
        <v>0</v>
      </c>
      <c r="BQ90" s="159">
        <f t="shared" ca="1" si="53"/>
        <v>0</v>
      </c>
      <c r="BR90" s="159">
        <f t="shared" si="18"/>
        <v>1</v>
      </c>
      <c r="BS90" s="159" t="str">
        <f t="shared" si="19"/>
        <v>symbol</v>
      </c>
      <c r="BT90" s="157" t="str">
        <f ca="1">IF(scriv!V52&lt;&gt;"",scriv!V52,
IF(E90="",IFERROR(VLOOKUP(BL90,$AH$40:$BT$638,39,FALSE),$BT$36),
$BT$37))</f>
        <v>NodeSquare</v>
      </c>
      <c r="BU90" s="166">
        <f t="shared" ca="1" si="54"/>
        <v>2000</v>
      </c>
      <c r="BV90" s="166">
        <f t="shared" ca="1" si="55"/>
        <v>200</v>
      </c>
      <c r="BW90" s="166">
        <f t="shared" ca="1" si="56"/>
        <v>0</v>
      </c>
      <c r="BX90" s="166">
        <f t="shared" ca="1" si="57"/>
        <v>0</v>
      </c>
      <c r="BY90" s="180" t="str">
        <f t="shared" si="58"/>
        <v/>
      </c>
      <c r="BZ90" s="180" t="str">
        <f t="shared" si="59"/>
        <v/>
      </c>
      <c r="CA90" s="81" t="str">
        <f>IF(scriv!E52&lt;&gt;"",scriv!E52,"")</f>
        <v/>
      </c>
      <c r="CB90" s="82">
        <f t="shared" si="29"/>
        <v>0</v>
      </c>
      <c r="CC90" s="82">
        <f t="shared" si="60"/>
        <v>0</v>
      </c>
      <c r="CD90" s="82" t="str">
        <f t="shared" si="61"/>
        <v>-</v>
      </c>
      <c r="CE90" s="82" t="str">
        <f t="shared" si="62"/>
        <v>-</v>
      </c>
      <c r="CF90" s="82" t="str">
        <f t="shared" si="63"/>
        <v>-</v>
      </c>
      <c r="CG90" s="82" t="str">
        <f t="shared" si="64"/>
        <v>-</v>
      </c>
      <c r="CH90" s="82" t="str">
        <f t="shared" si="65"/>
        <v>-</v>
      </c>
      <c r="CI90" s="82" t="str">
        <f t="shared" si="66"/>
        <v>-</v>
      </c>
      <c r="CJ90" s="82" t="str">
        <f t="shared" si="67"/>
        <v>-</v>
      </c>
      <c r="CK90" s="82" t="str">
        <f t="shared" si="68"/>
        <v>-</v>
      </c>
    </row>
    <row r="91" spans="1:89" s="82" customFormat="1" ht="18" customHeight="1">
      <c r="A91" s="81" t="str">
        <f>scriv!AH53</f>
        <v/>
      </c>
      <c r="B91" s="81" t="str">
        <f>IF(scriv!D53&lt;&gt;"",scriv!D53,"")</f>
        <v/>
      </c>
      <c r="C91" s="81" t="str">
        <f>IF( scriv!AL53&lt;&gt;"", IF(D91&lt;&gt;"","connection ","")&amp;scriv!AL53,IF(D91&lt;&gt;"","connection",""))</f>
        <v/>
      </c>
      <c r="D91" s="82" t="str">
        <f>scriv!AJ53</f>
        <v/>
      </c>
      <c r="E91" s="82" t="str">
        <f>scriv!AK53</f>
        <v/>
      </c>
      <c r="F91" s="156">
        <f>ROW()</f>
        <v>91</v>
      </c>
      <c r="I91" s="81" t="str">
        <f>IF(scriv!AA53&lt;&gt;"",scriv!AA53,J91)</f>
        <v/>
      </c>
      <c r="J91" s="81" t="str">
        <f>IF(scriv!AB53&lt;&gt;"",scriv!AB53,"")</f>
        <v/>
      </c>
      <c r="K91" s="82" t="str">
        <f t="shared" si="3"/>
        <v>none</v>
      </c>
      <c r="L91" s="82" t="str">
        <f t="shared" si="30"/>
        <v>+++&amp;speakTT=</v>
      </c>
      <c r="M91" s="82" t="str">
        <f t="shared" si="4"/>
        <v>OpenClose</v>
      </c>
      <c r="N91" s="82" t="str">
        <f t="shared" si="5"/>
        <v/>
      </c>
      <c r="O91" s="119" t="str">
        <f t="shared" si="31"/>
        <v/>
      </c>
      <c r="P91" s="81" t="str">
        <f>IF(scriv!I53&lt;&gt;"",scriv!I53,"")</f>
        <v/>
      </c>
      <c r="Q91" s="81" t="str">
        <f>IF(scriv!J53&lt;&gt;"",scriv!J53,"")</f>
        <v/>
      </c>
      <c r="R91" s="81">
        <f>IF(scriv!K53&lt;&gt;"",scriv!K53,
IF(I91&lt;&gt;"",1,$R$36))</f>
        <v>0</v>
      </c>
      <c r="S91" s="81" t="str">
        <f>IF(scriv!L53&lt;&gt;"",scriv!L53,
IF(scriv!AB53&lt;&gt;"",$S$36,"none"))</f>
        <v>none</v>
      </c>
      <c r="T91" s="81" t="str">
        <f>IF(scriv!Q53&lt;&gt;"",scriv!Q53,"")</f>
        <v/>
      </c>
      <c r="U91" s="81" t="str">
        <f>IF(scriv!R53&lt;&gt;"",scriv!R53,"")</f>
        <v/>
      </c>
      <c r="V91" s="81" t="str">
        <f>IF(scriv!S53&lt;&gt;"",scriv!S53,"")</f>
        <v/>
      </c>
      <c r="W91" s="81" t="str">
        <f>IF(scriv!T53&lt;&gt;"",scriv!T53,"")</f>
        <v/>
      </c>
      <c r="X91" s="81" t="str">
        <f>IF($E91="",
( IF(scriv!AD53&lt;&gt;"", LEFT( scriv!AD53, FIND(",",scriv!AD53)-1) &amp; "=" &amp; $AH91 &amp; RIGHT( scriv!AD53, LEN(scriv!AD53) + 1 - FIND(",",scriv!AD53)),
  IF($X$36&lt;&gt;"",LEFT( X$36, FIND(",",X$36)-1) &amp; "=" &amp; $AH91 &amp; RIGHT( X$36, LEN(X$36) + 1 - FIND(",",X$36)),""))),
IF(scriv!M53&lt;&gt;"", LEFT( scriv!M53, FIND(",",scriv!M53)-1) &amp; "=" &amp; $AH91 &amp; RIGHT( scriv!M53, LEN(scriv!M53) + 1 - FIND(",",scriv!M53)),
LEFT( X$37, FIND(",",X$37)-1) &amp; "=" &amp; $AH91 &amp; RIGHT( X$37, LEN(X$37) + 1 - FIND(",",X$37))))</f>
        <v>fadeOn=,0.6</v>
      </c>
      <c r="Y91" s="81" t="str">
        <f>IF($E91="",
( IF(scriv!AE53&lt;&gt;"", LEFT( scriv!AE53, FIND(",",scriv!AE53)-1) &amp; "=" &amp; $AH91 &amp; RIGHT( scriv!AE53, LEN(scriv!AE53) + 1 - FIND(",",scriv!AE53)),
  IF($Y$36&lt;&gt;"",LEFT( Y$36, FIND(",",Y$36)-1) &amp; "=" &amp; $AH91 &amp; RIGHT( Y$36, LEN(Y$36) + 1 - FIND(",",Y$36)),""))),
IF(scriv!N53&lt;&gt;"", LEFT( scriv!N53, FIND(",",scriv!N53)-1) &amp; "=" &amp; $AH91 &amp; RIGHT( scriv!N53, LEN(scriv!N53) + 1 - FIND(",",scriv!N53)),
LEFT( Y$37, FIND(",",Y$37)-1) &amp; "=" &amp; $AH91 &amp; RIGHT( Y$37, LEN(Y$37) + 1 - FIND(",",Y$37))))</f>
        <v>fadeOff=,0.6</v>
      </c>
      <c r="Z91" s="81" t="str">
        <f>IF($E91="",
( IF(scriv!AF53&lt;&gt;"", LEFT( scriv!AF53, FIND(",",scriv!AF53)-1) &amp; "=" &amp; $AH91 &amp; RIGHT( scriv!AF53, LEN(scriv!AF53) + 1 - FIND(",",scriv!AF53)),
  IF($Z$36&lt;&gt;"",LEFT( Z$36, FIND(",",Z$36)-1) &amp; "=" &amp; $AH91 &amp; RIGHT( Z$36, LEN(Z$36) + 1 - FIND(",",Z$36)),""))),
IF(scriv!O53&lt;&gt;"", LEFT( scriv!O53, FIND(",",scriv!O53)-1) &amp; "=" &amp; $AH91 &amp; RIGHT( scriv!O53, LEN(scriv!O53) + 1 - FIND(",",scriv!O53)),
LEFT( Z$37, FIND(",",Z$37)-1) &amp; "=" &amp; $AH91 &amp; RIGHT( Z$37, LEN(Z$37) + 1 - FIND(",",Z$37))))</f>
        <v>drawOpen=,1.2</v>
      </c>
      <c r="AA91" s="81" t="str">
        <f>IF($E91="",
( IF(scriv!AG53&lt;&gt;"", LEFT( scriv!AG53, FIND(",",scriv!AG53)-1) &amp; "=" &amp; $AH91 &amp; RIGHT( scriv!AG53, LEN(scriv!AG53) + 1 - FIND(",",scriv!AG53)),
  IF($AA$36&lt;&gt;"",LEFT( AA$36, FIND(",",AA$36)-1) &amp; "=" &amp; $AH91 &amp; RIGHT( AA$36, LEN(AA$36) + 1 - FIND(",",AA$36)),""))),
IF(scriv!P53&lt;&gt;"", LEFT( scriv!P53, FIND(",",scriv!P53)-1) &amp; "=" &amp; $AH91 &amp; RIGHT( scriv!P53, LEN(scriv!P53) + 1 - FIND(",",scriv!P53)),
LEFT( AA$37, FIND(",",AA$37)-1) &amp; "=" &amp; $AH91 &amp; RIGHT( AA$37, LEN(AA$37) + 1 - FIND(",",AA$37))))</f>
        <v>drawClose=,1.2</v>
      </c>
      <c r="AB91" s="167" t="str">
        <f t="shared" si="2"/>
        <v>noTitle</v>
      </c>
      <c r="AC91" s="167"/>
      <c r="AD91" s="45"/>
      <c r="AE91" s="168"/>
      <c r="AF91" s="169">
        <f>IF(D91="",scriv!B53,"")</f>
        <v>0</v>
      </c>
      <c r="AG91" s="170" t="str">
        <f t="shared" si="32"/>
        <v/>
      </c>
      <c r="AH91" s="169" t="str">
        <f t="shared" si="33"/>
        <v/>
      </c>
      <c r="AI91" s="169" t="str">
        <f t="shared" si="34"/>
        <v/>
      </c>
      <c r="AJ91" s="86">
        <f>ROUNDDOWN( (LEN(scriv!B53)+1) / 2, 0 )</f>
        <v>0</v>
      </c>
      <c r="AK91" s="82">
        <f t="shared" si="35"/>
        <v>0</v>
      </c>
      <c r="AL91" s="82" t="str">
        <f t="shared" si="36"/>
        <v>-</v>
      </c>
      <c r="AM91" s="82" t="str">
        <f t="shared" si="37"/>
        <v>-</v>
      </c>
      <c r="AN91" s="82" t="str">
        <f t="shared" si="38"/>
        <v>-</v>
      </c>
      <c r="AO91" s="82" t="str">
        <f t="shared" si="39"/>
        <v>-</v>
      </c>
      <c r="AP91" s="82" t="str">
        <f t="shared" si="40"/>
        <v>-</v>
      </c>
      <c r="AQ91" s="82" t="str">
        <f t="shared" si="41"/>
        <v>-</v>
      </c>
      <c r="AR91" s="82" t="str">
        <f t="shared" si="42"/>
        <v>-</v>
      </c>
      <c r="AT91" s="82">
        <f t="shared" si="8"/>
        <v>10</v>
      </c>
      <c r="AU91" s="82" t="str">
        <f ca="1">IF(    MAX(OFFSET(AL91,0,0,MATCH("-",AL91:AL$638,0))) = 0,"",
IFERROR(MAX(OFFSET(AL91,0,0,MATCH("-",AL91:AL$638,0))),""))</f>
        <v/>
      </c>
      <c r="AV91" s="82" t="str">
        <f ca="1">IF(    MAX(OFFSET(AM91,0,0,MATCH("-",AM91:AM$638,0))) = 0,"",
IFERROR(MAX(OFFSET(AM91,0,0,MATCH("-",AM91:AM$638,0))),""))</f>
        <v/>
      </c>
      <c r="AW91" s="82" t="str">
        <f ca="1">IF(    MAX(OFFSET(AN91,0,0,MATCH("-",AN91:AN$638,0))) = 0,"",
IFERROR(MAX(OFFSET(AN91,0,0,MATCH("-",AN91:AN$638,0))),""))</f>
        <v/>
      </c>
      <c r="AX91" s="82" t="str">
        <f ca="1">IF(    MAX(OFFSET(AO91,0,0,MATCH("-",AO91:AO$638,0))) = 0,"",
IFERROR(MAX(OFFSET(AO91,0,0,MATCH("-",AO91:AO$638,0))),""))</f>
        <v/>
      </c>
      <c r="AY91" s="82" t="str">
        <f ca="1">IF(    MAX(OFFSET(AP91,0,0,MATCH("-",AP91:AP$638,0))) = 0,"",
IFERROR(MAX(OFFSET(AP91,0,0,MATCH("-",AP91:AP$638,0))),""))</f>
        <v/>
      </c>
      <c r="AZ91" s="82" t="str">
        <f ca="1">IF(    MAX(OFFSET(AQ91,0,0,MATCH("-",AQ91:AQ$638,0))) = 0,"",
IFERROR(MAX(OFFSET(AQ91,0,0,MATCH("-",AQ91:AQ$638,0))),""))</f>
        <v/>
      </c>
      <c r="BA91" s="82" t="str">
        <f ca="1">IF(    MAX(OFFSET(AR91,0,0,MATCH("-",AR91:AR$638,0))) = 0,"",
IFERROR(MAX(OFFSET(AR91,0,0,MATCH("-",AR91:AR$638,0))),""))</f>
        <v/>
      </c>
      <c r="BB91" s="112">
        <f t="shared" ca="1" si="43"/>
        <v>-198</v>
      </c>
      <c r="BC91" s="111" t="str">
        <f t="shared" ca="1" si="44"/>
        <v>Radius</v>
      </c>
      <c r="BD91" s="112">
        <f t="shared" ca="1" si="45"/>
        <v>0</v>
      </c>
      <c r="BE91" s="111">
        <f t="shared" ca="1" si="46"/>
        <v>200</v>
      </c>
      <c r="BF91" s="113" t="e">
        <f t="shared" ca="1" si="47"/>
        <v>#VALUE!</v>
      </c>
      <c r="BG91" s="113" t="e">
        <f t="shared" ca="1" si="48"/>
        <v>#VALUE!</v>
      </c>
      <c r="BH91" s="112">
        <f t="shared" ca="1" si="49"/>
        <v>2000</v>
      </c>
      <c r="BI91" s="112">
        <f t="shared" ca="1" si="50"/>
        <v>200</v>
      </c>
      <c r="BJ91" s="157"/>
      <c r="BK91" s="157"/>
      <c r="BL91" s="158" t="str">
        <f>scriv!AI53</f>
        <v/>
      </c>
      <c r="BM91" s="157"/>
      <c r="BN91" s="157" t="str">
        <f t="shared" si="51"/>
        <v>node</v>
      </c>
      <c r="BO91" s="157"/>
      <c r="BP91" s="159">
        <f t="shared" ca="1" si="52"/>
        <v>0</v>
      </c>
      <c r="BQ91" s="159">
        <f t="shared" ca="1" si="53"/>
        <v>0</v>
      </c>
      <c r="BR91" s="159">
        <f t="shared" si="18"/>
        <v>1</v>
      </c>
      <c r="BS91" s="159" t="str">
        <f t="shared" si="19"/>
        <v>symbol</v>
      </c>
      <c r="BT91" s="157" t="str">
        <f ca="1">IF(scriv!V53&lt;&gt;"",scriv!V53,
IF(E91="",IFERROR(VLOOKUP(BL91,$AH$40:$BT$638,39,FALSE),$BT$36),
$BT$37))</f>
        <v>NodeSquare</v>
      </c>
      <c r="BU91" s="166">
        <f t="shared" ca="1" si="54"/>
        <v>2000</v>
      </c>
      <c r="BV91" s="166">
        <f t="shared" ca="1" si="55"/>
        <v>200</v>
      </c>
      <c r="BW91" s="166">
        <f t="shared" ca="1" si="56"/>
        <v>0</v>
      </c>
      <c r="BX91" s="166">
        <f t="shared" ca="1" si="57"/>
        <v>0</v>
      </c>
      <c r="BY91" s="180" t="str">
        <f t="shared" si="58"/>
        <v/>
      </c>
      <c r="BZ91" s="180" t="str">
        <f t="shared" si="59"/>
        <v/>
      </c>
      <c r="CA91" s="81" t="str">
        <f>IF(scriv!E53&lt;&gt;"",scriv!E53,"")</f>
        <v/>
      </c>
      <c r="CB91" s="82">
        <f t="shared" si="29"/>
        <v>0</v>
      </c>
      <c r="CC91" s="82">
        <f t="shared" si="60"/>
        <v>0</v>
      </c>
      <c r="CD91" s="82" t="str">
        <f t="shared" si="61"/>
        <v>-</v>
      </c>
      <c r="CE91" s="82" t="str">
        <f t="shared" si="62"/>
        <v>-</v>
      </c>
      <c r="CF91" s="82" t="str">
        <f t="shared" si="63"/>
        <v>-</v>
      </c>
      <c r="CG91" s="82" t="str">
        <f t="shared" si="64"/>
        <v>-</v>
      </c>
      <c r="CH91" s="82" t="str">
        <f t="shared" si="65"/>
        <v>-</v>
      </c>
      <c r="CI91" s="82" t="str">
        <f t="shared" si="66"/>
        <v>-</v>
      </c>
      <c r="CJ91" s="82" t="str">
        <f t="shared" si="67"/>
        <v>-</v>
      </c>
      <c r="CK91" s="82" t="str">
        <f t="shared" si="68"/>
        <v>-</v>
      </c>
    </row>
    <row r="92" spans="1:89" s="82" customFormat="1" ht="18" customHeight="1">
      <c r="A92" s="81" t="str">
        <f>scriv!AH54</f>
        <v/>
      </c>
      <c r="B92" s="81" t="str">
        <f>IF(scriv!D54&lt;&gt;"",scriv!D54,"")</f>
        <v/>
      </c>
      <c r="C92" s="81" t="str">
        <f>IF( scriv!AL54&lt;&gt;"", IF(D92&lt;&gt;"","connection ","")&amp;scriv!AL54,IF(D92&lt;&gt;"","connection",""))</f>
        <v/>
      </c>
      <c r="D92" s="82" t="str">
        <f>scriv!AJ54</f>
        <v/>
      </c>
      <c r="E92" s="82" t="str">
        <f>scriv!AK54</f>
        <v/>
      </c>
      <c r="F92" s="156">
        <f>ROW()</f>
        <v>92</v>
      </c>
      <c r="I92" s="81" t="str">
        <f>IF(scriv!AA54&lt;&gt;"",scriv!AA54,J92)</f>
        <v/>
      </c>
      <c r="J92" s="81" t="str">
        <f>IF(scriv!AB54&lt;&gt;"",scriv!AB54,"")</f>
        <v/>
      </c>
      <c r="K92" s="82" t="str">
        <f t="shared" si="3"/>
        <v>none</v>
      </c>
      <c r="L92" s="82" t="str">
        <f t="shared" si="30"/>
        <v>+++&amp;speakTT=</v>
      </c>
      <c r="M92" s="82" t="str">
        <f t="shared" si="4"/>
        <v>OpenClose</v>
      </c>
      <c r="N92" s="82" t="str">
        <f t="shared" si="5"/>
        <v/>
      </c>
      <c r="O92" s="119" t="str">
        <f t="shared" si="31"/>
        <v/>
      </c>
      <c r="P92" s="81" t="str">
        <f>IF(scriv!I54&lt;&gt;"",scriv!I54,"")</f>
        <v/>
      </c>
      <c r="Q92" s="81" t="str">
        <f>IF(scriv!J54&lt;&gt;"",scriv!J54,"")</f>
        <v/>
      </c>
      <c r="R92" s="81">
        <f>IF(scriv!K54&lt;&gt;"",scriv!K54,
IF(I92&lt;&gt;"",1,$R$36))</f>
        <v>0</v>
      </c>
      <c r="S92" s="81" t="str">
        <f>IF(scriv!L54&lt;&gt;"",scriv!L54,
IF(scriv!AB54&lt;&gt;"",$S$36,"none"))</f>
        <v>none</v>
      </c>
      <c r="T92" s="81" t="str">
        <f>IF(scriv!Q54&lt;&gt;"",scriv!Q54,"")</f>
        <v/>
      </c>
      <c r="U92" s="81" t="str">
        <f>IF(scriv!R54&lt;&gt;"",scriv!R54,"")</f>
        <v/>
      </c>
      <c r="V92" s="81" t="str">
        <f>IF(scriv!S54&lt;&gt;"",scriv!S54,"")</f>
        <v/>
      </c>
      <c r="W92" s="81" t="str">
        <f>IF(scriv!T54&lt;&gt;"",scriv!T54,"")</f>
        <v/>
      </c>
      <c r="X92" s="81" t="str">
        <f>IF($E92="",
( IF(scriv!AD54&lt;&gt;"", LEFT( scriv!AD54, FIND(",",scriv!AD54)-1) &amp; "=" &amp; $AH92 &amp; RIGHT( scriv!AD54, LEN(scriv!AD54) + 1 - FIND(",",scriv!AD54)),
  IF($X$36&lt;&gt;"",LEFT( X$36, FIND(",",X$36)-1) &amp; "=" &amp; $AH92 &amp; RIGHT( X$36, LEN(X$36) + 1 - FIND(",",X$36)),""))),
IF(scriv!M54&lt;&gt;"", LEFT( scriv!M54, FIND(",",scriv!M54)-1) &amp; "=" &amp; $AH92 &amp; RIGHT( scriv!M54, LEN(scriv!M54) + 1 - FIND(",",scriv!M54)),
LEFT( X$37, FIND(",",X$37)-1) &amp; "=" &amp; $AH92 &amp; RIGHT( X$37, LEN(X$37) + 1 - FIND(",",X$37))))</f>
        <v>fadeOn=,0.6</v>
      </c>
      <c r="Y92" s="81" t="str">
        <f>IF($E92="",
( IF(scriv!AE54&lt;&gt;"", LEFT( scriv!AE54, FIND(",",scriv!AE54)-1) &amp; "=" &amp; $AH92 &amp; RIGHT( scriv!AE54, LEN(scriv!AE54) + 1 - FIND(",",scriv!AE54)),
  IF($Y$36&lt;&gt;"",LEFT( Y$36, FIND(",",Y$36)-1) &amp; "=" &amp; $AH92 &amp; RIGHT( Y$36, LEN(Y$36) + 1 - FIND(",",Y$36)),""))),
IF(scriv!N54&lt;&gt;"", LEFT( scriv!N54, FIND(",",scriv!N54)-1) &amp; "=" &amp; $AH92 &amp; RIGHT( scriv!N54, LEN(scriv!N54) + 1 - FIND(",",scriv!N54)),
LEFT( Y$37, FIND(",",Y$37)-1) &amp; "=" &amp; $AH92 &amp; RIGHT( Y$37, LEN(Y$37) + 1 - FIND(",",Y$37))))</f>
        <v>fadeOff=,0.6</v>
      </c>
      <c r="Z92" s="81" t="str">
        <f>IF($E92="",
( IF(scriv!AF54&lt;&gt;"", LEFT( scriv!AF54, FIND(",",scriv!AF54)-1) &amp; "=" &amp; $AH92 &amp; RIGHT( scriv!AF54, LEN(scriv!AF54) + 1 - FIND(",",scriv!AF54)),
  IF($Z$36&lt;&gt;"",LEFT( Z$36, FIND(",",Z$36)-1) &amp; "=" &amp; $AH92 &amp; RIGHT( Z$36, LEN(Z$36) + 1 - FIND(",",Z$36)),""))),
IF(scriv!O54&lt;&gt;"", LEFT( scriv!O54, FIND(",",scriv!O54)-1) &amp; "=" &amp; $AH92 &amp; RIGHT( scriv!O54, LEN(scriv!O54) + 1 - FIND(",",scriv!O54)),
LEFT( Z$37, FIND(",",Z$37)-1) &amp; "=" &amp; $AH92 &amp; RIGHT( Z$37, LEN(Z$37) + 1 - FIND(",",Z$37))))</f>
        <v>drawOpen=,1.2</v>
      </c>
      <c r="AA92" s="81" t="str">
        <f>IF($E92="",
( IF(scriv!AG54&lt;&gt;"", LEFT( scriv!AG54, FIND(",",scriv!AG54)-1) &amp; "=" &amp; $AH92 &amp; RIGHT( scriv!AG54, LEN(scriv!AG54) + 1 - FIND(",",scriv!AG54)),
  IF($AA$36&lt;&gt;"",LEFT( AA$36, FIND(",",AA$36)-1) &amp; "=" &amp; $AH92 &amp; RIGHT( AA$36, LEN(AA$36) + 1 - FIND(",",AA$36)),""))),
IF(scriv!P54&lt;&gt;"", LEFT( scriv!P54, FIND(",",scriv!P54)-1) &amp; "=" &amp; $AH92 &amp; RIGHT( scriv!P54, LEN(scriv!P54) + 1 - FIND(",",scriv!P54)),
LEFT( AA$37, FIND(",",AA$37)-1) &amp; "=" &amp; $AH92 &amp; RIGHT( AA$37, LEN(AA$37) + 1 - FIND(",",AA$37))))</f>
        <v>drawClose=,1.2</v>
      </c>
      <c r="AB92" s="167" t="str">
        <f t="shared" si="2"/>
        <v>noTitle</v>
      </c>
      <c r="AC92" s="167"/>
      <c r="AD92" s="45"/>
      <c r="AE92" s="168"/>
      <c r="AF92" s="169">
        <f>IF(D92="",scriv!B54,"")</f>
        <v>0</v>
      </c>
      <c r="AG92" s="170" t="str">
        <f t="shared" si="32"/>
        <v/>
      </c>
      <c r="AH92" s="169" t="str">
        <f t="shared" si="33"/>
        <v/>
      </c>
      <c r="AI92" s="169" t="str">
        <f t="shared" si="34"/>
        <v/>
      </c>
      <c r="AJ92" s="86">
        <f>ROUNDDOWN( (LEN(scriv!B54)+1) / 2, 0 )</f>
        <v>0</v>
      </c>
      <c r="AK92" s="82">
        <f t="shared" si="35"/>
        <v>0</v>
      </c>
      <c r="AL92" s="82" t="str">
        <f t="shared" si="36"/>
        <v>-</v>
      </c>
      <c r="AM92" s="82" t="str">
        <f t="shared" si="37"/>
        <v>-</v>
      </c>
      <c r="AN92" s="82" t="str">
        <f t="shared" si="38"/>
        <v>-</v>
      </c>
      <c r="AO92" s="82" t="str">
        <f t="shared" si="39"/>
        <v>-</v>
      </c>
      <c r="AP92" s="82" t="str">
        <f t="shared" si="40"/>
        <v>-</v>
      </c>
      <c r="AQ92" s="82" t="str">
        <f t="shared" si="41"/>
        <v>-</v>
      </c>
      <c r="AR92" s="82" t="str">
        <f t="shared" si="42"/>
        <v>-</v>
      </c>
      <c r="AT92" s="82">
        <f t="shared" si="8"/>
        <v>10</v>
      </c>
      <c r="AU92" s="82" t="str">
        <f ca="1">IF(    MAX(OFFSET(AL92,0,0,MATCH("-",AL92:AL$638,0))) = 0,"",
IFERROR(MAX(OFFSET(AL92,0,0,MATCH("-",AL92:AL$638,0))),""))</f>
        <v/>
      </c>
      <c r="AV92" s="82" t="str">
        <f ca="1">IF(    MAX(OFFSET(AM92,0,0,MATCH("-",AM92:AM$638,0))) = 0,"",
IFERROR(MAX(OFFSET(AM92,0,0,MATCH("-",AM92:AM$638,0))),""))</f>
        <v/>
      </c>
      <c r="AW92" s="82" t="str">
        <f ca="1">IF(    MAX(OFFSET(AN92,0,0,MATCH("-",AN92:AN$638,0))) = 0,"",
IFERROR(MAX(OFFSET(AN92,0,0,MATCH("-",AN92:AN$638,0))),""))</f>
        <v/>
      </c>
      <c r="AX92" s="82" t="str">
        <f ca="1">IF(    MAX(OFFSET(AO92,0,0,MATCH("-",AO92:AO$638,0))) = 0,"",
IFERROR(MAX(OFFSET(AO92,0,0,MATCH("-",AO92:AO$638,0))),""))</f>
        <v/>
      </c>
      <c r="AY92" s="82" t="str">
        <f ca="1">IF(    MAX(OFFSET(AP92,0,0,MATCH("-",AP92:AP$638,0))) = 0,"",
IFERROR(MAX(OFFSET(AP92,0,0,MATCH("-",AP92:AP$638,0))),""))</f>
        <v/>
      </c>
      <c r="AZ92" s="82" t="str">
        <f ca="1">IF(    MAX(OFFSET(AQ92,0,0,MATCH("-",AQ92:AQ$638,0))) = 0,"",
IFERROR(MAX(OFFSET(AQ92,0,0,MATCH("-",AQ92:AQ$638,0))),""))</f>
        <v/>
      </c>
      <c r="BA92" s="82" t="str">
        <f ca="1">IF(    MAX(OFFSET(AR92,0,0,MATCH("-",AR92:AR$638,0))) = 0,"",
IFERROR(MAX(OFFSET(AR92,0,0,MATCH("-",AR92:AR$638,0))),""))</f>
        <v/>
      </c>
      <c r="BB92" s="112">
        <f t="shared" ca="1" si="43"/>
        <v>-198</v>
      </c>
      <c r="BC92" s="111" t="str">
        <f t="shared" ca="1" si="44"/>
        <v>Radius</v>
      </c>
      <c r="BD92" s="112">
        <f t="shared" ca="1" si="45"/>
        <v>0</v>
      </c>
      <c r="BE92" s="111">
        <f t="shared" ca="1" si="46"/>
        <v>200</v>
      </c>
      <c r="BF92" s="113" t="e">
        <f t="shared" ca="1" si="47"/>
        <v>#VALUE!</v>
      </c>
      <c r="BG92" s="113" t="e">
        <f t="shared" ca="1" si="48"/>
        <v>#VALUE!</v>
      </c>
      <c r="BH92" s="112">
        <f t="shared" ca="1" si="49"/>
        <v>2000</v>
      </c>
      <c r="BI92" s="112">
        <f t="shared" ca="1" si="50"/>
        <v>200</v>
      </c>
      <c r="BJ92" s="157"/>
      <c r="BK92" s="157"/>
      <c r="BL92" s="158" t="str">
        <f>scriv!AI54</f>
        <v/>
      </c>
      <c r="BM92" s="157"/>
      <c r="BN92" s="157" t="str">
        <f t="shared" si="51"/>
        <v>node</v>
      </c>
      <c r="BO92" s="157"/>
      <c r="BP92" s="159">
        <f t="shared" ca="1" si="52"/>
        <v>0</v>
      </c>
      <c r="BQ92" s="159">
        <f t="shared" ca="1" si="53"/>
        <v>0</v>
      </c>
      <c r="BR92" s="159">
        <f t="shared" si="18"/>
        <v>1</v>
      </c>
      <c r="BS92" s="159" t="str">
        <f t="shared" si="19"/>
        <v>symbol</v>
      </c>
      <c r="BT92" s="157" t="str">
        <f ca="1">IF(scriv!V54&lt;&gt;"",scriv!V54,
IF(E92="",IFERROR(VLOOKUP(BL92,$AH$40:$BT$638,39,FALSE),$BT$36),
$BT$37))</f>
        <v>NodeSquare</v>
      </c>
      <c r="BU92" s="166">
        <f t="shared" ca="1" si="54"/>
        <v>2000</v>
      </c>
      <c r="BV92" s="166">
        <f t="shared" ca="1" si="55"/>
        <v>200</v>
      </c>
      <c r="BW92" s="166">
        <f t="shared" ca="1" si="56"/>
        <v>0</v>
      </c>
      <c r="BX92" s="166">
        <f t="shared" ca="1" si="57"/>
        <v>0</v>
      </c>
      <c r="BY92" s="180" t="str">
        <f t="shared" si="58"/>
        <v/>
      </c>
      <c r="BZ92" s="180" t="str">
        <f t="shared" si="59"/>
        <v/>
      </c>
      <c r="CA92" s="81" t="str">
        <f>IF(scriv!E54&lt;&gt;"",scriv!E54,"")</f>
        <v/>
      </c>
      <c r="CB92" s="82">
        <f t="shared" si="29"/>
        <v>0</v>
      </c>
      <c r="CC92" s="82">
        <f t="shared" si="60"/>
        <v>0</v>
      </c>
      <c r="CD92" s="82" t="str">
        <f t="shared" si="61"/>
        <v>-</v>
      </c>
      <c r="CE92" s="82" t="str">
        <f t="shared" si="62"/>
        <v>-</v>
      </c>
      <c r="CF92" s="82" t="str">
        <f t="shared" si="63"/>
        <v>-</v>
      </c>
      <c r="CG92" s="82" t="str">
        <f t="shared" si="64"/>
        <v>-</v>
      </c>
      <c r="CH92" s="82" t="str">
        <f t="shared" si="65"/>
        <v>-</v>
      </c>
      <c r="CI92" s="82" t="str">
        <f t="shared" si="66"/>
        <v>-</v>
      </c>
      <c r="CJ92" s="82" t="str">
        <f t="shared" si="67"/>
        <v>-</v>
      </c>
      <c r="CK92" s="82" t="str">
        <f t="shared" si="68"/>
        <v>-</v>
      </c>
    </row>
    <row r="93" spans="1:89" s="82" customFormat="1" ht="18" customHeight="1">
      <c r="A93" s="81" t="str">
        <f>scriv!AH55</f>
        <v/>
      </c>
      <c r="B93" s="81" t="str">
        <f>IF(scriv!D55&lt;&gt;"",scriv!D55,"")</f>
        <v/>
      </c>
      <c r="C93" s="81" t="str">
        <f>IF( scriv!AL55&lt;&gt;"", IF(D93&lt;&gt;"","connection ","")&amp;scriv!AL55,IF(D93&lt;&gt;"","connection",""))</f>
        <v/>
      </c>
      <c r="D93" s="82" t="str">
        <f>scriv!AJ55</f>
        <v/>
      </c>
      <c r="E93" s="82" t="str">
        <f>scriv!AK55</f>
        <v/>
      </c>
      <c r="F93" s="156">
        <f>ROW()</f>
        <v>93</v>
      </c>
      <c r="I93" s="81" t="str">
        <f>IF(scriv!AA55&lt;&gt;"",scriv!AA55,J93)</f>
        <v/>
      </c>
      <c r="J93" s="81" t="str">
        <f>IF(scriv!AB55&lt;&gt;"",scriv!AB55,"")</f>
        <v/>
      </c>
      <c r="K93" s="82" t="str">
        <f t="shared" si="3"/>
        <v>none</v>
      </c>
      <c r="L93" s="82" t="str">
        <f t="shared" si="30"/>
        <v>+++&amp;speakTT=</v>
      </c>
      <c r="M93" s="82" t="str">
        <f t="shared" si="4"/>
        <v>OpenClose</v>
      </c>
      <c r="N93" s="82" t="str">
        <f t="shared" si="5"/>
        <v/>
      </c>
      <c r="O93" s="119" t="str">
        <f t="shared" si="31"/>
        <v/>
      </c>
      <c r="P93" s="81" t="str">
        <f>IF(scriv!I55&lt;&gt;"",scriv!I55,"")</f>
        <v/>
      </c>
      <c r="Q93" s="81" t="str">
        <f>IF(scriv!J55&lt;&gt;"",scriv!J55,"")</f>
        <v/>
      </c>
      <c r="R93" s="81">
        <f>IF(scriv!K55&lt;&gt;"",scriv!K55,
IF(I93&lt;&gt;"",1,$R$36))</f>
        <v>0</v>
      </c>
      <c r="S93" s="81" t="str">
        <f>IF(scriv!L55&lt;&gt;"",scriv!L55,
IF(scriv!AB55&lt;&gt;"",$S$36,"none"))</f>
        <v>none</v>
      </c>
      <c r="T93" s="81" t="str">
        <f>IF(scriv!Q55&lt;&gt;"",scriv!Q55,"")</f>
        <v/>
      </c>
      <c r="U93" s="81" t="str">
        <f>IF(scriv!R55&lt;&gt;"",scriv!R55,"")</f>
        <v/>
      </c>
      <c r="V93" s="81" t="str">
        <f>IF(scriv!S55&lt;&gt;"",scriv!S55,"")</f>
        <v/>
      </c>
      <c r="W93" s="81" t="str">
        <f>IF(scriv!T55&lt;&gt;"",scriv!T55,"")</f>
        <v/>
      </c>
      <c r="X93" s="81" t="str">
        <f>IF($E93="",
( IF(scriv!AD55&lt;&gt;"", LEFT( scriv!AD55, FIND(",",scriv!AD55)-1) &amp; "=" &amp; $AH93 &amp; RIGHT( scriv!AD55, LEN(scriv!AD55) + 1 - FIND(",",scriv!AD55)),
  IF($X$36&lt;&gt;"",LEFT( X$36, FIND(",",X$36)-1) &amp; "=" &amp; $AH93 &amp; RIGHT( X$36, LEN(X$36) + 1 - FIND(",",X$36)),""))),
IF(scriv!M55&lt;&gt;"", LEFT( scriv!M55, FIND(",",scriv!M55)-1) &amp; "=" &amp; $AH93 &amp; RIGHT( scriv!M55, LEN(scriv!M55) + 1 - FIND(",",scriv!M55)),
LEFT( X$37, FIND(",",X$37)-1) &amp; "=" &amp; $AH93 &amp; RIGHT( X$37, LEN(X$37) + 1 - FIND(",",X$37))))</f>
        <v>fadeOn=,0.6</v>
      </c>
      <c r="Y93" s="81" t="str">
        <f>IF($E93="",
( IF(scriv!AE55&lt;&gt;"", LEFT( scriv!AE55, FIND(",",scriv!AE55)-1) &amp; "=" &amp; $AH93 &amp; RIGHT( scriv!AE55, LEN(scriv!AE55) + 1 - FIND(",",scriv!AE55)),
  IF($Y$36&lt;&gt;"",LEFT( Y$36, FIND(",",Y$36)-1) &amp; "=" &amp; $AH93 &amp; RIGHT( Y$36, LEN(Y$36) + 1 - FIND(",",Y$36)),""))),
IF(scriv!N55&lt;&gt;"", LEFT( scriv!N55, FIND(",",scriv!N55)-1) &amp; "=" &amp; $AH93 &amp; RIGHT( scriv!N55, LEN(scriv!N55) + 1 - FIND(",",scriv!N55)),
LEFT( Y$37, FIND(",",Y$37)-1) &amp; "=" &amp; $AH93 &amp; RIGHT( Y$37, LEN(Y$37) + 1 - FIND(",",Y$37))))</f>
        <v>fadeOff=,0.6</v>
      </c>
      <c r="Z93" s="81" t="str">
        <f>IF($E93="",
( IF(scriv!AF55&lt;&gt;"", LEFT( scriv!AF55, FIND(",",scriv!AF55)-1) &amp; "=" &amp; $AH93 &amp; RIGHT( scriv!AF55, LEN(scriv!AF55) + 1 - FIND(",",scriv!AF55)),
  IF($Z$36&lt;&gt;"",LEFT( Z$36, FIND(",",Z$36)-1) &amp; "=" &amp; $AH93 &amp; RIGHT( Z$36, LEN(Z$36) + 1 - FIND(",",Z$36)),""))),
IF(scriv!O55&lt;&gt;"", LEFT( scriv!O55, FIND(",",scriv!O55)-1) &amp; "=" &amp; $AH93 &amp; RIGHT( scriv!O55, LEN(scriv!O55) + 1 - FIND(",",scriv!O55)),
LEFT( Z$37, FIND(",",Z$37)-1) &amp; "=" &amp; $AH93 &amp; RIGHT( Z$37, LEN(Z$37) + 1 - FIND(",",Z$37))))</f>
        <v>drawOpen=,1.2</v>
      </c>
      <c r="AA93" s="81" t="str">
        <f>IF($E93="",
( IF(scriv!AG55&lt;&gt;"", LEFT( scriv!AG55, FIND(",",scriv!AG55)-1) &amp; "=" &amp; $AH93 &amp; RIGHT( scriv!AG55, LEN(scriv!AG55) + 1 - FIND(",",scriv!AG55)),
  IF($AA$36&lt;&gt;"",LEFT( AA$36, FIND(",",AA$36)-1) &amp; "=" &amp; $AH93 &amp; RIGHT( AA$36, LEN(AA$36) + 1 - FIND(",",AA$36)),""))),
IF(scriv!P55&lt;&gt;"", LEFT( scriv!P55, FIND(",",scriv!P55)-1) &amp; "=" &amp; $AH93 &amp; RIGHT( scriv!P55, LEN(scriv!P55) + 1 - FIND(",",scriv!P55)),
LEFT( AA$37, FIND(",",AA$37)-1) &amp; "=" &amp; $AH93 &amp; RIGHT( AA$37, LEN(AA$37) + 1 - FIND(",",AA$37))))</f>
        <v>drawClose=,1.2</v>
      </c>
      <c r="AB93" s="167" t="str">
        <f t="shared" si="2"/>
        <v>noTitle</v>
      </c>
      <c r="AC93" s="167"/>
      <c r="AD93" s="45"/>
      <c r="AE93" s="168"/>
      <c r="AF93" s="169">
        <f>IF(D93="",scriv!B55,"")</f>
        <v>0</v>
      </c>
      <c r="AG93" s="170" t="str">
        <f t="shared" si="32"/>
        <v/>
      </c>
      <c r="AH93" s="169" t="str">
        <f t="shared" si="33"/>
        <v/>
      </c>
      <c r="AI93" s="169" t="str">
        <f t="shared" si="34"/>
        <v/>
      </c>
      <c r="AJ93" s="86">
        <f>ROUNDDOWN( (LEN(scriv!B55)+1) / 2, 0 )</f>
        <v>0</v>
      </c>
      <c r="AK93" s="82">
        <f t="shared" si="35"/>
        <v>0</v>
      </c>
      <c r="AL93" s="82" t="str">
        <f t="shared" si="36"/>
        <v>-</v>
      </c>
      <c r="AM93" s="82" t="str">
        <f t="shared" si="37"/>
        <v>-</v>
      </c>
      <c r="AN93" s="82" t="str">
        <f t="shared" si="38"/>
        <v>-</v>
      </c>
      <c r="AO93" s="82" t="str">
        <f t="shared" si="39"/>
        <v>-</v>
      </c>
      <c r="AP93" s="82" t="str">
        <f t="shared" si="40"/>
        <v>-</v>
      </c>
      <c r="AQ93" s="82" t="str">
        <f t="shared" si="41"/>
        <v>-</v>
      </c>
      <c r="AR93" s="82" t="str">
        <f t="shared" si="42"/>
        <v>-</v>
      </c>
      <c r="AT93" s="82">
        <f t="shared" si="8"/>
        <v>10</v>
      </c>
      <c r="AU93" s="82" t="str">
        <f ca="1">IF(    MAX(OFFSET(AL93,0,0,MATCH("-",AL93:AL$638,0))) = 0,"",
IFERROR(MAX(OFFSET(AL93,0,0,MATCH("-",AL93:AL$638,0))),""))</f>
        <v/>
      </c>
      <c r="AV93" s="82" t="str">
        <f ca="1">IF(    MAX(OFFSET(AM93,0,0,MATCH("-",AM93:AM$638,0))) = 0,"",
IFERROR(MAX(OFFSET(AM93,0,0,MATCH("-",AM93:AM$638,0))),""))</f>
        <v/>
      </c>
      <c r="AW93" s="82" t="str">
        <f ca="1">IF(    MAX(OFFSET(AN93,0,0,MATCH("-",AN93:AN$638,0))) = 0,"",
IFERROR(MAX(OFFSET(AN93,0,0,MATCH("-",AN93:AN$638,0))),""))</f>
        <v/>
      </c>
      <c r="AX93" s="82" t="str">
        <f ca="1">IF(    MAX(OFFSET(AO93,0,0,MATCH("-",AO93:AO$638,0))) = 0,"",
IFERROR(MAX(OFFSET(AO93,0,0,MATCH("-",AO93:AO$638,0))),""))</f>
        <v/>
      </c>
      <c r="AY93" s="82" t="str">
        <f ca="1">IF(    MAX(OFFSET(AP93,0,0,MATCH("-",AP93:AP$638,0))) = 0,"",
IFERROR(MAX(OFFSET(AP93,0,0,MATCH("-",AP93:AP$638,0))),""))</f>
        <v/>
      </c>
      <c r="AZ93" s="82" t="str">
        <f ca="1">IF(    MAX(OFFSET(AQ93,0,0,MATCH("-",AQ93:AQ$638,0))) = 0,"",
IFERROR(MAX(OFFSET(AQ93,0,0,MATCH("-",AQ93:AQ$638,0))),""))</f>
        <v/>
      </c>
      <c r="BA93" s="82" t="str">
        <f ca="1">IF(    MAX(OFFSET(AR93,0,0,MATCH("-",AR93:AR$638,0))) = 0,"",
IFERROR(MAX(OFFSET(AR93,0,0,MATCH("-",AR93:AR$638,0))),""))</f>
        <v/>
      </c>
      <c r="BB93" s="112">
        <f t="shared" ca="1" si="43"/>
        <v>-198</v>
      </c>
      <c r="BC93" s="111" t="str">
        <f t="shared" ca="1" si="44"/>
        <v>Radius</v>
      </c>
      <c r="BD93" s="112">
        <f t="shared" ca="1" si="45"/>
        <v>0</v>
      </c>
      <c r="BE93" s="111">
        <f t="shared" ca="1" si="46"/>
        <v>200</v>
      </c>
      <c r="BF93" s="113" t="e">
        <f t="shared" ca="1" si="47"/>
        <v>#VALUE!</v>
      </c>
      <c r="BG93" s="113" t="e">
        <f t="shared" ca="1" si="48"/>
        <v>#VALUE!</v>
      </c>
      <c r="BH93" s="112">
        <f t="shared" ca="1" si="49"/>
        <v>2000</v>
      </c>
      <c r="BI93" s="112">
        <f t="shared" ca="1" si="50"/>
        <v>200</v>
      </c>
      <c r="BJ93" s="157"/>
      <c r="BK93" s="157"/>
      <c r="BL93" s="158" t="str">
        <f>scriv!AI55</f>
        <v/>
      </c>
      <c r="BM93" s="157"/>
      <c r="BN93" s="157" t="str">
        <f t="shared" si="51"/>
        <v>node</v>
      </c>
      <c r="BO93" s="157"/>
      <c r="BP93" s="159">
        <f t="shared" ca="1" si="52"/>
        <v>0</v>
      </c>
      <c r="BQ93" s="159">
        <f t="shared" ca="1" si="53"/>
        <v>0</v>
      </c>
      <c r="BR93" s="159">
        <f t="shared" si="18"/>
        <v>1</v>
      </c>
      <c r="BS93" s="159" t="str">
        <f t="shared" si="19"/>
        <v>symbol</v>
      </c>
      <c r="BT93" s="157" t="str">
        <f ca="1">IF(scriv!V55&lt;&gt;"",scriv!V55,
IF(E93="",IFERROR(VLOOKUP(BL93,$AH$40:$BT$638,39,FALSE),$BT$36),
$BT$37))</f>
        <v>NodeSquare</v>
      </c>
      <c r="BU93" s="166">
        <f t="shared" ca="1" si="54"/>
        <v>2000</v>
      </c>
      <c r="BV93" s="166">
        <f t="shared" ca="1" si="55"/>
        <v>200</v>
      </c>
      <c r="BW93" s="166">
        <f t="shared" ca="1" si="56"/>
        <v>0</v>
      </c>
      <c r="BX93" s="166">
        <f t="shared" ca="1" si="57"/>
        <v>0</v>
      </c>
      <c r="BY93" s="180" t="str">
        <f t="shared" si="58"/>
        <v/>
      </c>
      <c r="BZ93" s="180" t="str">
        <f t="shared" si="59"/>
        <v/>
      </c>
      <c r="CA93" s="81" t="str">
        <f>IF(scriv!E55&lt;&gt;"",scriv!E55,"")</f>
        <v/>
      </c>
      <c r="CB93" s="82">
        <f t="shared" si="29"/>
        <v>0</v>
      </c>
      <c r="CC93" s="82">
        <f t="shared" si="60"/>
        <v>0</v>
      </c>
      <c r="CD93" s="82" t="str">
        <f t="shared" si="61"/>
        <v>-</v>
      </c>
      <c r="CE93" s="82" t="str">
        <f t="shared" si="62"/>
        <v>-</v>
      </c>
      <c r="CF93" s="82" t="str">
        <f t="shared" si="63"/>
        <v>-</v>
      </c>
      <c r="CG93" s="82" t="str">
        <f t="shared" si="64"/>
        <v>-</v>
      </c>
      <c r="CH93" s="82" t="str">
        <f t="shared" si="65"/>
        <v>-</v>
      </c>
      <c r="CI93" s="82" t="str">
        <f t="shared" si="66"/>
        <v>-</v>
      </c>
      <c r="CJ93" s="82" t="str">
        <f t="shared" si="67"/>
        <v>-</v>
      </c>
      <c r="CK93" s="82" t="str">
        <f t="shared" si="68"/>
        <v>-</v>
      </c>
    </row>
    <row r="94" spans="1:89" s="82" customFormat="1" ht="18" customHeight="1">
      <c r="A94" s="81" t="str">
        <f>scriv!AH56</f>
        <v/>
      </c>
      <c r="B94" s="81" t="str">
        <f>IF(scriv!D56&lt;&gt;"",scriv!D56,"")</f>
        <v/>
      </c>
      <c r="C94" s="81" t="str">
        <f>IF( scriv!AL56&lt;&gt;"", IF(D94&lt;&gt;"","connection ","")&amp;scriv!AL56,IF(D94&lt;&gt;"","connection",""))</f>
        <v/>
      </c>
      <c r="D94" s="82" t="str">
        <f>scriv!AJ56</f>
        <v/>
      </c>
      <c r="E94" s="82" t="str">
        <f>scriv!AK56</f>
        <v/>
      </c>
      <c r="F94" s="156">
        <f>ROW()</f>
        <v>94</v>
      </c>
      <c r="I94" s="81" t="str">
        <f>IF(scriv!AA56&lt;&gt;"",scriv!AA56,J94)</f>
        <v/>
      </c>
      <c r="J94" s="81" t="str">
        <f>IF(scriv!AB56&lt;&gt;"",scriv!AB56,"")</f>
        <v/>
      </c>
      <c r="K94" s="82" t="str">
        <f t="shared" si="3"/>
        <v>none</v>
      </c>
      <c r="L94" s="82" t="str">
        <f t="shared" si="30"/>
        <v>+++&amp;speakTT=</v>
      </c>
      <c r="M94" s="82" t="str">
        <f t="shared" si="4"/>
        <v>OpenClose</v>
      </c>
      <c r="N94" s="82" t="str">
        <f t="shared" si="5"/>
        <v/>
      </c>
      <c r="O94" s="119" t="str">
        <f t="shared" si="31"/>
        <v/>
      </c>
      <c r="P94" s="81" t="str">
        <f>IF(scriv!I56&lt;&gt;"",scriv!I56,"")</f>
        <v/>
      </c>
      <c r="Q94" s="81" t="str">
        <f>IF(scriv!J56&lt;&gt;"",scriv!J56,"")</f>
        <v/>
      </c>
      <c r="R94" s="81">
        <f>IF(scriv!K56&lt;&gt;"",scriv!K56,
IF(I94&lt;&gt;"",1,$R$36))</f>
        <v>0</v>
      </c>
      <c r="S94" s="81" t="str">
        <f>IF(scriv!L56&lt;&gt;"",scriv!L56,
IF(scriv!AB56&lt;&gt;"",$S$36,"none"))</f>
        <v>none</v>
      </c>
      <c r="T94" s="81" t="str">
        <f>IF(scriv!Q56&lt;&gt;"",scriv!Q56,"")</f>
        <v/>
      </c>
      <c r="U94" s="81" t="str">
        <f>IF(scriv!R56&lt;&gt;"",scriv!R56,"")</f>
        <v/>
      </c>
      <c r="V94" s="81" t="str">
        <f>IF(scriv!S56&lt;&gt;"",scriv!S56,"")</f>
        <v/>
      </c>
      <c r="W94" s="81" t="str">
        <f>IF(scriv!T56&lt;&gt;"",scriv!T56,"")</f>
        <v/>
      </c>
      <c r="X94" s="81" t="str">
        <f>IF($E94="",
( IF(scriv!AD56&lt;&gt;"", LEFT( scriv!AD56, FIND(",",scriv!AD56)-1) &amp; "=" &amp; $AH94 &amp; RIGHT( scriv!AD56, LEN(scriv!AD56) + 1 - FIND(",",scriv!AD56)),
  IF($X$36&lt;&gt;"",LEFT( X$36, FIND(",",X$36)-1) &amp; "=" &amp; $AH94 &amp; RIGHT( X$36, LEN(X$36) + 1 - FIND(",",X$36)),""))),
IF(scriv!M56&lt;&gt;"", LEFT( scriv!M56, FIND(",",scriv!M56)-1) &amp; "=" &amp; $AH94 &amp; RIGHT( scriv!M56, LEN(scriv!M56) + 1 - FIND(",",scriv!M56)),
LEFT( X$37, FIND(",",X$37)-1) &amp; "=" &amp; $AH94 &amp; RIGHT( X$37, LEN(X$37) + 1 - FIND(",",X$37))))</f>
        <v>fadeOn=,0.6</v>
      </c>
      <c r="Y94" s="81" t="str">
        <f>IF($E94="",
( IF(scriv!AE56&lt;&gt;"", LEFT( scriv!AE56, FIND(",",scriv!AE56)-1) &amp; "=" &amp; $AH94 &amp; RIGHT( scriv!AE56, LEN(scriv!AE56) + 1 - FIND(",",scriv!AE56)),
  IF($Y$36&lt;&gt;"",LEFT( Y$36, FIND(",",Y$36)-1) &amp; "=" &amp; $AH94 &amp; RIGHT( Y$36, LEN(Y$36) + 1 - FIND(",",Y$36)),""))),
IF(scriv!N56&lt;&gt;"", LEFT( scriv!N56, FIND(",",scriv!N56)-1) &amp; "=" &amp; $AH94 &amp; RIGHT( scriv!N56, LEN(scriv!N56) + 1 - FIND(",",scriv!N56)),
LEFT( Y$37, FIND(",",Y$37)-1) &amp; "=" &amp; $AH94 &amp; RIGHT( Y$37, LEN(Y$37) + 1 - FIND(",",Y$37))))</f>
        <v>fadeOff=,0.6</v>
      </c>
      <c r="Z94" s="81" t="str">
        <f>IF($E94="",
( IF(scriv!AF56&lt;&gt;"", LEFT( scriv!AF56, FIND(",",scriv!AF56)-1) &amp; "=" &amp; $AH94 &amp; RIGHT( scriv!AF56, LEN(scriv!AF56) + 1 - FIND(",",scriv!AF56)),
  IF($Z$36&lt;&gt;"",LEFT( Z$36, FIND(",",Z$36)-1) &amp; "=" &amp; $AH94 &amp; RIGHT( Z$36, LEN(Z$36) + 1 - FIND(",",Z$36)),""))),
IF(scriv!O56&lt;&gt;"", LEFT( scriv!O56, FIND(",",scriv!O56)-1) &amp; "=" &amp; $AH94 &amp; RIGHT( scriv!O56, LEN(scriv!O56) + 1 - FIND(",",scriv!O56)),
LEFT( Z$37, FIND(",",Z$37)-1) &amp; "=" &amp; $AH94 &amp; RIGHT( Z$37, LEN(Z$37) + 1 - FIND(",",Z$37))))</f>
        <v>drawOpen=,1.2</v>
      </c>
      <c r="AA94" s="81" t="str">
        <f>IF($E94="",
( IF(scriv!AG56&lt;&gt;"", LEFT( scriv!AG56, FIND(",",scriv!AG56)-1) &amp; "=" &amp; $AH94 &amp; RIGHT( scriv!AG56, LEN(scriv!AG56) + 1 - FIND(",",scriv!AG56)),
  IF($AA$36&lt;&gt;"",LEFT( AA$36, FIND(",",AA$36)-1) &amp; "=" &amp; $AH94 &amp; RIGHT( AA$36, LEN(AA$36) + 1 - FIND(",",AA$36)),""))),
IF(scriv!P56&lt;&gt;"", LEFT( scriv!P56, FIND(",",scriv!P56)-1) &amp; "=" &amp; $AH94 &amp; RIGHT( scriv!P56, LEN(scriv!P56) + 1 - FIND(",",scriv!P56)),
LEFT( AA$37, FIND(",",AA$37)-1) &amp; "=" &amp; $AH94 &amp; RIGHT( AA$37, LEN(AA$37) + 1 - FIND(",",AA$37))))</f>
        <v>drawClose=,1.2</v>
      </c>
      <c r="AB94" s="167" t="str">
        <f t="shared" si="2"/>
        <v>noTitle</v>
      </c>
      <c r="AC94" s="167"/>
      <c r="AD94" s="45"/>
      <c r="AE94" s="168"/>
      <c r="AF94" s="169">
        <f>IF(D94="",scriv!B56,"")</f>
        <v>0</v>
      </c>
      <c r="AG94" s="170" t="str">
        <f t="shared" si="32"/>
        <v/>
      </c>
      <c r="AH94" s="169" t="str">
        <f t="shared" si="33"/>
        <v/>
      </c>
      <c r="AI94" s="169" t="str">
        <f t="shared" si="34"/>
        <v/>
      </c>
      <c r="AJ94" s="86">
        <f>ROUNDDOWN( (LEN(scriv!B56)+1) / 2, 0 )</f>
        <v>0</v>
      </c>
      <c r="AK94" s="82">
        <f t="shared" si="35"/>
        <v>0</v>
      </c>
      <c r="AL94" s="82" t="str">
        <f t="shared" si="36"/>
        <v>-</v>
      </c>
      <c r="AM94" s="82" t="str">
        <f t="shared" si="37"/>
        <v>-</v>
      </c>
      <c r="AN94" s="82" t="str">
        <f t="shared" si="38"/>
        <v>-</v>
      </c>
      <c r="AO94" s="82" t="str">
        <f t="shared" si="39"/>
        <v>-</v>
      </c>
      <c r="AP94" s="82" t="str">
        <f t="shared" si="40"/>
        <v>-</v>
      </c>
      <c r="AQ94" s="82" t="str">
        <f t="shared" si="41"/>
        <v>-</v>
      </c>
      <c r="AR94" s="82" t="str">
        <f t="shared" si="42"/>
        <v>-</v>
      </c>
      <c r="AT94" s="82">
        <f t="shared" si="8"/>
        <v>10</v>
      </c>
      <c r="AU94" s="82" t="str">
        <f ca="1">IF(    MAX(OFFSET(AL94,0,0,MATCH("-",AL94:AL$638,0))) = 0,"",
IFERROR(MAX(OFFSET(AL94,0,0,MATCH("-",AL94:AL$638,0))),""))</f>
        <v/>
      </c>
      <c r="AV94" s="82" t="str">
        <f ca="1">IF(    MAX(OFFSET(AM94,0,0,MATCH("-",AM94:AM$638,0))) = 0,"",
IFERROR(MAX(OFFSET(AM94,0,0,MATCH("-",AM94:AM$638,0))),""))</f>
        <v/>
      </c>
      <c r="AW94" s="82" t="str">
        <f ca="1">IF(    MAX(OFFSET(AN94,0,0,MATCH("-",AN94:AN$638,0))) = 0,"",
IFERROR(MAX(OFFSET(AN94,0,0,MATCH("-",AN94:AN$638,0))),""))</f>
        <v/>
      </c>
      <c r="AX94" s="82" t="str">
        <f ca="1">IF(    MAX(OFFSET(AO94,0,0,MATCH("-",AO94:AO$638,0))) = 0,"",
IFERROR(MAX(OFFSET(AO94,0,0,MATCH("-",AO94:AO$638,0))),""))</f>
        <v/>
      </c>
      <c r="AY94" s="82" t="str">
        <f ca="1">IF(    MAX(OFFSET(AP94,0,0,MATCH("-",AP94:AP$638,0))) = 0,"",
IFERROR(MAX(OFFSET(AP94,0,0,MATCH("-",AP94:AP$638,0))),""))</f>
        <v/>
      </c>
      <c r="AZ94" s="82" t="str">
        <f ca="1">IF(    MAX(OFFSET(AQ94,0,0,MATCH("-",AQ94:AQ$638,0))) = 0,"",
IFERROR(MAX(OFFSET(AQ94,0,0,MATCH("-",AQ94:AQ$638,0))),""))</f>
        <v/>
      </c>
      <c r="BA94" s="82" t="str">
        <f ca="1">IF(    MAX(OFFSET(AR94,0,0,MATCH("-",AR94:AR$638,0))) = 0,"",
IFERROR(MAX(OFFSET(AR94,0,0,MATCH("-",AR94:AR$638,0))),""))</f>
        <v/>
      </c>
      <c r="BB94" s="112">
        <f t="shared" ca="1" si="43"/>
        <v>-198</v>
      </c>
      <c r="BC94" s="111" t="str">
        <f t="shared" ca="1" si="44"/>
        <v>Radius</v>
      </c>
      <c r="BD94" s="112">
        <f t="shared" ca="1" si="45"/>
        <v>0</v>
      </c>
      <c r="BE94" s="111">
        <f t="shared" ca="1" si="46"/>
        <v>200</v>
      </c>
      <c r="BF94" s="113" t="e">
        <f t="shared" ca="1" si="47"/>
        <v>#VALUE!</v>
      </c>
      <c r="BG94" s="113" t="e">
        <f t="shared" ca="1" si="48"/>
        <v>#VALUE!</v>
      </c>
      <c r="BH94" s="112">
        <f t="shared" ca="1" si="49"/>
        <v>2000</v>
      </c>
      <c r="BI94" s="112">
        <f t="shared" ca="1" si="50"/>
        <v>200</v>
      </c>
      <c r="BJ94" s="157"/>
      <c r="BK94" s="157"/>
      <c r="BL94" s="158" t="str">
        <f>scriv!AI56</f>
        <v/>
      </c>
      <c r="BM94" s="157"/>
      <c r="BN94" s="157" t="str">
        <f t="shared" si="51"/>
        <v>node</v>
      </c>
      <c r="BO94" s="157"/>
      <c r="BP94" s="159">
        <f t="shared" ca="1" si="52"/>
        <v>0</v>
      </c>
      <c r="BQ94" s="159">
        <f t="shared" ca="1" si="53"/>
        <v>0</v>
      </c>
      <c r="BR94" s="159">
        <f t="shared" si="18"/>
        <v>1</v>
      </c>
      <c r="BS94" s="159" t="str">
        <f t="shared" si="19"/>
        <v>symbol</v>
      </c>
      <c r="BT94" s="157" t="str">
        <f ca="1">IF(scriv!V56&lt;&gt;"",scriv!V56,
IF(E94="",IFERROR(VLOOKUP(BL94,$AH$40:$BT$638,39,FALSE),$BT$36),
$BT$37))</f>
        <v>NodeSquare</v>
      </c>
      <c r="BU94" s="166">
        <f t="shared" ca="1" si="54"/>
        <v>2000</v>
      </c>
      <c r="BV94" s="166">
        <f t="shared" ca="1" si="55"/>
        <v>200</v>
      </c>
      <c r="BW94" s="166">
        <f t="shared" ca="1" si="56"/>
        <v>0</v>
      </c>
      <c r="BX94" s="166">
        <f t="shared" ca="1" si="57"/>
        <v>0</v>
      </c>
      <c r="BY94" s="180" t="str">
        <f t="shared" si="58"/>
        <v/>
      </c>
      <c r="BZ94" s="180" t="str">
        <f t="shared" si="59"/>
        <v/>
      </c>
      <c r="CA94" s="81" t="str">
        <f>IF(scriv!E56&lt;&gt;"",scriv!E56,"")</f>
        <v/>
      </c>
      <c r="CB94" s="82">
        <f t="shared" si="29"/>
        <v>0</v>
      </c>
      <c r="CC94" s="82">
        <f t="shared" si="60"/>
        <v>0</v>
      </c>
      <c r="CD94" s="82" t="str">
        <f t="shared" si="61"/>
        <v>-</v>
      </c>
      <c r="CE94" s="82" t="str">
        <f t="shared" si="62"/>
        <v>-</v>
      </c>
      <c r="CF94" s="82" t="str">
        <f t="shared" si="63"/>
        <v>-</v>
      </c>
      <c r="CG94" s="82" t="str">
        <f t="shared" si="64"/>
        <v>-</v>
      </c>
      <c r="CH94" s="82" t="str">
        <f t="shared" si="65"/>
        <v>-</v>
      </c>
      <c r="CI94" s="82" t="str">
        <f t="shared" si="66"/>
        <v>-</v>
      </c>
      <c r="CJ94" s="82" t="str">
        <f t="shared" si="67"/>
        <v>-</v>
      </c>
      <c r="CK94" s="82" t="str">
        <f t="shared" si="68"/>
        <v>-</v>
      </c>
    </row>
    <row r="95" spans="1:89" s="82" customFormat="1" ht="18" customHeight="1">
      <c r="A95" s="81" t="str">
        <f>scriv!AH57</f>
        <v/>
      </c>
      <c r="B95" s="81" t="str">
        <f>IF(scriv!D57&lt;&gt;"",scriv!D57,"")</f>
        <v/>
      </c>
      <c r="C95" s="81" t="str">
        <f>IF( scriv!AL57&lt;&gt;"", IF(D95&lt;&gt;"","connection ","")&amp;scriv!AL57,IF(D95&lt;&gt;"","connection",""))</f>
        <v/>
      </c>
      <c r="D95" s="82" t="str">
        <f>scriv!AJ57</f>
        <v/>
      </c>
      <c r="E95" s="82" t="str">
        <f>scriv!AK57</f>
        <v/>
      </c>
      <c r="F95" s="156">
        <f>ROW()</f>
        <v>95</v>
      </c>
      <c r="I95" s="81" t="str">
        <f>IF(scriv!AA57&lt;&gt;"",scriv!AA57,J95)</f>
        <v/>
      </c>
      <c r="J95" s="81" t="str">
        <f>IF(scriv!AB57&lt;&gt;"",scriv!AB57,"")</f>
        <v/>
      </c>
      <c r="K95" s="82" t="str">
        <f t="shared" si="3"/>
        <v>none</v>
      </c>
      <c r="L95" s="82" t="str">
        <f t="shared" si="30"/>
        <v>+++&amp;speakTT=</v>
      </c>
      <c r="M95" s="82" t="str">
        <f t="shared" si="4"/>
        <v>OpenClose</v>
      </c>
      <c r="N95" s="82" t="str">
        <f t="shared" si="5"/>
        <v/>
      </c>
      <c r="O95" s="119" t="str">
        <f t="shared" si="31"/>
        <v/>
      </c>
      <c r="P95" s="81" t="str">
        <f>IF(scriv!I57&lt;&gt;"",scriv!I57,"")</f>
        <v/>
      </c>
      <c r="Q95" s="81" t="str">
        <f>IF(scriv!J57&lt;&gt;"",scriv!J57,"")</f>
        <v/>
      </c>
      <c r="R95" s="81">
        <f>IF(scriv!K57&lt;&gt;"",scriv!K57,
IF(I95&lt;&gt;"",1,$R$36))</f>
        <v>0</v>
      </c>
      <c r="S95" s="81" t="str">
        <f>IF(scriv!L57&lt;&gt;"",scriv!L57,
IF(scriv!AB57&lt;&gt;"",$S$36,"none"))</f>
        <v>none</v>
      </c>
      <c r="T95" s="81" t="str">
        <f>IF(scriv!Q57&lt;&gt;"",scriv!Q57,"")</f>
        <v/>
      </c>
      <c r="U95" s="81" t="str">
        <f>IF(scriv!R57&lt;&gt;"",scriv!R57,"")</f>
        <v/>
      </c>
      <c r="V95" s="81" t="str">
        <f>IF(scriv!S57&lt;&gt;"",scriv!S57,"")</f>
        <v/>
      </c>
      <c r="W95" s="81" t="str">
        <f>IF(scriv!T57&lt;&gt;"",scriv!T57,"")</f>
        <v/>
      </c>
      <c r="X95" s="81" t="str">
        <f>IF($E95="",
( IF(scriv!AD57&lt;&gt;"", LEFT( scriv!AD57, FIND(",",scriv!AD57)-1) &amp; "=" &amp; $AH95 &amp; RIGHT( scriv!AD57, LEN(scriv!AD57) + 1 - FIND(",",scriv!AD57)),
  IF($X$36&lt;&gt;"",LEFT( X$36, FIND(",",X$36)-1) &amp; "=" &amp; $AH95 &amp; RIGHT( X$36, LEN(X$36) + 1 - FIND(",",X$36)),""))),
IF(scriv!M57&lt;&gt;"", LEFT( scriv!M57, FIND(",",scriv!M57)-1) &amp; "=" &amp; $AH95 &amp; RIGHT( scriv!M57, LEN(scriv!M57) + 1 - FIND(",",scriv!M57)),
LEFT( X$37, FIND(",",X$37)-1) &amp; "=" &amp; $AH95 &amp; RIGHT( X$37, LEN(X$37) + 1 - FIND(",",X$37))))</f>
        <v>fadeOn=,0.6</v>
      </c>
      <c r="Y95" s="81" t="str">
        <f>IF($E95="",
( IF(scriv!AE57&lt;&gt;"", LEFT( scriv!AE57, FIND(",",scriv!AE57)-1) &amp; "=" &amp; $AH95 &amp; RIGHT( scriv!AE57, LEN(scriv!AE57) + 1 - FIND(",",scriv!AE57)),
  IF($Y$36&lt;&gt;"",LEFT( Y$36, FIND(",",Y$36)-1) &amp; "=" &amp; $AH95 &amp; RIGHT( Y$36, LEN(Y$36) + 1 - FIND(",",Y$36)),""))),
IF(scriv!N57&lt;&gt;"", LEFT( scriv!N57, FIND(",",scriv!N57)-1) &amp; "=" &amp; $AH95 &amp; RIGHT( scriv!N57, LEN(scriv!N57) + 1 - FIND(",",scriv!N57)),
LEFT( Y$37, FIND(",",Y$37)-1) &amp; "=" &amp; $AH95 &amp; RIGHT( Y$37, LEN(Y$37) + 1 - FIND(",",Y$37))))</f>
        <v>fadeOff=,0.6</v>
      </c>
      <c r="Z95" s="81" t="str">
        <f>IF($E95="",
( IF(scriv!AF57&lt;&gt;"", LEFT( scriv!AF57, FIND(",",scriv!AF57)-1) &amp; "=" &amp; $AH95 &amp; RIGHT( scriv!AF57, LEN(scriv!AF57) + 1 - FIND(",",scriv!AF57)),
  IF($Z$36&lt;&gt;"",LEFT( Z$36, FIND(",",Z$36)-1) &amp; "=" &amp; $AH95 &amp; RIGHT( Z$36, LEN(Z$36) + 1 - FIND(",",Z$36)),""))),
IF(scriv!O57&lt;&gt;"", LEFT( scriv!O57, FIND(",",scriv!O57)-1) &amp; "=" &amp; $AH95 &amp; RIGHT( scriv!O57, LEN(scriv!O57) + 1 - FIND(",",scriv!O57)),
LEFT( Z$37, FIND(",",Z$37)-1) &amp; "=" &amp; $AH95 &amp; RIGHT( Z$37, LEN(Z$37) + 1 - FIND(",",Z$37))))</f>
        <v>drawOpen=,1.2</v>
      </c>
      <c r="AA95" s="81" t="str">
        <f>IF($E95="",
( IF(scriv!AG57&lt;&gt;"", LEFT( scriv!AG57, FIND(",",scriv!AG57)-1) &amp; "=" &amp; $AH95 &amp; RIGHT( scriv!AG57, LEN(scriv!AG57) + 1 - FIND(",",scriv!AG57)),
  IF($AA$36&lt;&gt;"",LEFT( AA$36, FIND(",",AA$36)-1) &amp; "=" &amp; $AH95 &amp; RIGHT( AA$36, LEN(AA$36) + 1 - FIND(",",AA$36)),""))),
IF(scriv!P57&lt;&gt;"", LEFT( scriv!P57, FIND(",",scriv!P57)-1) &amp; "=" &amp; $AH95 &amp; RIGHT( scriv!P57, LEN(scriv!P57) + 1 - FIND(",",scriv!P57)),
LEFT( AA$37, FIND(",",AA$37)-1) &amp; "=" &amp; $AH95 &amp; RIGHT( AA$37, LEN(AA$37) + 1 - FIND(",",AA$37))))</f>
        <v>drawClose=,1.2</v>
      </c>
      <c r="AB95" s="167" t="str">
        <f t="shared" si="2"/>
        <v>noTitle</v>
      </c>
      <c r="AC95" s="167"/>
      <c r="AD95" s="45"/>
      <c r="AE95" s="168"/>
      <c r="AF95" s="169">
        <f>IF(D95="",scriv!B57,"")</f>
        <v>0</v>
      </c>
      <c r="AG95" s="170" t="str">
        <f t="shared" si="32"/>
        <v/>
      </c>
      <c r="AH95" s="169" t="str">
        <f t="shared" si="33"/>
        <v/>
      </c>
      <c r="AI95" s="169" t="str">
        <f t="shared" si="34"/>
        <v/>
      </c>
      <c r="AJ95" s="86">
        <f>ROUNDDOWN( (LEN(scriv!B57)+1) / 2, 0 )</f>
        <v>0</v>
      </c>
      <c r="AK95" s="82">
        <f t="shared" si="35"/>
        <v>0</v>
      </c>
      <c r="AL95" s="82" t="str">
        <f t="shared" si="36"/>
        <v>-</v>
      </c>
      <c r="AM95" s="82" t="str">
        <f t="shared" si="37"/>
        <v>-</v>
      </c>
      <c r="AN95" s="82" t="str">
        <f t="shared" si="38"/>
        <v>-</v>
      </c>
      <c r="AO95" s="82" t="str">
        <f t="shared" si="39"/>
        <v>-</v>
      </c>
      <c r="AP95" s="82" t="str">
        <f t="shared" si="40"/>
        <v>-</v>
      </c>
      <c r="AQ95" s="82" t="str">
        <f t="shared" si="41"/>
        <v>-</v>
      </c>
      <c r="AR95" s="82" t="str">
        <f t="shared" si="42"/>
        <v>-</v>
      </c>
      <c r="AT95" s="82">
        <f t="shared" si="8"/>
        <v>10</v>
      </c>
      <c r="AU95" s="82" t="str">
        <f ca="1">IF(    MAX(OFFSET(AL95,0,0,MATCH("-",AL95:AL$638,0))) = 0,"",
IFERROR(MAX(OFFSET(AL95,0,0,MATCH("-",AL95:AL$638,0))),""))</f>
        <v/>
      </c>
      <c r="AV95" s="82" t="str">
        <f ca="1">IF(    MAX(OFFSET(AM95,0,0,MATCH("-",AM95:AM$638,0))) = 0,"",
IFERROR(MAX(OFFSET(AM95,0,0,MATCH("-",AM95:AM$638,0))),""))</f>
        <v/>
      </c>
      <c r="AW95" s="82" t="str">
        <f ca="1">IF(    MAX(OFFSET(AN95,0,0,MATCH("-",AN95:AN$638,0))) = 0,"",
IFERROR(MAX(OFFSET(AN95,0,0,MATCH("-",AN95:AN$638,0))),""))</f>
        <v/>
      </c>
      <c r="AX95" s="82" t="str">
        <f ca="1">IF(    MAX(OFFSET(AO95,0,0,MATCH("-",AO95:AO$638,0))) = 0,"",
IFERROR(MAX(OFFSET(AO95,0,0,MATCH("-",AO95:AO$638,0))),""))</f>
        <v/>
      </c>
      <c r="AY95" s="82" t="str">
        <f ca="1">IF(    MAX(OFFSET(AP95,0,0,MATCH("-",AP95:AP$638,0))) = 0,"",
IFERROR(MAX(OFFSET(AP95,0,0,MATCH("-",AP95:AP$638,0))),""))</f>
        <v/>
      </c>
      <c r="AZ95" s="82" t="str">
        <f ca="1">IF(    MAX(OFFSET(AQ95,0,0,MATCH("-",AQ95:AQ$638,0))) = 0,"",
IFERROR(MAX(OFFSET(AQ95,0,0,MATCH("-",AQ95:AQ$638,0))),""))</f>
        <v/>
      </c>
      <c r="BA95" s="82" t="str">
        <f ca="1">IF(    MAX(OFFSET(AR95,0,0,MATCH("-",AR95:AR$638,0))) = 0,"",
IFERROR(MAX(OFFSET(AR95,0,0,MATCH("-",AR95:AR$638,0))),""))</f>
        <v/>
      </c>
      <c r="BB95" s="112">
        <f t="shared" ca="1" si="43"/>
        <v>-198</v>
      </c>
      <c r="BC95" s="111" t="str">
        <f t="shared" ca="1" si="44"/>
        <v>Radius</v>
      </c>
      <c r="BD95" s="112">
        <f t="shared" ca="1" si="45"/>
        <v>0</v>
      </c>
      <c r="BE95" s="111">
        <f t="shared" ca="1" si="46"/>
        <v>200</v>
      </c>
      <c r="BF95" s="113" t="e">
        <f t="shared" ca="1" si="47"/>
        <v>#VALUE!</v>
      </c>
      <c r="BG95" s="113" t="e">
        <f t="shared" ca="1" si="48"/>
        <v>#VALUE!</v>
      </c>
      <c r="BH95" s="112">
        <f t="shared" ca="1" si="49"/>
        <v>2000</v>
      </c>
      <c r="BI95" s="112">
        <f t="shared" ca="1" si="50"/>
        <v>200</v>
      </c>
      <c r="BJ95" s="157"/>
      <c r="BK95" s="157"/>
      <c r="BL95" s="158" t="str">
        <f>scriv!AI57</f>
        <v/>
      </c>
      <c r="BM95" s="157"/>
      <c r="BN95" s="157" t="str">
        <f t="shared" si="51"/>
        <v>node</v>
      </c>
      <c r="BO95" s="157"/>
      <c r="BP95" s="159">
        <f t="shared" ca="1" si="52"/>
        <v>0</v>
      </c>
      <c r="BQ95" s="159">
        <f t="shared" ca="1" si="53"/>
        <v>0</v>
      </c>
      <c r="BR95" s="159">
        <f t="shared" si="18"/>
        <v>1</v>
      </c>
      <c r="BS95" s="159" t="str">
        <f t="shared" si="19"/>
        <v>symbol</v>
      </c>
      <c r="BT95" s="157" t="str">
        <f ca="1">IF(scriv!V57&lt;&gt;"",scriv!V57,
IF(E95="",IFERROR(VLOOKUP(BL95,$AH$40:$BT$638,39,FALSE),$BT$36),
$BT$37))</f>
        <v>NodeSquare</v>
      </c>
      <c r="BU95" s="166">
        <f t="shared" ca="1" si="54"/>
        <v>2000</v>
      </c>
      <c r="BV95" s="166">
        <f t="shared" ca="1" si="55"/>
        <v>200</v>
      </c>
      <c r="BW95" s="166">
        <f t="shared" ca="1" si="56"/>
        <v>0</v>
      </c>
      <c r="BX95" s="166">
        <f t="shared" ca="1" si="57"/>
        <v>0</v>
      </c>
      <c r="BY95" s="180" t="str">
        <f t="shared" si="58"/>
        <v/>
      </c>
      <c r="BZ95" s="180" t="str">
        <f t="shared" si="59"/>
        <v/>
      </c>
      <c r="CA95" s="81" t="str">
        <f>IF(scriv!E57&lt;&gt;"",scriv!E57,"")</f>
        <v/>
      </c>
      <c r="CB95" s="82">
        <f t="shared" si="29"/>
        <v>0</v>
      </c>
      <c r="CC95" s="82">
        <f t="shared" si="60"/>
        <v>0</v>
      </c>
      <c r="CD95" s="82" t="str">
        <f t="shared" si="61"/>
        <v>-</v>
      </c>
      <c r="CE95" s="82" t="str">
        <f t="shared" si="62"/>
        <v>-</v>
      </c>
      <c r="CF95" s="82" t="str">
        <f t="shared" si="63"/>
        <v>-</v>
      </c>
      <c r="CG95" s="82" t="str">
        <f t="shared" si="64"/>
        <v>-</v>
      </c>
      <c r="CH95" s="82" t="str">
        <f t="shared" si="65"/>
        <v>-</v>
      </c>
      <c r="CI95" s="82" t="str">
        <f t="shared" si="66"/>
        <v>-</v>
      </c>
      <c r="CJ95" s="82" t="str">
        <f t="shared" si="67"/>
        <v>-</v>
      </c>
      <c r="CK95" s="82" t="str">
        <f t="shared" si="68"/>
        <v>-</v>
      </c>
    </row>
    <row r="96" spans="1:89" s="82" customFormat="1" ht="18" customHeight="1">
      <c r="A96" s="81" t="str">
        <f>scriv!AH58</f>
        <v/>
      </c>
      <c r="B96" s="81" t="str">
        <f>IF(scriv!D58&lt;&gt;"",scriv!D58,"")</f>
        <v/>
      </c>
      <c r="C96" s="81" t="str">
        <f>IF( scriv!AL58&lt;&gt;"", IF(D96&lt;&gt;"","connection ","")&amp;scriv!AL58,IF(D96&lt;&gt;"","connection",""))</f>
        <v/>
      </c>
      <c r="D96" s="82" t="str">
        <f>scriv!AJ58</f>
        <v/>
      </c>
      <c r="E96" s="82" t="str">
        <f>scriv!AK58</f>
        <v/>
      </c>
      <c r="F96" s="156">
        <f>ROW()</f>
        <v>96</v>
      </c>
      <c r="I96" s="81" t="str">
        <f>IF(scriv!AA58&lt;&gt;"",scriv!AA58,J96)</f>
        <v/>
      </c>
      <c r="J96" s="81" t="str">
        <f>IF(scriv!AB58&lt;&gt;"",scriv!AB58,"")</f>
        <v/>
      </c>
      <c r="K96" s="82" t="str">
        <f t="shared" si="3"/>
        <v>none</v>
      </c>
      <c r="L96" s="82" t="str">
        <f t="shared" si="30"/>
        <v>+++&amp;speakTT=</v>
      </c>
      <c r="M96" s="82" t="str">
        <f t="shared" si="4"/>
        <v>OpenClose</v>
      </c>
      <c r="N96" s="82" t="str">
        <f t="shared" si="5"/>
        <v/>
      </c>
      <c r="O96" s="119" t="str">
        <f t="shared" si="31"/>
        <v/>
      </c>
      <c r="P96" s="81" t="str">
        <f>IF(scriv!I58&lt;&gt;"",scriv!I58,"")</f>
        <v/>
      </c>
      <c r="Q96" s="81" t="str">
        <f>IF(scriv!J58&lt;&gt;"",scriv!J58,"")</f>
        <v/>
      </c>
      <c r="R96" s="81">
        <f>IF(scriv!K58&lt;&gt;"",scriv!K58,
IF(I96&lt;&gt;"",1,$R$36))</f>
        <v>0</v>
      </c>
      <c r="S96" s="81" t="str">
        <f>IF(scriv!L58&lt;&gt;"",scriv!L58,
IF(scriv!AB58&lt;&gt;"",$S$36,"none"))</f>
        <v>none</v>
      </c>
      <c r="T96" s="81" t="str">
        <f>IF(scriv!Q58&lt;&gt;"",scriv!Q58,"")</f>
        <v/>
      </c>
      <c r="U96" s="81" t="str">
        <f>IF(scriv!R58&lt;&gt;"",scriv!R58,"")</f>
        <v/>
      </c>
      <c r="V96" s="81" t="str">
        <f>IF(scriv!S58&lt;&gt;"",scriv!S58,"")</f>
        <v/>
      </c>
      <c r="W96" s="81" t="str">
        <f>IF(scriv!T58&lt;&gt;"",scriv!T58,"")</f>
        <v/>
      </c>
      <c r="X96" s="81" t="str">
        <f>IF($E96="",
( IF(scriv!AD58&lt;&gt;"", LEFT( scriv!AD58, FIND(",",scriv!AD58)-1) &amp; "=" &amp; $AH96 &amp; RIGHT( scriv!AD58, LEN(scriv!AD58) + 1 - FIND(",",scriv!AD58)),
  IF($X$36&lt;&gt;"",LEFT( X$36, FIND(",",X$36)-1) &amp; "=" &amp; $AH96 &amp; RIGHT( X$36, LEN(X$36) + 1 - FIND(",",X$36)),""))),
IF(scriv!M58&lt;&gt;"", LEFT( scriv!M58, FIND(",",scriv!M58)-1) &amp; "=" &amp; $AH96 &amp; RIGHT( scriv!M58, LEN(scriv!M58) + 1 - FIND(",",scriv!M58)),
LEFT( X$37, FIND(",",X$37)-1) &amp; "=" &amp; $AH96 &amp; RIGHT( X$37, LEN(X$37) + 1 - FIND(",",X$37))))</f>
        <v>fadeOn=,0.6</v>
      </c>
      <c r="Y96" s="81" t="str">
        <f>IF($E96="",
( IF(scriv!AE58&lt;&gt;"", LEFT( scriv!AE58, FIND(",",scriv!AE58)-1) &amp; "=" &amp; $AH96 &amp; RIGHT( scriv!AE58, LEN(scriv!AE58) + 1 - FIND(",",scriv!AE58)),
  IF($Y$36&lt;&gt;"",LEFT( Y$36, FIND(",",Y$36)-1) &amp; "=" &amp; $AH96 &amp; RIGHT( Y$36, LEN(Y$36) + 1 - FIND(",",Y$36)),""))),
IF(scriv!N58&lt;&gt;"", LEFT( scriv!N58, FIND(",",scriv!N58)-1) &amp; "=" &amp; $AH96 &amp; RIGHT( scriv!N58, LEN(scriv!N58) + 1 - FIND(",",scriv!N58)),
LEFT( Y$37, FIND(",",Y$37)-1) &amp; "=" &amp; $AH96 &amp; RIGHT( Y$37, LEN(Y$37) + 1 - FIND(",",Y$37))))</f>
        <v>fadeOff=,0.6</v>
      </c>
      <c r="Z96" s="81" t="str">
        <f>IF($E96="",
( IF(scriv!AF58&lt;&gt;"", LEFT( scriv!AF58, FIND(",",scriv!AF58)-1) &amp; "=" &amp; $AH96 &amp; RIGHT( scriv!AF58, LEN(scriv!AF58) + 1 - FIND(",",scriv!AF58)),
  IF($Z$36&lt;&gt;"",LEFT( Z$36, FIND(",",Z$36)-1) &amp; "=" &amp; $AH96 &amp; RIGHT( Z$36, LEN(Z$36) + 1 - FIND(",",Z$36)),""))),
IF(scriv!O58&lt;&gt;"", LEFT( scriv!O58, FIND(",",scriv!O58)-1) &amp; "=" &amp; $AH96 &amp; RIGHT( scriv!O58, LEN(scriv!O58) + 1 - FIND(",",scriv!O58)),
LEFT( Z$37, FIND(",",Z$37)-1) &amp; "=" &amp; $AH96 &amp; RIGHT( Z$37, LEN(Z$37) + 1 - FIND(",",Z$37))))</f>
        <v>drawOpen=,1.2</v>
      </c>
      <c r="AA96" s="81" t="str">
        <f>IF($E96="",
( IF(scriv!AG58&lt;&gt;"", LEFT( scriv!AG58, FIND(",",scriv!AG58)-1) &amp; "=" &amp; $AH96 &amp; RIGHT( scriv!AG58, LEN(scriv!AG58) + 1 - FIND(",",scriv!AG58)),
  IF($AA$36&lt;&gt;"",LEFT( AA$36, FIND(",",AA$36)-1) &amp; "=" &amp; $AH96 &amp; RIGHT( AA$36, LEN(AA$36) + 1 - FIND(",",AA$36)),""))),
IF(scriv!P58&lt;&gt;"", LEFT( scriv!P58, FIND(",",scriv!P58)-1) &amp; "=" &amp; $AH96 &amp; RIGHT( scriv!P58, LEN(scriv!P58) + 1 - FIND(",",scriv!P58)),
LEFT( AA$37, FIND(",",AA$37)-1) &amp; "=" &amp; $AH96 &amp; RIGHT( AA$37, LEN(AA$37) + 1 - FIND(",",AA$37))))</f>
        <v>drawClose=,1.2</v>
      </c>
      <c r="AB96" s="167" t="str">
        <f t="shared" si="2"/>
        <v>noTitle</v>
      </c>
      <c r="AC96" s="167"/>
      <c r="AD96" s="45"/>
      <c r="AE96" s="168"/>
      <c r="AF96" s="169">
        <f>IF(D96="",scriv!B58,"")</f>
        <v>0</v>
      </c>
      <c r="AG96" s="170" t="str">
        <f t="shared" si="32"/>
        <v/>
      </c>
      <c r="AH96" s="169" t="str">
        <f t="shared" si="33"/>
        <v/>
      </c>
      <c r="AI96" s="169" t="str">
        <f t="shared" si="34"/>
        <v/>
      </c>
      <c r="AJ96" s="86">
        <f>ROUNDDOWN( (LEN(scriv!B58)+1) / 2, 0 )</f>
        <v>0</v>
      </c>
      <c r="AK96" s="82">
        <f t="shared" si="35"/>
        <v>0</v>
      </c>
      <c r="AL96" s="82" t="str">
        <f t="shared" si="36"/>
        <v>-</v>
      </c>
      <c r="AM96" s="82" t="str">
        <f t="shared" si="37"/>
        <v>-</v>
      </c>
      <c r="AN96" s="82" t="str">
        <f t="shared" si="38"/>
        <v>-</v>
      </c>
      <c r="AO96" s="82" t="str">
        <f t="shared" si="39"/>
        <v>-</v>
      </c>
      <c r="AP96" s="82" t="str">
        <f t="shared" si="40"/>
        <v>-</v>
      </c>
      <c r="AQ96" s="82" t="str">
        <f t="shared" si="41"/>
        <v>-</v>
      </c>
      <c r="AR96" s="82" t="str">
        <f t="shared" si="42"/>
        <v>-</v>
      </c>
      <c r="AT96" s="82">
        <f t="shared" si="8"/>
        <v>10</v>
      </c>
      <c r="AU96" s="82" t="str">
        <f ca="1">IF(    MAX(OFFSET(AL96,0,0,MATCH("-",AL96:AL$638,0))) = 0,"",
IFERROR(MAX(OFFSET(AL96,0,0,MATCH("-",AL96:AL$638,0))),""))</f>
        <v/>
      </c>
      <c r="AV96" s="82" t="str">
        <f ca="1">IF(    MAX(OFFSET(AM96,0,0,MATCH("-",AM96:AM$638,0))) = 0,"",
IFERROR(MAX(OFFSET(AM96,0,0,MATCH("-",AM96:AM$638,0))),""))</f>
        <v/>
      </c>
      <c r="AW96" s="82" t="str">
        <f ca="1">IF(    MAX(OFFSET(AN96,0,0,MATCH("-",AN96:AN$638,0))) = 0,"",
IFERROR(MAX(OFFSET(AN96,0,0,MATCH("-",AN96:AN$638,0))),""))</f>
        <v/>
      </c>
      <c r="AX96" s="82" t="str">
        <f ca="1">IF(    MAX(OFFSET(AO96,0,0,MATCH("-",AO96:AO$638,0))) = 0,"",
IFERROR(MAX(OFFSET(AO96,0,0,MATCH("-",AO96:AO$638,0))),""))</f>
        <v/>
      </c>
      <c r="AY96" s="82" t="str">
        <f ca="1">IF(    MAX(OFFSET(AP96,0,0,MATCH("-",AP96:AP$638,0))) = 0,"",
IFERROR(MAX(OFFSET(AP96,0,0,MATCH("-",AP96:AP$638,0))),""))</f>
        <v/>
      </c>
      <c r="AZ96" s="82" t="str">
        <f ca="1">IF(    MAX(OFFSET(AQ96,0,0,MATCH("-",AQ96:AQ$638,0))) = 0,"",
IFERROR(MAX(OFFSET(AQ96,0,0,MATCH("-",AQ96:AQ$638,0))),""))</f>
        <v/>
      </c>
      <c r="BA96" s="82" t="str">
        <f ca="1">IF(    MAX(OFFSET(AR96,0,0,MATCH("-",AR96:AR$638,0))) = 0,"",
IFERROR(MAX(OFFSET(AR96,0,0,MATCH("-",AR96:AR$638,0))),""))</f>
        <v/>
      </c>
      <c r="BB96" s="112">
        <f t="shared" ca="1" si="43"/>
        <v>-198</v>
      </c>
      <c r="BC96" s="111" t="str">
        <f t="shared" ca="1" si="44"/>
        <v>Radius</v>
      </c>
      <c r="BD96" s="112">
        <f t="shared" ca="1" si="45"/>
        <v>0</v>
      </c>
      <c r="BE96" s="111">
        <f t="shared" ca="1" si="46"/>
        <v>200</v>
      </c>
      <c r="BF96" s="113" t="e">
        <f t="shared" ca="1" si="47"/>
        <v>#VALUE!</v>
      </c>
      <c r="BG96" s="113" t="e">
        <f t="shared" ca="1" si="48"/>
        <v>#VALUE!</v>
      </c>
      <c r="BH96" s="112">
        <f t="shared" ca="1" si="49"/>
        <v>2000</v>
      </c>
      <c r="BI96" s="112">
        <f t="shared" ca="1" si="50"/>
        <v>200</v>
      </c>
      <c r="BJ96" s="157"/>
      <c r="BK96" s="157"/>
      <c r="BL96" s="158" t="str">
        <f>scriv!AI58</f>
        <v/>
      </c>
      <c r="BM96" s="157"/>
      <c r="BN96" s="157" t="str">
        <f t="shared" si="51"/>
        <v>node</v>
      </c>
      <c r="BO96" s="157"/>
      <c r="BP96" s="159">
        <f t="shared" ca="1" si="52"/>
        <v>0</v>
      </c>
      <c r="BQ96" s="159">
        <f t="shared" ca="1" si="53"/>
        <v>0</v>
      </c>
      <c r="BR96" s="159">
        <f t="shared" si="18"/>
        <v>1</v>
      </c>
      <c r="BS96" s="159" t="str">
        <f t="shared" si="19"/>
        <v>symbol</v>
      </c>
      <c r="BT96" s="157" t="str">
        <f ca="1">IF(scriv!V58&lt;&gt;"",scriv!V58,
IF(E96="",IFERROR(VLOOKUP(BL96,$AH$40:$BT$638,39,FALSE),$BT$36),
$BT$37))</f>
        <v>NodeSquare</v>
      </c>
      <c r="BU96" s="166">
        <f t="shared" ca="1" si="54"/>
        <v>2000</v>
      </c>
      <c r="BV96" s="166">
        <f t="shared" ca="1" si="55"/>
        <v>200</v>
      </c>
      <c r="BW96" s="166">
        <f t="shared" ca="1" si="56"/>
        <v>0</v>
      </c>
      <c r="BX96" s="166">
        <f t="shared" ca="1" si="57"/>
        <v>0</v>
      </c>
      <c r="BY96" s="180" t="str">
        <f t="shared" si="58"/>
        <v/>
      </c>
      <c r="BZ96" s="180" t="str">
        <f t="shared" si="59"/>
        <v/>
      </c>
      <c r="CA96" s="81" t="str">
        <f>IF(scriv!E58&lt;&gt;"",scriv!E58,"")</f>
        <v/>
      </c>
      <c r="CB96" s="82">
        <f t="shared" si="29"/>
        <v>0</v>
      </c>
      <c r="CC96" s="82">
        <f t="shared" si="60"/>
        <v>0</v>
      </c>
      <c r="CD96" s="82" t="str">
        <f t="shared" si="61"/>
        <v>-</v>
      </c>
      <c r="CE96" s="82" t="str">
        <f t="shared" si="62"/>
        <v>-</v>
      </c>
      <c r="CF96" s="82" t="str">
        <f t="shared" si="63"/>
        <v>-</v>
      </c>
      <c r="CG96" s="82" t="str">
        <f t="shared" si="64"/>
        <v>-</v>
      </c>
      <c r="CH96" s="82" t="str">
        <f t="shared" si="65"/>
        <v>-</v>
      </c>
      <c r="CI96" s="82" t="str">
        <f t="shared" si="66"/>
        <v>-</v>
      </c>
      <c r="CJ96" s="82" t="str">
        <f t="shared" si="67"/>
        <v>-</v>
      </c>
      <c r="CK96" s="82" t="str">
        <f t="shared" si="68"/>
        <v>-</v>
      </c>
    </row>
    <row r="97" spans="1:89" s="82" customFormat="1" ht="18" customHeight="1">
      <c r="A97" s="81" t="str">
        <f>scriv!AH59</f>
        <v/>
      </c>
      <c r="B97" s="81" t="str">
        <f>IF(scriv!D59&lt;&gt;"",scriv!D59,"")</f>
        <v/>
      </c>
      <c r="C97" s="81" t="str">
        <f>IF( scriv!AL59&lt;&gt;"", IF(D97&lt;&gt;"","connection ","")&amp;scriv!AL59,IF(D97&lt;&gt;"","connection",""))</f>
        <v/>
      </c>
      <c r="D97" s="82" t="str">
        <f>scriv!AJ59</f>
        <v/>
      </c>
      <c r="E97" s="82" t="str">
        <f>scriv!AK59</f>
        <v/>
      </c>
      <c r="F97" s="156">
        <f>ROW()</f>
        <v>97</v>
      </c>
      <c r="I97" s="81" t="str">
        <f>IF(scriv!AA59&lt;&gt;"",scriv!AA59,J97)</f>
        <v/>
      </c>
      <c r="J97" s="81" t="str">
        <f>IF(scriv!AB59&lt;&gt;"",scriv!AB59,"")</f>
        <v/>
      </c>
      <c r="K97" s="82" t="str">
        <f t="shared" si="3"/>
        <v>none</v>
      </c>
      <c r="L97" s="82" t="str">
        <f t="shared" si="30"/>
        <v>+++&amp;speakTT=</v>
      </c>
      <c r="M97" s="82" t="str">
        <f t="shared" si="4"/>
        <v>OpenClose</v>
      </c>
      <c r="N97" s="82" t="str">
        <f t="shared" si="5"/>
        <v/>
      </c>
      <c r="O97" s="119" t="str">
        <f t="shared" si="31"/>
        <v/>
      </c>
      <c r="P97" s="81" t="str">
        <f>IF(scriv!I59&lt;&gt;"",scriv!I59,"")</f>
        <v/>
      </c>
      <c r="Q97" s="81" t="str">
        <f>IF(scriv!J59&lt;&gt;"",scriv!J59,"")</f>
        <v/>
      </c>
      <c r="R97" s="81">
        <f>IF(scriv!K59&lt;&gt;"",scriv!K59,
IF(I97&lt;&gt;"",1,$R$36))</f>
        <v>0</v>
      </c>
      <c r="S97" s="81" t="str">
        <f>IF(scriv!L59&lt;&gt;"",scriv!L59,
IF(scriv!AB59&lt;&gt;"",$S$36,"none"))</f>
        <v>none</v>
      </c>
      <c r="T97" s="81" t="str">
        <f>IF(scriv!Q59&lt;&gt;"",scriv!Q59,"")</f>
        <v/>
      </c>
      <c r="U97" s="81" t="str">
        <f>IF(scriv!R59&lt;&gt;"",scriv!R59,"")</f>
        <v/>
      </c>
      <c r="V97" s="81" t="str">
        <f>IF(scriv!S59&lt;&gt;"",scriv!S59,"")</f>
        <v/>
      </c>
      <c r="W97" s="81" t="str">
        <f>IF(scriv!T59&lt;&gt;"",scriv!T59,"")</f>
        <v/>
      </c>
      <c r="X97" s="81" t="str">
        <f>IF($E97="",
( IF(scriv!AD59&lt;&gt;"", LEFT( scriv!AD59, FIND(",",scriv!AD59)-1) &amp; "=" &amp; $AH97 &amp; RIGHT( scriv!AD59, LEN(scriv!AD59) + 1 - FIND(",",scriv!AD59)),
  IF($X$36&lt;&gt;"",LEFT( X$36, FIND(",",X$36)-1) &amp; "=" &amp; $AH97 &amp; RIGHT( X$36, LEN(X$36) + 1 - FIND(",",X$36)),""))),
IF(scriv!M59&lt;&gt;"", LEFT( scriv!M59, FIND(",",scriv!M59)-1) &amp; "=" &amp; $AH97 &amp; RIGHT( scriv!M59, LEN(scriv!M59) + 1 - FIND(",",scriv!M59)),
LEFT( X$37, FIND(",",X$37)-1) &amp; "=" &amp; $AH97 &amp; RIGHT( X$37, LEN(X$37) + 1 - FIND(",",X$37))))</f>
        <v>fadeOn=,0.6</v>
      </c>
      <c r="Y97" s="81" t="str">
        <f>IF($E97="",
( IF(scriv!AE59&lt;&gt;"", LEFT( scriv!AE59, FIND(",",scriv!AE59)-1) &amp; "=" &amp; $AH97 &amp; RIGHT( scriv!AE59, LEN(scriv!AE59) + 1 - FIND(",",scriv!AE59)),
  IF($Y$36&lt;&gt;"",LEFT( Y$36, FIND(",",Y$36)-1) &amp; "=" &amp; $AH97 &amp; RIGHT( Y$36, LEN(Y$36) + 1 - FIND(",",Y$36)),""))),
IF(scriv!N59&lt;&gt;"", LEFT( scriv!N59, FIND(",",scriv!N59)-1) &amp; "=" &amp; $AH97 &amp; RIGHT( scriv!N59, LEN(scriv!N59) + 1 - FIND(",",scriv!N59)),
LEFT( Y$37, FIND(",",Y$37)-1) &amp; "=" &amp; $AH97 &amp; RIGHT( Y$37, LEN(Y$37) + 1 - FIND(",",Y$37))))</f>
        <v>fadeOff=,0.6</v>
      </c>
      <c r="Z97" s="81" t="str">
        <f>IF($E97="",
( IF(scriv!AF59&lt;&gt;"", LEFT( scriv!AF59, FIND(",",scriv!AF59)-1) &amp; "=" &amp; $AH97 &amp; RIGHT( scriv!AF59, LEN(scriv!AF59) + 1 - FIND(",",scriv!AF59)),
  IF($Z$36&lt;&gt;"",LEFT( Z$36, FIND(",",Z$36)-1) &amp; "=" &amp; $AH97 &amp; RIGHT( Z$36, LEN(Z$36) + 1 - FIND(",",Z$36)),""))),
IF(scriv!O59&lt;&gt;"", LEFT( scriv!O59, FIND(",",scriv!O59)-1) &amp; "=" &amp; $AH97 &amp; RIGHT( scriv!O59, LEN(scriv!O59) + 1 - FIND(",",scriv!O59)),
LEFT( Z$37, FIND(",",Z$37)-1) &amp; "=" &amp; $AH97 &amp; RIGHT( Z$37, LEN(Z$37) + 1 - FIND(",",Z$37))))</f>
        <v>drawOpen=,1.2</v>
      </c>
      <c r="AA97" s="81" t="str">
        <f>IF($E97="",
( IF(scriv!AG59&lt;&gt;"", LEFT( scriv!AG59, FIND(",",scriv!AG59)-1) &amp; "=" &amp; $AH97 &amp; RIGHT( scriv!AG59, LEN(scriv!AG59) + 1 - FIND(",",scriv!AG59)),
  IF($AA$36&lt;&gt;"",LEFT( AA$36, FIND(",",AA$36)-1) &amp; "=" &amp; $AH97 &amp; RIGHT( AA$36, LEN(AA$36) + 1 - FIND(",",AA$36)),""))),
IF(scriv!P59&lt;&gt;"", LEFT( scriv!P59, FIND(",",scriv!P59)-1) &amp; "=" &amp; $AH97 &amp; RIGHT( scriv!P59, LEN(scriv!P59) + 1 - FIND(",",scriv!P59)),
LEFT( AA$37, FIND(",",AA$37)-1) &amp; "=" &amp; $AH97 &amp; RIGHT( AA$37, LEN(AA$37) + 1 - FIND(",",AA$37))))</f>
        <v>drawClose=,1.2</v>
      </c>
      <c r="AB97" s="167" t="str">
        <f t="shared" si="2"/>
        <v>noTitle</v>
      </c>
      <c r="AC97" s="167"/>
      <c r="AD97" s="45"/>
      <c r="AE97" s="168"/>
      <c r="AF97" s="169">
        <f>IF(D97="",scriv!B59,"")</f>
        <v>0</v>
      </c>
      <c r="AG97" s="170" t="str">
        <f t="shared" si="32"/>
        <v/>
      </c>
      <c r="AH97" s="169" t="str">
        <f t="shared" si="33"/>
        <v/>
      </c>
      <c r="AI97" s="169" t="str">
        <f t="shared" si="34"/>
        <v/>
      </c>
      <c r="AJ97" s="86">
        <f>ROUNDDOWN( (LEN(scriv!B59)+1) / 2, 0 )</f>
        <v>0</v>
      </c>
      <c r="AK97" s="82">
        <f t="shared" si="35"/>
        <v>0</v>
      </c>
      <c r="AL97" s="82" t="str">
        <f t="shared" si="36"/>
        <v>-</v>
      </c>
      <c r="AM97" s="82" t="str">
        <f t="shared" si="37"/>
        <v>-</v>
      </c>
      <c r="AN97" s="82" t="str">
        <f t="shared" si="38"/>
        <v>-</v>
      </c>
      <c r="AO97" s="82" t="str">
        <f t="shared" si="39"/>
        <v>-</v>
      </c>
      <c r="AP97" s="82" t="str">
        <f t="shared" si="40"/>
        <v>-</v>
      </c>
      <c r="AQ97" s="82" t="str">
        <f t="shared" si="41"/>
        <v>-</v>
      </c>
      <c r="AR97" s="82" t="str">
        <f t="shared" si="42"/>
        <v>-</v>
      </c>
      <c r="AT97" s="82">
        <f t="shared" si="8"/>
        <v>10</v>
      </c>
      <c r="AU97" s="82" t="str">
        <f ca="1">IF(    MAX(OFFSET(AL97,0,0,MATCH("-",AL97:AL$638,0))) = 0,"",
IFERROR(MAX(OFFSET(AL97,0,0,MATCH("-",AL97:AL$638,0))),""))</f>
        <v/>
      </c>
      <c r="AV97" s="82" t="str">
        <f ca="1">IF(    MAX(OFFSET(AM97,0,0,MATCH("-",AM97:AM$638,0))) = 0,"",
IFERROR(MAX(OFFSET(AM97,0,0,MATCH("-",AM97:AM$638,0))),""))</f>
        <v/>
      </c>
      <c r="AW97" s="82" t="str">
        <f ca="1">IF(    MAX(OFFSET(AN97,0,0,MATCH("-",AN97:AN$638,0))) = 0,"",
IFERROR(MAX(OFFSET(AN97,0,0,MATCH("-",AN97:AN$638,0))),""))</f>
        <v/>
      </c>
      <c r="AX97" s="82" t="str">
        <f ca="1">IF(    MAX(OFFSET(AO97,0,0,MATCH("-",AO97:AO$638,0))) = 0,"",
IFERROR(MAX(OFFSET(AO97,0,0,MATCH("-",AO97:AO$638,0))),""))</f>
        <v/>
      </c>
      <c r="AY97" s="82" t="str">
        <f ca="1">IF(    MAX(OFFSET(AP97,0,0,MATCH("-",AP97:AP$638,0))) = 0,"",
IFERROR(MAX(OFFSET(AP97,0,0,MATCH("-",AP97:AP$638,0))),""))</f>
        <v/>
      </c>
      <c r="AZ97" s="82" t="str">
        <f ca="1">IF(    MAX(OFFSET(AQ97,0,0,MATCH("-",AQ97:AQ$638,0))) = 0,"",
IFERROR(MAX(OFFSET(AQ97,0,0,MATCH("-",AQ97:AQ$638,0))),""))</f>
        <v/>
      </c>
      <c r="BA97" s="82" t="str">
        <f ca="1">IF(    MAX(OFFSET(AR97,0,0,MATCH("-",AR97:AR$638,0))) = 0,"",
IFERROR(MAX(OFFSET(AR97,0,0,MATCH("-",AR97:AR$638,0))),""))</f>
        <v/>
      </c>
      <c r="BB97" s="112">
        <f t="shared" ca="1" si="43"/>
        <v>-198</v>
      </c>
      <c r="BC97" s="111" t="str">
        <f t="shared" ca="1" si="44"/>
        <v>Radius</v>
      </c>
      <c r="BD97" s="112">
        <f t="shared" ca="1" si="45"/>
        <v>0</v>
      </c>
      <c r="BE97" s="111">
        <f t="shared" ca="1" si="46"/>
        <v>200</v>
      </c>
      <c r="BF97" s="113" t="e">
        <f t="shared" ca="1" si="47"/>
        <v>#VALUE!</v>
      </c>
      <c r="BG97" s="113" t="e">
        <f t="shared" ca="1" si="48"/>
        <v>#VALUE!</v>
      </c>
      <c r="BH97" s="112">
        <f t="shared" ca="1" si="49"/>
        <v>2000</v>
      </c>
      <c r="BI97" s="112">
        <f t="shared" ca="1" si="50"/>
        <v>200</v>
      </c>
      <c r="BJ97" s="157"/>
      <c r="BK97" s="157"/>
      <c r="BL97" s="158" t="str">
        <f>scriv!AI59</f>
        <v/>
      </c>
      <c r="BM97" s="157"/>
      <c r="BN97" s="157" t="str">
        <f t="shared" si="51"/>
        <v>node</v>
      </c>
      <c r="BO97" s="157"/>
      <c r="BP97" s="159">
        <f t="shared" ca="1" si="52"/>
        <v>0</v>
      </c>
      <c r="BQ97" s="159">
        <f t="shared" ca="1" si="53"/>
        <v>0</v>
      </c>
      <c r="BR97" s="159">
        <f t="shared" si="18"/>
        <v>1</v>
      </c>
      <c r="BS97" s="159" t="str">
        <f t="shared" si="19"/>
        <v>symbol</v>
      </c>
      <c r="BT97" s="157" t="str">
        <f ca="1">IF(scriv!V59&lt;&gt;"",scriv!V59,
IF(E97="",IFERROR(VLOOKUP(BL97,$AH$40:$BT$638,39,FALSE),$BT$36),
$BT$37))</f>
        <v>NodeSquare</v>
      </c>
      <c r="BU97" s="166">
        <f t="shared" ca="1" si="54"/>
        <v>2000</v>
      </c>
      <c r="BV97" s="166">
        <f t="shared" ca="1" si="55"/>
        <v>200</v>
      </c>
      <c r="BW97" s="166">
        <f t="shared" ca="1" si="56"/>
        <v>0</v>
      </c>
      <c r="BX97" s="166">
        <f t="shared" ca="1" si="57"/>
        <v>0</v>
      </c>
      <c r="BY97" s="180" t="str">
        <f t="shared" si="58"/>
        <v/>
      </c>
      <c r="BZ97" s="180" t="str">
        <f t="shared" si="59"/>
        <v/>
      </c>
      <c r="CA97" s="81" t="str">
        <f>IF(scriv!E59&lt;&gt;"",scriv!E59,"")</f>
        <v/>
      </c>
      <c r="CB97" s="82">
        <f t="shared" si="29"/>
        <v>0</v>
      </c>
      <c r="CC97" s="82">
        <f t="shared" si="60"/>
        <v>0</v>
      </c>
      <c r="CD97" s="82" t="str">
        <f t="shared" si="61"/>
        <v>-</v>
      </c>
      <c r="CE97" s="82" t="str">
        <f t="shared" si="62"/>
        <v>-</v>
      </c>
      <c r="CF97" s="82" t="str">
        <f t="shared" si="63"/>
        <v>-</v>
      </c>
      <c r="CG97" s="82" t="str">
        <f t="shared" si="64"/>
        <v>-</v>
      </c>
      <c r="CH97" s="82" t="str">
        <f t="shared" si="65"/>
        <v>-</v>
      </c>
      <c r="CI97" s="82" t="str">
        <f t="shared" si="66"/>
        <v>-</v>
      </c>
      <c r="CJ97" s="82" t="str">
        <f t="shared" si="67"/>
        <v>-</v>
      </c>
      <c r="CK97" s="82" t="str">
        <f t="shared" si="68"/>
        <v>-</v>
      </c>
    </row>
    <row r="98" spans="1:89" s="82" customFormat="1" ht="18" customHeight="1">
      <c r="A98" s="81" t="str">
        <f>scriv!AH60</f>
        <v/>
      </c>
      <c r="B98" s="81" t="str">
        <f>IF(scriv!D60&lt;&gt;"",scriv!D60,"")</f>
        <v/>
      </c>
      <c r="C98" s="81" t="str">
        <f>IF( scriv!AL60&lt;&gt;"", IF(D98&lt;&gt;"","connection ","")&amp;scriv!AL60,IF(D98&lt;&gt;"","connection",""))</f>
        <v/>
      </c>
      <c r="D98" s="82" t="str">
        <f>scriv!AJ60</f>
        <v/>
      </c>
      <c r="E98" s="82" t="str">
        <f>scriv!AK60</f>
        <v/>
      </c>
      <c r="F98" s="156">
        <f>ROW()</f>
        <v>98</v>
      </c>
      <c r="I98" s="81" t="str">
        <f>IF(scriv!AA60&lt;&gt;"",scriv!AA60,J98)</f>
        <v/>
      </c>
      <c r="J98" s="81" t="str">
        <f>IF(scriv!AB60&lt;&gt;"",scriv!AB60,"")</f>
        <v/>
      </c>
      <c r="K98" s="82" t="str">
        <f t="shared" si="3"/>
        <v>none</v>
      </c>
      <c r="L98" s="82" t="str">
        <f t="shared" si="30"/>
        <v>+++&amp;speakTT=</v>
      </c>
      <c r="M98" s="82" t="str">
        <f t="shared" si="4"/>
        <v>OpenClose</v>
      </c>
      <c r="N98" s="82" t="str">
        <f t="shared" si="5"/>
        <v/>
      </c>
      <c r="O98" s="119" t="str">
        <f t="shared" si="31"/>
        <v/>
      </c>
      <c r="P98" s="81" t="str">
        <f>IF(scriv!I60&lt;&gt;"",scriv!I60,"")</f>
        <v/>
      </c>
      <c r="Q98" s="81" t="str">
        <f>IF(scriv!J60&lt;&gt;"",scriv!J60,"")</f>
        <v/>
      </c>
      <c r="R98" s="81">
        <f>IF(scriv!K60&lt;&gt;"",scriv!K60,
IF(I98&lt;&gt;"",1,$R$36))</f>
        <v>0</v>
      </c>
      <c r="S98" s="81" t="str">
        <f>IF(scriv!L60&lt;&gt;"",scriv!L60,
IF(scriv!AB60&lt;&gt;"",$S$36,"none"))</f>
        <v>none</v>
      </c>
      <c r="T98" s="81" t="str">
        <f>IF(scriv!Q60&lt;&gt;"",scriv!Q60,"")</f>
        <v/>
      </c>
      <c r="U98" s="81" t="str">
        <f>IF(scriv!R60&lt;&gt;"",scriv!R60,"")</f>
        <v/>
      </c>
      <c r="V98" s="81" t="str">
        <f>IF(scriv!S60&lt;&gt;"",scriv!S60,"")</f>
        <v/>
      </c>
      <c r="W98" s="81" t="str">
        <f>IF(scriv!T60&lt;&gt;"",scriv!T60,"")</f>
        <v/>
      </c>
      <c r="X98" s="81" t="str">
        <f>IF($E98="",
( IF(scriv!AD60&lt;&gt;"", LEFT( scriv!AD60, FIND(",",scriv!AD60)-1) &amp; "=" &amp; $AH98 &amp; RIGHT( scriv!AD60, LEN(scriv!AD60) + 1 - FIND(",",scriv!AD60)),
  IF($X$36&lt;&gt;"",LEFT( X$36, FIND(",",X$36)-1) &amp; "=" &amp; $AH98 &amp; RIGHT( X$36, LEN(X$36) + 1 - FIND(",",X$36)),""))),
IF(scriv!M60&lt;&gt;"", LEFT( scriv!M60, FIND(",",scriv!M60)-1) &amp; "=" &amp; $AH98 &amp; RIGHT( scriv!M60, LEN(scriv!M60) + 1 - FIND(",",scriv!M60)),
LEFT( X$37, FIND(",",X$37)-1) &amp; "=" &amp; $AH98 &amp; RIGHT( X$37, LEN(X$37) + 1 - FIND(",",X$37))))</f>
        <v>fadeOn=,0.6</v>
      </c>
      <c r="Y98" s="81" t="str">
        <f>IF($E98="",
( IF(scriv!AE60&lt;&gt;"", LEFT( scriv!AE60, FIND(",",scriv!AE60)-1) &amp; "=" &amp; $AH98 &amp; RIGHT( scriv!AE60, LEN(scriv!AE60) + 1 - FIND(",",scriv!AE60)),
  IF($Y$36&lt;&gt;"",LEFT( Y$36, FIND(",",Y$36)-1) &amp; "=" &amp; $AH98 &amp; RIGHT( Y$36, LEN(Y$36) + 1 - FIND(",",Y$36)),""))),
IF(scriv!N60&lt;&gt;"", LEFT( scriv!N60, FIND(",",scriv!N60)-1) &amp; "=" &amp; $AH98 &amp; RIGHT( scriv!N60, LEN(scriv!N60) + 1 - FIND(",",scriv!N60)),
LEFT( Y$37, FIND(",",Y$37)-1) &amp; "=" &amp; $AH98 &amp; RIGHT( Y$37, LEN(Y$37) + 1 - FIND(",",Y$37))))</f>
        <v>fadeOff=,0.6</v>
      </c>
      <c r="Z98" s="81" t="str">
        <f>IF($E98="",
( IF(scriv!AF60&lt;&gt;"", LEFT( scriv!AF60, FIND(",",scriv!AF60)-1) &amp; "=" &amp; $AH98 &amp; RIGHT( scriv!AF60, LEN(scriv!AF60) + 1 - FIND(",",scriv!AF60)),
  IF($Z$36&lt;&gt;"",LEFT( Z$36, FIND(",",Z$36)-1) &amp; "=" &amp; $AH98 &amp; RIGHT( Z$36, LEN(Z$36) + 1 - FIND(",",Z$36)),""))),
IF(scriv!O60&lt;&gt;"", LEFT( scriv!O60, FIND(",",scriv!O60)-1) &amp; "=" &amp; $AH98 &amp; RIGHT( scriv!O60, LEN(scriv!O60) + 1 - FIND(",",scriv!O60)),
LEFT( Z$37, FIND(",",Z$37)-1) &amp; "=" &amp; $AH98 &amp; RIGHT( Z$37, LEN(Z$37) + 1 - FIND(",",Z$37))))</f>
        <v>drawOpen=,1.2</v>
      </c>
      <c r="AA98" s="81" t="str">
        <f>IF($E98="",
( IF(scriv!AG60&lt;&gt;"", LEFT( scriv!AG60, FIND(",",scriv!AG60)-1) &amp; "=" &amp; $AH98 &amp; RIGHT( scriv!AG60, LEN(scriv!AG60) + 1 - FIND(",",scriv!AG60)),
  IF($AA$36&lt;&gt;"",LEFT( AA$36, FIND(",",AA$36)-1) &amp; "=" &amp; $AH98 &amp; RIGHT( AA$36, LEN(AA$36) + 1 - FIND(",",AA$36)),""))),
IF(scriv!P60&lt;&gt;"", LEFT( scriv!P60, FIND(",",scriv!P60)-1) &amp; "=" &amp; $AH98 &amp; RIGHT( scriv!P60, LEN(scriv!P60) + 1 - FIND(",",scriv!P60)),
LEFT( AA$37, FIND(",",AA$37)-1) &amp; "=" &amp; $AH98 &amp; RIGHT( AA$37, LEN(AA$37) + 1 - FIND(",",AA$37))))</f>
        <v>drawClose=,1.2</v>
      </c>
      <c r="AB98" s="167" t="str">
        <f t="shared" si="2"/>
        <v>noTitle</v>
      </c>
      <c r="AC98" s="167"/>
      <c r="AD98" s="45"/>
      <c r="AE98" s="168"/>
      <c r="AF98" s="169">
        <f>IF(D98="",scriv!B60,"")</f>
        <v>0</v>
      </c>
      <c r="AG98" s="170" t="str">
        <f t="shared" si="32"/>
        <v/>
      </c>
      <c r="AH98" s="169" t="str">
        <f t="shared" si="33"/>
        <v/>
      </c>
      <c r="AI98" s="169" t="str">
        <f t="shared" si="34"/>
        <v/>
      </c>
      <c r="AJ98" s="86">
        <f>ROUNDDOWN( (LEN(scriv!B60)+1) / 2, 0 )</f>
        <v>0</v>
      </c>
      <c r="AK98" s="82">
        <f t="shared" si="35"/>
        <v>0</v>
      </c>
      <c r="AL98" s="82" t="str">
        <f t="shared" si="36"/>
        <v>-</v>
      </c>
      <c r="AM98" s="82" t="str">
        <f t="shared" si="37"/>
        <v>-</v>
      </c>
      <c r="AN98" s="82" t="str">
        <f t="shared" si="38"/>
        <v>-</v>
      </c>
      <c r="AO98" s="82" t="str">
        <f t="shared" si="39"/>
        <v>-</v>
      </c>
      <c r="AP98" s="82" t="str">
        <f t="shared" si="40"/>
        <v>-</v>
      </c>
      <c r="AQ98" s="82" t="str">
        <f t="shared" si="41"/>
        <v>-</v>
      </c>
      <c r="AR98" s="82" t="str">
        <f t="shared" si="42"/>
        <v>-</v>
      </c>
      <c r="AT98" s="82">
        <f t="shared" si="8"/>
        <v>10</v>
      </c>
      <c r="AU98" s="82" t="str">
        <f ca="1">IF(    MAX(OFFSET(AL98,0,0,MATCH("-",AL98:AL$638,0))) = 0,"",
IFERROR(MAX(OFFSET(AL98,0,0,MATCH("-",AL98:AL$638,0))),""))</f>
        <v/>
      </c>
      <c r="AV98" s="82" t="str">
        <f ca="1">IF(    MAX(OFFSET(AM98,0,0,MATCH("-",AM98:AM$638,0))) = 0,"",
IFERROR(MAX(OFFSET(AM98,0,0,MATCH("-",AM98:AM$638,0))),""))</f>
        <v/>
      </c>
      <c r="AW98" s="82" t="str">
        <f ca="1">IF(    MAX(OFFSET(AN98,0,0,MATCH("-",AN98:AN$638,0))) = 0,"",
IFERROR(MAX(OFFSET(AN98,0,0,MATCH("-",AN98:AN$638,0))),""))</f>
        <v/>
      </c>
      <c r="AX98" s="82" t="str">
        <f ca="1">IF(    MAX(OFFSET(AO98,0,0,MATCH("-",AO98:AO$638,0))) = 0,"",
IFERROR(MAX(OFFSET(AO98,0,0,MATCH("-",AO98:AO$638,0))),""))</f>
        <v/>
      </c>
      <c r="AY98" s="82" t="str">
        <f ca="1">IF(    MAX(OFFSET(AP98,0,0,MATCH("-",AP98:AP$638,0))) = 0,"",
IFERROR(MAX(OFFSET(AP98,0,0,MATCH("-",AP98:AP$638,0))),""))</f>
        <v/>
      </c>
      <c r="AZ98" s="82" t="str">
        <f ca="1">IF(    MAX(OFFSET(AQ98,0,0,MATCH("-",AQ98:AQ$638,0))) = 0,"",
IFERROR(MAX(OFFSET(AQ98,0,0,MATCH("-",AQ98:AQ$638,0))),""))</f>
        <v/>
      </c>
      <c r="BA98" s="82" t="str">
        <f ca="1">IF(    MAX(OFFSET(AR98,0,0,MATCH("-",AR98:AR$638,0))) = 0,"",
IFERROR(MAX(OFFSET(AR98,0,0,MATCH("-",AR98:AR$638,0))),""))</f>
        <v/>
      </c>
      <c r="BB98" s="112">
        <f t="shared" ca="1" si="43"/>
        <v>-198</v>
      </c>
      <c r="BC98" s="111" t="str">
        <f t="shared" ca="1" si="44"/>
        <v>Radius</v>
      </c>
      <c r="BD98" s="112">
        <f t="shared" ca="1" si="45"/>
        <v>0</v>
      </c>
      <c r="BE98" s="111">
        <f t="shared" ca="1" si="46"/>
        <v>200</v>
      </c>
      <c r="BF98" s="113" t="e">
        <f t="shared" ca="1" si="47"/>
        <v>#VALUE!</v>
      </c>
      <c r="BG98" s="113" t="e">
        <f t="shared" ca="1" si="48"/>
        <v>#VALUE!</v>
      </c>
      <c r="BH98" s="112">
        <f t="shared" ca="1" si="49"/>
        <v>2000</v>
      </c>
      <c r="BI98" s="112">
        <f t="shared" ca="1" si="50"/>
        <v>200</v>
      </c>
      <c r="BJ98" s="157"/>
      <c r="BK98" s="157"/>
      <c r="BL98" s="158" t="str">
        <f>scriv!AI60</f>
        <v/>
      </c>
      <c r="BM98" s="157"/>
      <c r="BN98" s="157" t="str">
        <f t="shared" si="51"/>
        <v>node</v>
      </c>
      <c r="BO98" s="157"/>
      <c r="BP98" s="159">
        <f t="shared" ca="1" si="52"/>
        <v>0</v>
      </c>
      <c r="BQ98" s="159">
        <f t="shared" ca="1" si="53"/>
        <v>0</v>
      </c>
      <c r="BR98" s="159">
        <f t="shared" si="18"/>
        <v>1</v>
      </c>
      <c r="BS98" s="159" t="str">
        <f t="shared" si="19"/>
        <v>symbol</v>
      </c>
      <c r="BT98" s="157" t="str">
        <f ca="1">IF(scriv!V60&lt;&gt;"",scriv!V60,
IF(E98="",IFERROR(VLOOKUP(BL98,$AH$40:$BT$638,39,FALSE),$BT$36),
$BT$37))</f>
        <v>NodeSquare</v>
      </c>
      <c r="BU98" s="166">
        <f t="shared" ca="1" si="54"/>
        <v>2000</v>
      </c>
      <c r="BV98" s="166">
        <f t="shared" ca="1" si="55"/>
        <v>200</v>
      </c>
      <c r="BW98" s="166">
        <f t="shared" ca="1" si="56"/>
        <v>0</v>
      </c>
      <c r="BX98" s="166">
        <f t="shared" ca="1" si="57"/>
        <v>0</v>
      </c>
      <c r="BY98" s="180" t="str">
        <f t="shared" si="58"/>
        <v/>
      </c>
      <c r="BZ98" s="180" t="str">
        <f t="shared" si="59"/>
        <v/>
      </c>
      <c r="CA98" s="81" t="str">
        <f>IF(scriv!E60&lt;&gt;"",scriv!E60,"")</f>
        <v/>
      </c>
      <c r="CB98" s="82">
        <f t="shared" si="29"/>
        <v>0</v>
      </c>
      <c r="CC98" s="82">
        <f t="shared" si="60"/>
        <v>0</v>
      </c>
      <c r="CD98" s="82" t="str">
        <f t="shared" si="61"/>
        <v>-</v>
      </c>
      <c r="CE98" s="82" t="str">
        <f t="shared" si="62"/>
        <v>-</v>
      </c>
      <c r="CF98" s="82" t="str">
        <f t="shared" si="63"/>
        <v>-</v>
      </c>
      <c r="CG98" s="82" t="str">
        <f t="shared" si="64"/>
        <v>-</v>
      </c>
      <c r="CH98" s="82" t="str">
        <f t="shared" si="65"/>
        <v>-</v>
      </c>
      <c r="CI98" s="82" t="str">
        <f t="shared" si="66"/>
        <v>-</v>
      </c>
      <c r="CJ98" s="82" t="str">
        <f t="shared" si="67"/>
        <v>-</v>
      </c>
      <c r="CK98" s="82" t="str">
        <f t="shared" si="68"/>
        <v>-</v>
      </c>
    </row>
    <row r="99" spans="1:89" s="82" customFormat="1" ht="18" customHeight="1">
      <c r="A99" s="81" t="str">
        <f>scriv!AH61</f>
        <v/>
      </c>
      <c r="B99" s="81" t="str">
        <f>IF(scriv!D61&lt;&gt;"",scriv!D61,"")</f>
        <v/>
      </c>
      <c r="C99" s="81" t="str">
        <f>IF( scriv!AL61&lt;&gt;"", IF(D99&lt;&gt;"","connection ","")&amp;scriv!AL61,IF(D99&lt;&gt;"","connection",""))</f>
        <v/>
      </c>
      <c r="D99" s="82" t="str">
        <f>scriv!AJ61</f>
        <v/>
      </c>
      <c r="E99" s="82" t="str">
        <f>scriv!AK61</f>
        <v/>
      </c>
      <c r="F99" s="156">
        <f>ROW()</f>
        <v>99</v>
      </c>
      <c r="I99" s="81" t="str">
        <f>IF(scriv!AA61&lt;&gt;"",scriv!AA61,J99)</f>
        <v/>
      </c>
      <c r="J99" s="81" t="str">
        <f>IF(scriv!AB61&lt;&gt;"",scriv!AB61,"")</f>
        <v/>
      </c>
      <c r="K99" s="82" t="str">
        <f t="shared" si="3"/>
        <v>none</v>
      </c>
      <c r="L99" s="82" t="str">
        <f t="shared" si="30"/>
        <v>+++&amp;speakTT=</v>
      </c>
      <c r="M99" s="82" t="str">
        <f t="shared" si="4"/>
        <v>OpenClose</v>
      </c>
      <c r="N99" s="82" t="str">
        <f t="shared" si="5"/>
        <v/>
      </c>
      <c r="O99" s="119" t="str">
        <f t="shared" si="31"/>
        <v/>
      </c>
      <c r="P99" s="81" t="str">
        <f>IF(scriv!I61&lt;&gt;"",scriv!I61,"")</f>
        <v/>
      </c>
      <c r="Q99" s="81" t="str">
        <f>IF(scriv!J61&lt;&gt;"",scriv!J61,"")</f>
        <v/>
      </c>
      <c r="R99" s="81">
        <f>IF(scriv!K61&lt;&gt;"",scriv!K61,
IF(I99&lt;&gt;"",1,$R$36))</f>
        <v>0</v>
      </c>
      <c r="S99" s="81" t="str">
        <f>IF(scriv!L61&lt;&gt;"",scriv!L61,
IF(scriv!AB61&lt;&gt;"",$S$36,"none"))</f>
        <v>none</v>
      </c>
      <c r="T99" s="81" t="str">
        <f>IF(scriv!Q61&lt;&gt;"",scriv!Q61,"")</f>
        <v/>
      </c>
      <c r="U99" s="81" t="str">
        <f>IF(scriv!R61&lt;&gt;"",scriv!R61,"")</f>
        <v/>
      </c>
      <c r="V99" s="81" t="str">
        <f>IF(scriv!S61&lt;&gt;"",scriv!S61,"")</f>
        <v/>
      </c>
      <c r="W99" s="81" t="str">
        <f>IF(scriv!T61&lt;&gt;"",scriv!T61,"")</f>
        <v/>
      </c>
      <c r="X99" s="81" t="str">
        <f>IF($E99="",
( IF(scriv!AD61&lt;&gt;"", LEFT( scriv!AD61, FIND(",",scriv!AD61)-1) &amp; "=" &amp; $AH99 &amp; RIGHT( scriv!AD61, LEN(scriv!AD61) + 1 - FIND(",",scriv!AD61)),
  IF($X$36&lt;&gt;"",LEFT( X$36, FIND(",",X$36)-1) &amp; "=" &amp; $AH99 &amp; RIGHT( X$36, LEN(X$36) + 1 - FIND(",",X$36)),""))),
IF(scriv!M61&lt;&gt;"", LEFT( scriv!M61, FIND(",",scriv!M61)-1) &amp; "=" &amp; $AH99 &amp; RIGHT( scriv!M61, LEN(scriv!M61) + 1 - FIND(",",scriv!M61)),
LEFT( X$37, FIND(",",X$37)-1) &amp; "=" &amp; $AH99 &amp; RIGHT( X$37, LEN(X$37) + 1 - FIND(",",X$37))))</f>
        <v>fadeOn=,0.6</v>
      </c>
      <c r="Y99" s="81" t="str">
        <f>IF($E99="",
( IF(scriv!AE61&lt;&gt;"", LEFT( scriv!AE61, FIND(",",scriv!AE61)-1) &amp; "=" &amp; $AH99 &amp; RIGHT( scriv!AE61, LEN(scriv!AE61) + 1 - FIND(",",scriv!AE61)),
  IF($Y$36&lt;&gt;"",LEFT( Y$36, FIND(",",Y$36)-1) &amp; "=" &amp; $AH99 &amp; RIGHT( Y$36, LEN(Y$36) + 1 - FIND(",",Y$36)),""))),
IF(scriv!N61&lt;&gt;"", LEFT( scriv!N61, FIND(",",scriv!N61)-1) &amp; "=" &amp; $AH99 &amp; RIGHT( scriv!N61, LEN(scriv!N61) + 1 - FIND(",",scriv!N61)),
LEFT( Y$37, FIND(",",Y$37)-1) &amp; "=" &amp; $AH99 &amp; RIGHT( Y$37, LEN(Y$37) + 1 - FIND(",",Y$37))))</f>
        <v>fadeOff=,0.6</v>
      </c>
      <c r="Z99" s="81" t="str">
        <f>IF($E99="",
( IF(scriv!AF61&lt;&gt;"", LEFT( scriv!AF61, FIND(",",scriv!AF61)-1) &amp; "=" &amp; $AH99 &amp; RIGHT( scriv!AF61, LEN(scriv!AF61) + 1 - FIND(",",scriv!AF61)),
  IF($Z$36&lt;&gt;"",LEFT( Z$36, FIND(",",Z$36)-1) &amp; "=" &amp; $AH99 &amp; RIGHT( Z$36, LEN(Z$36) + 1 - FIND(",",Z$36)),""))),
IF(scriv!O61&lt;&gt;"", LEFT( scriv!O61, FIND(",",scriv!O61)-1) &amp; "=" &amp; $AH99 &amp; RIGHT( scriv!O61, LEN(scriv!O61) + 1 - FIND(",",scriv!O61)),
LEFT( Z$37, FIND(",",Z$37)-1) &amp; "=" &amp; $AH99 &amp; RIGHT( Z$37, LEN(Z$37) + 1 - FIND(",",Z$37))))</f>
        <v>drawOpen=,1.2</v>
      </c>
      <c r="AA99" s="81" t="str">
        <f>IF($E99="",
( IF(scriv!AG61&lt;&gt;"", LEFT( scriv!AG61, FIND(",",scriv!AG61)-1) &amp; "=" &amp; $AH99 &amp; RIGHT( scriv!AG61, LEN(scriv!AG61) + 1 - FIND(",",scriv!AG61)),
  IF($AA$36&lt;&gt;"",LEFT( AA$36, FIND(",",AA$36)-1) &amp; "=" &amp; $AH99 &amp; RIGHT( AA$36, LEN(AA$36) + 1 - FIND(",",AA$36)),""))),
IF(scriv!P61&lt;&gt;"", LEFT( scriv!P61, FIND(",",scriv!P61)-1) &amp; "=" &amp; $AH99 &amp; RIGHT( scriv!P61, LEN(scriv!P61) + 1 - FIND(",",scriv!P61)),
LEFT( AA$37, FIND(",",AA$37)-1) &amp; "=" &amp; $AH99 &amp; RIGHT( AA$37, LEN(AA$37) + 1 - FIND(",",AA$37))))</f>
        <v>drawClose=,1.2</v>
      </c>
      <c r="AB99" s="167" t="str">
        <f t="shared" si="2"/>
        <v>noTitle</v>
      </c>
      <c r="AC99" s="167"/>
      <c r="AD99" s="45"/>
      <c r="AE99" s="168"/>
      <c r="AF99" s="169">
        <f>IF(D99="",scriv!B61,"")</f>
        <v>0</v>
      </c>
      <c r="AG99" s="170" t="str">
        <f t="shared" si="32"/>
        <v/>
      </c>
      <c r="AH99" s="169" t="str">
        <f t="shared" si="33"/>
        <v/>
      </c>
      <c r="AI99" s="169" t="str">
        <f t="shared" si="34"/>
        <v/>
      </c>
      <c r="AJ99" s="86">
        <f>ROUNDDOWN( (LEN(scriv!B61)+1) / 2, 0 )</f>
        <v>0</v>
      </c>
      <c r="AK99" s="82">
        <f t="shared" si="35"/>
        <v>0</v>
      </c>
      <c r="AL99" s="82" t="str">
        <f t="shared" si="36"/>
        <v>-</v>
      </c>
      <c r="AM99" s="82" t="str">
        <f t="shared" si="37"/>
        <v>-</v>
      </c>
      <c r="AN99" s="82" t="str">
        <f t="shared" si="38"/>
        <v>-</v>
      </c>
      <c r="AO99" s="82" t="str">
        <f t="shared" si="39"/>
        <v>-</v>
      </c>
      <c r="AP99" s="82" t="str">
        <f t="shared" si="40"/>
        <v>-</v>
      </c>
      <c r="AQ99" s="82" t="str">
        <f t="shared" si="41"/>
        <v>-</v>
      </c>
      <c r="AR99" s="82" t="str">
        <f t="shared" si="42"/>
        <v>-</v>
      </c>
      <c r="AT99" s="82">
        <f t="shared" si="8"/>
        <v>10</v>
      </c>
      <c r="AU99" s="82" t="str">
        <f ca="1">IF(    MAX(OFFSET(AL99,0,0,MATCH("-",AL99:AL$638,0))) = 0,"",
IFERROR(MAX(OFFSET(AL99,0,0,MATCH("-",AL99:AL$638,0))),""))</f>
        <v/>
      </c>
      <c r="AV99" s="82" t="str">
        <f ca="1">IF(    MAX(OFFSET(AM99,0,0,MATCH("-",AM99:AM$638,0))) = 0,"",
IFERROR(MAX(OFFSET(AM99,0,0,MATCH("-",AM99:AM$638,0))),""))</f>
        <v/>
      </c>
      <c r="AW99" s="82" t="str">
        <f ca="1">IF(    MAX(OFFSET(AN99,0,0,MATCH("-",AN99:AN$638,0))) = 0,"",
IFERROR(MAX(OFFSET(AN99,0,0,MATCH("-",AN99:AN$638,0))),""))</f>
        <v/>
      </c>
      <c r="AX99" s="82" t="str">
        <f ca="1">IF(    MAX(OFFSET(AO99,0,0,MATCH("-",AO99:AO$638,0))) = 0,"",
IFERROR(MAX(OFFSET(AO99,0,0,MATCH("-",AO99:AO$638,0))),""))</f>
        <v/>
      </c>
      <c r="AY99" s="82" t="str">
        <f ca="1">IF(    MAX(OFFSET(AP99,0,0,MATCH("-",AP99:AP$638,0))) = 0,"",
IFERROR(MAX(OFFSET(AP99,0,0,MATCH("-",AP99:AP$638,0))),""))</f>
        <v/>
      </c>
      <c r="AZ99" s="82" t="str">
        <f ca="1">IF(    MAX(OFFSET(AQ99,0,0,MATCH("-",AQ99:AQ$638,0))) = 0,"",
IFERROR(MAX(OFFSET(AQ99,0,0,MATCH("-",AQ99:AQ$638,0))),""))</f>
        <v/>
      </c>
      <c r="BA99" s="82" t="str">
        <f ca="1">IF(    MAX(OFFSET(AR99,0,0,MATCH("-",AR99:AR$638,0))) = 0,"",
IFERROR(MAX(OFFSET(AR99,0,0,MATCH("-",AR99:AR$638,0))),""))</f>
        <v/>
      </c>
      <c r="BB99" s="112">
        <f t="shared" ca="1" si="43"/>
        <v>-198</v>
      </c>
      <c r="BC99" s="111" t="str">
        <f t="shared" ca="1" si="44"/>
        <v>Radius</v>
      </c>
      <c r="BD99" s="112">
        <f t="shared" ca="1" si="45"/>
        <v>0</v>
      </c>
      <c r="BE99" s="111">
        <f t="shared" ca="1" si="46"/>
        <v>200</v>
      </c>
      <c r="BF99" s="113" t="e">
        <f t="shared" ca="1" si="47"/>
        <v>#VALUE!</v>
      </c>
      <c r="BG99" s="113" t="e">
        <f t="shared" ca="1" si="48"/>
        <v>#VALUE!</v>
      </c>
      <c r="BH99" s="112">
        <f t="shared" ca="1" si="49"/>
        <v>2000</v>
      </c>
      <c r="BI99" s="112">
        <f t="shared" ca="1" si="50"/>
        <v>200</v>
      </c>
      <c r="BJ99" s="157"/>
      <c r="BK99" s="157"/>
      <c r="BL99" s="158" t="str">
        <f>scriv!AI61</f>
        <v/>
      </c>
      <c r="BM99" s="157"/>
      <c r="BN99" s="157" t="str">
        <f t="shared" si="51"/>
        <v>node</v>
      </c>
      <c r="BO99" s="157"/>
      <c r="BP99" s="159">
        <f t="shared" ca="1" si="52"/>
        <v>0</v>
      </c>
      <c r="BQ99" s="159">
        <f t="shared" ca="1" si="53"/>
        <v>0</v>
      </c>
      <c r="BR99" s="159">
        <f t="shared" si="18"/>
        <v>1</v>
      </c>
      <c r="BS99" s="159" t="str">
        <f t="shared" si="19"/>
        <v>symbol</v>
      </c>
      <c r="BT99" s="157" t="str">
        <f ca="1">IF(scriv!V61&lt;&gt;"",scriv!V61,
IF(E99="",IFERROR(VLOOKUP(BL99,$AH$40:$BT$638,39,FALSE),$BT$36),
$BT$37))</f>
        <v>NodeSquare</v>
      </c>
      <c r="BU99" s="166">
        <f t="shared" ca="1" si="54"/>
        <v>2000</v>
      </c>
      <c r="BV99" s="166">
        <f t="shared" ca="1" si="55"/>
        <v>200</v>
      </c>
      <c r="BW99" s="166">
        <f t="shared" ca="1" si="56"/>
        <v>0</v>
      </c>
      <c r="BX99" s="166">
        <f t="shared" ca="1" si="57"/>
        <v>0</v>
      </c>
      <c r="BY99" s="180" t="str">
        <f t="shared" si="58"/>
        <v/>
      </c>
      <c r="BZ99" s="180" t="str">
        <f t="shared" si="59"/>
        <v/>
      </c>
      <c r="CA99" s="81" t="str">
        <f>IF(scriv!E61&lt;&gt;"",scriv!E61,"")</f>
        <v/>
      </c>
      <c r="CB99" s="82">
        <f t="shared" si="29"/>
        <v>0</v>
      </c>
      <c r="CC99" s="82">
        <f t="shared" si="60"/>
        <v>0</v>
      </c>
      <c r="CD99" s="82" t="str">
        <f t="shared" si="61"/>
        <v>-</v>
      </c>
      <c r="CE99" s="82" t="str">
        <f t="shared" si="62"/>
        <v>-</v>
      </c>
      <c r="CF99" s="82" t="str">
        <f t="shared" si="63"/>
        <v>-</v>
      </c>
      <c r="CG99" s="82" t="str">
        <f t="shared" si="64"/>
        <v>-</v>
      </c>
      <c r="CH99" s="82" t="str">
        <f t="shared" si="65"/>
        <v>-</v>
      </c>
      <c r="CI99" s="82" t="str">
        <f t="shared" si="66"/>
        <v>-</v>
      </c>
      <c r="CJ99" s="82" t="str">
        <f t="shared" si="67"/>
        <v>-</v>
      </c>
      <c r="CK99" s="82" t="str">
        <f t="shared" si="68"/>
        <v>-</v>
      </c>
    </row>
    <row r="100" spans="1:89" s="82" customFormat="1" ht="18" customHeight="1">
      <c r="A100" s="81" t="str">
        <f>scriv!AH62</f>
        <v/>
      </c>
      <c r="B100" s="81" t="str">
        <f>IF(scriv!D62&lt;&gt;"",scriv!D62,"")</f>
        <v/>
      </c>
      <c r="C100" s="81" t="str">
        <f>IF( scriv!AL62&lt;&gt;"", IF(D100&lt;&gt;"","connection ","")&amp;scriv!AL62,IF(D100&lt;&gt;"","connection",""))</f>
        <v/>
      </c>
      <c r="D100" s="82" t="str">
        <f>scriv!AJ62</f>
        <v/>
      </c>
      <c r="E100" s="82" t="str">
        <f>scriv!AK62</f>
        <v/>
      </c>
      <c r="F100" s="156">
        <f>ROW()</f>
        <v>100</v>
      </c>
      <c r="I100" s="81" t="str">
        <f>IF(scriv!AA62&lt;&gt;"",scriv!AA62,J100)</f>
        <v/>
      </c>
      <c r="J100" s="81" t="str">
        <f>IF(scriv!AB62&lt;&gt;"",scriv!AB62,"")</f>
        <v/>
      </c>
      <c r="K100" s="82" t="str">
        <f t="shared" si="3"/>
        <v>none</v>
      </c>
      <c r="L100" s="82" t="str">
        <f t="shared" si="30"/>
        <v>+++&amp;speakTT=</v>
      </c>
      <c r="M100" s="82" t="str">
        <f t="shared" si="4"/>
        <v>OpenClose</v>
      </c>
      <c r="N100" s="82" t="str">
        <f t="shared" si="5"/>
        <v/>
      </c>
      <c r="O100" s="119" t="str">
        <f t="shared" si="31"/>
        <v/>
      </c>
      <c r="P100" s="81" t="str">
        <f>IF(scriv!I62&lt;&gt;"",scriv!I62,"")</f>
        <v/>
      </c>
      <c r="Q100" s="81" t="str">
        <f>IF(scriv!J62&lt;&gt;"",scriv!J62,"")</f>
        <v/>
      </c>
      <c r="R100" s="81">
        <f>IF(scriv!K62&lt;&gt;"",scriv!K62,
IF(I100&lt;&gt;"",1,$R$36))</f>
        <v>0</v>
      </c>
      <c r="S100" s="81" t="str">
        <f>IF(scriv!L62&lt;&gt;"",scriv!L62,
IF(scriv!AB62&lt;&gt;"",$S$36,"none"))</f>
        <v>none</v>
      </c>
      <c r="T100" s="81" t="str">
        <f>IF(scriv!Q62&lt;&gt;"",scriv!Q62,"")</f>
        <v/>
      </c>
      <c r="U100" s="81" t="str">
        <f>IF(scriv!R62&lt;&gt;"",scriv!R62,"")</f>
        <v/>
      </c>
      <c r="V100" s="81" t="str">
        <f>IF(scriv!S62&lt;&gt;"",scriv!S62,"")</f>
        <v/>
      </c>
      <c r="W100" s="81" t="str">
        <f>IF(scriv!T62&lt;&gt;"",scriv!T62,"")</f>
        <v/>
      </c>
      <c r="X100" s="81" t="str">
        <f>IF($E100="",
( IF(scriv!AD62&lt;&gt;"", LEFT( scriv!AD62, FIND(",",scriv!AD62)-1) &amp; "=" &amp; $AH100 &amp; RIGHT( scriv!AD62, LEN(scriv!AD62) + 1 - FIND(",",scriv!AD62)),
  IF($X$36&lt;&gt;"",LEFT( X$36, FIND(",",X$36)-1) &amp; "=" &amp; $AH100 &amp; RIGHT( X$36, LEN(X$36) + 1 - FIND(",",X$36)),""))),
IF(scriv!M62&lt;&gt;"", LEFT( scriv!M62, FIND(",",scriv!M62)-1) &amp; "=" &amp; $AH100 &amp; RIGHT( scriv!M62, LEN(scriv!M62) + 1 - FIND(",",scriv!M62)),
LEFT( X$37, FIND(",",X$37)-1) &amp; "=" &amp; $AH100 &amp; RIGHT( X$37, LEN(X$37) + 1 - FIND(",",X$37))))</f>
        <v>fadeOn=,0.6</v>
      </c>
      <c r="Y100" s="81" t="str">
        <f>IF($E100="",
( IF(scriv!AE62&lt;&gt;"", LEFT( scriv!AE62, FIND(",",scriv!AE62)-1) &amp; "=" &amp; $AH100 &amp; RIGHT( scriv!AE62, LEN(scriv!AE62) + 1 - FIND(",",scriv!AE62)),
  IF($Y$36&lt;&gt;"",LEFT( Y$36, FIND(",",Y$36)-1) &amp; "=" &amp; $AH100 &amp; RIGHT( Y$36, LEN(Y$36) + 1 - FIND(",",Y$36)),""))),
IF(scriv!N62&lt;&gt;"", LEFT( scriv!N62, FIND(",",scriv!N62)-1) &amp; "=" &amp; $AH100 &amp; RIGHT( scriv!N62, LEN(scriv!N62) + 1 - FIND(",",scriv!N62)),
LEFT( Y$37, FIND(",",Y$37)-1) &amp; "=" &amp; $AH100 &amp; RIGHT( Y$37, LEN(Y$37) + 1 - FIND(",",Y$37))))</f>
        <v>fadeOff=,0.6</v>
      </c>
      <c r="Z100" s="81" t="str">
        <f>IF($E100="",
( IF(scriv!AF62&lt;&gt;"", LEFT( scriv!AF62, FIND(",",scriv!AF62)-1) &amp; "=" &amp; $AH100 &amp; RIGHT( scriv!AF62, LEN(scriv!AF62) + 1 - FIND(",",scriv!AF62)),
  IF($Z$36&lt;&gt;"",LEFT( Z$36, FIND(",",Z$36)-1) &amp; "=" &amp; $AH100 &amp; RIGHT( Z$36, LEN(Z$36) + 1 - FIND(",",Z$36)),""))),
IF(scriv!O62&lt;&gt;"", LEFT( scriv!O62, FIND(",",scriv!O62)-1) &amp; "=" &amp; $AH100 &amp; RIGHT( scriv!O62, LEN(scriv!O62) + 1 - FIND(",",scriv!O62)),
LEFT( Z$37, FIND(",",Z$37)-1) &amp; "=" &amp; $AH100 &amp; RIGHT( Z$37, LEN(Z$37) + 1 - FIND(",",Z$37))))</f>
        <v>drawOpen=,1.2</v>
      </c>
      <c r="AA100" s="81" t="str">
        <f>IF($E100="",
( IF(scriv!AG62&lt;&gt;"", LEFT( scriv!AG62, FIND(",",scriv!AG62)-1) &amp; "=" &amp; $AH100 &amp; RIGHT( scriv!AG62, LEN(scriv!AG62) + 1 - FIND(",",scriv!AG62)),
  IF($AA$36&lt;&gt;"",LEFT( AA$36, FIND(",",AA$36)-1) &amp; "=" &amp; $AH100 &amp; RIGHT( AA$36, LEN(AA$36) + 1 - FIND(",",AA$36)),""))),
IF(scriv!P62&lt;&gt;"", LEFT( scriv!P62, FIND(",",scriv!P62)-1) &amp; "=" &amp; $AH100 &amp; RIGHT( scriv!P62, LEN(scriv!P62) + 1 - FIND(",",scriv!P62)),
LEFT( AA$37, FIND(",",AA$37)-1) &amp; "=" &amp; $AH100 &amp; RIGHT( AA$37, LEN(AA$37) + 1 - FIND(",",AA$37))))</f>
        <v>drawClose=,1.2</v>
      </c>
      <c r="AB100" s="167" t="str">
        <f t="shared" si="2"/>
        <v>noTitle</v>
      </c>
      <c r="AC100" s="167"/>
      <c r="AD100" s="45"/>
      <c r="AE100" s="168"/>
      <c r="AF100" s="169">
        <f>IF(D100="",scriv!B62,"")</f>
        <v>0</v>
      </c>
      <c r="AG100" s="170" t="str">
        <f t="shared" si="32"/>
        <v/>
      </c>
      <c r="AH100" s="169" t="str">
        <f t="shared" si="33"/>
        <v/>
      </c>
      <c r="AI100" s="169" t="str">
        <f t="shared" si="34"/>
        <v/>
      </c>
      <c r="AJ100" s="86">
        <f>ROUNDDOWN( (LEN(scriv!B62)+1) / 2, 0 )</f>
        <v>0</v>
      </c>
      <c r="AK100" s="82">
        <f t="shared" si="35"/>
        <v>0</v>
      </c>
      <c r="AL100" s="82" t="str">
        <f t="shared" si="36"/>
        <v>-</v>
      </c>
      <c r="AM100" s="82" t="str">
        <f t="shared" si="37"/>
        <v>-</v>
      </c>
      <c r="AN100" s="82" t="str">
        <f t="shared" si="38"/>
        <v>-</v>
      </c>
      <c r="AO100" s="82" t="str">
        <f t="shared" si="39"/>
        <v>-</v>
      </c>
      <c r="AP100" s="82" t="str">
        <f t="shared" si="40"/>
        <v>-</v>
      </c>
      <c r="AQ100" s="82" t="str">
        <f t="shared" si="41"/>
        <v>-</v>
      </c>
      <c r="AR100" s="82" t="str">
        <f t="shared" si="42"/>
        <v>-</v>
      </c>
      <c r="AT100" s="82">
        <f t="shared" si="8"/>
        <v>10</v>
      </c>
      <c r="AU100" s="82" t="str">
        <f ca="1">IF(    MAX(OFFSET(AL100,0,0,MATCH("-",AL100:AL$638,0))) = 0,"",
IFERROR(MAX(OFFSET(AL100,0,0,MATCH("-",AL100:AL$638,0))),""))</f>
        <v/>
      </c>
      <c r="AV100" s="82" t="str">
        <f ca="1">IF(    MAX(OFFSET(AM100,0,0,MATCH("-",AM100:AM$638,0))) = 0,"",
IFERROR(MAX(OFFSET(AM100,0,0,MATCH("-",AM100:AM$638,0))),""))</f>
        <v/>
      </c>
      <c r="AW100" s="82" t="str">
        <f ca="1">IF(    MAX(OFFSET(AN100,0,0,MATCH("-",AN100:AN$638,0))) = 0,"",
IFERROR(MAX(OFFSET(AN100,0,0,MATCH("-",AN100:AN$638,0))),""))</f>
        <v/>
      </c>
      <c r="AX100" s="82" t="str">
        <f ca="1">IF(    MAX(OFFSET(AO100,0,0,MATCH("-",AO100:AO$638,0))) = 0,"",
IFERROR(MAX(OFFSET(AO100,0,0,MATCH("-",AO100:AO$638,0))),""))</f>
        <v/>
      </c>
      <c r="AY100" s="82" t="str">
        <f ca="1">IF(    MAX(OFFSET(AP100,0,0,MATCH("-",AP100:AP$638,0))) = 0,"",
IFERROR(MAX(OFFSET(AP100,0,0,MATCH("-",AP100:AP$638,0))),""))</f>
        <v/>
      </c>
      <c r="AZ100" s="82" t="str">
        <f ca="1">IF(    MAX(OFFSET(AQ100,0,0,MATCH("-",AQ100:AQ$638,0))) = 0,"",
IFERROR(MAX(OFFSET(AQ100,0,0,MATCH("-",AQ100:AQ$638,0))),""))</f>
        <v/>
      </c>
      <c r="BA100" s="82" t="str">
        <f ca="1">IF(    MAX(OFFSET(AR100,0,0,MATCH("-",AR100:AR$638,0))) = 0,"",
IFERROR(MAX(OFFSET(AR100,0,0,MATCH("-",AR100:AR$638,0))),""))</f>
        <v/>
      </c>
      <c r="BB100" s="112">
        <f t="shared" ca="1" si="43"/>
        <v>-198</v>
      </c>
      <c r="BC100" s="111" t="str">
        <f t="shared" ca="1" si="44"/>
        <v>Radius</v>
      </c>
      <c r="BD100" s="112">
        <f t="shared" ca="1" si="45"/>
        <v>0</v>
      </c>
      <c r="BE100" s="111">
        <f t="shared" ca="1" si="46"/>
        <v>200</v>
      </c>
      <c r="BF100" s="113" t="e">
        <f t="shared" ca="1" si="47"/>
        <v>#VALUE!</v>
      </c>
      <c r="BG100" s="113" t="e">
        <f t="shared" ca="1" si="48"/>
        <v>#VALUE!</v>
      </c>
      <c r="BH100" s="112">
        <f t="shared" ca="1" si="49"/>
        <v>2000</v>
      </c>
      <c r="BI100" s="112">
        <f t="shared" ca="1" si="50"/>
        <v>200</v>
      </c>
      <c r="BJ100" s="157"/>
      <c r="BK100" s="157"/>
      <c r="BL100" s="158" t="str">
        <f>scriv!AI62</f>
        <v/>
      </c>
      <c r="BM100" s="157"/>
      <c r="BN100" s="157" t="str">
        <f t="shared" si="51"/>
        <v>node</v>
      </c>
      <c r="BO100" s="157"/>
      <c r="BP100" s="159">
        <f t="shared" ca="1" si="52"/>
        <v>0</v>
      </c>
      <c r="BQ100" s="159">
        <f t="shared" ca="1" si="53"/>
        <v>0</v>
      </c>
      <c r="BR100" s="159">
        <f t="shared" si="18"/>
        <v>1</v>
      </c>
      <c r="BS100" s="159" t="str">
        <f t="shared" si="19"/>
        <v>symbol</v>
      </c>
      <c r="BT100" s="157" t="str">
        <f ca="1">IF(scriv!V62&lt;&gt;"",scriv!V62,
IF(E100="",IFERROR(VLOOKUP(BL100,$AH$40:$BT$638,39,FALSE),$BT$36),
$BT$37))</f>
        <v>NodeSquare</v>
      </c>
      <c r="BU100" s="166">
        <f t="shared" ca="1" si="54"/>
        <v>2000</v>
      </c>
      <c r="BV100" s="166">
        <f t="shared" ca="1" si="55"/>
        <v>200</v>
      </c>
      <c r="BW100" s="166">
        <f t="shared" ca="1" si="56"/>
        <v>0</v>
      </c>
      <c r="BX100" s="166">
        <f t="shared" ca="1" si="57"/>
        <v>0</v>
      </c>
      <c r="BY100" s="180" t="str">
        <f t="shared" si="58"/>
        <v/>
      </c>
      <c r="BZ100" s="180" t="str">
        <f t="shared" si="59"/>
        <v/>
      </c>
      <c r="CA100" s="81" t="str">
        <f>IF(scriv!E62&lt;&gt;"",scriv!E62,"")</f>
        <v/>
      </c>
      <c r="CB100" s="82">
        <f t="shared" si="29"/>
        <v>0</v>
      </c>
      <c r="CC100" s="82">
        <f t="shared" si="60"/>
        <v>0</v>
      </c>
      <c r="CD100" s="82" t="str">
        <f t="shared" si="61"/>
        <v>-</v>
      </c>
      <c r="CE100" s="82" t="str">
        <f t="shared" si="62"/>
        <v>-</v>
      </c>
      <c r="CF100" s="82" t="str">
        <f t="shared" si="63"/>
        <v>-</v>
      </c>
      <c r="CG100" s="82" t="str">
        <f t="shared" si="64"/>
        <v>-</v>
      </c>
      <c r="CH100" s="82" t="str">
        <f t="shared" si="65"/>
        <v>-</v>
      </c>
      <c r="CI100" s="82" t="str">
        <f t="shared" si="66"/>
        <v>-</v>
      </c>
      <c r="CJ100" s="82" t="str">
        <f t="shared" si="67"/>
        <v>-</v>
      </c>
      <c r="CK100" s="82" t="str">
        <f t="shared" si="68"/>
        <v>-</v>
      </c>
    </row>
    <row r="101" spans="1:89" s="82" customFormat="1" ht="18" customHeight="1">
      <c r="A101" s="81" t="str">
        <f>scriv!AH63</f>
        <v/>
      </c>
      <c r="B101" s="81" t="str">
        <f>IF(scriv!D63&lt;&gt;"",scriv!D63,"")</f>
        <v/>
      </c>
      <c r="C101" s="81" t="str">
        <f>IF( scriv!AL63&lt;&gt;"", IF(D101&lt;&gt;"","connection ","")&amp;scriv!AL63,IF(D101&lt;&gt;"","connection",""))</f>
        <v/>
      </c>
      <c r="D101" s="82" t="str">
        <f>scriv!AJ63</f>
        <v/>
      </c>
      <c r="E101" s="82" t="str">
        <f>scriv!AK63</f>
        <v/>
      </c>
      <c r="F101" s="156">
        <f>ROW()</f>
        <v>101</v>
      </c>
      <c r="I101" s="81" t="str">
        <f>IF(scriv!AA63&lt;&gt;"",scriv!AA63,J101)</f>
        <v/>
      </c>
      <c r="J101" s="81" t="str">
        <f>IF(scriv!AB63&lt;&gt;"",scriv!AB63,"")</f>
        <v/>
      </c>
      <c r="K101" s="82" t="str">
        <f t="shared" si="3"/>
        <v>none</v>
      </c>
      <c r="L101" s="82" t="str">
        <f t="shared" si="30"/>
        <v>+++&amp;speakTT=</v>
      </c>
      <c r="M101" s="82" t="str">
        <f t="shared" si="4"/>
        <v>OpenClose</v>
      </c>
      <c r="N101" s="82" t="str">
        <f t="shared" si="5"/>
        <v/>
      </c>
      <c r="O101" s="119" t="str">
        <f t="shared" si="31"/>
        <v/>
      </c>
      <c r="P101" s="81" t="str">
        <f>IF(scriv!I63&lt;&gt;"",scriv!I63,"")</f>
        <v/>
      </c>
      <c r="Q101" s="81" t="str">
        <f>IF(scriv!J63&lt;&gt;"",scriv!J63,"")</f>
        <v/>
      </c>
      <c r="R101" s="81">
        <f>IF(scriv!K63&lt;&gt;"",scriv!K63,
IF(I101&lt;&gt;"",1,$R$36))</f>
        <v>0</v>
      </c>
      <c r="S101" s="81" t="str">
        <f>IF(scriv!L63&lt;&gt;"",scriv!L63,
IF(scriv!AB63&lt;&gt;"",$S$36,"none"))</f>
        <v>none</v>
      </c>
      <c r="T101" s="81" t="str">
        <f>IF(scriv!Q63&lt;&gt;"",scriv!Q63,"")</f>
        <v/>
      </c>
      <c r="U101" s="81" t="str">
        <f>IF(scriv!R63&lt;&gt;"",scriv!R63,"")</f>
        <v/>
      </c>
      <c r="V101" s="81" t="str">
        <f>IF(scriv!S63&lt;&gt;"",scriv!S63,"")</f>
        <v/>
      </c>
      <c r="W101" s="81" t="str">
        <f>IF(scriv!T63&lt;&gt;"",scriv!T63,"")</f>
        <v/>
      </c>
      <c r="X101" s="81" t="str">
        <f>IF($E101="",
( IF(scriv!AD63&lt;&gt;"", LEFT( scriv!AD63, FIND(",",scriv!AD63)-1) &amp; "=" &amp; $AH101 &amp; RIGHT( scriv!AD63, LEN(scriv!AD63) + 1 - FIND(",",scriv!AD63)),
  IF($X$36&lt;&gt;"",LEFT( X$36, FIND(",",X$36)-1) &amp; "=" &amp; $AH101 &amp; RIGHT( X$36, LEN(X$36) + 1 - FIND(",",X$36)),""))),
IF(scriv!M63&lt;&gt;"", LEFT( scriv!M63, FIND(",",scriv!M63)-1) &amp; "=" &amp; $AH101 &amp; RIGHT( scriv!M63, LEN(scriv!M63) + 1 - FIND(",",scriv!M63)),
LEFT( X$37, FIND(",",X$37)-1) &amp; "=" &amp; $AH101 &amp; RIGHT( X$37, LEN(X$37) + 1 - FIND(",",X$37))))</f>
        <v>fadeOn=,0.6</v>
      </c>
      <c r="Y101" s="81" t="str">
        <f>IF($E101="",
( IF(scriv!AE63&lt;&gt;"", LEFT( scriv!AE63, FIND(",",scriv!AE63)-1) &amp; "=" &amp; $AH101 &amp; RIGHT( scriv!AE63, LEN(scriv!AE63) + 1 - FIND(",",scriv!AE63)),
  IF($Y$36&lt;&gt;"",LEFT( Y$36, FIND(",",Y$36)-1) &amp; "=" &amp; $AH101 &amp; RIGHT( Y$36, LEN(Y$36) + 1 - FIND(",",Y$36)),""))),
IF(scriv!N63&lt;&gt;"", LEFT( scriv!N63, FIND(",",scriv!N63)-1) &amp; "=" &amp; $AH101 &amp; RIGHT( scriv!N63, LEN(scriv!N63) + 1 - FIND(",",scriv!N63)),
LEFT( Y$37, FIND(",",Y$37)-1) &amp; "=" &amp; $AH101 &amp; RIGHT( Y$37, LEN(Y$37) + 1 - FIND(",",Y$37))))</f>
        <v>fadeOff=,0.6</v>
      </c>
      <c r="Z101" s="81" t="str">
        <f>IF($E101="",
( IF(scriv!AF63&lt;&gt;"", LEFT( scriv!AF63, FIND(",",scriv!AF63)-1) &amp; "=" &amp; $AH101 &amp; RIGHT( scriv!AF63, LEN(scriv!AF63) + 1 - FIND(",",scriv!AF63)),
  IF($Z$36&lt;&gt;"",LEFT( Z$36, FIND(",",Z$36)-1) &amp; "=" &amp; $AH101 &amp; RIGHT( Z$36, LEN(Z$36) + 1 - FIND(",",Z$36)),""))),
IF(scriv!O63&lt;&gt;"", LEFT( scriv!O63, FIND(",",scriv!O63)-1) &amp; "=" &amp; $AH101 &amp; RIGHT( scriv!O63, LEN(scriv!O63) + 1 - FIND(",",scriv!O63)),
LEFT( Z$37, FIND(",",Z$37)-1) &amp; "=" &amp; $AH101 &amp; RIGHT( Z$37, LEN(Z$37) + 1 - FIND(",",Z$37))))</f>
        <v>drawOpen=,1.2</v>
      </c>
      <c r="AA101" s="81" t="str">
        <f>IF($E101="",
( IF(scriv!AG63&lt;&gt;"", LEFT( scriv!AG63, FIND(",",scriv!AG63)-1) &amp; "=" &amp; $AH101 &amp; RIGHT( scriv!AG63, LEN(scriv!AG63) + 1 - FIND(",",scriv!AG63)),
  IF($AA$36&lt;&gt;"",LEFT( AA$36, FIND(",",AA$36)-1) &amp; "=" &amp; $AH101 &amp; RIGHT( AA$36, LEN(AA$36) + 1 - FIND(",",AA$36)),""))),
IF(scriv!P63&lt;&gt;"", LEFT( scriv!P63, FIND(",",scriv!P63)-1) &amp; "=" &amp; $AH101 &amp; RIGHT( scriv!P63, LEN(scriv!P63) + 1 - FIND(",",scriv!P63)),
LEFT( AA$37, FIND(",",AA$37)-1) &amp; "=" &amp; $AH101 &amp; RIGHT( AA$37, LEN(AA$37) + 1 - FIND(",",AA$37))))</f>
        <v>drawClose=,1.2</v>
      </c>
      <c r="AB101" s="167" t="str">
        <f t="shared" si="2"/>
        <v>noTitle</v>
      </c>
      <c r="AC101" s="167"/>
      <c r="AD101" s="45"/>
      <c r="AE101" s="168"/>
      <c r="AF101" s="169">
        <f>IF(D101="",scriv!B63,"")</f>
        <v>0</v>
      </c>
      <c r="AG101" s="170" t="str">
        <f t="shared" si="32"/>
        <v/>
      </c>
      <c r="AH101" s="169" t="str">
        <f t="shared" si="33"/>
        <v/>
      </c>
      <c r="AI101" s="169" t="str">
        <f t="shared" si="34"/>
        <v/>
      </c>
      <c r="AJ101" s="86">
        <f>ROUNDDOWN( (LEN(scriv!B63)+1) / 2, 0 )</f>
        <v>0</v>
      </c>
      <c r="AK101" s="82">
        <f t="shared" si="35"/>
        <v>0</v>
      </c>
      <c r="AL101" s="82" t="str">
        <f t="shared" si="36"/>
        <v>-</v>
      </c>
      <c r="AM101" s="82" t="str">
        <f t="shared" si="37"/>
        <v>-</v>
      </c>
      <c r="AN101" s="82" t="str">
        <f t="shared" si="38"/>
        <v>-</v>
      </c>
      <c r="AO101" s="82" t="str">
        <f t="shared" si="39"/>
        <v>-</v>
      </c>
      <c r="AP101" s="82" t="str">
        <f t="shared" si="40"/>
        <v>-</v>
      </c>
      <c r="AQ101" s="82" t="str">
        <f t="shared" si="41"/>
        <v>-</v>
      </c>
      <c r="AR101" s="82" t="str">
        <f t="shared" si="42"/>
        <v>-</v>
      </c>
      <c r="AT101" s="82">
        <f t="shared" si="8"/>
        <v>10</v>
      </c>
      <c r="AU101" s="82" t="str">
        <f ca="1">IF(    MAX(OFFSET(AL101,0,0,MATCH("-",AL101:AL$638,0))) = 0,"",
IFERROR(MAX(OFFSET(AL101,0,0,MATCH("-",AL101:AL$638,0))),""))</f>
        <v/>
      </c>
      <c r="AV101" s="82" t="str">
        <f ca="1">IF(    MAX(OFFSET(AM101,0,0,MATCH("-",AM101:AM$638,0))) = 0,"",
IFERROR(MAX(OFFSET(AM101,0,0,MATCH("-",AM101:AM$638,0))),""))</f>
        <v/>
      </c>
      <c r="AW101" s="82" t="str">
        <f ca="1">IF(    MAX(OFFSET(AN101,0,0,MATCH("-",AN101:AN$638,0))) = 0,"",
IFERROR(MAX(OFFSET(AN101,0,0,MATCH("-",AN101:AN$638,0))),""))</f>
        <v/>
      </c>
      <c r="AX101" s="82" t="str">
        <f ca="1">IF(    MAX(OFFSET(AO101,0,0,MATCH("-",AO101:AO$638,0))) = 0,"",
IFERROR(MAX(OFFSET(AO101,0,0,MATCH("-",AO101:AO$638,0))),""))</f>
        <v/>
      </c>
      <c r="AY101" s="82" t="str">
        <f ca="1">IF(    MAX(OFFSET(AP101,0,0,MATCH("-",AP101:AP$638,0))) = 0,"",
IFERROR(MAX(OFFSET(AP101,0,0,MATCH("-",AP101:AP$638,0))),""))</f>
        <v/>
      </c>
      <c r="AZ101" s="82" t="str">
        <f ca="1">IF(    MAX(OFFSET(AQ101,0,0,MATCH("-",AQ101:AQ$638,0))) = 0,"",
IFERROR(MAX(OFFSET(AQ101,0,0,MATCH("-",AQ101:AQ$638,0))),""))</f>
        <v/>
      </c>
      <c r="BA101" s="82" t="str">
        <f ca="1">IF(    MAX(OFFSET(AR101,0,0,MATCH("-",AR101:AR$638,0))) = 0,"",
IFERROR(MAX(OFFSET(AR101,0,0,MATCH("-",AR101:AR$638,0))),""))</f>
        <v/>
      </c>
      <c r="BB101" s="112">
        <f t="shared" ca="1" si="43"/>
        <v>-198</v>
      </c>
      <c r="BC101" s="111" t="str">
        <f t="shared" ca="1" si="44"/>
        <v>Radius</v>
      </c>
      <c r="BD101" s="112">
        <f t="shared" ca="1" si="45"/>
        <v>0</v>
      </c>
      <c r="BE101" s="111">
        <f t="shared" ca="1" si="46"/>
        <v>200</v>
      </c>
      <c r="BF101" s="113" t="e">
        <f t="shared" ca="1" si="47"/>
        <v>#VALUE!</v>
      </c>
      <c r="BG101" s="113" t="e">
        <f t="shared" ca="1" si="48"/>
        <v>#VALUE!</v>
      </c>
      <c r="BH101" s="112">
        <f t="shared" ca="1" si="49"/>
        <v>2000</v>
      </c>
      <c r="BI101" s="112">
        <f t="shared" ca="1" si="50"/>
        <v>200</v>
      </c>
      <c r="BJ101" s="157"/>
      <c r="BK101" s="157"/>
      <c r="BL101" s="158" t="str">
        <f>scriv!AI63</f>
        <v/>
      </c>
      <c r="BM101" s="157"/>
      <c r="BN101" s="157" t="str">
        <f t="shared" si="51"/>
        <v>node</v>
      </c>
      <c r="BO101" s="157"/>
      <c r="BP101" s="159">
        <f t="shared" ca="1" si="52"/>
        <v>0</v>
      </c>
      <c r="BQ101" s="159">
        <f t="shared" ca="1" si="53"/>
        <v>0</v>
      </c>
      <c r="BR101" s="159">
        <f t="shared" si="18"/>
        <v>1</v>
      </c>
      <c r="BS101" s="159" t="str">
        <f t="shared" si="19"/>
        <v>symbol</v>
      </c>
      <c r="BT101" s="157" t="str">
        <f ca="1">IF(scriv!V63&lt;&gt;"",scriv!V63,
IF(E101="",IFERROR(VLOOKUP(BL101,$AH$40:$BT$638,39,FALSE),$BT$36),
$BT$37))</f>
        <v>NodeSquare</v>
      </c>
      <c r="BU101" s="166">
        <f t="shared" ca="1" si="54"/>
        <v>2000</v>
      </c>
      <c r="BV101" s="166">
        <f t="shared" ca="1" si="55"/>
        <v>200</v>
      </c>
      <c r="BW101" s="166">
        <f t="shared" ca="1" si="56"/>
        <v>0</v>
      </c>
      <c r="BX101" s="166">
        <f t="shared" ca="1" si="57"/>
        <v>0</v>
      </c>
      <c r="BY101" s="180" t="str">
        <f t="shared" si="58"/>
        <v/>
      </c>
      <c r="BZ101" s="180" t="str">
        <f t="shared" si="59"/>
        <v/>
      </c>
      <c r="CA101" s="81" t="str">
        <f>IF(scriv!E63&lt;&gt;"",scriv!E63,"")</f>
        <v/>
      </c>
      <c r="CB101" s="82">
        <f t="shared" si="29"/>
        <v>0</v>
      </c>
      <c r="CC101" s="82">
        <f t="shared" si="60"/>
        <v>0</v>
      </c>
      <c r="CD101" s="82" t="str">
        <f t="shared" si="61"/>
        <v>-</v>
      </c>
      <c r="CE101" s="82" t="str">
        <f t="shared" si="62"/>
        <v>-</v>
      </c>
      <c r="CF101" s="82" t="str">
        <f t="shared" si="63"/>
        <v>-</v>
      </c>
      <c r="CG101" s="82" t="str">
        <f t="shared" si="64"/>
        <v>-</v>
      </c>
      <c r="CH101" s="82" t="str">
        <f t="shared" si="65"/>
        <v>-</v>
      </c>
      <c r="CI101" s="82" t="str">
        <f t="shared" si="66"/>
        <v>-</v>
      </c>
      <c r="CJ101" s="82" t="str">
        <f t="shared" si="67"/>
        <v>-</v>
      </c>
      <c r="CK101" s="82" t="str">
        <f t="shared" si="68"/>
        <v>-</v>
      </c>
    </row>
    <row r="102" spans="1:89" s="82" customFormat="1" ht="18" customHeight="1">
      <c r="A102" s="81" t="str">
        <f>scriv!AH64</f>
        <v/>
      </c>
      <c r="B102" s="81" t="str">
        <f>IF(scriv!D64&lt;&gt;"",scriv!D64,"")</f>
        <v/>
      </c>
      <c r="C102" s="81" t="str">
        <f>IF( scriv!AL64&lt;&gt;"", IF(D102&lt;&gt;"","connection ","")&amp;scriv!AL64,IF(D102&lt;&gt;"","connection",""))</f>
        <v/>
      </c>
      <c r="D102" s="82" t="str">
        <f>scriv!AJ64</f>
        <v/>
      </c>
      <c r="E102" s="82" t="str">
        <f>scriv!AK64</f>
        <v/>
      </c>
      <c r="F102" s="156">
        <f>ROW()</f>
        <v>102</v>
      </c>
      <c r="I102" s="81" t="str">
        <f>IF(scriv!AA64&lt;&gt;"",scriv!AA64,J102)</f>
        <v/>
      </c>
      <c r="J102" s="81" t="str">
        <f>IF(scriv!AB64&lt;&gt;"",scriv!AB64,"")</f>
        <v/>
      </c>
      <c r="K102" s="82" t="str">
        <f t="shared" si="3"/>
        <v>none</v>
      </c>
      <c r="L102" s="82" t="str">
        <f t="shared" si="30"/>
        <v>+++&amp;speakTT=</v>
      </c>
      <c r="M102" s="82" t="str">
        <f t="shared" si="4"/>
        <v>OpenClose</v>
      </c>
      <c r="N102" s="82" t="str">
        <f t="shared" si="5"/>
        <v/>
      </c>
      <c r="O102" s="119" t="str">
        <f t="shared" si="31"/>
        <v/>
      </c>
      <c r="P102" s="81" t="str">
        <f>IF(scriv!I64&lt;&gt;"",scriv!I64,"")</f>
        <v/>
      </c>
      <c r="Q102" s="81" t="str">
        <f>IF(scriv!J64&lt;&gt;"",scriv!J64,"")</f>
        <v/>
      </c>
      <c r="R102" s="81">
        <f>IF(scriv!K64&lt;&gt;"",scriv!K64,
IF(I102&lt;&gt;"",1,$R$36))</f>
        <v>0</v>
      </c>
      <c r="S102" s="81" t="str">
        <f>IF(scriv!L64&lt;&gt;"",scriv!L64,
IF(scriv!AB64&lt;&gt;"",$S$36,"none"))</f>
        <v>none</v>
      </c>
      <c r="T102" s="81" t="str">
        <f>IF(scriv!Q64&lt;&gt;"",scriv!Q64,"")</f>
        <v/>
      </c>
      <c r="U102" s="81" t="str">
        <f>IF(scriv!R64&lt;&gt;"",scriv!R64,"")</f>
        <v/>
      </c>
      <c r="V102" s="81" t="str">
        <f>IF(scriv!S64&lt;&gt;"",scriv!S64,"")</f>
        <v/>
      </c>
      <c r="W102" s="81" t="str">
        <f>IF(scriv!T64&lt;&gt;"",scriv!T64,"")</f>
        <v/>
      </c>
      <c r="X102" s="81" t="str">
        <f>IF($E102="",
( IF(scriv!AD64&lt;&gt;"", LEFT( scriv!AD64, FIND(",",scriv!AD64)-1) &amp; "=" &amp; $AH102 &amp; RIGHT( scriv!AD64, LEN(scriv!AD64) + 1 - FIND(",",scriv!AD64)),
  IF($X$36&lt;&gt;"",LEFT( X$36, FIND(",",X$36)-1) &amp; "=" &amp; $AH102 &amp; RIGHT( X$36, LEN(X$36) + 1 - FIND(",",X$36)),""))),
IF(scriv!M64&lt;&gt;"", LEFT( scriv!M64, FIND(",",scriv!M64)-1) &amp; "=" &amp; $AH102 &amp; RIGHT( scriv!M64, LEN(scriv!M64) + 1 - FIND(",",scriv!M64)),
LEFT( X$37, FIND(",",X$37)-1) &amp; "=" &amp; $AH102 &amp; RIGHT( X$37, LEN(X$37) + 1 - FIND(",",X$37))))</f>
        <v>fadeOn=,0.6</v>
      </c>
      <c r="Y102" s="81" t="str">
        <f>IF($E102="",
( IF(scriv!AE64&lt;&gt;"", LEFT( scriv!AE64, FIND(",",scriv!AE64)-1) &amp; "=" &amp; $AH102 &amp; RIGHT( scriv!AE64, LEN(scriv!AE64) + 1 - FIND(",",scriv!AE64)),
  IF($Y$36&lt;&gt;"",LEFT( Y$36, FIND(",",Y$36)-1) &amp; "=" &amp; $AH102 &amp; RIGHT( Y$36, LEN(Y$36) + 1 - FIND(",",Y$36)),""))),
IF(scriv!N64&lt;&gt;"", LEFT( scriv!N64, FIND(",",scriv!N64)-1) &amp; "=" &amp; $AH102 &amp; RIGHT( scriv!N64, LEN(scriv!N64) + 1 - FIND(",",scriv!N64)),
LEFT( Y$37, FIND(",",Y$37)-1) &amp; "=" &amp; $AH102 &amp; RIGHT( Y$37, LEN(Y$37) + 1 - FIND(",",Y$37))))</f>
        <v>fadeOff=,0.6</v>
      </c>
      <c r="Z102" s="81" t="str">
        <f>IF($E102="",
( IF(scriv!AF64&lt;&gt;"", LEFT( scriv!AF64, FIND(",",scriv!AF64)-1) &amp; "=" &amp; $AH102 &amp; RIGHT( scriv!AF64, LEN(scriv!AF64) + 1 - FIND(",",scriv!AF64)),
  IF($Z$36&lt;&gt;"",LEFT( Z$36, FIND(",",Z$36)-1) &amp; "=" &amp; $AH102 &amp; RIGHT( Z$36, LEN(Z$36) + 1 - FIND(",",Z$36)),""))),
IF(scriv!O64&lt;&gt;"", LEFT( scriv!O64, FIND(",",scriv!O64)-1) &amp; "=" &amp; $AH102 &amp; RIGHT( scriv!O64, LEN(scriv!O64) + 1 - FIND(",",scriv!O64)),
LEFT( Z$37, FIND(",",Z$37)-1) &amp; "=" &amp; $AH102 &amp; RIGHT( Z$37, LEN(Z$37) + 1 - FIND(",",Z$37))))</f>
        <v>drawOpen=,1.2</v>
      </c>
      <c r="AA102" s="81" t="str">
        <f>IF($E102="",
( IF(scriv!AG64&lt;&gt;"", LEFT( scriv!AG64, FIND(",",scriv!AG64)-1) &amp; "=" &amp; $AH102 &amp; RIGHT( scriv!AG64, LEN(scriv!AG64) + 1 - FIND(",",scriv!AG64)),
  IF($AA$36&lt;&gt;"",LEFT( AA$36, FIND(",",AA$36)-1) &amp; "=" &amp; $AH102 &amp; RIGHT( AA$36, LEN(AA$36) + 1 - FIND(",",AA$36)),""))),
IF(scriv!P64&lt;&gt;"", LEFT( scriv!P64, FIND(",",scriv!P64)-1) &amp; "=" &amp; $AH102 &amp; RIGHT( scriv!P64, LEN(scriv!P64) + 1 - FIND(",",scriv!P64)),
LEFT( AA$37, FIND(",",AA$37)-1) &amp; "=" &amp; $AH102 &amp; RIGHT( AA$37, LEN(AA$37) + 1 - FIND(",",AA$37))))</f>
        <v>drawClose=,1.2</v>
      </c>
      <c r="AB102" s="167" t="str">
        <f t="shared" si="2"/>
        <v>noTitle</v>
      </c>
      <c r="AC102" s="167"/>
      <c r="AD102" s="45"/>
      <c r="AE102" s="168"/>
      <c r="AF102" s="169">
        <f>IF(D102="",scriv!B64,"")</f>
        <v>0</v>
      </c>
      <c r="AG102" s="170" t="str">
        <f t="shared" si="32"/>
        <v/>
      </c>
      <c r="AH102" s="169" t="str">
        <f t="shared" si="33"/>
        <v/>
      </c>
      <c r="AI102" s="169" t="str">
        <f t="shared" si="34"/>
        <v/>
      </c>
      <c r="AJ102" s="86">
        <f>ROUNDDOWN( (LEN(scriv!B64)+1) / 2, 0 )</f>
        <v>0</v>
      </c>
      <c r="AK102" s="82">
        <f t="shared" si="35"/>
        <v>0</v>
      </c>
      <c r="AL102" s="82" t="str">
        <f t="shared" si="36"/>
        <v>-</v>
      </c>
      <c r="AM102" s="82" t="str">
        <f t="shared" si="37"/>
        <v>-</v>
      </c>
      <c r="AN102" s="82" t="str">
        <f t="shared" si="38"/>
        <v>-</v>
      </c>
      <c r="AO102" s="82" t="str">
        <f t="shared" si="39"/>
        <v>-</v>
      </c>
      <c r="AP102" s="82" t="str">
        <f t="shared" si="40"/>
        <v>-</v>
      </c>
      <c r="AQ102" s="82" t="str">
        <f t="shared" si="41"/>
        <v>-</v>
      </c>
      <c r="AR102" s="82" t="str">
        <f t="shared" si="42"/>
        <v>-</v>
      </c>
      <c r="AT102" s="82">
        <f t="shared" si="8"/>
        <v>10</v>
      </c>
      <c r="AU102" s="82" t="str">
        <f ca="1">IF(    MAX(OFFSET(AL102,0,0,MATCH("-",AL102:AL$638,0))) = 0,"",
IFERROR(MAX(OFFSET(AL102,0,0,MATCH("-",AL102:AL$638,0))),""))</f>
        <v/>
      </c>
      <c r="AV102" s="82" t="str">
        <f ca="1">IF(    MAX(OFFSET(AM102,0,0,MATCH("-",AM102:AM$638,0))) = 0,"",
IFERROR(MAX(OFFSET(AM102,0,0,MATCH("-",AM102:AM$638,0))),""))</f>
        <v/>
      </c>
      <c r="AW102" s="82" t="str">
        <f ca="1">IF(    MAX(OFFSET(AN102,0,0,MATCH("-",AN102:AN$638,0))) = 0,"",
IFERROR(MAX(OFFSET(AN102,0,0,MATCH("-",AN102:AN$638,0))),""))</f>
        <v/>
      </c>
      <c r="AX102" s="82" t="str">
        <f ca="1">IF(    MAX(OFFSET(AO102,0,0,MATCH("-",AO102:AO$638,0))) = 0,"",
IFERROR(MAX(OFFSET(AO102,0,0,MATCH("-",AO102:AO$638,0))),""))</f>
        <v/>
      </c>
      <c r="AY102" s="82" t="str">
        <f ca="1">IF(    MAX(OFFSET(AP102,0,0,MATCH("-",AP102:AP$638,0))) = 0,"",
IFERROR(MAX(OFFSET(AP102,0,0,MATCH("-",AP102:AP$638,0))),""))</f>
        <v/>
      </c>
      <c r="AZ102" s="82" t="str">
        <f ca="1">IF(    MAX(OFFSET(AQ102,0,0,MATCH("-",AQ102:AQ$638,0))) = 0,"",
IFERROR(MAX(OFFSET(AQ102,0,0,MATCH("-",AQ102:AQ$638,0))),""))</f>
        <v/>
      </c>
      <c r="BA102" s="82" t="str">
        <f ca="1">IF(    MAX(OFFSET(AR102,0,0,MATCH("-",AR102:AR$638,0))) = 0,"",
IFERROR(MAX(OFFSET(AR102,0,0,MATCH("-",AR102:AR$638,0))),""))</f>
        <v/>
      </c>
      <c r="BB102" s="112">
        <f t="shared" ca="1" si="43"/>
        <v>-198</v>
      </c>
      <c r="BC102" s="111" t="str">
        <f t="shared" ca="1" si="44"/>
        <v>Radius</v>
      </c>
      <c r="BD102" s="112">
        <f t="shared" ca="1" si="45"/>
        <v>0</v>
      </c>
      <c r="BE102" s="111">
        <f t="shared" ca="1" si="46"/>
        <v>200</v>
      </c>
      <c r="BF102" s="113" t="e">
        <f t="shared" ca="1" si="47"/>
        <v>#VALUE!</v>
      </c>
      <c r="BG102" s="113" t="e">
        <f t="shared" ca="1" si="48"/>
        <v>#VALUE!</v>
      </c>
      <c r="BH102" s="112">
        <f t="shared" ca="1" si="49"/>
        <v>2000</v>
      </c>
      <c r="BI102" s="112">
        <f t="shared" ca="1" si="50"/>
        <v>200</v>
      </c>
      <c r="BJ102" s="157"/>
      <c r="BK102" s="157"/>
      <c r="BL102" s="158" t="str">
        <f>scriv!AI64</f>
        <v/>
      </c>
      <c r="BM102" s="157"/>
      <c r="BN102" s="157" t="str">
        <f t="shared" si="51"/>
        <v>node</v>
      </c>
      <c r="BO102" s="157"/>
      <c r="BP102" s="159">
        <f t="shared" ca="1" si="52"/>
        <v>0</v>
      </c>
      <c r="BQ102" s="159">
        <f t="shared" ca="1" si="53"/>
        <v>0</v>
      </c>
      <c r="BR102" s="159">
        <f t="shared" si="18"/>
        <v>1</v>
      </c>
      <c r="BS102" s="159" t="str">
        <f t="shared" si="19"/>
        <v>symbol</v>
      </c>
      <c r="BT102" s="157" t="str">
        <f ca="1">IF(scriv!V64&lt;&gt;"",scriv!V64,
IF(E102="",IFERROR(VLOOKUP(BL102,$AH$40:$BT$638,39,FALSE),$BT$36),
$BT$37))</f>
        <v>NodeSquare</v>
      </c>
      <c r="BU102" s="166">
        <f t="shared" ca="1" si="54"/>
        <v>2000</v>
      </c>
      <c r="BV102" s="166">
        <f t="shared" ca="1" si="55"/>
        <v>200</v>
      </c>
      <c r="BW102" s="166">
        <f t="shared" ca="1" si="56"/>
        <v>0</v>
      </c>
      <c r="BX102" s="166">
        <f t="shared" ca="1" si="57"/>
        <v>0</v>
      </c>
      <c r="BY102" s="180" t="str">
        <f t="shared" si="58"/>
        <v/>
      </c>
      <c r="BZ102" s="180" t="str">
        <f t="shared" si="59"/>
        <v/>
      </c>
      <c r="CA102" s="81" t="str">
        <f>IF(scriv!E64&lt;&gt;"",scriv!E64,"")</f>
        <v/>
      </c>
      <c r="CB102" s="82">
        <f t="shared" si="29"/>
        <v>0</v>
      </c>
      <c r="CC102" s="82">
        <f t="shared" si="60"/>
        <v>0</v>
      </c>
      <c r="CD102" s="82" t="str">
        <f t="shared" si="61"/>
        <v>-</v>
      </c>
      <c r="CE102" s="82" t="str">
        <f t="shared" si="62"/>
        <v>-</v>
      </c>
      <c r="CF102" s="82" t="str">
        <f t="shared" si="63"/>
        <v>-</v>
      </c>
      <c r="CG102" s="82" t="str">
        <f t="shared" si="64"/>
        <v>-</v>
      </c>
      <c r="CH102" s="82" t="str">
        <f t="shared" si="65"/>
        <v>-</v>
      </c>
      <c r="CI102" s="82" t="str">
        <f t="shared" si="66"/>
        <v>-</v>
      </c>
      <c r="CJ102" s="82" t="str">
        <f t="shared" si="67"/>
        <v>-</v>
      </c>
      <c r="CK102" s="82" t="str">
        <f t="shared" si="68"/>
        <v>-</v>
      </c>
    </row>
    <row r="103" spans="1:89" s="82" customFormat="1" ht="18" customHeight="1">
      <c r="A103" s="81" t="str">
        <f>scriv!AH65</f>
        <v/>
      </c>
      <c r="B103" s="81" t="str">
        <f>IF(scriv!D65&lt;&gt;"",scriv!D65,"")</f>
        <v/>
      </c>
      <c r="C103" s="81" t="str">
        <f>IF( scriv!AL65&lt;&gt;"", IF(D103&lt;&gt;"","connection ","")&amp;scriv!AL65,IF(D103&lt;&gt;"","connection",""))</f>
        <v/>
      </c>
      <c r="D103" s="82" t="str">
        <f>scriv!AJ65</f>
        <v/>
      </c>
      <c r="E103" s="82" t="str">
        <f>scriv!AK65</f>
        <v/>
      </c>
      <c r="F103" s="156">
        <f>ROW()</f>
        <v>103</v>
      </c>
      <c r="I103" s="81" t="str">
        <f>IF(scriv!AA65&lt;&gt;"",scriv!AA65,J103)</f>
        <v/>
      </c>
      <c r="J103" s="81" t="str">
        <f>IF(scriv!AB65&lt;&gt;"",scriv!AB65,"")</f>
        <v/>
      </c>
      <c r="K103" s="82" t="str">
        <f t="shared" si="3"/>
        <v>none</v>
      </c>
      <c r="L103" s="82" t="str">
        <f t="shared" si="30"/>
        <v>+++&amp;speakTT=</v>
      </c>
      <c r="M103" s="82" t="str">
        <f t="shared" si="4"/>
        <v>OpenClose</v>
      </c>
      <c r="N103" s="82" t="str">
        <f t="shared" si="5"/>
        <v/>
      </c>
      <c r="O103" s="119" t="str">
        <f t="shared" si="31"/>
        <v/>
      </c>
      <c r="P103" s="81" t="str">
        <f>IF(scriv!I65&lt;&gt;"",scriv!I65,"")</f>
        <v/>
      </c>
      <c r="Q103" s="81" t="str">
        <f>IF(scriv!J65&lt;&gt;"",scriv!J65,"")</f>
        <v/>
      </c>
      <c r="R103" s="81">
        <f>IF(scriv!K65&lt;&gt;"",scriv!K65,
IF(I103&lt;&gt;"",1,$R$36))</f>
        <v>0</v>
      </c>
      <c r="S103" s="81" t="str">
        <f>IF(scriv!L65&lt;&gt;"",scriv!L65,
IF(scriv!AB65&lt;&gt;"",$S$36,"none"))</f>
        <v>none</v>
      </c>
      <c r="T103" s="81" t="str">
        <f>IF(scriv!Q65&lt;&gt;"",scriv!Q65,"")</f>
        <v/>
      </c>
      <c r="U103" s="81" t="str">
        <f>IF(scriv!R65&lt;&gt;"",scriv!R65,"")</f>
        <v/>
      </c>
      <c r="V103" s="81" t="str">
        <f>IF(scriv!S65&lt;&gt;"",scriv!S65,"")</f>
        <v/>
      </c>
      <c r="W103" s="81" t="str">
        <f>IF(scriv!T65&lt;&gt;"",scriv!T65,"")</f>
        <v/>
      </c>
      <c r="X103" s="81" t="str">
        <f>IF($E103="",
( IF(scriv!AD65&lt;&gt;"", LEFT( scriv!AD65, FIND(",",scriv!AD65)-1) &amp; "=" &amp; $AH103 &amp; RIGHT( scriv!AD65, LEN(scriv!AD65) + 1 - FIND(",",scriv!AD65)),
  IF($X$36&lt;&gt;"",LEFT( X$36, FIND(",",X$36)-1) &amp; "=" &amp; $AH103 &amp; RIGHT( X$36, LEN(X$36) + 1 - FIND(",",X$36)),""))),
IF(scriv!M65&lt;&gt;"", LEFT( scriv!M65, FIND(",",scriv!M65)-1) &amp; "=" &amp; $AH103 &amp; RIGHT( scriv!M65, LEN(scriv!M65) + 1 - FIND(",",scriv!M65)),
LEFT( X$37, FIND(",",X$37)-1) &amp; "=" &amp; $AH103 &amp; RIGHT( X$37, LEN(X$37) + 1 - FIND(",",X$37))))</f>
        <v>fadeOn=,0.6</v>
      </c>
      <c r="Y103" s="81" t="str">
        <f>IF($E103="",
( IF(scriv!AE65&lt;&gt;"", LEFT( scriv!AE65, FIND(",",scriv!AE65)-1) &amp; "=" &amp; $AH103 &amp; RIGHT( scriv!AE65, LEN(scriv!AE65) + 1 - FIND(",",scriv!AE65)),
  IF($Y$36&lt;&gt;"",LEFT( Y$36, FIND(",",Y$36)-1) &amp; "=" &amp; $AH103 &amp; RIGHT( Y$36, LEN(Y$36) + 1 - FIND(",",Y$36)),""))),
IF(scriv!N65&lt;&gt;"", LEFT( scriv!N65, FIND(",",scriv!N65)-1) &amp; "=" &amp; $AH103 &amp; RIGHT( scriv!N65, LEN(scriv!N65) + 1 - FIND(",",scriv!N65)),
LEFT( Y$37, FIND(",",Y$37)-1) &amp; "=" &amp; $AH103 &amp; RIGHT( Y$37, LEN(Y$37) + 1 - FIND(",",Y$37))))</f>
        <v>fadeOff=,0.6</v>
      </c>
      <c r="Z103" s="81" t="str">
        <f>IF($E103="",
( IF(scriv!AF65&lt;&gt;"", LEFT( scriv!AF65, FIND(",",scriv!AF65)-1) &amp; "=" &amp; $AH103 &amp; RIGHT( scriv!AF65, LEN(scriv!AF65) + 1 - FIND(",",scriv!AF65)),
  IF($Z$36&lt;&gt;"",LEFT( Z$36, FIND(",",Z$36)-1) &amp; "=" &amp; $AH103 &amp; RIGHT( Z$36, LEN(Z$36) + 1 - FIND(",",Z$36)),""))),
IF(scriv!O65&lt;&gt;"", LEFT( scriv!O65, FIND(",",scriv!O65)-1) &amp; "=" &amp; $AH103 &amp; RIGHT( scriv!O65, LEN(scriv!O65) + 1 - FIND(",",scriv!O65)),
LEFT( Z$37, FIND(",",Z$37)-1) &amp; "=" &amp; $AH103 &amp; RIGHT( Z$37, LEN(Z$37) + 1 - FIND(",",Z$37))))</f>
        <v>drawOpen=,1.2</v>
      </c>
      <c r="AA103" s="81" t="str">
        <f>IF($E103="",
( IF(scriv!AG65&lt;&gt;"", LEFT( scriv!AG65, FIND(",",scriv!AG65)-1) &amp; "=" &amp; $AH103 &amp; RIGHT( scriv!AG65, LEN(scriv!AG65) + 1 - FIND(",",scriv!AG65)),
  IF($AA$36&lt;&gt;"",LEFT( AA$36, FIND(",",AA$36)-1) &amp; "=" &amp; $AH103 &amp; RIGHT( AA$36, LEN(AA$36) + 1 - FIND(",",AA$36)),""))),
IF(scriv!P65&lt;&gt;"", LEFT( scriv!P65, FIND(",",scriv!P65)-1) &amp; "=" &amp; $AH103 &amp; RIGHT( scriv!P65, LEN(scriv!P65) + 1 - FIND(",",scriv!P65)),
LEFT( AA$37, FIND(",",AA$37)-1) &amp; "=" &amp; $AH103 &amp; RIGHT( AA$37, LEN(AA$37) + 1 - FIND(",",AA$37))))</f>
        <v>drawClose=,1.2</v>
      </c>
      <c r="AB103" s="167" t="str">
        <f t="shared" ref="AB103:AB166" si="69">$AB$36</f>
        <v>noTitle</v>
      </c>
      <c r="AC103" s="167"/>
      <c r="AD103" s="45"/>
      <c r="AE103" s="168"/>
      <c r="AF103" s="169">
        <f>IF(D103="",scriv!B65,"")</f>
        <v>0</v>
      </c>
      <c r="AG103" s="170" t="str">
        <f t="shared" si="32"/>
        <v/>
      </c>
      <c r="AH103" s="169" t="str">
        <f t="shared" si="33"/>
        <v/>
      </c>
      <c r="AI103" s="169" t="str">
        <f t="shared" si="34"/>
        <v/>
      </c>
      <c r="AJ103" s="86">
        <f>ROUNDDOWN( (LEN(scriv!B65)+1) / 2, 0 )</f>
        <v>0</v>
      </c>
      <c r="AK103" s="82">
        <f t="shared" si="35"/>
        <v>0</v>
      </c>
      <c r="AL103" s="82" t="str">
        <f t="shared" si="36"/>
        <v>-</v>
      </c>
      <c r="AM103" s="82" t="str">
        <f t="shared" si="37"/>
        <v>-</v>
      </c>
      <c r="AN103" s="82" t="str">
        <f t="shared" si="38"/>
        <v>-</v>
      </c>
      <c r="AO103" s="82" t="str">
        <f t="shared" si="39"/>
        <v>-</v>
      </c>
      <c r="AP103" s="82" t="str">
        <f t="shared" si="40"/>
        <v>-</v>
      </c>
      <c r="AQ103" s="82" t="str">
        <f t="shared" si="41"/>
        <v>-</v>
      </c>
      <c r="AR103" s="82" t="str">
        <f t="shared" si="42"/>
        <v>-</v>
      </c>
      <c r="AT103" s="82">
        <f t="shared" si="8"/>
        <v>10</v>
      </c>
      <c r="AU103" s="82" t="str">
        <f ca="1">IF(    MAX(OFFSET(AL103,0,0,MATCH("-",AL103:AL$638,0))) = 0,"",
IFERROR(MAX(OFFSET(AL103,0,0,MATCH("-",AL103:AL$638,0))),""))</f>
        <v/>
      </c>
      <c r="AV103" s="82" t="str">
        <f ca="1">IF(    MAX(OFFSET(AM103,0,0,MATCH("-",AM103:AM$638,0))) = 0,"",
IFERROR(MAX(OFFSET(AM103,0,0,MATCH("-",AM103:AM$638,0))),""))</f>
        <v/>
      </c>
      <c r="AW103" s="82" t="str">
        <f ca="1">IF(    MAX(OFFSET(AN103,0,0,MATCH("-",AN103:AN$638,0))) = 0,"",
IFERROR(MAX(OFFSET(AN103,0,0,MATCH("-",AN103:AN$638,0))),""))</f>
        <v/>
      </c>
      <c r="AX103" s="82" t="str">
        <f ca="1">IF(    MAX(OFFSET(AO103,0,0,MATCH("-",AO103:AO$638,0))) = 0,"",
IFERROR(MAX(OFFSET(AO103,0,0,MATCH("-",AO103:AO$638,0))),""))</f>
        <v/>
      </c>
      <c r="AY103" s="82" t="str">
        <f ca="1">IF(    MAX(OFFSET(AP103,0,0,MATCH("-",AP103:AP$638,0))) = 0,"",
IFERROR(MAX(OFFSET(AP103,0,0,MATCH("-",AP103:AP$638,0))),""))</f>
        <v/>
      </c>
      <c r="AZ103" s="82" t="str">
        <f ca="1">IF(    MAX(OFFSET(AQ103,0,0,MATCH("-",AQ103:AQ$638,0))) = 0,"",
IFERROR(MAX(OFFSET(AQ103,0,0,MATCH("-",AQ103:AQ$638,0))),""))</f>
        <v/>
      </c>
      <c r="BA103" s="82" t="str">
        <f ca="1">IF(    MAX(OFFSET(AR103,0,0,MATCH("-",AR103:AR$638,0))) = 0,"",
IFERROR(MAX(OFFSET(AR103,0,0,MATCH("-",AR103:AR$638,0))),""))</f>
        <v/>
      </c>
      <c r="BB103" s="112">
        <f t="shared" ca="1" si="43"/>
        <v>-198</v>
      </c>
      <c r="BC103" s="111" t="str">
        <f t="shared" ca="1" si="44"/>
        <v>Radius</v>
      </c>
      <c r="BD103" s="112">
        <f t="shared" ca="1" si="45"/>
        <v>0</v>
      </c>
      <c r="BE103" s="111">
        <f t="shared" ca="1" si="46"/>
        <v>200</v>
      </c>
      <c r="BF103" s="113" t="e">
        <f t="shared" ca="1" si="47"/>
        <v>#VALUE!</v>
      </c>
      <c r="BG103" s="113" t="e">
        <f t="shared" ca="1" si="48"/>
        <v>#VALUE!</v>
      </c>
      <c r="BH103" s="112">
        <f t="shared" ca="1" si="49"/>
        <v>2000</v>
      </c>
      <c r="BI103" s="112">
        <f t="shared" ca="1" si="50"/>
        <v>200</v>
      </c>
      <c r="BJ103" s="157"/>
      <c r="BK103" s="157"/>
      <c r="BL103" s="158" t="str">
        <f>scriv!AI65</f>
        <v/>
      </c>
      <c r="BM103" s="157"/>
      <c r="BN103" s="157" t="str">
        <f t="shared" si="51"/>
        <v>node</v>
      </c>
      <c r="BO103" s="157"/>
      <c r="BP103" s="159">
        <f t="shared" ca="1" si="52"/>
        <v>0</v>
      </c>
      <c r="BQ103" s="159">
        <f t="shared" ca="1" si="53"/>
        <v>0</v>
      </c>
      <c r="BR103" s="159">
        <f t="shared" si="18"/>
        <v>1</v>
      </c>
      <c r="BS103" s="159" t="str">
        <f t="shared" si="19"/>
        <v>symbol</v>
      </c>
      <c r="BT103" s="157" t="str">
        <f ca="1">IF(scriv!V65&lt;&gt;"",scriv!V65,
IF(E103="",IFERROR(VLOOKUP(BL103,$AH$40:$BT$638,39,FALSE),$BT$36),
$BT$37))</f>
        <v>NodeSquare</v>
      </c>
      <c r="BU103" s="166">
        <f t="shared" ca="1" si="54"/>
        <v>2000</v>
      </c>
      <c r="BV103" s="166">
        <f t="shared" ca="1" si="55"/>
        <v>200</v>
      </c>
      <c r="BW103" s="166">
        <f t="shared" ca="1" si="56"/>
        <v>0</v>
      </c>
      <c r="BX103" s="166">
        <f t="shared" ca="1" si="57"/>
        <v>0</v>
      </c>
      <c r="BY103" s="180" t="str">
        <f t="shared" si="58"/>
        <v/>
      </c>
      <c r="BZ103" s="180" t="str">
        <f t="shared" si="59"/>
        <v/>
      </c>
      <c r="CA103" s="81" t="str">
        <f>IF(scriv!E65&lt;&gt;"",scriv!E65,"")</f>
        <v/>
      </c>
      <c r="CB103" s="82">
        <f t="shared" si="29"/>
        <v>0</v>
      </c>
      <c r="CC103" s="82">
        <f t="shared" si="60"/>
        <v>0</v>
      </c>
      <c r="CD103" s="82" t="str">
        <f t="shared" si="61"/>
        <v>-</v>
      </c>
      <c r="CE103" s="82" t="str">
        <f t="shared" si="62"/>
        <v>-</v>
      </c>
      <c r="CF103" s="82" t="str">
        <f t="shared" si="63"/>
        <v>-</v>
      </c>
      <c r="CG103" s="82" t="str">
        <f t="shared" si="64"/>
        <v>-</v>
      </c>
      <c r="CH103" s="82" t="str">
        <f t="shared" si="65"/>
        <v>-</v>
      </c>
      <c r="CI103" s="82" t="str">
        <f t="shared" si="66"/>
        <v>-</v>
      </c>
      <c r="CJ103" s="82" t="str">
        <f t="shared" si="67"/>
        <v>-</v>
      </c>
      <c r="CK103" s="82" t="str">
        <f t="shared" si="68"/>
        <v>-</v>
      </c>
    </row>
    <row r="104" spans="1:89" s="82" customFormat="1" ht="18" customHeight="1">
      <c r="A104" s="81" t="str">
        <f>scriv!AH66</f>
        <v/>
      </c>
      <c r="B104" s="81" t="str">
        <f>IF(scriv!D66&lt;&gt;"",scriv!D66,"")</f>
        <v/>
      </c>
      <c r="C104" s="81" t="str">
        <f>IF( scriv!AL66&lt;&gt;"", IF(D104&lt;&gt;"","connection ","")&amp;scriv!AL66,IF(D104&lt;&gt;"","connection",""))</f>
        <v/>
      </c>
      <c r="D104" s="82" t="str">
        <f>scriv!AJ66</f>
        <v/>
      </c>
      <c r="E104" s="82" t="str">
        <f>scriv!AK66</f>
        <v/>
      </c>
      <c r="F104" s="156">
        <f>ROW()</f>
        <v>104</v>
      </c>
      <c r="I104" s="81" t="str">
        <f>IF(scriv!AA66&lt;&gt;"",scriv!AA66,J104)</f>
        <v/>
      </c>
      <c r="J104" s="81" t="str">
        <f>IF(scriv!AB66&lt;&gt;"",scriv!AB66,"")</f>
        <v/>
      </c>
      <c r="K104" s="82" t="str">
        <f t="shared" si="3"/>
        <v>none</v>
      </c>
      <c r="L104" s="82" t="str">
        <f t="shared" si="30"/>
        <v>+++&amp;speakTT=</v>
      </c>
      <c r="M104" s="82" t="str">
        <f t="shared" ref="M104:M167" si="70">$M$36</f>
        <v>OpenClose</v>
      </c>
      <c r="N104" s="82" t="str">
        <f t="shared" si="5"/>
        <v/>
      </c>
      <c r="O104" s="119" t="str">
        <f t="shared" si="31"/>
        <v/>
      </c>
      <c r="P104" s="81" t="str">
        <f>IF(scriv!I66&lt;&gt;"",scriv!I66,"")</f>
        <v/>
      </c>
      <c r="Q104" s="81" t="str">
        <f>IF(scriv!J66&lt;&gt;"",scriv!J66,"")</f>
        <v/>
      </c>
      <c r="R104" s="81">
        <f>IF(scriv!K66&lt;&gt;"",scriv!K66,
IF(I104&lt;&gt;"",1,$R$36))</f>
        <v>0</v>
      </c>
      <c r="S104" s="81" t="str">
        <f>IF(scriv!L66&lt;&gt;"",scriv!L66,
IF(scriv!AB66&lt;&gt;"",$S$36,"none"))</f>
        <v>none</v>
      </c>
      <c r="T104" s="81" t="str">
        <f>IF(scriv!Q66&lt;&gt;"",scriv!Q66,"")</f>
        <v/>
      </c>
      <c r="U104" s="81" t="str">
        <f>IF(scriv!R66&lt;&gt;"",scriv!R66,"")</f>
        <v/>
      </c>
      <c r="V104" s="81" t="str">
        <f>IF(scriv!S66&lt;&gt;"",scriv!S66,"")</f>
        <v/>
      </c>
      <c r="W104" s="81" t="str">
        <f>IF(scriv!T66&lt;&gt;"",scriv!T66,"")</f>
        <v/>
      </c>
      <c r="X104" s="81" t="str">
        <f>IF($E104="",
( IF(scriv!AD66&lt;&gt;"", LEFT( scriv!AD66, FIND(",",scriv!AD66)-1) &amp; "=" &amp; $AH104 &amp; RIGHT( scriv!AD66, LEN(scriv!AD66) + 1 - FIND(",",scriv!AD66)),
  IF($X$36&lt;&gt;"",LEFT( X$36, FIND(",",X$36)-1) &amp; "=" &amp; $AH104 &amp; RIGHT( X$36, LEN(X$36) + 1 - FIND(",",X$36)),""))),
IF(scriv!M66&lt;&gt;"", LEFT( scriv!M66, FIND(",",scriv!M66)-1) &amp; "=" &amp; $AH104 &amp; RIGHT( scriv!M66, LEN(scriv!M66) + 1 - FIND(",",scriv!M66)),
LEFT( X$37, FIND(",",X$37)-1) &amp; "=" &amp; $AH104 &amp; RIGHT( X$37, LEN(X$37) + 1 - FIND(",",X$37))))</f>
        <v>fadeOn=,0.6</v>
      </c>
      <c r="Y104" s="81" t="str">
        <f>IF($E104="",
( IF(scriv!AE66&lt;&gt;"", LEFT( scriv!AE66, FIND(",",scriv!AE66)-1) &amp; "=" &amp; $AH104 &amp; RIGHT( scriv!AE66, LEN(scriv!AE66) + 1 - FIND(",",scriv!AE66)),
  IF($Y$36&lt;&gt;"",LEFT( Y$36, FIND(",",Y$36)-1) &amp; "=" &amp; $AH104 &amp; RIGHT( Y$36, LEN(Y$36) + 1 - FIND(",",Y$36)),""))),
IF(scriv!N66&lt;&gt;"", LEFT( scriv!N66, FIND(",",scriv!N66)-1) &amp; "=" &amp; $AH104 &amp; RIGHT( scriv!N66, LEN(scriv!N66) + 1 - FIND(",",scriv!N66)),
LEFT( Y$37, FIND(",",Y$37)-1) &amp; "=" &amp; $AH104 &amp; RIGHT( Y$37, LEN(Y$37) + 1 - FIND(",",Y$37))))</f>
        <v>fadeOff=,0.6</v>
      </c>
      <c r="Z104" s="81" t="str">
        <f>IF($E104="",
( IF(scriv!AF66&lt;&gt;"", LEFT( scriv!AF66, FIND(",",scriv!AF66)-1) &amp; "=" &amp; $AH104 &amp; RIGHT( scriv!AF66, LEN(scriv!AF66) + 1 - FIND(",",scriv!AF66)),
  IF($Z$36&lt;&gt;"",LEFT( Z$36, FIND(",",Z$36)-1) &amp; "=" &amp; $AH104 &amp; RIGHT( Z$36, LEN(Z$36) + 1 - FIND(",",Z$36)),""))),
IF(scriv!O66&lt;&gt;"", LEFT( scriv!O66, FIND(",",scriv!O66)-1) &amp; "=" &amp; $AH104 &amp; RIGHT( scriv!O66, LEN(scriv!O66) + 1 - FIND(",",scriv!O66)),
LEFT( Z$37, FIND(",",Z$37)-1) &amp; "=" &amp; $AH104 &amp; RIGHT( Z$37, LEN(Z$37) + 1 - FIND(",",Z$37))))</f>
        <v>drawOpen=,1.2</v>
      </c>
      <c r="AA104" s="81" t="str">
        <f>IF($E104="",
( IF(scriv!AG66&lt;&gt;"", LEFT( scriv!AG66, FIND(",",scriv!AG66)-1) &amp; "=" &amp; $AH104 &amp; RIGHT( scriv!AG66, LEN(scriv!AG66) + 1 - FIND(",",scriv!AG66)),
  IF($AA$36&lt;&gt;"",LEFT( AA$36, FIND(",",AA$36)-1) &amp; "=" &amp; $AH104 &amp; RIGHT( AA$36, LEN(AA$36) + 1 - FIND(",",AA$36)),""))),
IF(scriv!P66&lt;&gt;"", LEFT( scriv!P66, FIND(",",scriv!P66)-1) &amp; "=" &amp; $AH104 &amp; RIGHT( scriv!P66, LEN(scriv!P66) + 1 - FIND(",",scriv!P66)),
LEFT( AA$37, FIND(",",AA$37)-1) &amp; "=" &amp; $AH104 &amp; RIGHT( AA$37, LEN(AA$37) + 1 - FIND(",",AA$37))))</f>
        <v>drawClose=,1.2</v>
      </c>
      <c r="AB104" s="167" t="str">
        <f t="shared" si="69"/>
        <v>noTitle</v>
      </c>
      <c r="AC104" s="167"/>
      <c r="AD104" s="45"/>
      <c r="AE104" s="168"/>
      <c r="AF104" s="169">
        <f>IF(D104="",scriv!B66,"")</f>
        <v>0</v>
      </c>
      <c r="AG104" s="170" t="str">
        <f t="shared" si="32"/>
        <v/>
      </c>
      <c r="AH104" s="169" t="str">
        <f t="shared" si="33"/>
        <v/>
      </c>
      <c r="AI104" s="169" t="str">
        <f t="shared" si="34"/>
        <v/>
      </c>
      <c r="AJ104" s="86">
        <f>ROUNDDOWN( (LEN(scriv!B66)+1) / 2, 0 )</f>
        <v>0</v>
      </c>
      <c r="AK104" s="82">
        <f t="shared" si="35"/>
        <v>0</v>
      </c>
      <c r="AL104" s="82" t="str">
        <f t="shared" si="36"/>
        <v>-</v>
      </c>
      <c r="AM104" s="82" t="str">
        <f t="shared" si="37"/>
        <v>-</v>
      </c>
      <c r="AN104" s="82" t="str">
        <f t="shared" si="38"/>
        <v>-</v>
      </c>
      <c r="AO104" s="82" t="str">
        <f t="shared" si="39"/>
        <v>-</v>
      </c>
      <c r="AP104" s="82" t="str">
        <f t="shared" si="40"/>
        <v>-</v>
      </c>
      <c r="AQ104" s="82" t="str">
        <f t="shared" si="41"/>
        <v>-</v>
      </c>
      <c r="AR104" s="82" t="str">
        <f t="shared" si="42"/>
        <v>-</v>
      </c>
      <c r="AT104" s="82">
        <f t="shared" si="8"/>
        <v>10</v>
      </c>
      <c r="AU104" s="82" t="str">
        <f ca="1">IF(    MAX(OFFSET(AL104,0,0,MATCH("-",AL104:AL$638,0))) = 0,"",
IFERROR(MAX(OFFSET(AL104,0,0,MATCH("-",AL104:AL$638,0))),""))</f>
        <v/>
      </c>
      <c r="AV104" s="82" t="str">
        <f ca="1">IF(    MAX(OFFSET(AM104,0,0,MATCH("-",AM104:AM$638,0))) = 0,"",
IFERROR(MAX(OFFSET(AM104,0,0,MATCH("-",AM104:AM$638,0))),""))</f>
        <v/>
      </c>
      <c r="AW104" s="82" t="str">
        <f ca="1">IF(    MAX(OFFSET(AN104,0,0,MATCH("-",AN104:AN$638,0))) = 0,"",
IFERROR(MAX(OFFSET(AN104,0,0,MATCH("-",AN104:AN$638,0))),""))</f>
        <v/>
      </c>
      <c r="AX104" s="82" t="str">
        <f ca="1">IF(    MAX(OFFSET(AO104,0,0,MATCH("-",AO104:AO$638,0))) = 0,"",
IFERROR(MAX(OFFSET(AO104,0,0,MATCH("-",AO104:AO$638,0))),""))</f>
        <v/>
      </c>
      <c r="AY104" s="82" t="str">
        <f ca="1">IF(    MAX(OFFSET(AP104,0,0,MATCH("-",AP104:AP$638,0))) = 0,"",
IFERROR(MAX(OFFSET(AP104,0,0,MATCH("-",AP104:AP$638,0))),""))</f>
        <v/>
      </c>
      <c r="AZ104" s="82" t="str">
        <f ca="1">IF(    MAX(OFFSET(AQ104,0,0,MATCH("-",AQ104:AQ$638,0))) = 0,"",
IFERROR(MAX(OFFSET(AQ104,0,0,MATCH("-",AQ104:AQ$638,0))),""))</f>
        <v/>
      </c>
      <c r="BA104" s="82" t="str">
        <f ca="1">IF(    MAX(OFFSET(AR104,0,0,MATCH("-",AR104:AR$638,0))) = 0,"",
IFERROR(MAX(OFFSET(AR104,0,0,MATCH("-",AR104:AR$638,0))),""))</f>
        <v/>
      </c>
      <c r="BB104" s="112">
        <f t="shared" ca="1" si="43"/>
        <v>-198</v>
      </c>
      <c r="BC104" s="111" t="str">
        <f t="shared" ca="1" si="44"/>
        <v>Radius</v>
      </c>
      <c r="BD104" s="112">
        <f t="shared" ca="1" si="45"/>
        <v>0</v>
      </c>
      <c r="BE104" s="111">
        <f t="shared" ca="1" si="46"/>
        <v>200</v>
      </c>
      <c r="BF104" s="113" t="e">
        <f t="shared" ca="1" si="47"/>
        <v>#VALUE!</v>
      </c>
      <c r="BG104" s="113" t="e">
        <f t="shared" ca="1" si="48"/>
        <v>#VALUE!</v>
      </c>
      <c r="BH104" s="112">
        <f t="shared" ca="1" si="49"/>
        <v>2000</v>
      </c>
      <c r="BI104" s="112">
        <f t="shared" ca="1" si="50"/>
        <v>200</v>
      </c>
      <c r="BJ104" s="157"/>
      <c r="BK104" s="157"/>
      <c r="BL104" s="158" t="str">
        <f>scriv!AI66</f>
        <v/>
      </c>
      <c r="BM104" s="157"/>
      <c r="BN104" s="157" t="str">
        <f t="shared" si="51"/>
        <v>node</v>
      </c>
      <c r="BO104" s="157"/>
      <c r="BP104" s="159">
        <f t="shared" ca="1" si="52"/>
        <v>0</v>
      </c>
      <c r="BQ104" s="159">
        <f t="shared" ca="1" si="53"/>
        <v>0</v>
      </c>
      <c r="BR104" s="159">
        <f t="shared" si="18"/>
        <v>1</v>
      </c>
      <c r="BS104" s="159" t="str">
        <f t="shared" si="19"/>
        <v>symbol</v>
      </c>
      <c r="BT104" s="157" t="str">
        <f ca="1">IF(scriv!V66&lt;&gt;"",scriv!V66,
IF(E104="",IFERROR(VLOOKUP(BL104,$AH$40:$BT$638,39,FALSE),$BT$36),
$BT$37))</f>
        <v>NodeSquare</v>
      </c>
      <c r="BU104" s="166">
        <f t="shared" ca="1" si="54"/>
        <v>2000</v>
      </c>
      <c r="BV104" s="166">
        <f t="shared" ca="1" si="55"/>
        <v>200</v>
      </c>
      <c r="BW104" s="166">
        <f t="shared" ca="1" si="56"/>
        <v>0</v>
      </c>
      <c r="BX104" s="166">
        <f t="shared" ca="1" si="57"/>
        <v>0</v>
      </c>
      <c r="BY104" s="180" t="str">
        <f t="shared" si="58"/>
        <v/>
      </c>
      <c r="BZ104" s="180" t="str">
        <f t="shared" si="59"/>
        <v/>
      </c>
      <c r="CA104" s="81" t="str">
        <f>IF(scriv!E66&lt;&gt;"",scriv!E66,"")</f>
        <v/>
      </c>
      <c r="CB104" s="82">
        <f t="shared" si="29"/>
        <v>0</v>
      </c>
      <c r="CC104" s="82">
        <f t="shared" si="60"/>
        <v>0</v>
      </c>
      <c r="CD104" s="82" t="str">
        <f t="shared" si="61"/>
        <v>-</v>
      </c>
      <c r="CE104" s="82" t="str">
        <f t="shared" si="62"/>
        <v>-</v>
      </c>
      <c r="CF104" s="82" t="str">
        <f t="shared" si="63"/>
        <v>-</v>
      </c>
      <c r="CG104" s="82" t="str">
        <f t="shared" si="64"/>
        <v>-</v>
      </c>
      <c r="CH104" s="82" t="str">
        <f t="shared" si="65"/>
        <v>-</v>
      </c>
      <c r="CI104" s="82" t="str">
        <f t="shared" si="66"/>
        <v>-</v>
      </c>
      <c r="CJ104" s="82" t="str">
        <f t="shared" si="67"/>
        <v>-</v>
      </c>
      <c r="CK104" s="82" t="str">
        <f t="shared" si="68"/>
        <v>-</v>
      </c>
    </row>
    <row r="105" spans="1:89" s="82" customFormat="1" ht="18" customHeight="1">
      <c r="A105" s="81" t="str">
        <f>scriv!AH67</f>
        <v/>
      </c>
      <c r="B105" s="81" t="str">
        <f>IF(scriv!D67&lt;&gt;"",scriv!D67,"")</f>
        <v/>
      </c>
      <c r="C105" s="81" t="str">
        <f>IF( scriv!AL67&lt;&gt;"", IF(D105&lt;&gt;"","connection ","")&amp;scriv!AL67,IF(D105&lt;&gt;"","connection",""))</f>
        <v/>
      </c>
      <c r="D105" s="82" t="str">
        <f>scriv!AJ67</f>
        <v/>
      </c>
      <c r="E105" s="82" t="str">
        <f>scriv!AK67</f>
        <v/>
      </c>
      <c r="F105" s="156">
        <f>ROW()</f>
        <v>105</v>
      </c>
      <c r="I105" s="81" t="str">
        <f>IF(scriv!AA67&lt;&gt;"",scriv!AA67,J105)</f>
        <v/>
      </c>
      <c r="J105" s="81" t="str">
        <f>IF(scriv!AB67&lt;&gt;"",scriv!AB67,"")</f>
        <v/>
      </c>
      <c r="K105" s="82" t="str">
        <f t="shared" si="3"/>
        <v>none</v>
      </c>
      <c r="L105" s="82" t="str">
        <f t="shared" si="30"/>
        <v>+++&amp;speakTT=</v>
      </c>
      <c r="M105" s="82" t="str">
        <f t="shared" si="70"/>
        <v>OpenClose</v>
      </c>
      <c r="N105" s="82" t="str">
        <f t="shared" si="5"/>
        <v/>
      </c>
      <c r="O105" s="119" t="str">
        <f t="shared" si="31"/>
        <v/>
      </c>
      <c r="P105" s="81" t="str">
        <f>IF(scriv!I67&lt;&gt;"",scriv!I67,"")</f>
        <v/>
      </c>
      <c r="Q105" s="81" t="str">
        <f>IF(scriv!J67&lt;&gt;"",scriv!J67,"")</f>
        <v/>
      </c>
      <c r="R105" s="81">
        <f>IF(scriv!K67&lt;&gt;"",scriv!K67,
IF(I105&lt;&gt;"",1,$R$36))</f>
        <v>0</v>
      </c>
      <c r="S105" s="81" t="str">
        <f>IF(scriv!L67&lt;&gt;"",scriv!L67,
IF(scriv!AB67&lt;&gt;"",$S$36,"none"))</f>
        <v>none</v>
      </c>
      <c r="T105" s="81" t="str">
        <f>IF(scriv!Q67&lt;&gt;"",scriv!Q67,"")</f>
        <v/>
      </c>
      <c r="U105" s="81" t="str">
        <f>IF(scriv!R67&lt;&gt;"",scriv!R67,"")</f>
        <v/>
      </c>
      <c r="V105" s="81" t="str">
        <f>IF(scriv!S67&lt;&gt;"",scriv!S67,"")</f>
        <v/>
      </c>
      <c r="W105" s="81" t="str">
        <f>IF(scriv!T67&lt;&gt;"",scriv!T67,"")</f>
        <v/>
      </c>
      <c r="X105" s="81" t="str">
        <f>IF($E105="",
( IF(scriv!AD67&lt;&gt;"", LEFT( scriv!AD67, FIND(",",scriv!AD67)-1) &amp; "=" &amp; $AH105 &amp; RIGHT( scriv!AD67, LEN(scriv!AD67) + 1 - FIND(",",scriv!AD67)),
  IF($X$36&lt;&gt;"",LEFT( X$36, FIND(",",X$36)-1) &amp; "=" &amp; $AH105 &amp; RIGHT( X$36, LEN(X$36) + 1 - FIND(",",X$36)),""))),
IF(scriv!M67&lt;&gt;"", LEFT( scriv!M67, FIND(",",scriv!M67)-1) &amp; "=" &amp; $AH105 &amp; RIGHT( scriv!M67, LEN(scriv!M67) + 1 - FIND(",",scriv!M67)),
LEFT( X$37, FIND(",",X$37)-1) &amp; "=" &amp; $AH105 &amp; RIGHT( X$37, LEN(X$37) + 1 - FIND(",",X$37))))</f>
        <v>fadeOn=,0.6</v>
      </c>
      <c r="Y105" s="81" t="str">
        <f>IF($E105="",
( IF(scriv!AE67&lt;&gt;"", LEFT( scriv!AE67, FIND(",",scriv!AE67)-1) &amp; "=" &amp; $AH105 &amp; RIGHT( scriv!AE67, LEN(scriv!AE67) + 1 - FIND(",",scriv!AE67)),
  IF($Y$36&lt;&gt;"",LEFT( Y$36, FIND(",",Y$36)-1) &amp; "=" &amp; $AH105 &amp; RIGHT( Y$36, LEN(Y$36) + 1 - FIND(",",Y$36)),""))),
IF(scriv!N67&lt;&gt;"", LEFT( scriv!N67, FIND(",",scriv!N67)-1) &amp; "=" &amp; $AH105 &amp; RIGHT( scriv!N67, LEN(scriv!N67) + 1 - FIND(",",scriv!N67)),
LEFT( Y$37, FIND(",",Y$37)-1) &amp; "=" &amp; $AH105 &amp; RIGHT( Y$37, LEN(Y$37) + 1 - FIND(",",Y$37))))</f>
        <v>fadeOff=,0.6</v>
      </c>
      <c r="Z105" s="81" t="str">
        <f>IF($E105="",
( IF(scriv!AF67&lt;&gt;"", LEFT( scriv!AF67, FIND(",",scriv!AF67)-1) &amp; "=" &amp; $AH105 &amp; RIGHT( scriv!AF67, LEN(scriv!AF67) + 1 - FIND(",",scriv!AF67)),
  IF($Z$36&lt;&gt;"",LEFT( Z$36, FIND(",",Z$36)-1) &amp; "=" &amp; $AH105 &amp; RIGHT( Z$36, LEN(Z$36) + 1 - FIND(",",Z$36)),""))),
IF(scriv!O67&lt;&gt;"", LEFT( scriv!O67, FIND(",",scriv!O67)-1) &amp; "=" &amp; $AH105 &amp; RIGHT( scriv!O67, LEN(scriv!O67) + 1 - FIND(",",scriv!O67)),
LEFT( Z$37, FIND(",",Z$37)-1) &amp; "=" &amp; $AH105 &amp; RIGHT( Z$37, LEN(Z$37) + 1 - FIND(",",Z$37))))</f>
        <v>drawOpen=,1.2</v>
      </c>
      <c r="AA105" s="81" t="str">
        <f>IF($E105="",
( IF(scriv!AG67&lt;&gt;"", LEFT( scriv!AG67, FIND(",",scriv!AG67)-1) &amp; "=" &amp; $AH105 &amp; RIGHT( scriv!AG67, LEN(scriv!AG67) + 1 - FIND(",",scriv!AG67)),
  IF($AA$36&lt;&gt;"",LEFT( AA$36, FIND(",",AA$36)-1) &amp; "=" &amp; $AH105 &amp; RIGHT( AA$36, LEN(AA$36) + 1 - FIND(",",AA$36)),""))),
IF(scriv!P67&lt;&gt;"", LEFT( scriv!P67, FIND(",",scriv!P67)-1) &amp; "=" &amp; $AH105 &amp; RIGHT( scriv!P67, LEN(scriv!P67) + 1 - FIND(",",scriv!P67)),
LEFT( AA$37, FIND(",",AA$37)-1) &amp; "=" &amp; $AH105 &amp; RIGHT( AA$37, LEN(AA$37) + 1 - FIND(",",AA$37))))</f>
        <v>drawClose=,1.2</v>
      </c>
      <c r="AB105" s="167" t="str">
        <f t="shared" si="69"/>
        <v>noTitle</v>
      </c>
      <c r="AC105" s="167"/>
      <c r="AD105" s="45"/>
      <c r="AE105" s="168"/>
      <c r="AF105" s="169">
        <f>IF(D105="",scriv!B67,"")</f>
        <v>0</v>
      </c>
      <c r="AG105" s="170" t="str">
        <f t="shared" si="32"/>
        <v/>
      </c>
      <c r="AH105" s="169" t="str">
        <f t="shared" si="33"/>
        <v/>
      </c>
      <c r="AI105" s="169" t="str">
        <f t="shared" si="34"/>
        <v/>
      </c>
      <c r="AJ105" s="86">
        <f>ROUNDDOWN( (LEN(scriv!B67)+1) / 2, 0 )</f>
        <v>0</v>
      </c>
      <c r="AK105" s="82">
        <f t="shared" si="35"/>
        <v>0</v>
      </c>
      <c r="AL105" s="82" t="str">
        <f t="shared" si="36"/>
        <v>-</v>
      </c>
      <c r="AM105" s="82" t="str">
        <f t="shared" si="37"/>
        <v>-</v>
      </c>
      <c r="AN105" s="82" t="str">
        <f t="shared" si="38"/>
        <v>-</v>
      </c>
      <c r="AO105" s="82" t="str">
        <f t="shared" si="39"/>
        <v>-</v>
      </c>
      <c r="AP105" s="82" t="str">
        <f t="shared" si="40"/>
        <v>-</v>
      </c>
      <c r="AQ105" s="82" t="str">
        <f t="shared" si="41"/>
        <v>-</v>
      </c>
      <c r="AR105" s="82" t="str">
        <f t="shared" si="42"/>
        <v>-</v>
      </c>
      <c r="AT105" s="82">
        <f t="shared" si="8"/>
        <v>10</v>
      </c>
      <c r="AU105" s="82" t="str">
        <f ca="1">IF(    MAX(OFFSET(AL105,0,0,MATCH("-",AL105:AL$638,0))) = 0,"",
IFERROR(MAX(OFFSET(AL105,0,0,MATCH("-",AL105:AL$638,0))),""))</f>
        <v/>
      </c>
      <c r="AV105" s="82" t="str">
        <f ca="1">IF(    MAX(OFFSET(AM105,0,0,MATCH("-",AM105:AM$638,0))) = 0,"",
IFERROR(MAX(OFFSET(AM105,0,0,MATCH("-",AM105:AM$638,0))),""))</f>
        <v/>
      </c>
      <c r="AW105" s="82" t="str">
        <f ca="1">IF(    MAX(OFFSET(AN105,0,0,MATCH("-",AN105:AN$638,0))) = 0,"",
IFERROR(MAX(OFFSET(AN105,0,0,MATCH("-",AN105:AN$638,0))),""))</f>
        <v/>
      </c>
      <c r="AX105" s="82" t="str">
        <f ca="1">IF(    MAX(OFFSET(AO105,0,0,MATCH("-",AO105:AO$638,0))) = 0,"",
IFERROR(MAX(OFFSET(AO105,0,0,MATCH("-",AO105:AO$638,0))),""))</f>
        <v/>
      </c>
      <c r="AY105" s="82" t="str">
        <f ca="1">IF(    MAX(OFFSET(AP105,0,0,MATCH("-",AP105:AP$638,0))) = 0,"",
IFERROR(MAX(OFFSET(AP105,0,0,MATCH("-",AP105:AP$638,0))),""))</f>
        <v/>
      </c>
      <c r="AZ105" s="82" t="str">
        <f ca="1">IF(    MAX(OFFSET(AQ105,0,0,MATCH("-",AQ105:AQ$638,0))) = 0,"",
IFERROR(MAX(OFFSET(AQ105,0,0,MATCH("-",AQ105:AQ$638,0))),""))</f>
        <v/>
      </c>
      <c r="BA105" s="82" t="str">
        <f ca="1">IF(    MAX(OFFSET(AR105,0,0,MATCH("-",AR105:AR$638,0))) = 0,"",
IFERROR(MAX(OFFSET(AR105,0,0,MATCH("-",AR105:AR$638,0))),""))</f>
        <v/>
      </c>
      <c r="BB105" s="112">
        <f t="shared" ca="1" si="43"/>
        <v>-198</v>
      </c>
      <c r="BC105" s="111" t="str">
        <f t="shared" ca="1" si="44"/>
        <v>Radius</v>
      </c>
      <c r="BD105" s="112">
        <f t="shared" ca="1" si="45"/>
        <v>0</v>
      </c>
      <c r="BE105" s="111">
        <f t="shared" ca="1" si="46"/>
        <v>200</v>
      </c>
      <c r="BF105" s="113" t="e">
        <f t="shared" ca="1" si="47"/>
        <v>#VALUE!</v>
      </c>
      <c r="BG105" s="113" t="e">
        <f t="shared" ca="1" si="48"/>
        <v>#VALUE!</v>
      </c>
      <c r="BH105" s="112">
        <f t="shared" ca="1" si="49"/>
        <v>2000</v>
      </c>
      <c r="BI105" s="112">
        <f t="shared" ca="1" si="50"/>
        <v>200</v>
      </c>
      <c r="BJ105" s="157"/>
      <c r="BK105" s="157"/>
      <c r="BL105" s="158" t="str">
        <f>scriv!AI67</f>
        <v/>
      </c>
      <c r="BM105" s="157"/>
      <c r="BN105" s="157" t="str">
        <f t="shared" si="51"/>
        <v>node</v>
      </c>
      <c r="BO105" s="157"/>
      <c r="BP105" s="159">
        <f t="shared" ca="1" si="52"/>
        <v>0</v>
      </c>
      <c r="BQ105" s="159">
        <f t="shared" ca="1" si="53"/>
        <v>0</v>
      </c>
      <c r="BR105" s="159">
        <f t="shared" si="18"/>
        <v>1</v>
      </c>
      <c r="BS105" s="159" t="str">
        <f t="shared" si="19"/>
        <v>symbol</v>
      </c>
      <c r="BT105" s="157" t="str">
        <f ca="1">IF(scriv!V67&lt;&gt;"",scriv!V67,
IF(E105="",IFERROR(VLOOKUP(BL105,$AH$40:$BT$638,39,FALSE),$BT$36),
$BT$37))</f>
        <v>NodeSquare</v>
      </c>
      <c r="BU105" s="166">
        <f t="shared" ca="1" si="54"/>
        <v>2000</v>
      </c>
      <c r="BV105" s="166">
        <f t="shared" ca="1" si="55"/>
        <v>200</v>
      </c>
      <c r="BW105" s="166">
        <f t="shared" ca="1" si="56"/>
        <v>0</v>
      </c>
      <c r="BX105" s="166">
        <f t="shared" ca="1" si="57"/>
        <v>0</v>
      </c>
      <c r="BY105" s="180" t="str">
        <f t="shared" si="58"/>
        <v/>
      </c>
      <c r="BZ105" s="180" t="str">
        <f t="shared" si="59"/>
        <v/>
      </c>
      <c r="CA105" s="81" t="str">
        <f>IF(scriv!E67&lt;&gt;"",scriv!E67,"")</f>
        <v/>
      </c>
      <c r="CB105" s="82">
        <f t="shared" ref="CB105:CB168" si="71">$CB$36</f>
        <v>0</v>
      </c>
      <c r="CC105" s="82">
        <f t="shared" si="60"/>
        <v>0</v>
      </c>
      <c r="CD105" s="82" t="str">
        <f t="shared" si="61"/>
        <v>-</v>
      </c>
      <c r="CE105" s="82" t="str">
        <f t="shared" si="62"/>
        <v>-</v>
      </c>
      <c r="CF105" s="82" t="str">
        <f t="shared" si="63"/>
        <v>-</v>
      </c>
      <c r="CG105" s="82" t="str">
        <f t="shared" si="64"/>
        <v>-</v>
      </c>
      <c r="CH105" s="82" t="str">
        <f t="shared" si="65"/>
        <v>-</v>
      </c>
      <c r="CI105" s="82" t="str">
        <f t="shared" si="66"/>
        <v>-</v>
      </c>
      <c r="CJ105" s="82" t="str">
        <f t="shared" si="67"/>
        <v>-</v>
      </c>
      <c r="CK105" s="82" t="str">
        <f t="shared" si="68"/>
        <v>-</v>
      </c>
    </row>
    <row r="106" spans="1:89" s="82" customFormat="1" ht="18" customHeight="1">
      <c r="A106" s="81" t="str">
        <f>scriv!AH68</f>
        <v/>
      </c>
      <c r="B106" s="81" t="str">
        <f>IF(scriv!D68&lt;&gt;"",scriv!D68,"")</f>
        <v/>
      </c>
      <c r="C106" s="81" t="str">
        <f>IF( scriv!AL68&lt;&gt;"", IF(D106&lt;&gt;"","connection ","")&amp;scriv!AL68,IF(D106&lt;&gt;"","connection",""))</f>
        <v/>
      </c>
      <c r="D106" s="82" t="str">
        <f>scriv!AJ68</f>
        <v/>
      </c>
      <c r="E106" s="82" t="str">
        <f>scriv!AK68</f>
        <v/>
      </c>
      <c r="F106" s="156">
        <f>ROW()</f>
        <v>106</v>
      </c>
      <c r="I106" s="81" t="str">
        <f>IF(scriv!AA68&lt;&gt;"",scriv!AA68,J106)</f>
        <v/>
      </c>
      <c r="J106" s="81" t="str">
        <f>IF(scriv!AB68&lt;&gt;"",scriv!AB68,"")</f>
        <v/>
      </c>
      <c r="K106" s="82" t="str">
        <f t="shared" ref="K106:K169" si="72">$K$36</f>
        <v>none</v>
      </c>
      <c r="L106" s="82" t="str">
        <f t="shared" ref="L106:L169" si="73">$L$36&amp;A106</f>
        <v>+++&amp;speakTT=</v>
      </c>
      <c r="M106" s="82" t="str">
        <f t="shared" si="70"/>
        <v>OpenClose</v>
      </c>
      <c r="N106" s="82" t="str">
        <f t="shared" ref="N106:N169" si="74">$N$36</f>
        <v/>
      </c>
      <c r="O106" s="119" t="str">
        <f t="shared" ref="O106:O169" si="75">IF(P106&lt;&gt;"","+++&amp;openLink="&amp;P106,"")</f>
        <v/>
      </c>
      <c r="P106" s="81" t="str">
        <f>IF(scriv!I68&lt;&gt;"",scriv!I68,"")</f>
        <v/>
      </c>
      <c r="Q106" s="81" t="str">
        <f>IF(scriv!J68&lt;&gt;"",scriv!J68,"")</f>
        <v/>
      </c>
      <c r="R106" s="81">
        <f>IF(scriv!K68&lt;&gt;"",scriv!K68,
IF(I106&lt;&gt;"",1,$R$36))</f>
        <v>0</v>
      </c>
      <c r="S106" s="81" t="str">
        <f>IF(scriv!L68&lt;&gt;"",scriv!L68,
IF(scriv!AB68&lt;&gt;"",$S$36,"none"))</f>
        <v>none</v>
      </c>
      <c r="T106" s="81" t="str">
        <f>IF(scriv!Q68&lt;&gt;"",scriv!Q68,"")</f>
        <v/>
      </c>
      <c r="U106" s="81" t="str">
        <f>IF(scriv!R68&lt;&gt;"",scriv!R68,"")</f>
        <v/>
      </c>
      <c r="V106" s="81" t="str">
        <f>IF(scriv!S68&lt;&gt;"",scriv!S68,"")</f>
        <v/>
      </c>
      <c r="W106" s="81" t="str">
        <f>IF(scriv!T68&lt;&gt;"",scriv!T68,"")</f>
        <v/>
      </c>
      <c r="X106" s="81" t="str">
        <f>IF($E106="",
( IF(scriv!AD68&lt;&gt;"", LEFT( scriv!AD68, FIND(",",scriv!AD68)-1) &amp; "=" &amp; $AH106 &amp; RIGHT( scriv!AD68, LEN(scriv!AD68) + 1 - FIND(",",scriv!AD68)),
  IF($X$36&lt;&gt;"",LEFT( X$36, FIND(",",X$36)-1) &amp; "=" &amp; $AH106 &amp; RIGHT( X$36, LEN(X$36) + 1 - FIND(",",X$36)),""))),
IF(scriv!M68&lt;&gt;"", LEFT( scriv!M68, FIND(",",scriv!M68)-1) &amp; "=" &amp; $AH106 &amp; RIGHT( scriv!M68, LEN(scriv!M68) + 1 - FIND(",",scriv!M68)),
LEFT( X$37, FIND(",",X$37)-1) &amp; "=" &amp; $AH106 &amp; RIGHT( X$37, LEN(X$37) + 1 - FIND(",",X$37))))</f>
        <v>fadeOn=,0.6</v>
      </c>
      <c r="Y106" s="81" t="str">
        <f>IF($E106="",
( IF(scriv!AE68&lt;&gt;"", LEFT( scriv!AE68, FIND(",",scriv!AE68)-1) &amp; "=" &amp; $AH106 &amp; RIGHT( scriv!AE68, LEN(scriv!AE68) + 1 - FIND(",",scriv!AE68)),
  IF($Y$36&lt;&gt;"",LEFT( Y$36, FIND(",",Y$36)-1) &amp; "=" &amp; $AH106 &amp; RIGHT( Y$36, LEN(Y$36) + 1 - FIND(",",Y$36)),""))),
IF(scriv!N68&lt;&gt;"", LEFT( scriv!N68, FIND(",",scriv!N68)-1) &amp; "=" &amp; $AH106 &amp; RIGHT( scriv!N68, LEN(scriv!N68) + 1 - FIND(",",scriv!N68)),
LEFT( Y$37, FIND(",",Y$37)-1) &amp; "=" &amp; $AH106 &amp; RIGHT( Y$37, LEN(Y$37) + 1 - FIND(",",Y$37))))</f>
        <v>fadeOff=,0.6</v>
      </c>
      <c r="Z106" s="81" t="str">
        <f>IF($E106="",
( IF(scriv!AF68&lt;&gt;"", LEFT( scriv!AF68, FIND(",",scriv!AF68)-1) &amp; "=" &amp; $AH106 &amp; RIGHT( scriv!AF68, LEN(scriv!AF68) + 1 - FIND(",",scriv!AF68)),
  IF($Z$36&lt;&gt;"",LEFT( Z$36, FIND(",",Z$36)-1) &amp; "=" &amp; $AH106 &amp; RIGHT( Z$36, LEN(Z$36) + 1 - FIND(",",Z$36)),""))),
IF(scriv!O68&lt;&gt;"", LEFT( scriv!O68, FIND(",",scriv!O68)-1) &amp; "=" &amp; $AH106 &amp; RIGHT( scriv!O68, LEN(scriv!O68) + 1 - FIND(",",scriv!O68)),
LEFT( Z$37, FIND(",",Z$37)-1) &amp; "=" &amp; $AH106 &amp; RIGHT( Z$37, LEN(Z$37) + 1 - FIND(",",Z$37))))</f>
        <v>drawOpen=,1.2</v>
      </c>
      <c r="AA106" s="81" t="str">
        <f>IF($E106="",
( IF(scriv!AG68&lt;&gt;"", LEFT( scriv!AG68, FIND(",",scriv!AG68)-1) &amp; "=" &amp; $AH106 &amp; RIGHT( scriv!AG68, LEN(scriv!AG68) + 1 - FIND(",",scriv!AG68)),
  IF($AA$36&lt;&gt;"",LEFT( AA$36, FIND(",",AA$36)-1) &amp; "=" &amp; $AH106 &amp; RIGHT( AA$36, LEN(AA$36) + 1 - FIND(",",AA$36)),""))),
IF(scriv!P68&lt;&gt;"", LEFT( scriv!P68, FIND(",",scriv!P68)-1) &amp; "=" &amp; $AH106 &amp; RIGHT( scriv!P68, LEN(scriv!P68) + 1 - FIND(",",scriv!P68)),
LEFT( AA$37, FIND(",",AA$37)-1) &amp; "=" &amp; $AH106 &amp; RIGHT( AA$37, LEN(AA$37) + 1 - FIND(",",AA$37))))</f>
        <v>drawClose=,1.2</v>
      </c>
      <c r="AB106" s="167" t="str">
        <f t="shared" si="69"/>
        <v>noTitle</v>
      </c>
      <c r="AC106" s="167"/>
      <c r="AD106" s="45"/>
      <c r="AE106" s="168"/>
      <c r="AF106" s="169">
        <f>IF(D106="",scriv!B68,"")</f>
        <v>0</v>
      </c>
      <c r="AG106" s="170" t="str">
        <f t="shared" ref="AG106:AG169" si="76">IF(AH106&lt;&gt;"",$AG$36,"")</f>
        <v/>
      </c>
      <c r="AH106" s="169" t="str">
        <f t="shared" ref="AH106:AH169" si="77">A106</f>
        <v/>
      </c>
      <c r="AI106" s="169" t="str">
        <f t="shared" ref="AI106:AI169" si="78">B106</f>
        <v/>
      </c>
      <c r="AJ106" s="86">
        <f>ROUNDDOWN( (LEN(scriv!B68)+1) / 2, 0 )</f>
        <v>0</v>
      </c>
      <c r="AK106" s="82">
        <f t="shared" ref="AK106:AK169" si="79">IF(CC106="","",
IF(CC106="-","-",
IF(ISERROR(LEFT(CC106,FIND(".",CC106)-1)),VALUE(CC106),
(VALUE(LEFT(CC106,FIND(".",CC106)-1))))))</f>
        <v>0</v>
      </c>
      <c r="AL106" s="82" t="str">
        <f t="shared" ref="AL106:AL169" si="80">IF(CD106="","",
IF(CD106="-","-",
IF(ISERROR(LEFT(CD106,FIND(".",CD106)-1)),VALUE(CD106),
(VALUE(LEFT(CD106,FIND(".",CD106)-1))))))</f>
        <v>-</v>
      </c>
      <c r="AM106" s="82" t="str">
        <f t="shared" ref="AM106:AM169" si="81">IF(CE106="","",
IF(CE106="-","-",
IF(ISERROR(LEFT(CE106,FIND(".",CE106)-1)),VALUE(CE106),
(VALUE(LEFT(CE106,FIND(".",CE106)-1))))))</f>
        <v>-</v>
      </c>
      <c r="AN106" s="82" t="str">
        <f t="shared" ref="AN106:AN169" si="82">IF(CF106="","",
IF(CF106="-","-",
IF(ISERROR(LEFT(CF106,FIND(".",CF106)-1)),VALUE(CF106),
(VALUE(LEFT(CF106,FIND(".",CF106)-1))))))</f>
        <v>-</v>
      </c>
      <c r="AO106" s="82" t="str">
        <f t="shared" ref="AO106:AO169" si="83">IF(CG106="","",
IF(CG106="-","-",
IF(ISERROR(LEFT(CG106,FIND(".",CG106)-1)),VALUE(CG106),
(VALUE(LEFT(CG106,FIND(".",CG106)-1))))))</f>
        <v>-</v>
      </c>
      <c r="AP106" s="82" t="str">
        <f t="shared" ref="AP106:AP169" si="84">IF(CH106="","",
IF(CH106="-","-",
IF(ISERROR(LEFT(CH106,FIND(".",CH106)-1)),VALUE(CH106),
(VALUE(LEFT(CH106,FIND(".",CH106)-1))))))</f>
        <v>-</v>
      </c>
      <c r="AQ106" s="82" t="str">
        <f t="shared" ref="AQ106:AQ169" si="85">IF(CI106="","",
IF(CI106="-","-",
IF(ISERROR(LEFT(CI106,FIND(".",CI106)-1)),VALUE(CI106),
(VALUE(LEFT(CI106,FIND(".",CI106)-1))))))</f>
        <v>-</v>
      </c>
      <c r="AR106" s="82" t="str">
        <f t="shared" ref="AR106:AR169" si="86">IF(CJ106="","",
IF(CJ106="-","-",
IF(ISERROR(LEFT(CJ106,FIND(".",CJ106)-1)),VALUE(CJ106),
(VALUE(LEFT(CJ106,FIND(".",CJ106)-1))))))</f>
        <v>-</v>
      </c>
      <c r="AT106" s="82">
        <f t="shared" ref="AT106:AT169" si="87">MAX($AK$40:$AK$140)</f>
        <v>10</v>
      </c>
      <c r="AU106" s="82" t="str">
        <f ca="1">IF(    MAX(OFFSET(AL106,0,0,MATCH("-",AL106:AL$638,0))) = 0,"",
IFERROR(MAX(OFFSET(AL106,0,0,MATCH("-",AL106:AL$638,0))),""))</f>
        <v/>
      </c>
      <c r="AV106" s="82" t="str">
        <f ca="1">IF(    MAX(OFFSET(AM106,0,0,MATCH("-",AM106:AM$638,0))) = 0,"",
IFERROR(MAX(OFFSET(AM106,0,0,MATCH("-",AM106:AM$638,0))),""))</f>
        <v/>
      </c>
      <c r="AW106" s="82" t="str">
        <f ca="1">IF(    MAX(OFFSET(AN106,0,0,MATCH("-",AN106:AN$638,0))) = 0,"",
IFERROR(MAX(OFFSET(AN106,0,0,MATCH("-",AN106:AN$638,0))),""))</f>
        <v/>
      </c>
      <c r="AX106" s="82" t="str">
        <f ca="1">IF(    MAX(OFFSET(AO106,0,0,MATCH("-",AO106:AO$638,0))) = 0,"",
IFERROR(MAX(OFFSET(AO106,0,0,MATCH("-",AO106:AO$638,0))),""))</f>
        <v/>
      </c>
      <c r="AY106" s="82" t="str">
        <f ca="1">IF(    MAX(OFFSET(AP106,0,0,MATCH("-",AP106:AP$638,0))) = 0,"",
IFERROR(MAX(OFFSET(AP106,0,0,MATCH("-",AP106:AP$638,0))),""))</f>
        <v/>
      </c>
      <c r="AZ106" s="82" t="str">
        <f ca="1">IF(    MAX(OFFSET(AQ106,0,0,MATCH("-",AQ106:AQ$638,0))) = 0,"",
IFERROR(MAX(OFFSET(AQ106,0,0,MATCH("-",AQ106:AQ$638,0))),""))</f>
        <v/>
      </c>
      <c r="BA106" s="82" t="str">
        <f ca="1">IF(    MAX(OFFSET(AR106,0,0,MATCH("-",AR106:AR$638,0))) = 0,"",
IFERROR(MAX(OFFSET(AR106,0,0,MATCH("-",AR106:AR$638,0))),""))</f>
        <v/>
      </c>
      <c r="BB106" s="112">
        <f t="shared" ref="BB106:BB169" ca="1" si="88">IF(AT106&lt;&gt;"",$BC$14/AT106*(AK106-1)-($BC$14)/2 + ($BC$14/AT106/2),0) +
IF(AU106&lt;&gt;"",$BC$14/AT106/AU106*(AL106-1)-($BC$14/AT106)/2 + ($BC$14/AT106/AU106/2),0) +
IF(AV106&lt;&gt;"",$BC$14/AT106/AU106/AV106*(AM106-1)-($BC$14/AT106/AU106)/2 + ($BC$14/AT106/AU106/AV106/2),0) +
IF(AW106&lt;&gt;"",$BC$14/AT106/AU106/AV106/AW106*(AN106-1)-($BC$14/AT106/AU106/AV106)/2 + ($BC$14/AT106/AU106/AV106/AW106/2),0) +
IF(AX106&lt;&gt;"",$BC$14/AT106/AU106/AV106/AW106/AX106*(AO106-1)-($BC$14/AT106/AU106/AV106/AW106)/2 + ($BC$14/AT106/AU106/AV106/AW106/AX106/2),0) +
IF(AY106&lt;&gt;"",$BC$14/AT106/AU106/AV106/AW106/AX106/AY106*(AP106-1)-($BC$14/AT106/AU106/AV106/AW106/AX106)/2 + ($BC$14/AT106/AU106/AV106/AW106/AX106/AY106/2),0)</f>
        <v>-198</v>
      </c>
      <c r="BC106" s="111" t="str">
        <f t="shared" ref="BC106:BC169" ca="1" si="89">INDIRECT("BC"&amp;19+AJ106)</f>
        <v>Radius</v>
      </c>
      <c r="BD106" s="112">
        <f t="shared" ref="BD106:BD169" ca="1" si="90">IF(AT106&lt;&gt;"", $BD$20 + (($BF$20/AT106) * (AK106 - 1)) - IF($BH$20=1,(($BF$20 / 2) - ($BF$20/AT106) / 2),0),0)
+IF(AU106&lt;&gt;"", $BD$21 + (($BF$21/AU106) * (AL106 - 1)) - IF($BH$21=1,(($BF$21 / 2) - ($BF$21/AU106) / 2),0),0)
+IF(AV106&lt;&gt;"", $BD$22 + (($BF$22/AV106) * (AM106 - 1)) - IF($BH$22=1,(($BF$22 / 2) - ($BF$22/AV106) / 2),0),0)
+IF(AW106&lt;&gt;"", $BD$23 + (($BF$23/AW106) * (AN106 - 1)) - IF($BH$23=1,(($BF$23 / 2) - ($BF$23/AW106) / 2),0),0)
+IF(AX106&lt;&gt;"", $BD$24 + (($BF$24/AX106) * (AO106 - 1)) - IF($BH$24=1,(($BF$24 / 2) - ($BF$24/AX106) / 2),0),0)
+IF(AY106&lt;&gt;"", $BD$25 + (($BF$25/AY106) * (AP106 - 1)) - IF($BH$25=1,(($BF$25 / 2) - ($BF$25/AY106) / 2),0),0)
+IF(AZ106&lt;&gt;"", $BD$26 + (($BF$26/AZ106) * (AQ106 - 1)) - IF($BH$26=1,(($BF$26 / 2) - ($BF$26/AZ106) / 2),0),0)
+IF(BA106&lt;&gt;"", $BD$27 + (($BF$27/BA106) * (AR106 - 1)) - IF($BH$27=1,(($BF$27 / 2) - ($BF$27/BA106) / 2),0),0)</f>
        <v>0</v>
      </c>
      <c r="BE106" s="111">
        <f t="shared" ref="BE106:BE169" ca="1" si="91">IF(AT106&lt;&gt;"", $BE$20 + (($BG$20/AT106) * (AK106 - 1)) - IF($BI$20=1,(($BG$20 / 2) - ($BG$20/AT106) / 2),0),0)
+IF(AU106&lt;&gt;"", $BE$21 + (($BG$21/AU106) * (AL106 - 1)) - IF($BI$21=1,(($BG$21 / 2) - ($BG$21/AU106) / 2),0),0)
+IF(AV106&lt;&gt;"", $BE$22 + (($BG$22/AV106) * (AM106 - 1)) - IF($BI$22=1,(($BG$22 / 2) - ($BG$22/AV106) / 2),0),0)
+IF(AW106&lt;&gt;"", $BE$23 + (($BG$23/AW106) * (AN106 - 1)) - IF($BI$23=1,(($BG$23 / 2) - ($BG$23/AW106) / 2),0),0)
+IF(AX106&lt;&gt;"", $BE$24 + (($BG$24/AX106) * (AO106 - 1)) - IF($BI$24=1,(($BG$24 / 2) - ($BG$24/AX106) / 2),0),0)
+IF(AY106&lt;&gt;"", $BE$25 + (($BG$25/AY106) * (AP106 - 1)) - IF($BI$25=1,(($BG$25 / 2) - ($BG$25/AY106) / 2),0),0)
+IF(AZ106&lt;&gt;"", $BE$26 + (($BG$26/AZ106) * (AQ106 - 1)) - IF($BI$26=1,(($BG$26 / 2) - ($BG$26/AZ106) / 2),0),0)
+IF(BA106&lt;&gt;"", $BE$27 + (($BG$27/BA106) * (AR106 - 1)) - IF($BI$27=1,(($BG$27 / 2) - ($BG$27/BA106) / 2),0),0)</f>
        <v>200</v>
      </c>
      <c r="BF106" s="113" t="e">
        <f t="shared" ref="BF106:BF169" ca="1" si="92">ROUND(BC106*COS(RADIANS(BB106+$BC$13)),2)+$BD$12</f>
        <v>#VALUE!</v>
      </c>
      <c r="BG106" s="113" t="e">
        <f t="shared" ref="BG106:BG169" ca="1" si="93">ROUND(BC106*SIN(RADIANS(BB106+$BC$13)),2)+$BE$12</f>
        <v>#VALUE!</v>
      </c>
      <c r="BH106" s="112">
        <f t="shared" ref="BH106:BH169" ca="1" si="94">BD106+$BD$12</f>
        <v>2000</v>
      </c>
      <c r="BI106" s="112">
        <f t="shared" ref="BI106:BI169" ca="1" si="95">BE106+$BE$12</f>
        <v>200</v>
      </c>
      <c r="BJ106" s="157"/>
      <c r="BK106" s="157"/>
      <c r="BL106" s="158" t="str">
        <f>scriv!AI68</f>
        <v/>
      </c>
      <c r="BM106" s="157"/>
      <c r="BN106" s="157" t="str">
        <f t="shared" ref="BN106:BN169" si="96">IF(D106="",$BN$36,"link")</f>
        <v>node</v>
      </c>
      <c r="BO106" s="157"/>
      <c r="BP106" s="159">
        <f t="shared" ref="BP106:BP169" ca="1" si="97">IF(AJ106&gt;0,INDIRECT("BP"&amp;19+AJ106),0)</f>
        <v>0</v>
      </c>
      <c r="BQ106" s="159">
        <f t="shared" ref="BQ106:BQ169" ca="1" si="98">IF(AJ106&gt;0,INDIRECT("BQ"&amp;19+AJ106),0)</f>
        <v>0</v>
      </c>
      <c r="BR106" s="159">
        <f t="shared" ref="BR106:BR169" si="99">$BR$36</f>
        <v>1</v>
      </c>
      <c r="BS106" s="159" t="str">
        <f t="shared" ref="BS106:BS169" si="100">$BS$36</f>
        <v>symbol</v>
      </c>
      <c r="BT106" s="157" t="str">
        <f ca="1">IF(scriv!V68&lt;&gt;"",scriv!V68,
IF(E106="",IFERROR(VLOOKUP(BL106,$AH$40:$BT$638,39,FALSE),$BT$36),
$BT$37))</f>
        <v>NodeSquare</v>
      </c>
      <c r="BU106" s="166">
        <f t="shared" ref="BU106:BU169" ca="1" si="101">IF(BN106&lt;&gt;"link",
IF($BE$10=0, ROUND(BF106,2),ROUND(BH106,2)),
IFERROR(VLOOKUP(BY106,$AH$40:$BQ$638,35,FALSE),1) )</f>
        <v>2000</v>
      </c>
      <c r="BV106" s="166">
        <f t="shared" ref="BV106:BV169" ca="1" si="102">IF(BN106&lt;&gt;"link",
IF($BE$10=0, ROUND(BG106,2),ROUND(BI106,2)),
IFERROR(VLOOKUP(BY106,$AH$40:$BQ$638,36,FALSE),1) )</f>
        <v>200</v>
      </c>
      <c r="BW106" s="166">
        <f t="shared" ref="BW106:BW169" ca="1" si="103">IFERROR(VLOOKUP(BZ106,$AH$40:$BQ$638,35,FALSE),0)</f>
        <v>0</v>
      </c>
      <c r="BX106" s="166">
        <f t="shared" ref="BX106:BX169" ca="1" si="104">IFERROR(VLOOKUP(BZ106,$AH$40:$BQ$638,36,FALSE),0)</f>
        <v>0</v>
      </c>
      <c r="BY106" s="180" t="str">
        <f t="shared" ref="BY106:BY169" si="105">D106</f>
        <v/>
      </c>
      <c r="BZ106" s="180" t="str">
        <f t="shared" ref="BZ106:BZ169" si="106">E106</f>
        <v/>
      </c>
      <c r="CA106" s="81" t="str">
        <f>IF(scriv!E68&lt;&gt;"",scriv!E68,"")</f>
        <v/>
      </c>
      <c r="CB106" s="82">
        <f t="shared" si="71"/>
        <v>0</v>
      </c>
      <c r="CC106" s="82">
        <f t="shared" ref="CC106:CC169" si="107">AF106</f>
        <v>0</v>
      </c>
      <c r="CD106" s="82" t="str">
        <f t="shared" ref="CD106:CD169" si="108">IF(CC106="","",
IF(ISERROR(RIGHT(CC106,LEN(CC106)-FIND(".",CC106))),"-",
RIGHT(CC106,LEN(CC106)-FIND(".",CC106))))</f>
        <v>-</v>
      </c>
      <c r="CE106" s="82" t="str">
        <f t="shared" ref="CE106:CE169" si="109">IF(CD106="","",
IF(ISERROR(RIGHT(CD106,LEN(CD106)-FIND(".",CD106))),"-",
RIGHT(CD106,LEN(CD106)-FIND(".",CD106))))</f>
        <v>-</v>
      </c>
      <c r="CF106" s="82" t="str">
        <f t="shared" ref="CF106:CF169" si="110">IF(CE106="","",
IF(ISERROR(RIGHT(CE106,LEN(CE106)-FIND(".",CE106))),"-",
RIGHT(CE106,LEN(CE106)-FIND(".",CE106))))</f>
        <v>-</v>
      </c>
      <c r="CG106" s="82" t="str">
        <f t="shared" ref="CG106:CG169" si="111">IF(CF106="","",
IF(ISERROR(RIGHT(CF106,LEN(CF106)-FIND(".",CF106))),"-",
RIGHT(CF106,LEN(CF106)-FIND(".",CF106))))</f>
        <v>-</v>
      </c>
      <c r="CH106" s="82" t="str">
        <f t="shared" ref="CH106:CH169" si="112">IF(CG106="","",
IF(ISERROR(RIGHT(CG106,LEN(CG106)-FIND(".",CG106))),"-",
RIGHT(CG106,LEN(CG106)-FIND(".",CG106))))</f>
        <v>-</v>
      </c>
      <c r="CI106" s="82" t="str">
        <f t="shared" ref="CI106:CI169" si="113">IF(CH106="","",
IF(ISERROR(RIGHT(CH106,LEN(CH106)-FIND(".",CH106))),"-",
RIGHT(CH106,LEN(CH106)-FIND(".",CH106))))</f>
        <v>-</v>
      </c>
      <c r="CJ106" s="82" t="str">
        <f t="shared" ref="CJ106:CJ169" si="114">IF(CI106="","",
IF(ISERROR(RIGHT(CI106,LEN(CI106)-FIND(".",CI106))),"-",
RIGHT(CI106,LEN(CI106)-FIND(".",CI106))))</f>
        <v>-</v>
      </c>
      <c r="CK106" s="82" t="str">
        <f t="shared" ref="CK106:CK169" si="115">IF(CJ106="","",
IF(ISERROR(RIGHT(CJ106,LEN(CJ106)-FIND(".",CJ106))),"-",
RIGHT(CJ106,LEN(CJ106)-FIND(".",CJ106))))</f>
        <v>-</v>
      </c>
    </row>
    <row r="107" spans="1:89" s="82" customFormat="1" ht="18" customHeight="1">
      <c r="A107" s="81" t="str">
        <f>scriv!AH69</f>
        <v/>
      </c>
      <c r="B107" s="81" t="str">
        <f>IF(scriv!D69&lt;&gt;"",scriv!D69,"")</f>
        <v/>
      </c>
      <c r="C107" s="81" t="str">
        <f>IF( scriv!AL69&lt;&gt;"", IF(D107&lt;&gt;"","connection ","")&amp;scriv!AL69,IF(D107&lt;&gt;"","connection",""))</f>
        <v/>
      </c>
      <c r="D107" s="82" t="str">
        <f>scriv!AJ69</f>
        <v/>
      </c>
      <c r="E107" s="82" t="str">
        <f>scriv!AK69</f>
        <v/>
      </c>
      <c r="F107" s="156">
        <f>ROW()</f>
        <v>107</v>
      </c>
      <c r="I107" s="81" t="str">
        <f>IF(scriv!AA69&lt;&gt;"",scriv!AA69,J107)</f>
        <v/>
      </c>
      <c r="J107" s="81" t="str">
        <f>IF(scriv!AB69&lt;&gt;"",scriv!AB69,"")</f>
        <v/>
      </c>
      <c r="K107" s="82" t="str">
        <f t="shared" si="72"/>
        <v>none</v>
      </c>
      <c r="L107" s="82" t="str">
        <f t="shared" si="73"/>
        <v>+++&amp;speakTT=</v>
      </c>
      <c r="M107" s="82" t="str">
        <f t="shared" si="70"/>
        <v>OpenClose</v>
      </c>
      <c r="N107" s="82" t="str">
        <f t="shared" si="74"/>
        <v/>
      </c>
      <c r="O107" s="119" t="str">
        <f t="shared" si="75"/>
        <v/>
      </c>
      <c r="P107" s="81" t="str">
        <f>IF(scriv!I69&lt;&gt;"",scriv!I69,"")</f>
        <v/>
      </c>
      <c r="Q107" s="81" t="str">
        <f>IF(scriv!J69&lt;&gt;"",scriv!J69,"")</f>
        <v/>
      </c>
      <c r="R107" s="81">
        <f>IF(scriv!K69&lt;&gt;"",scriv!K69,
IF(I107&lt;&gt;"",1,$R$36))</f>
        <v>0</v>
      </c>
      <c r="S107" s="81" t="str">
        <f>IF(scriv!L69&lt;&gt;"",scriv!L69,
IF(scriv!AB69&lt;&gt;"",$S$36,"none"))</f>
        <v>none</v>
      </c>
      <c r="T107" s="81" t="str">
        <f>IF(scriv!Q69&lt;&gt;"",scriv!Q69,"")</f>
        <v/>
      </c>
      <c r="U107" s="81" t="str">
        <f>IF(scriv!R69&lt;&gt;"",scriv!R69,"")</f>
        <v/>
      </c>
      <c r="V107" s="81" t="str">
        <f>IF(scriv!S69&lt;&gt;"",scriv!S69,"")</f>
        <v/>
      </c>
      <c r="W107" s="81" t="str">
        <f>IF(scriv!T69&lt;&gt;"",scriv!T69,"")</f>
        <v/>
      </c>
      <c r="X107" s="81" t="str">
        <f>IF($E107="",
( IF(scriv!AD69&lt;&gt;"", LEFT( scriv!AD69, FIND(",",scriv!AD69)-1) &amp; "=" &amp; $AH107 &amp; RIGHT( scriv!AD69, LEN(scriv!AD69) + 1 - FIND(",",scriv!AD69)),
  IF($X$36&lt;&gt;"",LEFT( X$36, FIND(",",X$36)-1) &amp; "=" &amp; $AH107 &amp; RIGHT( X$36, LEN(X$36) + 1 - FIND(",",X$36)),""))),
IF(scriv!M69&lt;&gt;"", LEFT( scriv!M69, FIND(",",scriv!M69)-1) &amp; "=" &amp; $AH107 &amp; RIGHT( scriv!M69, LEN(scriv!M69) + 1 - FIND(",",scriv!M69)),
LEFT( X$37, FIND(",",X$37)-1) &amp; "=" &amp; $AH107 &amp; RIGHT( X$37, LEN(X$37) + 1 - FIND(",",X$37))))</f>
        <v>fadeOn=,0.6</v>
      </c>
      <c r="Y107" s="81" t="str">
        <f>IF($E107="",
( IF(scriv!AE69&lt;&gt;"", LEFT( scriv!AE69, FIND(",",scriv!AE69)-1) &amp; "=" &amp; $AH107 &amp; RIGHT( scriv!AE69, LEN(scriv!AE69) + 1 - FIND(",",scriv!AE69)),
  IF($Y$36&lt;&gt;"",LEFT( Y$36, FIND(",",Y$36)-1) &amp; "=" &amp; $AH107 &amp; RIGHT( Y$36, LEN(Y$36) + 1 - FIND(",",Y$36)),""))),
IF(scriv!N69&lt;&gt;"", LEFT( scriv!N69, FIND(",",scriv!N69)-1) &amp; "=" &amp; $AH107 &amp; RIGHT( scriv!N69, LEN(scriv!N69) + 1 - FIND(",",scriv!N69)),
LEFT( Y$37, FIND(",",Y$37)-1) &amp; "=" &amp; $AH107 &amp; RIGHT( Y$37, LEN(Y$37) + 1 - FIND(",",Y$37))))</f>
        <v>fadeOff=,0.6</v>
      </c>
      <c r="Z107" s="81" t="str">
        <f>IF($E107="",
( IF(scriv!AF69&lt;&gt;"", LEFT( scriv!AF69, FIND(",",scriv!AF69)-1) &amp; "=" &amp; $AH107 &amp; RIGHT( scriv!AF69, LEN(scriv!AF69) + 1 - FIND(",",scriv!AF69)),
  IF($Z$36&lt;&gt;"",LEFT( Z$36, FIND(",",Z$36)-1) &amp; "=" &amp; $AH107 &amp; RIGHT( Z$36, LEN(Z$36) + 1 - FIND(",",Z$36)),""))),
IF(scriv!O69&lt;&gt;"", LEFT( scriv!O69, FIND(",",scriv!O69)-1) &amp; "=" &amp; $AH107 &amp; RIGHT( scriv!O69, LEN(scriv!O69) + 1 - FIND(",",scriv!O69)),
LEFT( Z$37, FIND(",",Z$37)-1) &amp; "=" &amp; $AH107 &amp; RIGHT( Z$37, LEN(Z$37) + 1 - FIND(",",Z$37))))</f>
        <v>drawOpen=,1.2</v>
      </c>
      <c r="AA107" s="81" t="str">
        <f>IF($E107="",
( IF(scriv!AG69&lt;&gt;"", LEFT( scriv!AG69, FIND(",",scriv!AG69)-1) &amp; "=" &amp; $AH107 &amp; RIGHT( scriv!AG69, LEN(scriv!AG69) + 1 - FIND(",",scriv!AG69)),
  IF($AA$36&lt;&gt;"",LEFT( AA$36, FIND(",",AA$36)-1) &amp; "=" &amp; $AH107 &amp; RIGHT( AA$36, LEN(AA$36) + 1 - FIND(",",AA$36)),""))),
IF(scriv!P69&lt;&gt;"", LEFT( scriv!P69, FIND(",",scriv!P69)-1) &amp; "=" &amp; $AH107 &amp; RIGHT( scriv!P69, LEN(scriv!P69) + 1 - FIND(",",scriv!P69)),
LEFT( AA$37, FIND(",",AA$37)-1) &amp; "=" &amp; $AH107 &amp; RIGHT( AA$37, LEN(AA$37) + 1 - FIND(",",AA$37))))</f>
        <v>drawClose=,1.2</v>
      </c>
      <c r="AB107" s="167" t="str">
        <f t="shared" si="69"/>
        <v>noTitle</v>
      </c>
      <c r="AC107" s="167"/>
      <c r="AD107" s="45"/>
      <c r="AE107" s="168"/>
      <c r="AF107" s="169">
        <f>IF(D107="",scriv!B69,"")</f>
        <v>0</v>
      </c>
      <c r="AG107" s="170" t="str">
        <f t="shared" si="76"/>
        <v/>
      </c>
      <c r="AH107" s="169" t="str">
        <f t="shared" si="77"/>
        <v/>
      </c>
      <c r="AI107" s="169" t="str">
        <f t="shared" si="78"/>
        <v/>
      </c>
      <c r="AJ107" s="86">
        <f>ROUNDDOWN( (LEN(scriv!B69)+1) / 2, 0 )</f>
        <v>0</v>
      </c>
      <c r="AK107" s="82">
        <f t="shared" si="79"/>
        <v>0</v>
      </c>
      <c r="AL107" s="82" t="str">
        <f t="shared" si="80"/>
        <v>-</v>
      </c>
      <c r="AM107" s="82" t="str">
        <f t="shared" si="81"/>
        <v>-</v>
      </c>
      <c r="AN107" s="82" t="str">
        <f t="shared" si="82"/>
        <v>-</v>
      </c>
      <c r="AO107" s="82" t="str">
        <f t="shared" si="83"/>
        <v>-</v>
      </c>
      <c r="AP107" s="82" t="str">
        <f t="shared" si="84"/>
        <v>-</v>
      </c>
      <c r="AQ107" s="82" t="str">
        <f t="shared" si="85"/>
        <v>-</v>
      </c>
      <c r="AR107" s="82" t="str">
        <f t="shared" si="86"/>
        <v>-</v>
      </c>
      <c r="AT107" s="82">
        <f t="shared" si="87"/>
        <v>10</v>
      </c>
      <c r="AU107" s="82" t="str">
        <f ca="1">IF(    MAX(OFFSET(AL107,0,0,MATCH("-",AL107:AL$638,0))) = 0,"",
IFERROR(MAX(OFFSET(AL107,0,0,MATCH("-",AL107:AL$638,0))),""))</f>
        <v/>
      </c>
      <c r="AV107" s="82" t="str">
        <f ca="1">IF(    MAX(OFFSET(AM107,0,0,MATCH("-",AM107:AM$638,0))) = 0,"",
IFERROR(MAX(OFFSET(AM107,0,0,MATCH("-",AM107:AM$638,0))),""))</f>
        <v/>
      </c>
      <c r="AW107" s="82" t="str">
        <f ca="1">IF(    MAX(OFFSET(AN107,0,0,MATCH("-",AN107:AN$638,0))) = 0,"",
IFERROR(MAX(OFFSET(AN107,0,0,MATCH("-",AN107:AN$638,0))),""))</f>
        <v/>
      </c>
      <c r="AX107" s="82" t="str">
        <f ca="1">IF(    MAX(OFFSET(AO107,0,0,MATCH("-",AO107:AO$638,0))) = 0,"",
IFERROR(MAX(OFFSET(AO107,0,0,MATCH("-",AO107:AO$638,0))),""))</f>
        <v/>
      </c>
      <c r="AY107" s="82" t="str">
        <f ca="1">IF(    MAX(OFFSET(AP107,0,0,MATCH("-",AP107:AP$638,0))) = 0,"",
IFERROR(MAX(OFFSET(AP107,0,0,MATCH("-",AP107:AP$638,0))),""))</f>
        <v/>
      </c>
      <c r="AZ107" s="82" t="str">
        <f ca="1">IF(    MAX(OFFSET(AQ107,0,0,MATCH("-",AQ107:AQ$638,0))) = 0,"",
IFERROR(MAX(OFFSET(AQ107,0,0,MATCH("-",AQ107:AQ$638,0))),""))</f>
        <v/>
      </c>
      <c r="BA107" s="82" t="str">
        <f ca="1">IF(    MAX(OFFSET(AR107,0,0,MATCH("-",AR107:AR$638,0))) = 0,"",
IFERROR(MAX(OFFSET(AR107,0,0,MATCH("-",AR107:AR$638,0))),""))</f>
        <v/>
      </c>
      <c r="BB107" s="112">
        <f t="shared" ca="1" si="88"/>
        <v>-198</v>
      </c>
      <c r="BC107" s="111" t="str">
        <f t="shared" ca="1" si="89"/>
        <v>Radius</v>
      </c>
      <c r="BD107" s="112">
        <f t="shared" ca="1" si="90"/>
        <v>0</v>
      </c>
      <c r="BE107" s="111">
        <f t="shared" ca="1" si="91"/>
        <v>200</v>
      </c>
      <c r="BF107" s="113" t="e">
        <f t="shared" ca="1" si="92"/>
        <v>#VALUE!</v>
      </c>
      <c r="BG107" s="113" t="e">
        <f t="shared" ca="1" si="93"/>
        <v>#VALUE!</v>
      </c>
      <c r="BH107" s="112">
        <f t="shared" ca="1" si="94"/>
        <v>2000</v>
      </c>
      <c r="BI107" s="112">
        <f t="shared" ca="1" si="95"/>
        <v>200</v>
      </c>
      <c r="BJ107" s="157"/>
      <c r="BK107" s="157"/>
      <c r="BL107" s="158" t="str">
        <f>scriv!AI69</f>
        <v/>
      </c>
      <c r="BM107" s="157"/>
      <c r="BN107" s="157" t="str">
        <f t="shared" si="96"/>
        <v>node</v>
      </c>
      <c r="BO107" s="157"/>
      <c r="BP107" s="159">
        <f t="shared" ca="1" si="97"/>
        <v>0</v>
      </c>
      <c r="BQ107" s="159">
        <f t="shared" ca="1" si="98"/>
        <v>0</v>
      </c>
      <c r="BR107" s="159">
        <f t="shared" si="99"/>
        <v>1</v>
      </c>
      <c r="BS107" s="159" t="str">
        <f t="shared" si="100"/>
        <v>symbol</v>
      </c>
      <c r="BT107" s="157" t="str">
        <f ca="1">IF(scriv!V69&lt;&gt;"",scriv!V69,
IF(E107="",IFERROR(VLOOKUP(BL107,$AH$40:$BT$638,39,FALSE),$BT$36),
$BT$37))</f>
        <v>NodeSquare</v>
      </c>
      <c r="BU107" s="166">
        <f t="shared" ca="1" si="101"/>
        <v>2000</v>
      </c>
      <c r="BV107" s="166">
        <f t="shared" ca="1" si="102"/>
        <v>200</v>
      </c>
      <c r="BW107" s="166">
        <f t="shared" ca="1" si="103"/>
        <v>0</v>
      </c>
      <c r="BX107" s="166">
        <f t="shared" ca="1" si="104"/>
        <v>0</v>
      </c>
      <c r="BY107" s="180" t="str">
        <f t="shared" si="105"/>
        <v/>
      </c>
      <c r="BZ107" s="180" t="str">
        <f t="shared" si="106"/>
        <v/>
      </c>
      <c r="CA107" s="81" t="str">
        <f>IF(scriv!E69&lt;&gt;"",scriv!E69,"")</f>
        <v/>
      </c>
      <c r="CB107" s="82">
        <f t="shared" si="71"/>
        <v>0</v>
      </c>
      <c r="CC107" s="82">
        <f t="shared" si="107"/>
        <v>0</v>
      </c>
      <c r="CD107" s="82" t="str">
        <f t="shared" si="108"/>
        <v>-</v>
      </c>
      <c r="CE107" s="82" t="str">
        <f t="shared" si="109"/>
        <v>-</v>
      </c>
      <c r="CF107" s="82" t="str">
        <f t="shared" si="110"/>
        <v>-</v>
      </c>
      <c r="CG107" s="82" t="str">
        <f t="shared" si="111"/>
        <v>-</v>
      </c>
      <c r="CH107" s="82" t="str">
        <f t="shared" si="112"/>
        <v>-</v>
      </c>
      <c r="CI107" s="82" t="str">
        <f t="shared" si="113"/>
        <v>-</v>
      </c>
      <c r="CJ107" s="82" t="str">
        <f t="shared" si="114"/>
        <v>-</v>
      </c>
      <c r="CK107" s="82" t="str">
        <f t="shared" si="115"/>
        <v>-</v>
      </c>
    </row>
    <row r="108" spans="1:89" s="82" customFormat="1" ht="18" customHeight="1">
      <c r="A108" s="81" t="str">
        <f>scriv!AH70</f>
        <v/>
      </c>
      <c r="B108" s="81" t="str">
        <f>IF(scriv!D70&lt;&gt;"",scriv!D70,"")</f>
        <v/>
      </c>
      <c r="C108" s="81" t="str">
        <f>IF( scriv!AL70&lt;&gt;"", IF(D108&lt;&gt;"","connection ","")&amp;scriv!AL70,IF(D108&lt;&gt;"","connection",""))</f>
        <v/>
      </c>
      <c r="D108" s="82" t="str">
        <f>scriv!AJ70</f>
        <v/>
      </c>
      <c r="E108" s="82" t="str">
        <f>scriv!AK70</f>
        <v/>
      </c>
      <c r="F108" s="156">
        <f>ROW()</f>
        <v>108</v>
      </c>
      <c r="I108" s="81" t="str">
        <f>IF(scriv!AA70&lt;&gt;"",scriv!AA70,J108)</f>
        <v/>
      </c>
      <c r="J108" s="81" t="str">
        <f>IF(scriv!AB70&lt;&gt;"",scriv!AB70,"")</f>
        <v/>
      </c>
      <c r="K108" s="82" t="str">
        <f t="shared" si="72"/>
        <v>none</v>
      </c>
      <c r="L108" s="82" t="str">
        <f t="shared" si="73"/>
        <v>+++&amp;speakTT=</v>
      </c>
      <c r="M108" s="82" t="str">
        <f t="shared" si="70"/>
        <v>OpenClose</v>
      </c>
      <c r="N108" s="82" t="str">
        <f t="shared" si="74"/>
        <v/>
      </c>
      <c r="O108" s="119" t="str">
        <f t="shared" si="75"/>
        <v/>
      </c>
      <c r="P108" s="81" t="str">
        <f>IF(scriv!I70&lt;&gt;"",scriv!I70,"")</f>
        <v/>
      </c>
      <c r="Q108" s="81" t="str">
        <f>IF(scriv!J70&lt;&gt;"",scriv!J70,"")</f>
        <v/>
      </c>
      <c r="R108" s="81">
        <f>IF(scriv!K70&lt;&gt;"",scriv!K70,
IF(I108&lt;&gt;"",1,$R$36))</f>
        <v>0</v>
      </c>
      <c r="S108" s="81" t="str">
        <f>IF(scriv!L70&lt;&gt;"",scriv!L70,
IF(scriv!AB70&lt;&gt;"",$S$36,"none"))</f>
        <v>none</v>
      </c>
      <c r="T108" s="81" t="str">
        <f>IF(scriv!Q70&lt;&gt;"",scriv!Q70,"")</f>
        <v/>
      </c>
      <c r="U108" s="81" t="str">
        <f>IF(scriv!R70&lt;&gt;"",scriv!R70,"")</f>
        <v/>
      </c>
      <c r="V108" s="81" t="str">
        <f>IF(scriv!S70&lt;&gt;"",scriv!S70,"")</f>
        <v/>
      </c>
      <c r="W108" s="81" t="str">
        <f>IF(scriv!T70&lt;&gt;"",scriv!T70,"")</f>
        <v/>
      </c>
      <c r="X108" s="81" t="str">
        <f>IF($E108="",
( IF(scriv!AD70&lt;&gt;"", LEFT( scriv!AD70, FIND(",",scriv!AD70)-1) &amp; "=" &amp; $AH108 &amp; RIGHT( scriv!AD70, LEN(scriv!AD70) + 1 - FIND(",",scriv!AD70)),
  IF($X$36&lt;&gt;"",LEFT( X$36, FIND(",",X$36)-1) &amp; "=" &amp; $AH108 &amp; RIGHT( X$36, LEN(X$36) + 1 - FIND(",",X$36)),""))),
IF(scriv!M70&lt;&gt;"", LEFT( scriv!M70, FIND(",",scriv!M70)-1) &amp; "=" &amp; $AH108 &amp; RIGHT( scriv!M70, LEN(scriv!M70) + 1 - FIND(",",scriv!M70)),
LEFT( X$37, FIND(",",X$37)-1) &amp; "=" &amp; $AH108 &amp; RIGHT( X$37, LEN(X$37) + 1 - FIND(",",X$37))))</f>
        <v>fadeOn=,0.6</v>
      </c>
      <c r="Y108" s="81" t="str">
        <f>IF($E108="",
( IF(scriv!AE70&lt;&gt;"", LEFT( scriv!AE70, FIND(",",scriv!AE70)-1) &amp; "=" &amp; $AH108 &amp; RIGHT( scriv!AE70, LEN(scriv!AE70) + 1 - FIND(",",scriv!AE70)),
  IF($Y$36&lt;&gt;"",LEFT( Y$36, FIND(",",Y$36)-1) &amp; "=" &amp; $AH108 &amp; RIGHT( Y$36, LEN(Y$36) + 1 - FIND(",",Y$36)),""))),
IF(scriv!N70&lt;&gt;"", LEFT( scriv!N70, FIND(",",scriv!N70)-1) &amp; "=" &amp; $AH108 &amp; RIGHT( scriv!N70, LEN(scriv!N70) + 1 - FIND(",",scriv!N70)),
LEFT( Y$37, FIND(",",Y$37)-1) &amp; "=" &amp; $AH108 &amp; RIGHT( Y$37, LEN(Y$37) + 1 - FIND(",",Y$37))))</f>
        <v>fadeOff=,0.6</v>
      </c>
      <c r="Z108" s="81" t="str">
        <f>IF($E108="",
( IF(scriv!AF70&lt;&gt;"", LEFT( scriv!AF70, FIND(",",scriv!AF70)-1) &amp; "=" &amp; $AH108 &amp; RIGHT( scriv!AF70, LEN(scriv!AF70) + 1 - FIND(",",scriv!AF70)),
  IF($Z$36&lt;&gt;"",LEFT( Z$36, FIND(",",Z$36)-1) &amp; "=" &amp; $AH108 &amp; RIGHT( Z$36, LEN(Z$36) + 1 - FIND(",",Z$36)),""))),
IF(scriv!O70&lt;&gt;"", LEFT( scriv!O70, FIND(",",scriv!O70)-1) &amp; "=" &amp; $AH108 &amp; RIGHT( scriv!O70, LEN(scriv!O70) + 1 - FIND(",",scriv!O70)),
LEFT( Z$37, FIND(",",Z$37)-1) &amp; "=" &amp; $AH108 &amp; RIGHT( Z$37, LEN(Z$37) + 1 - FIND(",",Z$37))))</f>
        <v>drawOpen=,1.2</v>
      </c>
      <c r="AA108" s="81" t="str">
        <f>IF($E108="",
( IF(scriv!AG70&lt;&gt;"", LEFT( scriv!AG70, FIND(",",scriv!AG70)-1) &amp; "=" &amp; $AH108 &amp; RIGHT( scriv!AG70, LEN(scriv!AG70) + 1 - FIND(",",scriv!AG70)),
  IF($AA$36&lt;&gt;"",LEFT( AA$36, FIND(",",AA$36)-1) &amp; "=" &amp; $AH108 &amp; RIGHT( AA$36, LEN(AA$36) + 1 - FIND(",",AA$36)),""))),
IF(scriv!P70&lt;&gt;"", LEFT( scriv!P70, FIND(",",scriv!P70)-1) &amp; "=" &amp; $AH108 &amp; RIGHT( scriv!P70, LEN(scriv!P70) + 1 - FIND(",",scriv!P70)),
LEFT( AA$37, FIND(",",AA$37)-1) &amp; "=" &amp; $AH108 &amp; RIGHT( AA$37, LEN(AA$37) + 1 - FIND(",",AA$37))))</f>
        <v>drawClose=,1.2</v>
      </c>
      <c r="AB108" s="167" t="str">
        <f t="shared" si="69"/>
        <v>noTitle</v>
      </c>
      <c r="AC108" s="167"/>
      <c r="AD108" s="45"/>
      <c r="AE108" s="168"/>
      <c r="AF108" s="169">
        <f>IF(D108="",scriv!B70,"")</f>
        <v>0</v>
      </c>
      <c r="AG108" s="170" t="str">
        <f t="shared" si="76"/>
        <v/>
      </c>
      <c r="AH108" s="169" t="str">
        <f t="shared" si="77"/>
        <v/>
      </c>
      <c r="AI108" s="169" t="str">
        <f t="shared" si="78"/>
        <v/>
      </c>
      <c r="AJ108" s="86">
        <f>ROUNDDOWN( (LEN(scriv!B70)+1) / 2, 0 )</f>
        <v>0</v>
      </c>
      <c r="AK108" s="82">
        <f t="shared" si="79"/>
        <v>0</v>
      </c>
      <c r="AL108" s="82" t="str">
        <f t="shared" si="80"/>
        <v>-</v>
      </c>
      <c r="AM108" s="82" t="str">
        <f t="shared" si="81"/>
        <v>-</v>
      </c>
      <c r="AN108" s="82" t="str">
        <f t="shared" si="82"/>
        <v>-</v>
      </c>
      <c r="AO108" s="82" t="str">
        <f t="shared" si="83"/>
        <v>-</v>
      </c>
      <c r="AP108" s="82" t="str">
        <f t="shared" si="84"/>
        <v>-</v>
      </c>
      <c r="AQ108" s="82" t="str">
        <f t="shared" si="85"/>
        <v>-</v>
      </c>
      <c r="AR108" s="82" t="str">
        <f t="shared" si="86"/>
        <v>-</v>
      </c>
      <c r="AT108" s="82">
        <f t="shared" si="87"/>
        <v>10</v>
      </c>
      <c r="AU108" s="82" t="str">
        <f ca="1">IF(    MAX(OFFSET(AL108,0,0,MATCH("-",AL108:AL$638,0))) = 0,"",
IFERROR(MAX(OFFSET(AL108,0,0,MATCH("-",AL108:AL$638,0))),""))</f>
        <v/>
      </c>
      <c r="AV108" s="82" t="str">
        <f ca="1">IF(    MAX(OFFSET(AM108,0,0,MATCH("-",AM108:AM$638,0))) = 0,"",
IFERROR(MAX(OFFSET(AM108,0,0,MATCH("-",AM108:AM$638,0))),""))</f>
        <v/>
      </c>
      <c r="AW108" s="82" t="str">
        <f ca="1">IF(    MAX(OFFSET(AN108,0,0,MATCH("-",AN108:AN$638,0))) = 0,"",
IFERROR(MAX(OFFSET(AN108,0,0,MATCH("-",AN108:AN$638,0))),""))</f>
        <v/>
      </c>
      <c r="AX108" s="82" t="str">
        <f ca="1">IF(    MAX(OFFSET(AO108,0,0,MATCH("-",AO108:AO$638,0))) = 0,"",
IFERROR(MAX(OFFSET(AO108,0,0,MATCH("-",AO108:AO$638,0))),""))</f>
        <v/>
      </c>
      <c r="AY108" s="82" t="str">
        <f ca="1">IF(    MAX(OFFSET(AP108,0,0,MATCH("-",AP108:AP$638,0))) = 0,"",
IFERROR(MAX(OFFSET(AP108,0,0,MATCH("-",AP108:AP$638,0))),""))</f>
        <v/>
      </c>
      <c r="AZ108" s="82" t="str">
        <f ca="1">IF(    MAX(OFFSET(AQ108,0,0,MATCH("-",AQ108:AQ$638,0))) = 0,"",
IFERROR(MAX(OFFSET(AQ108,0,0,MATCH("-",AQ108:AQ$638,0))),""))</f>
        <v/>
      </c>
      <c r="BA108" s="82" t="str">
        <f ca="1">IF(    MAX(OFFSET(AR108,0,0,MATCH("-",AR108:AR$638,0))) = 0,"",
IFERROR(MAX(OFFSET(AR108,0,0,MATCH("-",AR108:AR$638,0))),""))</f>
        <v/>
      </c>
      <c r="BB108" s="112">
        <f t="shared" ca="1" si="88"/>
        <v>-198</v>
      </c>
      <c r="BC108" s="111" t="str">
        <f t="shared" ca="1" si="89"/>
        <v>Radius</v>
      </c>
      <c r="BD108" s="112">
        <f t="shared" ca="1" si="90"/>
        <v>0</v>
      </c>
      <c r="BE108" s="111">
        <f t="shared" ca="1" si="91"/>
        <v>200</v>
      </c>
      <c r="BF108" s="113" t="e">
        <f t="shared" ca="1" si="92"/>
        <v>#VALUE!</v>
      </c>
      <c r="BG108" s="113" t="e">
        <f t="shared" ca="1" si="93"/>
        <v>#VALUE!</v>
      </c>
      <c r="BH108" s="112">
        <f t="shared" ca="1" si="94"/>
        <v>2000</v>
      </c>
      <c r="BI108" s="112">
        <f t="shared" ca="1" si="95"/>
        <v>200</v>
      </c>
      <c r="BJ108" s="157"/>
      <c r="BK108" s="157"/>
      <c r="BL108" s="158" t="str">
        <f>scriv!AI70</f>
        <v/>
      </c>
      <c r="BM108" s="157"/>
      <c r="BN108" s="157" t="str">
        <f t="shared" si="96"/>
        <v>node</v>
      </c>
      <c r="BO108" s="157"/>
      <c r="BP108" s="159">
        <f t="shared" ca="1" si="97"/>
        <v>0</v>
      </c>
      <c r="BQ108" s="159">
        <f t="shared" ca="1" si="98"/>
        <v>0</v>
      </c>
      <c r="BR108" s="159">
        <f t="shared" si="99"/>
        <v>1</v>
      </c>
      <c r="BS108" s="159" t="str">
        <f t="shared" si="100"/>
        <v>symbol</v>
      </c>
      <c r="BT108" s="157" t="str">
        <f ca="1">IF(scriv!V70&lt;&gt;"",scriv!V70,
IF(E108="",IFERROR(VLOOKUP(BL108,$AH$40:$BT$638,39,FALSE),$BT$36),
$BT$37))</f>
        <v>NodeSquare</v>
      </c>
      <c r="BU108" s="166">
        <f t="shared" ca="1" si="101"/>
        <v>2000</v>
      </c>
      <c r="BV108" s="166">
        <f t="shared" ca="1" si="102"/>
        <v>200</v>
      </c>
      <c r="BW108" s="166">
        <f t="shared" ca="1" si="103"/>
        <v>0</v>
      </c>
      <c r="BX108" s="166">
        <f t="shared" ca="1" si="104"/>
        <v>0</v>
      </c>
      <c r="BY108" s="180" t="str">
        <f t="shared" si="105"/>
        <v/>
      </c>
      <c r="BZ108" s="180" t="str">
        <f t="shared" si="106"/>
        <v/>
      </c>
      <c r="CA108" s="81" t="str">
        <f>IF(scriv!E70&lt;&gt;"",scriv!E70,"")</f>
        <v/>
      </c>
      <c r="CB108" s="82">
        <f t="shared" si="71"/>
        <v>0</v>
      </c>
      <c r="CC108" s="82">
        <f t="shared" si="107"/>
        <v>0</v>
      </c>
      <c r="CD108" s="82" t="str">
        <f t="shared" si="108"/>
        <v>-</v>
      </c>
      <c r="CE108" s="82" t="str">
        <f t="shared" si="109"/>
        <v>-</v>
      </c>
      <c r="CF108" s="82" t="str">
        <f t="shared" si="110"/>
        <v>-</v>
      </c>
      <c r="CG108" s="82" t="str">
        <f t="shared" si="111"/>
        <v>-</v>
      </c>
      <c r="CH108" s="82" t="str">
        <f t="shared" si="112"/>
        <v>-</v>
      </c>
      <c r="CI108" s="82" t="str">
        <f t="shared" si="113"/>
        <v>-</v>
      </c>
      <c r="CJ108" s="82" t="str">
        <f t="shared" si="114"/>
        <v>-</v>
      </c>
      <c r="CK108" s="82" t="str">
        <f t="shared" si="115"/>
        <v>-</v>
      </c>
    </row>
    <row r="109" spans="1:89" s="82" customFormat="1" ht="18" customHeight="1">
      <c r="A109" s="81" t="str">
        <f>scriv!AH71</f>
        <v/>
      </c>
      <c r="B109" s="81" t="str">
        <f>IF(scriv!D71&lt;&gt;"",scriv!D71,"")</f>
        <v/>
      </c>
      <c r="C109" s="81" t="str">
        <f>IF( scriv!AL71&lt;&gt;"", IF(D109&lt;&gt;"","connection ","")&amp;scriv!AL71,IF(D109&lt;&gt;"","connection",""))</f>
        <v/>
      </c>
      <c r="D109" s="82" t="str">
        <f>scriv!AJ71</f>
        <v/>
      </c>
      <c r="E109" s="82" t="str">
        <f>scriv!AK71</f>
        <v/>
      </c>
      <c r="F109" s="156">
        <f>ROW()</f>
        <v>109</v>
      </c>
      <c r="I109" s="81" t="str">
        <f>IF(scriv!AA71&lt;&gt;"",scriv!AA71,J109)</f>
        <v/>
      </c>
      <c r="J109" s="81" t="str">
        <f>IF(scriv!AB71&lt;&gt;"",scriv!AB71,"")</f>
        <v/>
      </c>
      <c r="K109" s="82" t="str">
        <f t="shared" si="72"/>
        <v>none</v>
      </c>
      <c r="L109" s="82" t="str">
        <f t="shared" si="73"/>
        <v>+++&amp;speakTT=</v>
      </c>
      <c r="M109" s="82" t="str">
        <f t="shared" si="70"/>
        <v>OpenClose</v>
      </c>
      <c r="N109" s="82" t="str">
        <f t="shared" si="74"/>
        <v/>
      </c>
      <c r="O109" s="119" t="str">
        <f t="shared" si="75"/>
        <v/>
      </c>
      <c r="P109" s="81" t="str">
        <f>IF(scriv!I71&lt;&gt;"",scriv!I71,"")</f>
        <v/>
      </c>
      <c r="Q109" s="81" t="str">
        <f>IF(scriv!J71&lt;&gt;"",scriv!J71,"")</f>
        <v/>
      </c>
      <c r="R109" s="81">
        <f>IF(scriv!K71&lt;&gt;"",scriv!K71,
IF(I109&lt;&gt;"",1,$R$36))</f>
        <v>0</v>
      </c>
      <c r="S109" s="81" t="str">
        <f>IF(scriv!L71&lt;&gt;"",scriv!L71,
IF(scriv!AB71&lt;&gt;"",$S$36,"none"))</f>
        <v>none</v>
      </c>
      <c r="T109" s="81" t="str">
        <f>IF(scriv!Q71&lt;&gt;"",scriv!Q71,"")</f>
        <v/>
      </c>
      <c r="U109" s="81" t="str">
        <f>IF(scriv!R71&lt;&gt;"",scriv!R71,"")</f>
        <v/>
      </c>
      <c r="V109" s="81" t="str">
        <f>IF(scriv!S71&lt;&gt;"",scriv!S71,"")</f>
        <v/>
      </c>
      <c r="W109" s="81" t="str">
        <f>IF(scriv!T71&lt;&gt;"",scriv!T71,"")</f>
        <v/>
      </c>
      <c r="X109" s="81" t="str">
        <f>IF($E109="",
( IF(scriv!AD71&lt;&gt;"", LEFT( scriv!AD71, FIND(",",scriv!AD71)-1) &amp; "=" &amp; $AH109 &amp; RIGHT( scriv!AD71, LEN(scriv!AD71) + 1 - FIND(",",scriv!AD71)),
  IF($X$36&lt;&gt;"",LEFT( X$36, FIND(",",X$36)-1) &amp; "=" &amp; $AH109 &amp; RIGHT( X$36, LEN(X$36) + 1 - FIND(",",X$36)),""))),
IF(scriv!M71&lt;&gt;"", LEFT( scriv!M71, FIND(",",scriv!M71)-1) &amp; "=" &amp; $AH109 &amp; RIGHT( scriv!M71, LEN(scriv!M71) + 1 - FIND(",",scriv!M71)),
LEFT( X$37, FIND(",",X$37)-1) &amp; "=" &amp; $AH109 &amp; RIGHT( X$37, LEN(X$37) + 1 - FIND(",",X$37))))</f>
        <v>fadeOn=,0.6</v>
      </c>
      <c r="Y109" s="81" t="str">
        <f>IF($E109="",
( IF(scriv!AE71&lt;&gt;"", LEFT( scriv!AE71, FIND(",",scriv!AE71)-1) &amp; "=" &amp; $AH109 &amp; RIGHT( scriv!AE71, LEN(scriv!AE71) + 1 - FIND(",",scriv!AE71)),
  IF($Y$36&lt;&gt;"",LEFT( Y$36, FIND(",",Y$36)-1) &amp; "=" &amp; $AH109 &amp; RIGHT( Y$36, LEN(Y$36) + 1 - FIND(",",Y$36)),""))),
IF(scriv!N71&lt;&gt;"", LEFT( scriv!N71, FIND(",",scriv!N71)-1) &amp; "=" &amp; $AH109 &amp; RIGHT( scriv!N71, LEN(scriv!N71) + 1 - FIND(",",scriv!N71)),
LEFT( Y$37, FIND(",",Y$37)-1) &amp; "=" &amp; $AH109 &amp; RIGHT( Y$37, LEN(Y$37) + 1 - FIND(",",Y$37))))</f>
        <v>fadeOff=,0.6</v>
      </c>
      <c r="Z109" s="81" t="str">
        <f>IF($E109="",
( IF(scriv!AF71&lt;&gt;"", LEFT( scriv!AF71, FIND(",",scriv!AF71)-1) &amp; "=" &amp; $AH109 &amp; RIGHT( scriv!AF71, LEN(scriv!AF71) + 1 - FIND(",",scriv!AF71)),
  IF($Z$36&lt;&gt;"",LEFT( Z$36, FIND(",",Z$36)-1) &amp; "=" &amp; $AH109 &amp; RIGHT( Z$36, LEN(Z$36) + 1 - FIND(",",Z$36)),""))),
IF(scriv!O71&lt;&gt;"", LEFT( scriv!O71, FIND(",",scriv!O71)-1) &amp; "=" &amp; $AH109 &amp; RIGHT( scriv!O71, LEN(scriv!O71) + 1 - FIND(",",scriv!O71)),
LEFT( Z$37, FIND(",",Z$37)-1) &amp; "=" &amp; $AH109 &amp; RIGHT( Z$37, LEN(Z$37) + 1 - FIND(",",Z$37))))</f>
        <v>drawOpen=,1.2</v>
      </c>
      <c r="AA109" s="81" t="str">
        <f>IF($E109="",
( IF(scriv!AG71&lt;&gt;"", LEFT( scriv!AG71, FIND(",",scriv!AG71)-1) &amp; "=" &amp; $AH109 &amp; RIGHT( scriv!AG71, LEN(scriv!AG71) + 1 - FIND(",",scriv!AG71)),
  IF($AA$36&lt;&gt;"",LEFT( AA$36, FIND(",",AA$36)-1) &amp; "=" &amp; $AH109 &amp; RIGHT( AA$36, LEN(AA$36) + 1 - FIND(",",AA$36)),""))),
IF(scriv!P71&lt;&gt;"", LEFT( scriv!P71, FIND(",",scriv!P71)-1) &amp; "=" &amp; $AH109 &amp; RIGHT( scriv!P71, LEN(scriv!P71) + 1 - FIND(",",scriv!P71)),
LEFT( AA$37, FIND(",",AA$37)-1) &amp; "=" &amp; $AH109 &amp; RIGHT( AA$37, LEN(AA$37) + 1 - FIND(",",AA$37))))</f>
        <v>drawClose=,1.2</v>
      </c>
      <c r="AB109" s="167" t="str">
        <f t="shared" si="69"/>
        <v>noTitle</v>
      </c>
      <c r="AC109" s="167"/>
      <c r="AD109" s="45"/>
      <c r="AE109" s="168"/>
      <c r="AF109" s="169">
        <f>IF(D109="",scriv!B71,"")</f>
        <v>0</v>
      </c>
      <c r="AG109" s="170" t="str">
        <f t="shared" si="76"/>
        <v/>
      </c>
      <c r="AH109" s="169" t="str">
        <f t="shared" si="77"/>
        <v/>
      </c>
      <c r="AI109" s="169" t="str">
        <f t="shared" si="78"/>
        <v/>
      </c>
      <c r="AJ109" s="86">
        <f>ROUNDDOWN( (LEN(scriv!B71)+1) / 2, 0 )</f>
        <v>0</v>
      </c>
      <c r="AK109" s="82">
        <f t="shared" si="79"/>
        <v>0</v>
      </c>
      <c r="AL109" s="82" t="str">
        <f t="shared" si="80"/>
        <v>-</v>
      </c>
      <c r="AM109" s="82" t="str">
        <f t="shared" si="81"/>
        <v>-</v>
      </c>
      <c r="AN109" s="82" t="str">
        <f t="shared" si="82"/>
        <v>-</v>
      </c>
      <c r="AO109" s="82" t="str">
        <f t="shared" si="83"/>
        <v>-</v>
      </c>
      <c r="AP109" s="82" t="str">
        <f t="shared" si="84"/>
        <v>-</v>
      </c>
      <c r="AQ109" s="82" t="str">
        <f t="shared" si="85"/>
        <v>-</v>
      </c>
      <c r="AR109" s="82" t="str">
        <f t="shared" si="86"/>
        <v>-</v>
      </c>
      <c r="AT109" s="82">
        <f t="shared" si="87"/>
        <v>10</v>
      </c>
      <c r="AU109" s="82" t="str">
        <f ca="1">IF(    MAX(OFFSET(AL109,0,0,MATCH("-",AL109:AL$638,0))) = 0,"",
IFERROR(MAX(OFFSET(AL109,0,0,MATCH("-",AL109:AL$638,0))),""))</f>
        <v/>
      </c>
      <c r="AV109" s="82" t="str">
        <f ca="1">IF(    MAX(OFFSET(AM109,0,0,MATCH("-",AM109:AM$638,0))) = 0,"",
IFERROR(MAX(OFFSET(AM109,0,0,MATCH("-",AM109:AM$638,0))),""))</f>
        <v/>
      </c>
      <c r="AW109" s="82" t="str">
        <f ca="1">IF(    MAX(OFFSET(AN109,0,0,MATCH("-",AN109:AN$638,0))) = 0,"",
IFERROR(MAX(OFFSET(AN109,0,0,MATCH("-",AN109:AN$638,0))),""))</f>
        <v/>
      </c>
      <c r="AX109" s="82" t="str">
        <f ca="1">IF(    MAX(OFFSET(AO109,0,0,MATCH("-",AO109:AO$638,0))) = 0,"",
IFERROR(MAX(OFFSET(AO109,0,0,MATCH("-",AO109:AO$638,0))),""))</f>
        <v/>
      </c>
      <c r="AY109" s="82" t="str">
        <f ca="1">IF(    MAX(OFFSET(AP109,0,0,MATCH("-",AP109:AP$638,0))) = 0,"",
IFERROR(MAX(OFFSET(AP109,0,0,MATCH("-",AP109:AP$638,0))),""))</f>
        <v/>
      </c>
      <c r="AZ109" s="82" t="str">
        <f ca="1">IF(    MAX(OFFSET(AQ109,0,0,MATCH("-",AQ109:AQ$638,0))) = 0,"",
IFERROR(MAX(OFFSET(AQ109,0,0,MATCH("-",AQ109:AQ$638,0))),""))</f>
        <v/>
      </c>
      <c r="BA109" s="82" t="str">
        <f ca="1">IF(    MAX(OFFSET(AR109,0,0,MATCH("-",AR109:AR$638,0))) = 0,"",
IFERROR(MAX(OFFSET(AR109,0,0,MATCH("-",AR109:AR$638,0))),""))</f>
        <v/>
      </c>
      <c r="BB109" s="112">
        <f t="shared" ca="1" si="88"/>
        <v>-198</v>
      </c>
      <c r="BC109" s="111" t="str">
        <f t="shared" ca="1" si="89"/>
        <v>Radius</v>
      </c>
      <c r="BD109" s="112">
        <f t="shared" ca="1" si="90"/>
        <v>0</v>
      </c>
      <c r="BE109" s="111">
        <f t="shared" ca="1" si="91"/>
        <v>200</v>
      </c>
      <c r="BF109" s="113" t="e">
        <f t="shared" ca="1" si="92"/>
        <v>#VALUE!</v>
      </c>
      <c r="BG109" s="113" t="e">
        <f t="shared" ca="1" si="93"/>
        <v>#VALUE!</v>
      </c>
      <c r="BH109" s="112">
        <f t="shared" ca="1" si="94"/>
        <v>2000</v>
      </c>
      <c r="BI109" s="112">
        <f t="shared" ca="1" si="95"/>
        <v>200</v>
      </c>
      <c r="BJ109" s="157"/>
      <c r="BK109" s="157"/>
      <c r="BL109" s="158" t="str">
        <f>scriv!AI71</f>
        <v/>
      </c>
      <c r="BM109" s="157"/>
      <c r="BN109" s="157" t="str">
        <f t="shared" si="96"/>
        <v>node</v>
      </c>
      <c r="BO109" s="157"/>
      <c r="BP109" s="159">
        <f t="shared" ca="1" si="97"/>
        <v>0</v>
      </c>
      <c r="BQ109" s="159">
        <f t="shared" ca="1" si="98"/>
        <v>0</v>
      </c>
      <c r="BR109" s="159">
        <f t="shared" si="99"/>
        <v>1</v>
      </c>
      <c r="BS109" s="159" t="str">
        <f t="shared" si="100"/>
        <v>symbol</v>
      </c>
      <c r="BT109" s="157" t="str">
        <f ca="1">IF(scriv!V71&lt;&gt;"",scriv!V71,
IF(E109="",IFERROR(VLOOKUP(BL109,$AH$40:$BT$638,39,FALSE),$BT$36),
$BT$37))</f>
        <v>NodeSquare</v>
      </c>
      <c r="BU109" s="166">
        <f t="shared" ca="1" si="101"/>
        <v>2000</v>
      </c>
      <c r="BV109" s="166">
        <f t="shared" ca="1" si="102"/>
        <v>200</v>
      </c>
      <c r="BW109" s="166">
        <f t="shared" ca="1" si="103"/>
        <v>0</v>
      </c>
      <c r="BX109" s="166">
        <f t="shared" ca="1" si="104"/>
        <v>0</v>
      </c>
      <c r="BY109" s="180" t="str">
        <f t="shared" si="105"/>
        <v/>
      </c>
      <c r="BZ109" s="180" t="str">
        <f t="shared" si="106"/>
        <v/>
      </c>
      <c r="CA109" s="81" t="str">
        <f>IF(scriv!E71&lt;&gt;"",scriv!E71,"")</f>
        <v/>
      </c>
      <c r="CB109" s="82">
        <f t="shared" si="71"/>
        <v>0</v>
      </c>
      <c r="CC109" s="82">
        <f t="shared" si="107"/>
        <v>0</v>
      </c>
      <c r="CD109" s="82" t="str">
        <f t="shared" si="108"/>
        <v>-</v>
      </c>
      <c r="CE109" s="82" t="str">
        <f t="shared" si="109"/>
        <v>-</v>
      </c>
      <c r="CF109" s="82" t="str">
        <f t="shared" si="110"/>
        <v>-</v>
      </c>
      <c r="CG109" s="82" t="str">
        <f t="shared" si="111"/>
        <v>-</v>
      </c>
      <c r="CH109" s="82" t="str">
        <f t="shared" si="112"/>
        <v>-</v>
      </c>
      <c r="CI109" s="82" t="str">
        <f t="shared" si="113"/>
        <v>-</v>
      </c>
      <c r="CJ109" s="82" t="str">
        <f t="shared" si="114"/>
        <v>-</v>
      </c>
      <c r="CK109" s="82" t="str">
        <f t="shared" si="115"/>
        <v>-</v>
      </c>
    </row>
    <row r="110" spans="1:89" s="82" customFormat="1" ht="18" customHeight="1">
      <c r="A110" s="81" t="str">
        <f>scriv!AH72</f>
        <v/>
      </c>
      <c r="B110" s="81" t="str">
        <f>IF(scriv!D72&lt;&gt;"",scriv!D72,"")</f>
        <v/>
      </c>
      <c r="C110" s="81" t="str">
        <f>IF( scriv!AL72&lt;&gt;"", IF(D110&lt;&gt;"","connection ","")&amp;scriv!AL72,IF(D110&lt;&gt;"","connection",""))</f>
        <v/>
      </c>
      <c r="D110" s="82" t="str">
        <f>scriv!AJ72</f>
        <v/>
      </c>
      <c r="E110" s="82" t="str">
        <f>scriv!AK72</f>
        <v/>
      </c>
      <c r="F110" s="156">
        <f>ROW()</f>
        <v>110</v>
      </c>
      <c r="I110" s="81" t="str">
        <f>IF(scriv!AA72&lt;&gt;"",scriv!AA72,J110)</f>
        <v/>
      </c>
      <c r="J110" s="81" t="str">
        <f>IF(scriv!AB72&lt;&gt;"",scriv!AB72,"")</f>
        <v/>
      </c>
      <c r="K110" s="82" t="str">
        <f t="shared" si="72"/>
        <v>none</v>
      </c>
      <c r="L110" s="82" t="str">
        <f t="shared" si="73"/>
        <v>+++&amp;speakTT=</v>
      </c>
      <c r="M110" s="82" t="str">
        <f t="shared" si="70"/>
        <v>OpenClose</v>
      </c>
      <c r="N110" s="82" t="str">
        <f t="shared" si="74"/>
        <v/>
      </c>
      <c r="O110" s="119" t="str">
        <f t="shared" si="75"/>
        <v/>
      </c>
      <c r="P110" s="81" t="str">
        <f>IF(scriv!I72&lt;&gt;"",scriv!I72,"")</f>
        <v/>
      </c>
      <c r="Q110" s="81" t="str">
        <f>IF(scriv!J72&lt;&gt;"",scriv!J72,"")</f>
        <v/>
      </c>
      <c r="R110" s="81">
        <f>IF(scriv!K72&lt;&gt;"",scriv!K72,
IF(I110&lt;&gt;"",1,$R$36))</f>
        <v>0</v>
      </c>
      <c r="S110" s="81" t="str">
        <f>IF(scriv!L72&lt;&gt;"",scriv!L72,
IF(scriv!AB72&lt;&gt;"",$S$36,"none"))</f>
        <v>none</v>
      </c>
      <c r="T110" s="81" t="str">
        <f>IF(scriv!Q72&lt;&gt;"",scriv!Q72,"")</f>
        <v/>
      </c>
      <c r="U110" s="81" t="str">
        <f>IF(scriv!R72&lt;&gt;"",scriv!R72,"")</f>
        <v/>
      </c>
      <c r="V110" s="81" t="str">
        <f>IF(scriv!S72&lt;&gt;"",scriv!S72,"")</f>
        <v/>
      </c>
      <c r="W110" s="81" t="str">
        <f>IF(scriv!T72&lt;&gt;"",scriv!T72,"")</f>
        <v/>
      </c>
      <c r="X110" s="81" t="str">
        <f>IF($E110="",
( IF(scriv!AD72&lt;&gt;"", LEFT( scriv!AD72, FIND(",",scriv!AD72)-1) &amp; "=" &amp; $AH110 &amp; RIGHT( scriv!AD72, LEN(scriv!AD72) + 1 - FIND(",",scriv!AD72)),
  IF($X$36&lt;&gt;"",LEFT( X$36, FIND(",",X$36)-1) &amp; "=" &amp; $AH110 &amp; RIGHT( X$36, LEN(X$36) + 1 - FIND(",",X$36)),""))),
IF(scriv!M72&lt;&gt;"", LEFT( scriv!M72, FIND(",",scriv!M72)-1) &amp; "=" &amp; $AH110 &amp; RIGHT( scriv!M72, LEN(scriv!M72) + 1 - FIND(",",scriv!M72)),
LEFT( X$37, FIND(",",X$37)-1) &amp; "=" &amp; $AH110 &amp; RIGHT( X$37, LEN(X$37) + 1 - FIND(",",X$37))))</f>
        <v>fadeOn=,0.6</v>
      </c>
      <c r="Y110" s="81" t="str">
        <f>IF($E110="",
( IF(scriv!AE72&lt;&gt;"", LEFT( scriv!AE72, FIND(",",scriv!AE72)-1) &amp; "=" &amp; $AH110 &amp; RIGHT( scriv!AE72, LEN(scriv!AE72) + 1 - FIND(",",scriv!AE72)),
  IF($Y$36&lt;&gt;"",LEFT( Y$36, FIND(",",Y$36)-1) &amp; "=" &amp; $AH110 &amp; RIGHT( Y$36, LEN(Y$36) + 1 - FIND(",",Y$36)),""))),
IF(scriv!N72&lt;&gt;"", LEFT( scriv!N72, FIND(",",scriv!N72)-1) &amp; "=" &amp; $AH110 &amp; RIGHT( scriv!N72, LEN(scriv!N72) + 1 - FIND(",",scriv!N72)),
LEFT( Y$37, FIND(",",Y$37)-1) &amp; "=" &amp; $AH110 &amp; RIGHT( Y$37, LEN(Y$37) + 1 - FIND(",",Y$37))))</f>
        <v>fadeOff=,0.6</v>
      </c>
      <c r="Z110" s="81" t="str">
        <f>IF($E110="",
( IF(scriv!AF72&lt;&gt;"", LEFT( scriv!AF72, FIND(",",scriv!AF72)-1) &amp; "=" &amp; $AH110 &amp; RIGHT( scriv!AF72, LEN(scriv!AF72) + 1 - FIND(",",scriv!AF72)),
  IF($Z$36&lt;&gt;"",LEFT( Z$36, FIND(",",Z$36)-1) &amp; "=" &amp; $AH110 &amp; RIGHT( Z$36, LEN(Z$36) + 1 - FIND(",",Z$36)),""))),
IF(scriv!O72&lt;&gt;"", LEFT( scriv!O72, FIND(",",scriv!O72)-1) &amp; "=" &amp; $AH110 &amp; RIGHT( scriv!O72, LEN(scriv!O72) + 1 - FIND(",",scriv!O72)),
LEFT( Z$37, FIND(",",Z$37)-1) &amp; "=" &amp; $AH110 &amp; RIGHT( Z$37, LEN(Z$37) + 1 - FIND(",",Z$37))))</f>
        <v>drawOpen=,1.2</v>
      </c>
      <c r="AA110" s="81" t="str">
        <f>IF($E110="",
( IF(scriv!AG72&lt;&gt;"", LEFT( scriv!AG72, FIND(",",scriv!AG72)-1) &amp; "=" &amp; $AH110 &amp; RIGHT( scriv!AG72, LEN(scriv!AG72) + 1 - FIND(",",scriv!AG72)),
  IF($AA$36&lt;&gt;"",LEFT( AA$36, FIND(",",AA$36)-1) &amp; "=" &amp; $AH110 &amp; RIGHT( AA$36, LEN(AA$36) + 1 - FIND(",",AA$36)),""))),
IF(scriv!P72&lt;&gt;"", LEFT( scriv!P72, FIND(",",scriv!P72)-1) &amp; "=" &amp; $AH110 &amp; RIGHT( scriv!P72, LEN(scriv!P72) + 1 - FIND(",",scriv!P72)),
LEFT( AA$37, FIND(",",AA$37)-1) &amp; "=" &amp; $AH110 &amp; RIGHT( AA$37, LEN(AA$37) + 1 - FIND(",",AA$37))))</f>
        <v>drawClose=,1.2</v>
      </c>
      <c r="AB110" s="167" t="str">
        <f t="shared" si="69"/>
        <v>noTitle</v>
      </c>
      <c r="AC110" s="167"/>
      <c r="AD110" s="45"/>
      <c r="AE110" s="168"/>
      <c r="AF110" s="169">
        <f>IF(D110="",scriv!B72,"")</f>
        <v>0</v>
      </c>
      <c r="AG110" s="170" t="str">
        <f t="shared" si="76"/>
        <v/>
      </c>
      <c r="AH110" s="169" t="str">
        <f t="shared" si="77"/>
        <v/>
      </c>
      <c r="AI110" s="169" t="str">
        <f t="shared" si="78"/>
        <v/>
      </c>
      <c r="AJ110" s="86">
        <f>ROUNDDOWN( (LEN(scriv!B72)+1) / 2, 0 )</f>
        <v>0</v>
      </c>
      <c r="AK110" s="82">
        <f t="shared" si="79"/>
        <v>0</v>
      </c>
      <c r="AL110" s="82" t="str">
        <f t="shared" si="80"/>
        <v>-</v>
      </c>
      <c r="AM110" s="82" t="str">
        <f t="shared" si="81"/>
        <v>-</v>
      </c>
      <c r="AN110" s="82" t="str">
        <f t="shared" si="82"/>
        <v>-</v>
      </c>
      <c r="AO110" s="82" t="str">
        <f t="shared" si="83"/>
        <v>-</v>
      </c>
      <c r="AP110" s="82" t="str">
        <f t="shared" si="84"/>
        <v>-</v>
      </c>
      <c r="AQ110" s="82" t="str">
        <f t="shared" si="85"/>
        <v>-</v>
      </c>
      <c r="AR110" s="82" t="str">
        <f t="shared" si="86"/>
        <v>-</v>
      </c>
      <c r="AT110" s="82">
        <f t="shared" si="87"/>
        <v>10</v>
      </c>
      <c r="AU110" s="82" t="str">
        <f ca="1">IF(    MAX(OFFSET(AL110,0,0,MATCH("-",AL110:AL$638,0))) = 0,"",
IFERROR(MAX(OFFSET(AL110,0,0,MATCH("-",AL110:AL$638,0))),""))</f>
        <v/>
      </c>
      <c r="AV110" s="82" t="str">
        <f ca="1">IF(    MAX(OFFSET(AM110,0,0,MATCH("-",AM110:AM$638,0))) = 0,"",
IFERROR(MAX(OFFSET(AM110,0,0,MATCH("-",AM110:AM$638,0))),""))</f>
        <v/>
      </c>
      <c r="AW110" s="82" t="str">
        <f ca="1">IF(    MAX(OFFSET(AN110,0,0,MATCH("-",AN110:AN$638,0))) = 0,"",
IFERROR(MAX(OFFSET(AN110,0,0,MATCH("-",AN110:AN$638,0))),""))</f>
        <v/>
      </c>
      <c r="AX110" s="82" t="str">
        <f ca="1">IF(    MAX(OFFSET(AO110,0,0,MATCH("-",AO110:AO$638,0))) = 0,"",
IFERROR(MAX(OFFSET(AO110,0,0,MATCH("-",AO110:AO$638,0))),""))</f>
        <v/>
      </c>
      <c r="AY110" s="82" t="str">
        <f ca="1">IF(    MAX(OFFSET(AP110,0,0,MATCH("-",AP110:AP$638,0))) = 0,"",
IFERROR(MAX(OFFSET(AP110,0,0,MATCH("-",AP110:AP$638,0))),""))</f>
        <v/>
      </c>
      <c r="AZ110" s="82" t="str">
        <f ca="1">IF(    MAX(OFFSET(AQ110,0,0,MATCH("-",AQ110:AQ$638,0))) = 0,"",
IFERROR(MAX(OFFSET(AQ110,0,0,MATCH("-",AQ110:AQ$638,0))),""))</f>
        <v/>
      </c>
      <c r="BA110" s="82" t="str">
        <f ca="1">IF(    MAX(OFFSET(AR110,0,0,MATCH("-",AR110:AR$638,0))) = 0,"",
IFERROR(MAX(OFFSET(AR110,0,0,MATCH("-",AR110:AR$638,0))),""))</f>
        <v/>
      </c>
      <c r="BB110" s="112">
        <f t="shared" ca="1" si="88"/>
        <v>-198</v>
      </c>
      <c r="BC110" s="111" t="str">
        <f t="shared" ca="1" si="89"/>
        <v>Radius</v>
      </c>
      <c r="BD110" s="112">
        <f t="shared" ca="1" si="90"/>
        <v>0</v>
      </c>
      <c r="BE110" s="111">
        <f t="shared" ca="1" si="91"/>
        <v>200</v>
      </c>
      <c r="BF110" s="113" t="e">
        <f t="shared" ca="1" si="92"/>
        <v>#VALUE!</v>
      </c>
      <c r="BG110" s="113" t="e">
        <f t="shared" ca="1" si="93"/>
        <v>#VALUE!</v>
      </c>
      <c r="BH110" s="112">
        <f t="shared" ca="1" si="94"/>
        <v>2000</v>
      </c>
      <c r="BI110" s="112">
        <f t="shared" ca="1" si="95"/>
        <v>200</v>
      </c>
      <c r="BJ110" s="157"/>
      <c r="BK110" s="157"/>
      <c r="BL110" s="158" t="str">
        <f>scriv!AI72</f>
        <v/>
      </c>
      <c r="BM110" s="157"/>
      <c r="BN110" s="157" t="str">
        <f t="shared" si="96"/>
        <v>node</v>
      </c>
      <c r="BO110" s="157"/>
      <c r="BP110" s="159">
        <f t="shared" ca="1" si="97"/>
        <v>0</v>
      </c>
      <c r="BQ110" s="159">
        <f t="shared" ca="1" si="98"/>
        <v>0</v>
      </c>
      <c r="BR110" s="159">
        <f t="shared" si="99"/>
        <v>1</v>
      </c>
      <c r="BS110" s="159" t="str">
        <f t="shared" si="100"/>
        <v>symbol</v>
      </c>
      <c r="BT110" s="157" t="str">
        <f ca="1">IF(scriv!V72&lt;&gt;"",scriv!V72,
IF(E110="",IFERROR(VLOOKUP(BL110,$AH$40:$BT$638,39,FALSE),$BT$36),
$BT$37))</f>
        <v>NodeSquare</v>
      </c>
      <c r="BU110" s="166">
        <f t="shared" ca="1" si="101"/>
        <v>2000</v>
      </c>
      <c r="BV110" s="166">
        <f t="shared" ca="1" si="102"/>
        <v>200</v>
      </c>
      <c r="BW110" s="166">
        <f t="shared" ca="1" si="103"/>
        <v>0</v>
      </c>
      <c r="BX110" s="166">
        <f t="shared" ca="1" si="104"/>
        <v>0</v>
      </c>
      <c r="BY110" s="180" t="str">
        <f t="shared" si="105"/>
        <v/>
      </c>
      <c r="BZ110" s="180" t="str">
        <f t="shared" si="106"/>
        <v/>
      </c>
      <c r="CA110" s="81" t="str">
        <f>IF(scriv!E72&lt;&gt;"",scriv!E72,"")</f>
        <v/>
      </c>
      <c r="CB110" s="82">
        <f t="shared" si="71"/>
        <v>0</v>
      </c>
      <c r="CC110" s="82">
        <f t="shared" si="107"/>
        <v>0</v>
      </c>
      <c r="CD110" s="82" t="str">
        <f t="shared" si="108"/>
        <v>-</v>
      </c>
      <c r="CE110" s="82" t="str">
        <f t="shared" si="109"/>
        <v>-</v>
      </c>
      <c r="CF110" s="82" t="str">
        <f t="shared" si="110"/>
        <v>-</v>
      </c>
      <c r="CG110" s="82" t="str">
        <f t="shared" si="111"/>
        <v>-</v>
      </c>
      <c r="CH110" s="82" t="str">
        <f t="shared" si="112"/>
        <v>-</v>
      </c>
      <c r="CI110" s="82" t="str">
        <f t="shared" si="113"/>
        <v>-</v>
      </c>
      <c r="CJ110" s="82" t="str">
        <f t="shared" si="114"/>
        <v>-</v>
      </c>
      <c r="CK110" s="82" t="str">
        <f t="shared" si="115"/>
        <v>-</v>
      </c>
    </row>
    <row r="111" spans="1:89" s="82" customFormat="1" ht="18" customHeight="1">
      <c r="A111" s="81" t="str">
        <f>scriv!AH73</f>
        <v/>
      </c>
      <c r="B111" s="81" t="str">
        <f>IF(scriv!D73&lt;&gt;"",scriv!D73,"")</f>
        <v/>
      </c>
      <c r="C111" s="81" t="str">
        <f>IF( scriv!AL73&lt;&gt;"", IF(D111&lt;&gt;"","connection ","")&amp;scriv!AL73,IF(D111&lt;&gt;"","connection",""))</f>
        <v/>
      </c>
      <c r="D111" s="82" t="str">
        <f>scriv!AJ73</f>
        <v/>
      </c>
      <c r="E111" s="82" t="str">
        <f>scriv!AK73</f>
        <v/>
      </c>
      <c r="F111" s="156">
        <f>ROW()</f>
        <v>111</v>
      </c>
      <c r="I111" s="81" t="str">
        <f>IF(scriv!AA73&lt;&gt;"",scriv!AA73,J111)</f>
        <v/>
      </c>
      <c r="J111" s="81" t="str">
        <f>IF(scriv!AB73&lt;&gt;"",scriv!AB73,"")</f>
        <v/>
      </c>
      <c r="K111" s="82" t="str">
        <f t="shared" si="72"/>
        <v>none</v>
      </c>
      <c r="L111" s="82" t="str">
        <f t="shared" si="73"/>
        <v>+++&amp;speakTT=</v>
      </c>
      <c r="M111" s="82" t="str">
        <f t="shared" si="70"/>
        <v>OpenClose</v>
      </c>
      <c r="N111" s="82" t="str">
        <f t="shared" si="74"/>
        <v/>
      </c>
      <c r="O111" s="119" t="str">
        <f t="shared" si="75"/>
        <v/>
      </c>
      <c r="P111" s="81" t="str">
        <f>IF(scriv!I73&lt;&gt;"",scriv!I73,"")</f>
        <v/>
      </c>
      <c r="Q111" s="81" t="str">
        <f>IF(scriv!J73&lt;&gt;"",scriv!J73,"")</f>
        <v/>
      </c>
      <c r="R111" s="81">
        <f>IF(scriv!K73&lt;&gt;"",scriv!K73,
IF(I111&lt;&gt;"",1,$R$36))</f>
        <v>0</v>
      </c>
      <c r="S111" s="81" t="str">
        <f>IF(scriv!L73&lt;&gt;"",scriv!L73,
IF(scriv!AB73&lt;&gt;"",$S$36,"none"))</f>
        <v>none</v>
      </c>
      <c r="T111" s="81" t="str">
        <f>IF(scriv!Q73&lt;&gt;"",scriv!Q73,"")</f>
        <v/>
      </c>
      <c r="U111" s="81" t="str">
        <f>IF(scriv!R73&lt;&gt;"",scriv!R73,"")</f>
        <v/>
      </c>
      <c r="V111" s="81" t="str">
        <f>IF(scriv!S73&lt;&gt;"",scriv!S73,"")</f>
        <v/>
      </c>
      <c r="W111" s="81" t="str">
        <f>IF(scriv!T73&lt;&gt;"",scriv!T73,"")</f>
        <v/>
      </c>
      <c r="X111" s="81" t="str">
        <f>IF($E111="",
( IF(scriv!AD73&lt;&gt;"", LEFT( scriv!AD73, FIND(",",scriv!AD73)-1) &amp; "=" &amp; $AH111 &amp; RIGHT( scriv!AD73, LEN(scriv!AD73) + 1 - FIND(",",scriv!AD73)),
  IF($X$36&lt;&gt;"",LEFT( X$36, FIND(",",X$36)-1) &amp; "=" &amp; $AH111 &amp; RIGHT( X$36, LEN(X$36) + 1 - FIND(",",X$36)),""))),
IF(scriv!M73&lt;&gt;"", LEFT( scriv!M73, FIND(",",scriv!M73)-1) &amp; "=" &amp; $AH111 &amp; RIGHT( scriv!M73, LEN(scriv!M73) + 1 - FIND(",",scriv!M73)),
LEFT( X$37, FIND(",",X$37)-1) &amp; "=" &amp; $AH111 &amp; RIGHT( X$37, LEN(X$37) + 1 - FIND(",",X$37))))</f>
        <v>fadeOn=,0.6</v>
      </c>
      <c r="Y111" s="81" t="str">
        <f>IF($E111="",
( IF(scriv!AE73&lt;&gt;"", LEFT( scriv!AE73, FIND(",",scriv!AE73)-1) &amp; "=" &amp; $AH111 &amp; RIGHT( scriv!AE73, LEN(scriv!AE73) + 1 - FIND(",",scriv!AE73)),
  IF($Y$36&lt;&gt;"",LEFT( Y$36, FIND(",",Y$36)-1) &amp; "=" &amp; $AH111 &amp; RIGHT( Y$36, LEN(Y$36) + 1 - FIND(",",Y$36)),""))),
IF(scriv!N73&lt;&gt;"", LEFT( scriv!N73, FIND(",",scriv!N73)-1) &amp; "=" &amp; $AH111 &amp; RIGHT( scriv!N73, LEN(scriv!N73) + 1 - FIND(",",scriv!N73)),
LEFT( Y$37, FIND(",",Y$37)-1) &amp; "=" &amp; $AH111 &amp; RIGHT( Y$37, LEN(Y$37) + 1 - FIND(",",Y$37))))</f>
        <v>fadeOff=,0.6</v>
      </c>
      <c r="Z111" s="81" t="str">
        <f>IF($E111="",
( IF(scriv!AF73&lt;&gt;"", LEFT( scriv!AF73, FIND(",",scriv!AF73)-1) &amp; "=" &amp; $AH111 &amp; RIGHT( scriv!AF73, LEN(scriv!AF73) + 1 - FIND(",",scriv!AF73)),
  IF($Z$36&lt;&gt;"",LEFT( Z$36, FIND(",",Z$36)-1) &amp; "=" &amp; $AH111 &amp; RIGHT( Z$36, LEN(Z$36) + 1 - FIND(",",Z$36)),""))),
IF(scriv!O73&lt;&gt;"", LEFT( scriv!O73, FIND(",",scriv!O73)-1) &amp; "=" &amp; $AH111 &amp; RIGHT( scriv!O73, LEN(scriv!O73) + 1 - FIND(",",scriv!O73)),
LEFT( Z$37, FIND(",",Z$37)-1) &amp; "=" &amp; $AH111 &amp; RIGHT( Z$37, LEN(Z$37) + 1 - FIND(",",Z$37))))</f>
        <v>drawOpen=,1.2</v>
      </c>
      <c r="AA111" s="81" t="str">
        <f>IF($E111="",
( IF(scriv!AG73&lt;&gt;"", LEFT( scriv!AG73, FIND(",",scriv!AG73)-1) &amp; "=" &amp; $AH111 &amp; RIGHT( scriv!AG73, LEN(scriv!AG73) + 1 - FIND(",",scriv!AG73)),
  IF($AA$36&lt;&gt;"",LEFT( AA$36, FIND(",",AA$36)-1) &amp; "=" &amp; $AH111 &amp; RIGHT( AA$36, LEN(AA$36) + 1 - FIND(",",AA$36)),""))),
IF(scriv!P73&lt;&gt;"", LEFT( scriv!P73, FIND(",",scriv!P73)-1) &amp; "=" &amp; $AH111 &amp; RIGHT( scriv!P73, LEN(scriv!P73) + 1 - FIND(",",scriv!P73)),
LEFT( AA$37, FIND(",",AA$37)-1) &amp; "=" &amp; $AH111 &amp; RIGHT( AA$37, LEN(AA$37) + 1 - FIND(",",AA$37))))</f>
        <v>drawClose=,1.2</v>
      </c>
      <c r="AB111" s="167" t="str">
        <f t="shared" si="69"/>
        <v>noTitle</v>
      </c>
      <c r="AC111" s="167"/>
      <c r="AD111" s="45"/>
      <c r="AE111" s="168"/>
      <c r="AF111" s="169">
        <f>IF(D111="",scriv!B73,"")</f>
        <v>0</v>
      </c>
      <c r="AG111" s="170" t="str">
        <f t="shared" si="76"/>
        <v/>
      </c>
      <c r="AH111" s="169" t="str">
        <f t="shared" si="77"/>
        <v/>
      </c>
      <c r="AI111" s="169" t="str">
        <f t="shared" si="78"/>
        <v/>
      </c>
      <c r="AJ111" s="86">
        <f>ROUNDDOWN( (LEN(scriv!B73)+1) / 2, 0 )</f>
        <v>0</v>
      </c>
      <c r="AK111" s="82">
        <f t="shared" si="79"/>
        <v>0</v>
      </c>
      <c r="AL111" s="82" t="str">
        <f t="shared" si="80"/>
        <v>-</v>
      </c>
      <c r="AM111" s="82" t="str">
        <f t="shared" si="81"/>
        <v>-</v>
      </c>
      <c r="AN111" s="82" t="str">
        <f t="shared" si="82"/>
        <v>-</v>
      </c>
      <c r="AO111" s="82" t="str">
        <f t="shared" si="83"/>
        <v>-</v>
      </c>
      <c r="AP111" s="82" t="str">
        <f t="shared" si="84"/>
        <v>-</v>
      </c>
      <c r="AQ111" s="82" t="str">
        <f t="shared" si="85"/>
        <v>-</v>
      </c>
      <c r="AR111" s="82" t="str">
        <f t="shared" si="86"/>
        <v>-</v>
      </c>
      <c r="AT111" s="82">
        <f t="shared" si="87"/>
        <v>10</v>
      </c>
      <c r="AU111" s="82" t="str">
        <f ca="1">IF(    MAX(OFFSET(AL111,0,0,MATCH("-",AL111:AL$638,0))) = 0,"",
IFERROR(MAX(OFFSET(AL111,0,0,MATCH("-",AL111:AL$638,0))),""))</f>
        <v/>
      </c>
      <c r="AV111" s="82" t="str">
        <f ca="1">IF(    MAX(OFFSET(AM111,0,0,MATCH("-",AM111:AM$638,0))) = 0,"",
IFERROR(MAX(OFFSET(AM111,0,0,MATCH("-",AM111:AM$638,0))),""))</f>
        <v/>
      </c>
      <c r="AW111" s="82" t="str">
        <f ca="1">IF(    MAX(OFFSET(AN111,0,0,MATCH("-",AN111:AN$638,0))) = 0,"",
IFERROR(MAX(OFFSET(AN111,0,0,MATCH("-",AN111:AN$638,0))),""))</f>
        <v/>
      </c>
      <c r="AX111" s="82" t="str">
        <f ca="1">IF(    MAX(OFFSET(AO111,0,0,MATCH("-",AO111:AO$638,0))) = 0,"",
IFERROR(MAX(OFFSET(AO111,0,0,MATCH("-",AO111:AO$638,0))),""))</f>
        <v/>
      </c>
      <c r="AY111" s="82" t="str">
        <f ca="1">IF(    MAX(OFFSET(AP111,0,0,MATCH("-",AP111:AP$638,0))) = 0,"",
IFERROR(MAX(OFFSET(AP111,0,0,MATCH("-",AP111:AP$638,0))),""))</f>
        <v/>
      </c>
      <c r="AZ111" s="82" t="str">
        <f ca="1">IF(    MAX(OFFSET(AQ111,0,0,MATCH("-",AQ111:AQ$638,0))) = 0,"",
IFERROR(MAX(OFFSET(AQ111,0,0,MATCH("-",AQ111:AQ$638,0))),""))</f>
        <v/>
      </c>
      <c r="BA111" s="82" t="str">
        <f ca="1">IF(    MAX(OFFSET(AR111,0,0,MATCH("-",AR111:AR$638,0))) = 0,"",
IFERROR(MAX(OFFSET(AR111,0,0,MATCH("-",AR111:AR$638,0))),""))</f>
        <v/>
      </c>
      <c r="BB111" s="112">
        <f t="shared" ca="1" si="88"/>
        <v>-198</v>
      </c>
      <c r="BC111" s="111" t="str">
        <f t="shared" ca="1" si="89"/>
        <v>Radius</v>
      </c>
      <c r="BD111" s="112">
        <f t="shared" ca="1" si="90"/>
        <v>0</v>
      </c>
      <c r="BE111" s="111">
        <f t="shared" ca="1" si="91"/>
        <v>200</v>
      </c>
      <c r="BF111" s="113" t="e">
        <f t="shared" ca="1" si="92"/>
        <v>#VALUE!</v>
      </c>
      <c r="BG111" s="113" t="e">
        <f t="shared" ca="1" si="93"/>
        <v>#VALUE!</v>
      </c>
      <c r="BH111" s="112">
        <f t="shared" ca="1" si="94"/>
        <v>2000</v>
      </c>
      <c r="BI111" s="112">
        <f t="shared" ca="1" si="95"/>
        <v>200</v>
      </c>
      <c r="BJ111" s="157"/>
      <c r="BK111" s="157"/>
      <c r="BL111" s="158" t="str">
        <f>scriv!AI73</f>
        <v/>
      </c>
      <c r="BM111" s="157"/>
      <c r="BN111" s="157" t="str">
        <f t="shared" si="96"/>
        <v>node</v>
      </c>
      <c r="BO111" s="157"/>
      <c r="BP111" s="159">
        <f t="shared" ca="1" si="97"/>
        <v>0</v>
      </c>
      <c r="BQ111" s="159">
        <f t="shared" ca="1" si="98"/>
        <v>0</v>
      </c>
      <c r="BR111" s="159">
        <f t="shared" si="99"/>
        <v>1</v>
      </c>
      <c r="BS111" s="159" t="str">
        <f t="shared" si="100"/>
        <v>symbol</v>
      </c>
      <c r="BT111" s="157" t="str">
        <f ca="1">IF(scriv!V73&lt;&gt;"",scriv!V73,
IF(E111="",IFERROR(VLOOKUP(BL111,$AH$40:$BT$638,39,FALSE),$BT$36),
$BT$37))</f>
        <v>NodeSquare</v>
      </c>
      <c r="BU111" s="166">
        <f t="shared" ca="1" si="101"/>
        <v>2000</v>
      </c>
      <c r="BV111" s="166">
        <f t="shared" ca="1" si="102"/>
        <v>200</v>
      </c>
      <c r="BW111" s="166">
        <f t="shared" ca="1" si="103"/>
        <v>0</v>
      </c>
      <c r="BX111" s="166">
        <f t="shared" ca="1" si="104"/>
        <v>0</v>
      </c>
      <c r="BY111" s="180" t="str">
        <f t="shared" si="105"/>
        <v/>
      </c>
      <c r="BZ111" s="180" t="str">
        <f t="shared" si="106"/>
        <v/>
      </c>
      <c r="CA111" s="81" t="str">
        <f>IF(scriv!E73&lt;&gt;"",scriv!E73,"")</f>
        <v/>
      </c>
      <c r="CB111" s="82">
        <f t="shared" si="71"/>
        <v>0</v>
      </c>
      <c r="CC111" s="82">
        <f t="shared" si="107"/>
        <v>0</v>
      </c>
      <c r="CD111" s="82" t="str">
        <f t="shared" si="108"/>
        <v>-</v>
      </c>
      <c r="CE111" s="82" t="str">
        <f t="shared" si="109"/>
        <v>-</v>
      </c>
      <c r="CF111" s="82" t="str">
        <f t="shared" si="110"/>
        <v>-</v>
      </c>
      <c r="CG111" s="82" t="str">
        <f t="shared" si="111"/>
        <v>-</v>
      </c>
      <c r="CH111" s="82" t="str">
        <f t="shared" si="112"/>
        <v>-</v>
      </c>
      <c r="CI111" s="82" t="str">
        <f t="shared" si="113"/>
        <v>-</v>
      </c>
      <c r="CJ111" s="82" t="str">
        <f t="shared" si="114"/>
        <v>-</v>
      </c>
      <c r="CK111" s="82" t="str">
        <f t="shared" si="115"/>
        <v>-</v>
      </c>
    </row>
    <row r="112" spans="1:89" s="82" customFormat="1" ht="18" customHeight="1">
      <c r="A112" s="81" t="str">
        <f>scriv!AH74</f>
        <v/>
      </c>
      <c r="B112" s="81" t="str">
        <f>IF(scriv!D74&lt;&gt;"",scriv!D74,"")</f>
        <v/>
      </c>
      <c r="C112" s="81" t="str">
        <f>IF( scriv!AL74&lt;&gt;"", IF(D112&lt;&gt;"","connection ","")&amp;scriv!AL74,IF(D112&lt;&gt;"","connection",""))</f>
        <v/>
      </c>
      <c r="D112" s="82" t="str">
        <f>scriv!AJ74</f>
        <v/>
      </c>
      <c r="E112" s="82" t="str">
        <f>scriv!AK74</f>
        <v/>
      </c>
      <c r="F112" s="156">
        <f>ROW()</f>
        <v>112</v>
      </c>
      <c r="I112" s="81" t="str">
        <f>IF(scriv!AA74&lt;&gt;"",scriv!AA74,J112)</f>
        <v/>
      </c>
      <c r="J112" s="81" t="str">
        <f>IF(scriv!AB74&lt;&gt;"",scriv!AB74,"")</f>
        <v/>
      </c>
      <c r="K112" s="82" t="str">
        <f t="shared" si="72"/>
        <v>none</v>
      </c>
      <c r="L112" s="82" t="str">
        <f t="shared" si="73"/>
        <v>+++&amp;speakTT=</v>
      </c>
      <c r="M112" s="82" t="str">
        <f t="shared" si="70"/>
        <v>OpenClose</v>
      </c>
      <c r="N112" s="82" t="str">
        <f t="shared" si="74"/>
        <v/>
      </c>
      <c r="O112" s="119" t="str">
        <f t="shared" si="75"/>
        <v/>
      </c>
      <c r="P112" s="81" t="str">
        <f>IF(scriv!I74&lt;&gt;"",scriv!I74,"")</f>
        <v/>
      </c>
      <c r="Q112" s="81" t="str">
        <f>IF(scriv!J74&lt;&gt;"",scriv!J74,"")</f>
        <v/>
      </c>
      <c r="R112" s="81">
        <f>IF(scriv!K74&lt;&gt;"",scriv!K74,
IF(I112&lt;&gt;"",1,$R$36))</f>
        <v>0</v>
      </c>
      <c r="S112" s="81" t="str">
        <f>IF(scriv!L74&lt;&gt;"",scriv!L74,
IF(scriv!AB74&lt;&gt;"",$S$36,"none"))</f>
        <v>none</v>
      </c>
      <c r="T112" s="81" t="str">
        <f>IF(scriv!Q74&lt;&gt;"",scriv!Q74,"")</f>
        <v/>
      </c>
      <c r="U112" s="81" t="str">
        <f>IF(scriv!R74&lt;&gt;"",scriv!R74,"")</f>
        <v/>
      </c>
      <c r="V112" s="81" t="str">
        <f>IF(scriv!S74&lt;&gt;"",scriv!S74,"")</f>
        <v/>
      </c>
      <c r="W112" s="81" t="str">
        <f>IF(scriv!T74&lt;&gt;"",scriv!T74,"")</f>
        <v/>
      </c>
      <c r="X112" s="81" t="str">
        <f>IF($E112="",
( IF(scriv!AD74&lt;&gt;"", LEFT( scriv!AD74, FIND(",",scriv!AD74)-1) &amp; "=" &amp; $AH112 &amp; RIGHT( scriv!AD74, LEN(scriv!AD74) + 1 - FIND(",",scriv!AD74)),
  IF($X$36&lt;&gt;"",LEFT( X$36, FIND(",",X$36)-1) &amp; "=" &amp; $AH112 &amp; RIGHT( X$36, LEN(X$36) + 1 - FIND(",",X$36)),""))),
IF(scriv!M74&lt;&gt;"", LEFT( scriv!M74, FIND(",",scriv!M74)-1) &amp; "=" &amp; $AH112 &amp; RIGHT( scriv!M74, LEN(scriv!M74) + 1 - FIND(",",scriv!M74)),
LEFT( X$37, FIND(",",X$37)-1) &amp; "=" &amp; $AH112 &amp; RIGHT( X$37, LEN(X$37) + 1 - FIND(",",X$37))))</f>
        <v>fadeOn=,0.6</v>
      </c>
      <c r="Y112" s="81" t="str">
        <f>IF($E112="",
( IF(scriv!AE74&lt;&gt;"", LEFT( scriv!AE74, FIND(",",scriv!AE74)-1) &amp; "=" &amp; $AH112 &amp; RIGHT( scriv!AE74, LEN(scriv!AE74) + 1 - FIND(",",scriv!AE74)),
  IF($Y$36&lt;&gt;"",LEFT( Y$36, FIND(",",Y$36)-1) &amp; "=" &amp; $AH112 &amp; RIGHT( Y$36, LEN(Y$36) + 1 - FIND(",",Y$36)),""))),
IF(scriv!N74&lt;&gt;"", LEFT( scriv!N74, FIND(",",scriv!N74)-1) &amp; "=" &amp; $AH112 &amp; RIGHT( scriv!N74, LEN(scriv!N74) + 1 - FIND(",",scriv!N74)),
LEFT( Y$37, FIND(",",Y$37)-1) &amp; "=" &amp; $AH112 &amp; RIGHT( Y$37, LEN(Y$37) + 1 - FIND(",",Y$37))))</f>
        <v>fadeOff=,0.6</v>
      </c>
      <c r="Z112" s="81" t="str">
        <f>IF($E112="",
( IF(scriv!AF74&lt;&gt;"", LEFT( scriv!AF74, FIND(",",scriv!AF74)-1) &amp; "=" &amp; $AH112 &amp; RIGHT( scriv!AF74, LEN(scriv!AF74) + 1 - FIND(",",scriv!AF74)),
  IF($Z$36&lt;&gt;"",LEFT( Z$36, FIND(",",Z$36)-1) &amp; "=" &amp; $AH112 &amp; RIGHT( Z$36, LEN(Z$36) + 1 - FIND(",",Z$36)),""))),
IF(scriv!O74&lt;&gt;"", LEFT( scriv!O74, FIND(",",scriv!O74)-1) &amp; "=" &amp; $AH112 &amp; RIGHT( scriv!O74, LEN(scriv!O74) + 1 - FIND(",",scriv!O74)),
LEFT( Z$37, FIND(",",Z$37)-1) &amp; "=" &amp; $AH112 &amp; RIGHT( Z$37, LEN(Z$37) + 1 - FIND(",",Z$37))))</f>
        <v>drawOpen=,1.2</v>
      </c>
      <c r="AA112" s="81" t="str">
        <f>IF($E112="",
( IF(scriv!AG74&lt;&gt;"", LEFT( scriv!AG74, FIND(",",scriv!AG74)-1) &amp; "=" &amp; $AH112 &amp; RIGHT( scriv!AG74, LEN(scriv!AG74) + 1 - FIND(",",scriv!AG74)),
  IF($AA$36&lt;&gt;"",LEFT( AA$36, FIND(",",AA$36)-1) &amp; "=" &amp; $AH112 &amp; RIGHT( AA$36, LEN(AA$36) + 1 - FIND(",",AA$36)),""))),
IF(scriv!P74&lt;&gt;"", LEFT( scriv!P74, FIND(",",scriv!P74)-1) &amp; "=" &amp; $AH112 &amp; RIGHT( scriv!P74, LEN(scriv!P74) + 1 - FIND(",",scriv!P74)),
LEFT( AA$37, FIND(",",AA$37)-1) &amp; "=" &amp; $AH112 &amp; RIGHT( AA$37, LEN(AA$37) + 1 - FIND(",",AA$37))))</f>
        <v>drawClose=,1.2</v>
      </c>
      <c r="AB112" s="167" t="str">
        <f t="shared" si="69"/>
        <v>noTitle</v>
      </c>
      <c r="AC112" s="167"/>
      <c r="AD112" s="45"/>
      <c r="AE112" s="168"/>
      <c r="AF112" s="169">
        <f>IF(D112="",scriv!B74,"")</f>
        <v>0</v>
      </c>
      <c r="AG112" s="170" t="str">
        <f t="shared" si="76"/>
        <v/>
      </c>
      <c r="AH112" s="169" t="str">
        <f t="shared" si="77"/>
        <v/>
      </c>
      <c r="AI112" s="169" t="str">
        <f t="shared" si="78"/>
        <v/>
      </c>
      <c r="AJ112" s="86">
        <f>ROUNDDOWN( (LEN(scriv!B74)+1) / 2, 0 )</f>
        <v>0</v>
      </c>
      <c r="AK112" s="82">
        <f t="shared" si="79"/>
        <v>0</v>
      </c>
      <c r="AL112" s="82" t="str">
        <f t="shared" si="80"/>
        <v>-</v>
      </c>
      <c r="AM112" s="82" t="str">
        <f t="shared" si="81"/>
        <v>-</v>
      </c>
      <c r="AN112" s="82" t="str">
        <f t="shared" si="82"/>
        <v>-</v>
      </c>
      <c r="AO112" s="82" t="str">
        <f t="shared" si="83"/>
        <v>-</v>
      </c>
      <c r="AP112" s="82" t="str">
        <f t="shared" si="84"/>
        <v>-</v>
      </c>
      <c r="AQ112" s="82" t="str">
        <f t="shared" si="85"/>
        <v>-</v>
      </c>
      <c r="AR112" s="82" t="str">
        <f t="shared" si="86"/>
        <v>-</v>
      </c>
      <c r="AT112" s="82">
        <f t="shared" si="87"/>
        <v>10</v>
      </c>
      <c r="AU112" s="82" t="str">
        <f ca="1">IF(    MAX(OFFSET(AL112,0,0,MATCH("-",AL112:AL$638,0))) = 0,"",
IFERROR(MAX(OFFSET(AL112,0,0,MATCH("-",AL112:AL$638,0))),""))</f>
        <v/>
      </c>
      <c r="AV112" s="82" t="str">
        <f ca="1">IF(    MAX(OFFSET(AM112,0,0,MATCH("-",AM112:AM$638,0))) = 0,"",
IFERROR(MAX(OFFSET(AM112,0,0,MATCH("-",AM112:AM$638,0))),""))</f>
        <v/>
      </c>
      <c r="AW112" s="82" t="str">
        <f ca="1">IF(    MAX(OFFSET(AN112,0,0,MATCH("-",AN112:AN$638,0))) = 0,"",
IFERROR(MAX(OFFSET(AN112,0,0,MATCH("-",AN112:AN$638,0))),""))</f>
        <v/>
      </c>
      <c r="AX112" s="82" t="str">
        <f ca="1">IF(    MAX(OFFSET(AO112,0,0,MATCH("-",AO112:AO$638,0))) = 0,"",
IFERROR(MAX(OFFSET(AO112,0,0,MATCH("-",AO112:AO$638,0))),""))</f>
        <v/>
      </c>
      <c r="AY112" s="82" t="str">
        <f ca="1">IF(    MAX(OFFSET(AP112,0,0,MATCH("-",AP112:AP$638,0))) = 0,"",
IFERROR(MAX(OFFSET(AP112,0,0,MATCH("-",AP112:AP$638,0))),""))</f>
        <v/>
      </c>
      <c r="AZ112" s="82" t="str">
        <f ca="1">IF(    MAX(OFFSET(AQ112,0,0,MATCH("-",AQ112:AQ$638,0))) = 0,"",
IFERROR(MAX(OFFSET(AQ112,0,0,MATCH("-",AQ112:AQ$638,0))),""))</f>
        <v/>
      </c>
      <c r="BA112" s="82" t="str">
        <f ca="1">IF(    MAX(OFFSET(AR112,0,0,MATCH("-",AR112:AR$638,0))) = 0,"",
IFERROR(MAX(OFFSET(AR112,0,0,MATCH("-",AR112:AR$638,0))),""))</f>
        <v/>
      </c>
      <c r="BB112" s="112">
        <f t="shared" ca="1" si="88"/>
        <v>-198</v>
      </c>
      <c r="BC112" s="111" t="str">
        <f t="shared" ca="1" si="89"/>
        <v>Radius</v>
      </c>
      <c r="BD112" s="112">
        <f t="shared" ca="1" si="90"/>
        <v>0</v>
      </c>
      <c r="BE112" s="111">
        <f t="shared" ca="1" si="91"/>
        <v>200</v>
      </c>
      <c r="BF112" s="113" t="e">
        <f t="shared" ca="1" si="92"/>
        <v>#VALUE!</v>
      </c>
      <c r="BG112" s="113" t="e">
        <f t="shared" ca="1" si="93"/>
        <v>#VALUE!</v>
      </c>
      <c r="BH112" s="112">
        <f t="shared" ca="1" si="94"/>
        <v>2000</v>
      </c>
      <c r="BI112" s="112">
        <f t="shared" ca="1" si="95"/>
        <v>200</v>
      </c>
      <c r="BJ112" s="157"/>
      <c r="BK112" s="157"/>
      <c r="BL112" s="158" t="str">
        <f>scriv!AI74</f>
        <v/>
      </c>
      <c r="BM112" s="157"/>
      <c r="BN112" s="157" t="str">
        <f t="shared" si="96"/>
        <v>node</v>
      </c>
      <c r="BO112" s="157"/>
      <c r="BP112" s="159">
        <f t="shared" ca="1" si="97"/>
        <v>0</v>
      </c>
      <c r="BQ112" s="159">
        <f t="shared" ca="1" si="98"/>
        <v>0</v>
      </c>
      <c r="BR112" s="159">
        <f t="shared" si="99"/>
        <v>1</v>
      </c>
      <c r="BS112" s="159" t="str">
        <f t="shared" si="100"/>
        <v>symbol</v>
      </c>
      <c r="BT112" s="157" t="str">
        <f ca="1">IF(scriv!V74&lt;&gt;"",scriv!V74,
IF(E112="",IFERROR(VLOOKUP(BL112,$AH$40:$BT$638,39,FALSE),$BT$36),
$BT$37))</f>
        <v>NodeSquare</v>
      </c>
      <c r="BU112" s="166">
        <f t="shared" ca="1" si="101"/>
        <v>2000</v>
      </c>
      <c r="BV112" s="166">
        <f t="shared" ca="1" si="102"/>
        <v>200</v>
      </c>
      <c r="BW112" s="166">
        <f t="shared" ca="1" si="103"/>
        <v>0</v>
      </c>
      <c r="BX112" s="166">
        <f t="shared" ca="1" si="104"/>
        <v>0</v>
      </c>
      <c r="BY112" s="180" t="str">
        <f t="shared" si="105"/>
        <v/>
      </c>
      <c r="BZ112" s="180" t="str">
        <f t="shared" si="106"/>
        <v/>
      </c>
      <c r="CA112" s="81" t="str">
        <f>IF(scriv!E74&lt;&gt;"",scriv!E74,"")</f>
        <v/>
      </c>
      <c r="CB112" s="82">
        <f t="shared" si="71"/>
        <v>0</v>
      </c>
      <c r="CC112" s="82">
        <f t="shared" si="107"/>
        <v>0</v>
      </c>
      <c r="CD112" s="82" t="str">
        <f t="shared" si="108"/>
        <v>-</v>
      </c>
      <c r="CE112" s="82" t="str">
        <f t="shared" si="109"/>
        <v>-</v>
      </c>
      <c r="CF112" s="82" t="str">
        <f t="shared" si="110"/>
        <v>-</v>
      </c>
      <c r="CG112" s="82" t="str">
        <f t="shared" si="111"/>
        <v>-</v>
      </c>
      <c r="CH112" s="82" t="str">
        <f t="shared" si="112"/>
        <v>-</v>
      </c>
      <c r="CI112" s="82" t="str">
        <f t="shared" si="113"/>
        <v>-</v>
      </c>
      <c r="CJ112" s="82" t="str">
        <f t="shared" si="114"/>
        <v>-</v>
      </c>
      <c r="CK112" s="82" t="str">
        <f t="shared" si="115"/>
        <v>-</v>
      </c>
    </row>
    <row r="113" spans="1:89" s="82" customFormat="1" ht="18" customHeight="1">
      <c r="A113" s="81" t="str">
        <f>scriv!AH75</f>
        <v/>
      </c>
      <c r="B113" s="81" t="str">
        <f>IF(scriv!D75&lt;&gt;"",scriv!D75,"")</f>
        <v/>
      </c>
      <c r="C113" s="81" t="str">
        <f>IF( scriv!AL75&lt;&gt;"", IF(D113&lt;&gt;"","connection ","")&amp;scriv!AL75,IF(D113&lt;&gt;"","connection",""))</f>
        <v/>
      </c>
      <c r="D113" s="82" t="str">
        <f>scriv!AJ75</f>
        <v/>
      </c>
      <c r="E113" s="82" t="str">
        <f>scriv!AK75</f>
        <v/>
      </c>
      <c r="F113" s="156">
        <f>ROW()</f>
        <v>113</v>
      </c>
      <c r="I113" s="81" t="str">
        <f>IF(scriv!AA75&lt;&gt;"",scriv!AA75,J113)</f>
        <v/>
      </c>
      <c r="J113" s="81" t="str">
        <f>IF(scriv!AB75&lt;&gt;"",scriv!AB75,"")</f>
        <v/>
      </c>
      <c r="K113" s="82" t="str">
        <f t="shared" si="72"/>
        <v>none</v>
      </c>
      <c r="L113" s="82" t="str">
        <f t="shared" si="73"/>
        <v>+++&amp;speakTT=</v>
      </c>
      <c r="M113" s="82" t="str">
        <f t="shared" si="70"/>
        <v>OpenClose</v>
      </c>
      <c r="N113" s="82" t="str">
        <f t="shared" si="74"/>
        <v/>
      </c>
      <c r="O113" s="119" t="str">
        <f t="shared" si="75"/>
        <v/>
      </c>
      <c r="P113" s="81" t="str">
        <f>IF(scriv!I75&lt;&gt;"",scriv!I75,"")</f>
        <v/>
      </c>
      <c r="Q113" s="81" t="str">
        <f>IF(scriv!J75&lt;&gt;"",scriv!J75,"")</f>
        <v/>
      </c>
      <c r="R113" s="81">
        <f>IF(scriv!K75&lt;&gt;"",scriv!K75,
IF(I113&lt;&gt;"",1,$R$36))</f>
        <v>0</v>
      </c>
      <c r="S113" s="81" t="str">
        <f>IF(scriv!L75&lt;&gt;"",scriv!L75,
IF(scriv!AB75&lt;&gt;"",$S$36,"none"))</f>
        <v>none</v>
      </c>
      <c r="T113" s="81" t="str">
        <f>IF(scriv!Q75&lt;&gt;"",scriv!Q75,"")</f>
        <v/>
      </c>
      <c r="U113" s="81" t="str">
        <f>IF(scriv!R75&lt;&gt;"",scriv!R75,"")</f>
        <v/>
      </c>
      <c r="V113" s="81" t="str">
        <f>IF(scriv!S75&lt;&gt;"",scriv!S75,"")</f>
        <v/>
      </c>
      <c r="W113" s="81" t="str">
        <f>IF(scriv!T75&lt;&gt;"",scriv!T75,"")</f>
        <v/>
      </c>
      <c r="X113" s="81" t="str">
        <f>IF($E113="",
( IF(scriv!AD75&lt;&gt;"", LEFT( scriv!AD75, FIND(",",scriv!AD75)-1) &amp; "=" &amp; $AH113 &amp; RIGHT( scriv!AD75, LEN(scriv!AD75) + 1 - FIND(",",scriv!AD75)),
  IF($X$36&lt;&gt;"",LEFT( X$36, FIND(",",X$36)-1) &amp; "=" &amp; $AH113 &amp; RIGHT( X$36, LEN(X$36) + 1 - FIND(",",X$36)),""))),
IF(scriv!M75&lt;&gt;"", LEFT( scriv!M75, FIND(",",scriv!M75)-1) &amp; "=" &amp; $AH113 &amp; RIGHT( scriv!M75, LEN(scriv!M75) + 1 - FIND(",",scriv!M75)),
LEFT( X$37, FIND(",",X$37)-1) &amp; "=" &amp; $AH113 &amp; RIGHT( X$37, LEN(X$37) + 1 - FIND(",",X$37))))</f>
        <v>fadeOn=,0.6</v>
      </c>
      <c r="Y113" s="81" t="str">
        <f>IF($E113="",
( IF(scriv!AE75&lt;&gt;"", LEFT( scriv!AE75, FIND(",",scriv!AE75)-1) &amp; "=" &amp; $AH113 &amp; RIGHT( scriv!AE75, LEN(scriv!AE75) + 1 - FIND(",",scriv!AE75)),
  IF($Y$36&lt;&gt;"",LEFT( Y$36, FIND(",",Y$36)-1) &amp; "=" &amp; $AH113 &amp; RIGHT( Y$36, LEN(Y$36) + 1 - FIND(",",Y$36)),""))),
IF(scriv!N75&lt;&gt;"", LEFT( scriv!N75, FIND(",",scriv!N75)-1) &amp; "=" &amp; $AH113 &amp; RIGHT( scriv!N75, LEN(scriv!N75) + 1 - FIND(",",scriv!N75)),
LEFT( Y$37, FIND(",",Y$37)-1) &amp; "=" &amp; $AH113 &amp; RIGHT( Y$37, LEN(Y$37) + 1 - FIND(",",Y$37))))</f>
        <v>fadeOff=,0.6</v>
      </c>
      <c r="Z113" s="81" t="str">
        <f>IF($E113="",
( IF(scriv!AF75&lt;&gt;"", LEFT( scriv!AF75, FIND(",",scriv!AF75)-1) &amp; "=" &amp; $AH113 &amp; RIGHT( scriv!AF75, LEN(scriv!AF75) + 1 - FIND(",",scriv!AF75)),
  IF($Z$36&lt;&gt;"",LEFT( Z$36, FIND(",",Z$36)-1) &amp; "=" &amp; $AH113 &amp; RIGHT( Z$36, LEN(Z$36) + 1 - FIND(",",Z$36)),""))),
IF(scriv!O75&lt;&gt;"", LEFT( scriv!O75, FIND(",",scriv!O75)-1) &amp; "=" &amp; $AH113 &amp; RIGHT( scriv!O75, LEN(scriv!O75) + 1 - FIND(",",scriv!O75)),
LEFT( Z$37, FIND(",",Z$37)-1) &amp; "=" &amp; $AH113 &amp; RIGHT( Z$37, LEN(Z$37) + 1 - FIND(",",Z$37))))</f>
        <v>drawOpen=,1.2</v>
      </c>
      <c r="AA113" s="81" t="str">
        <f>IF($E113="",
( IF(scriv!AG75&lt;&gt;"", LEFT( scriv!AG75, FIND(",",scriv!AG75)-1) &amp; "=" &amp; $AH113 &amp; RIGHT( scriv!AG75, LEN(scriv!AG75) + 1 - FIND(",",scriv!AG75)),
  IF($AA$36&lt;&gt;"",LEFT( AA$36, FIND(",",AA$36)-1) &amp; "=" &amp; $AH113 &amp; RIGHT( AA$36, LEN(AA$36) + 1 - FIND(",",AA$36)),""))),
IF(scriv!P75&lt;&gt;"", LEFT( scriv!P75, FIND(",",scriv!P75)-1) &amp; "=" &amp; $AH113 &amp; RIGHT( scriv!P75, LEN(scriv!P75) + 1 - FIND(",",scriv!P75)),
LEFT( AA$37, FIND(",",AA$37)-1) &amp; "=" &amp; $AH113 &amp; RIGHT( AA$37, LEN(AA$37) + 1 - FIND(",",AA$37))))</f>
        <v>drawClose=,1.2</v>
      </c>
      <c r="AB113" s="167" t="str">
        <f t="shared" si="69"/>
        <v>noTitle</v>
      </c>
      <c r="AC113" s="167"/>
      <c r="AD113" s="45"/>
      <c r="AE113" s="168"/>
      <c r="AF113" s="169">
        <f>IF(D113="",scriv!B75,"")</f>
        <v>0</v>
      </c>
      <c r="AG113" s="170" t="str">
        <f t="shared" si="76"/>
        <v/>
      </c>
      <c r="AH113" s="169" t="str">
        <f t="shared" si="77"/>
        <v/>
      </c>
      <c r="AI113" s="169" t="str">
        <f t="shared" si="78"/>
        <v/>
      </c>
      <c r="AJ113" s="86">
        <f>ROUNDDOWN( (LEN(scriv!B75)+1) / 2, 0 )</f>
        <v>0</v>
      </c>
      <c r="AK113" s="82">
        <f t="shared" si="79"/>
        <v>0</v>
      </c>
      <c r="AL113" s="82" t="str">
        <f t="shared" si="80"/>
        <v>-</v>
      </c>
      <c r="AM113" s="82" t="str">
        <f t="shared" si="81"/>
        <v>-</v>
      </c>
      <c r="AN113" s="82" t="str">
        <f t="shared" si="82"/>
        <v>-</v>
      </c>
      <c r="AO113" s="82" t="str">
        <f t="shared" si="83"/>
        <v>-</v>
      </c>
      <c r="AP113" s="82" t="str">
        <f t="shared" si="84"/>
        <v>-</v>
      </c>
      <c r="AQ113" s="82" t="str">
        <f t="shared" si="85"/>
        <v>-</v>
      </c>
      <c r="AR113" s="82" t="str">
        <f t="shared" si="86"/>
        <v>-</v>
      </c>
      <c r="AT113" s="82">
        <f t="shared" si="87"/>
        <v>10</v>
      </c>
      <c r="AU113" s="82" t="str">
        <f ca="1">IF(    MAX(OFFSET(AL113,0,0,MATCH("-",AL113:AL$638,0))) = 0,"",
IFERROR(MAX(OFFSET(AL113,0,0,MATCH("-",AL113:AL$638,0))),""))</f>
        <v/>
      </c>
      <c r="AV113" s="82" t="str">
        <f ca="1">IF(    MAX(OFFSET(AM113,0,0,MATCH("-",AM113:AM$638,0))) = 0,"",
IFERROR(MAX(OFFSET(AM113,0,0,MATCH("-",AM113:AM$638,0))),""))</f>
        <v/>
      </c>
      <c r="AW113" s="82" t="str">
        <f ca="1">IF(    MAX(OFFSET(AN113,0,0,MATCH("-",AN113:AN$638,0))) = 0,"",
IFERROR(MAX(OFFSET(AN113,0,0,MATCH("-",AN113:AN$638,0))),""))</f>
        <v/>
      </c>
      <c r="AX113" s="82" t="str">
        <f ca="1">IF(    MAX(OFFSET(AO113,0,0,MATCH("-",AO113:AO$638,0))) = 0,"",
IFERROR(MAX(OFFSET(AO113,0,0,MATCH("-",AO113:AO$638,0))),""))</f>
        <v/>
      </c>
      <c r="AY113" s="82" t="str">
        <f ca="1">IF(    MAX(OFFSET(AP113,0,0,MATCH("-",AP113:AP$638,0))) = 0,"",
IFERROR(MAX(OFFSET(AP113,0,0,MATCH("-",AP113:AP$638,0))),""))</f>
        <v/>
      </c>
      <c r="AZ113" s="82" t="str">
        <f ca="1">IF(    MAX(OFFSET(AQ113,0,0,MATCH("-",AQ113:AQ$638,0))) = 0,"",
IFERROR(MAX(OFFSET(AQ113,0,0,MATCH("-",AQ113:AQ$638,0))),""))</f>
        <v/>
      </c>
      <c r="BA113" s="82" t="str">
        <f ca="1">IF(    MAX(OFFSET(AR113,0,0,MATCH("-",AR113:AR$638,0))) = 0,"",
IFERROR(MAX(OFFSET(AR113,0,0,MATCH("-",AR113:AR$638,0))),""))</f>
        <v/>
      </c>
      <c r="BB113" s="112">
        <f t="shared" ca="1" si="88"/>
        <v>-198</v>
      </c>
      <c r="BC113" s="111" t="str">
        <f t="shared" ca="1" si="89"/>
        <v>Radius</v>
      </c>
      <c r="BD113" s="112">
        <f t="shared" ca="1" si="90"/>
        <v>0</v>
      </c>
      <c r="BE113" s="111">
        <f t="shared" ca="1" si="91"/>
        <v>200</v>
      </c>
      <c r="BF113" s="113" t="e">
        <f t="shared" ca="1" si="92"/>
        <v>#VALUE!</v>
      </c>
      <c r="BG113" s="113" t="e">
        <f t="shared" ca="1" si="93"/>
        <v>#VALUE!</v>
      </c>
      <c r="BH113" s="112">
        <f t="shared" ca="1" si="94"/>
        <v>2000</v>
      </c>
      <c r="BI113" s="112">
        <f t="shared" ca="1" si="95"/>
        <v>200</v>
      </c>
      <c r="BJ113" s="157"/>
      <c r="BK113" s="157"/>
      <c r="BL113" s="158" t="str">
        <f>scriv!AI75</f>
        <v/>
      </c>
      <c r="BM113" s="157"/>
      <c r="BN113" s="157" t="str">
        <f t="shared" si="96"/>
        <v>node</v>
      </c>
      <c r="BO113" s="157"/>
      <c r="BP113" s="159">
        <f t="shared" ca="1" si="97"/>
        <v>0</v>
      </c>
      <c r="BQ113" s="159">
        <f t="shared" ca="1" si="98"/>
        <v>0</v>
      </c>
      <c r="BR113" s="159">
        <f t="shared" si="99"/>
        <v>1</v>
      </c>
      <c r="BS113" s="159" t="str">
        <f t="shared" si="100"/>
        <v>symbol</v>
      </c>
      <c r="BT113" s="157" t="str">
        <f ca="1">IF(scriv!V75&lt;&gt;"",scriv!V75,
IF(E113="",IFERROR(VLOOKUP(BL113,$AH$40:$BT$638,39,FALSE),$BT$36),
$BT$37))</f>
        <v>NodeSquare</v>
      </c>
      <c r="BU113" s="166">
        <f t="shared" ca="1" si="101"/>
        <v>2000</v>
      </c>
      <c r="BV113" s="166">
        <f t="shared" ca="1" si="102"/>
        <v>200</v>
      </c>
      <c r="BW113" s="166">
        <f t="shared" ca="1" si="103"/>
        <v>0</v>
      </c>
      <c r="BX113" s="166">
        <f t="shared" ca="1" si="104"/>
        <v>0</v>
      </c>
      <c r="BY113" s="180" t="str">
        <f t="shared" si="105"/>
        <v/>
      </c>
      <c r="BZ113" s="180" t="str">
        <f t="shared" si="106"/>
        <v/>
      </c>
      <c r="CA113" s="81" t="str">
        <f>IF(scriv!E75&lt;&gt;"",scriv!E75,"")</f>
        <v/>
      </c>
      <c r="CB113" s="82">
        <f t="shared" si="71"/>
        <v>0</v>
      </c>
      <c r="CC113" s="82">
        <f t="shared" si="107"/>
        <v>0</v>
      </c>
      <c r="CD113" s="82" t="str">
        <f t="shared" si="108"/>
        <v>-</v>
      </c>
      <c r="CE113" s="82" t="str">
        <f t="shared" si="109"/>
        <v>-</v>
      </c>
      <c r="CF113" s="82" t="str">
        <f t="shared" si="110"/>
        <v>-</v>
      </c>
      <c r="CG113" s="82" t="str">
        <f t="shared" si="111"/>
        <v>-</v>
      </c>
      <c r="CH113" s="82" t="str">
        <f t="shared" si="112"/>
        <v>-</v>
      </c>
      <c r="CI113" s="82" t="str">
        <f t="shared" si="113"/>
        <v>-</v>
      </c>
      <c r="CJ113" s="82" t="str">
        <f t="shared" si="114"/>
        <v>-</v>
      </c>
      <c r="CK113" s="82" t="str">
        <f t="shared" si="115"/>
        <v>-</v>
      </c>
    </row>
    <row r="114" spans="1:89" s="82" customFormat="1" ht="18" customHeight="1">
      <c r="A114" s="81" t="str">
        <f>scriv!AH76</f>
        <v/>
      </c>
      <c r="B114" s="81" t="str">
        <f>IF(scriv!D76&lt;&gt;"",scriv!D76,"")</f>
        <v/>
      </c>
      <c r="C114" s="81" t="str">
        <f>IF( scriv!AL76&lt;&gt;"", IF(D114&lt;&gt;"","connection ","")&amp;scriv!AL76,IF(D114&lt;&gt;"","connection",""))</f>
        <v/>
      </c>
      <c r="D114" s="82" t="str">
        <f>scriv!AJ76</f>
        <v/>
      </c>
      <c r="E114" s="82" t="str">
        <f>scriv!AK76</f>
        <v/>
      </c>
      <c r="F114" s="156">
        <f>ROW()</f>
        <v>114</v>
      </c>
      <c r="I114" s="81" t="str">
        <f>IF(scriv!AA76&lt;&gt;"",scriv!AA76,J114)</f>
        <v/>
      </c>
      <c r="J114" s="81" t="str">
        <f>IF(scriv!AB76&lt;&gt;"",scriv!AB76,"")</f>
        <v/>
      </c>
      <c r="K114" s="82" t="str">
        <f t="shared" si="72"/>
        <v>none</v>
      </c>
      <c r="L114" s="82" t="str">
        <f t="shared" si="73"/>
        <v>+++&amp;speakTT=</v>
      </c>
      <c r="M114" s="82" t="str">
        <f t="shared" si="70"/>
        <v>OpenClose</v>
      </c>
      <c r="N114" s="82" t="str">
        <f t="shared" si="74"/>
        <v/>
      </c>
      <c r="O114" s="119" t="str">
        <f t="shared" si="75"/>
        <v/>
      </c>
      <c r="P114" s="81" t="str">
        <f>IF(scriv!I76&lt;&gt;"",scriv!I76,"")</f>
        <v/>
      </c>
      <c r="Q114" s="81" t="str">
        <f>IF(scriv!J76&lt;&gt;"",scriv!J76,"")</f>
        <v/>
      </c>
      <c r="R114" s="81">
        <f>IF(scriv!K76&lt;&gt;"",scriv!K76,
IF(I114&lt;&gt;"",1,$R$36))</f>
        <v>0</v>
      </c>
      <c r="S114" s="81" t="str">
        <f>IF(scriv!L76&lt;&gt;"",scriv!L76,
IF(scriv!AB76&lt;&gt;"",$S$36,"none"))</f>
        <v>none</v>
      </c>
      <c r="T114" s="81" t="str">
        <f>IF(scriv!Q76&lt;&gt;"",scriv!Q76,"")</f>
        <v/>
      </c>
      <c r="U114" s="81" t="str">
        <f>IF(scriv!R76&lt;&gt;"",scriv!R76,"")</f>
        <v/>
      </c>
      <c r="V114" s="81" t="str">
        <f>IF(scriv!S76&lt;&gt;"",scriv!S76,"")</f>
        <v/>
      </c>
      <c r="W114" s="81" t="str">
        <f>IF(scriv!T76&lt;&gt;"",scriv!T76,"")</f>
        <v/>
      </c>
      <c r="X114" s="81" t="str">
        <f>IF($E114="",
( IF(scriv!AD76&lt;&gt;"", LEFT( scriv!AD76, FIND(",",scriv!AD76)-1) &amp; "=" &amp; $AH114 &amp; RIGHT( scriv!AD76, LEN(scriv!AD76) + 1 - FIND(",",scriv!AD76)),
  IF($X$36&lt;&gt;"",LEFT( X$36, FIND(",",X$36)-1) &amp; "=" &amp; $AH114 &amp; RIGHT( X$36, LEN(X$36) + 1 - FIND(",",X$36)),""))),
IF(scriv!M76&lt;&gt;"", LEFT( scriv!M76, FIND(",",scriv!M76)-1) &amp; "=" &amp; $AH114 &amp; RIGHT( scriv!M76, LEN(scriv!M76) + 1 - FIND(",",scriv!M76)),
LEFT( X$37, FIND(",",X$37)-1) &amp; "=" &amp; $AH114 &amp; RIGHT( X$37, LEN(X$37) + 1 - FIND(",",X$37))))</f>
        <v>fadeOn=,0.6</v>
      </c>
      <c r="Y114" s="81" t="str">
        <f>IF($E114="",
( IF(scriv!AE76&lt;&gt;"", LEFT( scriv!AE76, FIND(",",scriv!AE76)-1) &amp; "=" &amp; $AH114 &amp; RIGHT( scriv!AE76, LEN(scriv!AE76) + 1 - FIND(",",scriv!AE76)),
  IF($Y$36&lt;&gt;"",LEFT( Y$36, FIND(",",Y$36)-1) &amp; "=" &amp; $AH114 &amp; RIGHT( Y$36, LEN(Y$36) + 1 - FIND(",",Y$36)),""))),
IF(scriv!N76&lt;&gt;"", LEFT( scriv!N76, FIND(",",scriv!N76)-1) &amp; "=" &amp; $AH114 &amp; RIGHT( scriv!N76, LEN(scriv!N76) + 1 - FIND(",",scriv!N76)),
LEFT( Y$37, FIND(",",Y$37)-1) &amp; "=" &amp; $AH114 &amp; RIGHT( Y$37, LEN(Y$37) + 1 - FIND(",",Y$37))))</f>
        <v>fadeOff=,0.6</v>
      </c>
      <c r="Z114" s="81" t="str">
        <f>IF($E114="",
( IF(scriv!AF76&lt;&gt;"", LEFT( scriv!AF76, FIND(",",scriv!AF76)-1) &amp; "=" &amp; $AH114 &amp; RIGHT( scriv!AF76, LEN(scriv!AF76) + 1 - FIND(",",scriv!AF76)),
  IF($Z$36&lt;&gt;"",LEFT( Z$36, FIND(",",Z$36)-1) &amp; "=" &amp; $AH114 &amp; RIGHT( Z$36, LEN(Z$36) + 1 - FIND(",",Z$36)),""))),
IF(scriv!O76&lt;&gt;"", LEFT( scriv!O76, FIND(",",scriv!O76)-1) &amp; "=" &amp; $AH114 &amp; RIGHT( scriv!O76, LEN(scriv!O76) + 1 - FIND(",",scriv!O76)),
LEFT( Z$37, FIND(",",Z$37)-1) &amp; "=" &amp; $AH114 &amp; RIGHT( Z$37, LEN(Z$37) + 1 - FIND(",",Z$37))))</f>
        <v>drawOpen=,1.2</v>
      </c>
      <c r="AA114" s="81" t="str">
        <f>IF($E114="",
( IF(scriv!AG76&lt;&gt;"", LEFT( scriv!AG76, FIND(",",scriv!AG76)-1) &amp; "=" &amp; $AH114 &amp; RIGHT( scriv!AG76, LEN(scriv!AG76) + 1 - FIND(",",scriv!AG76)),
  IF($AA$36&lt;&gt;"",LEFT( AA$36, FIND(",",AA$36)-1) &amp; "=" &amp; $AH114 &amp; RIGHT( AA$36, LEN(AA$36) + 1 - FIND(",",AA$36)),""))),
IF(scriv!P76&lt;&gt;"", LEFT( scriv!P76, FIND(",",scriv!P76)-1) &amp; "=" &amp; $AH114 &amp; RIGHT( scriv!P76, LEN(scriv!P76) + 1 - FIND(",",scriv!P76)),
LEFT( AA$37, FIND(",",AA$37)-1) &amp; "=" &amp; $AH114 &amp; RIGHT( AA$37, LEN(AA$37) + 1 - FIND(",",AA$37))))</f>
        <v>drawClose=,1.2</v>
      </c>
      <c r="AB114" s="167" t="str">
        <f t="shared" si="69"/>
        <v>noTitle</v>
      </c>
      <c r="AC114" s="167"/>
      <c r="AD114" s="45"/>
      <c r="AE114" s="168"/>
      <c r="AF114" s="169">
        <f>IF(D114="",scriv!B76,"")</f>
        <v>0</v>
      </c>
      <c r="AG114" s="170" t="str">
        <f t="shared" si="76"/>
        <v/>
      </c>
      <c r="AH114" s="169" t="str">
        <f t="shared" si="77"/>
        <v/>
      </c>
      <c r="AI114" s="169" t="str">
        <f t="shared" si="78"/>
        <v/>
      </c>
      <c r="AJ114" s="86">
        <f>ROUNDDOWN( (LEN(scriv!B76)+1) / 2, 0 )</f>
        <v>0</v>
      </c>
      <c r="AK114" s="82">
        <f t="shared" si="79"/>
        <v>0</v>
      </c>
      <c r="AL114" s="82" t="str">
        <f t="shared" si="80"/>
        <v>-</v>
      </c>
      <c r="AM114" s="82" t="str">
        <f t="shared" si="81"/>
        <v>-</v>
      </c>
      <c r="AN114" s="82" t="str">
        <f t="shared" si="82"/>
        <v>-</v>
      </c>
      <c r="AO114" s="82" t="str">
        <f t="shared" si="83"/>
        <v>-</v>
      </c>
      <c r="AP114" s="82" t="str">
        <f t="shared" si="84"/>
        <v>-</v>
      </c>
      <c r="AQ114" s="82" t="str">
        <f t="shared" si="85"/>
        <v>-</v>
      </c>
      <c r="AR114" s="82" t="str">
        <f t="shared" si="86"/>
        <v>-</v>
      </c>
      <c r="AT114" s="82">
        <f t="shared" si="87"/>
        <v>10</v>
      </c>
      <c r="AU114" s="82" t="str">
        <f ca="1">IF(    MAX(OFFSET(AL114,0,0,MATCH("-",AL114:AL$638,0))) = 0,"",
IFERROR(MAX(OFFSET(AL114,0,0,MATCH("-",AL114:AL$638,0))),""))</f>
        <v/>
      </c>
      <c r="AV114" s="82" t="str">
        <f ca="1">IF(    MAX(OFFSET(AM114,0,0,MATCH("-",AM114:AM$638,0))) = 0,"",
IFERROR(MAX(OFFSET(AM114,0,0,MATCH("-",AM114:AM$638,0))),""))</f>
        <v/>
      </c>
      <c r="AW114" s="82" t="str">
        <f ca="1">IF(    MAX(OFFSET(AN114,0,0,MATCH("-",AN114:AN$638,0))) = 0,"",
IFERROR(MAX(OFFSET(AN114,0,0,MATCH("-",AN114:AN$638,0))),""))</f>
        <v/>
      </c>
      <c r="AX114" s="82" t="str">
        <f ca="1">IF(    MAX(OFFSET(AO114,0,0,MATCH("-",AO114:AO$638,0))) = 0,"",
IFERROR(MAX(OFFSET(AO114,0,0,MATCH("-",AO114:AO$638,0))),""))</f>
        <v/>
      </c>
      <c r="AY114" s="82" t="str">
        <f ca="1">IF(    MAX(OFFSET(AP114,0,0,MATCH("-",AP114:AP$638,0))) = 0,"",
IFERROR(MAX(OFFSET(AP114,0,0,MATCH("-",AP114:AP$638,0))),""))</f>
        <v/>
      </c>
      <c r="AZ114" s="82" t="str">
        <f ca="1">IF(    MAX(OFFSET(AQ114,0,0,MATCH("-",AQ114:AQ$638,0))) = 0,"",
IFERROR(MAX(OFFSET(AQ114,0,0,MATCH("-",AQ114:AQ$638,0))),""))</f>
        <v/>
      </c>
      <c r="BA114" s="82" t="str">
        <f ca="1">IF(    MAX(OFFSET(AR114,0,0,MATCH("-",AR114:AR$638,0))) = 0,"",
IFERROR(MAX(OFFSET(AR114,0,0,MATCH("-",AR114:AR$638,0))),""))</f>
        <v/>
      </c>
      <c r="BB114" s="112">
        <f t="shared" ca="1" si="88"/>
        <v>-198</v>
      </c>
      <c r="BC114" s="111" t="str">
        <f t="shared" ca="1" si="89"/>
        <v>Radius</v>
      </c>
      <c r="BD114" s="112">
        <f t="shared" ca="1" si="90"/>
        <v>0</v>
      </c>
      <c r="BE114" s="111">
        <f t="shared" ca="1" si="91"/>
        <v>200</v>
      </c>
      <c r="BF114" s="113" t="e">
        <f t="shared" ca="1" si="92"/>
        <v>#VALUE!</v>
      </c>
      <c r="BG114" s="113" t="e">
        <f t="shared" ca="1" si="93"/>
        <v>#VALUE!</v>
      </c>
      <c r="BH114" s="112">
        <f t="shared" ca="1" si="94"/>
        <v>2000</v>
      </c>
      <c r="BI114" s="112">
        <f t="shared" ca="1" si="95"/>
        <v>200</v>
      </c>
      <c r="BJ114" s="157"/>
      <c r="BK114" s="157"/>
      <c r="BL114" s="158" t="str">
        <f>scriv!AI76</f>
        <v/>
      </c>
      <c r="BM114" s="157"/>
      <c r="BN114" s="157" t="str">
        <f t="shared" si="96"/>
        <v>node</v>
      </c>
      <c r="BO114" s="157"/>
      <c r="BP114" s="159">
        <f t="shared" ca="1" si="97"/>
        <v>0</v>
      </c>
      <c r="BQ114" s="159">
        <f t="shared" ca="1" si="98"/>
        <v>0</v>
      </c>
      <c r="BR114" s="159">
        <f t="shared" si="99"/>
        <v>1</v>
      </c>
      <c r="BS114" s="159" t="str">
        <f t="shared" si="100"/>
        <v>symbol</v>
      </c>
      <c r="BT114" s="157" t="str">
        <f ca="1">IF(scriv!V76&lt;&gt;"",scriv!V76,
IF(E114="",IFERROR(VLOOKUP(BL114,$AH$40:$BT$638,39,FALSE),$BT$36),
$BT$37))</f>
        <v>NodeSquare</v>
      </c>
      <c r="BU114" s="166">
        <f t="shared" ca="1" si="101"/>
        <v>2000</v>
      </c>
      <c r="BV114" s="166">
        <f t="shared" ca="1" si="102"/>
        <v>200</v>
      </c>
      <c r="BW114" s="166">
        <f t="shared" ca="1" si="103"/>
        <v>0</v>
      </c>
      <c r="BX114" s="166">
        <f t="shared" ca="1" si="104"/>
        <v>0</v>
      </c>
      <c r="BY114" s="180" t="str">
        <f t="shared" si="105"/>
        <v/>
      </c>
      <c r="BZ114" s="180" t="str">
        <f t="shared" si="106"/>
        <v/>
      </c>
      <c r="CA114" s="81" t="str">
        <f>IF(scriv!E76&lt;&gt;"",scriv!E76,"")</f>
        <v/>
      </c>
      <c r="CB114" s="82">
        <f t="shared" si="71"/>
        <v>0</v>
      </c>
      <c r="CC114" s="82">
        <f t="shared" si="107"/>
        <v>0</v>
      </c>
      <c r="CD114" s="82" t="str">
        <f t="shared" si="108"/>
        <v>-</v>
      </c>
      <c r="CE114" s="82" t="str">
        <f t="shared" si="109"/>
        <v>-</v>
      </c>
      <c r="CF114" s="82" t="str">
        <f t="shared" si="110"/>
        <v>-</v>
      </c>
      <c r="CG114" s="82" t="str">
        <f t="shared" si="111"/>
        <v>-</v>
      </c>
      <c r="CH114" s="82" t="str">
        <f t="shared" si="112"/>
        <v>-</v>
      </c>
      <c r="CI114" s="82" t="str">
        <f t="shared" si="113"/>
        <v>-</v>
      </c>
      <c r="CJ114" s="82" t="str">
        <f t="shared" si="114"/>
        <v>-</v>
      </c>
      <c r="CK114" s="82" t="str">
        <f t="shared" si="115"/>
        <v>-</v>
      </c>
    </row>
    <row r="115" spans="1:89" s="82" customFormat="1" ht="18" customHeight="1">
      <c r="A115" s="81" t="str">
        <f>scriv!AH77</f>
        <v/>
      </c>
      <c r="B115" s="81" t="str">
        <f>IF(scriv!D77&lt;&gt;"",scriv!D77,"")</f>
        <v/>
      </c>
      <c r="C115" s="81" t="str">
        <f>IF( scriv!AL77&lt;&gt;"", IF(D115&lt;&gt;"","connection ","")&amp;scriv!AL77,IF(D115&lt;&gt;"","connection",""))</f>
        <v/>
      </c>
      <c r="D115" s="82" t="str">
        <f>scriv!AJ77</f>
        <v/>
      </c>
      <c r="E115" s="82" t="str">
        <f>scriv!AK77</f>
        <v/>
      </c>
      <c r="F115" s="156">
        <f>ROW()</f>
        <v>115</v>
      </c>
      <c r="I115" s="81" t="str">
        <f>IF(scriv!AA77&lt;&gt;"",scriv!AA77,J115)</f>
        <v/>
      </c>
      <c r="J115" s="81" t="str">
        <f>IF(scriv!AB77&lt;&gt;"",scriv!AB77,"")</f>
        <v/>
      </c>
      <c r="K115" s="82" t="str">
        <f t="shared" si="72"/>
        <v>none</v>
      </c>
      <c r="L115" s="82" t="str">
        <f t="shared" si="73"/>
        <v>+++&amp;speakTT=</v>
      </c>
      <c r="M115" s="82" t="str">
        <f t="shared" si="70"/>
        <v>OpenClose</v>
      </c>
      <c r="N115" s="82" t="str">
        <f t="shared" si="74"/>
        <v/>
      </c>
      <c r="O115" s="119" t="str">
        <f t="shared" si="75"/>
        <v/>
      </c>
      <c r="P115" s="81" t="str">
        <f>IF(scriv!I77&lt;&gt;"",scriv!I77,"")</f>
        <v/>
      </c>
      <c r="Q115" s="81" t="str">
        <f>IF(scriv!J77&lt;&gt;"",scriv!J77,"")</f>
        <v/>
      </c>
      <c r="R115" s="81">
        <f>IF(scriv!K77&lt;&gt;"",scriv!K77,
IF(I115&lt;&gt;"",1,$R$36))</f>
        <v>0</v>
      </c>
      <c r="S115" s="81" t="str">
        <f>IF(scriv!L77&lt;&gt;"",scriv!L77,
IF(scriv!AB77&lt;&gt;"",$S$36,"none"))</f>
        <v>none</v>
      </c>
      <c r="T115" s="81" t="str">
        <f>IF(scriv!Q77&lt;&gt;"",scriv!Q77,"")</f>
        <v/>
      </c>
      <c r="U115" s="81" t="str">
        <f>IF(scriv!R77&lt;&gt;"",scriv!R77,"")</f>
        <v/>
      </c>
      <c r="V115" s="81" t="str">
        <f>IF(scriv!S77&lt;&gt;"",scriv!S77,"")</f>
        <v/>
      </c>
      <c r="W115" s="81" t="str">
        <f>IF(scriv!T77&lt;&gt;"",scriv!T77,"")</f>
        <v/>
      </c>
      <c r="X115" s="81" t="str">
        <f>IF($E115="",
( IF(scriv!AD77&lt;&gt;"", LEFT( scriv!AD77, FIND(",",scriv!AD77)-1) &amp; "=" &amp; $AH115 &amp; RIGHT( scriv!AD77, LEN(scriv!AD77) + 1 - FIND(",",scriv!AD77)),
  IF($X$36&lt;&gt;"",LEFT( X$36, FIND(",",X$36)-1) &amp; "=" &amp; $AH115 &amp; RIGHT( X$36, LEN(X$36) + 1 - FIND(",",X$36)),""))),
IF(scriv!M77&lt;&gt;"", LEFT( scriv!M77, FIND(",",scriv!M77)-1) &amp; "=" &amp; $AH115 &amp; RIGHT( scriv!M77, LEN(scriv!M77) + 1 - FIND(",",scriv!M77)),
LEFT( X$37, FIND(",",X$37)-1) &amp; "=" &amp; $AH115 &amp; RIGHT( X$37, LEN(X$37) + 1 - FIND(",",X$37))))</f>
        <v>fadeOn=,0.6</v>
      </c>
      <c r="Y115" s="81" t="str">
        <f>IF($E115="",
( IF(scriv!AE77&lt;&gt;"", LEFT( scriv!AE77, FIND(",",scriv!AE77)-1) &amp; "=" &amp; $AH115 &amp; RIGHT( scriv!AE77, LEN(scriv!AE77) + 1 - FIND(",",scriv!AE77)),
  IF($Y$36&lt;&gt;"",LEFT( Y$36, FIND(",",Y$36)-1) &amp; "=" &amp; $AH115 &amp; RIGHT( Y$36, LEN(Y$36) + 1 - FIND(",",Y$36)),""))),
IF(scriv!N77&lt;&gt;"", LEFT( scriv!N77, FIND(",",scriv!N77)-1) &amp; "=" &amp; $AH115 &amp; RIGHT( scriv!N77, LEN(scriv!N77) + 1 - FIND(",",scriv!N77)),
LEFT( Y$37, FIND(",",Y$37)-1) &amp; "=" &amp; $AH115 &amp; RIGHT( Y$37, LEN(Y$37) + 1 - FIND(",",Y$37))))</f>
        <v>fadeOff=,0.6</v>
      </c>
      <c r="Z115" s="81" t="str">
        <f>IF($E115="",
( IF(scriv!AF77&lt;&gt;"", LEFT( scriv!AF77, FIND(",",scriv!AF77)-1) &amp; "=" &amp; $AH115 &amp; RIGHT( scriv!AF77, LEN(scriv!AF77) + 1 - FIND(",",scriv!AF77)),
  IF($Z$36&lt;&gt;"",LEFT( Z$36, FIND(",",Z$36)-1) &amp; "=" &amp; $AH115 &amp; RIGHT( Z$36, LEN(Z$36) + 1 - FIND(",",Z$36)),""))),
IF(scriv!O77&lt;&gt;"", LEFT( scriv!O77, FIND(",",scriv!O77)-1) &amp; "=" &amp; $AH115 &amp; RIGHT( scriv!O77, LEN(scriv!O77) + 1 - FIND(",",scriv!O77)),
LEFT( Z$37, FIND(",",Z$37)-1) &amp; "=" &amp; $AH115 &amp; RIGHT( Z$37, LEN(Z$37) + 1 - FIND(",",Z$37))))</f>
        <v>drawOpen=,1.2</v>
      </c>
      <c r="AA115" s="81" t="str">
        <f>IF($E115="",
( IF(scriv!AG77&lt;&gt;"", LEFT( scriv!AG77, FIND(",",scriv!AG77)-1) &amp; "=" &amp; $AH115 &amp; RIGHT( scriv!AG77, LEN(scriv!AG77) + 1 - FIND(",",scriv!AG77)),
  IF($AA$36&lt;&gt;"",LEFT( AA$36, FIND(",",AA$36)-1) &amp; "=" &amp; $AH115 &amp; RIGHT( AA$36, LEN(AA$36) + 1 - FIND(",",AA$36)),""))),
IF(scriv!P77&lt;&gt;"", LEFT( scriv!P77, FIND(",",scriv!P77)-1) &amp; "=" &amp; $AH115 &amp; RIGHT( scriv!P77, LEN(scriv!P77) + 1 - FIND(",",scriv!P77)),
LEFT( AA$37, FIND(",",AA$37)-1) &amp; "=" &amp; $AH115 &amp; RIGHT( AA$37, LEN(AA$37) + 1 - FIND(",",AA$37))))</f>
        <v>drawClose=,1.2</v>
      </c>
      <c r="AB115" s="167" t="str">
        <f t="shared" si="69"/>
        <v>noTitle</v>
      </c>
      <c r="AC115" s="167"/>
      <c r="AD115" s="45"/>
      <c r="AE115" s="168"/>
      <c r="AF115" s="169">
        <f>IF(D115="",scriv!B77,"")</f>
        <v>0</v>
      </c>
      <c r="AG115" s="170" t="str">
        <f t="shared" si="76"/>
        <v/>
      </c>
      <c r="AH115" s="169" t="str">
        <f t="shared" si="77"/>
        <v/>
      </c>
      <c r="AI115" s="169" t="str">
        <f t="shared" si="78"/>
        <v/>
      </c>
      <c r="AJ115" s="86">
        <f>ROUNDDOWN( (LEN(scriv!B77)+1) / 2, 0 )</f>
        <v>0</v>
      </c>
      <c r="AK115" s="82">
        <f t="shared" si="79"/>
        <v>0</v>
      </c>
      <c r="AL115" s="82" t="str">
        <f t="shared" si="80"/>
        <v>-</v>
      </c>
      <c r="AM115" s="82" t="str">
        <f t="shared" si="81"/>
        <v>-</v>
      </c>
      <c r="AN115" s="82" t="str">
        <f t="shared" si="82"/>
        <v>-</v>
      </c>
      <c r="AO115" s="82" t="str">
        <f t="shared" si="83"/>
        <v>-</v>
      </c>
      <c r="AP115" s="82" t="str">
        <f t="shared" si="84"/>
        <v>-</v>
      </c>
      <c r="AQ115" s="82" t="str">
        <f t="shared" si="85"/>
        <v>-</v>
      </c>
      <c r="AR115" s="82" t="str">
        <f t="shared" si="86"/>
        <v>-</v>
      </c>
      <c r="AT115" s="82">
        <f t="shared" si="87"/>
        <v>10</v>
      </c>
      <c r="AU115" s="82" t="str">
        <f ca="1">IF(    MAX(OFFSET(AL115,0,0,MATCH("-",AL115:AL$638,0))) = 0,"",
IFERROR(MAX(OFFSET(AL115,0,0,MATCH("-",AL115:AL$638,0))),""))</f>
        <v/>
      </c>
      <c r="AV115" s="82" t="str">
        <f ca="1">IF(    MAX(OFFSET(AM115,0,0,MATCH("-",AM115:AM$638,0))) = 0,"",
IFERROR(MAX(OFFSET(AM115,0,0,MATCH("-",AM115:AM$638,0))),""))</f>
        <v/>
      </c>
      <c r="AW115" s="82" t="str">
        <f ca="1">IF(    MAX(OFFSET(AN115,0,0,MATCH("-",AN115:AN$638,0))) = 0,"",
IFERROR(MAX(OFFSET(AN115,0,0,MATCH("-",AN115:AN$638,0))),""))</f>
        <v/>
      </c>
      <c r="AX115" s="82" t="str">
        <f ca="1">IF(    MAX(OFFSET(AO115,0,0,MATCH("-",AO115:AO$638,0))) = 0,"",
IFERROR(MAX(OFFSET(AO115,0,0,MATCH("-",AO115:AO$638,0))),""))</f>
        <v/>
      </c>
      <c r="AY115" s="82" t="str">
        <f ca="1">IF(    MAX(OFFSET(AP115,0,0,MATCH("-",AP115:AP$638,0))) = 0,"",
IFERROR(MAX(OFFSET(AP115,0,0,MATCH("-",AP115:AP$638,0))),""))</f>
        <v/>
      </c>
      <c r="AZ115" s="82" t="str">
        <f ca="1">IF(    MAX(OFFSET(AQ115,0,0,MATCH("-",AQ115:AQ$638,0))) = 0,"",
IFERROR(MAX(OFFSET(AQ115,0,0,MATCH("-",AQ115:AQ$638,0))),""))</f>
        <v/>
      </c>
      <c r="BA115" s="82" t="str">
        <f ca="1">IF(    MAX(OFFSET(AR115,0,0,MATCH("-",AR115:AR$638,0))) = 0,"",
IFERROR(MAX(OFFSET(AR115,0,0,MATCH("-",AR115:AR$638,0))),""))</f>
        <v/>
      </c>
      <c r="BB115" s="112">
        <f t="shared" ca="1" si="88"/>
        <v>-198</v>
      </c>
      <c r="BC115" s="111" t="str">
        <f t="shared" ca="1" si="89"/>
        <v>Radius</v>
      </c>
      <c r="BD115" s="112">
        <f t="shared" ca="1" si="90"/>
        <v>0</v>
      </c>
      <c r="BE115" s="111">
        <f t="shared" ca="1" si="91"/>
        <v>200</v>
      </c>
      <c r="BF115" s="113" t="e">
        <f t="shared" ca="1" si="92"/>
        <v>#VALUE!</v>
      </c>
      <c r="BG115" s="113" t="e">
        <f t="shared" ca="1" si="93"/>
        <v>#VALUE!</v>
      </c>
      <c r="BH115" s="112">
        <f t="shared" ca="1" si="94"/>
        <v>2000</v>
      </c>
      <c r="BI115" s="112">
        <f t="shared" ca="1" si="95"/>
        <v>200</v>
      </c>
      <c r="BJ115" s="157"/>
      <c r="BK115" s="157"/>
      <c r="BL115" s="158" t="str">
        <f>scriv!AI77</f>
        <v/>
      </c>
      <c r="BM115" s="157"/>
      <c r="BN115" s="157" t="str">
        <f t="shared" si="96"/>
        <v>node</v>
      </c>
      <c r="BO115" s="157"/>
      <c r="BP115" s="159">
        <f t="shared" ca="1" si="97"/>
        <v>0</v>
      </c>
      <c r="BQ115" s="159">
        <f t="shared" ca="1" si="98"/>
        <v>0</v>
      </c>
      <c r="BR115" s="159">
        <f t="shared" si="99"/>
        <v>1</v>
      </c>
      <c r="BS115" s="159" t="str">
        <f t="shared" si="100"/>
        <v>symbol</v>
      </c>
      <c r="BT115" s="157" t="str">
        <f ca="1">IF(scriv!V77&lt;&gt;"",scriv!V77,
IF(E115="",IFERROR(VLOOKUP(BL115,$AH$40:$BT$638,39,FALSE),$BT$36),
$BT$37))</f>
        <v>NodeSquare</v>
      </c>
      <c r="BU115" s="166">
        <f t="shared" ca="1" si="101"/>
        <v>2000</v>
      </c>
      <c r="BV115" s="166">
        <f t="shared" ca="1" si="102"/>
        <v>200</v>
      </c>
      <c r="BW115" s="166">
        <f t="shared" ca="1" si="103"/>
        <v>0</v>
      </c>
      <c r="BX115" s="166">
        <f t="shared" ca="1" si="104"/>
        <v>0</v>
      </c>
      <c r="BY115" s="180" t="str">
        <f t="shared" si="105"/>
        <v/>
      </c>
      <c r="BZ115" s="180" t="str">
        <f t="shared" si="106"/>
        <v/>
      </c>
      <c r="CA115" s="81" t="str">
        <f>IF(scriv!E77&lt;&gt;"",scriv!E77,"")</f>
        <v/>
      </c>
      <c r="CB115" s="82">
        <f t="shared" si="71"/>
        <v>0</v>
      </c>
      <c r="CC115" s="82">
        <f t="shared" si="107"/>
        <v>0</v>
      </c>
      <c r="CD115" s="82" t="str">
        <f t="shared" si="108"/>
        <v>-</v>
      </c>
      <c r="CE115" s="82" t="str">
        <f t="shared" si="109"/>
        <v>-</v>
      </c>
      <c r="CF115" s="82" t="str">
        <f t="shared" si="110"/>
        <v>-</v>
      </c>
      <c r="CG115" s="82" t="str">
        <f t="shared" si="111"/>
        <v>-</v>
      </c>
      <c r="CH115" s="82" t="str">
        <f t="shared" si="112"/>
        <v>-</v>
      </c>
      <c r="CI115" s="82" t="str">
        <f t="shared" si="113"/>
        <v>-</v>
      </c>
      <c r="CJ115" s="82" t="str">
        <f t="shared" si="114"/>
        <v>-</v>
      </c>
      <c r="CK115" s="82" t="str">
        <f t="shared" si="115"/>
        <v>-</v>
      </c>
    </row>
    <row r="116" spans="1:89" s="82" customFormat="1" ht="18" customHeight="1">
      <c r="A116" s="81" t="str">
        <f>scriv!AH78</f>
        <v/>
      </c>
      <c r="B116" s="81" t="str">
        <f>IF(scriv!D78&lt;&gt;"",scriv!D78,"")</f>
        <v/>
      </c>
      <c r="C116" s="81" t="str">
        <f>IF( scriv!AL78&lt;&gt;"", IF(D116&lt;&gt;"","connection ","")&amp;scriv!AL78,IF(D116&lt;&gt;"","connection",""))</f>
        <v/>
      </c>
      <c r="D116" s="82" t="str">
        <f>scriv!AJ78</f>
        <v/>
      </c>
      <c r="E116" s="82" t="str">
        <f>scriv!AK78</f>
        <v/>
      </c>
      <c r="F116" s="156">
        <f>ROW()</f>
        <v>116</v>
      </c>
      <c r="I116" s="81" t="str">
        <f>IF(scriv!AA78&lt;&gt;"",scriv!AA78,J116)</f>
        <v/>
      </c>
      <c r="J116" s="81" t="str">
        <f>IF(scriv!AB78&lt;&gt;"",scriv!AB78,"")</f>
        <v/>
      </c>
      <c r="K116" s="82" t="str">
        <f t="shared" si="72"/>
        <v>none</v>
      </c>
      <c r="L116" s="82" t="str">
        <f t="shared" si="73"/>
        <v>+++&amp;speakTT=</v>
      </c>
      <c r="M116" s="82" t="str">
        <f t="shared" si="70"/>
        <v>OpenClose</v>
      </c>
      <c r="N116" s="82" t="str">
        <f t="shared" si="74"/>
        <v/>
      </c>
      <c r="O116" s="119" t="str">
        <f t="shared" si="75"/>
        <v/>
      </c>
      <c r="P116" s="81" t="str">
        <f>IF(scriv!I78&lt;&gt;"",scriv!I78,"")</f>
        <v/>
      </c>
      <c r="Q116" s="81" t="str">
        <f>IF(scriv!J78&lt;&gt;"",scriv!J78,"")</f>
        <v/>
      </c>
      <c r="R116" s="81">
        <f>IF(scriv!K78&lt;&gt;"",scriv!K78,
IF(I116&lt;&gt;"",1,$R$36))</f>
        <v>0</v>
      </c>
      <c r="S116" s="81" t="str">
        <f>IF(scriv!L78&lt;&gt;"",scriv!L78,
IF(scriv!AB78&lt;&gt;"",$S$36,"none"))</f>
        <v>none</v>
      </c>
      <c r="T116" s="81" t="str">
        <f>IF(scriv!Q78&lt;&gt;"",scriv!Q78,"")</f>
        <v/>
      </c>
      <c r="U116" s="81" t="str">
        <f>IF(scriv!R78&lt;&gt;"",scriv!R78,"")</f>
        <v/>
      </c>
      <c r="V116" s="81" t="str">
        <f>IF(scriv!S78&lt;&gt;"",scriv!S78,"")</f>
        <v/>
      </c>
      <c r="W116" s="81" t="str">
        <f>IF(scriv!T78&lt;&gt;"",scriv!T78,"")</f>
        <v/>
      </c>
      <c r="X116" s="81" t="str">
        <f>IF($E116="",
( IF(scriv!AD78&lt;&gt;"", LEFT( scriv!AD78, FIND(",",scriv!AD78)-1) &amp; "=" &amp; $AH116 &amp; RIGHT( scriv!AD78, LEN(scriv!AD78) + 1 - FIND(",",scriv!AD78)),
  IF($X$36&lt;&gt;"",LEFT( X$36, FIND(",",X$36)-1) &amp; "=" &amp; $AH116 &amp; RIGHT( X$36, LEN(X$36) + 1 - FIND(",",X$36)),""))),
IF(scriv!M78&lt;&gt;"", LEFT( scriv!M78, FIND(",",scriv!M78)-1) &amp; "=" &amp; $AH116 &amp; RIGHT( scriv!M78, LEN(scriv!M78) + 1 - FIND(",",scriv!M78)),
LEFT( X$37, FIND(",",X$37)-1) &amp; "=" &amp; $AH116 &amp; RIGHT( X$37, LEN(X$37) + 1 - FIND(",",X$37))))</f>
        <v>fadeOn=,0.6</v>
      </c>
      <c r="Y116" s="81" t="str">
        <f>IF($E116="",
( IF(scriv!AE78&lt;&gt;"", LEFT( scriv!AE78, FIND(",",scriv!AE78)-1) &amp; "=" &amp; $AH116 &amp; RIGHT( scriv!AE78, LEN(scriv!AE78) + 1 - FIND(",",scriv!AE78)),
  IF($Y$36&lt;&gt;"",LEFT( Y$36, FIND(",",Y$36)-1) &amp; "=" &amp; $AH116 &amp; RIGHT( Y$36, LEN(Y$36) + 1 - FIND(",",Y$36)),""))),
IF(scriv!N78&lt;&gt;"", LEFT( scriv!N78, FIND(",",scriv!N78)-1) &amp; "=" &amp; $AH116 &amp; RIGHT( scriv!N78, LEN(scriv!N78) + 1 - FIND(",",scriv!N78)),
LEFT( Y$37, FIND(",",Y$37)-1) &amp; "=" &amp; $AH116 &amp; RIGHT( Y$37, LEN(Y$37) + 1 - FIND(",",Y$37))))</f>
        <v>fadeOff=,0.6</v>
      </c>
      <c r="Z116" s="81" t="str">
        <f>IF($E116="",
( IF(scriv!AF78&lt;&gt;"", LEFT( scriv!AF78, FIND(",",scriv!AF78)-1) &amp; "=" &amp; $AH116 &amp; RIGHT( scriv!AF78, LEN(scriv!AF78) + 1 - FIND(",",scriv!AF78)),
  IF($Z$36&lt;&gt;"",LEFT( Z$36, FIND(",",Z$36)-1) &amp; "=" &amp; $AH116 &amp; RIGHT( Z$36, LEN(Z$36) + 1 - FIND(",",Z$36)),""))),
IF(scriv!O78&lt;&gt;"", LEFT( scriv!O78, FIND(",",scriv!O78)-1) &amp; "=" &amp; $AH116 &amp; RIGHT( scriv!O78, LEN(scriv!O78) + 1 - FIND(",",scriv!O78)),
LEFT( Z$37, FIND(",",Z$37)-1) &amp; "=" &amp; $AH116 &amp; RIGHT( Z$37, LEN(Z$37) + 1 - FIND(",",Z$37))))</f>
        <v>drawOpen=,1.2</v>
      </c>
      <c r="AA116" s="81" t="str">
        <f>IF($E116="",
( IF(scriv!AG78&lt;&gt;"", LEFT( scriv!AG78, FIND(",",scriv!AG78)-1) &amp; "=" &amp; $AH116 &amp; RIGHT( scriv!AG78, LEN(scriv!AG78) + 1 - FIND(",",scriv!AG78)),
  IF($AA$36&lt;&gt;"",LEFT( AA$36, FIND(",",AA$36)-1) &amp; "=" &amp; $AH116 &amp; RIGHT( AA$36, LEN(AA$36) + 1 - FIND(",",AA$36)),""))),
IF(scriv!P78&lt;&gt;"", LEFT( scriv!P78, FIND(",",scriv!P78)-1) &amp; "=" &amp; $AH116 &amp; RIGHT( scriv!P78, LEN(scriv!P78) + 1 - FIND(",",scriv!P78)),
LEFT( AA$37, FIND(",",AA$37)-1) &amp; "=" &amp; $AH116 &amp; RIGHT( AA$37, LEN(AA$37) + 1 - FIND(",",AA$37))))</f>
        <v>drawClose=,1.2</v>
      </c>
      <c r="AB116" s="167" t="str">
        <f t="shared" si="69"/>
        <v>noTitle</v>
      </c>
      <c r="AC116" s="167"/>
      <c r="AD116" s="45"/>
      <c r="AE116" s="168"/>
      <c r="AF116" s="169">
        <f>IF(D116="",scriv!B78,"")</f>
        <v>0</v>
      </c>
      <c r="AG116" s="170" t="str">
        <f t="shared" si="76"/>
        <v/>
      </c>
      <c r="AH116" s="169" t="str">
        <f t="shared" si="77"/>
        <v/>
      </c>
      <c r="AI116" s="169" t="str">
        <f t="shared" si="78"/>
        <v/>
      </c>
      <c r="AJ116" s="86">
        <f>ROUNDDOWN( (LEN(scriv!B78)+1) / 2, 0 )</f>
        <v>0</v>
      </c>
      <c r="AK116" s="82">
        <f t="shared" si="79"/>
        <v>0</v>
      </c>
      <c r="AL116" s="82" t="str">
        <f t="shared" si="80"/>
        <v>-</v>
      </c>
      <c r="AM116" s="82" t="str">
        <f t="shared" si="81"/>
        <v>-</v>
      </c>
      <c r="AN116" s="82" t="str">
        <f t="shared" si="82"/>
        <v>-</v>
      </c>
      <c r="AO116" s="82" t="str">
        <f t="shared" si="83"/>
        <v>-</v>
      </c>
      <c r="AP116" s="82" t="str">
        <f t="shared" si="84"/>
        <v>-</v>
      </c>
      <c r="AQ116" s="82" t="str">
        <f t="shared" si="85"/>
        <v>-</v>
      </c>
      <c r="AR116" s="82" t="str">
        <f t="shared" si="86"/>
        <v>-</v>
      </c>
      <c r="AT116" s="82">
        <f t="shared" si="87"/>
        <v>10</v>
      </c>
      <c r="AU116" s="82" t="str">
        <f ca="1">IF(    MAX(OFFSET(AL116,0,0,MATCH("-",AL116:AL$638,0))) = 0,"",
IFERROR(MAX(OFFSET(AL116,0,0,MATCH("-",AL116:AL$638,0))),""))</f>
        <v/>
      </c>
      <c r="AV116" s="82" t="str">
        <f ca="1">IF(    MAX(OFFSET(AM116,0,0,MATCH("-",AM116:AM$638,0))) = 0,"",
IFERROR(MAX(OFFSET(AM116,0,0,MATCH("-",AM116:AM$638,0))),""))</f>
        <v/>
      </c>
      <c r="AW116" s="82" t="str">
        <f ca="1">IF(    MAX(OFFSET(AN116,0,0,MATCH("-",AN116:AN$638,0))) = 0,"",
IFERROR(MAX(OFFSET(AN116,0,0,MATCH("-",AN116:AN$638,0))),""))</f>
        <v/>
      </c>
      <c r="AX116" s="82" t="str">
        <f ca="1">IF(    MAX(OFFSET(AO116,0,0,MATCH("-",AO116:AO$638,0))) = 0,"",
IFERROR(MAX(OFFSET(AO116,0,0,MATCH("-",AO116:AO$638,0))),""))</f>
        <v/>
      </c>
      <c r="AY116" s="82" t="str">
        <f ca="1">IF(    MAX(OFFSET(AP116,0,0,MATCH("-",AP116:AP$638,0))) = 0,"",
IFERROR(MAX(OFFSET(AP116,0,0,MATCH("-",AP116:AP$638,0))),""))</f>
        <v/>
      </c>
      <c r="AZ116" s="82" t="str">
        <f ca="1">IF(    MAX(OFFSET(AQ116,0,0,MATCH("-",AQ116:AQ$638,0))) = 0,"",
IFERROR(MAX(OFFSET(AQ116,0,0,MATCH("-",AQ116:AQ$638,0))),""))</f>
        <v/>
      </c>
      <c r="BA116" s="82" t="str">
        <f ca="1">IF(    MAX(OFFSET(AR116,0,0,MATCH("-",AR116:AR$638,0))) = 0,"",
IFERROR(MAX(OFFSET(AR116,0,0,MATCH("-",AR116:AR$638,0))),""))</f>
        <v/>
      </c>
      <c r="BB116" s="112">
        <f t="shared" ca="1" si="88"/>
        <v>-198</v>
      </c>
      <c r="BC116" s="111" t="str">
        <f t="shared" ca="1" si="89"/>
        <v>Radius</v>
      </c>
      <c r="BD116" s="112">
        <f t="shared" ca="1" si="90"/>
        <v>0</v>
      </c>
      <c r="BE116" s="111">
        <f t="shared" ca="1" si="91"/>
        <v>200</v>
      </c>
      <c r="BF116" s="113" t="e">
        <f t="shared" ca="1" si="92"/>
        <v>#VALUE!</v>
      </c>
      <c r="BG116" s="113" t="e">
        <f t="shared" ca="1" si="93"/>
        <v>#VALUE!</v>
      </c>
      <c r="BH116" s="112">
        <f t="shared" ca="1" si="94"/>
        <v>2000</v>
      </c>
      <c r="BI116" s="112">
        <f t="shared" ca="1" si="95"/>
        <v>200</v>
      </c>
      <c r="BJ116" s="157"/>
      <c r="BK116" s="157"/>
      <c r="BL116" s="158" t="str">
        <f>scriv!AI78</f>
        <v/>
      </c>
      <c r="BM116" s="157"/>
      <c r="BN116" s="157" t="str">
        <f t="shared" si="96"/>
        <v>node</v>
      </c>
      <c r="BO116" s="157"/>
      <c r="BP116" s="159">
        <f t="shared" ca="1" si="97"/>
        <v>0</v>
      </c>
      <c r="BQ116" s="159">
        <f t="shared" ca="1" si="98"/>
        <v>0</v>
      </c>
      <c r="BR116" s="159">
        <f t="shared" si="99"/>
        <v>1</v>
      </c>
      <c r="BS116" s="159" t="str">
        <f t="shared" si="100"/>
        <v>symbol</v>
      </c>
      <c r="BT116" s="157" t="str">
        <f ca="1">IF(scriv!V78&lt;&gt;"",scriv!V78,
IF(E116="",IFERROR(VLOOKUP(BL116,$AH$40:$BT$638,39,FALSE),$BT$36),
$BT$37))</f>
        <v>NodeSquare</v>
      </c>
      <c r="BU116" s="166">
        <f t="shared" ca="1" si="101"/>
        <v>2000</v>
      </c>
      <c r="BV116" s="166">
        <f t="shared" ca="1" si="102"/>
        <v>200</v>
      </c>
      <c r="BW116" s="166">
        <f t="shared" ca="1" si="103"/>
        <v>0</v>
      </c>
      <c r="BX116" s="166">
        <f t="shared" ca="1" si="104"/>
        <v>0</v>
      </c>
      <c r="BY116" s="180" t="str">
        <f t="shared" si="105"/>
        <v/>
      </c>
      <c r="BZ116" s="180" t="str">
        <f t="shared" si="106"/>
        <v/>
      </c>
      <c r="CA116" s="81" t="str">
        <f>IF(scriv!E78&lt;&gt;"",scriv!E78,"")</f>
        <v/>
      </c>
      <c r="CB116" s="82">
        <f t="shared" si="71"/>
        <v>0</v>
      </c>
      <c r="CC116" s="82">
        <f t="shared" si="107"/>
        <v>0</v>
      </c>
      <c r="CD116" s="82" t="str">
        <f t="shared" si="108"/>
        <v>-</v>
      </c>
      <c r="CE116" s="82" t="str">
        <f t="shared" si="109"/>
        <v>-</v>
      </c>
      <c r="CF116" s="82" t="str">
        <f t="shared" si="110"/>
        <v>-</v>
      </c>
      <c r="CG116" s="82" t="str">
        <f t="shared" si="111"/>
        <v>-</v>
      </c>
      <c r="CH116" s="82" t="str">
        <f t="shared" si="112"/>
        <v>-</v>
      </c>
      <c r="CI116" s="82" t="str">
        <f t="shared" si="113"/>
        <v>-</v>
      </c>
      <c r="CJ116" s="82" t="str">
        <f t="shared" si="114"/>
        <v>-</v>
      </c>
      <c r="CK116" s="82" t="str">
        <f t="shared" si="115"/>
        <v>-</v>
      </c>
    </row>
    <row r="117" spans="1:89" s="82" customFormat="1" ht="18" customHeight="1">
      <c r="A117" s="81" t="str">
        <f>scriv!AH79</f>
        <v/>
      </c>
      <c r="B117" s="81" t="str">
        <f>IF(scriv!D79&lt;&gt;"",scriv!D79,"")</f>
        <v/>
      </c>
      <c r="C117" s="81" t="str">
        <f>IF( scriv!AL79&lt;&gt;"", IF(D117&lt;&gt;"","connection ","")&amp;scriv!AL79,IF(D117&lt;&gt;"","connection",""))</f>
        <v/>
      </c>
      <c r="D117" s="82" t="str">
        <f>scriv!AJ79</f>
        <v/>
      </c>
      <c r="E117" s="82" t="str">
        <f>scriv!AK79</f>
        <v/>
      </c>
      <c r="F117" s="156">
        <f>ROW()</f>
        <v>117</v>
      </c>
      <c r="I117" s="81" t="str">
        <f>IF(scriv!AA79&lt;&gt;"",scriv!AA79,J117)</f>
        <v/>
      </c>
      <c r="J117" s="81" t="str">
        <f>IF(scriv!AB79&lt;&gt;"",scriv!AB79,"")</f>
        <v/>
      </c>
      <c r="K117" s="82" t="str">
        <f t="shared" si="72"/>
        <v>none</v>
      </c>
      <c r="L117" s="82" t="str">
        <f t="shared" si="73"/>
        <v>+++&amp;speakTT=</v>
      </c>
      <c r="M117" s="82" t="str">
        <f t="shared" si="70"/>
        <v>OpenClose</v>
      </c>
      <c r="N117" s="82" t="str">
        <f t="shared" si="74"/>
        <v/>
      </c>
      <c r="O117" s="119" t="str">
        <f t="shared" si="75"/>
        <v/>
      </c>
      <c r="P117" s="81" t="str">
        <f>IF(scriv!I79&lt;&gt;"",scriv!I79,"")</f>
        <v/>
      </c>
      <c r="Q117" s="81" t="str">
        <f>IF(scriv!J79&lt;&gt;"",scriv!J79,"")</f>
        <v/>
      </c>
      <c r="R117" s="81">
        <f>IF(scriv!K79&lt;&gt;"",scriv!K79,
IF(I117&lt;&gt;"",1,$R$36))</f>
        <v>0</v>
      </c>
      <c r="S117" s="81" t="str">
        <f>IF(scriv!L79&lt;&gt;"",scriv!L79,
IF(scriv!AB79&lt;&gt;"",$S$36,"none"))</f>
        <v>none</v>
      </c>
      <c r="T117" s="81" t="str">
        <f>IF(scriv!Q79&lt;&gt;"",scriv!Q79,"")</f>
        <v/>
      </c>
      <c r="U117" s="81" t="str">
        <f>IF(scriv!R79&lt;&gt;"",scriv!R79,"")</f>
        <v/>
      </c>
      <c r="V117" s="81" t="str">
        <f>IF(scriv!S79&lt;&gt;"",scriv!S79,"")</f>
        <v/>
      </c>
      <c r="W117" s="81" t="str">
        <f>IF(scriv!T79&lt;&gt;"",scriv!T79,"")</f>
        <v/>
      </c>
      <c r="X117" s="81" t="str">
        <f>IF($E117="",
( IF(scriv!AD79&lt;&gt;"", LEFT( scriv!AD79, FIND(",",scriv!AD79)-1) &amp; "=" &amp; $AH117 &amp; RIGHT( scriv!AD79, LEN(scriv!AD79) + 1 - FIND(",",scriv!AD79)),
  IF($X$36&lt;&gt;"",LEFT( X$36, FIND(",",X$36)-1) &amp; "=" &amp; $AH117 &amp; RIGHT( X$36, LEN(X$36) + 1 - FIND(",",X$36)),""))),
IF(scriv!M79&lt;&gt;"", LEFT( scriv!M79, FIND(",",scriv!M79)-1) &amp; "=" &amp; $AH117 &amp; RIGHT( scriv!M79, LEN(scriv!M79) + 1 - FIND(",",scriv!M79)),
LEFT( X$37, FIND(",",X$37)-1) &amp; "=" &amp; $AH117 &amp; RIGHT( X$37, LEN(X$37) + 1 - FIND(",",X$37))))</f>
        <v>fadeOn=,0.6</v>
      </c>
      <c r="Y117" s="81" t="str">
        <f>IF($E117="",
( IF(scriv!AE79&lt;&gt;"", LEFT( scriv!AE79, FIND(",",scriv!AE79)-1) &amp; "=" &amp; $AH117 &amp; RIGHT( scriv!AE79, LEN(scriv!AE79) + 1 - FIND(",",scriv!AE79)),
  IF($Y$36&lt;&gt;"",LEFT( Y$36, FIND(",",Y$36)-1) &amp; "=" &amp; $AH117 &amp; RIGHT( Y$36, LEN(Y$36) + 1 - FIND(",",Y$36)),""))),
IF(scriv!N79&lt;&gt;"", LEFT( scriv!N79, FIND(",",scriv!N79)-1) &amp; "=" &amp; $AH117 &amp; RIGHT( scriv!N79, LEN(scriv!N79) + 1 - FIND(",",scriv!N79)),
LEFT( Y$37, FIND(",",Y$37)-1) &amp; "=" &amp; $AH117 &amp; RIGHT( Y$37, LEN(Y$37) + 1 - FIND(",",Y$37))))</f>
        <v>fadeOff=,0.6</v>
      </c>
      <c r="Z117" s="81" t="str">
        <f>IF($E117="",
( IF(scriv!AF79&lt;&gt;"", LEFT( scriv!AF79, FIND(",",scriv!AF79)-1) &amp; "=" &amp; $AH117 &amp; RIGHT( scriv!AF79, LEN(scriv!AF79) + 1 - FIND(",",scriv!AF79)),
  IF($Z$36&lt;&gt;"",LEFT( Z$36, FIND(",",Z$36)-1) &amp; "=" &amp; $AH117 &amp; RIGHT( Z$36, LEN(Z$36) + 1 - FIND(",",Z$36)),""))),
IF(scriv!O79&lt;&gt;"", LEFT( scriv!O79, FIND(",",scriv!O79)-1) &amp; "=" &amp; $AH117 &amp; RIGHT( scriv!O79, LEN(scriv!O79) + 1 - FIND(",",scriv!O79)),
LEFT( Z$37, FIND(",",Z$37)-1) &amp; "=" &amp; $AH117 &amp; RIGHT( Z$37, LEN(Z$37) + 1 - FIND(",",Z$37))))</f>
        <v>drawOpen=,1.2</v>
      </c>
      <c r="AA117" s="81" t="str">
        <f>IF($E117="",
( IF(scriv!AG79&lt;&gt;"", LEFT( scriv!AG79, FIND(",",scriv!AG79)-1) &amp; "=" &amp; $AH117 &amp; RIGHT( scriv!AG79, LEN(scriv!AG79) + 1 - FIND(",",scriv!AG79)),
  IF($AA$36&lt;&gt;"",LEFT( AA$36, FIND(",",AA$36)-1) &amp; "=" &amp; $AH117 &amp; RIGHT( AA$36, LEN(AA$36) + 1 - FIND(",",AA$36)),""))),
IF(scriv!P79&lt;&gt;"", LEFT( scriv!P79, FIND(",",scriv!P79)-1) &amp; "=" &amp; $AH117 &amp; RIGHT( scriv!P79, LEN(scriv!P79) + 1 - FIND(",",scriv!P79)),
LEFT( AA$37, FIND(",",AA$37)-1) &amp; "=" &amp; $AH117 &amp; RIGHT( AA$37, LEN(AA$37) + 1 - FIND(",",AA$37))))</f>
        <v>drawClose=,1.2</v>
      </c>
      <c r="AB117" s="167" t="str">
        <f t="shared" si="69"/>
        <v>noTitle</v>
      </c>
      <c r="AC117" s="167"/>
      <c r="AD117" s="45"/>
      <c r="AE117" s="168"/>
      <c r="AF117" s="169">
        <f>IF(D117="",scriv!B79,"")</f>
        <v>0</v>
      </c>
      <c r="AG117" s="170" t="str">
        <f t="shared" si="76"/>
        <v/>
      </c>
      <c r="AH117" s="169" t="str">
        <f t="shared" si="77"/>
        <v/>
      </c>
      <c r="AI117" s="169" t="str">
        <f t="shared" si="78"/>
        <v/>
      </c>
      <c r="AJ117" s="86">
        <f>ROUNDDOWN( (LEN(scriv!B79)+1) / 2, 0 )</f>
        <v>0</v>
      </c>
      <c r="AK117" s="82">
        <f t="shared" si="79"/>
        <v>0</v>
      </c>
      <c r="AL117" s="82" t="str">
        <f t="shared" si="80"/>
        <v>-</v>
      </c>
      <c r="AM117" s="82" t="str">
        <f t="shared" si="81"/>
        <v>-</v>
      </c>
      <c r="AN117" s="82" t="str">
        <f t="shared" si="82"/>
        <v>-</v>
      </c>
      <c r="AO117" s="82" t="str">
        <f t="shared" si="83"/>
        <v>-</v>
      </c>
      <c r="AP117" s="82" t="str">
        <f t="shared" si="84"/>
        <v>-</v>
      </c>
      <c r="AQ117" s="82" t="str">
        <f t="shared" si="85"/>
        <v>-</v>
      </c>
      <c r="AR117" s="82" t="str">
        <f t="shared" si="86"/>
        <v>-</v>
      </c>
      <c r="AT117" s="82">
        <f t="shared" si="87"/>
        <v>10</v>
      </c>
      <c r="AU117" s="82" t="str">
        <f ca="1">IF(    MAX(OFFSET(AL117,0,0,MATCH("-",AL117:AL$638,0))) = 0,"",
IFERROR(MAX(OFFSET(AL117,0,0,MATCH("-",AL117:AL$638,0))),""))</f>
        <v/>
      </c>
      <c r="AV117" s="82" t="str">
        <f ca="1">IF(    MAX(OFFSET(AM117,0,0,MATCH("-",AM117:AM$638,0))) = 0,"",
IFERROR(MAX(OFFSET(AM117,0,0,MATCH("-",AM117:AM$638,0))),""))</f>
        <v/>
      </c>
      <c r="AW117" s="82" t="str">
        <f ca="1">IF(    MAX(OFFSET(AN117,0,0,MATCH("-",AN117:AN$638,0))) = 0,"",
IFERROR(MAX(OFFSET(AN117,0,0,MATCH("-",AN117:AN$638,0))),""))</f>
        <v/>
      </c>
      <c r="AX117" s="82" t="str">
        <f ca="1">IF(    MAX(OFFSET(AO117,0,0,MATCH("-",AO117:AO$638,0))) = 0,"",
IFERROR(MAX(OFFSET(AO117,0,0,MATCH("-",AO117:AO$638,0))),""))</f>
        <v/>
      </c>
      <c r="AY117" s="82" t="str">
        <f ca="1">IF(    MAX(OFFSET(AP117,0,0,MATCH("-",AP117:AP$638,0))) = 0,"",
IFERROR(MAX(OFFSET(AP117,0,0,MATCH("-",AP117:AP$638,0))),""))</f>
        <v/>
      </c>
      <c r="AZ117" s="82" t="str">
        <f ca="1">IF(    MAX(OFFSET(AQ117,0,0,MATCH("-",AQ117:AQ$638,0))) = 0,"",
IFERROR(MAX(OFFSET(AQ117,0,0,MATCH("-",AQ117:AQ$638,0))),""))</f>
        <v/>
      </c>
      <c r="BA117" s="82" t="str">
        <f ca="1">IF(    MAX(OFFSET(AR117,0,0,MATCH("-",AR117:AR$638,0))) = 0,"",
IFERROR(MAX(OFFSET(AR117,0,0,MATCH("-",AR117:AR$638,0))),""))</f>
        <v/>
      </c>
      <c r="BB117" s="112">
        <f t="shared" ca="1" si="88"/>
        <v>-198</v>
      </c>
      <c r="BC117" s="111" t="str">
        <f t="shared" ca="1" si="89"/>
        <v>Radius</v>
      </c>
      <c r="BD117" s="112">
        <f t="shared" ca="1" si="90"/>
        <v>0</v>
      </c>
      <c r="BE117" s="111">
        <f t="shared" ca="1" si="91"/>
        <v>200</v>
      </c>
      <c r="BF117" s="113" t="e">
        <f t="shared" ca="1" si="92"/>
        <v>#VALUE!</v>
      </c>
      <c r="BG117" s="113" t="e">
        <f t="shared" ca="1" si="93"/>
        <v>#VALUE!</v>
      </c>
      <c r="BH117" s="112">
        <f t="shared" ca="1" si="94"/>
        <v>2000</v>
      </c>
      <c r="BI117" s="112">
        <f t="shared" ca="1" si="95"/>
        <v>200</v>
      </c>
      <c r="BJ117" s="157"/>
      <c r="BK117" s="157"/>
      <c r="BL117" s="158" t="str">
        <f>scriv!AI79</f>
        <v/>
      </c>
      <c r="BM117" s="157"/>
      <c r="BN117" s="157" t="str">
        <f t="shared" si="96"/>
        <v>node</v>
      </c>
      <c r="BO117" s="157"/>
      <c r="BP117" s="159">
        <f t="shared" ca="1" si="97"/>
        <v>0</v>
      </c>
      <c r="BQ117" s="159">
        <f t="shared" ca="1" si="98"/>
        <v>0</v>
      </c>
      <c r="BR117" s="159">
        <f t="shared" si="99"/>
        <v>1</v>
      </c>
      <c r="BS117" s="159" t="str">
        <f t="shared" si="100"/>
        <v>symbol</v>
      </c>
      <c r="BT117" s="157" t="str">
        <f ca="1">IF(scriv!V79&lt;&gt;"",scriv!V79,
IF(E117="",IFERROR(VLOOKUP(BL117,$AH$40:$BT$638,39,FALSE),$BT$36),
$BT$37))</f>
        <v>NodeSquare</v>
      </c>
      <c r="BU117" s="166">
        <f t="shared" ca="1" si="101"/>
        <v>2000</v>
      </c>
      <c r="BV117" s="166">
        <f t="shared" ca="1" si="102"/>
        <v>200</v>
      </c>
      <c r="BW117" s="166">
        <f t="shared" ca="1" si="103"/>
        <v>0</v>
      </c>
      <c r="BX117" s="166">
        <f t="shared" ca="1" si="104"/>
        <v>0</v>
      </c>
      <c r="BY117" s="180" t="str">
        <f t="shared" si="105"/>
        <v/>
      </c>
      <c r="BZ117" s="180" t="str">
        <f t="shared" si="106"/>
        <v/>
      </c>
      <c r="CA117" s="81" t="str">
        <f>IF(scriv!E79&lt;&gt;"",scriv!E79,"")</f>
        <v/>
      </c>
      <c r="CB117" s="82">
        <f t="shared" si="71"/>
        <v>0</v>
      </c>
      <c r="CC117" s="82">
        <f t="shared" si="107"/>
        <v>0</v>
      </c>
      <c r="CD117" s="82" t="str">
        <f t="shared" si="108"/>
        <v>-</v>
      </c>
      <c r="CE117" s="82" t="str">
        <f t="shared" si="109"/>
        <v>-</v>
      </c>
      <c r="CF117" s="82" t="str">
        <f t="shared" si="110"/>
        <v>-</v>
      </c>
      <c r="CG117" s="82" t="str">
        <f t="shared" si="111"/>
        <v>-</v>
      </c>
      <c r="CH117" s="82" t="str">
        <f t="shared" si="112"/>
        <v>-</v>
      </c>
      <c r="CI117" s="82" t="str">
        <f t="shared" si="113"/>
        <v>-</v>
      </c>
      <c r="CJ117" s="82" t="str">
        <f t="shared" si="114"/>
        <v>-</v>
      </c>
      <c r="CK117" s="82" t="str">
        <f t="shared" si="115"/>
        <v>-</v>
      </c>
    </row>
    <row r="118" spans="1:89" s="82" customFormat="1" ht="18" customHeight="1">
      <c r="A118" s="81" t="str">
        <f>scriv!AH80</f>
        <v/>
      </c>
      <c r="B118" s="81" t="str">
        <f>IF(scriv!D80&lt;&gt;"",scriv!D80,"")</f>
        <v/>
      </c>
      <c r="C118" s="81" t="str">
        <f>IF( scriv!AL80&lt;&gt;"", IF(D118&lt;&gt;"","connection ","")&amp;scriv!AL80,IF(D118&lt;&gt;"","connection",""))</f>
        <v/>
      </c>
      <c r="D118" s="82" t="str">
        <f>scriv!AJ80</f>
        <v/>
      </c>
      <c r="E118" s="82" t="str">
        <f>scriv!AK80</f>
        <v/>
      </c>
      <c r="F118" s="156">
        <f>ROW()</f>
        <v>118</v>
      </c>
      <c r="I118" s="81" t="str">
        <f>IF(scriv!AA80&lt;&gt;"",scriv!AA80,J118)</f>
        <v/>
      </c>
      <c r="J118" s="81" t="str">
        <f>IF(scriv!AB80&lt;&gt;"",scriv!AB80,"")</f>
        <v/>
      </c>
      <c r="K118" s="82" t="str">
        <f t="shared" si="72"/>
        <v>none</v>
      </c>
      <c r="L118" s="82" t="str">
        <f t="shared" si="73"/>
        <v>+++&amp;speakTT=</v>
      </c>
      <c r="M118" s="82" t="str">
        <f t="shared" si="70"/>
        <v>OpenClose</v>
      </c>
      <c r="N118" s="82" t="str">
        <f t="shared" si="74"/>
        <v/>
      </c>
      <c r="O118" s="119" t="str">
        <f t="shared" si="75"/>
        <v/>
      </c>
      <c r="P118" s="81" t="str">
        <f>IF(scriv!I80&lt;&gt;"",scriv!I80,"")</f>
        <v/>
      </c>
      <c r="Q118" s="81" t="str">
        <f>IF(scriv!J80&lt;&gt;"",scriv!J80,"")</f>
        <v/>
      </c>
      <c r="R118" s="81">
        <f>IF(scriv!K80&lt;&gt;"",scriv!K80,
IF(I118&lt;&gt;"",1,$R$36))</f>
        <v>0</v>
      </c>
      <c r="S118" s="81" t="str">
        <f>IF(scriv!L80&lt;&gt;"",scriv!L80,
IF(scriv!AB80&lt;&gt;"",$S$36,"none"))</f>
        <v>none</v>
      </c>
      <c r="T118" s="81" t="str">
        <f>IF(scriv!Q80&lt;&gt;"",scriv!Q80,"")</f>
        <v/>
      </c>
      <c r="U118" s="81" t="str">
        <f>IF(scriv!R80&lt;&gt;"",scriv!R80,"")</f>
        <v/>
      </c>
      <c r="V118" s="81" t="str">
        <f>IF(scriv!S80&lt;&gt;"",scriv!S80,"")</f>
        <v/>
      </c>
      <c r="W118" s="81" t="str">
        <f>IF(scriv!T80&lt;&gt;"",scriv!T80,"")</f>
        <v/>
      </c>
      <c r="X118" s="81" t="str">
        <f>IF($E118="",
( IF(scriv!AD80&lt;&gt;"", LEFT( scriv!AD80, FIND(",",scriv!AD80)-1) &amp; "=" &amp; $AH118 &amp; RIGHT( scriv!AD80, LEN(scriv!AD80) + 1 - FIND(",",scriv!AD80)),
  IF($X$36&lt;&gt;"",LEFT( X$36, FIND(",",X$36)-1) &amp; "=" &amp; $AH118 &amp; RIGHT( X$36, LEN(X$36) + 1 - FIND(",",X$36)),""))),
IF(scriv!M80&lt;&gt;"", LEFT( scriv!M80, FIND(",",scriv!M80)-1) &amp; "=" &amp; $AH118 &amp; RIGHT( scriv!M80, LEN(scriv!M80) + 1 - FIND(",",scriv!M80)),
LEFT( X$37, FIND(",",X$37)-1) &amp; "=" &amp; $AH118 &amp; RIGHT( X$37, LEN(X$37) + 1 - FIND(",",X$37))))</f>
        <v>fadeOn=,0.6</v>
      </c>
      <c r="Y118" s="81" t="str">
        <f>IF($E118="",
( IF(scriv!AE80&lt;&gt;"", LEFT( scriv!AE80, FIND(",",scriv!AE80)-1) &amp; "=" &amp; $AH118 &amp; RIGHT( scriv!AE80, LEN(scriv!AE80) + 1 - FIND(",",scriv!AE80)),
  IF($Y$36&lt;&gt;"",LEFT( Y$36, FIND(",",Y$36)-1) &amp; "=" &amp; $AH118 &amp; RIGHT( Y$36, LEN(Y$36) + 1 - FIND(",",Y$36)),""))),
IF(scriv!N80&lt;&gt;"", LEFT( scriv!N80, FIND(",",scriv!N80)-1) &amp; "=" &amp; $AH118 &amp; RIGHT( scriv!N80, LEN(scriv!N80) + 1 - FIND(",",scriv!N80)),
LEFT( Y$37, FIND(",",Y$37)-1) &amp; "=" &amp; $AH118 &amp; RIGHT( Y$37, LEN(Y$37) + 1 - FIND(",",Y$37))))</f>
        <v>fadeOff=,0.6</v>
      </c>
      <c r="Z118" s="81" t="str">
        <f>IF($E118="",
( IF(scriv!AF80&lt;&gt;"", LEFT( scriv!AF80, FIND(",",scriv!AF80)-1) &amp; "=" &amp; $AH118 &amp; RIGHT( scriv!AF80, LEN(scriv!AF80) + 1 - FIND(",",scriv!AF80)),
  IF($Z$36&lt;&gt;"",LEFT( Z$36, FIND(",",Z$36)-1) &amp; "=" &amp; $AH118 &amp; RIGHT( Z$36, LEN(Z$36) + 1 - FIND(",",Z$36)),""))),
IF(scriv!O80&lt;&gt;"", LEFT( scriv!O80, FIND(",",scriv!O80)-1) &amp; "=" &amp; $AH118 &amp; RIGHT( scriv!O80, LEN(scriv!O80) + 1 - FIND(",",scriv!O80)),
LEFT( Z$37, FIND(",",Z$37)-1) &amp; "=" &amp; $AH118 &amp; RIGHT( Z$37, LEN(Z$37) + 1 - FIND(",",Z$37))))</f>
        <v>drawOpen=,1.2</v>
      </c>
      <c r="AA118" s="81" t="str">
        <f>IF($E118="",
( IF(scriv!AG80&lt;&gt;"", LEFT( scriv!AG80, FIND(",",scriv!AG80)-1) &amp; "=" &amp; $AH118 &amp; RIGHT( scriv!AG80, LEN(scriv!AG80) + 1 - FIND(",",scriv!AG80)),
  IF($AA$36&lt;&gt;"",LEFT( AA$36, FIND(",",AA$36)-1) &amp; "=" &amp; $AH118 &amp; RIGHT( AA$36, LEN(AA$36) + 1 - FIND(",",AA$36)),""))),
IF(scriv!P80&lt;&gt;"", LEFT( scriv!P80, FIND(",",scriv!P80)-1) &amp; "=" &amp; $AH118 &amp; RIGHT( scriv!P80, LEN(scriv!P80) + 1 - FIND(",",scriv!P80)),
LEFT( AA$37, FIND(",",AA$37)-1) &amp; "=" &amp; $AH118 &amp; RIGHT( AA$37, LEN(AA$37) + 1 - FIND(",",AA$37))))</f>
        <v>drawClose=,1.2</v>
      </c>
      <c r="AB118" s="167" t="str">
        <f t="shared" si="69"/>
        <v>noTitle</v>
      </c>
      <c r="AC118" s="167"/>
      <c r="AD118" s="45"/>
      <c r="AE118" s="168"/>
      <c r="AF118" s="169">
        <f>IF(D118="",scriv!B80,"")</f>
        <v>0</v>
      </c>
      <c r="AG118" s="170" t="str">
        <f t="shared" si="76"/>
        <v/>
      </c>
      <c r="AH118" s="169" t="str">
        <f t="shared" si="77"/>
        <v/>
      </c>
      <c r="AI118" s="169" t="str">
        <f t="shared" si="78"/>
        <v/>
      </c>
      <c r="AJ118" s="86">
        <f>ROUNDDOWN( (LEN(scriv!B80)+1) / 2, 0 )</f>
        <v>0</v>
      </c>
      <c r="AK118" s="82">
        <f t="shared" si="79"/>
        <v>0</v>
      </c>
      <c r="AL118" s="82" t="str">
        <f t="shared" si="80"/>
        <v>-</v>
      </c>
      <c r="AM118" s="82" t="str">
        <f t="shared" si="81"/>
        <v>-</v>
      </c>
      <c r="AN118" s="82" t="str">
        <f t="shared" si="82"/>
        <v>-</v>
      </c>
      <c r="AO118" s="82" t="str">
        <f t="shared" si="83"/>
        <v>-</v>
      </c>
      <c r="AP118" s="82" t="str">
        <f t="shared" si="84"/>
        <v>-</v>
      </c>
      <c r="AQ118" s="82" t="str">
        <f t="shared" si="85"/>
        <v>-</v>
      </c>
      <c r="AR118" s="82" t="str">
        <f t="shared" si="86"/>
        <v>-</v>
      </c>
      <c r="AT118" s="82">
        <f t="shared" si="87"/>
        <v>10</v>
      </c>
      <c r="AU118" s="82" t="str">
        <f ca="1">IF(    MAX(OFFSET(AL118,0,0,MATCH("-",AL118:AL$638,0))) = 0,"",
IFERROR(MAX(OFFSET(AL118,0,0,MATCH("-",AL118:AL$638,0))),""))</f>
        <v/>
      </c>
      <c r="AV118" s="82" t="str">
        <f ca="1">IF(    MAX(OFFSET(AM118,0,0,MATCH("-",AM118:AM$638,0))) = 0,"",
IFERROR(MAX(OFFSET(AM118,0,0,MATCH("-",AM118:AM$638,0))),""))</f>
        <v/>
      </c>
      <c r="AW118" s="82" t="str">
        <f ca="1">IF(    MAX(OFFSET(AN118,0,0,MATCH("-",AN118:AN$638,0))) = 0,"",
IFERROR(MAX(OFFSET(AN118,0,0,MATCH("-",AN118:AN$638,0))),""))</f>
        <v/>
      </c>
      <c r="AX118" s="82" t="str">
        <f ca="1">IF(    MAX(OFFSET(AO118,0,0,MATCH("-",AO118:AO$638,0))) = 0,"",
IFERROR(MAX(OFFSET(AO118,0,0,MATCH("-",AO118:AO$638,0))),""))</f>
        <v/>
      </c>
      <c r="AY118" s="82" t="str">
        <f ca="1">IF(    MAX(OFFSET(AP118,0,0,MATCH("-",AP118:AP$638,0))) = 0,"",
IFERROR(MAX(OFFSET(AP118,0,0,MATCH("-",AP118:AP$638,0))),""))</f>
        <v/>
      </c>
      <c r="AZ118" s="82" t="str">
        <f ca="1">IF(    MAX(OFFSET(AQ118,0,0,MATCH("-",AQ118:AQ$638,0))) = 0,"",
IFERROR(MAX(OFFSET(AQ118,0,0,MATCH("-",AQ118:AQ$638,0))),""))</f>
        <v/>
      </c>
      <c r="BA118" s="82" t="str">
        <f ca="1">IF(    MAX(OFFSET(AR118,0,0,MATCH("-",AR118:AR$638,0))) = 0,"",
IFERROR(MAX(OFFSET(AR118,0,0,MATCH("-",AR118:AR$638,0))),""))</f>
        <v/>
      </c>
      <c r="BB118" s="112">
        <f t="shared" ca="1" si="88"/>
        <v>-198</v>
      </c>
      <c r="BC118" s="111" t="str">
        <f t="shared" ca="1" si="89"/>
        <v>Radius</v>
      </c>
      <c r="BD118" s="112">
        <f t="shared" ca="1" si="90"/>
        <v>0</v>
      </c>
      <c r="BE118" s="111">
        <f t="shared" ca="1" si="91"/>
        <v>200</v>
      </c>
      <c r="BF118" s="113" t="e">
        <f t="shared" ca="1" si="92"/>
        <v>#VALUE!</v>
      </c>
      <c r="BG118" s="113" t="e">
        <f t="shared" ca="1" si="93"/>
        <v>#VALUE!</v>
      </c>
      <c r="BH118" s="112">
        <f t="shared" ca="1" si="94"/>
        <v>2000</v>
      </c>
      <c r="BI118" s="112">
        <f t="shared" ca="1" si="95"/>
        <v>200</v>
      </c>
      <c r="BJ118" s="157"/>
      <c r="BK118" s="157"/>
      <c r="BL118" s="158" t="str">
        <f>scriv!AI80</f>
        <v/>
      </c>
      <c r="BM118" s="157"/>
      <c r="BN118" s="157" t="str">
        <f t="shared" si="96"/>
        <v>node</v>
      </c>
      <c r="BO118" s="157"/>
      <c r="BP118" s="159">
        <f t="shared" ca="1" si="97"/>
        <v>0</v>
      </c>
      <c r="BQ118" s="159">
        <f t="shared" ca="1" si="98"/>
        <v>0</v>
      </c>
      <c r="BR118" s="159">
        <f t="shared" si="99"/>
        <v>1</v>
      </c>
      <c r="BS118" s="159" t="str">
        <f t="shared" si="100"/>
        <v>symbol</v>
      </c>
      <c r="BT118" s="157" t="str">
        <f ca="1">IF(scriv!V80&lt;&gt;"",scriv!V80,
IF(E118="",IFERROR(VLOOKUP(BL118,$AH$40:$BT$638,39,FALSE),$BT$36),
$BT$37))</f>
        <v>NodeSquare</v>
      </c>
      <c r="BU118" s="166">
        <f t="shared" ca="1" si="101"/>
        <v>2000</v>
      </c>
      <c r="BV118" s="166">
        <f t="shared" ca="1" si="102"/>
        <v>200</v>
      </c>
      <c r="BW118" s="166">
        <f t="shared" ca="1" si="103"/>
        <v>0</v>
      </c>
      <c r="BX118" s="166">
        <f t="shared" ca="1" si="104"/>
        <v>0</v>
      </c>
      <c r="BY118" s="180" t="str">
        <f t="shared" si="105"/>
        <v/>
      </c>
      <c r="BZ118" s="180" t="str">
        <f t="shared" si="106"/>
        <v/>
      </c>
      <c r="CA118" s="81" t="str">
        <f>IF(scriv!E80&lt;&gt;"",scriv!E80,"")</f>
        <v/>
      </c>
      <c r="CB118" s="82">
        <f t="shared" si="71"/>
        <v>0</v>
      </c>
      <c r="CC118" s="82">
        <f t="shared" si="107"/>
        <v>0</v>
      </c>
      <c r="CD118" s="82" t="str">
        <f t="shared" si="108"/>
        <v>-</v>
      </c>
      <c r="CE118" s="82" t="str">
        <f t="shared" si="109"/>
        <v>-</v>
      </c>
      <c r="CF118" s="82" t="str">
        <f t="shared" si="110"/>
        <v>-</v>
      </c>
      <c r="CG118" s="82" t="str">
        <f t="shared" si="111"/>
        <v>-</v>
      </c>
      <c r="CH118" s="82" t="str">
        <f t="shared" si="112"/>
        <v>-</v>
      </c>
      <c r="CI118" s="82" t="str">
        <f t="shared" si="113"/>
        <v>-</v>
      </c>
      <c r="CJ118" s="82" t="str">
        <f t="shared" si="114"/>
        <v>-</v>
      </c>
      <c r="CK118" s="82" t="str">
        <f t="shared" si="115"/>
        <v>-</v>
      </c>
    </row>
    <row r="119" spans="1:89" s="82" customFormat="1" ht="18" customHeight="1">
      <c r="A119" s="81" t="str">
        <f>scriv!AH81</f>
        <v/>
      </c>
      <c r="B119" s="81" t="str">
        <f>IF(scriv!D81&lt;&gt;"",scriv!D81,"")</f>
        <v/>
      </c>
      <c r="C119" s="81" t="str">
        <f>IF( scriv!AL81&lt;&gt;"", IF(D119&lt;&gt;"","connection ","")&amp;scriv!AL81,IF(D119&lt;&gt;"","connection",""))</f>
        <v/>
      </c>
      <c r="D119" s="82" t="str">
        <f>scriv!AJ81</f>
        <v/>
      </c>
      <c r="E119" s="82" t="str">
        <f>scriv!AK81</f>
        <v/>
      </c>
      <c r="F119" s="156">
        <f>ROW()</f>
        <v>119</v>
      </c>
      <c r="I119" s="81" t="str">
        <f>IF(scriv!AA81&lt;&gt;"",scriv!AA81,J119)</f>
        <v/>
      </c>
      <c r="J119" s="81" t="str">
        <f>IF(scriv!AB81&lt;&gt;"",scriv!AB81,"")</f>
        <v/>
      </c>
      <c r="K119" s="82" t="str">
        <f t="shared" si="72"/>
        <v>none</v>
      </c>
      <c r="L119" s="82" t="str">
        <f t="shared" si="73"/>
        <v>+++&amp;speakTT=</v>
      </c>
      <c r="M119" s="82" t="str">
        <f t="shared" si="70"/>
        <v>OpenClose</v>
      </c>
      <c r="N119" s="82" t="str">
        <f t="shared" si="74"/>
        <v/>
      </c>
      <c r="O119" s="119" t="str">
        <f t="shared" si="75"/>
        <v/>
      </c>
      <c r="P119" s="81" t="str">
        <f>IF(scriv!I81&lt;&gt;"",scriv!I81,"")</f>
        <v/>
      </c>
      <c r="Q119" s="81" t="str">
        <f>IF(scriv!J81&lt;&gt;"",scriv!J81,"")</f>
        <v/>
      </c>
      <c r="R119" s="81">
        <f>IF(scriv!K81&lt;&gt;"",scriv!K81,
IF(I119&lt;&gt;"",1,$R$36))</f>
        <v>0</v>
      </c>
      <c r="S119" s="81" t="str">
        <f>IF(scriv!L81&lt;&gt;"",scriv!L81,
IF(scriv!AB81&lt;&gt;"",$S$36,"none"))</f>
        <v>none</v>
      </c>
      <c r="T119" s="81" t="str">
        <f>IF(scriv!Q81&lt;&gt;"",scriv!Q81,"")</f>
        <v/>
      </c>
      <c r="U119" s="81" t="str">
        <f>IF(scriv!R81&lt;&gt;"",scriv!R81,"")</f>
        <v/>
      </c>
      <c r="V119" s="81" t="str">
        <f>IF(scriv!S81&lt;&gt;"",scriv!S81,"")</f>
        <v/>
      </c>
      <c r="W119" s="81" t="str">
        <f>IF(scriv!T81&lt;&gt;"",scriv!T81,"")</f>
        <v/>
      </c>
      <c r="X119" s="81" t="str">
        <f>IF($E119="",
( IF(scriv!AD81&lt;&gt;"", LEFT( scriv!AD81, FIND(",",scriv!AD81)-1) &amp; "=" &amp; $AH119 &amp; RIGHT( scriv!AD81, LEN(scriv!AD81) + 1 - FIND(",",scriv!AD81)),
  IF($X$36&lt;&gt;"",LEFT( X$36, FIND(",",X$36)-1) &amp; "=" &amp; $AH119 &amp; RIGHT( X$36, LEN(X$36) + 1 - FIND(",",X$36)),""))),
IF(scriv!M81&lt;&gt;"", LEFT( scriv!M81, FIND(",",scriv!M81)-1) &amp; "=" &amp; $AH119 &amp; RIGHT( scriv!M81, LEN(scriv!M81) + 1 - FIND(",",scriv!M81)),
LEFT( X$37, FIND(",",X$37)-1) &amp; "=" &amp; $AH119 &amp; RIGHT( X$37, LEN(X$37) + 1 - FIND(",",X$37))))</f>
        <v>fadeOn=,0.6</v>
      </c>
      <c r="Y119" s="81" t="str">
        <f>IF($E119="",
( IF(scriv!AE81&lt;&gt;"", LEFT( scriv!AE81, FIND(",",scriv!AE81)-1) &amp; "=" &amp; $AH119 &amp; RIGHT( scriv!AE81, LEN(scriv!AE81) + 1 - FIND(",",scriv!AE81)),
  IF($Y$36&lt;&gt;"",LEFT( Y$36, FIND(",",Y$36)-1) &amp; "=" &amp; $AH119 &amp; RIGHT( Y$36, LEN(Y$36) + 1 - FIND(",",Y$36)),""))),
IF(scriv!N81&lt;&gt;"", LEFT( scriv!N81, FIND(",",scriv!N81)-1) &amp; "=" &amp; $AH119 &amp; RIGHT( scriv!N81, LEN(scriv!N81) + 1 - FIND(",",scriv!N81)),
LEFT( Y$37, FIND(",",Y$37)-1) &amp; "=" &amp; $AH119 &amp; RIGHT( Y$37, LEN(Y$37) + 1 - FIND(",",Y$37))))</f>
        <v>fadeOff=,0.6</v>
      </c>
      <c r="Z119" s="81" t="str">
        <f>IF($E119="",
( IF(scriv!AF81&lt;&gt;"", LEFT( scriv!AF81, FIND(",",scriv!AF81)-1) &amp; "=" &amp; $AH119 &amp; RIGHT( scriv!AF81, LEN(scriv!AF81) + 1 - FIND(",",scriv!AF81)),
  IF($Z$36&lt;&gt;"",LEFT( Z$36, FIND(",",Z$36)-1) &amp; "=" &amp; $AH119 &amp; RIGHT( Z$36, LEN(Z$36) + 1 - FIND(",",Z$36)),""))),
IF(scriv!O81&lt;&gt;"", LEFT( scriv!O81, FIND(",",scriv!O81)-1) &amp; "=" &amp; $AH119 &amp; RIGHT( scriv!O81, LEN(scriv!O81) + 1 - FIND(",",scriv!O81)),
LEFT( Z$37, FIND(",",Z$37)-1) &amp; "=" &amp; $AH119 &amp; RIGHT( Z$37, LEN(Z$37) + 1 - FIND(",",Z$37))))</f>
        <v>drawOpen=,1.2</v>
      </c>
      <c r="AA119" s="81" t="str">
        <f>IF($E119="",
( IF(scriv!AG81&lt;&gt;"", LEFT( scriv!AG81, FIND(",",scriv!AG81)-1) &amp; "=" &amp; $AH119 &amp; RIGHT( scriv!AG81, LEN(scriv!AG81) + 1 - FIND(",",scriv!AG81)),
  IF($AA$36&lt;&gt;"",LEFT( AA$36, FIND(",",AA$36)-1) &amp; "=" &amp; $AH119 &amp; RIGHT( AA$36, LEN(AA$36) + 1 - FIND(",",AA$36)),""))),
IF(scriv!P81&lt;&gt;"", LEFT( scriv!P81, FIND(",",scriv!P81)-1) &amp; "=" &amp; $AH119 &amp; RIGHT( scriv!P81, LEN(scriv!P81) + 1 - FIND(",",scriv!P81)),
LEFT( AA$37, FIND(",",AA$37)-1) &amp; "=" &amp; $AH119 &amp; RIGHT( AA$37, LEN(AA$37) + 1 - FIND(",",AA$37))))</f>
        <v>drawClose=,1.2</v>
      </c>
      <c r="AB119" s="167" t="str">
        <f t="shared" si="69"/>
        <v>noTitle</v>
      </c>
      <c r="AC119" s="167"/>
      <c r="AD119" s="45"/>
      <c r="AE119" s="168"/>
      <c r="AF119" s="169">
        <f>IF(D119="",scriv!B81,"")</f>
        <v>0</v>
      </c>
      <c r="AG119" s="170" t="str">
        <f t="shared" si="76"/>
        <v/>
      </c>
      <c r="AH119" s="169" t="str">
        <f t="shared" si="77"/>
        <v/>
      </c>
      <c r="AI119" s="169" t="str">
        <f t="shared" si="78"/>
        <v/>
      </c>
      <c r="AJ119" s="86">
        <f>ROUNDDOWN( (LEN(scriv!B81)+1) / 2, 0 )</f>
        <v>0</v>
      </c>
      <c r="AK119" s="82">
        <f t="shared" si="79"/>
        <v>0</v>
      </c>
      <c r="AL119" s="82" t="str">
        <f t="shared" si="80"/>
        <v>-</v>
      </c>
      <c r="AM119" s="82" t="str">
        <f t="shared" si="81"/>
        <v>-</v>
      </c>
      <c r="AN119" s="82" t="str">
        <f t="shared" si="82"/>
        <v>-</v>
      </c>
      <c r="AO119" s="82" t="str">
        <f t="shared" si="83"/>
        <v>-</v>
      </c>
      <c r="AP119" s="82" t="str">
        <f t="shared" si="84"/>
        <v>-</v>
      </c>
      <c r="AQ119" s="82" t="str">
        <f t="shared" si="85"/>
        <v>-</v>
      </c>
      <c r="AR119" s="82" t="str">
        <f t="shared" si="86"/>
        <v>-</v>
      </c>
      <c r="AT119" s="82">
        <f t="shared" si="87"/>
        <v>10</v>
      </c>
      <c r="AU119" s="82" t="str">
        <f ca="1">IF(    MAX(OFFSET(AL119,0,0,MATCH("-",AL119:AL$638,0))) = 0,"",
IFERROR(MAX(OFFSET(AL119,0,0,MATCH("-",AL119:AL$638,0))),""))</f>
        <v/>
      </c>
      <c r="AV119" s="82" t="str">
        <f ca="1">IF(    MAX(OFFSET(AM119,0,0,MATCH("-",AM119:AM$638,0))) = 0,"",
IFERROR(MAX(OFFSET(AM119,0,0,MATCH("-",AM119:AM$638,0))),""))</f>
        <v/>
      </c>
      <c r="AW119" s="82" t="str">
        <f ca="1">IF(    MAX(OFFSET(AN119,0,0,MATCH("-",AN119:AN$638,0))) = 0,"",
IFERROR(MAX(OFFSET(AN119,0,0,MATCH("-",AN119:AN$638,0))),""))</f>
        <v/>
      </c>
      <c r="AX119" s="82" t="str">
        <f ca="1">IF(    MAX(OFFSET(AO119,0,0,MATCH("-",AO119:AO$638,0))) = 0,"",
IFERROR(MAX(OFFSET(AO119,0,0,MATCH("-",AO119:AO$638,0))),""))</f>
        <v/>
      </c>
      <c r="AY119" s="82" t="str">
        <f ca="1">IF(    MAX(OFFSET(AP119,0,0,MATCH("-",AP119:AP$638,0))) = 0,"",
IFERROR(MAX(OFFSET(AP119,0,0,MATCH("-",AP119:AP$638,0))),""))</f>
        <v/>
      </c>
      <c r="AZ119" s="82" t="str">
        <f ca="1">IF(    MAX(OFFSET(AQ119,0,0,MATCH("-",AQ119:AQ$638,0))) = 0,"",
IFERROR(MAX(OFFSET(AQ119,0,0,MATCH("-",AQ119:AQ$638,0))),""))</f>
        <v/>
      </c>
      <c r="BA119" s="82" t="str">
        <f ca="1">IF(    MAX(OFFSET(AR119,0,0,MATCH("-",AR119:AR$638,0))) = 0,"",
IFERROR(MAX(OFFSET(AR119,0,0,MATCH("-",AR119:AR$638,0))),""))</f>
        <v/>
      </c>
      <c r="BB119" s="112">
        <f t="shared" ca="1" si="88"/>
        <v>-198</v>
      </c>
      <c r="BC119" s="111" t="str">
        <f t="shared" ca="1" si="89"/>
        <v>Radius</v>
      </c>
      <c r="BD119" s="112">
        <f t="shared" ca="1" si="90"/>
        <v>0</v>
      </c>
      <c r="BE119" s="111">
        <f t="shared" ca="1" si="91"/>
        <v>200</v>
      </c>
      <c r="BF119" s="113" t="e">
        <f t="shared" ca="1" si="92"/>
        <v>#VALUE!</v>
      </c>
      <c r="BG119" s="113" t="e">
        <f t="shared" ca="1" si="93"/>
        <v>#VALUE!</v>
      </c>
      <c r="BH119" s="112">
        <f t="shared" ca="1" si="94"/>
        <v>2000</v>
      </c>
      <c r="BI119" s="112">
        <f t="shared" ca="1" si="95"/>
        <v>200</v>
      </c>
      <c r="BJ119" s="157"/>
      <c r="BK119" s="157"/>
      <c r="BL119" s="158" t="str">
        <f>scriv!AI81</f>
        <v/>
      </c>
      <c r="BM119" s="157"/>
      <c r="BN119" s="157" t="str">
        <f t="shared" si="96"/>
        <v>node</v>
      </c>
      <c r="BO119" s="157"/>
      <c r="BP119" s="159">
        <f t="shared" ca="1" si="97"/>
        <v>0</v>
      </c>
      <c r="BQ119" s="159">
        <f t="shared" ca="1" si="98"/>
        <v>0</v>
      </c>
      <c r="BR119" s="159">
        <f t="shared" si="99"/>
        <v>1</v>
      </c>
      <c r="BS119" s="159" t="str">
        <f t="shared" si="100"/>
        <v>symbol</v>
      </c>
      <c r="BT119" s="157" t="str">
        <f ca="1">IF(scriv!V81&lt;&gt;"",scriv!V81,
IF(E119="",IFERROR(VLOOKUP(BL119,$AH$40:$BT$638,39,FALSE),$BT$36),
$BT$37))</f>
        <v>NodeSquare</v>
      </c>
      <c r="BU119" s="166">
        <f t="shared" ca="1" si="101"/>
        <v>2000</v>
      </c>
      <c r="BV119" s="166">
        <f t="shared" ca="1" si="102"/>
        <v>200</v>
      </c>
      <c r="BW119" s="166">
        <f t="shared" ca="1" si="103"/>
        <v>0</v>
      </c>
      <c r="BX119" s="166">
        <f t="shared" ca="1" si="104"/>
        <v>0</v>
      </c>
      <c r="BY119" s="180" t="str">
        <f t="shared" si="105"/>
        <v/>
      </c>
      <c r="BZ119" s="180" t="str">
        <f t="shared" si="106"/>
        <v/>
      </c>
      <c r="CA119" s="81" t="str">
        <f>IF(scriv!E81&lt;&gt;"",scriv!E81,"")</f>
        <v/>
      </c>
      <c r="CB119" s="82">
        <f t="shared" si="71"/>
        <v>0</v>
      </c>
      <c r="CC119" s="82">
        <f t="shared" si="107"/>
        <v>0</v>
      </c>
      <c r="CD119" s="82" t="str">
        <f t="shared" si="108"/>
        <v>-</v>
      </c>
      <c r="CE119" s="82" t="str">
        <f t="shared" si="109"/>
        <v>-</v>
      </c>
      <c r="CF119" s="82" t="str">
        <f t="shared" si="110"/>
        <v>-</v>
      </c>
      <c r="CG119" s="82" t="str">
        <f t="shared" si="111"/>
        <v>-</v>
      </c>
      <c r="CH119" s="82" t="str">
        <f t="shared" si="112"/>
        <v>-</v>
      </c>
      <c r="CI119" s="82" t="str">
        <f t="shared" si="113"/>
        <v>-</v>
      </c>
      <c r="CJ119" s="82" t="str">
        <f t="shared" si="114"/>
        <v>-</v>
      </c>
      <c r="CK119" s="82" t="str">
        <f t="shared" si="115"/>
        <v>-</v>
      </c>
    </row>
    <row r="120" spans="1:89" s="82" customFormat="1" ht="18" customHeight="1">
      <c r="A120" s="81" t="str">
        <f>scriv!AH82</f>
        <v/>
      </c>
      <c r="B120" s="81" t="str">
        <f>IF(scriv!D82&lt;&gt;"",scriv!D82,"")</f>
        <v/>
      </c>
      <c r="C120" s="81" t="str">
        <f>IF( scriv!AL82&lt;&gt;"", IF(D120&lt;&gt;"","connection ","")&amp;scriv!AL82,IF(D120&lt;&gt;"","connection",""))</f>
        <v/>
      </c>
      <c r="D120" s="82" t="str">
        <f>scriv!AJ82</f>
        <v/>
      </c>
      <c r="E120" s="82" t="str">
        <f>scriv!AK82</f>
        <v/>
      </c>
      <c r="F120" s="156">
        <f>ROW()</f>
        <v>120</v>
      </c>
      <c r="I120" s="81" t="str">
        <f>IF(scriv!AA82&lt;&gt;"",scriv!AA82,J120)</f>
        <v/>
      </c>
      <c r="J120" s="81" t="str">
        <f>IF(scriv!AB82&lt;&gt;"",scriv!AB82,"")</f>
        <v/>
      </c>
      <c r="K120" s="82" t="str">
        <f t="shared" si="72"/>
        <v>none</v>
      </c>
      <c r="L120" s="82" t="str">
        <f t="shared" si="73"/>
        <v>+++&amp;speakTT=</v>
      </c>
      <c r="M120" s="82" t="str">
        <f t="shared" si="70"/>
        <v>OpenClose</v>
      </c>
      <c r="N120" s="82" t="str">
        <f t="shared" si="74"/>
        <v/>
      </c>
      <c r="O120" s="119" t="str">
        <f t="shared" si="75"/>
        <v/>
      </c>
      <c r="P120" s="81" t="str">
        <f>IF(scriv!I82&lt;&gt;"",scriv!I82,"")</f>
        <v/>
      </c>
      <c r="Q120" s="81" t="str">
        <f>IF(scriv!J82&lt;&gt;"",scriv!J82,"")</f>
        <v/>
      </c>
      <c r="R120" s="81">
        <f>IF(scriv!K82&lt;&gt;"",scriv!K82,
IF(I120&lt;&gt;"",1,$R$36))</f>
        <v>0</v>
      </c>
      <c r="S120" s="81" t="str">
        <f>IF(scriv!L82&lt;&gt;"",scriv!L82,
IF(scriv!AB82&lt;&gt;"",$S$36,"none"))</f>
        <v>none</v>
      </c>
      <c r="T120" s="81" t="str">
        <f>IF(scriv!Q82&lt;&gt;"",scriv!Q82,"")</f>
        <v/>
      </c>
      <c r="U120" s="81" t="str">
        <f>IF(scriv!R82&lt;&gt;"",scriv!R82,"")</f>
        <v/>
      </c>
      <c r="V120" s="81" t="str">
        <f>IF(scriv!S82&lt;&gt;"",scriv!S82,"")</f>
        <v/>
      </c>
      <c r="W120" s="81" t="str">
        <f>IF(scriv!T82&lt;&gt;"",scriv!T82,"")</f>
        <v/>
      </c>
      <c r="X120" s="81" t="str">
        <f>IF($E120="",
( IF(scriv!AD82&lt;&gt;"", LEFT( scriv!AD82, FIND(",",scriv!AD82)-1) &amp; "=" &amp; $AH120 &amp; RIGHT( scriv!AD82, LEN(scriv!AD82) + 1 - FIND(",",scriv!AD82)),
  IF($X$36&lt;&gt;"",LEFT( X$36, FIND(",",X$36)-1) &amp; "=" &amp; $AH120 &amp; RIGHT( X$36, LEN(X$36) + 1 - FIND(",",X$36)),""))),
IF(scriv!M82&lt;&gt;"", LEFT( scriv!M82, FIND(",",scriv!M82)-1) &amp; "=" &amp; $AH120 &amp; RIGHT( scriv!M82, LEN(scriv!M82) + 1 - FIND(",",scriv!M82)),
LEFT( X$37, FIND(",",X$37)-1) &amp; "=" &amp; $AH120 &amp; RIGHT( X$37, LEN(X$37) + 1 - FIND(",",X$37))))</f>
        <v>fadeOn=,0.6</v>
      </c>
      <c r="Y120" s="81" t="str">
        <f>IF($E120="",
( IF(scriv!AE82&lt;&gt;"", LEFT( scriv!AE82, FIND(",",scriv!AE82)-1) &amp; "=" &amp; $AH120 &amp; RIGHT( scriv!AE82, LEN(scriv!AE82) + 1 - FIND(",",scriv!AE82)),
  IF($Y$36&lt;&gt;"",LEFT( Y$36, FIND(",",Y$36)-1) &amp; "=" &amp; $AH120 &amp; RIGHT( Y$36, LEN(Y$36) + 1 - FIND(",",Y$36)),""))),
IF(scriv!N82&lt;&gt;"", LEFT( scriv!N82, FIND(",",scriv!N82)-1) &amp; "=" &amp; $AH120 &amp; RIGHT( scriv!N82, LEN(scriv!N82) + 1 - FIND(",",scriv!N82)),
LEFT( Y$37, FIND(",",Y$37)-1) &amp; "=" &amp; $AH120 &amp; RIGHT( Y$37, LEN(Y$37) + 1 - FIND(",",Y$37))))</f>
        <v>fadeOff=,0.6</v>
      </c>
      <c r="Z120" s="81" t="str">
        <f>IF($E120="",
( IF(scriv!AF82&lt;&gt;"", LEFT( scriv!AF82, FIND(",",scriv!AF82)-1) &amp; "=" &amp; $AH120 &amp; RIGHT( scriv!AF82, LEN(scriv!AF82) + 1 - FIND(",",scriv!AF82)),
  IF($Z$36&lt;&gt;"",LEFT( Z$36, FIND(",",Z$36)-1) &amp; "=" &amp; $AH120 &amp; RIGHT( Z$36, LEN(Z$36) + 1 - FIND(",",Z$36)),""))),
IF(scriv!O82&lt;&gt;"", LEFT( scriv!O82, FIND(",",scriv!O82)-1) &amp; "=" &amp; $AH120 &amp; RIGHT( scriv!O82, LEN(scriv!O82) + 1 - FIND(",",scriv!O82)),
LEFT( Z$37, FIND(",",Z$37)-1) &amp; "=" &amp; $AH120 &amp; RIGHT( Z$37, LEN(Z$37) + 1 - FIND(",",Z$37))))</f>
        <v>drawOpen=,1.2</v>
      </c>
      <c r="AA120" s="81" t="str">
        <f>IF($E120="",
( IF(scriv!AG82&lt;&gt;"", LEFT( scriv!AG82, FIND(",",scriv!AG82)-1) &amp; "=" &amp; $AH120 &amp; RIGHT( scriv!AG82, LEN(scriv!AG82) + 1 - FIND(",",scriv!AG82)),
  IF($AA$36&lt;&gt;"",LEFT( AA$36, FIND(",",AA$36)-1) &amp; "=" &amp; $AH120 &amp; RIGHT( AA$36, LEN(AA$36) + 1 - FIND(",",AA$36)),""))),
IF(scriv!P82&lt;&gt;"", LEFT( scriv!P82, FIND(",",scriv!P82)-1) &amp; "=" &amp; $AH120 &amp; RIGHT( scriv!P82, LEN(scriv!P82) + 1 - FIND(",",scriv!P82)),
LEFT( AA$37, FIND(",",AA$37)-1) &amp; "=" &amp; $AH120 &amp; RIGHT( AA$37, LEN(AA$37) + 1 - FIND(",",AA$37))))</f>
        <v>drawClose=,1.2</v>
      </c>
      <c r="AB120" s="167" t="str">
        <f t="shared" si="69"/>
        <v>noTitle</v>
      </c>
      <c r="AC120" s="167"/>
      <c r="AD120" s="45"/>
      <c r="AE120" s="168"/>
      <c r="AF120" s="169">
        <f>IF(D120="",scriv!B82,"")</f>
        <v>0</v>
      </c>
      <c r="AG120" s="170" t="str">
        <f t="shared" si="76"/>
        <v/>
      </c>
      <c r="AH120" s="169" t="str">
        <f t="shared" si="77"/>
        <v/>
      </c>
      <c r="AI120" s="169" t="str">
        <f t="shared" si="78"/>
        <v/>
      </c>
      <c r="AJ120" s="86">
        <f>ROUNDDOWN( (LEN(scriv!B82)+1) / 2, 0 )</f>
        <v>0</v>
      </c>
      <c r="AK120" s="82">
        <f t="shared" si="79"/>
        <v>0</v>
      </c>
      <c r="AL120" s="82" t="str">
        <f t="shared" si="80"/>
        <v>-</v>
      </c>
      <c r="AM120" s="82" t="str">
        <f t="shared" si="81"/>
        <v>-</v>
      </c>
      <c r="AN120" s="82" t="str">
        <f t="shared" si="82"/>
        <v>-</v>
      </c>
      <c r="AO120" s="82" t="str">
        <f t="shared" si="83"/>
        <v>-</v>
      </c>
      <c r="AP120" s="82" t="str">
        <f t="shared" si="84"/>
        <v>-</v>
      </c>
      <c r="AQ120" s="82" t="str">
        <f t="shared" si="85"/>
        <v>-</v>
      </c>
      <c r="AR120" s="82" t="str">
        <f t="shared" si="86"/>
        <v>-</v>
      </c>
      <c r="AT120" s="82">
        <f t="shared" si="87"/>
        <v>10</v>
      </c>
      <c r="AU120" s="82" t="str">
        <f ca="1">IF(    MAX(OFFSET(AL120,0,0,MATCH("-",AL120:AL$638,0))) = 0,"",
IFERROR(MAX(OFFSET(AL120,0,0,MATCH("-",AL120:AL$638,0))),""))</f>
        <v/>
      </c>
      <c r="AV120" s="82" t="str">
        <f ca="1">IF(    MAX(OFFSET(AM120,0,0,MATCH("-",AM120:AM$638,0))) = 0,"",
IFERROR(MAX(OFFSET(AM120,0,0,MATCH("-",AM120:AM$638,0))),""))</f>
        <v/>
      </c>
      <c r="AW120" s="82" t="str">
        <f ca="1">IF(    MAX(OFFSET(AN120,0,0,MATCH("-",AN120:AN$638,0))) = 0,"",
IFERROR(MAX(OFFSET(AN120,0,0,MATCH("-",AN120:AN$638,0))),""))</f>
        <v/>
      </c>
      <c r="AX120" s="82" t="str">
        <f ca="1">IF(    MAX(OFFSET(AO120,0,0,MATCH("-",AO120:AO$638,0))) = 0,"",
IFERROR(MAX(OFFSET(AO120,0,0,MATCH("-",AO120:AO$638,0))),""))</f>
        <v/>
      </c>
      <c r="AY120" s="82" t="str">
        <f ca="1">IF(    MAX(OFFSET(AP120,0,0,MATCH("-",AP120:AP$638,0))) = 0,"",
IFERROR(MAX(OFFSET(AP120,0,0,MATCH("-",AP120:AP$638,0))),""))</f>
        <v/>
      </c>
      <c r="AZ120" s="82" t="str">
        <f ca="1">IF(    MAX(OFFSET(AQ120,0,0,MATCH("-",AQ120:AQ$638,0))) = 0,"",
IFERROR(MAX(OFFSET(AQ120,0,0,MATCH("-",AQ120:AQ$638,0))),""))</f>
        <v/>
      </c>
      <c r="BA120" s="82" t="str">
        <f ca="1">IF(    MAX(OFFSET(AR120,0,0,MATCH("-",AR120:AR$638,0))) = 0,"",
IFERROR(MAX(OFFSET(AR120,0,0,MATCH("-",AR120:AR$638,0))),""))</f>
        <v/>
      </c>
      <c r="BB120" s="112">
        <f t="shared" ca="1" si="88"/>
        <v>-198</v>
      </c>
      <c r="BC120" s="111" t="str">
        <f t="shared" ca="1" si="89"/>
        <v>Radius</v>
      </c>
      <c r="BD120" s="112">
        <f t="shared" ca="1" si="90"/>
        <v>0</v>
      </c>
      <c r="BE120" s="111">
        <f t="shared" ca="1" si="91"/>
        <v>200</v>
      </c>
      <c r="BF120" s="113" t="e">
        <f t="shared" ca="1" si="92"/>
        <v>#VALUE!</v>
      </c>
      <c r="BG120" s="113" t="e">
        <f t="shared" ca="1" si="93"/>
        <v>#VALUE!</v>
      </c>
      <c r="BH120" s="112">
        <f t="shared" ca="1" si="94"/>
        <v>2000</v>
      </c>
      <c r="BI120" s="112">
        <f t="shared" ca="1" si="95"/>
        <v>200</v>
      </c>
      <c r="BJ120" s="157"/>
      <c r="BK120" s="157"/>
      <c r="BL120" s="158" t="str">
        <f>scriv!AI82</f>
        <v/>
      </c>
      <c r="BM120" s="157"/>
      <c r="BN120" s="157" t="str">
        <f t="shared" si="96"/>
        <v>node</v>
      </c>
      <c r="BO120" s="157"/>
      <c r="BP120" s="159">
        <f t="shared" ca="1" si="97"/>
        <v>0</v>
      </c>
      <c r="BQ120" s="159">
        <f t="shared" ca="1" si="98"/>
        <v>0</v>
      </c>
      <c r="BR120" s="159">
        <f t="shared" si="99"/>
        <v>1</v>
      </c>
      <c r="BS120" s="159" t="str">
        <f t="shared" si="100"/>
        <v>symbol</v>
      </c>
      <c r="BT120" s="157" t="str">
        <f ca="1">IF(scriv!V82&lt;&gt;"",scriv!V82,
IF(E120="",IFERROR(VLOOKUP(BL120,$AH$40:$BT$638,39,FALSE),$BT$36),
$BT$37))</f>
        <v>NodeSquare</v>
      </c>
      <c r="BU120" s="166">
        <f t="shared" ca="1" si="101"/>
        <v>2000</v>
      </c>
      <c r="BV120" s="166">
        <f t="shared" ca="1" si="102"/>
        <v>200</v>
      </c>
      <c r="BW120" s="166">
        <f t="shared" ca="1" si="103"/>
        <v>0</v>
      </c>
      <c r="BX120" s="166">
        <f t="shared" ca="1" si="104"/>
        <v>0</v>
      </c>
      <c r="BY120" s="180" t="str">
        <f t="shared" si="105"/>
        <v/>
      </c>
      <c r="BZ120" s="180" t="str">
        <f t="shared" si="106"/>
        <v/>
      </c>
      <c r="CA120" s="81" t="str">
        <f>IF(scriv!E82&lt;&gt;"",scriv!E82,"")</f>
        <v/>
      </c>
      <c r="CB120" s="82">
        <f t="shared" si="71"/>
        <v>0</v>
      </c>
      <c r="CC120" s="82">
        <f t="shared" si="107"/>
        <v>0</v>
      </c>
      <c r="CD120" s="82" t="str">
        <f t="shared" si="108"/>
        <v>-</v>
      </c>
      <c r="CE120" s="82" t="str">
        <f t="shared" si="109"/>
        <v>-</v>
      </c>
      <c r="CF120" s="82" t="str">
        <f t="shared" si="110"/>
        <v>-</v>
      </c>
      <c r="CG120" s="82" t="str">
        <f t="shared" si="111"/>
        <v>-</v>
      </c>
      <c r="CH120" s="82" t="str">
        <f t="shared" si="112"/>
        <v>-</v>
      </c>
      <c r="CI120" s="82" t="str">
        <f t="shared" si="113"/>
        <v>-</v>
      </c>
      <c r="CJ120" s="82" t="str">
        <f t="shared" si="114"/>
        <v>-</v>
      </c>
      <c r="CK120" s="82" t="str">
        <f t="shared" si="115"/>
        <v>-</v>
      </c>
    </row>
    <row r="121" spans="1:89" s="82" customFormat="1" ht="18" customHeight="1">
      <c r="A121" s="81" t="str">
        <f>scriv!AH83</f>
        <v/>
      </c>
      <c r="B121" s="81" t="str">
        <f>IF(scriv!D83&lt;&gt;"",scriv!D83,"")</f>
        <v/>
      </c>
      <c r="C121" s="81" t="str">
        <f>IF( scriv!AL83&lt;&gt;"", IF(D121&lt;&gt;"","connection ","")&amp;scriv!AL83,IF(D121&lt;&gt;"","connection",""))</f>
        <v/>
      </c>
      <c r="D121" s="82" t="str">
        <f>scriv!AJ83</f>
        <v/>
      </c>
      <c r="E121" s="82" t="str">
        <f>scriv!AK83</f>
        <v/>
      </c>
      <c r="F121" s="156">
        <f>ROW()</f>
        <v>121</v>
      </c>
      <c r="I121" s="81" t="str">
        <f>IF(scriv!AA83&lt;&gt;"",scriv!AA83,J121)</f>
        <v/>
      </c>
      <c r="J121" s="81" t="str">
        <f>IF(scriv!AB83&lt;&gt;"",scriv!AB83,"")</f>
        <v/>
      </c>
      <c r="K121" s="82" t="str">
        <f t="shared" si="72"/>
        <v>none</v>
      </c>
      <c r="L121" s="82" t="str">
        <f t="shared" si="73"/>
        <v>+++&amp;speakTT=</v>
      </c>
      <c r="M121" s="82" t="str">
        <f t="shared" si="70"/>
        <v>OpenClose</v>
      </c>
      <c r="N121" s="82" t="str">
        <f t="shared" si="74"/>
        <v/>
      </c>
      <c r="O121" s="119" t="str">
        <f t="shared" si="75"/>
        <v/>
      </c>
      <c r="P121" s="81" t="str">
        <f>IF(scriv!I83&lt;&gt;"",scriv!I83,"")</f>
        <v/>
      </c>
      <c r="Q121" s="81" t="str">
        <f>IF(scriv!J83&lt;&gt;"",scriv!J83,"")</f>
        <v/>
      </c>
      <c r="R121" s="81">
        <f>IF(scriv!K83&lt;&gt;"",scriv!K83,
IF(I121&lt;&gt;"",1,$R$36))</f>
        <v>0</v>
      </c>
      <c r="S121" s="81" t="str">
        <f>IF(scriv!L83&lt;&gt;"",scriv!L83,
IF(scriv!AB83&lt;&gt;"",$S$36,"none"))</f>
        <v>none</v>
      </c>
      <c r="T121" s="81" t="str">
        <f>IF(scriv!Q83&lt;&gt;"",scriv!Q83,"")</f>
        <v/>
      </c>
      <c r="U121" s="81" t="str">
        <f>IF(scriv!R83&lt;&gt;"",scriv!R83,"")</f>
        <v/>
      </c>
      <c r="V121" s="81" t="str">
        <f>IF(scriv!S83&lt;&gt;"",scriv!S83,"")</f>
        <v/>
      </c>
      <c r="W121" s="81" t="str">
        <f>IF(scriv!T83&lt;&gt;"",scriv!T83,"")</f>
        <v/>
      </c>
      <c r="X121" s="81" t="str">
        <f>IF($E121="",
( IF(scriv!AD83&lt;&gt;"", LEFT( scriv!AD83, FIND(",",scriv!AD83)-1) &amp; "=" &amp; $AH121 &amp; RIGHT( scriv!AD83, LEN(scriv!AD83) + 1 - FIND(",",scriv!AD83)),
  IF($X$36&lt;&gt;"",LEFT( X$36, FIND(",",X$36)-1) &amp; "=" &amp; $AH121 &amp; RIGHT( X$36, LEN(X$36) + 1 - FIND(",",X$36)),""))),
IF(scriv!M83&lt;&gt;"", LEFT( scriv!M83, FIND(",",scriv!M83)-1) &amp; "=" &amp; $AH121 &amp; RIGHT( scriv!M83, LEN(scriv!M83) + 1 - FIND(",",scriv!M83)),
LEFT( X$37, FIND(",",X$37)-1) &amp; "=" &amp; $AH121 &amp; RIGHT( X$37, LEN(X$37) + 1 - FIND(",",X$37))))</f>
        <v>fadeOn=,0.6</v>
      </c>
      <c r="Y121" s="81" t="str">
        <f>IF($E121="",
( IF(scriv!AE83&lt;&gt;"", LEFT( scriv!AE83, FIND(",",scriv!AE83)-1) &amp; "=" &amp; $AH121 &amp; RIGHT( scriv!AE83, LEN(scriv!AE83) + 1 - FIND(",",scriv!AE83)),
  IF($Y$36&lt;&gt;"",LEFT( Y$36, FIND(",",Y$36)-1) &amp; "=" &amp; $AH121 &amp; RIGHT( Y$36, LEN(Y$36) + 1 - FIND(",",Y$36)),""))),
IF(scriv!N83&lt;&gt;"", LEFT( scriv!N83, FIND(",",scriv!N83)-1) &amp; "=" &amp; $AH121 &amp; RIGHT( scriv!N83, LEN(scriv!N83) + 1 - FIND(",",scriv!N83)),
LEFT( Y$37, FIND(",",Y$37)-1) &amp; "=" &amp; $AH121 &amp; RIGHT( Y$37, LEN(Y$37) + 1 - FIND(",",Y$37))))</f>
        <v>fadeOff=,0.6</v>
      </c>
      <c r="Z121" s="81" t="str">
        <f>IF($E121="",
( IF(scriv!AF83&lt;&gt;"", LEFT( scriv!AF83, FIND(",",scriv!AF83)-1) &amp; "=" &amp; $AH121 &amp; RIGHT( scriv!AF83, LEN(scriv!AF83) + 1 - FIND(",",scriv!AF83)),
  IF($Z$36&lt;&gt;"",LEFT( Z$36, FIND(",",Z$36)-1) &amp; "=" &amp; $AH121 &amp; RIGHT( Z$36, LEN(Z$36) + 1 - FIND(",",Z$36)),""))),
IF(scriv!O83&lt;&gt;"", LEFT( scriv!O83, FIND(",",scriv!O83)-1) &amp; "=" &amp; $AH121 &amp; RIGHT( scriv!O83, LEN(scriv!O83) + 1 - FIND(",",scriv!O83)),
LEFT( Z$37, FIND(",",Z$37)-1) &amp; "=" &amp; $AH121 &amp; RIGHT( Z$37, LEN(Z$37) + 1 - FIND(",",Z$37))))</f>
        <v>drawOpen=,1.2</v>
      </c>
      <c r="AA121" s="81" t="str">
        <f>IF($E121="",
( IF(scriv!AG83&lt;&gt;"", LEFT( scriv!AG83, FIND(",",scriv!AG83)-1) &amp; "=" &amp; $AH121 &amp; RIGHT( scriv!AG83, LEN(scriv!AG83) + 1 - FIND(",",scriv!AG83)),
  IF($AA$36&lt;&gt;"",LEFT( AA$36, FIND(",",AA$36)-1) &amp; "=" &amp; $AH121 &amp; RIGHT( AA$36, LEN(AA$36) + 1 - FIND(",",AA$36)),""))),
IF(scriv!P83&lt;&gt;"", LEFT( scriv!P83, FIND(",",scriv!P83)-1) &amp; "=" &amp; $AH121 &amp; RIGHT( scriv!P83, LEN(scriv!P83) + 1 - FIND(",",scriv!P83)),
LEFT( AA$37, FIND(",",AA$37)-1) &amp; "=" &amp; $AH121 &amp; RIGHT( AA$37, LEN(AA$37) + 1 - FIND(",",AA$37))))</f>
        <v>drawClose=,1.2</v>
      </c>
      <c r="AB121" s="167" t="str">
        <f t="shared" si="69"/>
        <v>noTitle</v>
      </c>
      <c r="AC121" s="167"/>
      <c r="AD121" s="45"/>
      <c r="AE121" s="168"/>
      <c r="AF121" s="169">
        <f>IF(D121="",scriv!B83,"")</f>
        <v>0</v>
      </c>
      <c r="AG121" s="170" t="str">
        <f t="shared" si="76"/>
        <v/>
      </c>
      <c r="AH121" s="169" t="str">
        <f t="shared" si="77"/>
        <v/>
      </c>
      <c r="AI121" s="169" t="str">
        <f t="shared" si="78"/>
        <v/>
      </c>
      <c r="AJ121" s="86">
        <f>ROUNDDOWN( (LEN(scriv!B83)+1) / 2, 0 )</f>
        <v>0</v>
      </c>
      <c r="AK121" s="82">
        <f t="shared" si="79"/>
        <v>0</v>
      </c>
      <c r="AL121" s="82" t="str">
        <f t="shared" si="80"/>
        <v>-</v>
      </c>
      <c r="AM121" s="82" t="str">
        <f t="shared" si="81"/>
        <v>-</v>
      </c>
      <c r="AN121" s="82" t="str">
        <f t="shared" si="82"/>
        <v>-</v>
      </c>
      <c r="AO121" s="82" t="str">
        <f t="shared" si="83"/>
        <v>-</v>
      </c>
      <c r="AP121" s="82" t="str">
        <f t="shared" si="84"/>
        <v>-</v>
      </c>
      <c r="AQ121" s="82" t="str">
        <f t="shared" si="85"/>
        <v>-</v>
      </c>
      <c r="AR121" s="82" t="str">
        <f t="shared" si="86"/>
        <v>-</v>
      </c>
      <c r="AT121" s="82">
        <f t="shared" si="87"/>
        <v>10</v>
      </c>
      <c r="AU121" s="82" t="str">
        <f ca="1">IF(    MAX(OFFSET(AL121,0,0,MATCH("-",AL121:AL$638,0))) = 0,"",
IFERROR(MAX(OFFSET(AL121,0,0,MATCH("-",AL121:AL$638,0))),""))</f>
        <v/>
      </c>
      <c r="AV121" s="82" t="str">
        <f ca="1">IF(    MAX(OFFSET(AM121,0,0,MATCH("-",AM121:AM$638,0))) = 0,"",
IFERROR(MAX(OFFSET(AM121,0,0,MATCH("-",AM121:AM$638,0))),""))</f>
        <v/>
      </c>
      <c r="AW121" s="82" t="str">
        <f ca="1">IF(    MAX(OFFSET(AN121,0,0,MATCH("-",AN121:AN$638,0))) = 0,"",
IFERROR(MAX(OFFSET(AN121,0,0,MATCH("-",AN121:AN$638,0))),""))</f>
        <v/>
      </c>
      <c r="AX121" s="82" t="str">
        <f ca="1">IF(    MAX(OFFSET(AO121,0,0,MATCH("-",AO121:AO$638,0))) = 0,"",
IFERROR(MAX(OFFSET(AO121,0,0,MATCH("-",AO121:AO$638,0))),""))</f>
        <v/>
      </c>
      <c r="AY121" s="82" t="str">
        <f ca="1">IF(    MAX(OFFSET(AP121,0,0,MATCH("-",AP121:AP$638,0))) = 0,"",
IFERROR(MAX(OFFSET(AP121,0,0,MATCH("-",AP121:AP$638,0))),""))</f>
        <v/>
      </c>
      <c r="AZ121" s="82" t="str">
        <f ca="1">IF(    MAX(OFFSET(AQ121,0,0,MATCH("-",AQ121:AQ$638,0))) = 0,"",
IFERROR(MAX(OFFSET(AQ121,0,0,MATCH("-",AQ121:AQ$638,0))),""))</f>
        <v/>
      </c>
      <c r="BA121" s="82" t="str">
        <f ca="1">IF(    MAX(OFFSET(AR121,0,0,MATCH("-",AR121:AR$638,0))) = 0,"",
IFERROR(MAX(OFFSET(AR121,0,0,MATCH("-",AR121:AR$638,0))),""))</f>
        <v/>
      </c>
      <c r="BB121" s="112">
        <f t="shared" ca="1" si="88"/>
        <v>-198</v>
      </c>
      <c r="BC121" s="111" t="str">
        <f t="shared" ca="1" si="89"/>
        <v>Radius</v>
      </c>
      <c r="BD121" s="112">
        <f t="shared" ca="1" si="90"/>
        <v>0</v>
      </c>
      <c r="BE121" s="111">
        <f t="shared" ca="1" si="91"/>
        <v>200</v>
      </c>
      <c r="BF121" s="113" t="e">
        <f t="shared" ca="1" si="92"/>
        <v>#VALUE!</v>
      </c>
      <c r="BG121" s="113" t="e">
        <f t="shared" ca="1" si="93"/>
        <v>#VALUE!</v>
      </c>
      <c r="BH121" s="112">
        <f t="shared" ca="1" si="94"/>
        <v>2000</v>
      </c>
      <c r="BI121" s="112">
        <f t="shared" ca="1" si="95"/>
        <v>200</v>
      </c>
      <c r="BJ121" s="157"/>
      <c r="BK121" s="157"/>
      <c r="BL121" s="158" t="str">
        <f>scriv!AI83</f>
        <v/>
      </c>
      <c r="BM121" s="157"/>
      <c r="BN121" s="157" t="str">
        <f t="shared" si="96"/>
        <v>node</v>
      </c>
      <c r="BO121" s="157"/>
      <c r="BP121" s="159">
        <f t="shared" ca="1" si="97"/>
        <v>0</v>
      </c>
      <c r="BQ121" s="159">
        <f t="shared" ca="1" si="98"/>
        <v>0</v>
      </c>
      <c r="BR121" s="159">
        <f t="shared" si="99"/>
        <v>1</v>
      </c>
      <c r="BS121" s="159" t="str">
        <f t="shared" si="100"/>
        <v>symbol</v>
      </c>
      <c r="BT121" s="157" t="str">
        <f ca="1">IF(scriv!V83&lt;&gt;"",scriv!V83,
IF(E121="",IFERROR(VLOOKUP(BL121,$AH$40:$BT$638,39,FALSE),$BT$36),
$BT$37))</f>
        <v>NodeSquare</v>
      </c>
      <c r="BU121" s="166">
        <f t="shared" ca="1" si="101"/>
        <v>2000</v>
      </c>
      <c r="BV121" s="166">
        <f t="shared" ca="1" si="102"/>
        <v>200</v>
      </c>
      <c r="BW121" s="166">
        <f t="shared" ca="1" si="103"/>
        <v>0</v>
      </c>
      <c r="BX121" s="166">
        <f t="shared" ca="1" si="104"/>
        <v>0</v>
      </c>
      <c r="BY121" s="180" t="str">
        <f t="shared" si="105"/>
        <v/>
      </c>
      <c r="BZ121" s="180" t="str">
        <f t="shared" si="106"/>
        <v/>
      </c>
      <c r="CA121" s="81" t="str">
        <f>IF(scriv!E83&lt;&gt;"",scriv!E83,"")</f>
        <v/>
      </c>
      <c r="CB121" s="82">
        <f t="shared" si="71"/>
        <v>0</v>
      </c>
      <c r="CC121" s="82">
        <f t="shared" si="107"/>
        <v>0</v>
      </c>
      <c r="CD121" s="82" t="str">
        <f t="shared" si="108"/>
        <v>-</v>
      </c>
      <c r="CE121" s="82" t="str">
        <f t="shared" si="109"/>
        <v>-</v>
      </c>
      <c r="CF121" s="82" t="str">
        <f t="shared" si="110"/>
        <v>-</v>
      </c>
      <c r="CG121" s="82" t="str">
        <f t="shared" si="111"/>
        <v>-</v>
      </c>
      <c r="CH121" s="82" t="str">
        <f t="shared" si="112"/>
        <v>-</v>
      </c>
      <c r="CI121" s="82" t="str">
        <f t="shared" si="113"/>
        <v>-</v>
      </c>
      <c r="CJ121" s="82" t="str">
        <f t="shared" si="114"/>
        <v>-</v>
      </c>
      <c r="CK121" s="82" t="str">
        <f t="shared" si="115"/>
        <v>-</v>
      </c>
    </row>
    <row r="122" spans="1:89" s="82" customFormat="1" ht="18" customHeight="1">
      <c r="A122" s="81" t="str">
        <f>scriv!AH84</f>
        <v/>
      </c>
      <c r="B122" s="81" t="str">
        <f>IF(scriv!D84&lt;&gt;"",scriv!D84,"")</f>
        <v/>
      </c>
      <c r="C122" s="81" t="str">
        <f>IF( scriv!AL84&lt;&gt;"", IF(D122&lt;&gt;"","connection ","")&amp;scriv!AL84,IF(D122&lt;&gt;"","connection",""))</f>
        <v/>
      </c>
      <c r="D122" s="82" t="str">
        <f>scriv!AJ84</f>
        <v/>
      </c>
      <c r="E122" s="82" t="str">
        <f>scriv!AK84</f>
        <v/>
      </c>
      <c r="F122" s="156">
        <f>ROW()</f>
        <v>122</v>
      </c>
      <c r="I122" s="81" t="str">
        <f>IF(scriv!AA84&lt;&gt;"",scriv!AA84,J122)</f>
        <v/>
      </c>
      <c r="J122" s="81" t="str">
        <f>IF(scriv!AB84&lt;&gt;"",scriv!AB84,"")</f>
        <v/>
      </c>
      <c r="K122" s="82" t="str">
        <f t="shared" si="72"/>
        <v>none</v>
      </c>
      <c r="L122" s="82" t="str">
        <f t="shared" si="73"/>
        <v>+++&amp;speakTT=</v>
      </c>
      <c r="M122" s="82" t="str">
        <f t="shared" si="70"/>
        <v>OpenClose</v>
      </c>
      <c r="N122" s="82" t="str">
        <f t="shared" si="74"/>
        <v/>
      </c>
      <c r="O122" s="119" t="str">
        <f t="shared" si="75"/>
        <v/>
      </c>
      <c r="P122" s="81" t="str">
        <f>IF(scriv!I84&lt;&gt;"",scriv!I84,"")</f>
        <v/>
      </c>
      <c r="Q122" s="81" t="str">
        <f>IF(scriv!J84&lt;&gt;"",scriv!J84,"")</f>
        <v/>
      </c>
      <c r="R122" s="81">
        <f>IF(scriv!K84&lt;&gt;"",scriv!K84,
IF(I122&lt;&gt;"",1,$R$36))</f>
        <v>0</v>
      </c>
      <c r="S122" s="81" t="str">
        <f>IF(scriv!L84&lt;&gt;"",scriv!L84,
IF(scriv!AB84&lt;&gt;"",$S$36,"none"))</f>
        <v>none</v>
      </c>
      <c r="T122" s="81" t="str">
        <f>IF(scriv!Q84&lt;&gt;"",scriv!Q84,"")</f>
        <v/>
      </c>
      <c r="U122" s="81" t="str">
        <f>IF(scriv!R84&lt;&gt;"",scriv!R84,"")</f>
        <v/>
      </c>
      <c r="V122" s="81" t="str">
        <f>IF(scriv!S84&lt;&gt;"",scriv!S84,"")</f>
        <v/>
      </c>
      <c r="W122" s="81" t="str">
        <f>IF(scriv!T84&lt;&gt;"",scriv!T84,"")</f>
        <v/>
      </c>
      <c r="X122" s="81" t="str">
        <f>IF($E122="",
( IF(scriv!AD84&lt;&gt;"", LEFT( scriv!AD84, FIND(",",scriv!AD84)-1) &amp; "=" &amp; $AH122 &amp; RIGHT( scriv!AD84, LEN(scriv!AD84) + 1 - FIND(",",scriv!AD84)),
  IF($X$36&lt;&gt;"",LEFT( X$36, FIND(",",X$36)-1) &amp; "=" &amp; $AH122 &amp; RIGHT( X$36, LEN(X$36) + 1 - FIND(",",X$36)),""))),
IF(scriv!M84&lt;&gt;"", LEFT( scriv!M84, FIND(",",scriv!M84)-1) &amp; "=" &amp; $AH122 &amp; RIGHT( scriv!M84, LEN(scriv!M84) + 1 - FIND(",",scriv!M84)),
LEFT( X$37, FIND(",",X$37)-1) &amp; "=" &amp; $AH122 &amp; RIGHT( X$37, LEN(X$37) + 1 - FIND(",",X$37))))</f>
        <v>fadeOn=,0.6</v>
      </c>
      <c r="Y122" s="81" t="str">
        <f>IF($E122="",
( IF(scriv!AE84&lt;&gt;"", LEFT( scriv!AE84, FIND(",",scriv!AE84)-1) &amp; "=" &amp; $AH122 &amp; RIGHT( scriv!AE84, LEN(scriv!AE84) + 1 - FIND(",",scriv!AE84)),
  IF($Y$36&lt;&gt;"",LEFT( Y$36, FIND(",",Y$36)-1) &amp; "=" &amp; $AH122 &amp; RIGHT( Y$36, LEN(Y$36) + 1 - FIND(",",Y$36)),""))),
IF(scriv!N84&lt;&gt;"", LEFT( scriv!N84, FIND(",",scriv!N84)-1) &amp; "=" &amp; $AH122 &amp; RIGHT( scriv!N84, LEN(scriv!N84) + 1 - FIND(",",scriv!N84)),
LEFT( Y$37, FIND(",",Y$37)-1) &amp; "=" &amp; $AH122 &amp; RIGHT( Y$37, LEN(Y$37) + 1 - FIND(",",Y$37))))</f>
        <v>fadeOff=,0.6</v>
      </c>
      <c r="Z122" s="81" t="str">
        <f>IF($E122="",
( IF(scriv!AF84&lt;&gt;"", LEFT( scriv!AF84, FIND(",",scriv!AF84)-1) &amp; "=" &amp; $AH122 &amp; RIGHT( scriv!AF84, LEN(scriv!AF84) + 1 - FIND(",",scriv!AF84)),
  IF($Z$36&lt;&gt;"",LEFT( Z$36, FIND(",",Z$36)-1) &amp; "=" &amp; $AH122 &amp; RIGHT( Z$36, LEN(Z$36) + 1 - FIND(",",Z$36)),""))),
IF(scriv!O84&lt;&gt;"", LEFT( scriv!O84, FIND(",",scriv!O84)-1) &amp; "=" &amp; $AH122 &amp; RIGHT( scriv!O84, LEN(scriv!O84) + 1 - FIND(",",scriv!O84)),
LEFT( Z$37, FIND(",",Z$37)-1) &amp; "=" &amp; $AH122 &amp; RIGHT( Z$37, LEN(Z$37) + 1 - FIND(",",Z$37))))</f>
        <v>drawOpen=,1.2</v>
      </c>
      <c r="AA122" s="81" t="str">
        <f>IF($E122="",
( IF(scriv!AG84&lt;&gt;"", LEFT( scriv!AG84, FIND(",",scriv!AG84)-1) &amp; "=" &amp; $AH122 &amp; RIGHT( scriv!AG84, LEN(scriv!AG84) + 1 - FIND(",",scriv!AG84)),
  IF($AA$36&lt;&gt;"",LEFT( AA$36, FIND(",",AA$36)-1) &amp; "=" &amp; $AH122 &amp; RIGHT( AA$36, LEN(AA$36) + 1 - FIND(",",AA$36)),""))),
IF(scriv!P84&lt;&gt;"", LEFT( scriv!P84, FIND(",",scriv!P84)-1) &amp; "=" &amp; $AH122 &amp; RIGHT( scriv!P84, LEN(scriv!P84) + 1 - FIND(",",scriv!P84)),
LEFT( AA$37, FIND(",",AA$37)-1) &amp; "=" &amp; $AH122 &amp; RIGHT( AA$37, LEN(AA$37) + 1 - FIND(",",AA$37))))</f>
        <v>drawClose=,1.2</v>
      </c>
      <c r="AB122" s="167" t="str">
        <f t="shared" si="69"/>
        <v>noTitle</v>
      </c>
      <c r="AC122" s="167"/>
      <c r="AD122" s="45"/>
      <c r="AE122" s="168"/>
      <c r="AF122" s="169">
        <f>IF(D122="",scriv!B84,"")</f>
        <v>0</v>
      </c>
      <c r="AG122" s="170" t="str">
        <f t="shared" si="76"/>
        <v/>
      </c>
      <c r="AH122" s="169" t="str">
        <f t="shared" si="77"/>
        <v/>
      </c>
      <c r="AI122" s="169" t="str">
        <f t="shared" si="78"/>
        <v/>
      </c>
      <c r="AJ122" s="86">
        <f>ROUNDDOWN( (LEN(scriv!B84)+1) / 2, 0 )</f>
        <v>0</v>
      </c>
      <c r="AK122" s="82">
        <f t="shared" si="79"/>
        <v>0</v>
      </c>
      <c r="AL122" s="82" t="str">
        <f t="shared" si="80"/>
        <v>-</v>
      </c>
      <c r="AM122" s="82" t="str">
        <f t="shared" si="81"/>
        <v>-</v>
      </c>
      <c r="AN122" s="82" t="str">
        <f t="shared" si="82"/>
        <v>-</v>
      </c>
      <c r="AO122" s="82" t="str">
        <f t="shared" si="83"/>
        <v>-</v>
      </c>
      <c r="AP122" s="82" t="str">
        <f t="shared" si="84"/>
        <v>-</v>
      </c>
      <c r="AQ122" s="82" t="str">
        <f t="shared" si="85"/>
        <v>-</v>
      </c>
      <c r="AR122" s="82" t="str">
        <f t="shared" si="86"/>
        <v>-</v>
      </c>
      <c r="AT122" s="82">
        <f t="shared" si="87"/>
        <v>10</v>
      </c>
      <c r="AU122" s="82" t="str">
        <f ca="1">IF(    MAX(OFFSET(AL122,0,0,MATCH("-",AL122:AL$638,0))) = 0,"",
IFERROR(MAX(OFFSET(AL122,0,0,MATCH("-",AL122:AL$638,0))),""))</f>
        <v/>
      </c>
      <c r="AV122" s="82" t="str">
        <f ca="1">IF(    MAX(OFFSET(AM122,0,0,MATCH("-",AM122:AM$638,0))) = 0,"",
IFERROR(MAX(OFFSET(AM122,0,0,MATCH("-",AM122:AM$638,0))),""))</f>
        <v/>
      </c>
      <c r="AW122" s="82" t="str">
        <f ca="1">IF(    MAX(OFFSET(AN122,0,0,MATCH("-",AN122:AN$638,0))) = 0,"",
IFERROR(MAX(OFFSET(AN122,0,0,MATCH("-",AN122:AN$638,0))),""))</f>
        <v/>
      </c>
      <c r="AX122" s="82" t="str">
        <f ca="1">IF(    MAX(OFFSET(AO122,0,0,MATCH("-",AO122:AO$638,0))) = 0,"",
IFERROR(MAX(OFFSET(AO122,0,0,MATCH("-",AO122:AO$638,0))),""))</f>
        <v/>
      </c>
      <c r="AY122" s="82" t="str">
        <f ca="1">IF(    MAX(OFFSET(AP122,0,0,MATCH("-",AP122:AP$638,0))) = 0,"",
IFERROR(MAX(OFFSET(AP122,0,0,MATCH("-",AP122:AP$638,0))),""))</f>
        <v/>
      </c>
      <c r="AZ122" s="82" t="str">
        <f ca="1">IF(    MAX(OFFSET(AQ122,0,0,MATCH("-",AQ122:AQ$638,0))) = 0,"",
IFERROR(MAX(OFFSET(AQ122,0,0,MATCH("-",AQ122:AQ$638,0))),""))</f>
        <v/>
      </c>
      <c r="BA122" s="82" t="str">
        <f ca="1">IF(    MAX(OFFSET(AR122,0,0,MATCH("-",AR122:AR$638,0))) = 0,"",
IFERROR(MAX(OFFSET(AR122,0,0,MATCH("-",AR122:AR$638,0))),""))</f>
        <v/>
      </c>
      <c r="BB122" s="112">
        <f t="shared" ca="1" si="88"/>
        <v>-198</v>
      </c>
      <c r="BC122" s="111" t="str">
        <f t="shared" ca="1" si="89"/>
        <v>Radius</v>
      </c>
      <c r="BD122" s="112">
        <f t="shared" ca="1" si="90"/>
        <v>0</v>
      </c>
      <c r="BE122" s="111">
        <f t="shared" ca="1" si="91"/>
        <v>200</v>
      </c>
      <c r="BF122" s="113" t="e">
        <f t="shared" ca="1" si="92"/>
        <v>#VALUE!</v>
      </c>
      <c r="BG122" s="113" t="e">
        <f t="shared" ca="1" si="93"/>
        <v>#VALUE!</v>
      </c>
      <c r="BH122" s="112">
        <f t="shared" ca="1" si="94"/>
        <v>2000</v>
      </c>
      <c r="BI122" s="112">
        <f t="shared" ca="1" si="95"/>
        <v>200</v>
      </c>
      <c r="BJ122" s="157"/>
      <c r="BK122" s="157"/>
      <c r="BL122" s="158" t="str">
        <f>scriv!AI84</f>
        <v/>
      </c>
      <c r="BM122" s="157"/>
      <c r="BN122" s="157" t="str">
        <f t="shared" si="96"/>
        <v>node</v>
      </c>
      <c r="BO122" s="157"/>
      <c r="BP122" s="159">
        <f t="shared" ca="1" si="97"/>
        <v>0</v>
      </c>
      <c r="BQ122" s="159">
        <f t="shared" ca="1" si="98"/>
        <v>0</v>
      </c>
      <c r="BR122" s="159">
        <f t="shared" si="99"/>
        <v>1</v>
      </c>
      <c r="BS122" s="159" t="str">
        <f t="shared" si="100"/>
        <v>symbol</v>
      </c>
      <c r="BT122" s="157" t="str">
        <f ca="1">IF(scriv!V84&lt;&gt;"",scriv!V84,
IF(E122="",IFERROR(VLOOKUP(BL122,$AH$40:$BT$638,39,FALSE),$BT$36),
$BT$37))</f>
        <v>NodeSquare</v>
      </c>
      <c r="BU122" s="166">
        <f t="shared" ca="1" si="101"/>
        <v>2000</v>
      </c>
      <c r="BV122" s="166">
        <f t="shared" ca="1" si="102"/>
        <v>200</v>
      </c>
      <c r="BW122" s="166">
        <f t="shared" ca="1" si="103"/>
        <v>0</v>
      </c>
      <c r="BX122" s="166">
        <f t="shared" ca="1" si="104"/>
        <v>0</v>
      </c>
      <c r="BY122" s="180" t="str">
        <f t="shared" si="105"/>
        <v/>
      </c>
      <c r="BZ122" s="180" t="str">
        <f t="shared" si="106"/>
        <v/>
      </c>
      <c r="CA122" s="81" t="str">
        <f>IF(scriv!E84&lt;&gt;"",scriv!E84,"")</f>
        <v/>
      </c>
      <c r="CB122" s="82">
        <f t="shared" si="71"/>
        <v>0</v>
      </c>
      <c r="CC122" s="82">
        <f t="shared" si="107"/>
        <v>0</v>
      </c>
      <c r="CD122" s="82" t="str">
        <f t="shared" si="108"/>
        <v>-</v>
      </c>
      <c r="CE122" s="82" t="str">
        <f t="shared" si="109"/>
        <v>-</v>
      </c>
      <c r="CF122" s="82" t="str">
        <f t="shared" si="110"/>
        <v>-</v>
      </c>
      <c r="CG122" s="82" t="str">
        <f t="shared" si="111"/>
        <v>-</v>
      </c>
      <c r="CH122" s="82" t="str">
        <f t="shared" si="112"/>
        <v>-</v>
      </c>
      <c r="CI122" s="82" t="str">
        <f t="shared" si="113"/>
        <v>-</v>
      </c>
      <c r="CJ122" s="82" t="str">
        <f t="shared" si="114"/>
        <v>-</v>
      </c>
      <c r="CK122" s="82" t="str">
        <f t="shared" si="115"/>
        <v>-</v>
      </c>
    </row>
    <row r="123" spans="1:89" s="82" customFormat="1" ht="18" customHeight="1">
      <c r="A123" s="81" t="str">
        <f>scriv!AH85</f>
        <v/>
      </c>
      <c r="B123" s="81" t="str">
        <f>IF(scriv!D85&lt;&gt;"",scriv!D85,"")</f>
        <v/>
      </c>
      <c r="C123" s="81" t="str">
        <f>IF( scriv!AL85&lt;&gt;"", IF(D123&lt;&gt;"","connection ","")&amp;scriv!AL85,IF(D123&lt;&gt;"","connection",""))</f>
        <v/>
      </c>
      <c r="D123" s="82" t="str">
        <f>scriv!AJ85</f>
        <v/>
      </c>
      <c r="E123" s="82" t="str">
        <f>scriv!AK85</f>
        <v/>
      </c>
      <c r="F123" s="156">
        <f>ROW()</f>
        <v>123</v>
      </c>
      <c r="I123" s="81" t="str">
        <f>IF(scriv!AA85&lt;&gt;"",scriv!AA85,J123)</f>
        <v/>
      </c>
      <c r="J123" s="81" t="str">
        <f>IF(scriv!AB85&lt;&gt;"",scriv!AB85,"")</f>
        <v/>
      </c>
      <c r="K123" s="82" t="str">
        <f t="shared" si="72"/>
        <v>none</v>
      </c>
      <c r="L123" s="82" t="str">
        <f t="shared" si="73"/>
        <v>+++&amp;speakTT=</v>
      </c>
      <c r="M123" s="82" t="str">
        <f t="shared" si="70"/>
        <v>OpenClose</v>
      </c>
      <c r="N123" s="82" t="str">
        <f t="shared" si="74"/>
        <v/>
      </c>
      <c r="O123" s="119" t="str">
        <f t="shared" si="75"/>
        <v/>
      </c>
      <c r="P123" s="81" t="str">
        <f>IF(scriv!I85&lt;&gt;"",scriv!I85,"")</f>
        <v/>
      </c>
      <c r="Q123" s="81" t="str">
        <f>IF(scriv!J85&lt;&gt;"",scriv!J85,"")</f>
        <v/>
      </c>
      <c r="R123" s="81">
        <f>IF(scriv!K85&lt;&gt;"",scriv!K85,
IF(I123&lt;&gt;"",1,$R$36))</f>
        <v>0</v>
      </c>
      <c r="S123" s="81" t="str">
        <f>IF(scriv!L85&lt;&gt;"",scriv!L85,
IF(scriv!AB85&lt;&gt;"",$S$36,"none"))</f>
        <v>none</v>
      </c>
      <c r="T123" s="81" t="str">
        <f>IF(scriv!Q85&lt;&gt;"",scriv!Q85,"")</f>
        <v/>
      </c>
      <c r="U123" s="81" t="str">
        <f>IF(scriv!R85&lt;&gt;"",scriv!R85,"")</f>
        <v/>
      </c>
      <c r="V123" s="81" t="str">
        <f>IF(scriv!S85&lt;&gt;"",scriv!S85,"")</f>
        <v/>
      </c>
      <c r="W123" s="81" t="str">
        <f>IF(scriv!T85&lt;&gt;"",scriv!T85,"")</f>
        <v/>
      </c>
      <c r="X123" s="81" t="str">
        <f>IF($E123="",
( IF(scriv!AD85&lt;&gt;"", LEFT( scriv!AD85, FIND(",",scriv!AD85)-1) &amp; "=" &amp; $AH123 &amp; RIGHT( scriv!AD85, LEN(scriv!AD85) + 1 - FIND(",",scriv!AD85)),
  IF($X$36&lt;&gt;"",LEFT( X$36, FIND(",",X$36)-1) &amp; "=" &amp; $AH123 &amp; RIGHT( X$36, LEN(X$36) + 1 - FIND(",",X$36)),""))),
IF(scriv!M85&lt;&gt;"", LEFT( scriv!M85, FIND(",",scriv!M85)-1) &amp; "=" &amp; $AH123 &amp; RIGHT( scriv!M85, LEN(scriv!M85) + 1 - FIND(",",scriv!M85)),
LEFT( X$37, FIND(",",X$37)-1) &amp; "=" &amp; $AH123 &amp; RIGHT( X$37, LEN(X$37) + 1 - FIND(",",X$37))))</f>
        <v>fadeOn=,0.6</v>
      </c>
      <c r="Y123" s="81" t="str">
        <f>IF($E123="",
( IF(scriv!AE85&lt;&gt;"", LEFT( scriv!AE85, FIND(",",scriv!AE85)-1) &amp; "=" &amp; $AH123 &amp; RIGHT( scriv!AE85, LEN(scriv!AE85) + 1 - FIND(",",scriv!AE85)),
  IF($Y$36&lt;&gt;"",LEFT( Y$36, FIND(",",Y$36)-1) &amp; "=" &amp; $AH123 &amp; RIGHT( Y$36, LEN(Y$36) + 1 - FIND(",",Y$36)),""))),
IF(scriv!N85&lt;&gt;"", LEFT( scriv!N85, FIND(",",scriv!N85)-1) &amp; "=" &amp; $AH123 &amp; RIGHT( scriv!N85, LEN(scriv!N85) + 1 - FIND(",",scriv!N85)),
LEFT( Y$37, FIND(",",Y$37)-1) &amp; "=" &amp; $AH123 &amp; RIGHT( Y$37, LEN(Y$37) + 1 - FIND(",",Y$37))))</f>
        <v>fadeOff=,0.6</v>
      </c>
      <c r="Z123" s="81" t="str">
        <f>IF($E123="",
( IF(scriv!AF85&lt;&gt;"", LEFT( scriv!AF85, FIND(",",scriv!AF85)-1) &amp; "=" &amp; $AH123 &amp; RIGHT( scriv!AF85, LEN(scriv!AF85) + 1 - FIND(",",scriv!AF85)),
  IF($Z$36&lt;&gt;"",LEFT( Z$36, FIND(",",Z$36)-1) &amp; "=" &amp; $AH123 &amp; RIGHT( Z$36, LEN(Z$36) + 1 - FIND(",",Z$36)),""))),
IF(scriv!O85&lt;&gt;"", LEFT( scriv!O85, FIND(",",scriv!O85)-1) &amp; "=" &amp; $AH123 &amp; RIGHT( scriv!O85, LEN(scriv!O85) + 1 - FIND(",",scriv!O85)),
LEFT( Z$37, FIND(",",Z$37)-1) &amp; "=" &amp; $AH123 &amp; RIGHT( Z$37, LEN(Z$37) + 1 - FIND(",",Z$37))))</f>
        <v>drawOpen=,1.2</v>
      </c>
      <c r="AA123" s="81" t="str">
        <f>IF($E123="",
( IF(scriv!AG85&lt;&gt;"", LEFT( scriv!AG85, FIND(",",scriv!AG85)-1) &amp; "=" &amp; $AH123 &amp; RIGHT( scriv!AG85, LEN(scriv!AG85) + 1 - FIND(",",scriv!AG85)),
  IF($AA$36&lt;&gt;"",LEFT( AA$36, FIND(",",AA$36)-1) &amp; "=" &amp; $AH123 &amp; RIGHT( AA$36, LEN(AA$36) + 1 - FIND(",",AA$36)),""))),
IF(scriv!P85&lt;&gt;"", LEFT( scriv!P85, FIND(",",scriv!P85)-1) &amp; "=" &amp; $AH123 &amp; RIGHT( scriv!P85, LEN(scriv!P85) + 1 - FIND(",",scriv!P85)),
LEFT( AA$37, FIND(",",AA$37)-1) &amp; "=" &amp; $AH123 &amp; RIGHT( AA$37, LEN(AA$37) + 1 - FIND(",",AA$37))))</f>
        <v>drawClose=,1.2</v>
      </c>
      <c r="AB123" s="167" t="str">
        <f t="shared" si="69"/>
        <v>noTitle</v>
      </c>
      <c r="AC123" s="167"/>
      <c r="AD123" s="45"/>
      <c r="AE123" s="168"/>
      <c r="AF123" s="169">
        <f>IF(D123="",scriv!B85,"")</f>
        <v>0</v>
      </c>
      <c r="AG123" s="170" t="str">
        <f t="shared" si="76"/>
        <v/>
      </c>
      <c r="AH123" s="169" t="str">
        <f t="shared" si="77"/>
        <v/>
      </c>
      <c r="AI123" s="169" t="str">
        <f t="shared" si="78"/>
        <v/>
      </c>
      <c r="AJ123" s="86">
        <f>ROUNDDOWN( (LEN(scriv!B85)+1) / 2, 0 )</f>
        <v>0</v>
      </c>
      <c r="AK123" s="82">
        <f t="shared" si="79"/>
        <v>0</v>
      </c>
      <c r="AL123" s="82" t="str">
        <f t="shared" si="80"/>
        <v>-</v>
      </c>
      <c r="AM123" s="82" t="str">
        <f t="shared" si="81"/>
        <v>-</v>
      </c>
      <c r="AN123" s="82" t="str">
        <f t="shared" si="82"/>
        <v>-</v>
      </c>
      <c r="AO123" s="82" t="str">
        <f t="shared" si="83"/>
        <v>-</v>
      </c>
      <c r="AP123" s="82" t="str">
        <f t="shared" si="84"/>
        <v>-</v>
      </c>
      <c r="AQ123" s="82" t="str">
        <f t="shared" si="85"/>
        <v>-</v>
      </c>
      <c r="AR123" s="82" t="str">
        <f t="shared" si="86"/>
        <v>-</v>
      </c>
      <c r="AT123" s="82">
        <f t="shared" si="87"/>
        <v>10</v>
      </c>
      <c r="AU123" s="82" t="str">
        <f ca="1">IF(    MAX(OFFSET(AL123,0,0,MATCH("-",AL123:AL$638,0))) = 0,"",
IFERROR(MAX(OFFSET(AL123,0,0,MATCH("-",AL123:AL$638,0))),""))</f>
        <v/>
      </c>
      <c r="AV123" s="82" t="str">
        <f ca="1">IF(    MAX(OFFSET(AM123,0,0,MATCH("-",AM123:AM$638,0))) = 0,"",
IFERROR(MAX(OFFSET(AM123,0,0,MATCH("-",AM123:AM$638,0))),""))</f>
        <v/>
      </c>
      <c r="AW123" s="82" t="str">
        <f ca="1">IF(    MAX(OFFSET(AN123,0,0,MATCH("-",AN123:AN$638,0))) = 0,"",
IFERROR(MAX(OFFSET(AN123,0,0,MATCH("-",AN123:AN$638,0))),""))</f>
        <v/>
      </c>
      <c r="AX123" s="82" t="str">
        <f ca="1">IF(    MAX(OFFSET(AO123,0,0,MATCH("-",AO123:AO$638,0))) = 0,"",
IFERROR(MAX(OFFSET(AO123,0,0,MATCH("-",AO123:AO$638,0))),""))</f>
        <v/>
      </c>
      <c r="AY123" s="82" t="str">
        <f ca="1">IF(    MAX(OFFSET(AP123,0,0,MATCH("-",AP123:AP$638,0))) = 0,"",
IFERROR(MAX(OFFSET(AP123,0,0,MATCH("-",AP123:AP$638,0))),""))</f>
        <v/>
      </c>
      <c r="AZ123" s="82" t="str">
        <f ca="1">IF(    MAX(OFFSET(AQ123,0,0,MATCH("-",AQ123:AQ$638,0))) = 0,"",
IFERROR(MAX(OFFSET(AQ123,0,0,MATCH("-",AQ123:AQ$638,0))),""))</f>
        <v/>
      </c>
      <c r="BA123" s="82" t="str">
        <f ca="1">IF(    MAX(OFFSET(AR123,0,0,MATCH("-",AR123:AR$638,0))) = 0,"",
IFERROR(MAX(OFFSET(AR123,0,0,MATCH("-",AR123:AR$638,0))),""))</f>
        <v/>
      </c>
      <c r="BB123" s="112">
        <f t="shared" ca="1" si="88"/>
        <v>-198</v>
      </c>
      <c r="BC123" s="111" t="str">
        <f t="shared" ca="1" si="89"/>
        <v>Radius</v>
      </c>
      <c r="BD123" s="112">
        <f t="shared" ca="1" si="90"/>
        <v>0</v>
      </c>
      <c r="BE123" s="111">
        <f t="shared" ca="1" si="91"/>
        <v>200</v>
      </c>
      <c r="BF123" s="113" t="e">
        <f t="shared" ca="1" si="92"/>
        <v>#VALUE!</v>
      </c>
      <c r="BG123" s="113" t="e">
        <f t="shared" ca="1" si="93"/>
        <v>#VALUE!</v>
      </c>
      <c r="BH123" s="112">
        <f t="shared" ca="1" si="94"/>
        <v>2000</v>
      </c>
      <c r="BI123" s="112">
        <f t="shared" ca="1" si="95"/>
        <v>200</v>
      </c>
      <c r="BJ123" s="157"/>
      <c r="BK123" s="157"/>
      <c r="BL123" s="158" t="str">
        <f>scriv!AI85</f>
        <v/>
      </c>
      <c r="BM123" s="157"/>
      <c r="BN123" s="157" t="str">
        <f t="shared" si="96"/>
        <v>node</v>
      </c>
      <c r="BO123" s="157"/>
      <c r="BP123" s="159">
        <f t="shared" ca="1" si="97"/>
        <v>0</v>
      </c>
      <c r="BQ123" s="159">
        <f t="shared" ca="1" si="98"/>
        <v>0</v>
      </c>
      <c r="BR123" s="159">
        <f t="shared" si="99"/>
        <v>1</v>
      </c>
      <c r="BS123" s="159" t="str">
        <f t="shared" si="100"/>
        <v>symbol</v>
      </c>
      <c r="BT123" s="157" t="str">
        <f ca="1">IF(scriv!V85&lt;&gt;"",scriv!V85,
IF(E123="",IFERROR(VLOOKUP(BL123,$AH$40:$BT$638,39,FALSE),$BT$36),
$BT$37))</f>
        <v>NodeSquare</v>
      </c>
      <c r="BU123" s="166">
        <f t="shared" ca="1" si="101"/>
        <v>2000</v>
      </c>
      <c r="BV123" s="166">
        <f t="shared" ca="1" si="102"/>
        <v>200</v>
      </c>
      <c r="BW123" s="166">
        <f t="shared" ca="1" si="103"/>
        <v>0</v>
      </c>
      <c r="BX123" s="166">
        <f t="shared" ca="1" si="104"/>
        <v>0</v>
      </c>
      <c r="BY123" s="180" t="str">
        <f t="shared" si="105"/>
        <v/>
      </c>
      <c r="BZ123" s="180" t="str">
        <f t="shared" si="106"/>
        <v/>
      </c>
      <c r="CA123" s="81" t="str">
        <f>IF(scriv!E85&lt;&gt;"",scriv!E85,"")</f>
        <v/>
      </c>
      <c r="CB123" s="82">
        <f t="shared" si="71"/>
        <v>0</v>
      </c>
      <c r="CC123" s="82">
        <f t="shared" si="107"/>
        <v>0</v>
      </c>
      <c r="CD123" s="82" t="str">
        <f t="shared" si="108"/>
        <v>-</v>
      </c>
      <c r="CE123" s="82" t="str">
        <f t="shared" si="109"/>
        <v>-</v>
      </c>
      <c r="CF123" s="82" t="str">
        <f t="shared" si="110"/>
        <v>-</v>
      </c>
      <c r="CG123" s="82" t="str">
        <f t="shared" si="111"/>
        <v>-</v>
      </c>
      <c r="CH123" s="82" t="str">
        <f t="shared" si="112"/>
        <v>-</v>
      </c>
      <c r="CI123" s="82" t="str">
        <f t="shared" si="113"/>
        <v>-</v>
      </c>
      <c r="CJ123" s="82" t="str">
        <f t="shared" si="114"/>
        <v>-</v>
      </c>
      <c r="CK123" s="82" t="str">
        <f t="shared" si="115"/>
        <v>-</v>
      </c>
    </row>
    <row r="124" spans="1:89" s="82" customFormat="1" ht="18" customHeight="1">
      <c r="A124" s="81" t="str">
        <f>scriv!AH86</f>
        <v/>
      </c>
      <c r="B124" s="81" t="str">
        <f>IF(scriv!D86&lt;&gt;"",scriv!D86,"")</f>
        <v/>
      </c>
      <c r="C124" s="81" t="str">
        <f>IF( scriv!AL86&lt;&gt;"", IF(D124&lt;&gt;"","connection ","")&amp;scriv!AL86,IF(D124&lt;&gt;"","connection",""))</f>
        <v/>
      </c>
      <c r="D124" s="82" t="str">
        <f>scriv!AJ86</f>
        <v/>
      </c>
      <c r="E124" s="82" t="str">
        <f>scriv!AK86</f>
        <v/>
      </c>
      <c r="F124" s="156">
        <f>ROW()</f>
        <v>124</v>
      </c>
      <c r="I124" s="81" t="str">
        <f>IF(scriv!AA86&lt;&gt;"",scriv!AA86,J124)</f>
        <v/>
      </c>
      <c r="J124" s="81" t="str">
        <f>IF(scriv!AB86&lt;&gt;"",scriv!AB86,"")</f>
        <v/>
      </c>
      <c r="K124" s="82" t="str">
        <f t="shared" si="72"/>
        <v>none</v>
      </c>
      <c r="L124" s="82" t="str">
        <f t="shared" si="73"/>
        <v>+++&amp;speakTT=</v>
      </c>
      <c r="M124" s="82" t="str">
        <f t="shared" si="70"/>
        <v>OpenClose</v>
      </c>
      <c r="N124" s="82" t="str">
        <f t="shared" si="74"/>
        <v/>
      </c>
      <c r="O124" s="119" t="str">
        <f t="shared" si="75"/>
        <v/>
      </c>
      <c r="P124" s="81" t="str">
        <f>IF(scriv!I86&lt;&gt;"",scriv!I86,"")</f>
        <v/>
      </c>
      <c r="Q124" s="81" t="str">
        <f>IF(scriv!J86&lt;&gt;"",scriv!J86,"")</f>
        <v/>
      </c>
      <c r="R124" s="81">
        <f>IF(scriv!K86&lt;&gt;"",scriv!K86,
IF(I124&lt;&gt;"",1,$R$36))</f>
        <v>0</v>
      </c>
      <c r="S124" s="81" t="str">
        <f>IF(scriv!L86&lt;&gt;"",scriv!L86,
IF(scriv!AB86&lt;&gt;"",$S$36,"none"))</f>
        <v>none</v>
      </c>
      <c r="T124" s="81" t="str">
        <f>IF(scriv!Q86&lt;&gt;"",scriv!Q86,"")</f>
        <v/>
      </c>
      <c r="U124" s="81" t="str">
        <f>IF(scriv!R86&lt;&gt;"",scriv!R86,"")</f>
        <v/>
      </c>
      <c r="V124" s="81" t="str">
        <f>IF(scriv!S86&lt;&gt;"",scriv!S86,"")</f>
        <v/>
      </c>
      <c r="W124" s="81" t="str">
        <f>IF(scriv!T86&lt;&gt;"",scriv!T86,"")</f>
        <v/>
      </c>
      <c r="X124" s="81" t="str">
        <f>IF($E124="",
( IF(scriv!AD86&lt;&gt;"", LEFT( scriv!AD86, FIND(",",scriv!AD86)-1) &amp; "=" &amp; $AH124 &amp; RIGHT( scriv!AD86, LEN(scriv!AD86) + 1 - FIND(",",scriv!AD86)),
  IF($X$36&lt;&gt;"",LEFT( X$36, FIND(",",X$36)-1) &amp; "=" &amp; $AH124 &amp; RIGHT( X$36, LEN(X$36) + 1 - FIND(",",X$36)),""))),
IF(scriv!M86&lt;&gt;"", LEFT( scriv!M86, FIND(",",scriv!M86)-1) &amp; "=" &amp; $AH124 &amp; RIGHT( scriv!M86, LEN(scriv!M86) + 1 - FIND(",",scriv!M86)),
LEFT( X$37, FIND(",",X$37)-1) &amp; "=" &amp; $AH124 &amp; RIGHT( X$37, LEN(X$37) + 1 - FIND(",",X$37))))</f>
        <v>fadeOn=,0.6</v>
      </c>
      <c r="Y124" s="81" t="str">
        <f>IF($E124="",
( IF(scriv!AE86&lt;&gt;"", LEFT( scriv!AE86, FIND(",",scriv!AE86)-1) &amp; "=" &amp; $AH124 &amp; RIGHT( scriv!AE86, LEN(scriv!AE86) + 1 - FIND(",",scriv!AE86)),
  IF($Y$36&lt;&gt;"",LEFT( Y$36, FIND(",",Y$36)-1) &amp; "=" &amp; $AH124 &amp; RIGHT( Y$36, LEN(Y$36) + 1 - FIND(",",Y$36)),""))),
IF(scriv!N86&lt;&gt;"", LEFT( scriv!N86, FIND(",",scriv!N86)-1) &amp; "=" &amp; $AH124 &amp; RIGHT( scriv!N86, LEN(scriv!N86) + 1 - FIND(",",scriv!N86)),
LEFT( Y$37, FIND(",",Y$37)-1) &amp; "=" &amp; $AH124 &amp; RIGHT( Y$37, LEN(Y$37) + 1 - FIND(",",Y$37))))</f>
        <v>fadeOff=,0.6</v>
      </c>
      <c r="Z124" s="81" t="str">
        <f>IF($E124="",
( IF(scriv!AF86&lt;&gt;"", LEFT( scriv!AF86, FIND(",",scriv!AF86)-1) &amp; "=" &amp; $AH124 &amp; RIGHT( scriv!AF86, LEN(scriv!AF86) + 1 - FIND(",",scriv!AF86)),
  IF($Z$36&lt;&gt;"",LEFT( Z$36, FIND(",",Z$36)-1) &amp; "=" &amp; $AH124 &amp; RIGHT( Z$36, LEN(Z$36) + 1 - FIND(",",Z$36)),""))),
IF(scriv!O86&lt;&gt;"", LEFT( scriv!O86, FIND(",",scriv!O86)-1) &amp; "=" &amp; $AH124 &amp; RIGHT( scriv!O86, LEN(scriv!O86) + 1 - FIND(",",scriv!O86)),
LEFT( Z$37, FIND(",",Z$37)-1) &amp; "=" &amp; $AH124 &amp; RIGHT( Z$37, LEN(Z$37) + 1 - FIND(",",Z$37))))</f>
        <v>drawOpen=,1.2</v>
      </c>
      <c r="AA124" s="81" t="str">
        <f>IF($E124="",
( IF(scriv!AG86&lt;&gt;"", LEFT( scriv!AG86, FIND(",",scriv!AG86)-1) &amp; "=" &amp; $AH124 &amp; RIGHT( scriv!AG86, LEN(scriv!AG86) + 1 - FIND(",",scriv!AG86)),
  IF($AA$36&lt;&gt;"",LEFT( AA$36, FIND(",",AA$36)-1) &amp; "=" &amp; $AH124 &amp; RIGHT( AA$36, LEN(AA$36) + 1 - FIND(",",AA$36)),""))),
IF(scriv!P86&lt;&gt;"", LEFT( scriv!P86, FIND(",",scriv!P86)-1) &amp; "=" &amp; $AH124 &amp; RIGHT( scriv!P86, LEN(scriv!P86) + 1 - FIND(",",scriv!P86)),
LEFT( AA$37, FIND(",",AA$37)-1) &amp; "=" &amp; $AH124 &amp; RIGHT( AA$37, LEN(AA$37) + 1 - FIND(",",AA$37))))</f>
        <v>drawClose=,1.2</v>
      </c>
      <c r="AB124" s="167" t="str">
        <f t="shared" si="69"/>
        <v>noTitle</v>
      </c>
      <c r="AC124" s="167"/>
      <c r="AD124" s="45"/>
      <c r="AE124" s="168"/>
      <c r="AF124" s="169">
        <f>IF(D124="",scriv!B86,"")</f>
        <v>0</v>
      </c>
      <c r="AG124" s="170" t="str">
        <f t="shared" si="76"/>
        <v/>
      </c>
      <c r="AH124" s="169" t="str">
        <f t="shared" si="77"/>
        <v/>
      </c>
      <c r="AI124" s="169" t="str">
        <f t="shared" si="78"/>
        <v/>
      </c>
      <c r="AJ124" s="86">
        <f>ROUNDDOWN( (LEN(scriv!B86)+1) / 2, 0 )</f>
        <v>0</v>
      </c>
      <c r="AK124" s="82">
        <f t="shared" si="79"/>
        <v>0</v>
      </c>
      <c r="AL124" s="82" t="str">
        <f t="shared" si="80"/>
        <v>-</v>
      </c>
      <c r="AM124" s="82" t="str">
        <f t="shared" si="81"/>
        <v>-</v>
      </c>
      <c r="AN124" s="82" t="str">
        <f t="shared" si="82"/>
        <v>-</v>
      </c>
      <c r="AO124" s="82" t="str">
        <f t="shared" si="83"/>
        <v>-</v>
      </c>
      <c r="AP124" s="82" t="str">
        <f t="shared" si="84"/>
        <v>-</v>
      </c>
      <c r="AQ124" s="82" t="str">
        <f t="shared" si="85"/>
        <v>-</v>
      </c>
      <c r="AR124" s="82" t="str">
        <f t="shared" si="86"/>
        <v>-</v>
      </c>
      <c r="AT124" s="82">
        <f t="shared" si="87"/>
        <v>10</v>
      </c>
      <c r="AU124" s="82" t="str">
        <f ca="1">IF(    MAX(OFFSET(AL124,0,0,MATCH("-",AL124:AL$638,0))) = 0,"",
IFERROR(MAX(OFFSET(AL124,0,0,MATCH("-",AL124:AL$638,0))),""))</f>
        <v/>
      </c>
      <c r="AV124" s="82" t="str">
        <f ca="1">IF(    MAX(OFFSET(AM124,0,0,MATCH("-",AM124:AM$638,0))) = 0,"",
IFERROR(MAX(OFFSET(AM124,0,0,MATCH("-",AM124:AM$638,0))),""))</f>
        <v/>
      </c>
      <c r="AW124" s="82" t="str">
        <f ca="1">IF(    MAX(OFFSET(AN124,0,0,MATCH("-",AN124:AN$638,0))) = 0,"",
IFERROR(MAX(OFFSET(AN124,0,0,MATCH("-",AN124:AN$638,0))),""))</f>
        <v/>
      </c>
      <c r="AX124" s="82" t="str">
        <f ca="1">IF(    MAX(OFFSET(AO124,0,0,MATCH("-",AO124:AO$638,0))) = 0,"",
IFERROR(MAX(OFFSET(AO124,0,0,MATCH("-",AO124:AO$638,0))),""))</f>
        <v/>
      </c>
      <c r="AY124" s="82" t="str">
        <f ca="1">IF(    MAX(OFFSET(AP124,0,0,MATCH("-",AP124:AP$638,0))) = 0,"",
IFERROR(MAX(OFFSET(AP124,0,0,MATCH("-",AP124:AP$638,0))),""))</f>
        <v/>
      </c>
      <c r="AZ124" s="82" t="str">
        <f ca="1">IF(    MAX(OFFSET(AQ124,0,0,MATCH("-",AQ124:AQ$638,0))) = 0,"",
IFERROR(MAX(OFFSET(AQ124,0,0,MATCH("-",AQ124:AQ$638,0))),""))</f>
        <v/>
      </c>
      <c r="BA124" s="82" t="str">
        <f ca="1">IF(    MAX(OFFSET(AR124,0,0,MATCH("-",AR124:AR$638,0))) = 0,"",
IFERROR(MAX(OFFSET(AR124,0,0,MATCH("-",AR124:AR$638,0))),""))</f>
        <v/>
      </c>
      <c r="BB124" s="112">
        <f t="shared" ca="1" si="88"/>
        <v>-198</v>
      </c>
      <c r="BC124" s="111" t="str">
        <f t="shared" ca="1" si="89"/>
        <v>Radius</v>
      </c>
      <c r="BD124" s="112">
        <f t="shared" ca="1" si="90"/>
        <v>0</v>
      </c>
      <c r="BE124" s="111">
        <f t="shared" ca="1" si="91"/>
        <v>200</v>
      </c>
      <c r="BF124" s="113" t="e">
        <f t="shared" ca="1" si="92"/>
        <v>#VALUE!</v>
      </c>
      <c r="BG124" s="113" t="e">
        <f t="shared" ca="1" si="93"/>
        <v>#VALUE!</v>
      </c>
      <c r="BH124" s="112">
        <f t="shared" ca="1" si="94"/>
        <v>2000</v>
      </c>
      <c r="BI124" s="112">
        <f t="shared" ca="1" si="95"/>
        <v>200</v>
      </c>
      <c r="BJ124" s="157"/>
      <c r="BK124" s="157"/>
      <c r="BL124" s="158" t="str">
        <f>scriv!AI86</f>
        <v/>
      </c>
      <c r="BM124" s="157"/>
      <c r="BN124" s="157" t="str">
        <f t="shared" si="96"/>
        <v>node</v>
      </c>
      <c r="BO124" s="157"/>
      <c r="BP124" s="159">
        <f t="shared" ca="1" si="97"/>
        <v>0</v>
      </c>
      <c r="BQ124" s="159">
        <f t="shared" ca="1" si="98"/>
        <v>0</v>
      </c>
      <c r="BR124" s="159">
        <f t="shared" si="99"/>
        <v>1</v>
      </c>
      <c r="BS124" s="159" t="str">
        <f t="shared" si="100"/>
        <v>symbol</v>
      </c>
      <c r="BT124" s="157" t="str">
        <f ca="1">IF(scriv!V86&lt;&gt;"",scriv!V86,
IF(E124="",IFERROR(VLOOKUP(BL124,$AH$40:$BT$638,39,FALSE),$BT$36),
$BT$37))</f>
        <v>NodeSquare</v>
      </c>
      <c r="BU124" s="166">
        <f t="shared" ca="1" si="101"/>
        <v>2000</v>
      </c>
      <c r="BV124" s="166">
        <f t="shared" ca="1" si="102"/>
        <v>200</v>
      </c>
      <c r="BW124" s="166">
        <f t="shared" ca="1" si="103"/>
        <v>0</v>
      </c>
      <c r="BX124" s="166">
        <f t="shared" ca="1" si="104"/>
        <v>0</v>
      </c>
      <c r="BY124" s="180" t="str">
        <f t="shared" si="105"/>
        <v/>
      </c>
      <c r="BZ124" s="180" t="str">
        <f t="shared" si="106"/>
        <v/>
      </c>
      <c r="CA124" s="81" t="str">
        <f>IF(scriv!E86&lt;&gt;"",scriv!E86,"")</f>
        <v/>
      </c>
      <c r="CB124" s="82">
        <f t="shared" si="71"/>
        <v>0</v>
      </c>
      <c r="CC124" s="82">
        <f t="shared" si="107"/>
        <v>0</v>
      </c>
      <c r="CD124" s="82" t="str">
        <f t="shared" si="108"/>
        <v>-</v>
      </c>
      <c r="CE124" s="82" t="str">
        <f t="shared" si="109"/>
        <v>-</v>
      </c>
      <c r="CF124" s="82" t="str">
        <f t="shared" si="110"/>
        <v>-</v>
      </c>
      <c r="CG124" s="82" t="str">
        <f t="shared" si="111"/>
        <v>-</v>
      </c>
      <c r="CH124" s="82" t="str">
        <f t="shared" si="112"/>
        <v>-</v>
      </c>
      <c r="CI124" s="82" t="str">
        <f t="shared" si="113"/>
        <v>-</v>
      </c>
      <c r="CJ124" s="82" t="str">
        <f t="shared" si="114"/>
        <v>-</v>
      </c>
      <c r="CK124" s="82" t="str">
        <f t="shared" si="115"/>
        <v>-</v>
      </c>
    </row>
    <row r="125" spans="1:89" s="82" customFormat="1" ht="18" customHeight="1">
      <c r="A125" s="81" t="str">
        <f>scriv!AH87</f>
        <v/>
      </c>
      <c r="B125" s="81" t="str">
        <f>IF(scriv!D87&lt;&gt;"",scriv!D87,"")</f>
        <v/>
      </c>
      <c r="C125" s="81" t="str">
        <f>IF( scriv!AL87&lt;&gt;"", IF(D125&lt;&gt;"","connection ","")&amp;scriv!AL87,IF(D125&lt;&gt;"","connection",""))</f>
        <v/>
      </c>
      <c r="D125" s="82" t="str">
        <f>scriv!AJ87</f>
        <v/>
      </c>
      <c r="E125" s="82" t="str">
        <f>scriv!AK87</f>
        <v/>
      </c>
      <c r="F125" s="156">
        <f>ROW()</f>
        <v>125</v>
      </c>
      <c r="I125" s="81" t="str">
        <f>IF(scriv!AA87&lt;&gt;"",scriv!AA87,J125)</f>
        <v/>
      </c>
      <c r="J125" s="81" t="str">
        <f>IF(scriv!AB87&lt;&gt;"",scriv!AB87,"")</f>
        <v/>
      </c>
      <c r="K125" s="82" t="str">
        <f t="shared" si="72"/>
        <v>none</v>
      </c>
      <c r="L125" s="82" t="str">
        <f t="shared" si="73"/>
        <v>+++&amp;speakTT=</v>
      </c>
      <c r="M125" s="82" t="str">
        <f t="shared" si="70"/>
        <v>OpenClose</v>
      </c>
      <c r="N125" s="82" t="str">
        <f t="shared" si="74"/>
        <v/>
      </c>
      <c r="O125" s="119" t="str">
        <f t="shared" si="75"/>
        <v/>
      </c>
      <c r="P125" s="81" t="str">
        <f>IF(scriv!I87&lt;&gt;"",scriv!I87,"")</f>
        <v/>
      </c>
      <c r="Q125" s="81" t="str">
        <f>IF(scriv!J87&lt;&gt;"",scriv!J87,"")</f>
        <v/>
      </c>
      <c r="R125" s="81">
        <f>IF(scriv!K87&lt;&gt;"",scriv!K87,
IF(I125&lt;&gt;"",1,$R$36))</f>
        <v>0</v>
      </c>
      <c r="S125" s="81" t="str">
        <f>IF(scriv!L87&lt;&gt;"",scriv!L87,
IF(scriv!AB87&lt;&gt;"",$S$36,"none"))</f>
        <v>none</v>
      </c>
      <c r="T125" s="81" t="str">
        <f>IF(scriv!Q87&lt;&gt;"",scriv!Q87,"")</f>
        <v/>
      </c>
      <c r="U125" s="81" t="str">
        <f>IF(scriv!R87&lt;&gt;"",scriv!R87,"")</f>
        <v/>
      </c>
      <c r="V125" s="81" t="str">
        <f>IF(scriv!S87&lt;&gt;"",scriv!S87,"")</f>
        <v/>
      </c>
      <c r="W125" s="81" t="str">
        <f>IF(scriv!T87&lt;&gt;"",scriv!T87,"")</f>
        <v/>
      </c>
      <c r="X125" s="81" t="str">
        <f>IF($E125="",
( IF(scriv!AD87&lt;&gt;"", LEFT( scriv!AD87, FIND(",",scriv!AD87)-1) &amp; "=" &amp; $AH125 &amp; RIGHT( scriv!AD87, LEN(scriv!AD87) + 1 - FIND(",",scriv!AD87)),
  IF($X$36&lt;&gt;"",LEFT( X$36, FIND(",",X$36)-1) &amp; "=" &amp; $AH125 &amp; RIGHT( X$36, LEN(X$36) + 1 - FIND(",",X$36)),""))),
IF(scriv!M87&lt;&gt;"", LEFT( scriv!M87, FIND(",",scriv!M87)-1) &amp; "=" &amp; $AH125 &amp; RIGHT( scriv!M87, LEN(scriv!M87) + 1 - FIND(",",scriv!M87)),
LEFT( X$37, FIND(",",X$37)-1) &amp; "=" &amp; $AH125 &amp; RIGHT( X$37, LEN(X$37) + 1 - FIND(",",X$37))))</f>
        <v>fadeOn=,0.6</v>
      </c>
      <c r="Y125" s="81" t="str">
        <f>IF($E125="",
( IF(scriv!AE87&lt;&gt;"", LEFT( scriv!AE87, FIND(",",scriv!AE87)-1) &amp; "=" &amp; $AH125 &amp; RIGHT( scriv!AE87, LEN(scriv!AE87) + 1 - FIND(",",scriv!AE87)),
  IF($Y$36&lt;&gt;"",LEFT( Y$36, FIND(",",Y$36)-1) &amp; "=" &amp; $AH125 &amp; RIGHT( Y$36, LEN(Y$36) + 1 - FIND(",",Y$36)),""))),
IF(scriv!N87&lt;&gt;"", LEFT( scriv!N87, FIND(",",scriv!N87)-1) &amp; "=" &amp; $AH125 &amp; RIGHT( scriv!N87, LEN(scriv!N87) + 1 - FIND(",",scriv!N87)),
LEFT( Y$37, FIND(",",Y$37)-1) &amp; "=" &amp; $AH125 &amp; RIGHT( Y$37, LEN(Y$37) + 1 - FIND(",",Y$37))))</f>
        <v>fadeOff=,0.6</v>
      </c>
      <c r="Z125" s="81" t="str">
        <f>IF($E125="",
( IF(scriv!AF87&lt;&gt;"", LEFT( scriv!AF87, FIND(",",scriv!AF87)-1) &amp; "=" &amp; $AH125 &amp; RIGHT( scriv!AF87, LEN(scriv!AF87) + 1 - FIND(",",scriv!AF87)),
  IF($Z$36&lt;&gt;"",LEFT( Z$36, FIND(",",Z$36)-1) &amp; "=" &amp; $AH125 &amp; RIGHT( Z$36, LEN(Z$36) + 1 - FIND(",",Z$36)),""))),
IF(scriv!O87&lt;&gt;"", LEFT( scriv!O87, FIND(",",scriv!O87)-1) &amp; "=" &amp; $AH125 &amp; RIGHT( scriv!O87, LEN(scriv!O87) + 1 - FIND(",",scriv!O87)),
LEFT( Z$37, FIND(",",Z$37)-1) &amp; "=" &amp; $AH125 &amp; RIGHT( Z$37, LEN(Z$37) + 1 - FIND(",",Z$37))))</f>
        <v>drawOpen=,1.2</v>
      </c>
      <c r="AA125" s="81" t="str">
        <f>IF($E125="",
( IF(scriv!AG87&lt;&gt;"", LEFT( scriv!AG87, FIND(",",scriv!AG87)-1) &amp; "=" &amp; $AH125 &amp; RIGHT( scriv!AG87, LEN(scriv!AG87) + 1 - FIND(",",scriv!AG87)),
  IF($AA$36&lt;&gt;"",LEFT( AA$36, FIND(",",AA$36)-1) &amp; "=" &amp; $AH125 &amp; RIGHT( AA$36, LEN(AA$36) + 1 - FIND(",",AA$36)),""))),
IF(scriv!P87&lt;&gt;"", LEFT( scriv!P87, FIND(",",scriv!P87)-1) &amp; "=" &amp; $AH125 &amp; RIGHT( scriv!P87, LEN(scriv!P87) + 1 - FIND(",",scriv!P87)),
LEFT( AA$37, FIND(",",AA$37)-1) &amp; "=" &amp; $AH125 &amp; RIGHT( AA$37, LEN(AA$37) + 1 - FIND(",",AA$37))))</f>
        <v>drawClose=,1.2</v>
      </c>
      <c r="AB125" s="167" t="str">
        <f t="shared" si="69"/>
        <v>noTitle</v>
      </c>
      <c r="AC125" s="167"/>
      <c r="AD125" s="45"/>
      <c r="AE125" s="168"/>
      <c r="AF125" s="169">
        <f>IF(D125="",scriv!B87,"")</f>
        <v>0</v>
      </c>
      <c r="AG125" s="170" t="str">
        <f t="shared" si="76"/>
        <v/>
      </c>
      <c r="AH125" s="169" t="str">
        <f t="shared" si="77"/>
        <v/>
      </c>
      <c r="AI125" s="169" t="str">
        <f t="shared" si="78"/>
        <v/>
      </c>
      <c r="AJ125" s="86">
        <f>ROUNDDOWN( (LEN(scriv!B87)+1) / 2, 0 )</f>
        <v>0</v>
      </c>
      <c r="AK125" s="82">
        <f t="shared" si="79"/>
        <v>0</v>
      </c>
      <c r="AL125" s="82" t="str">
        <f t="shared" si="80"/>
        <v>-</v>
      </c>
      <c r="AM125" s="82" t="str">
        <f t="shared" si="81"/>
        <v>-</v>
      </c>
      <c r="AN125" s="82" t="str">
        <f t="shared" si="82"/>
        <v>-</v>
      </c>
      <c r="AO125" s="82" t="str">
        <f t="shared" si="83"/>
        <v>-</v>
      </c>
      <c r="AP125" s="82" t="str">
        <f t="shared" si="84"/>
        <v>-</v>
      </c>
      <c r="AQ125" s="82" t="str">
        <f t="shared" si="85"/>
        <v>-</v>
      </c>
      <c r="AR125" s="82" t="str">
        <f t="shared" si="86"/>
        <v>-</v>
      </c>
      <c r="AT125" s="82">
        <f t="shared" si="87"/>
        <v>10</v>
      </c>
      <c r="AU125" s="82" t="str">
        <f ca="1">IF(    MAX(OFFSET(AL125,0,0,MATCH("-",AL125:AL$638,0))) = 0,"",
IFERROR(MAX(OFFSET(AL125,0,0,MATCH("-",AL125:AL$638,0))),""))</f>
        <v/>
      </c>
      <c r="AV125" s="82" t="str">
        <f ca="1">IF(    MAX(OFFSET(AM125,0,0,MATCH("-",AM125:AM$638,0))) = 0,"",
IFERROR(MAX(OFFSET(AM125,0,0,MATCH("-",AM125:AM$638,0))),""))</f>
        <v/>
      </c>
      <c r="AW125" s="82" t="str">
        <f ca="1">IF(    MAX(OFFSET(AN125,0,0,MATCH("-",AN125:AN$638,0))) = 0,"",
IFERROR(MAX(OFFSET(AN125,0,0,MATCH("-",AN125:AN$638,0))),""))</f>
        <v/>
      </c>
      <c r="AX125" s="82" t="str">
        <f ca="1">IF(    MAX(OFFSET(AO125,0,0,MATCH("-",AO125:AO$638,0))) = 0,"",
IFERROR(MAX(OFFSET(AO125,0,0,MATCH("-",AO125:AO$638,0))),""))</f>
        <v/>
      </c>
      <c r="AY125" s="82" t="str">
        <f ca="1">IF(    MAX(OFFSET(AP125,0,0,MATCH("-",AP125:AP$638,0))) = 0,"",
IFERROR(MAX(OFFSET(AP125,0,0,MATCH("-",AP125:AP$638,0))),""))</f>
        <v/>
      </c>
      <c r="AZ125" s="82" t="str">
        <f ca="1">IF(    MAX(OFFSET(AQ125,0,0,MATCH("-",AQ125:AQ$638,0))) = 0,"",
IFERROR(MAX(OFFSET(AQ125,0,0,MATCH("-",AQ125:AQ$638,0))),""))</f>
        <v/>
      </c>
      <c r="BA125" s="82" t="str">
        <f ca="1">IF(    MAX(OFFSET(AR125,0,0,MATCH("-",AR125:AR$638,0))) = 0,"",
IFERROR(MAX(OFFSET(AR125,0,0,MATCH("-",AR125:AR$638,0))),""))</f>
        <v/>
      </c>
      <c r="BB125" s="112">
        <f t="shared" ca="1" si="88"/>
        <v>-198</v>
      </c>
      <c r="BC125" s="111" t="str">
        <f t="shared" ca="1" si="89"/>
        <v>Radius</v>
      </c>
      <c r="BD125" s="112">
        <f t="shared" ca="1" si="90"/>
        <v>0</v>
      </c>
      <c r="BE125" s="111">
        <f t="shared" ca="1" si="91"/>
        <v>200</v>
      </c>
      <c r="BF125" s="113" t="e">
        <f t="shared" ca="1" si="92"/>
        <v>#VALUE!</v>
      </c>
      <c r="BG125" s="113" t="e">
        <f t="shared" ca="1" si="93"/>
        <v>#VALUE!</v>
      </c>
      <c r="BH125" s="112">
        <f t="shared" ca="1" si="94"/>
        <v>2000</v>
      </c>
      <c r="BI125" s="112">
        <f t="shared" ca="1" si="95"/>
        <v>200</v>
      </c>
      <c r="BJ125" s="157"/>
      <c r="BK125" s="157"/>
      <c r="BL125" s="158" t="str">
        <f>scriv!AI87</f>
        <v/>
      </c>
      <c r="BM125" s="157"/>
      <c r="BN125" s="157" t="str">
        <f t="shared" si="96"/>
        <v>node</v>
      </c>
      <c r="BO125" s="157"/>
      <c r="BP125" s="159">
        <f t="shared" ca="1" si="97"/>
        <v>0</v>
      </c>
      <c r="BQ125" s="159">
        <f t="shared" ca="1" si="98"/>
        <v>0</v>
      </c>
      <c r="BR125" s="159">
        <f t="shared" si="99"/>
        <v>1</v>
      </c>
      <c r="BS125" s="159" t="str">
        <f t="shared" si="100"/>
        <v>symbol</v>
      </c>
      <c r="BT125" s="157" t="str">
        <f ca="1">IF(scriv!V87&lt;&gt;"",scriv!V87,
IF(E125="",IFERROR(VLOOKUP(BL125,$AH$40:$BT$638,39,FALSE),$BT$36),
$BT$37))</f>
        <v>NodeSquare</v>
      </c>
      <c r="BU125" s="166">
        <f t="shared" ca="1" si="101"/>
        <v>2000</v>
      </c>
      <c r="BV125" s="166">
        <f t="shared" ca="1" si="102"/>
        <v>200</v>
      </c>
      <c r="BW125" s="166">
        <f t="shared" ca="1" si="103"/>
        <v>0</v>
      </c>
      <c r="BX125" s="166">
        <f t="shared" ca="1" si="104"/>
        <v>0</v>
      </c>
      <c r="BY125" s="180" t="str">
        <f t="shared" si="105"/>
        <v/>
      </c>
      <c r="BZ125" s="180" t="str">
        <f t="shared" si="106"/>
        <v/>
      </c>
      <c r="CA125" s="81" t="str">
        <f>IF(scriv!E87&lt;&gt;"",scriv!E87,"")</f>
        <v/>
      </c>
      <c r="CB125" s="82">
        <f t="shared" si="71"/>
        <v>0</v>
      </c>
      <c r="CC125" s="82">
        <f t="shared" si="107"/>
        <v>0</v>
      </c>
      <c r="CD125" s="82" t="str">
        <f t="shared" si="108"/>
        <v>-</v>
      </c>
      <c r="CE125" s="82" t="str">
        <f t="shared" si="109"/>
        <v>-</v>
      </c>
      <c r="CF125" s="82" t="str">
        <f t="shared" si="110"/>
        <v>-</v>
      </c>
      <c r="CG125" s="82" t="str">
        <f t="shared" si="111"/>
        <v>-</v>
      </c>
      <c r="CH125" s="82" t="str">
        <f t="shared" si="112"/>
        <v>-</v>
      </c>
      <c r="CI125" s="82" t="str">
        <f t="shared" si="113"/>
        <v>-</v>
      </c>
      <c r="CJ125" s="82" t="str">
        <f t="shared" si="114"/>
        <v>-</v>
      </c>
      <c r="CK125" s="82" t="str">
        <f t="shared" si="115"/>
        <v>-</v>
      </c>
    </row>
    <row r="126" spans="1:89" s="82" customFormat="1" ht="18" customHeight="1">
      <c r="A126" s="81" t="str">
        <f>scriv!AH88</f>
        <v/>
      </c>
      <c r="B126" s="81" t="str">
        <f>IF(scriv!D88&lt;&gt;"",scriv!D88,"")</f>
        <v/>
      </c>
      <c r="C126" s="81" t="str">
        <f>IF( scriv!AL88&lt;&gt;"", IF(D126&lt;&gt;"","connection ","")&amp;scriv!AL88,IF(D126&lt;&gt;"","connection",""))</f>
        <v/>
      </c>
      <c r="D126" s="82" t="str">
        <f>scriv!AJ88</f>
        <v/>
      </c>
      <c r="E126" s="82" t="str">
        <f>scriv!AK88</f>
        <v/>
      </c>
      <c r="F126" s="156">
        <f>ROW()</f>
        <v>126</v>
      </c>
      <c r="I126" s="81" t="str">
        <f>IF(scriv!AA88&lt;&gt;"",scriv!AA88,J126)</f>
        <v/>
      </c>
      <c r="J126" s="81" t="str">
        <f>IF(scriv!AB88&lt;&gt;"",scriv!AB88,"")</f>
        <v/>
      </c>
      <c r="K126" s="82" t="str">
        <f t="shared" si="72"/>
        <v>none</v>
      </c>
      <c r="L126" s="82" t="str">
        <f t="shared" si="73"/>
        <v>+++&amp;speakTT=</v>
      </c>
      <c r="M126" s="82" t="str">
        <f t="shared" si="70"/>
        <v>OpenClose</v>
      </c>
      <c r="N126" s="82" t="str">
        <f t="shared" si="74"/>
        <v/>
      </c>
      <c r="O126" s="119" t="str">
        <f t="shared" si="75"/>
        <v/>
      </c>
      <c r="P126" s="81" t="str">
        <f>IF(scriv!I88&lt;&gt;"",scriv!I88,"")</f>
        <v/>
      </c>
      <c r="Q126" s="81" t="str">
        <f>IF(scriv!J88&lt;&gt;"",scriv!J88,"")</f>
        <v/>
      </c>
      <c r="R126" s="81">
        <f>IF(scriv!K88&lt;&gt;"",scriv!K88,
IF(I126&lt;&gt;"",1,$R$36))</f>
        <v>0</v>
      </c>
      <c r="S126" s="81" t="str">
        <f>IF(scriv!L88&lt;&gt;"",scriv!L88,
IF(scriv!AB88&lt;&gt;"",$S$36,"none"))</f>
        <v>none</v>
      </c>
      <c r="T126" s="81" t="str">
        <f>IF(scriv!Q88&lt;&gt;"",scriv!Q88,"")</f>
        <v/>
      </c>
      <c r="U126" s="81" t="str">
        <f>IF(scriv!R88&lt;&gt;"",scriv!R88,"")</f>
        <v/>
      </c>
      <c r="V126" s="81" t="str">
        <f>IF(scriv!S88&lt;&gt;"",scriv!S88,"")</f>
        <v/>
      </c>
      <c r="W126" s="81" t="str">
        <f>IF(scriv!T88&lt;&gt;"",scriv!T88,"")</f>
        <v/>
      </c>
      <c r="X126" s="81" t="str">
        <f>IF($E126="",
( IF(scriv!AD88&lt;&gt;"", LEFT( scriv!AD88, FIND(",",scriv!AD88)-1) &amp; "=" &amp; $AH126 &amp; RIGHT( scriv!AD88, LEN(scriv!AD88) + 1 - FIND(",",scriv!AD88)),
  IF($X$36&lt;&gt;"",LEFT( X$36, FIND(",",X$36)-1) &amp; "=" &amp; $AH126 &amp; RIGHT( X$36, LEN(X$36) + 1 - FIND(",",X$36)),""))),
IF(scriv!M88&lt;&gt;"", LEFT( scriv!M88, FIND(",",scriv!M88)-1) &amp; "=" &amp; $AH126 &amp; RIGHT( scriv!M88, LEN(scriv!M88) + 1 - FIND(",",scriv!M88)),
LEFT( X$37, FIND(",",X$37)-1) &amp; "=" &amp; $AH126 &amp; RIGHT( X$37, LEN(X$37) + 1 - FIND(",",X$37))))</f>
        <v>fadeOn=,0.6</v>
      </c>
      <c r="Y126" s="81" t="str">
        <f>IF($E126="",
( IF(scriv!AE88&lt;&gt;"", LEFT( scriv!AE88, FIND(",",scriv!AE88)-1) &amp; "=" &amp; $AH126 &amp; RIGHT( scriv!AE88, LEN(scriv!AE88) + 1 - FIND(",",scriv!AE88)),
  IF($Y$36&lt;&gt;"",LEFT( Y$36, FIND(",",Y$36)-1) &amp; "=" &amp; $AH126 &amp; RIGHT( Y$36, LEN(Y$36) + 1 - FIND(",",Y$36)),""))),
IF(scriv!N88&lt;&gt;"", LEFT( scriv!N88, FIND(",",scriv!N88)-1) &amp; "=" &amp; $AH126 &amp; RIGHT( scriv!N88, LEN(scriv!N88) + 1 - FIND(",",scriv!N88)),
LEFT( Y$37, FIND(",",Y$37)-1) &amp; "=" &amp; $AH126 &amp; RIGHT( Y$37, LEN(Y$37) + 1 - FIND(",",Y$37))))</f>
        <v>fadeOff=,0.6</v>
      </c>
      <c r="Z126" s="81" t="str">
        <f>IF($E126="",
( IF(scriv!AF88&lt;&gt;"", LEFT( scriv!AF88, FIND(",",scriv!AF88)-1) &amp; "=" &amp; $AH126 &amp; RIGHT( scriv!AF88, LEN(scriv!AF88) + 1 - FIND(",",scriv!AF88)),
  IF($Z$36&lt;&gt;"",LEFT( Z$36, FIND(",",Z$36)-1) &amp; "=" &amp; $AH126 &amp; RIGHT( Z$36, LEN(Z$36) + 1 - FIND(",",Z$36)),""))),
IF(scriv!O88&lt;&gt;"", LEFT( scriv!O88, FIND(",",scriv!O88)-1) &amp; "=" &amp; $AH126 &amp; RIGHT( scriv!O88, LEN(scriv!O88) + 1 - FIND(",",scriv!O88)),
LEFT( Z$37, FIND(",",Z$37)-1) &amp; "=" &amp; $AH126 &amp; RIGHT( Z$37, LEN(Z$37) + 1 - FIND(",",Z$37))))</f>
        <v>drawOpen=,1.2</v>
      </c>
      <c r="AA126" s="81" t="str">
        <f>IF($E126="",
( IF(scriv!AG88&lt;&gt;"", LEFT( scriv!AG88, FIND(",",scriv!AG88)-1) &amp; "=" &amp; $AH126 &amp; RIGHT( scriv!AG88, LEN(scriv!AG88) + 1 - FIND(",",scriv!AG88)),
  IF($AA$36&lt;&gt;"",LEFT( AA$36, FIND(",",AA$36)-1) &amp; "=" &amp; $AH126 &amp; RIGHT( AA$36, LEN(AA$36) + 1 - FIND(",",AA$36)),""))),
IF(scriv!P88&lt;&gt;"", LEFT( scriv!P88, FIND(",",scriv!P88)-1) &amp; "=" &amp; $AH126 &amp; RIGHT( scriv!P88, LEN(scriv!P88) + 1 - FIND(",",scriv!P88)),
LEFT( AA$37, FIND(",",AA$37)-1) &amp; "=" &amp; $AH126 &amp; RIGHT( AA$37, LEN(AA$37) + 1 - FIND(",",AA$37))))</f>
        <v>drawClose=,1.2</v>
      </c>
      <c r="AB126" s="167" t="str">
        <f t="shared" si="69"/>
        <v>noTitle</v>
      </c>
      <c r="AC126" s="167"/>
      <c r="AD126" s="45"/>
      <c r="AE126" s="168"/>
      <c r="AF126" s="169">
        <f>IF(D126="",scriv!B88,"")</f>
        <v>0</v>
      </c>
      <c r="AG126" s="170" t="str">
        <f t="shared" si="76"/>
        <v/>
      </c>
      <c r="AH126" s="169" t="str">
        <f t="shared" si="77"/>
        <v/>
      </c>
      <c r="AI126" s="169" t="str">
        <f t="shared" si="78"/>
        <v/>
      </c>
      <c r="AJ126" s="86">
        <f>ROUNDDOWN( (LEN(scriv!B88)+1) / 2, 0 )</f>
        <v>0</v>
      </c>
      <c r="AK126" s="82">
        <f t="shared" si="79"/>
        <v>0</v>
      </c>
      <c r="AL126" s="82" t="str">
        <f t="shared" si="80"/>
        <v>-</v>
      </c>
      <c r="AM126" s="82" t="str">
        <f t="shared" si="81"/>
        <v>-</v>
      </c>
      <c r="AN126" s="82" t="str">
        <f t="shared" si="82"/>
        <v>-</v>
      </c>
      <c r="AO126" s="82" t="str">
        <f t="shared" si="83"/>
        <v>-</v>
      </c>
      <c r="AP126" s="82" t="str">
        <f t="shared" si="84"/>
        <v>-</v>
      </c>
      <c r="AQ126" s="82" t="str">
        <f t="shared" si="85"/>
        <v>-</v>
      </c>
      <c r="AR126" s="82" t="str">
        <f t="shared" si="86"/>
        <v>-</v>
      </c>
      <c r="AT126" s="82">
        <f t="shared" si="87"/>
        <v>10</v>
      </c>
      <c r="AU126" s="82" t="str">
        <f ca="1">IF(    MAX(OFFSET(AL126,0,0,MATCH("-",AL126:AL$638,0))) = 0,"",
IFERROR(MAX(OFFSET(AL126,0,0,MATCH("-",AL126:AL$638,0))),""))</f>
        <v/>
      </c>
      <c r="AV126" s="82" t="str">
        <f ca="1">IF(    MAX(OFFSET(AM126,0,0,MATCH("-",AM126:AM$638,0))) = 0,"",
IFERROR(MAX(OFFSET(AM126,0,0,MATCH("-",AM126:AM$638,0))),""))</f>
        <v/>
      </c>
      <c r="AW126" s="82" t="str">
        <f ca="1">IF(    MAX(OFFSET(AN126,0,0,MATCH("-",AN126:AN$638,0))) = 0,"",
IFERROR(MAX(OFFSET(AN126,0,0,MATCH("-",AN126:AN$638,0))),""))</f>
        <v/>
      </c>
      <c r="AX126" s="82" t="str">
        <f ca="1">IF(    MAX(OFFSET(AO126,0,0,MATCH("-",AO126:AO$638,0))) = 0,"",
IFERROR(MAX(OFFSET(AO126,0,0,MATCH("-",AO126:AO$638,0))),""))</f>
        <v/>
      </c>
      <c r="AY126" s="82" t="str">
        <f ca="1">IF(    MAX(OFFSET(AP126,0,0,MATCH("-",AP126:AP$638,0))) = 0,"",
IFERROR(MAX(OFFSET(AP126,0,0,MATCH("-",AP126:AP$638,0))),""))</f>
        <v/>
      </c>
      <c r="AZ126" s="82" t="str">
        <f ca="1">IF(    MAX(OFFSET(AQ126,0,0,MATCH("-",AQ126:AQ$638,0))) = 0,"",
IFERROR(MAX(OFFSET(AQ126,0,0,MATCH("-",AQ126:AQ$638,0))),""))</f>
        <v/>
      </c>
      <c r="BA126" s="82" t="str">
        <f ca="1">IF(    MAX(OFFSET(AR126,0,0,MATCH("-",AR126:AR$638,0))) = 0,"",
IFERROR(MAX(OFFSET(AR126,0,0,MATCH("-",AR126:AR$638,0))),""))</f>
        <v/>
      </c>
      <c r="BB126" s="112">
        <f t="shared" ca="1" si="88"/>
        <v>-198</v>
      </c>
      <c r="BC126" s="111" t="str">
        <f t="shared" ca="1" si="89"/>
        <v>Radius</v>
      </c>
      <c r="BD126" s="112">
        <f t="shared" ca="1" si="90"/>
        <v>0</v>
      </c>
      <c r="BE126" s="111">
        <f t="shared" ca="1" si="91"/>
        <v>200</v>
      </c>
      <c r="BF126" s="113" t="e">
        <f t="shared" ca="1" si="92"/>
        <v>#VALUE!</v>
      </c>
      <c r="BG126" s="113" t="e">
        <f t="shared" ca="1" si="93"/>
        <v>#VALUE!</v>
      </c>
      <c r="BH126" s="112">
        <f t="shared" ca="1" si="94"/>
        <v>2000</v>
      </c>
      <c r="BI126" s="112">
        <f t="shared" ca="1" si="95"/>
        <v>200</v>
      </c>
      <c r="BJ126" s="157"/>
      <c r="BK126" s="157"/>
      <c r="BL126" s="158" t="str">
        <f>scriv!AI88</f>
        <v/>
      </c>
      <c r="BM126" s="157"/>
      <c r="BN126" s="157" t="str">
        <f t="shared" si="96"/>
        <v>node</v>
      </c>
      <c r="BO126" s="157"/>
      <c r="BP126" s="159">
        <f t="shared" ca="1" si="97"/>
        <v>0</v>
      </c>
      <c r="BQ126" s="159">
        <f t="shared" ca="1" si="98"/>
        <v>0</v>
      </c>
      <c r="BR126" s="159">
        <f t="shared" si="99"/>
        <v>1</v>
      </c>
      <c r="BS126" s="159" t="str">
        <f t="shared" si="100"/>
        <v>symbol</v>
      </c>
      <c r="BT126" s="157" t="str">
        <f ca="1">IF(scriv!V88&lt;&gt;"",scriv!V88,
IF(E126="",IFERROR(VLOOKUP(BL126,$AH$40:$BT$638,39,FALSE),$BT$36),
$BT$37))</f>
        <v>NodeSquare</v>
      </c>
      <c r="BU126" s="166">
        <f t="shared" ca="1" si="101"/>
        <v>2000</v>
      </c>
      <c r="BV126" s="166">
        <f t="shared" ca="1" si="102"/>
        <v>200</v>
      </c>
      <c r="BW126" s="166">
        <f t="shared" ca="1" si="103"/>
        <v>0</v>
      </c>
      <c r="BX126" s="166">
        <f t="shared" ca="1" si="104"/>
        <v>0</v>
      </c>
      <c r="BY126" s="180" t="str">
        <f t="shared" si="105"/>
        <v/>
      </c>
      <c r="BZ126" s="180" t="str">
        <f t="shared" si="106"/>
        <v/>
      </c>
      <c r="CA126" s="81" t="str">
        <f>IF(scriv!E88&lt;&gt;"",scriv!E88,"")</f>
        <v/>
      </c>
      <c r="CB126" s="82">
        <f t="shared" si="71"/>
        <v>0</v>
      </c>
      <c r="CC126" s="82">
        <f t="shared" si="107"/>
        <v>0</v>
      </c>
      <c r="CD126" s="82" t="str">
        <f t="shared" si="108"/>
        <v>-</v>
      </c>
      <c r="CE126" s="82" t="str">
        <f t="shared" si="109"/>
        <v>-</v>
      </c>
      <c r="CF126" s="82" t="str">
        <f t="shared" si="110"/>
        <v>-</v>
      </c>
      <c r="CG126" s="82" t="str">
        <f t="shared" si="111"/>
        <v>-</v>
      </c>
      <c r="CH126" s="82" t="str">
        <f t="shared" si="112"/>
        <v>-</v>
      </c>
      <c r="CI126" s="82" t="str">
        <f t="shared" si="113"/>
        <v>-</v>
      </c>
      <c r="CJ126" s="82" t="str">
        <f t="shared" si="114"/>
        <v>-</v>
      </c>
      <c r="CK126" s="82" t="str">
        <f t="shared" si="115"/>
        <v>-</v>
      </c>
    </row>
    <row r="127" spans="1:89" s="82" customFormat="1" ht="18" customHeight="1">
      <c r="A127" s="81" t="str">
        <f>scriv!AH89</f>
        <v/>
      </c>
      <c r="B127" s="81" t="str">
        <f>IF(scriv!D89&lt;&gt;"",scriv!D89,"")</f>
        <v/>
      </c>
      <c r="C127" s="81" t="str">
        <f>IF( scriv!AL89&lt;&gt;"", IF(D127&lt;&gt;"","connection ","")&amp;scriv!AL89,IF(D127&lt;&gt;"","connection",""))</f>
        <v/>
      </c>
      <c r="D127" s="82" t="str">
        <f>scriv!AJ89</f>
        <v/>
      </c>
      <c r="E127" s="82" t="str">
        <f>scriv!AK89</f>
        <v/>
      </c>
      <c r="F127" s="156">
        <f>ROW()</f>
        <v>127</v>
      </c>
      <c r="I127" s="81" t="str">
        <f>IF(scriv!AA89&lt;&gt;"",scriv!AA89,J127)</f>
        <v/>
      </c>
      <c r="J127" s="81" t="str">
        <f>IF(scriv!AB89&lt;&gt;"",scriv!AB89,"")</f>
        <v/>
      </c>
      <c r="K127" s="82" t="str">
        <f t="shared" si="72"/>
        <v>none</v>
      </c>
      <c r="L127" s="82" t="str">
        <f t="shared" si="73"/>
        <v>+++&amp;speakTT=</v>
      </c>
      <c r="M127" s="82" t="str">
        <f t="shared" si="70"/>
        <v>OpenClose</v>
      </c>
      <c r="N127" s="82" t="str">
        <f t="shared" si="74"/>
        <v/>
      </c>
      <c r="O127" s="119" t="str">
        <f t="shared" si="75"/>
        <v/>
      </c>
      <c r="P127" s="81" t="str">
        <f>IF(scriv!I89&lt;&gt;"",scriv!I89,"")</f>
        <v/>
      </c>
      <c r="Q127" s="81" t="str">
        <f>IF(scriv!J89&lt;&gt;"",scriv!J89,"")</f>
        <v/>
      </c>
      <c r="R127" s="81">
        <f>IF(scriv!K89&lt;&gt;"",scriv!K89,
IF(I127&lt;&gt;"",1,$R$36))</f>
        <v>0</v>
      </c>
      <c r="S127" s="81" t="str">
        <f>IF(scriv!L89&lt;&gt;"",scriv!L89,
IF(scriv!AB89&lt;&gt;"",$S$36,"none"))</f>
        <v>none</v>
      </c>
      <c r="T127" s="81" t="str">
        <f>IF(scriv!Q89&lt;&gt;"",scriv!Q89,"")</f>
        <v/>
      </c>
      <c r="U127" s="81" t="str">
        <f>IF(scriv!R89&lt;&gt;"",scriv!R89,"")</f>
        <v/>
      </c>
      <c r="V127" s="81" t="str">
        <f>IF(scriv!S89&lt;&gt;"",scriv!S89,"")</f>
        <v/>
      </c>
      <c r="W127" s="81" t="str">
        <f>IF(scriv!T89&lt;&gt;"",scriv!T89,"")</f>
        <v/>
      </c>
      <c r="X127" s="81" t="str">
        <f>IF($E127="",
( IF(scriv!AD89&lt;&gt;"", LEFT( scriv!AD89, FIND(",",scriv!AD89)-1) &amp; "=" &amp; $AH127 &amp; RIGHT( scriv!AD89, LEN(scriv!AD89) + 1 - FIND(",",scriv!AD89)),
  IF($X$36&lt;&gt;"",LEFT( X$36, FIND(",",X$36)-1) &amp; "=" &amp; $AH127 &amp; RIGHT( X$36, LEN(X$36) + 1 - FIND(",",X$36)),""))),
IF(scriv!M89&lt;&gt;"", LEFT( scriv!M89, FIND(",",scriv!M89)-1) &amp; "=" &amp; $AH127 &amp; RIGHT( scriv!M89, LEN(scriv!M89) + 1 - FIND(",",scriv!M89)),
LEFT( X$37, FIND(",",X$37)-1) &amp; "=" &amp; $AH127 &amp; RIGHT( X$37, LEN(X$37) + 1 - FIND(",",X$37))))</f>
        <v>fadeOn=,0.6</v>
      </c>
      <c r="Y127" s="81" t="str">
        <f>IF($E127="",
( IF(scriv!AE89&lt;&gt;"", LEFT( scriv!AE89, FIND(",",scriv!AE89)-1) &amp; "=" &amp; $AH127 &amp; RIGHT( scriv!AE89, LEN(scriv!AE89) + 1 - FIND(",",scriv!AE89)),
  IF($Y$36&lt;&gt;"",LEFT( Y$36, FIND(",",Y$36)-1) &amp; "=" &amp; $AH127 &amp; RIGHT( Y$36, LEN(Y$36) + 1 - FIND(",",Y$36)),""))),
IF(scriv!N89&lt;&gt;"", LEFT( scriv!N89, FIND(",",scriv!N89)-1) &amp; "=" &amp; $AH127 &amp; RIGHT( scriv!N89, LEN(scriv!N89) + 1 - FIND(",",scriv!N89)),
LEFT( Y$37, FIND(",",Y$37)-1) &amp; "=" &amp; $AH127 &amp; RIGHT( Y$37, LEN(Y$37) + 1 - FIND(",",Y$37))))</f>
        <v>fadeOff=,0.6</v>
      </c>
      <c r="Z127" s="81" t="str">
        <f>IF($E127="",
( IF(scriv!AF89&lt;&gt;"", LEFT( scriv!AF89, FIND(",",scriv!AF89)-1) &amp; "=" &amp; $AH127 &amp; RIGHT( scriv!AF89, LEN(scriv!AF89) + 1 - FIND(",",scriv!AF89)),
  IF($Z$36&lt;&gt;"",LEFT( Z$36, FIND(",",Z$36)-1) &amp; "=" &amp; $AH127 &amp; RIGHT( Z$36, LEN(Z$36) + 1 - FIND(",",Z$36)),""))),
IF(scriv!O89&lt;&gt;"", LEFT( scriv!O89, FIND(",",scriv!O89)-1) &amp; "=" &amp; $AH127 &amp; RIGHT( scriv!O89, LEN(scriv!O89) + 1 - FIND(",",scriv!O89)),
LEFT( Z$37, FIND(",",Z$37)-1) &amp; "=" &amp; $AH127 &amp; RIGHT( Z$37, LEN(Z$37) + 1 - FIND(",",Z$37))))</f>
        <v>drawOpen=,1.2</v>
      </c>
      <c r="AA127" s="81" t="str">
        <f>IF($E127="",
( IF(scriv!AG89&lt;&gt;"", LEFT( scriv!AG89, FIND(",",scriv!AG89)-1) &amp; "=" &amp; $AH127 &amp; RIGHT( scriv!AG89, LEN(scriv!AG89) + 1 - FIND(",",scriv!AG89)),
  IF($AA$36&lt;&gt;"",LEFT( AA$36, FIND(",",AA$36)-1) &amp; "=" &amp; $AH127 &amp; RIGHT( AA$36, LEN(AA$36) + 1 - FIND(",",AA$36)),""))),
IF(scriv!P89&lt;&gt;"", LEFT( scriv!P89, FIND(",",scriv!P89)-1) &amp; "=" &amp; $AH127 &amp; RIGHT( scriv!P89, LEN(scriv!P89) + 1 - FIND(",",scriv!P89)),
LEFT( AA$37, FIND(",",AA$37)-1) &amp; "=" &amp; $AH127 &amp; RIGHT( AA$37, LEN(AA$37) + 1 - FIND(",",AA$37))))</f>
        <v>drawClose=,1.2</v>
      </c>
      <c r="AB127" s="167" t="str">
        <f t="shared" si="69"/>
        <v>noTitle</v>
      </c>
      <c r="AC127" s="167"/>
      <c r="AD127" s="45"/>
      <c r="AE127" s="168"/>
      <c r="AF127" s="169">
        <f>IF(D127="",scriv!B89,"")</f>
        <v>0</v>
      </c>
      <c r="AG127" s="170" t="str">
        <f t="shared" si="76"/>
        <v/>
      </c>
      <c r="AH127" s="169" t="str">
        <f t="shared" si="77"/>
        <v/>
      </c>
      <c r="AI127" s="169" t="str">
        <f t="shared" si="78"/>
        <v/>
      </c>
      <c r="AJ127" s="86">
        <f>ROUNDDOWN( (LEN(scriv!B89)+1) / 2, 0 )</f>
        <v>0</v>
      </c>
      <c r="AK127" s="82">
        <f t="shared" si="79"/>
        <v>0</v>
      </c>
      <c r="AL127" s="82" t="str">
        <f t="shared" si="80"/>
        <v>-</v>
      </c>
      <c r="AM127" s="82" t="str">
        <f t="shared" si="81"/>
        <v>-</v>
      </c>
      <c r="AN127" s="82" t="str">
        <f t="shared" si="82"/>
        <v>-</v>
      </c>
      <c r="AO127" s="82" t="str">
        <f t="shared" si="83"/>
        <v>-</v>
      </c>
      <c r="AP127" s="82" t="str">
        <f t="shared" si="84"/>
        <v>-</v>
      </c>
      <c r="AQ127" s="82" t="str">
        <f t="shared" si="85"/>
        <v>-</v>
      </c>
      <c r="AR127" s="82" t="str">
        <f t="shared" si="86"/>
        <v>-</v>
      </c>
      <c r="AT127" s="82">
        <f t="shared" si="87"/>
        <v>10</v>
      </c>
      <c r="AU127" s="82" t="str">
        <f ca="1">IF(    MAX(OFFSET(AL127,0,0,MATCH("-",AL127:AL$638,0))) = 0,"",
IFERROR(MAX(OFFSET(AL127,0,0,MATCH("-",AL127:AL$638,0))),""))</f>
        <v/>
      </c>
      <c r="AV127" s="82" t="str">
        <f ca="1">IF(    MAX(OFFSET(AM127,0,0,MATCH("-",AM127:AM$638,0))) = 0,"",
IFERROR(MAX(OFFSET(AM127,0,0,MATCH("-",AM127:AM$638,0))),""))</f>
        <v/>
      </c>
      <c r="AW127" s="82" t="str">
        <f ca="1">IF(    MAX(OFFSET(AN127,0,0,MATCH("-",AN127:AN$638,0))) = 0,"",
IFERROR(MAX(OFFSET(AN127,0,0,MATCH("-",AN127:AN$638,0))),""))</f>
        <v/>
      </c>
      <c r="AX127" s="82" t="str">
        <f ca="1">IF(    MAX(OFFSET(AO127,0,0,MATCH("-",AO127:AO$638,0))) = 0,"",
IFERROR(MAX(OFFSET(AO127,0,0,MATCH("-",AO127:AO$638,0))),""))</f>
        <v/>
      </c>
      <c r="AY127" s="82" t="str">
        <f ca="1">IF(    MAX(OFFSET(AP127,0,0,MATCH("-",AP127:AP$638,0))) = 0,"",
IFERROR(MAX(OFFSET(AP127,0,0,MATCH("-",AP127:AP$638,0))),""))</f>
        <v/>
      </c>
      <c r="AZ127" s="82" t="str">
        <f ca="1">IF(    MAX(OFFSET(AQ127,0,0,MATCH("-",AQ127:AQ$638,0))) = 0,"",
IFERROR(MAX(OFFSET(AQ127,0,0,MATCH("-",AQ127:AQ$638,0))),""))</f>
        <v/>
      </c>
      <c r="BA127" s="82" t="str">
        <f ca="1">IF(    MAX(OFFSET(AR127,0,0,MATCH("-",AR127:AR$638,0))) = 0,"",
IFERROR(MAX(OFFSET(AR127,0,0,MATCH("-",AR127:AR$638,0))),""))</f>
        <v/>
      </c>
      <c r="BB127" s="112">
        <f t="shared" ca="1" si="88"/>
        <v>-198</v>
      </c>
      <c r="BC127" s="111" t="str">
        <f t="shared" ca="1" si="89"/>
        <v>Radius</v>
      </c>
      <c r="BD127" s="112">
        <f t="shared" ca="1" si="90"/>
        <v>0</v>
      </c>
      <c r="BE127" s="111">
        <f t="shared" ca="1" si="91"/>
        <v>200</v>
      </c>
      <c r="BF127" s="113" t="e">
        <f t="shared" ca="1" si="92"/>
        <v>#VALUE!</v>
      </c>
      <c r="BG127" s="113" t="e">
        <f t="shared" ca="1" si="93"/>
        <v>#VALUE!</v>
      </c>
      <c r="BH127" s="112">
        <f t="shared" ca="1" si="94"/>
        <v>2000</v>
      </c>
      <c r="BI127" s="112">
        <f t="shared" ca="1" si="95"/>
        <v>200</v>
      </c>
      <c r="BJ127" s="157"/>
      <c r="BK127" s="157"/>
      <c r="BL127" s="158" t="str">
        <f>scriv!AI89</f>
        <v/>
      </c>
      <c r="BM127" s="157"/>
      <c r="BN127" s="157" t="str">
        <f t="shared" si="96"/>
        <v>node</v>
      </c>
      <c r="BO127" s="157"/>
      <c r="BP127" s="159">
        <f t="shared" ca="1" si="97"/>
        <v>0</v>
      </c>
      <c r="BQ127" s="159">
        <f t="shared" ca="1" si="98"/>
        <v>0</v>
      </c>
      <c r="BR127" s="159">
        <f t="shared" si="99"/>
        <v>1</v>
      </c>
      <c r="BS127" s="159" t="str">
        <f t="shared" si="100"/>
        <v>symbol</v>
      </c>
      <c r="BT127" s="157" t="str">
        <f ca="1">IF(scriv!V89&lt;&gt;"",scriv!V89,
IF(E127="",IFERROR(VLOOKUP(BL127,$AH$40:$BT$638,39,FALSE),$BT$36),
$BT$37))</f>
        <v>NodeSquare</v>
      </c>
      <c r="BU127" s="166">
        <f t="shared" ca="1" si="101"/>
        <v>2000</v>
      </c>
      <c r="BV127" s="166">
        <f t="shared" ca="1" si="102"/>
        <v>200</v>
      </c>
      <c r="BW127" s="166">
        <f t="shared" ca="1" si="103"/>
        <v>0</v>
      </c>
      <c r="BX127" s="166">
        <f t="shared" ca="1" si="104"/>
        <v>0</v>
      </c>
      <c r="BY127" s="180" t="str">
        <f t="shared" si="105"/>
        <v/>
      </c>
      <c r="BZ127" s="180" t="str">
        <f t="shared" si="106"/>
        <v/>
      </c>
      <c r="CA127" s="81" t="str">
        <f>IF(scriv!E89&lt;&gt;"",scriv!E89,"")</f>
        <v/>
      </c>
      <c r="CB127" s="82">
        <f t="shared" si="71"/>
        <v>0</v>
      </c>
      <c r="CC127" s="82">
        <f t="shared" si="107"/>
        <v>0</v>
      </c>
      <c r="CD127" s="82" t="str">
        <f t="shared" si="108"/>
        <v>-</v>
      </c>
      <c r="CE127" s="82" t="str">
        <f t="shared" si="109"/>
        <v>-</v>
      </c>
      <c r="CF127" s="82" t="str">
        <f t="shared" si="110"/>
        <v>-</v>
      </c>
      <c r="CG127" s="82" t="str">
        <f t="shared" si="111"/>
        <v>-</v>
      </c>
      <c r="CH127" s="82" t="str">
        <f t="shared" si="112"/>
        <v>-</v>
      </c>
      <c r="CI127" s="82" t="str">
        <f t="shared" si="113"/>
        <v>-</v>
      </c>
      <c r="CJ127" s="82" t="str">
        <f t="shared" si="114"/>
        <v>-</v>
      </c>
      <c r="CK127" s="82" t="str">
        <f t="shared" si="115"/>
        <v>-</v>
      </c>
    </row>
    <row r="128" spans="1:89" s="82" customFormat="1" ht="18" customHeight="1">
      <c r="A128" s="81" t="str">
        <f>scriv!AH90</f>
        <v/>
      </c>
      <c r="B128" s="81" t="str">
        <f>IF(scriv!D90&lt;&gt;"",scriv!D90,"")</f>
        <v/>
      </c>
      <c r="C128" s="81" t="str">
        <f>IF( scriv!AL90&lt;&gt;"", IF(D128&lt;&gt;"","connection ","")&amp;scriv!AL90,IF(D128&lt;&gt;"","connection",""))</f>
        <v/>
      </c>
      <c r="D128" s="82" t="str">
        <f>scriv!AJ90</f>
        <v/>
      </c>
      <c r="E128" s="82" t="str">
        <f>scriv!AK90</f>
        <v/>
      </c>
      <c r="F128" s="156">
        <f>ROW()</f>
        <v>128</v>
      </c>
      <c r="I128" s="81" t="str">
        <f>IF(scriv!AA90&lt;&gt;"",scriv!AA90,J128)</f>
        <v/>
      </c>
      <c r="J128" s="81" t="str">
        <f>IF(scriv!AB90&lt;&gt;"",scriv!AB90,"")</f>
        <v/>
      </c>
      <c r="K128" s="82" t="str">
        <f t="shared" si="72"/>
        <v>none</v>
      </c>
      <c r="L128" s="82" t="str">
        <f t="shared" si="73"/>
        <v>+++&amp;speakTT=</v>
      </c>
      <c r="M128" s="82" t="str">
        <f t="shared" si="70"/>
        <v>OpenClose</v>
      </c>
      <c r="N128" s="82" t="str">
        <f t="shared" si="74"/>
        <v/>
      </c>
      <c r="O128" s="119" t="str">
        <f t="shared" si="75"/>
        <v/>
      </c>
      <c r="P128" s="81" t="str">
        <f>IF(scriv!I90&lt;&gt;"",scriv!I90,"")</f>
        <v/>
      </c>
      <c r="Q128" s="81" t="str">
        <f>IF(scriv!J90&lt;&gt;"",scriv!J90,"")</f>
        <v/>
      </c>
      <c r="R128" s="81">
        <f>IF(scriv!K90&lt;&gt;"",scriv!K90,
IF(I128&lt;&gt;"",1,$R$36))</f>
        <v>0</v>
      </c>
      <c r="S128" s="81" t="str">
        <f>IF(scriv!L90&lt;&gt;"",scriv!L90,
IF(scriv!AB90&lt;&gt;"",$S$36,"none"))</f>
        <v>none</v>
      </c>
      <c r="T128" s="81" t="str">
        <f>IF(scriv!Q90&lt;&gt;"",scriv!Q90,"")</f>
        <v/>
      </c>
      <c r="U128" s="81" t="str">
        <f>IF(scriv!R90&lt;&gt;"",scriv!R90,"")</f>
        <v/>
      </c>
      <c r="V128" s="81" t="str">
        <f>IF(scriv!S90&lt;&gt;"",scriv!S90,"")</f>
        <v/>
      </c>
      <c r="W128" s="81" t="str">
        <f>IF(scriv!T90&lt;&gt;"",scriv!T90,"")</f>
        <v/>
      </c>
      <c r="X128" s="81" t="str">
        <f>IF($E128="",
( IF(scriv!AD90&lt;&gt;"", LEFT( scriv!AD90, FIND(",",scriv!AD90)-1) &amp; "=" &amp; $AH128 &amp; RIGHT( scriv!AD90, LEN(scriv!AD90) + 1 - FIND(",",scriv!AD90)),
  IF($X$36&lt;&gt;"",LEFT( X$36, FIND(",",X$36)-1) &amp; "=" &amp; $AH128 &amp; RIGHT( X$36, LEN(X$36) + 1 - FIND(",",X$36)),""))),
IF(scriv!M90&lt;&gt;"", LEFT( scriv!M90, FIND(",",scriv!M90)-1) &amp; "=" &amp; $AH128 &amp; RIGHT( scriv!M90, LEN(scriv!M90) + 1 - FIND(",",scriv!M90)),
LEFT( X$37, FIND(",",X$37)-1) &amp; "=" &amp; $AH128 &amp; RIGHT( X$37, LEN(X$37) + 1 - FIND(",",X$37))))</f>
        <v>fadeOn=,0.6</v>
      </c>
      <c r="Y128" s="81" t="str">
        <f>IF($E128="",
( IF(scriv!AE90&lt;&gt;"", LEFT( scriv!AE90, FIND(",",scriv!AE90)-1) &amp; "=" &amp; $AH128 &amp; RIGHT( scriv!AE90, LEN(scriv!AE90) + 1 - FIND(",",scriv!AE90)),
  IF($Y$36&lt;&gt;"",LEFT( Y$36, FIND(",",Y$36)-1) &amp; "=" &amp; $AH128 &amp; RIGHT( Y$36, LEN(Y$36) + 1 - FIND(",",Y$36)),""))),
IF(scriv!N90&lt;&gt;"", LEFT( scriv!N90, FIND(",",scriv!N90)-1) &amp; "=" &amp; $AH128 &amp; RIGHT( scriv!N90, LEN(scriv!N90) + 1 - FIND(",",scriv!N90)),
LEFT( Y$37, FIND(",",Y$37)-1) &amp; "=" &amp; $AH128 &amp; RIGHT( Y$37, LEN(Y$37) + 1 - FIND(",",Y$37))))</f>
        <v>fadeOff=,0.6</v>
      </c>
      <c r="Z128" s="81" t="str">
        <f>IF($E128="",
( IF(scriv!AF90&lt;&gt;"", LEFT( scriv!AF90, FIND(",",scriv!AF90)-1) &amp; "=" &amp; $AH128 &amp; RIGHT( scriv!AF90, LEN(scriv!AF90) + 1 - FIND(",",scriv!AF90)),
  IF($Z$36&lt;&gt;"",LEFT( Z$36, FIND(",",Z$36)-1) &amp; "=" &amp; $AH128 &amp; RIGHT( Z$36, LEN(Z$36) + 1 - FIND(",",Z$36)),""))),
IF(scriv!O90&lt;&gt;"", LEFT( scriv!O90, FIND(",",scriv!O90)-1) &amp; "=" &amp; $AH128 &amp; RIGHT( scriv!O90, LEN(scriv!O90) + 1 - FIND(",",scriv!O90)),
LEFT( Z$37, FIND(",",Z$37)-1) &amp; "=" &amp; $AH128 &amp; RIGHT( Z$37, LEN(Z$37) + 1 - FIND(",",Z$37))))</f>
        <v>drawOpen=,1.2</v>
      </c>
      <c r="AA128" s="81" t="str">
        <f>IF($E128="",
( IF(scriv!AG90&lt;&gt;"", LEFT( scriv!AG90, FIND(",",scriv!AG90)-1) &amp; "=" &amp; $AH128 &amp; RIGHT( scriv!AG90, LEN(scriv!AG90) + 1 - FIND(",",scriv!AG90)),
  IF($AA$36&lt;&gt;"",LEFT( AA$36, FIND(",",AA$36)-1) &amp; "=" &amp; $AH128 &amp; RIGHT( AA$36, LEN(AA$36) + 1 - FIND(",",AA$36)),""))),
IF(scriv!P90&lt;&gt;"", LEFT( scriv!P90, FIND(",",scriv!P90)-1) &amp; "=" &amp; $AH128 &amp; RIGHT( scriv!P90, LEN(scriv!P90) + 1 - FIND(",",scriv!P90)),
LEFT( AA$37, FIND(",",AA$37)-1) &amp; "=" &amp; $AH128 &amp; RIGHT( AA$37, LEN(AA$37) + 1 - FIND(",",AA$37))))</f>
        <v>drawClose=,1.2</v>
      </c>
      <c r="AB128" s="167" t="str">
        <f t="shared" si="69"/>
        <v>noTitle</v>
      </c>
      <c r="AC128" s="167"/>
      <c r="AD128" s="45"/>
      <c r="AE128" s="168"/>
      <c r="AF128" s="169">
        <f>IF(D128="",scriv!B90,"")</f>
        <v>0</v>
      </c>
      <c r="AG128" s="170" t="str">
        <f t="shared" si="76"/>
        <v/>
      </c>
      <c r="AH128" s="169" t="str">
        <f t="shared" si="77"/>
        <v/>
      </c>
      <c r="AI128" s="169" t="str">
        <f t="shared" si="78"/>
        <v/>
      </c>
      <c r="AJ128" s="86">
        <f>ROUNDDOWN( (LEN(scriv!B90)+1) / 2, 0 )</f>
        <v>0</v>
      </c>
      <c r="AK128" s="82">
        <f t="shared" si="79"/>
        <v>0</v>
      </c>
      <c r="AL128" s="82" t="str">
        <f t="shared" si="80"/>
        <v>-</v>
      </c>
      <c r="AM128" s="82" t="str">
        <f t="shared" si="81"/>
        <v>-</v>
      </c>
      <c r="AN128" s="82" t="str">
        <f t="shared" si="82"/>
        <v>-</v>
      </c>
      <c r="AO128" s="82" t="str">
        <f t="shared" si="83"/>
        <v>-</v>
      </c>
      <c r="AP128" s="82" t="str">
        <f t="shared" si="84"/>
        <v>-</v>
      </c>
      <c r="AQ128" s="82" t="str">
        <f t="shared" si="85"/>
        <v>-</v>
      </c>
      <c r="AR128" s="82" t="str">
        <f t="shared" si="86"/>
        <v>-</v>
      </c>
      <c r="AT128" s="82">
        <f t="shared" si="87"/>
        <v>10</v>
      </c>
      <c r="AU128" s="82" t="str">
        <f ca="1">IF(    MAX(OFFSET(AL128,0,0,MATCH("-",AL128:AL$638,0))) = 0,"",
IFERROR(MAX(OFFSET(AL128,0,0,MATCH("-",AL128:AL$638,0))),""))</f>
        <v/>
      </c>
      <c r="AV128" s="82" t="str">
        <f ca="1">IF(    MAX(OFFSET(AM128,0,0,MATCH("-",AM128:AM$638,0))) = 0,"",
IFERROR(MAX(OFFSET(AM128,0,0,MATCH("-",AM128:AM$638,0))),""))</f>
        <v/>
      </c>
      <c r="AW128" s="82" t="str">
        <f ca="1">IF(    MAX(OFFSET(AN128,0,0,MATCH("-",AN128:AN$638,0))) = 0,"",
IFERROR(MAX(OFFSET(AN128,0,0,MATCH("-",AN128:AN$638,0))),""))</f>
        <v/>
      </c>
      <c r="AX128" s="82" t="str">
        <f ca="1">IF(    MAX(OFFSET(AO128,0,0,MATCH("-",AO128:AO$638,0))) = 0,"",
IFERROR(MAX(OFFSET(AO128,0,0,MATCH("-",AO128:AO$638,0))),""))</f>
        <v/>
      </c>
      <c r="AY128" s="82" t="str">
        <f ca="1">IF(    MAX(OFFSET(AP128,0,0,MATCH("-",AP128:AP$638,0))) = 0,"",
IFERROR(MAX(OFFSET(AP128,0,0,MATCH("-",AP128:AP$638,0))),""))</f>
        <v/>
      </c>
      <c r="AZ128" s="82" t="str">
        <f ca="1">IF(    MAX(OFFSET(AQ128,0,0,MATCH("-",AQ128:AQ$638,0))) = 0,"",
IFERROR(MAX(OFFSET(AQ128,0,0,MATCH("-",AQ128:AQ$638,0))),""))</f>
        <v/>
      </c>
      <c r="BA128" s="82" t="str">
        <f ca="1">IF(    MAX(OFFSET(AR128,0,0,MATCH("-",AR128:AR$638,0))) = 0,"",
IFERROR(MAX(OFFSET(AR128,0,0,MATCH("-",AR128:AR$638,0))),""))</f>
        <v/>
      </c>
      <c r="BB128" s="112">
        <f t="shared" ca="1" si="88"/>
        <v>-198</v>
      </c>
      <c r="BC128" s="111" t="str">
        <f t="shared" ca="1" si="89"/>
        <v>Radius</v>
      </c>
      <c r="BD128" s="112">
        <f t="shared" ca="1" si="90"/>
        <v>0</v>
      </c>
      <c r="BE128" s="111">
        <f t="shared" ca="1" si="91"/>
        <v>200</v>
      </c>
      <c r="BF128" s="113" t="e">
        <f t="shared" ca="1" si="92"/>
        <v>#VALUE!</v>
      </c>
      <c r="BG128" s="113" t="e">
        <f t="shared" ca="1" si="93"/>
        <v>#VALUE!</v>
      </c>
      <c r="BH128" s="112">
        <f t="shared" ca="1" si="94"/>
        <v>2000</v>
      </c>
      <c r="BI128" s="112">
        <f t="shared" ca="1" si="95"/>
        <v>200</v>
      </c>
      <c r="BJ128" s="157"/>
      <c r="BK128" s="157"/>
      <c r="BL128" s="158" t="str">
        <f>scriv!AI90</f>
        <v/>
      </c>
      <c r="BM128" s="157"/>
      <c r="BN128" s="157" t="str">
        <f t="shared" si="96"/>
        <v>node</v>
      </c>
      <c r="BO128" s="157"/>
      <c r="BP128" s="159">
        <f t="shared" ca="1" si="97"/>
        <v>0</v>
      </c>
      <c r="BQ128" s="159">
        <f t="shared" ca="1" si="98"/>
        <v>0</v>
      </c>
      <c r="BR128" s="159">
        <f t="shared" si="99"/>
        <v>1</v>
      </c>
      <c r="BS128" s="159" t="str">
        <f t="shared" si="100"/>
        <v>symbol</v>
      </c>
      <c r="BT128" s="157" t="str">
        <f ca="1">IF(scriv!V90&lt;&gt;"",scriv!V90,
IF(E128="",IFERROR(VLOOKUP(BL128,$AH$40:$BT$638,39,FALSE),$BT$36),
$BT$37))</f>
        <v>NodeSquare</v>
      </c>
      <c r="BU128" s="166">
        <f t="shared" ca="1" si="101"/>
        <v>2000</v>
      </c>
      <c r="BV128" s="166">
        <f t="shared" ca="1" si="102"/>
        <v>200</v>
      </c>
      <c r="BW128" s="166">
        <f t="shared" ca="1" si="103"/>
        <v>0</v>
      </c>
      <c r="BX128" s="166">
        <f t="shared" ca="1" si="104"/>
        <v>0</v>
      </c>
      <c r="BY128" s="180" t="str">
        <f t="shared" si="105"/>
        <v/>
      </c>
      <c r="BZ128" s="180" t="str">
        <f t="shared" si="106"/>
        <v/>
      </c>
      <c r="CA128" s="81" t="str">
        <f>IF(scriv!E90&lt;&gt;"",scriv!E90,"")</f>
        <v/>
      </c>
      <c r="CB128" s="82">
        <f t="shared" si="71"/>
        <v>0</v>
      </c>
      <c r="CC128" s="82">
        <f t="shared" si="107"/>
        <v>0</v>
      </c>
      <c r="CD128" s="82" t="str">
        <f t="shared" si="108"/>
        <v>-</v>
      </c>
      <c r="CE128" s="82" t="str">
        <f t="shared" si="109"/>
        <v>-</v>
      </c>
      <c r="CF128" s="82" t="str">
        <f t="shared" si="110"/>
        <v>-</v>
      </c>
      <c r="CG128" s="82" t="str">
        <f t="shared" si="111"/>
        <v>-</v>
      </c>
      <c r="CH128" s="82" t="str">
        <f t="shared" si="112"/>
        <v>-</v>
      </c>
      <c r="CI128" s="82" t="str">
        <f t="shared" si="113"/>
        <v>-</v>
      </c>
      <c r="CJ128" s="82" t="str">
        <f t="shared" si="114"/>
        <v>-</v>
      </c>
      <c r="CK128" s="82" t="str">
        <f t="shared" si="115"/>
        <v>-</v>
      </c>
    </row>
    <row r="129" spans="1:89" s="82" customFormat="1" ht="18" customHeight="1">
      <c r="A129" s="81" t="str">
        <f>scriv!AH91</f>
        <v/>
      </c>
      <c r="B129" s="81" t="str">
        <f>IF(scriv!D91&lt;&gt;"",scriv!D91,"")</f>
        <v/>
      </c>
      <c r="C129" s="81" t="str">
        <f>IF( scriv!AL91&lt;&gt;"", IF(D129&lt;&gt;"","connection ","")&amp;scriv!AL91,IF(D129&lt;&gt;"","connection",""))</f>
        <v/>
      </c>
      <c r="D129" s="82" t="str">
        <f>scriv!AJ91</f>
        <v/>
      </c>
      <c r="E129" s="82" t="str">
        <f>scriv!AK91</f>
        <v/>
      </c>
      <c r="F129" s="156">
        <f>ROW()</f>
        <v>129</v>
      </c>
      <c r="I129" s="81" t="str">
        <f>IF(scriv!AA91&lt;&gt;"",scriv!AA91,J129)</f>
        <v/>
      </c>
      <c r="J129" s="81" t="str">
        <f>IF(scriv!AB91&lt;&gt;"",scriv!AB91,"")</f>
        <v/>
      </c>
      <c r="K129" s="82" t="str">
        <f t="shared" si="72"/>
        <v>none</v>
      </c>
      <c r="L129" s="82" t="str">
        <f t="shared" si="73"/>
        <v>+++&amp;speakTT=</v>
      </c>
      <c r="M129" s="82" t="str">
        <f t="shared" si="70"/>
        <v>OpenClose</v>
      </c>
      <c r="N129" s="82" t="str">
        <f t="shared" si="74"/>
        <v/>
      </c>
      <c r="O129" s="119" t="str">
        <f t="shared" si="75"/>
        <v/>
      </c>
      <c r="P129" s="81" t="str">
        <f>IF(scriv!I91&lt;&gt;"",scriv!I91,"")</f>
        <v/>
      </c>
      <c r="Q129" s="81" t="str">
        <f>IF(scriv!J91&lt;&gt;"",scriv!J91,"")</f>
        <v/>
      </c>
      <c r="R129" s="81">
        <f>IF(scriv!K91&lt;&gt;"",scriv!K91,
IF(I129&lt;&gt;"",1,$R$36))</f>
        <v>0</v>
      </c>
      <c r="S129" s="81" t="str">
        <f>IF(scriv!L91&lt;&gt;"",scriv!L91,
IF(scriv!AB91&lt;&gt;"",$S$36,"none"))</f>
        <v>none</v>
      </c>
      <c r="T129" s="81" t="str">
        <f>IF(scriv!Q91&lt;&gt;"",scriv!Q91,"")</f>
        <v/>
      </c>
      <c r="U129" s="81" t="str">
        <f>IF(scriv!R91&lt;&gt;"",scriv!R91,"")</f>
        <v/>
      </c>
      <c r="V129" s="81" t="str">
        <f>IF(scriv!S91&lt;&gt;"",scriv!S91,"")</f>
        <v/>
      </c>
      <c r="W129" s="81" t="str">
        <f>IF(scriv!T91&lt;&gt;"",scriv!T91,"")</f>
        <v/>
      </c>
      <c r="X129" s="81" t="str">
        <f>IF($E129="",
( IF(scriv!AD91&lt;&gt;"", LEFT( scriv!AD91, FIND(",",scriv!AD91)-1) &amp; "=" &amp; $AH129 &amp; RIGHT( scriv!AD91, LEN(scriv!AD91) + 1 - FIND(",",scriv!AD91)),
  IF($X$36&lt;&gt;"",LEFT( X$36, FIND(",",X$36)-1) &amp; "=" &amp; $AH129 &amp; RIGHT( X$36, LEN(X$36) + 1 - FIND(",",X$36)),""))),
IF(scriv!M91&lt;&gt;"", LEFT( scriv!M91, FIND(",",scriv!M91)-1) &amp; "=" &amp; $AH129 &amp; RIGHT( scriv!M91, LEN(scriv!M91) + 1 - FIND(",",scriv!M91)),
LEFT( X$37, FIND(",",X$37)-1) &amp; "=" &amp; $AH129 &amp; RIGHT( X$37, LEN(X$37) + 1 - FIND(",",X$37))))</f>
        <v>fadeOn=,0.6</v>
      </c>
      <c r="Y129" s="81" t="str">
        <f>IF($E129="",
( IF(scriv!AE91&lt;&gt;"", LEFT( scriv!AE91, FIND(",",scriv!AE91)-1) &amp; "=" &amp; $AH129 &amp; RIGHT( scriv!AE91, LEN(scriv!AE91) + 1 - FIND(",",scriv!AE91)),
  IF($Y$36&lt;&gt;"",LEFT( Y$36, FIND(",",Y$36)-1) &amp; "=" &amp; $AH129 &amp; RIGHT( Y$36, LEN(Y$36) + 1 - FIND(",",Y$36)),""))),
IF(scriv!N91&lt;&gt;"", LEFT( scriv!N91, FIND(",",scriv!N91)-1) &amp; "=" &amp; $AH129 &amp; RIGHT( scriv!N91, LEN(scriv!N91) + 1 - FIND(",",scriv!N91)),
LEFT( Y$37, FIND(",",Y$37)-1) &amp; "=" &amp; $AH129 &amp; RIGHT( Y$37, LEN(Y$37) + 1 - FIND(",",Y$37))))</f>
        <v>fadeOff=,0.6</v>
      </c>
      <c r="Z129" s="81" t="str">
        <f>IF($E129="",
( IF(scriv!AF91&lt;&gt;"", LEFT( scriv!AF91, FIND(",",scriv!AF91)-1) &amp; "=" &amp; $AH129 &amp; RIGHT( scriv!AF91, LEN(scriv!AF91) + 1 - FIND(",",scriv!AF91)),
  IF($Z$36&lt;&gt;"",LEFT( Z$36, FIND(",",Z$36)-1) &amp; "=" &amp; $AH129 &amp; RIGHT( Z$36, LEN(Z$36) + 1 - FIND(",",Z$36)),""))),
IF(scriv!O91&lt;&gt;"", LEFT( scriv!O91, FIND(",",scriv!O91)-1) &amp; "=" &amp; $AH129 &amp; RIGHT( scriv!O91, LEN(scriv!O91) + 1 - FIND(",",scriv!O91)),
LEFT( Z$37, FIND(",",Z$37)-1) &amp; "=" &amp; $AH129 &amp; RIGHT( Z$37, LEN(Z$37) + 1 - FIND(",",Z$37))))</f>
        <v>drawOpen=,1.2</v>
      </c>
      <c r="AA129" s="81" t="str">
        <f>IF($E129="",
( IF(scriv!AG91&lt;&gt;"", LEFT( scriv!AG91, FIND(",",scriv!AG91)-1) &amp; "=" &amp; $AH129 &amp; RIGHT( scriv!AG91, LEN(scriv!AG91) + 1 - FIND(",",scriv!AG91)),
  IF($AA$36&lt;&gt;"",LEFT( AA$36, FIND(",",AA$36)-1) &amp; "=" &amp; $AH129 &amp; RIGHT( AA$36, LEN(AA$36) + 1 - FIND(",",AA$36)),""))),
IF(scriv!P91&lt;&gt;"", LEFT( scriv!P91, FIND(",",scriv!P91)-1) &amp; "=" &amp; $AH129 &amp; RIGHT( scriv!P91, LEN(scriv!P91) + 1 - FIND(",",scriv!P91)),
LEFT( AA$37, FIND(",",AA$37)-1) &amp; "=" &amp; $AH129 &amp; RIGHT( AA$37, LEN(AA$37) + 1 - FIND(",",AA$37))))</f>
        <v>drawClose=,1.2</v>
      </c>
      <c r="AB129" s="167" t="str">
        <f t="shared" si="69"/>
        <v>noTitle</v>
      </c>
      <c r="AC129" s="167"/>
      <c r="AD129" s="45"/>
      <c r="AE129" s="168"/>
      <c r="AF129" s="169">
        <f>IF(D129="",scriv!B91,"")</f>
        <v>0</v>
      </c>
      <c r="AG129" s="170" t="str">
        <f t="shared" si="76"/>
        <v/>
      </c>
      <c r="AH129" s="169" t="str">
        <f t="shared" si="77"/>
        <v/>
      </c>
      <c r="AI129" s="169" t="str">
        <f t="shared" si="78"/>
        <v/>
      </c>
      <c r="AJ129" s="86">
        <f>ROUNDDOWN( (LEN(scriv!B91)+1) / 2, 0 )</f>
        <v>0</v>
      </c>
      <c r="AK129" s="82">
        <f t="shared" si="79"/>
        <v>0</v>
      </c>
      <c r="AL129" s="82" t="str">
        <f t="shared" si="80"/>
        <v>-</v>
      </c>
      <c r="AM129" s="82" t="str">
        <f t="shared" si="81"/>
        <v>-</v>
      </c>
      <c r="AN129" s="82" t="str">
        <f t="shared" si="82"/>
        <v>-</v>
      </c>
      <c r="AO129" s="82" t="str">
        <f t="shared" si="83"/>
        <v>-</v>
      </c>
      <c r="AP129" s="82" t="str">
        <f t="shared" si="84"/>
        <v>-</v>
      </c>
      <c r="AQ129" s="82" t="str">
        <f t="shared" si="85"/>
        <v>-</v>
      </c>
      <c r="AR129" s="82" t="str">
        <f t="shared" si="86"/>
        <v>-</v>
      </c>
      <c r="AT129" s="82">
        <f t="shared" si="87"/>
        <v>10</v>
      </c>
      <c r="AU129" s="82" t="str">
        <f ca="1">IF(    MAX(OFFSET(AL129,0,0,MATCH("-",AL129:AL$638,0))) = 0,"",
IFERROR(MAX(OFFSET(AL129,0,0,MATCH("-",AL129:AL$638,0))),""))</f>
        <v/>
      </c>
      <c r="AV129" s="82" t="str">
        <f ca="1">IF(    MAX(OFFSET(AM129,0,0,MATCH("-",AM129:AM$638,0))) = 0,"",
IFERROR(MAX(OFFSET(AM129,0,0,MATCH("-",AM129:AM$638,0))),""))</f>
        <v/>
      </c>
      <c r="AW129" s="82" t="str">
        <f ca="1">IF(    MAX(OFFSET(AN129,0,0,MATCH("-",AN129:AN$638,0))) = 0,"",
IFERROR(MAX(OFFSET(AN129,0,0,MATCH("-",AN129:AN$638,0))),""))</f>
        <v/>
      </c>
      <c r="AX129" s="82" t="str">
        <f ca="1">IF(    MAX(OFFSET(AO129,0,0,MATCH("-",AO129:AO$638,0))) = 0,"",
IFERROR(MAX(OFFSET(AO129,0,0,MATCH("-",AO129:AO$638,0))),""))</f>
        <v/>
      </c>
      <c r="AY129" s="82" t="str">
        <f ca="1">IF(    MAX(OFFSET(AP129,0,0,MATCH("-",AP129:AP$638,0))) = 0,"",
IFERROR(MAX(OFFSET(AP129,0,0,MATCH("-",AP129:AP$638,0))),""))</f>
        <v/>
      </c>
      <c r="AZ129" s="82" t="str">
        <f ca="1">IF(    MAX(OFFSET(AQ129,0,0,MATCH("-",AQ129:AQ$638,0))) = 0,"",
IFERROR(MAX(OFFSET(AQ129,0,0,MATCH("-",AQ129:AQ$638,0))),""))</f>
        <v/>
      </c>
      <c r="BA129" s="82" t="str">
        <f ca="1">IF(    MAX(OFFSET(AR129,0,0,MATCH("-",AR129:AR$638,0))) = 0,"",
IFERROR(MAX(OFFSET(AR129,0,0,MATCH("-",AR129:AR$638,0))),""))</f>
        <v/>
      </c>
      <c r="BB129" s="112">
        <f t="shared" ca="1" si="88"/>
        <v>-198</v>
      </c>
      <c r="BC129" s="111" t="str">
        <f t="shared" ca="1" si="89"/>
        <v>Radius</v>
      </c>
      <c r="BD129" s="112">
        <f t="shared" ca="1" si="90"/>
        <v>0</v>
      </c>
      <c r="BE129" s="111">
        <f t="shared" ca="1" si="91"/>
        <v>200</v>
      </c>
      <c r="BF129" s="113" t="e">
        <f t="shared" ca="1" si="92"/>
        <v>#VALUE!</v>
      </c>
      <c r="BG129" s="113" t="e">
        <f t="shared" ca="1" si="93"/>
        <v>#VALUE!</v>
      </c>
      <c r="BH129" s="112">
        <f t="shared" ca="1" si="94"/>
        <v>2000</v>
      </c>
      <c r="BI129" s="112">
        <f t="shared" ca="1" si="95"/>
        <v>200</v>
      </c>
      <c r="BJ129" s="157"/>
      <c r="BK129" s="157"/>
      <c r="BL129" s="158" t="str">
        <f>scriv!AI91</f>
        <v/>
      </c>
      <c r="BM129" s="157"/>
      <c r="BN129" s="157" t="str">
        <f t="shared" si="96"/>
        <v>node</v>
      </c>
      <c r="BO129" s="157"/>
      <c r="BP129" s="159">
        <f t="shared" ca="1" si="97"/>
        <v>0</v>
      </c>
      <c r="BQ129" s="159">
        <f t="shared" ca="1" si="98"/>
        <v>0</v>
      </c>
      <c r="BR129" s="159">
        <f t="shared" si="99"/>
        <v>1</v>
      </c>
      <c r="BS129" s="159" t="str">
        <f t="shared" si="100"/>
        <v>symbol</v>
      </c>
      <c r="BT129" s="157" t="str">
        <f ca="1">IF(scriv!V91&lt;&gt;"",scriv!V91,
IF(E129="",IFERROR(VLOOKUP(BL129,$AH$40:$BT$638,39,FALSE),$BT$36),
$BT$37))</f>
        <v>NodeSquare</v>
      </c>
      <c r="BU129" s="166">
        <f t="shared" ca="1" si="101"/>
        <v>2000</v>
      </c>
      <c r="BV129" s="166">
        <f t="shared" ca="1" si="102"/>
        <v>200</v>
      </c>
      <c r="BW129" s="166">
        <f t="shared" ca="1" si="103"/>
        <v>0</v>
      </c>
      <c r="BX129" s="166">
        <f t="shared" ca="1" si="104"/>
        <v>0</v>
      </c>
      <c r="BY129" s="180" t="str">
        <f t="shared" si="105"/>
        <v/>
      </c>
      <c r="BZ129" s="180" t="str">
        <f t="shared" si="106"/>
        <v/>
      </c>
      <c r="CA129" s="81" t="str">
        <f>IF(scriv!E91&lt;&gt;"",scriv!E91,"")</f>
        <v/>
      </c>
      <c r="CB129" s="82">
        <f t="shared" si="71"/>
        <v>0</v>
      </c>
      <c r="CC129" s="82">
        <f t="shared" si="107"/>
        <v>0</v>
      </c>
      <c r="CD129" s="82" t="str">
        <f t="shared" si="108"/>
        <v>-</v>
      </c>
      <c r="CE129" s="82" t="str">
        <f t="shared" si="109"/>
        <v>-</v>
      </c>
      <c r="CF129" s="82" t="str">
        <f t="shared" si="110"/>
        <v>-</v>
      </c>
      <c r="CG129" s="82" t="str">
        <f t="shared" si="111"/>
        <v>-</v>
      </c>
      <c r="CH129" s="82" t="str">
        <f t="shared" si="112"/>
        <v>-</v>
      </c>
      <c r="CI129" s="82" t="str">
        <f t="shared" si="113"/>
        <v>-</v>
      </c>
      <c r="CJ129" s="82" t="str">
        <f t="shared" si="114"/>
        <v>-</v>
      </c>
      <c r="CK129" s="82" t="str">
        <f t="shared" si="115"/>
        <v>-</v>
      </c>
    </row>
    <row r="130" spans="1:89" s="82" customFormat="1" ht="18" customHeight="1">
      <c r="A130" s="81" t="str">
        <f>scriv!AH92</f>
        <v/>
      </c>
      <c r="B130" s="81" t="str">
        <f>IF(scriv!D92&lt;&gt;"",scriv!D92,"")</f>
        <v/>
      </c>
      <c r="C130" s="81" t="str">
        <f>IF( scriv!AL92&lt;&gt;"", IF(D130&lt;&gt;"","connection ","")&amp;scriv!AL92,IF(D130&lt;&gt;"","connection",""))</f>
        <v/>
      </c>
      <c r="D130" s="82" t="str">
        <f>scriv!AJ92</f>
        <v/>
      </c>
      <c r="E130" s="82" t="str">
        <f>scriv!AK92</f>
        <v/>
      </c>
      <c r="F130" s="156">
        <f>ROW()</f>
        <v>130</v>
      </c>
      <c r="I130" s="81" t="str">
        <f>IF(scriv!AA92&lt;&gt;"",scriv!AA92,J130)</f>
        <v/>
      </c>
      <c r="J130" s="81" t="str">
        <f>IF(scriv!AB92&lt;&gt;"",scriv!AB92,"")</f>
        <v/>
      </c>
      <c r="K130" s="82" t="str">
        <f t="shared" si="72"/>
        <v>none</v>
      </c>
      <c r="L130" s="82" t="str">
        <f t="shared" si="73"/>
        <v>+++&amp;speakTT=</v>
      </c>
      <c r="M130" s="82" t="str">
        <f t="shared" si="70"/>
        <v>OpenClose</v>
      </c>
      <c r="N130" s="82" t="str">
        <f t="shared" si="74"/>
        <v/>
      </c>
      <c r="O130" s="119" t="str">
        <f t="shared" si="75"/>
        <v/>
      </c>
      <c r="P130" s="81" t="str">
        <f>IF(scriv!I92&lt;&gt;"",scriv!I92,"")</f>
        <v/>
      </c>
      <c r="Q130" s="81" t="str">
        <f>IF(scriv!J92&lt;&gt;"",scriv!J92,"")</f>
        <v/>
      </c>
      <c r="R130" s="81">
        <f>IF(scriv!K92&lt;&gt;"",scriv!K92,
IF(I130&lt;&gt;"",1,$R$36))</f>
        <v>0</v>
      </c>
      <c r="S130" s="81" t="str">
        <f>IF(scriv!L92&lt;&gt;"",scriv!L92,
IF(scriv!AB92&lt;&gt;"",$S$36,"none"))</f>
        <v>none</v>
      </c>
      <c r="T130" s="81" t="str">
        <f>IF(scriv!Q92&lt;&gt;"",scriv!Q92,"")</f>
        <v/>
      </c>
      <c r="U130" s="81" t="str">
        <f>IF(scriv!R92&lt;&gt;"",scriv!R92,"")</f>
        <v/>
      </c>
      <c r="V130" s="81" t="str">
        <f>IF(scriv!S92&lt;&gt;"",scriv!S92,"")</f>
        <v/>
      </c>
      <c r="W130" s="81" t="str">
        <f>IF(scriv!T92&lt;&gt;"",scriv!T92,"")</f>
        <v/>
      </c>
      <c r="X130" s="81" t="str">
        <f>IF($E130="",
( IF(scriv!AD92&lt;&gt;"", LEFT( scriv!AD92, FIND(",",scriv!AD92)-1) &amp; "=" &amp; $AH130 &amp; RIGHT( scriv!AD92, LEN(scriv!AD92) + 1 - FIND(",",scriv!AD92)),
  IF($X$36&lt;&gt;"",LEFT( X$36, FIND(",",X$36)-1) &amp; "=" &amp; $AH130 &amp; RIGHT( X$36, LEN(X$36) + 1 - FIND(",",X$36)),""))),
IF(scriv!M92&lt;&gt;"", LEFT( scriv!M92, FIND(",",scriv!M92)-1) &amp; "=" &amp; $AH130 &amp; RIGHT( scriv!M92, LEN(scriv!M92) + 1 - FIND(",",scriv!M92)),
LEFT( X$37, FIND(",",X$37)-1) &amp; "=" &amp; $AH130 &amp; RIGHT( X$37, LEN(X$37) + 1 - FIND(",",X$37))))</f>
        <v>fadeOn=,0.6</v>
      </c>
      <c r="Y130" s="81" t="str">
        <f>IF($E130="",
( IF(scriv!AE92&lt;&gt;"", LEFT( scriv!AE92, FIND(",",scriv!AE92)-1) &amp; "=" &amp; $AH130 &amp; RIGHT( scriv!AE92, LEN(scriv!AE92) + 1 - FIND(",",scriv!AE92)),
  IF($Y$36&lt;&gt;"",LEFT( Y$36, FIND(",",Y$36)-1) &amp; "=" &amp; $AH130 &amp; RIGHT( Y$36, LEN(Y$36) + 1 - FIND(",",Y$36)),""))),
IF(scriv!N92&lt;&gt;"", LEFT( scriv!N92, FIND(",",scriv!N92)-1) &amp; "=" &amp; $AH130 &amp; RIGHT( scriv!N92, LEN(scriv!N92) + 1 - FIND(",",scriv!N92)),
LEFT( Y$37, FIND(",",Y$37)-1) &amp; "=" &amp; $AH130 &amp; RIGHT( Y$37, LEN(Y$37) + 1 - FIND(",",Y$37))))</f>
        <v>fadeOff=,0.6</v>
      </c>
      <c r="Z130" s="81" t="str">
        <f>IF($E130="",
( IF(scriv!AF92&lt;&gt;"", LEFT( scriv!AF92, FIND(",",scriv!AF92)-1) &amp; "=" &amp; $AH130 &amp; RIGHT( scriv!AF92, LEN(scriv!AF92) + 1 - FIND(",",scriv!AF92)),
  IF($Z$36&lt;&gt;"",LEFT( Z$36, FIND(",",Z$36)-1) &amp; "=" &amp; $AH130 &amp; RIGHT( Z$36, LEN(Z$36) + 1 - FIND(",",Z$36)),""))),
IF(scriv!O92&lt;&gt;"", LEFT( scriv!O92, FIND(",",scriv!O92)-1) &amp; "=" &amp; $AH130 &amp; RIGHT( scriv!O92, LEN(scriv!O92) + 1 - FIND(",",scriv!O92)),
LEFT( Z$37, FIND(",",Z$37)-1) &amp; "=" &amp; $AH130 &amp; RIGHT( Z$37, LEN(Z$37) + 1 - FIND(",",Z$37))))</f>
        <v>drawOpen=,1.2</v>
      </c>
      <c r="AA130" s="81" t="str">
        <f>IF($E130="",
( IF(scriv!AG92&lt;&gt;"", LEFT( scriv!AG92, FIND(",",scriv!AG92)-1) &amp; "=" &amp; $AH130 &amp; RIGHT( scriv!AG92, LEN(scriv!AG92) + 1 - FIND(",",scriv!AG92)),
  IF($AA$36&lt;&gt;"",LEFT( AA$36, FIND(",",AA$36)-1) &amp; "=" &amp; $AH130 &amp; RIGHT( AA$36, LEN(AA$36) + 1 - FIND(",",AA$36)),""))),
IF(scriv!P92&lt;&gt;"", LEFT( scriv!P92, FIND(",",scriv!P92)-1) &amp; "=" &amp; $AH130 &amp; RIGHT( scriv!P92, LEN(scriv!P92) + 1 - FIND(",",scriv!P92)),
LEFT( AA$37, FIND(",",AA$37)-1) &amp; "=" &amp; $AH130 &amp; RIGHT( AA$37, LEN(AA$37) + 1 - FIND(",",AA$37))))</f>
        <v>drawClose=,1.2</v>
      </c>
      <c r="AB130" s="167" t="str">
        <f t="shared" si="69"/>
        <v>noTitle</v>
      </c>
      <c r="AC130" s="167"/>
      <c r="AD130" s="45"/>
      <c r="AE130" s="168"/>
      <c r="AF130" s="169">
        <f>IF(D130="",scriv!B92,"")</f>
        <v>0</v>
      </c>
      <c r="AG130" s="170" t="str">
        <f t="shared" si="76"/>
        <v/>
      </c>
      <c r="AH130" s="169" t="str">
        <f t="shared" si="77"/>
        <v/>
      </c>
      <c r="AI130" s="169" t="str">
        <f t="shared" si="78"/>
        <v/>
      </c>
      <c r="AJ130" s="86">
        <f>ROUNDDOWN( (LEN(scriv!B92)+1) / 2, 0 )</f>
        <v>0</v>
      </c>
      <c r="AK130" s="82">
        <f t="shared" si="79"/>
        <v>0</v>
      </c>
      <c r="AL130" s="82" t="str">
        <f t="shared" si="80"/>
        <v>-</v>
      </c>
      <c r="AM130" s="82" t="str">
        <f t="shared" si="81"/>
        <v>-</v>
      </c>
      <c r="AN130" s="82" t="str">
        <f t="shared" si="82"/>
        <v>-</v>
      </c>
      <c r="AO130" s="82" t="str">
        <f t="shared" si="83"/>
        <v>-</v>
      </c>
      <c r="AP130" s="82" t="str">
        <f t="shared" si="84"/>
        <v>-</v>
      </c>
      <c r="AQ130" s="82" t="str">
        <f t="shared" si="85"/>
        <v>-</v>
      </c>
      <c r="AR130" s="82" t="str">
        <f t="shared" si="86"/>
        <v>-</v>
      </c>
      <c r="AT130" s="82">
        <f t="shared" si="87"/>
        <v>10</v>
      </c>
      <c r="AU130" s="82" t="str">
        <f ca="1">IF(    MAX(OFFSET(AL130,0,0,MATCH("-",AL130:AL$638,0))) = 0,"",
IFERROR(MAX(OFFSET(AL130,0,0,MATCH("-",AL130:AL$638,0))),""))</f>
        <v/>
      </c>
      <c r="AV130" s="82" t="str">
        <f ca="1">IF(    MAX(OFFSET(AM130,0,0,MATCH("-",AM130:AM$638,0))) = 0,"",
IFERROR(MAX(OFFSET(AM130,0,0,MATCH("-",AM130:AM$638,0))),""))</f>
        <v/>
      </c>
      <c r="AW130" s="82" t="str">
        <f ca="1">IF(    MAX(OFFSET(AN130,0,0,MATCH("-",AN130:AN$638,0))) = 0,"",
IFERROR(MAX(OFFSET(AN130,0,0,MATCH("-",AN130:AN$638,0))),""))</f>
        <v/>
      </c>
      <c r="AX130" s="82" t="str">
        <f ca="1">IF(    MAX(OFFSET(AO130,0,0,MATCH("-",AO130:AO$638,0))) = 0,"",
IFERROR(MAX(OFFSET(AO130,0,0,MATCH("-",AO130:AO$638,0))),""))</f>
        <v/>
      </c>
      <c r="AY130" s="82" t="str">
        <f ca="1">IF(    MAX(OFFSET(AP130,0,0,MATCH("-",AP130:AP$638,0))) = 0,"",
IFERROR(MAX(OFFSET(AP130,0,0,MATCH("-",AP130:AP$638,0))),""))</f>
        <v/>
      </c>
      <c r="AZ130" s="82" t="str">
        <f ca="1">IF(    MAX(OFFSET(AQ130,0,0,MATCH("-",AQ130:AQ$638,0))) = 0,"",
IFERROR(MAX(OFFSET(AQ130,0,0,MATCH("-",AQ130:AQ$638,0))),""))</f>
        <v/>
      </c>
      <c r="BA130" s="82" t="str">
        <f ca="1">IF(    MAX(OFFSET(AR130,0,0,MATCH("-",AR130:AR$638,0))) = 0,"",
IFERROR(MAX(OFFSET(AR130,0,0,MATCH("-",AR130:AR$638,0))),""))</f>
        <v/>
      </c>
      <c r="BB130" s="112">
        <f t="shared" ca="1" si="88"/>
        <v>-198</v>
      </c>
      <c r="BC130" s="111" t="str">
        <f t="shared" ca="1" si="89"/>
        <v>Radius</v>
      </c>
      <c r="BD130" s="112">
        <f t="shared" ca="1" si="90"/>
        <v>0</v>
      </c>
      <c r="BE130" s="111">
        <f t="shared" ca="1" si="91"/>
        <v>200</v>
      </c>
      <c r="BF130" s="113" t="e">
        <f t="shared" ca="1" si="92"/>
        <v>#VALUE!</v>
      </c>
      <c r="BG130" s="113" t="e">
        <f t="shared" ca="1" si="93"/>
        <v>#VALUE!</v>
      </c>
      <c r="BH130" s="112">
        <f t="shared" ca="1" si="94"/>
        <v>2000</v>
      </c>
      <c r="BI130" s="112">
        <f t="shared" ca="1" si="95"/>
        <v>200</v>
      </c>
      <c r="BJ130" s="157"/>
      <c r="BK130" s="157"/>
      <c r="BL130" s="158" t="str">
        <f>scriv!AI92</f>
        <v/>
      </c>
      <c r="BM130" s="157"/>
      <c r="BN130" s="157" t="str">
        <f t="shared" si="96"/>
        <v>node</v>
      </c>
      <c r="BO130" s="157"/>
      <c r="BP130" s="159">
        <f t="shared" ca="1" si="97"/>
        <v>0</v>
      </c>
      <c r="BQ130" s="159">
        <f t="shared" ca="1" si="98"/>
        <v>0</v>
      </c>
      <c r="BR130" s="159">
        <f t="shared" si="99"/>
        <v>1</v>
      </c>
      <c r="BS130" s="159" t="str">
        <f t="shared" si="100"/>
        <v>symbol</v>
      </c>
      <c r="BT130" s="157" t="str">
        <f ca="1">IF(scriv!V92&lt;&gt;"",scriv!V92,
IF(E130="",IFERROR(VLOOKUP(BL130,$AH$40:$BT$638,39,FALSE),$BT$36),
$BT$37))</f>
        <v>NodeSquare</v>
      </c>
      <c r="BU130" s="166">
        <f t="shared" ca="1" si="101"/>
        <v>2000</v>
      </c>
      <c r="BV130" s="166">
        <f t="shared" ca="1" si="102"/>
        <v>200</v>
      </c>
      <c r="BW130" s="166">
        <f t="shared" ca="1" si="103"/>
        <v>0</v>
      </c>
      <c r="BX130" s="166">
        <f t="shared" ca="1" si="104"/>
        <v>0</v>
      </c>
      <c r="BY130" s="180" t="str">
        <f t="shared" si="105"/>
        <v/>
      </c>
      <c r="BZ130" s="180" t="str">
        <f t="shared" si="106"/>
        <v/>
      </c>
      <c r="CA130" s="81" t="str">
        <f>IF(scriv!E92&lt;&gt;"",scriv!E92,"")</f>
        <v/>
      </c>
      <c r="CB130" s="82">
        <f t="shared" si="71"/>
        <v>0</v>
      </c>
      <c r="CC130" s="82">
        <f t="shared" si="107"/>
        <v>0</v>
      </c>
      <c r="CD130" s="82" t="str">
        <f t="shared" si="108"/>
        <v>-</v>
      </c>
      <c r="CE130" s="82" t="str">
        <f t="shared" si="109"/>
        <v>-</v>
      </c>
      <c r="CF130" s="82" t="str">
        <f t="shared" si="110"/>
        <v>-</v>
      </c>
      <c r="CG130" s="82" t="str">
        <f t="shared" si="111"/>
        <v>-</v>
      </c>
      <c r="CH130" s="82" t="str">
        <f t="shared" si="112"/>
        <v>-</v>
      </c>
      <c r="CI130" s="82" t="str">
        <f t="shared" si="113"/>
        <v>-</v>
      </c>
      <c r="CJ130" s="82" t="str">
        <f t="shared" si="114"/>
        <v>-</v>
      </c>
      <c r="CK130" s="82" t="str">
        <f t="shared" si="115"/>
        <v>-</v>
      </c>
    </row>
    <row r="131" spans="1:89" s="82" customFormat="1" ht="18" customHeight="1">
      <c r="A131" s="81" t="str">
        <f>scriv!AH93</f>
        <v/>
      </c>
      <c r="B131" s="81" t="str">
        <f>IF(scriv!D93&lt;&gt;"",scriv!D93,"")</f>
        <v/>
      </c>
      <c r="C131" s="81" t="str">
        <f>IF( scriv!AL93&lt;&gt;"", IF(D131&lt;&gt;"","connection ","")&amp;scriv!AL93,IF(D131&lt;&gt;"","connection",""))</f>
        <v/>
      </c>
      <c r="D131" s="82" t="str">
        <f>scriv!AJ93</f>
        <v/>
      </c>
      <c r="E131" s="82" t="str">
        <f>scriv!AK93</f>
        <v/>
      </c>
      <c r="F131" s="156">
        <f>ROW()</f>
        <v>131</v>
      </c>
      <c r="I131" s="81" t="str">
        <f>IF(scriv!AA93&lt;&gt;"",scriv!AA93,J131)</f>
        <v/>
      </c>
      <c r="J131" s="81" t="str">
        <f>IF(scriv!AB93&lt;&gt;"",scriv!AB93,"")</f>
        <v/>
      </c>
      <c r="K131" s="82" t="str">
        <f t="shared" si="72"/>
        <v>none</v>
      </c>
      <c r="L131" s="82" t="str">
        <f t="shared" si="73"/>
        <v>+++&amp;speakTT=</v>
      </c>
      <c r="M131" s="82" t="str">
        <f t="shared" si="70"/>
        <v>OpenClose</v>
      </c>
      <c r="N131" s="82" t="str">
        <f t="shared" si="74"/>
        <v/>
      </c>
      <c r="O131" s="119" t="str">
        <f t="shared" si="75"/>
        <v/>
      </c>
      <c r="P131" s="81" t="str">
        <f>IF(scriv!I93&lt;&gt;"",scriv!I93,"")</f>
        <v/>
      </c>
      <c r="Q131" s="81" t="str">
        <f>IF(scriv!J93&lt;&gt;"",scriv!J93,"")</f>
        <v/>
      </c>
      <c r="R131" s="81">
        <f>IF(scriv!K93&lt;&gt;"",scriv!K93,
IF(I131&lt;&gt;"",1,$R$36))</f>
        <v>0</v>
      </c>
      <c r="S131" s="81" t="str">
        <f>IF(scriv!L93&lt;&gt;"",scriv!L93,
IF(scriv!AB93&lt;&gt;"",$S$36,"none"))</f>
        <v>none</v>
      </c>
      <c r="T131" s="81" t="str">
        <f>IF(scriv!Q93&lt;&gt;"",scriv!Q93,"")</f>
        <v/>
      </c>
      <c r="U131" s="81" t="str">
        <f>IF(scriv!R93&lt;&gt;"",scriv!R93,"")</f>
        <v/>
      </c>
      <c r="V131" s="81" t="str">
        <f>IF(scriv!S93&lt;&gt;"",scriv!S93,"")</f>
        <v/>
      </c>
      <c r="W131" s="81" t="str">
        <f>IF(scriv!T93&lt;&gt;"",scriv!T93,"")</f>
        <v/>
      </c>
      <c r="X131" s="81" t="str">
        <f>IF($E131="",
( IF(scriv!AD93&lt;&gt;"", LEFT( scriv!AD93, FIND(",",scriv!AD93)-1) &amp; "=" &amp; $AH131 &amp; RIGHT( scriv!AD93, LEN(scriv!AD93) + 1 - FIND(",",scriv!AD93)),
  IF($X$36&lt;&gt;"",LEFT( X$36, FIND(",",X$36)-1) &amp; "=" &amp; $AH131 &amp; RIGHT( X$36, LEN(X$36) + 1 - FIND(",",X$36)),""))),
IF(scriv!M93&lt;&gt;"", LEFT( scriv!M93, FIND(",",scriv!M93)-1) &amp; "=" &amp; $AH131 &amp; RIGHT( scriv!M93, LEN(scriv!M93) + 1 - FIND(",",scriv!M93)),
LEFT( X$37, FIND(",",X$37)-1) &amp; "=" &amp; $AH131 &amp; RIGHT( X$37, LEN(X$37) + 1 - FIND(",",X$37))))</f>
        <v>fadeOn=,0.6</v>
      </c>
      <c r="Y131" s="81" t="str">
        <f>IF($E131="",
( IF(scriv!AE93&lt;&gt;"", LEFT( scriv!AE93, FIND(",",scriv!AE93)-1) &amp; "=" &amp; $AH131 &amp; RIGHT( scriv!AE93, LEN(scriv!AE93) + 1 - FIND(",",scriv!AE93)),
  IF($Y$36&lt;&gt;"",LEFT( Y$36, FIND(",",Y$36)-1) &amp; "=" &amp; $AH131 &amp; RIGHT( Y$36, LEN(Y$36) + 1 - FIND(",",Y$36)),""))),
IF(scriv!N93&lt;&gt;"", LEFT( scriv!N93, FIND(",",scriv!N93)-1) &amp; "=" &amp; $AH131 &amp; RIGHT( scriv!N93, LEN(scriv!N93) + 1 - FIND(",",scriv!N93)),
LEFT( Y$37, FIND(",",Y$37)-1) &amp; "=" &amp; $AH131 &amp; RIGHT( Y$37, LEN(Y$37) + 1 - FIND(",",Y$37))))</f>
        <v>fadeOff=,0.6</v>
      </c>
      <c r="Z131" s="81" t="str">
        <f>IF($E131="",
( IF(scriv!AF93&lt;&gt;"", LEFT( scriv!AF93, FIND(",",scriv!AF93)-1) &amp; "=" &amp; $AH131 &amp; RIGHT( scriv!AF93, LEN(scriv!AF93) + 1 - FIND(",",scriv!AF93)),
  IF($Z$36&lt;&gt;"",LEFT( Z$36, FIND(",",Z$36)-1) &amp; "=" &amp; $AH131 &amp; RIGHT( Z$36, LEN(Z$36) + 1 - FIND(",",Z$36)),""))),
IF(scriv!O93&lt;&gt;"", LEFT( scriv!O93, FIND(",",scriv!O93)-1) &amp; "=" &amp; $AH131 &amp; RIGHT( scriv!O93, LEN(scriv!O93) + 1 - FIND(",",scriv!O93)),
LEFT( Z$37, FIND(",",Z$37)-1) &amp; "=" &amp; $AH131 &amp; RIGHT( Z$37, LEN(Z$37) + 1 - FIND(",",Z$37))))</f>
        <v>drawOpen=,1.2</v>
      </c>
      <c r="AA131" s="81" t="str">
        <f>IF($E131="",
( IF(scriv!AG93&lt;&gt;"", LEFT( scriv!AG93, FIND(",",scriv!AG93)-1) &amp; "=" &amp; $AH131 &amp; RIGHT( scriv!AG93, LEN(scriv!AG93) + 1 - FIND(",",scriv!AG93)),
  IF($AA$36&lt;&gt;"",LEFT( AA$36, FIND(",",AA$36)-1) &amp; "=" &amp; $AH131 &amp; RIGHT( AA$36, LEN(AA$36) + 1 - FIND(",",AA$36)),""))),
IF(scriv!P93&lt;&gt;"", LEFT( scriv!P93, FIND(",",scriv!P93)-1) &amp; "=" &amp; $AH131 &amp; RIGHT( scriv!P93, LEN(scriv!P93) + 1 - FIND(",",scriv!P93)),
LEFT( AA$37, FIND(",",AA$37)-1) &amp; "=" &amp; $AH131 &amp; RIGHT( AA$37, LEN(AA$37) + 1 - FIND(",",AA$37))))</f>
        <v>drawClose=,1.2</v>
      </c>
      <c r="AB131" s="167" t="str">
        <f t="shared" si="69"/>
        <v>noTitle</v>
      </c>
      <c r="AC131" s="167"/>
      <c r="AD131" s="45"/>
      <c r="AE131" s="168"/>
      <c r="AF131" s="169">
        <f>IF(D131="",scriv!B93,"")</f>
        <v>0</v>
      </c>
      <c r="AG131" s="170" t="str">
        <f t="shared" si="76"/>
        <v/>
      </c>
      <c r="AH131" s="169" t="str">
        <f t="shared" si="77"/>
        <v/>
      </c>
      <c r="AI131" s="169" t="str">
        <f t="shared" si="78"/>
        <v/>
      </c>
      <c r="AJ131" s="86">
        <f>ROUNDDOWN( (LEN(scriv!B93)+1) / 2, 0 )</f>
        <v>0</v>
      </c>
      <c r="AK131" s="82">
        <f t="shared" si="79"/>
        <v>0</v>
      </c>
      <c r="AL131" s="82" t="str">
        <f t="shared" si="80"/>
        <v>-</v>
      </c>
      <c r="AM131" s="82" t="str">
        <f t="shared" si="81"/>
        <v>-</v>
      </c>
      <c r="AN131" s="82" t="str">
        <f t="shared" si="82"/>
        <v>-</v>
      </c>
      <c r="AO131" s="82" t="str">
        <f t="shared" si="83"/>
        <v>-</v>
      </c>
      <c r="AP131" s="82" t="str">
        <f t="shared" si="84"/>
        <v>-</v>
      </c>
      <c r="AQ131" s="82" t="str">
        <f t="shared" si="85"/>
        <v>-</v>
      </c>
      <c r="AR131" s="82" t="str">
        <f t="shared" si="86"/>
        <v>-</v>
      </c>
      <c r="AT131" s="82">
        <f t="shared" si="87"/>
        <v>10</v>
      </c>
      <c r="AU131" s="82" t="str">
        <f ca="1">IF(    MAX(OFFSET(AL131,0,0,MATCH("-",AL131:AL$638,0))) = 0,"",
IFERROR(MAX(OFFSET(AL131,0,0,MATCH("-",AL131:AL$638,0))),""))</f>
        <v/>
      </c>
      <c r="AV131" s="82" t="str">
        <f ca="1">IF(    MAX(OFFSET(AM131,0,0,MATCH("-",AM131:AM$638,0))) = 0,"",
IFERROR(MAX(OFFSET(AM131,0,0,MATCH("-",AM131:AM$638,0))),""))</f>
        <v/>
      </c>
      <c r="AW131" s="82" t="str">
        <f ca="1">IF(    MAX(OFFSET(AN131,0,0,MATCH("-",AN131:AN$638,0))) = 0,"",
IFERROR(MAX(OFFSET(AN131,0,0,MATCH("-",AN131:AN$638,0))),""))</f>
        <v/>
      </c>
      <c r="AX131" s="82" t="str">
        <f ca="1">IF(    MAX(OFFSET(AO131,0,0,MATCH("-",AO131:AO$638,0))) = 0,"",
IFERROR(MAX(OFFSET(AO131,0,0,MATCH("-",AO131:AO$638,0))),""))</f>
        <v/>
      </c>
      <c r="AY131" s="82" t="str">
        <f ca="1">IF(    MAX(OFFSET(AP131,0,0,MATCH("-",AP131:AP$638,0))) = 0,"",
IFERROR(MAX(OFFSET(AP131,0,0,MATCH("-",AP131:AP$638,0))),""))</f>
        <v/>
      </c>
      <c r="AZ131" s="82" t="str">
        <f ca="1">IF(    MAX(OFFSET(AQ131,0,0,MATCH("-",AQ131:AQ$638,0))) = 0,"",
IFERROR(MAX(OFFSET(AQ131,0,0,MATCH("-",AQ131:AQ$638,0))),""))</f>
        <v/>
      </c>
      <c r="BA131" s="82" t="str">
        <f ca="1">IF(    MAX(OFFSET(AR131,0,0,MATCH("-",AR131:AR$638,0))) = 0,"",
IFERROR(MAX(OFFSET(AR131,0,0,MATCH("-",AR131:AR$638,0))),""))</f>
        <v/>
      </c>
      <c r="BB131" s="112">
        <f t="shared" ca="1" si="88"/>
        <v>-198</v>
      </c>
      <c r="BC131" s="111" t="str">
        <f t="shared" ca="1" si="89"/>
        <v>Radius</v>
      </c>
      <c r="BD131" s="112">
        <f t="shared" ca="1" si="90"/>
        <v>0</v>
      </c>
      <c r="BE131" s="111">
        <f t="shared" ca="1" si="91"/>
        <v>200</v>
      </c>
      <c r="BF131" s="113" t="e">
        <f t="shared" ca="1" si="92"/>
        <v>#VALUE!</v>
      </c>
      <c r="BG131" s="113" t="e">
        <f t="shared" ca="1" si="93"/>
        <v>#VALUE!</v>
      </c>
      <c r="BH131" s="112">
        <f t="shared" ca="1" si="94"/>
        <v>2000</v>
      </c>
      <c r="BI131" s="112">
        <f t="shared" ca="1" si="95"/>
        <v>200</v>
      </c>
      <c r="BJ131" s="157"/>
      <c r="BK131" s="157"/>
      <c r="BL131" s="158" t="str">
        <f>scriv!AI93</f>
        <v/>
      </c>
      <c r="BM131" s="157"/>
      <c r="BN131" s="157" t="str">
        <f t="shared" si="96"/>
        <v>node</v>
      </c>
      <c r="BO131" s="157"/>
      <c r="BP131" s="159">
        <f t="shared" ca="1" si="97"/>
        <v>0</v>
      </c>
      <c r="BQ131" s="159">
        <f t="shared" ca="1" si="98"/>
        <v>0</v>
      </c>
      <c r="BR131" s="159">
        <f t="shared" si="99"/>
        <v>1</v>
      </c>
      <c r="BS131" s="159" t="str">
        <f t="shared" si="100"/>
        <v>symbol</v>
      </c>
      <c r="BT131" s="157" t="str">
        <f ca="1">IF(scriv!V93&lt;&gt;"",scriv!V93,
IF(E131="",IFERROR(VLOOKUP(BL131,$AH$40:$BT$638,39,FALSE),$BT$36),
$BT$37))</f>
        <v>NodeSquare</v>
      </c>
      <c r="BU131" s="166">
        <f t="shared" ca="1" si="101"/>
        <v>2000</v>
      </c>
      <c r="BV131" s="166">
        <f t="shared" ca="1" si="102"/>
        <v>200</v>
      </c>
      <c r="BW131" s="166">
        <f t="shared" ca="1" si="103"/>
        <v>0</v>
      </c>
      <c r="BX131" s="166">
        <f t="shared" ca="1" si="104"/>
        <v>0</v>
      </c>
      <c r="BY131" s="180" t="str">
        <f t="shared" si="105"/>
        <v/>
      </c>
      <c r="BZ131" s="180" t="str">
        <f t="shared" si="106"/>
        <v/>
      </c>
      <c r="CA131" s="81" t="str">
        <f>IF(scriv!E93&lt;&gt;"",scriv!E93,"")</f>
        <v/>
      </c>
      <c r="CB131" s="82">
        <f t="shared" si="71"/>
        <v>0</v>
      </c>
      <c r="CC131" s="82">
        <f t="shared" si="107"/>
        <v>0</v>
      </c>
      <c r="CD131" s="82" t="str">
        <f t="shared" si="108"/>
        <v>-</v>
      </c>
      <c r="CE131" s="82" t="str">
        <f t="shared" si="109"/>
        <v>-</v>
      </c>
      <c r="CF131" s="82" t="str">
        <f t="shared" si="110"/>
        <v>-</v>
      </c>
      <c r="CG131" s="82" t="str">
        <f t="shared" si="111"/>
        <v>-</v>
      </c>
      <c r="CH131" s="82" t="str">
        <f t="shared" si="112"/>
        <v>-</v>
      </c>
      <c r="CI131" s="82" t="str">
        <f t="shared" si="113"/>
        <v>-</v>
      </c>
      <c r="CJ131" s="82" t="str">
        <f t="shared" si="114"/>
        <v>-</v>
      </c>
      <c r="CK131" s="82" t="str">
        <f t="shared" si="115"/>
        <v>-</v>
      </c>
    </row>
    <row r="132" spans="1:89" s="82" customFormat="1" ht="18" customHeight="1">
      <c r="A132" s="81" t="str">
        <f>scriv!AH94</f>
        <v/>
      </c>
      <c r="B132" s="81" t="str">
        <f>IF(scriv!D94&lt;&gt;"",scriv!D94,"")</f>
        <v/>
      </c>
      <c r="C132" s="81" t="str">
        <f>IF( scriv!AL94&lt;&gt;"", IF(D132&lt;&gt;"","connection ","")&amp;scriv!AL94,IF(D132&lt;&gt;"","connection",""))</f>
        <v/>
      </c>
      <c r="D132" s="82" t="str">
        <f>scriv!AJ94</f>
        <v/>
      </c>
      <c r="E132" s="82" t="str">
        <f>scriv!AK94</f>
        <v/>
      </c>
      <c r="F132" s="156">
        <f>ROW()</f>
        <v>132</v>
      </c>
      <c r="I132" s="81" t="str">
        <f>IF(scriv!AA94&lt;&gt;"",scriv!AA94,J132)</f>
        <v/>
      </c>
      <c r="J132" s="81" t="str">
        <f>IF(scriv!AB94&lt;&gt;"",scriv!AB94,"")</f>
        <v/>
      </c>
      <c r="K132" s="82" t="str">
        <f t="shared" si="72"/>
        <v>none</v>
      </c>
      <c r="L132" s="82" t="str">
        <f t="shared" si="73"/>
        <v>+++&amp;speakTT=</v>
      </c>
      <c r="M132" s="82" t="str">
        <f t="shared" si="70"/>
        <v>OpenClose</v>
      </c>
      <c r="N132" s="82" t="str">
        <f t="shared" si="74"/>
        <v/>
      </c>
      <c r="O132" s="119" t="str">
        <f t="shared" si="75"/>
        <v/>
      </c>
      <c r="P132" s="81" t="str">
        <f>IF(scriv!I94&lt;&gt;"",scriv!I94,"")</f>
        <v/>
      </c>
      <c r="Q132" s="81" t="str">
        <f>IF(scriv!J94&lt;&gt;"",scriv!J94,"")</f>
        <v/>
      </c>
      <c r="R132" s="81">
        <f>IF(scriv!K94&lt;&gt;"",scriv!K94,
IF(I132&lt;&gt;"",1,$R$36))</f>
        <v>0</v>
      </c>
      <c r="S132" s="81" t="str">
        <f>IF(scriv!L94&lt;&gt;"",scriv!L94,
IF(scriv!AB94&lt;&gt;"",$S$36,"none"))</f>
        <v>none</v>
      </c>
      <c r="T132" s="81" t="str">
        <f>IF(scriv!Q94&lt;&gt;"",scriv!Q94,"")</f>
        <v/>
      </c>
      <c r="U132" s="81" t="str">
        <f>IF(scriv!R94&lt;&gt;"",scriv!R94,"")</f>
        <v/>
      </c>
      <c r="V132" s="81" t="str">
        <f>IF(scriv!S94&lt;&gt;"",scriv!S94,"")</f>
        <v/>
      </c>
      <c r="W132" s="81" t="str">
        <f>IF(scriv!T94&lt;&gt;"",scriv!T94,"")</f>
        <v/>
      </c>
      <c r="X132" s="81" t="str">
        <f>IF($E132="",
( IF(scriv!AD94&lt;&gt;"", LEFT( scriv!AD94, FIND(",",scriv!AD94)-1) &amp; "=" &amp; $AH132 &amp; RIGHT( scriv!AD94, LEN(scriv!AD94) + 1 - FIND(",",scriv!AD94)),
  IF($X$36&lt;&gt;"",LEFT( X$36, FIND(",",X$36)-1) &amp; "=" &amp; $AH132 &amp; RIGHT( X$36, LEN(X$36) + 1 - FIND(",",X$36)),""))),
IF(scriv!M94&lt;&gt;"", LEFT( scriv!M94, FIND(",",scriv!M94)-1) &amp; "=" &amp; $AH132 &amp; RIGHT( scriv!M94, LEN(scriv!M94) + 1 - FIND(",",scriv!M94)),
LEFT( X$37, FIND(",",X$37)-1) &amp; "=" &amp; $AH132 &amp; RIGHT( X$37, LEN(X$37) + 1 - FIND(",",X$37))))</f>
        <v>fadeOn=,0.6</v>
      </c>
      <c r="Y132" s="81" t="str">
        <f>IF($E132="",
( IF(scriv!AE94&lt;&gt;"", LEFT( scriv!AE94, FIND(",",scriv!AE94)-1) &amp; "=" &amp; $AH132 &amp; RIGHT( scriv!AE94, LEN(scriv!AE94) + 1 - FIND(",",scriv!AE94)),
  IF($Y$36&lt;&gt;"",LEFT( Y$36, FIND(",",Y$36)-1) &amp; "=" &amp; $AH132 &amp; RIGHT( Y$36, LEN(Y$36) + 1 - FIND(",",Y$36)),""))),
IF(scriv!N94&lt;&gt;"", LEFT( scriv!N94, FIND(",",scriv!N94)-1) &amp; "=" &amp; $AH132 &amp; RIGHT( scriv!N94, LEN(scriv!N94) + 1 - FIND(",",scriv!N94)),
LEFT( Y$37, FIND(",",Y$37)-1) &amp; "=" &amp; $AH132 &amp; RIGHT( Y$37, LEN(Y$37) + 1 - FIND(",",Y$37))))</f>
        <v>fadeOff=,0.6</v>
      </c>
      <c r="Z132" s="81" t="str">
        <f>IF($E132="",
( IF(scriv!AF94&lt;&gt;"", LEFT( scriv!AF94, FIND(",",scriv!AF94)-1) &amp; "=" &amp; $AH132 &amp; RIGHT( scriv!AF94, LEN(scriv!AF94) + 1 - FIND(",",scriv!AF94)),
  IF($Z$36&lt;&gt;"",LEFT( Z$36, FIND(",",Z$36)-1) &amp; "=" &amp; $AH132 &amp; RIGHT( Z$36, LEN(Z$36) + 1 - FIND(",",Z$36)),""))),
IF(scriv!O94&lt;&gt;"", LEFT( scriv!O94, FIND(",",scriv!O94)-1) &amp; "=" &amp; $AH132 &amp; RIGHT( scriv!O94, LEN(scriv!O94) + 1 - FIND(",",scriv!O94)),
LEFT( Z$37, FIND(",",Z$37)-1) &amp; "=" &amp; $AH132 &amp; RIGHT( Z$37, LEN(Z$37) + 1 - FIND(",",Z$37))))</f>
        <v>drawOpen=,1.2</v>
      </c>
      <c r="AA132" s="81" t="str">
        <f>IF($E132="",
( IF(scriv!AG94&lt;&gt;"", LEFT( scriv!AG94, FIND(",",scriv!AG94)-1) &amp; "=" &amp; $AH132 &amp; RIGHT( scriv!AG94, LEN(scriv!AG94) + 1 - FIND(",",scriv!AG94)),
  IF($AA$36&lt;&gt;"",LEFT( AA$36, FIND(",",AA$36)-1) &amp; "=" &amp; $AH132 &amp; RIGHT( AA$36, LEN(AA$36) + 1 - FIND(",",AA$36)),""))),
IF(scriv!P94&lt;&gt;"", LEFT( scriv!P94, FIND(",",scriv!P94)-1) &amp; "=" &amp; $AH132 &amp; RIGHT( scriv!P94, LEN(scriv!P94) + 1 - FIND(",",scriv!P94)),
LEFT( AA$37, FIND(",",AA$37)-1) &amp; "=" &amp; $AH132 &amp; RIGHT( AA$37, LEN(AA$37) + 1 - FIND(",",AA$37))))</f>
        <v>drawClose=,1.2</v>
      </c>
      <c r="AB132" s="167" t="str">
        <f t="shared" si="69"/>
        <v>noTitle</v>
      </c>
      <c r="AC132" s="167"/>
      <c r="AD132" s="45"/>
      <c r="AE132" s="168"/>
      <c r="AF132" s="169">
        <f>IF(D132="",scriv!B94,"")</f>
        <v>0</v>
      </c>
      <c r="AG132" s="170" t="str">
        <f t="shared" si="76"/>
        <v/>
      </c>
      <c r="AH132" s="169" t="str">
        <f t="shared" si="77"/>
        <v/>
      </c>
      <c r="AI132" s="169" t="str">
        <f t="shared" si="78"/>
        <v/>
      </c>
      <c r="AJ132" s="86">
        <f>ROUNDDOWN( (LEN(scriv!B94)+1) / 2, 0 )</f>
        <v>0</v>
      </c>
      <c r="AK132" s="82">
        <f t="shared" si="79"/>
        <v>0</v>
      </c>
      <c r="AL132" s="82" t="str">
        <f t="shared" si="80"/>
        <v>-</v>
      </c>
      <c r="AM132" s="82" t="str">
        <f t="shared" si="81"/>
        <v>-</v>
      </c>
      <c r="AN132" s="82" t="str">
        <f t="shared" si="82"/>
        <v>-</v>
      </c>
      <c r="AO132" s="82" t="str">
        <f t="shared" si="83"/>
        <v>-</v>
      </c>
      <c r="AP132" s="82" t="str">
        <f t="shared" si="84"/>
        <v>-</v>
      </c>
      <c r="AQ132" s="82" t="str">
        <f t="shared" si="85"/>
        <v>-</v>
      </c>
      <c r="AR132" s="82" t="str">
        <f t="shared" si="86"/>
        <v>-</v>
      </c>
      <c r="AT132" s="82">
        <f t="shared" si="87"/>
        <v>10</v>
      </c>
      <c r="AU132" s="82" t="str">
        <f ca="1">IF(    MAX(OFFSET(AL132,0,0,MATCH("-",AL132:AL$638,0))) = 0,"",
IFERROR(MAX(OFFSET(AL132,0,0,MATCH("-",AL132:AL$638,0))),""))</f>
        <v/>
      </c>
      <c r="AV132" s="82" t="str">
        <f ca="1">IF(    MAX(OFFSET(AM132,0,0,MATCH("-",AM132:AM$638,0))) = 0,"",
IFERROR(MAX(OFFSET(AM132,0,0,MATCH("-",AM132:AM$638,0))),""))</f>
        <v/>
      </c>
      <c r="AW132" s="82" t="str">
        <f ca="1">IF(    MAX(OFFSET(AN132,0,0,MATCH("-",AN132:AN$638,0))) = 0,"",
IFERROR(MAX(OFFSET(AN132,0,0,MATCH("-",AN132:AN$638,0))),""))</f>
        <v/>
      </c>
      <c r="AX132" s="82" t="str">
        <f ca="1">IF(    MAX(OFFSET(AO132,0,0,MATCH("-",AO132:AO$638,0))) = 0,"",
IFERROR(MAX(OFFSET(AO132,0,0,MATCH("-",AO132:AO$638,0))),""))</f>
        <v/>
      </c>
      <c r="AY132" s="82" t="str">
        <f ca="1">IF(    MAX(OFFSET(AP132,0,0,MATCH("-",AP132:AP$638,0))) = 0,"",
IFERROR(MAX(OFFSET(AP132,0,0,MATCH("-",AP132:AP$638,0))),""))</f>
        <v/>
      </c>
      <c r="AZ132" s="82" t="str">
        <f ca="1">IF(    MAX(OFFSET(AQ132,0,0,MATCH("-",AQ132:AQ$638,0))) = 0,"",
IFERROR(MAX(OFFSET(AQ132,0,0,MATCH("-",AQ132:AQ$638,0))),""))</f>
        <v/>
      </c>
      <c r="BA132" s="82" t="str">
        <f ca="1">IF(    MAX(OFFSET(AR132,0,0,MATCH("-",AR132:AR$638,0))) = 0,"",
IFERROR(MAX(OFFSET(AR132,0,0,MATCH("-",AR132:AR$638,0))),""))</f>
        <v/>
      </c>
      <c r="BB132" s="112">
        <f t="shared" ca="1" si="88"/>
        <v>-198</v>
      </c>
      <c r="BC132" s="111" t="str">
        <f t="shared" ca="1" si="89"/>
        <v>Radius</v>
      </c>
      <c r="BD132" s="112">
        <f t="shared" ca="1" si="90"/>
        <v>0</v>
      </c>
      <c r="BE132" s="111">
        <f t="shared" ca="1" si="91"/>
        <v>200</v>
      </c>
      <c r="BF132" s="113" t="e">
        <f t="shared" ca="1" si="92"/>
        <v>#VALUE!</v>
      </c>
      <c r="BG132" s="113" t="e">
        <f t="shared" ca="1" si="93"/>
        <v>#VALUE!</v>
      </c>
      <c r="BH132" s="112">
        <f t="shared" ca="1" si="94"/>
        <v>2000</v>
      </c>
      <c r="BI132" s="112">
        <f t="shared" ca="1" si="95"/>
        <v>200</v>
      </c>
      <c r="BJ132" s="157"/>
      <c r="BK132" s="157"/>
      <c r="BL132" s="158" t="str">
        <f>scriv!AI94</f>
        <v/>
      </c>
      <c r="BM132" s="157"/>
      <c r="BN132" s="157" t="str">
        <f t="shared" si="96"/>
        <v>node</v>
      </c>
      <c r="BO132" s="157"/>
      <c r="BP132" s="159">
        <f t="shared" ca="1" si="97"/>
        <v>0</v>
      </c>
      <c r="BQ132" s="159">
        <f t="shared" ca="1" si="98"/>
        <v>0</v>
      </c>
      <c r="BR132" s="159">
        <f t="shared" si="99"/>
        <v>1</v>
      </c>
      <c r="BS132" s="159" t="str">
        <f t="shared" si="100"/>
        <v>symbol</v>
      </c>
      <c r="BT132" s="157" t="str">
        <f ca="1">IF(scriv!V94&lt;&gt;"",scriv!V94,
IF(E132="",IFERROR(VLOOKUP(BL132,$AH$40:$BT$638,39,FALSE),$BT$36),
$BT$37))</f>
        <v>NodeSquare</v>
      </c>
      <c r="BU132" s="166">
        <f t="shared" ca="1" si="101"/>
        <v>2000</v>
      </c>
      <c r="BV132" s="166">
        <f t="shared" ca="1" si="102"/>
        <v>200</v>
      </c>
      <c r="BW132" s="166">
        <f t="shared" ca="1" si="103"/>
        <v>0</v>
      </c>
      <c r="BX132" s="166">
        <f t="shared" ca="1" si="104"/>
        <v>0</v>
      </c>
      <c r="BY132" s="180" t="str">
        <f t="shared" si="105"/>
        <v/>
      </c>
      <c r="BZ132" s="180" t="str">
        <f t="shared" si="106"/>
        <v/>
      </c>
      <c r="CA132" s="81" t="str">
        <f>IF(scriv!E94&lt;&gt;"",scriv!E94,"")</f>
        <v/>
      </c>
      <c r="CB132" s="82">
        <f t="shared" si="71"/>
        <v>0</v>
      </c>
      <c r="CC132" s="82">
        <f t="shared" si="107"/>
        <v>0</v>
      </c>
      <c r="CD132" s="82" t="str">
        <f t="shared" si="108"/>
        <v>-</v>
      </c>
      <c r="CE132" s="82" t="str">
        <f t="shared" si="109"/>
        <v>-</v>
      </c>
      <c r="CF132" s="82" t="str">
        <f t="shared" si="110"/>
        <v>-</v>
      </c>
      <c r="CG132" s="82" t="str">
        <f t="shared" si="111"/>
        <v>-</v>
      </c>
      <c r="CH132" s="82" t="str">
        <f t="shared" si="112"/>
        <v>-</v>
      </c>
      <c r="CI132" s="82" t="str">
        <f t="shared" si="113"/>
        <v>-</v>
      </c>
      <c r="CJ132" s="82" t="str">
        <f t="shared" si="114"/>
        <v>-</v>
      </c>
      <c r="CK132" s="82" t="str">
        <f t="shared" si="115"/>
        <v>-</v>
      </c>
    </row>
    <row r="133" spans="1:89" s="82" customFormat="1" ht="18" customHeight="1">
      <c r="A133" s="81" t="str">
        <f>scriv!AH95</f>
        <v/>
      </c>
      <c r="B133" s="81" t="str">
        <f>IF(scriv!D95&lt;&gt;"",scriv!D95,"")</f>
        <v/>
      </c>
      <c r="C133" s="81" t="str">
        <f>IF( scriv!AL95&lt;&gt;"", IF(D133&lt;&gt;"","connection ","")&amp;scriv!AL95,IF(D133&lt;&gt;"","connection",""))</f>
        <v/>
      </c>
      <c r="D133" s="82" t="str">
        <f>scriv!AJ95</f>
        <v/>
      </c>
      <c r="E133" s="82" t="str">
        <f>scriv!AK95</f>
        <v/>
      </c>
      <c r="F133" s="156">
        <f>ROW()</f>
        <v>133</v>
      </c>
      <c r="I133" s="81" t="str">
        <f>IF(scriv!AA95&lt;&gt;"",scriv!AA95,J133)</f>
        <v/>
      </c>
      <c r="J133" s="81" t="str">
        <f>IF(scriv!AB95&lt;&gt;"",scriv!AB95,"")</f>
        <v/>
      </c>
      <c r="K133" s="82" t="str">
        <f t="shared" si="72"/>
        <v>none</v>
      </c>
      <c r="L133" s="82" t="str">
        <f t="shared" si="73"/>
        <v>+++&amp;speakTT=</v>
      </c>
      <c r="M133" s="82" t="str">
        <f t="shared" si="70"/>
        <v>OpenClose</v>
      </c>
      <c r="N133" s="82" t="str">
        <f t="shared" si="74"/>
        <v/>
      </c>
      <c r="O133" s="119" t="str">
        <f t="shared" si="75"/>
        <v/>
      </c>
      <c r="P133" s="81" t="str">
        <f>IF(scriv!I95&lt;&gt;"",scriv!I95,"")</f>
        <v/>
      </c>
      <c r="Q133" s="81" t="str">
        <f>IF(scriv!J95&lt;&gt;"",scriv!J95,"")</f>
        <v/>
      </c>
      <c r="R133" s="81">
        <f>IF(scriv!K95&lt;&gt;"",scriv!K95,
IF(I133&lt;&gt;"",1,$R$36))</f>
        <v>0</v>
      </c>
      <c r="S133" s="81" t="str">
        <f>IF(scriv!L95&lt;&gt;"",scriv!L95,
IF(scriv!AB95&lt;&gt;"",$S$36,"none"))</f>
        <v>none</v>
      </c>
      <c r="T133" s="81" t="str">
        <f>IF(scriv!Q95&lt;&gt;"",scriv!Q95,"")</f>
        <v/>
      </c>
      <c r="U133" s="81" t="str">
        <f>IF(scriv!R95&lt;&gt;"",scriv!R95,"")</f>
        <v/>
      </c>
      <c r="V133" s="81" t="str">
        <f>IF(scriv!S95&lt;&gt;"",scriv!S95,"")</f>
        <v/>
      </c>
      <c r="W133" s="81" t="str">
        <f>IF(scriv!T95&lt;&gt;"",scriv!T95,"")</f>
        <v/>
      </c>
      <c r="X133" s="81" t="str">
        <f>IF($E133="",
( IF(scriv!AD95&lt;&gt;"", LEFT( scriv!AD95, FIND(",",scriv!AD95)-1) &amp; "=" &amp; $AH133 &amp; RIGHT( scriv!AD95, LEN(scriv!AD95) + 1 - FIND(",",scriv!AD95)),
  IF($X$36&lt;&gt;"",LEFT( X$36, FIND(",",X$36)-1) &amp; "=" &amp; $AH133 &amp; RIGHT( X$36, LEN(X$36) + 1 - FIND(",",X$36)),""))),
IF(scriv!M95&lt;&gt;"", LEFT( scriv!M95, FIND(",",scriv!M95)-1) &amp; "=" &amp; $AH133 &amp; RIGHT( scriv!M95, LEN(scriv!M95) + 1 - FIND(",",scriv!M95)),
LEFT( X$37, FIND(",",X$37)-1) &amp; "=" &amp; $AH133 &amp; RIGHT( X$37, LEN(X$37) + 1 - FIND(",",X$37))))</f>
        <v>fadeOn=,0.6</v>
      </c>
      <c r="Y133" s="81" t="str">
        <f>IF($E133="",
( IF(scriv!AE95&lt;&gt;"", LEFT( scriv!AE95, FIND(",",scriv!AE95)-1) &amp; "=" &amp; $AH133 &amp; RIGHT( scriv!AE95, LEN(scriv!AE95) + 1 - FIND(",",scriv!AE95)),
  IF($Y$36&lt;&gt;"",LEFT( Y$36, FIND(",",Y$36)-1) &amp; "=" &amp; $AH133 &amp; RIGHT( Y$36, LEN(Y$36) + 1 - FIND(",",Y$36)),""))),
IF(scriv!N95&lt;&gt;"", LEFT( scriv!N95, FIND(",",scriv!N95)-1) &amp; "=" &amp; $AH133 &amp; RIGHT( scriv!N95, LEN(scriv!N95) + 1 - FIND(",",scriv!N95)),
LEFT( Y$37, FIND(",",Y$37)-1) &amp; "=" &amp; $AH133 &amp; RIGHT( Y$37, LEN(Y$37) + 1 - FIND(",",Y$37))))</f>
        <v>fadeOff=,0.6</v>
      </c>
      <c r="Z133" s="81" t="str">
        <f>IF($E133="",
( IF(scriv!AF95&lt;&gt;"", LEFT( scriv!AF95, FIND(",",scriv!AF95)-1) &amp; "=" &amp; $AH133 &amp; RIGHT( scriv!AF95, LEN(scriv!AF95) + 1 - FIND(",",scriv!AF95)),
  IF($Z$36&lt;&gt;"",LEFT( Z$36, FIND(",",Z$36)-1) &amp; "=" &amp; $AH133 &amp; RIGHT( Z$36, LEN(Z$36) + 1 - FIND(",",Z$36)),""))),
IF(scriv!O95&lt;&gt;"", LEFT( scriv!O95, FIND(",",scriv!O95)-1) &amp; "=" &amp; $AH133 &amp; RIGHT( scriv!O95, LEN(scriv!O95) + 1 - FIND(",",scriv!O95)),
LEFT( Z$37, FIND(",",Z$37)-1) &amp; "=" &amp; $AH133 &amp; RIGHT( Z$37, LEN(Z$37) + 1 - FIND(",",Z$37))))</f>
        <v>drawOpen=,1.2</v>
      </c>
      <c r="AA133" s="81" t="str">
        <f>IF($E133="",
( IF(scriv!AG95&lt;&gt;"", LEFT( scriv!AG95, FIND(",",scriv!AG95)-1) &amp; "=" &amp; $AH133 &amp; RIGHT( scriv!AG95, LEN(scriv!AG95) + 1 - FIND(",",scriv!AG95)),
  IF($AA$36&lt;&gt;"",LEFT( AA$36, FIND(",",AA$36)-1) &amp; "=" &amp; $AH133 &amp; RIGHT( AA$36, LEN(AA$36) + 1 - FIND(",",AA$36)),""))),
IF(scriv!P95&lt;&gt;"", LEFT( scriv!P95, FIND(",",scriv!P95)-1) &amp; "=" &amp; $AH133 &amp; RIGHT( scriv!P95, LEN(scriv!P95) + 1 - FIND(",",scriv!P95)),
LEFT( AA$37, FIND(",",AA$37)-1) &amp; "=" &amp; $AH133 &amp; RIGHT( AA$37, LEN(AA$37) + 1 - FIND(",",AA$37))))</f>
        <v>drawClose=,1.2</v>
      </c>
      <c r="AB133" s="167" t="str">
        <f t="shared" si="69"/>
        <v>noTitle</v>
      </c>
      <c r="AC133" s="167"/>
      <c r="AD133" s="45"/>
      <c r="AE133" s="168"/>
      <c r="AF133" s="169">
        <f>IF(D133="",scriv!B95,"")</f>
        <v>0</v>
      </c>
      <c r="AG133" s="170" t="str">
        <f t="shared" si="76"/>
        <v/>
      </c>
      <c r="AH133" s="169" t="str">
        <f t="shared" si="77"/>
        <v/>
      </c>
      <c r="AI133" s="169" t="str">
        <f t="shared" si="78"/>
        <v/>
      </c>
      <c r="AJ133" s="86">
        <f>ROUNDDOWN( (LEN(scriv!B95)+1) / 2, 0 )</f>
        <v>0</v>
      </c>
      <c r="AK133" s="82">
        <f t="shared" si="79"/>
        <v>0</v>
      </c>
      <c r="AL133" s="82" t="str">
        <f t="shared" si="80"/>
        <v>-</v>
      </c>
      <c r="AM133" s="82" t="str">
        <f t="shared" si="81"/>
        <v>-</v>
      </c>
      <c r="AN133" s="82" t="str">
        <f t="shared" si="82"/>
        <v>-</v>
      </c>
      <c r="AO133" s="82" t="str">
        <f t="shared" si="83"/>
        <v>-</v>
      </c>
      <c r="AP133" s="82" t="str">
        <f t="shared" si="84"/>
        <v>-</v>
      </c>
      <c r="AQ133" s="82" t="str">
        <f t="shared" si="85"/>
        <v>-</v>
      </c>
      <c r="AR133" s="82" t="str">
        <f t="shared" si="86"/>
        <v>-</v>
      </c>
      <c r="AT133" s="82">
        <f t="shared" si="87"/>
        <v>10</v>
      </c>
      <c r="AU133" s="82" t="str">
        <f ca="1">IF(    MAX(OFFSET(AL133,0,0,MATCH("-",AL133:AL$638,0))) = 0,"",
IFERROR(MAX(OFFSET(AL133,0,0,MATCH("-",AL133:AL$638,0))),""))</f>
        <v/>
      </c>
      <c r="AV133" s="82" t="str">
        <f ca="1">IF(    MAX(OFFSET(AM133,0,0,MATCH("-",AM133:AM$638,0))) = 0,"",
IFERROR(MAX(OFFSET(AM133,0,0,MATCH("-",AM133:AM$638,0))),""))</f>
        <v/>
      </c>
      <c r="AW133" s="82" t="str">
        <f ca="1">IF(    MAX(OFFSET(AN133,0,0,MATCH("-",AN133:AN$638,0))) = 0,"",
IFERROR(MAX(OFFSET(AN133,0,0,MATCH("-",AN133:AN$638,0))),""))</f>
        <v/>
      </c>
      <c r="AX133" s="82" t="str">
        <f ca="1">IF(    MAX(OFFSET(AO133,0,0,MATCH("-",AO133:AO$638,0))) = 0,"",
IFERROR(MAX(OFFSET(AO133,0,0,MATCH("-",AO133:AO$638,0))),""))</f>
        <v/>
      </c>
      <c r="AY133" s="82" t="str">
        <f ca="1">IF(    MAX(OFFSET(AP133,0,0,MATCH("-",AP133:AP$638,0))) = 0,"",
IFERROR(MAX(OFFSET(AP133,0,0,MATCH("-",AP133:AP$638,0))),""))</f>
        <v/>
      </c>
      <c r="AZ133" s="82" t="str">
        <f ca="1">IF(    MAX(OFFSET(AQ133,0,0,MATCH("-",AQ133:AQ$638,0))) = 0,"",
IFERROR(MAX(OFFSET(AQ133,0,0,MATCH("-",AQ133:AQ$638,0))),""))</f>
        <v/>
      </c>
      <c r="BA133" s="82" t="str">
        <f ca="1">IF(    MAX(OFFSET(AR133,0,0,MATCH("-",AR133:AR$638,0))) = 0,"",
IFERROR(MAX(OFFSET(AR133,0,0,MATCH("-",AR133:AR$638,0))),""))</f>
        <v/>
      </c>
      <c r="BB133" s="112">
        <f t="shared" ca="1" si="88"/>
        <v>-198</v>
      </c>
      <c r="BC133" s="111" t="str">
        <f t="shared" ca="1" si="89"/>
        <v>Radius</v>
      </c>
      <c r="BD133" s="112">
        <f t="shared" ca="1" si="90"/>
        <v>0</v>
      </c>
      <c r="BE133" s="111">
        <f t="shared" ca="1" si="91"/>
        <v>200</v>
      </c>
      <c r="BF133" s="113" t="e">
        <f t="shared" ca="1" si="92"/>
        <v>#VALUE!</v>
      </c>
      <c r="BG133" s="113" t="e">
        <f t="shared" ca="1" si="93"/>
        <v>#VALUE!</v>
      </c>
      <c r="BH133" s="112">
        <f t="shared" ca="1" si="94"/>
        <v>2000</v>
      </c>
      <c r="BI133" s="112">
        <f t="shared" ca="1" si="95"/>
        <v>200</v>
      </c>
      <c r="BJ133" s="157"/>
      <c r="BK133" s="157"/>
      <c r="BL133" s="158" t="str">
        <f>scriv!AI95</f>
        <v/>
      </c>
      <c r="BM133" s="157"/>
      <c r="BN133" s="157" t="str">
        <f t="shared" si="96"/>
        <v>node</v>
      </c>
      <c r="BO133" s="157"/>
      <c r="BP133" s="159">
        <f t="shared" ca="1" si="97"/>
        <v>0</v>
      </c>
      <c r="BQ133" s="159">
        <f t="shared" ca="1" si="98"/>
        <v>0</v>
      </c>
      <c r="BR133" s="159">
        <f t="shared" si="99"/>
        <v>1</v>
      </c>
      <c r="BS133" s="159" t="str">
        <f t="shared" si="100"/>
        <v>symbol</v>
      </c>
      <c r="BT133" s="157" t="str">
        <f ca="1">IF(scriv!V95&lt;&gt;"",scriv!V95,
IF(E133="",IFERROR(VLOOKUP(BL133,$AH$40:$BT$638,39,FALSE),$BT$36),
$BT$37))</f>
        <v>NodeSquare</v>
      </c>
      <c r="BU133" s="166">
        <f t="shared" ca="1" si="101"/>
        <v>2000</v>
      </c>
      <c r="BV133" s="166">
        <f t="shared" ca="1" si="102"/>
        <v>200</v>
      </c>
      <c r="BW133" s="166">
        <f t="shared" ca="1" si="103"/>
        <v>0</v>
      </c>
      <c r="BX133" s="166">
        <f t="shared" ca="1" si="104"/>
        <v>0</v>
      </c>
      <c r="BY133" s="180" t="str">
        <f t="shared" si="105"/>
        <v/>
      </c>
      <c r="BZ133" s="180" t="str">
        <f t="shared" si="106"/>
        <v/>
      </c>
      <c r="CA133" s="81" t="str">
        <f>IF(scriv!E95&lt;&gt;"",scriv!E95,"")</f>
        <v/>
      </c>
      <c r="CB133" s="82">
        <f t="shared" si="71"/>
        <v>0</v>
      </c>
      <c r="CC133" s="82">
        <f t="shared" si="107"/>
        <v>0</v>
      </c>
      <c r="CD133" s="82" t="str">
        <f t="shared" si="108"/>
        <v>-</v>
      </c>
      <c r="CE133" s="82" t="str">
        <f t="shared" si="109"/>
        <v>-</v>
      </c>
      <c r="CF133" s="82" t="str">
        <f t="shared" si="110"/>
        <v>-</v>
      </c>
      <c r="CG133" s="82" t="str">
        <f t="shared" si="111"/>
        <v>-</v>
      </c>
      <c r="CH133" s="82" t="str">
        <f t="shared" si="112"/>
        <v>-</v>
      </c>
      <c r="CI133" s="82" t="str">
        <f t="shared" si="113"/>
        <v>-</v>
      </c>
      <c r="CJ133" s="82" t="str">
        <f t="shared" si="114"/>
        <v>-</v>
      </c>
      <c r="CK133" s="82" t="str">
        <f t="shared" si="115"/>
        <v>-</v>
      </c>
    </row>
    <row r="134" spans="1:89" s="82" customFormat="1" ht="18" customHeight="1">
      <c r="A134" s="81" t="str">
        <f>scriv!AH96</f>
        <v/>
      </c>
      <c r="B134" s="81" t="str">
        <f>IF(scriv!D96&lt;&gt;"",scriv!D96,"")</f>
        <v/>
      </c>
      <c r="C134" s="81" t="str">
        <f>IF( scriv!AL96&lt;&gt;"", IF(D134&lt;&gt;"","connection ","")&amp;scriv!AL96,IF(D134&lt;&gt;"","connection",""))</f>
        <v/>
      </c>
      <c r="D134" s="82" t="str">
        <f>scriv!AJ96</f>
        <v/>
      </c>
      <c r="E134" s="82" t="str">
        <f>scriv!AK96</f>
        <v/>
      </c>
      <c r="F134" s="156">
        <f>ROW()</f>
        <v>134</v>
      </c>
      <c r="I134" s="81" t="str">
        <f>IF(scriv!AA96&lt;&gt;"",scriv!AA96,J134)</f>
        <v/>
      </c>
      <c r="J134" s="81" t="str">
        <f>IF(scriv!AB96&lt;&gt;"",scriv!AB96,"")</f>
        <v/>
      </c>
      <c r="K134" s="82" t="str">
        <f t="shared" si="72"/>
        <v>none</v>
      </c>
      <c r="L134" s="82" t="str">
        <f t="shared" si="73"/>
        <v>+++&amp;speakTT=</v>
      </c>
      <c r="M134" s="82" t="str">
        <f t="shared" si="70"/>
        <v>OpenClose</v>
      </c>
      <c r="N134" s="82" t="str">
        <f t="shared" si="74"/>
        <v/>
      </c>
      <c r="O134" s="119" t="str">
        <f t="shared" si="75"/>
        <v/>
      </c>
      <c r="P134" s="81" t="str">
        <f>IF(scriv!I96&lt;&gt;"",scriv!I96,"")</f>
        <v/>
      </c>
      <c r="Q134" s="81" t="str">
        <f>IF(scriv!J96&lt;&gt;"",scriv!J96,"")</f>
        <v/>
      </c>
      <c r="R134" s="81">
        <f>IF(scriv!K96&lt;&gt;"",scriv!K96,
IF(I134&lt;&gt;"",1,$R$36))</f>
        <v>0</v>
      </c>
      <c r="S134" s="81" t="str">
        <f>IF(scriv!L96&lt;&gt;"",scriv!L96,
IF(scriv!AB96&lt;&gt;"",$S$36,"none"))</f>
        <v>none</v>
      </c>
      <c r="T134" s="81" t="str">
        <f>IF(scriv!Q96&lt;&gt;"",scriv!Q96,"")</f>
        <v/>
      </c>
      <c r="U134" s="81" t="str">
        <f>IF(scriv!R96&lt;&gt;"",scriv!R96,"")</f>
        <v/>
      </c>
      <c r="V134" s="81" t="str">
        <f>IF(scriv!S96&lt;&gt;"",scriv!S96,"")</f>
        <v/>
      </c>
      <c r="W134" s="81" t="str">
        <f>IF(scriv!T96&lt;&gt;"",scriv!T96,"")</f>
        <v/>
      </c>
      <c r="X134" s="81" t="str">
        <f>IF($E134="",
( IF(scriv!AD96&lt;&gt;"", LEFT( scriv!AD96, FIND(",",scriv!AD96)-1) &amp; "=" &amp; $AH134 &amp; RIGHT( scriv!AD96, LEN(scriv!AD96) + 1 - FIND(",",scriv!AD96)),
  IF($X$36&lt;&gt;"",LEFT( X$36, FIND(",",X$36)-1) &amp; "=" &amp; $AH134 &amp; RIGHT( X$36, LEN(X$36) + 1 - FIND(",",X$36)),""))),
IF(scriv!M96&lt;&gt;"", LEFT( scriv!M96, FIND(",",scriv!M96)-1) &amp; "=" &amp; $AH134 &amp; RIGHT( scriv!M96, LEN(scriv!M96) + 1 - FIND(",",scriv!M96)),
LEFT( X$37, FIND(",",X$37)-1) &amp; "=" &amp; $AH134 &amp; RIGHT( X$37, LEN(X$37) + 1 - FIND(",",X$37))))</f>
        <v>fadeOn=,0.6</v>
      </c>
      <c r="Y134" s="81" t="str">
        <f>IF($E134="",
( IF(scriv!AE96&lt;&gt;"", LEFT( scriv!AE96, FIND(",",scriv!AE96)-1) &amp; "=" &amp; $AH134 &amp; RIGHT( scriv!AE96, LEN(scriv!AE96) + 1 - FIND(",",scriv!AE96)),
  IF($Y$36&lt;&gt;"",LEFT( Y$36, FIND(",",Y$36)-1) &amp; "=" &amp; $AH134 &amp; RIGHT( Y$36, LEN(Y$36) + 1 - FIND(",",Y$36)),""))),
IF(scriv!N96&lt;&gt;"", LEFT( scriv!N96, FIND(",",scriv!N96)-1) &amp; "=" &amp; $AH134 &amp; RIGHT( scriv!N96, LEN(scriv!N96) + 1 - FIND(",",scriv!N96)),
LEFT( Y$37, FIND(",",Y$37)-1) &amp; "=" &amp; $AH134 &amp; RIGHT( Y$37, LEN(Y$37) + 1 - FIND(",",Y$37))))</f>
        <v>fadeOff=,0.6</v>
      </c>
      <c r="Z134" s="81" t="str">
        <f>IF($E134="",
( IF(scriv!AF96&lt;&gt;"", LEFT( scriv!AF96, FIND(",",scriv!AF96)-1) &amp; "=" &amp; $AH134 &amp; RIGHT( scriv!AF96, LEN(scriv!AF96) + 1 - FIND(",",scriv!AF96)),
  IF($Z$36&lt;&gt;"",LEFT( Z$36, FIND(",",Z$36)-1) &amp; "=" &amp; $AH134 &amp; RIGHT( Z$36, LEN(Z$36) + 1 - FIND(",",Z$36)),""))),
IF(scriv!O96&lt;&gt;"", LEFT( scriv!O96, FIND(",",scriv!O96)-1) &amp; "=" &amp; $AH134 &amp; RIGHT( scriv!O96, LEN(scriv!O96) + 1 - FIND(",",scriv!O96)),
LEFT( Z$37, FIND(",",Z$37)-1) &amp; "=" &amp; $AH134 &amp; RIGHT( Z$37, LEN(Z$37) + 1 - FIND(",",Z$37))))</f>
        <v>drawOpen=,1.2</v>
      </c>
      <c r="AA134" s="81" t="str">
        <f>IF($E134="",
( IF(scriv!AG96&lt;&gt;"", LEFT( scriv!AG96, FIND(",",scriv!AG96)-1) &amp; "=" &amp; $AH134 &amp; RIGHT( scriv!AG96, LEN(scriv!AG96) + 1 - FIND(",",scriv!AG96)),
  IF($AA$36&lt;&gt;"",LEFT( AA$36, FIND(",",AA$36)-1) &amp; "=" &amp; $AH134 &amp; RIGHT( AA$36, LEN(AA$36) + 1 - FIND(",",AA$36)),""))),
IF(scriv!P96&lt;&gt;"", LEFT( scriv!P96, FIND(",",scriv!P96)-1) &amp; "=" &amp; $AH134 &amp; RIGHT( scriv!P96, LEN(scriv!P96) + 1 - FIND(",",scriv!P96)),
LEFT( AA$37, FIND(",",AA$37)-1) &amp; "=" &amp; $AH134 &amp; RIGHT( AA$37, LEN(AA$37) + 1 - FIND(",",AA$37))))</f>
        <v>drawClose=,1.2</v>
      </c>
      <c r="AB134" s="167" t="str">
        <f t="shared" si="69"/>
        <v>noTitle</v>
      </c>
      <c r="AC134" s="167"/>
      <c r="AD134" s="45"/>
      <c r="AE134" s="168"/>
      <c r="AF134" s="169">
        <f>IF(D134="",scriv!B96,"")</f>
        <v>0</v>
      </c>
      <c r="AG134" s="170" t="str">
        <f t="shared" si="76"/>
        <v/>
      </c>
      <c r="AH134" s="169" t="str">
        <f t="shared" si="77"/>
        <v/>
      </c>
      <c r="AI134" s="169" t="str">
        <f t="shared" si="78"/>
        <v/>
      </c>
      <c r="AJ134" s="86">
        <f>ROUNDDOWN( (LEN(scriv!B96)+1) / 2, 0 )</f>
        <v>0</v>
      </c>
      <c r="AK134" s="82">
        <f t="shared" si="79"/>
        <v>0</v>
      </c>
      <c r="AL134" s="82" t="str">
        <f t="shared" si="80"/>
        <v>-</v>
      </c>
      <c r="AM134" s="82" t="str">
        <f t="shared" si="81"/>
        <v>-</v>
      </c>
      <c r="AN134" s="82" t="str">
        <f t="shared" si="82"/>
        <v>-</v>
      </c>
      <c r="AO134" s="82" t="str">
        <f t="shared" si="83"/>
        <v>-</v>
      </c>
      <c r="AP134" s="82" t="str">
        <f t="shared" si="84"/>
        <v>-</v>
      </c>
      <c r="AQ134" s="82" t="str">
        <f t="shared" si="85"/>
        <v>-</v>
      </c>
      <c r="AR134" s="82" t="str">
        <f t="shared" si="86"/>
        <v>-</v>
      </c>
      <c r="AT134" s="82">
        <f t="shared" si="87"/>
        <v>10</v>
      </c>
      <c r="AU134" s="82" t="str">
        <f ca="1">IF(    MAX(OFFSET(AL134,0,0,MATCH("-",AL134:AL$638,0))) = 0,"",
IFERROR(MAX(OFFSET(AL134,0,0,MATCH("-",AL134:AL$638,0))),""))</f>
        <v/>
      </c>
      <c r="AV134" s="82" t="str">
        <f ca="1">IF(    MAX(OFFSET(AM134,0,0,MATCH("-",AM134:AM$638,0))) = 0,"",
IFERROR(MAX(OFFSET(AM134,0,0,MATCH("-",AM134:AM$638,0))),""))</f>
        <v/>
      </c>
      <c r="AW134" s="82" t="str">
        <f ca="1">IF(    MAX(OFFSET(AN134,0,0,MATCH("-",AN134:AN$638,0))) = 0,"",
IFERROR(MAX(OFFSET(AN134,0,0,MATCH("-",AN134:AN$638,0))),""))</f>
        <v/>
      </c>
      <c r="AX134" s="82" t="str">
        <f ca="1">IF(    MAX(OFFSET(AO134,0,0,MATCH("-",AO134:AO$638,0))) = 0,"",
IFERROR(MAX(OFFSET(AO134,0,0,MATCH("-",AO134:AO$638,0))),""))</f>
        <v/>
      </c>
      <c r="AY134" s="82" t="str">
        <f ca="1">IF(    MAX(OFFSET(AP134,0,0,MATCH("-",AP134:AP$638,0))) = 0,"",
IFERROR(MAX(OFFSET(AP134,0,0,MATCH("-",AP134:AP$638,0))),""))</f>
        <v/>
      </c>
      <c r="AZ134" s="82" t="str">
        <f ca="1">IF(    MAX(OFFSET(AQ134,0,0,MATCH("-",AQ134:AQ$638,0))) = 0,"",
IFERROR(MAX(OFFSET(AQ134,0,0,MATCH("-",AQ134:AQ$638,0))),""))</f>
        <v/>
      </c>
      <c r="BA134" s="82" t="str">
        <f ca="1">IF(    MAX(OFFSET(AR134,0,0,MATCH("-",AR134:AR$638,0))) = 0,"",
IFERROR(MAX(OFFSET(AR134,0,0,MATCH("-",AR134:AR$638,0))),""))</f>
        <v/>
      </c>
      <c r="BB134" s="112">
        <f t="shared" ca="1" si="88"/>
        <v>-198</v>
      </c>
      <c r="BC134" s="111" t="str">
        <f t="shared" ca="1" si="89"/>
        <v>Radius</v>
      </c>
      <c r="BD134" s="112">
        <f t="shared" ca="1" si="90"/>
        <v>0</v>
      </c>
      <c r="BE134" s="111">
        <f t="shared" ca="1" si="91"/>
        <v>200</v>
      </c>
      <c r="BF134" s="113" t="e">
        <f t="shared" ca="1" si="92"/>
        <v>#VALUE!</v>
      </c>
      <c r="BG134" s="113" t="e">
        <f t="shared" ca="1" si="93"/>
        <v>#VALUE!</v>
      </c>
      <c r="BH134" s="112">
        <f t="shared" ca="1" si="94"/>
        <v>2000</v>
      </c>
      <c r="BI134" s="112">
        <f t="shared" ca="1" si="95"/>
        <v>200</v>
      </c>
      <c r="BJ134" s="157"/>
      <c r="BK134" s="157"/>
      <c r="BL134" s="158" t="str">
        <f>scriv!AI96</f>
        <v/>
      </c>
      <c r="BM134" s="157"/>
      <c r="BN134" s="157" t="str">
        <f t="shared" si="96"/>
        <v>node</v>
      </c>
      <c r="BO134" s="157"/>
      <c r="BP134" s="159">
        <f t="shared" ca="1" si="97"/>
        <v>0</v>
      </c>
      <c r="BQ134" s="159">
        <f t="shared" ca="1" si="98"/>
        <v>0</v>
      </c>
      <c r="BR134" s="159">
        <f t="shared" si="99"/>
        <v>1</v>
      </c>
      <c r="BS134" s="159" t="str">
        <f t="shared" si="100"/>
        <v>symbol</v>
      </c>
      <c r="BT134" s="157" t="str">
        <f ca="1">IF(scriv!V96&lt;&gt;"",scriv!V96,
IF(E134="",IFERROR(VLOOKUP(BL134,$AH$40:$BT$638,39,FALSE),$BT$36),
$BT$37))</f>
        <v>NodeSquare</v>
      </c>
      <c r="BU134" s="166">
        <f t="shared" ca="1" si="101"/>
        <v>2000</v>
      </c>
      <c r="BV134" s="166">
        <f t="shared" ca="1" si="102"/>
        <v>200</v>
      </c>
      <c r="BW134" s="166">
        <f t="shared" ca="1" si="103"/>
        <v>0</v>
      </c>
      <c r="BX134" s="166">
        <f t="shared" ca="1" si="104"/>
        <v>0</v>
      </c>
      <c r="BY134" s="180" t="str">
        <f t="shared" si="105"/>
        <v/>
      </c>
      <c r="BZ134" s="180" t="str">
        <f t="shared" si="106"/>
        <v/>
      </c>
      <c r="CA134" s="81" t="str">
        <f>IF(scriv!E96&lt;&gt;"",scriv!E96,"")</f>
        <v/>
      </c>
      <c r="CB134" s="82">
        <f t="shared" si="71"/>
        <v>0</v>
      </c>
      <c r="CC134" s="82">
        <f t="shared" si="107"/>
        <v>0</v>
      </c>
      <c r="CD134" s="82" t="str">
        <f t="shared" si="108"/>
        <v>-</v>
      </c>
      <c r="CE134" s="82" t="str">
        <f t="shared" si="109"/>
        <v>-</v>
      </c>
      <c r="CF134" s="82" t="str">
        <f t="shared" si="110"/>
        <v>-</v>
      </c>
      <c r="CG134" s="82" t="str">
        <f t="shared" si="111"/>
        <v>-</v>
      </c>
      <c r="CH134" s="82" t="str">
        <f t="shared" si="112"/>
        <v>-</v>
      </c>
      <c r="CI134" s="82" t="str">
        <f t="shared" si="113"/>
        <v>-</v>
      </c>
      <c r="CJ134" s="82" t="str">
        <f t="shared" si="114"/>
        <v>-</v>
      </c>
      <c r="CK134" s="82" t="str">
        <f t="shared" si="115"/>
        <v>-</v>
      </c>
    </row>
    <row r="135" spans="1:89" s="82" customFormat="1" ht="18" customHeight="1">
      <c r="A135" s="81" t="str">
        <f>scriv!AH97</f>
        <v/>
      </c>
      <c r="B135" s="81" t="str">
        <f>IF(scriv!D97&lt;&gt;"",scriv!D97,"")</f>
        <v/>
      </c>
      <c r="C135" s="81" t="str">
        <f>IF( scriv!AL97&lt;&gt;"", IF(D135&lt;&gt;"","connection ","")&amp;scriv!AL97,IF(D135&lt;&gt;"","connection",""))</f>
        <v/>
      </c>
      <c r="D135" s="82" t="str">
        <f>scriv!AJ97</f>
        <v/>
      </c>
      <c r="E135" s="82" t="str">
        <f>scriv!AK97</f>
        <v/>
      </c>
      <c r="F135" s="156">
        <f>ROW()</f>
        <v>135</v>
      </c>
      <c r="I135" s="81" t="str">
        <f>IF(scriv!AA97&lt;&gt;"",scriv!AA97,J135)</f>
        <v/>
      </c>
      <c r="J135" s="81" t="str">
        <f>IF(scriv!AB97&lt;&gt;"",scriv!AB97,"")</f>
        <v/>
      </c>
      <c r="K135" s="82" t="str">
        <f t="shared" si="72"/>
        <v>none</v>
      </c>
      <c r="L135" s="82" t="str">
        <f t="shared" si="73"/>
        <v>+++&amp;speakTT=</v>
      </c>
      <c r="M135" s="82" t="str">
        <f t="shared" si="70"/>
        <v>OpenClose</v>
      </c>
      <c r="N135" s="82" t="str">
        <f t="shared" si="74"/>
        <v/>
      </c>
      <c r="O135" s="119" t="str">
        <f t="shared" si="75"/>
        <v/>
      </c>
      <c r="P135" s="81" t="str">
        <f>IF(scriv!I97&lt;&gt;"",scriv!I97,"")</f>
        <v/>
      </c>
      <c r="Q135" s="81" t="str">
        <f>IF(scriv!J97&lt;&gt;"",scriv!J97,"")</f>
        <v/>
      </c>
      <c r="R135" s="81">
        <f>IF(scriv!K97&lt;&gt;"",scriv!K97,
IF(I135&lt;&gt;"",1,$R$36))</f>
        <v>0</v>
      </c>
      <c r="S135" s="81" t="str">
        <f>IF(scriv!L97&lt;&gt;"",scriv!L97,
IF(scriv!AB97&lt;&gt;"",$S$36,"none"))</f>
        <v>none</v>
      </c>
      <c r="T135" s="81" t="str">
        <f>IF(scriv!Q97&lt;&gt;"",scriv!Q97,"")</f>
        <v/>
      </c>
      <c r="U135" s="81" t="str">
        <f>IF(scriv!R97&lt;&gt;"",scriv!R97,"")</f>
        <v/>
      </c>
      <c r="V135" s="81" t="str">
        <f>IF(scriv!S97&lt;&gt;"",scriv!S97,"")</f>
        <v/>
      </c>
      <c r="W135" s="81" t="str">
        <f>IF(scriv!T97&lt;&gt;"",scriv!T97,"")</f>
        <v/>
      </c>
      <c r="X135" s="81" t="str">
        <f>IF($E135="",
( IF(scriv!AD97&lt;&gt;"", LEFT( scriv!AD97, FIND(",",scriv!AD97)-1) &amp; "=" &amp; $AH135 &amp; RIGHT( scriv!AD97, LEN(scriv!AD97) + 1 - FIND(",",scriv!AD97)),
  IF($X$36&lt;&gt;"",LEFT( X$36, FIND(",",X$36)-1) &amp; "=" &amp; $AH135 &amp; RIGHT( X$36, LEN(X$36) + 1 - FIND(",",X$36)),""))),
IF(scriv!M97&lt;&gt;"", LEFT( scriv!M97, FIND(",",scriv!M97)-1) &amp; "=" &amp; $AH135 &amp; RIGHT( scriv!M97, LEN(scriv!M97) + 1 - FIND(",",scriv!M97)),
LEFT( X$37, FIND(",",X$37)-1) &amp; "=" &amp; $AH135 &amp; RIGHT( X$37, LEN(X$37) + 1 - FIND(",",X$37))))</f>
        <v>fadeOn=,0.6</v>
      </c>
      <c r="Y135" s="81" t="str">
        <f>IF($E135="",
( IF(scriv!AE97&lt;&gt;"", LEFT( scriv!AE97, FIND(",",scriv!AE97)-1) &amp; "=" &amp; $AH135 &amp; RIGHT( scriv!AE97, LEN(scriv!AE97) + 1 - FIND(",",scriv!AE97)),
  IF($Y$36&lt;&gt;"",LEFT( Y$36, FIND(",",Y$36)-1) &amp; "=" &amp; $AH135 &amp; RIGHT( Y$36, LEN(Y$36) + 1 - FIND(",",Y$36)),""))),
IF(scriv!N97&lt;&gt;"", LEFT( scriv!N97, FIND(",",scriv!N97)-1) &amp; "=" &amp; $AH135 &amp; RIGHT( scriv!N97, LEN(scriv!N97) + 1 - FIND(",",scriv!N97)),
LEFT( Y$37, FIND(",",Y$37)-1) &amp; "=" &amp; $AH135 &amp; RIGHT( Y$37, LEN(Y$37) + 1 - FIND(",",Y$37))))</f>
        <v>fadeOff=,0.6</v>
      </c>
      <c r="Z135" s="81" t="str">
        <f>IF($E135="",
( IF(scriv!AF97&lt;&gt;"", LEFT( scriv!AF97, FIND(",",scriv!AF97)-1) &amp; "=" &amp; $AH135 &amp; RIGHT( scriv!AF97, LEN(scriv!AF97) + 1 - FIND(",",scriv!AF97)),
  IF($Z$36&lt;&gt;"",LEFT( Z$36, FIND(",",Z$36)-1) &amp; "=" &amp; $AH135 &amp; RIGHT( Z$36, LEN(Z$36) + 1 - FIND(",",Z$36)),""))),
IF(scriv!O97&lt;&gt;"", LEFT( scriv!O97, FIND(",",scriv!O97)-1) &amp; "=" &amp; $AH135 &amp; RIGHT( scriv!O97, LEN(scriv!O97) + 1 - FIND(",",scriv!O97)),
LEFT( Z$37, FIND(",",Z$37)-1) &amp; "=" &amp; $AH135 &amp; RIGHT( Z$37, LEN(Z$37) + 1 - FIND(",",Z$37))))</f>
        <v>drawOpen=,1.2</v>
      </c>
      <c r="AA135" s="81" t="str">
        <f>IF($E135="",
( IF(scriv!AG97&lt;&gt;"", LEFT( scriv!AG97, FIND(",",scriv!AG97)-1) &amp; "=" &amp; $AH135 &amp; RIGHT( scriv!AG97, LEN(scriv!AG97) + 1 - FIND(",",scriv!AG97)),
  IF($AA$36&lt;&gt;"",LEFT( AA$36, FIND(",",AA$36)-1) &amp; "=" &amp; $AH135 &amp; RIGHT( AA$36, LEN(AA$36) + 1 - FIND(",",AA$36)),""))),
IF(scriv!P97&lt;&gt;"", LEFT( scriv!P97, FIND(",",scriv!P97)-1) &amp; "=" &amp; $AH135 &amp; RIGHT( scriv!P97, LEN(scriv!P97) + 1 - FIND(",",scriv!P97)),
LEFT( AA$37, FIND(",",AA$37)-1) &amp; "=" &amp; $AH135 &amp; RIGHT( AA$37, LEN(AA$37) + 1 - FIND(",",AA$37))))</f>
        <v>drawClose=,1.2</v>
      </c>
      <c r="AB135" s="167" t="str">
        <f t="shared" si="69"/>
        <v>noTitle</v>
      </c>
      <c r="AC135" s="167"/>
      <c r="AD135" s="45"/>
      <c r="AE135" s="168"/>
      <c r="AF135" s="169">
        <f>IF(D135="",scriv!B97,"")</f>
        <v>0</v>
      </c>
      <c r="AG135" s="170" t="str">
        <f t="shared" si="76"/>
        <v/>
      </c>
      <c r="AH135" s="169" t="str">
        <f t="shared" si="77"/>
        <v/>
      </c>
      <c r="AI135" s="169" t="str">
        <f t="shared" si="78"/>
        <v/>
      </c>
      <c r="AJ135" s="86">
        <f>ROUNDDOWN( (LEN(scriv!B97)+1) / 2, 0 )</f>
        <v>0</v>
      </c>
      <c r="AK135" s="82">
        <f t="shared" si="79"/>
        <v>0</v>
      </c>
      <c r="AL135" s="82" t="str">
        <f t="shared" si="80"/>
        <v>-</v>
      </c>
      <c r="AM135" s="82" t="str">
        <f t="shared" si="81"/>
        <v>-</v>
      </c>
      <c r="AN135" s="82" t="str">
        <f t="shared" si="82"/>
        <v>-</v>
      </c>
      <c r="AO135" s="82" t="str">
        <f t="shared" si="83"/>
        <v>-</v>
      </c>
      <c r="AP135" s="82" t="str">
        <f t="shared" si="84"/>
        <v>-</v>
      </c>
      <c r="AQ135" s="82" t="str">
        <f t="shared" si="85"/>
        <v>-</v>
      </c>
      <c r="AR135" s="82" t="str">
        <f t="shared" si="86"/>
        <v>-</v>
      </c>
      <c r="AT135" s="82">
        <f t="shared" si="87"/>
        <v>10</v>
      </c>
      <c r="AU135" s="82" t="str">
        <f ca="1">IF(    MAX(OFFSET(AL135,0,0,MATCH("-",AL135:AL$638,0))) = 0,"",
IFERROR(MAX(OFFSET(AL135,0,0,MATCH("-",AL135:AL$638,0))),""))</f>
        <v/>
      </c>
      <c r="AV135" s="82" t="str">
        <f ca="1">IF(    MAX(OFFSET(AM135,0,0,MATCH("-",AM135:AM$638,0))) = 0,"",
IFERROR(MAX(OFFSET(AM135,0,0,MATCH("-",AM135:AM$638,0))),""))</f>
        <v/>
      </c>
      <c r="AW135" s="82" t="str">
        <f ca="1">IF(    MAX(OFFSET(AN135,0,0,MATCH("-",AN135:AN$638,0))) = 0,"",
IFERROR(MAX(OFFSET(AN135,0,0,MATCH("-",AN135:AN$638,0))),""))</f>
        <v/>
      </c>
      <c r="AX135" s="82" t="str">
        <f ca="1">IF(    MAX(OFFSET(AO135,0,0,MATCH("-",AO135:AO$638,0))) = 0,"",
IFERROR(MAX(OFFSET(AO135,0,0,MATCH("-",AO135:AO$638,0))),""))</f>
        <v/>
      </c>
      <c r="AY135" s="82" t="str">
        <f ca="1">IF(    MAX(OFFSET(AP135,0,0,MATCH("-",AP135:AP$638,0))) = 0,"",
IFERROR(MAX(OFFSET(AP135,0,0,MATCH("-",AP135:AP$638,0))),""))</f>
        <v/>
      </c>
      <c r="AZ135" s="82" t="str">
        <f ca="1">IF(    MAX(OFFSET(AQ135,0,0,MATCH("-",AQ135:AQ$638,0))) = 0,"",
IFERROR(MAX(OFFSET(AQ135,0,0,MATCH("-",AQ135:AQ$638,0))),""))</f>
        <v/>
      </c>
      <c r="BA135" s="82" t="str">
        <f ca="1">IF(    MAX(OFFSET(AR135,0,0,MATCH("-",AR135:AR$638,0))) = 0,"",
IFERROR(MAX(OFFSET(AR135,0,0,MATCH("-",AR135:AR$638,0))),""))</f>
        <v/>
      </c>
      <c r="BB135" s="112">
        <f t="shared" ca="1" si="88"/>
        <v>-198</v>
      </c>
      <c r="BC135" s="111" t="str">
        <f t="shared" ca="1" si="89"/>
        <v>Radius</v>
      </c>
      <c r="BD135" s="112">
        <f t="shared" ca="1" si="90"/>
        <v>0</v>
      </c>
      <c r="BE135" s="111">
        <f t="shared" ca="1" si="91"/>
        <v>200</v>
      </c>
      <c r="BF135" s="113" t="e">
        <f t="shared" ca="1" si="92"/>
        <v>#VALUE!</v>
      </c>
      <c r="BG135" s="113" t="e">
        <f t="shared" ca="1" si="93"/>
        <v>#VALUE!</v>
      </c>
      <c r="BH135" s="112">
        <f t="shared" ca="1" si="94"/>
        <v>2000</v>
      </c>
      <c r="BI135" s="112">
        <f t="shared" ca="1" si="95"/>
        <v>200</v>
      </c>
      <c r="BJ135" s="157"/>
      <c r="BK135" s="157"/>
      <c r="BL135" s="158" t="str">
        <f>scriv!AI97</f>
        <v/>
      </c>
      <c r="BM135" s="157"/>
      <c r="BN135" s="157" t="str">
        <f t="shared" si="96"/>
        <v>node</v>
      </c>
      <c r="BO135" s="157"/>
      <c r="BP135" s="159">
        <f t="shared" ca="1" si="97"/>
        <v>0</v>
      </c>
      <c r="BQ135" s="159">
        <f t="shared" ca="1" si="98"/>
        <v>0</v>
      </c>
      <c r="BR135" s="159">
        <f t="shared" si="99"/>
        <v>1</v>
      </c>
      <c r="BS135" s="159" t="str">
        <f t="shared" si="100"/>
        <v>symbol</v>
      </c>
      <c r="BT135" s="157" t="str">
        <f ca="1">IF(scriv!V97&lt;&gt;"",scriv!V97,
IF(E135="",IFERROR(VLOOKUP(BL135,$AH$40:$BT$638,39,FALSE),$BT$36),
$BT$37))</f>
        <v>NodeSquare</v>
      </c>
      <c r="BU135" s="166">
        <f t="shared" ca="1" si="101"/>
        <v>2000</v>
      </c>
      <c r="BV135" s="166">
        <f t="shared" ca="1" si="102"/>
        <v>200</v>
      </c>
      <c r="BW135" s="166">
        <f t="shared" ca="1" si="103"/>
        <v>0</v>
      </c>
      <c r="BX135" s="166">
        <f t="shared" ca="1" si="104"/>
        <v>0</v>
      </c>
      <c r="BY135" s="180" t="str">
        <f t="shared" si="105"/>
        <v/>
      </c>
      <c r="BZ135" s="180" t="str">
        <f t="shared" si="106"/>
        <v/>
      </c>
      <c r="CA135" s="81" t="str">
        <f>IF(scriv!E97&lt;&gt;"",scriv!E97,"")</f>
        <v/>
      </c>
      <c r="CB135" s="82">
        <f t="shared" si="71"/>
        <v>0</v>
      </c>
      <c r="CC135" s="82">
        <f t="shared" si="107"/>
        <v>0</v>
      </c>
      <c r="CD135" s="82" t="str">
        <f t="shared" si="108"/>
        <v>-</v>
      </c>
      <c r="CE135" s="82" t="str">
        <f t="shared" si="109"/>
        <v>-</v>
      </c>
      <c r="CF135" s="82" t="str">
        <f t="shared" si="110"/>
        <v>-</v>
      </c>
      <c r="CG135" s="82" t="str">
        <f t="shared" si="111"/>
        <v>-</v>
      </c>
      <c r="CH135" s="82" t="str">
        <f t="shared" si="112"/>
        <v>-</v>
      </c>
      <c r="CI135" s="82" t="str">
        <f t="shared" si="113"/>
        <v>-</v>
      </c>
      <c r="CJ135" s="82" t="str">
        <f t="shared" si="114"/>
        <v>-</v>
      </c>
      <c r="CK135" s="82" t="str">
        <f t="shared" si="115"/>
        <v>-</v>
      </c>
    </row>
    <row r="136" spans="1:89" s="82" customFormat="1" ht="18" customHeight="1">
      <c r="A136" s="81" t="str">
        <f>scriv!AH98</f>
        <v/>
      </c>
      <c r="B136" s="81" t="str">
        <f>IF(scriv!D98&lt;&gt;"",scriv!D98,"")</f>
        <v/>
      </c>
      <c r="C136" s="81" t="str">
        <f>IF( scriv!AL98&lt;&gt;"", IF(D136&lt;&gt;"","connection ","")&amp;scriv!AL98,IF(D136&lt;&gt;"","connection",""))</f>
        <v/>
      </c>
      <c r="D136" s="82" t="str">
        <f>scriv!AJ98</f>
        <v/>
      </c>
      <c r="E136" s="82" t="str">
        <f>scriv!AK98</f>
        <v/>
      </c>
      <c r="F136" s="156">
        <f>ROW()</f>
        <v>136</v>
      </c>
      <c r="I136" s="81" t="str">
        <f>IF(scriv!AA98&lt;&gt;"",scriv!AA98,J136)</f>
        <v/>
      </c>
      <c r="J136" s="81" t="str">
        <f>IF(scriv!AB98&lt;&gt;"",scriv!AB98,"")</f>
        <v/>
      </c>
      <c r="K136" s="82" t="str">
        <f t="shared" si="72"/>
        <v>none</v>
      </c>
      <c r="L136" s="82" t="str">
        <f t="shared" si="73"/>
        <v>+++&amp;speakTT=</v>
      </c>
      <c r="M136" s="82" t="str">
        <f t="shared" si="70"/>
        <v>OpenClose</v>
      </c>
      <c r="N136" s="82" t="str">
        <f t="shared" si="74"/>
        <v/>
      </c>
      <c r="O136" s="119" t="str">
        <f t="shared" si="75"/>
        <v/>
      </c>
      <c r="P136" s="81" t="str">
        <f>IF(scriv!I98&lt;&gt;"",scriv!I98,"")</f>
        <v/>
      </c>
      <c r="Q136" s="81" t="str">
        <f>IF(scriv!J98&lt;&gt;"",scriv!J98,"")</f>
        <v/>
      </c>
      <c r="R136" s="81">
        <f>IF(scriv!K98&lt;&gt;"",scriv!K98,
IF(I136&lt;&gt;"",1,$R$36))</f>
        <v>0</v>
      </c>
      <c r="S136" s="81" t="str">
        <f>IF(scriv!L98&lt;&gt;"",scriv!L98,
IF(scriv!AB98&lt;&gt;"",$S$36,"none"))</f>
        <v>none</v>
      </c>
      <c r="T136" s="81" t="str">
        <f>IF(scriv!Q98&lt;&gt;"",scriv!Q98,"")</f>
        <v/>
      </c>
      <c r="U136" s="81" t="str">
        <f>IF(scriv!R98&lt;&gt;"",scriv!R98,"")</f>
        <v/>
      </c>
      <c r="V136" s="81" t="str">
        <f>IF(scriv!S98&lt;&gt;"",scriv!S98,"")</f>
        <v/>
      </c>
      <c r="W136" s="81" t="str">
        <f>IF(scriv!T98&lt;&gt;"",scriv!T98,"")</f>
        <v/>
      </c>
      <c r="X136" s="81" t="str">
        <f>IF($E136="",
( IF(scriv!AD98&lt;&gt;"", LEFT( scriv!AD98, FIND(",",scriv!AD98)-1) &amp; "=" &amp; $AH136 &amp; RIGHT( scriv!AD98, LEN(scriv!AD98) + 1 - FIND(",",scriv!AD98)),
  IF($X$36&lt;&gt;"",LEFT( X$36, FIND(",",X$36)-1) &amp; "=" &amp; $AH136 &amp; RIGHT( X$36, LEN(X$36) + 1 - FIND(",",X$36)),""))),
IF(scriv!M98&lt;&gt;"", LEFT( scriv!M98, FIND(",",scriv!M98)-1) &amp; "=" &amp; $AH136 &amp; RIGHT( scriv!M98, LEN(scriv!M98) + 1 - FIND(",",scriv!M98)),
LEFT( X$37, FIND(",",X$37)-1) &amp; "=" &amp; $AH136 &amp; RIGHT( X$37, LEN(X$37) + 1 - FIND(",",X$37))))</f>
        <v>fadeOn=,0.6</v>
      </c>
      <c r="Y136" s="81" t="str">
        <f>IF($E136="",
( IF(scriv!AE98&lt;&gt;"", LEFT( scriv!AE98, FIND(",",scriv!AE98)-1) &amp; "=" &amp; $AH136 &amp; RIGHT( scriv!AE98, LEN(scriv!AE98) + 1 - FIND(",",scriv!AE98)),
  IF($Y$36&lt;&gt;"",LEFT( Y$36, FIND(",",Y$36)-1) &amp; "=" &amp; $AH136 &amp; RIGHT( Y$36, LEN(Y$36) + 1 - FIND(",",Y$36)),""))),
IF(scriv!N98&lt;&gt;"", LEFT( scriv!N98, FIND(",",scriv!N98)-1) &amp; "=" &amp; $AH136 &amp; RIGHT( scriv!N98, LEN(scriv!N98) + 1 - FIND(",",scriv!N98)),
LEFT( Y$37, FIND(",",Y$37)-1) &amp; "=" &amp; $AH136 &amp; RIGHT( Y$37, LEN(Y$37) + 1 - FIND(",",Y$37))))</f>
        <v>fadeOff=,0.6</v>
      </c>
      <c r="Z136" s="81" t="str">
        <f>IF($E136="",
( IF(scriv!AF98&lt;&gt;"", LEFT( scriv!AF98, FIND(",",scriv!AF98)-1) &amp; "=" &amp; $AH136 &amp; RIGHT( scriv!AF98, LEN(scriv!AF98) + 1 - FIND(",",scriv!AF98)),
  IF($Z$36&lt;&gt;"",LEFT( Z$36, FIND(",",Z$36)-1) &amp; "=" &amp; $AH136 &amp; RIGHT( Z$36, LEN(Z$36) + 1 - FIND(",",Z$36)),""))),
IF(scriv!O98&lt;&gt;"", LEFT( scriv!O98, FIND(",",scriv!O98)-1) &amp; "=" &amp; $AH136 &amp; RIGHT( scriv!O98, LEN(scriv!O98) + 1 - FIND(",",scriv!O98)),
LEFT( Z$37, FIND(",",Z$37)-1) &amp; "=" &amp; $AH136 &amp; RIGHT( Z$37, LEN(Z$37) + 1 - FIND(",",Z$37))))</f>
        <v>drawOpen=,1.2</v>
      </c>
      <c r="AA136" s="81" t="str">
        <f>IF($E136="",
( IF(scriv!AG98&lt;&gt;"", LEFT( scriv!AG98, FIND(",",scriv!AG98)-1) &amp; "=" &amp; $AH136 &amp; RIGHT( scriv!AG98, LEN(scriv!AG98) + 1 - FIND(",",scriv!AG98)),
  IF($AA$36&lt;&gt;"",LEFT( AA$36, FIND(",",AA$36)-1) &amp; "=" &amp; $AH136 &amp; RIGHT( AA$36, LEN(AA$36) + 1 - FIND(",",AA$36)),""))),
IF(scriv!P98&lt;&gt;"", LEFT( scriv!P98, FIND(",",scriv!P98)-1) &amp; "=" &amp; $AH136 &amp; RIGHT( scriv!P98, LEN(scriv!P98) + 1 - FIND(",",scriv!P98)),
LEFT( AA$37, FIND(",",AA$37)-1) &amp; "=" &amp; $AH136 &amp; RIGHT( AA$37, LEN(AA$37) + 1 - FIND(",",AA$37))))</f>
        <v>drawClose=,1.2</v>
      </c>
      <c r="AB136" s="167" t="str">
        <f t="shared" si="69"/>
        <v>noTitle</v>
      </c>
      <c r="AC136" s="167"/>
      <c r="AD136" s="45"/>
      <c r="AE136" s="168"/>
      <c r="AF136" s="169">
        <f>IF(D136="",scriv!B98,"")</f>
        <v>0</v>
      </c>
      <c r="AG136" s="170" t="str">
        <f t="shared" si="76"/>
        <v/>
      </c>
      <c r="AH136" s="169" t="str">
        <f t="shared" si="77"/>
        <v/>
      </c>
      <c r="AI136" s="169" t="str">
        <f t="shared" si="78"/>
        <v/>
      </c>
      <c r="AJ136" s="86">
        <f>ROUNDDOWN( (LEN(scriv!B98)+1) / 2, 0 )</f>
        <v>0</v>
      </c>
      <c r="AK136" s="82">
        <f t="shared" si="79"/>
        <v>0</v>
      </c>
      <c r="AL136" s="82" t="str">
        <f t="shared" si="80"/>
        <v>-</v>
      </c>
      <c r="AM136" s="82" t="str">
        <f t="shared" si="81"/>
        <v>-</v>
      </c>
      <c r="AN136" s="82" t="str">
        <f t="shared" si="82"/>
        <v>-</v>
      </c>
      <c r="AO136" s="82" t="str">
        <f t="shared" si="83"/>
        <v>-</v>
      </c>
      <c r="AP136" s="82" t="str">
        <f t="shared" si="84"/>
        <v>-</v>
      </c>
      <c r="AQ136" s="82" t="str">
        <f t="shared" si="85"/>
        <v>-</v>
      </c>
      <c r="AR136" s="82" t="str">
        <f t="shared" si="86"/>
        <v>-</v>
      </c>
      <c r="AT136" s="82">
        <f t="shared" si="87"/>
        <v>10</v>
      </c>
      <c r="AU136" s="82" t="str">
        <f ca="1">IF(    MAX(OFFSET(AL136,0,0,MATCH("-",AL136:AL$638,0))) = 0,"",
IFERROR(MAX(OFFSET(AL136,0,0,MATCH("-",AL136:AL$638,0))),""))</f>
        <v/>
      </c>
      <c r="AV136" s="82" t="str">
        <f ca="1">IF(    MAX(OFFSET(AM136,0,0,MATCH("-",AM136:AM$638,0))) = 0,"",
IFERROR(MAX(OFFSET(AM136,0,0,MATCH("-",AM136:AM$638,0))),""))</f>
        <v/>
      </c>
      <c r="AW136" s="82" t="str">
        <f ca="1">IF(    MAX(OFFSET(AN136,0,0,MATCH("-",AN136:AN$638,0))) = 0,"",
IFERROR(MAX(OFFSET(AN136,0,0,MATCH("-",AN136:AN$638,0))),""))</f>
        <v/>
      </c>
      <c r="AX136" s="82" t="str">
        <f ca="1">IF(    MAX(OFFSET(AO136,0,0,MATCH("-",AO136:AO$638,0))) = 0,"",
IFERROR(MAX(OFFSET(AO136,0,0,MATCH("-",AO136:AO$638,0))),""))</f>
        <v/>
      </c>
      <c r="AY136" s="82" t="str">
        <f ca="1">IF(    MAX(OFFSET(AP136,0,0,MATCH("-",AP136:AP$638,0))) = 0,"",
IFERROR(MAX(OFFSET(AP136,0,0,MATCH("-",AP136:AP$638,0))),""))</f>
        <v/>
      </c>
      <c r="AZ136" s="82" t="str">
        <f ca="1">IF(    MAX(OFFSET(AQ136,0,0,MATCH("-",AQ136:AQ$638,0))) = 0,"",
IFERROR(MAX(OFFSET(AQ136,0,0,MATCH("-",AQ136:AQ$638,0))),""))</f>
        <v/>
      </c>
      <c r="BA136" s="82" t="str">
        <f ca="1">IF(    MAX(OFFSET(AR136,0,0,MATCH("-",AR136:AR$638,0))) = 0,"",
IFERROR(MAX(OFFSET(AR136,0,0,MATCH("-",AR136:AR$638,0))),""))</f>
        <v/>
      </c>
      <c r="BB136" s="112">
        <f t="shared" ca="1" si="88"/>
        <v>-198</v>
      </c>
      <c r="BC136" s="111" t="str">
        <f t="shared" ca="1" si="89"/>
        <v>Radius</v>
      </c>
      <c r="BD136" s="112">
        <f t="shared" ca="1" si="90"/>
        <v>0</v>
      </c>
      <c r="BE136" s="111">
        <f t="shared" ca="1" si="91"/>
        <v>200</v>
      </c>
      <c r="BF136" s="113" t="e">
        <f t="shared" ca="1" si="92"/>
        <v>#VALUE!</v>
      </c>
      <c r="BG136" s="113" t="e">
        <f t="shared" ca="1" si="93"/>
        <v>#VALUE!</v>
      </c>
      <c r="BH136" s="112">
        <f t="shared" ca="1" si="94"/>
        <v>2000</v>
      </c>
      <c r="BI136" s="112">
        <f t="shared" ca="1" si="95"/>
        <v>200</v>
      </c>
      <c r="BJ136" s="157"/>
      <c r="BK136" s="157"/>
      <c r="BL136" s="158" t="str">
        <f>scriv!AI98</f>
        <v/>
      </c>
      <c r="BM136" s="157"/>
      <c r="BN136" s="157" t="str">
        <f t="shared" si="96"/>
        <v>node</v>
      </c>
      <c r="BO136" s="157"/>
      <c r="BP136" s="159">
        <f t="shared" ca="1" si="97"/>
        <v>0</v>
      </c>
      <c r="BQ136" s="159">
        <f t="shared" ca="1" si="98"/>
        <v>0</v>
      </c>
      <c r="BR136" s="159">
        <f t="shared" si="99"/>
        <v>1</v>
      </c>
      <c r="BS136" s="159" t="str">
        <f t="shared" si="100"/>
        <v>symbol</v>
      </c>
      <c r="BT136" s="157" t="str">
        <f ca="1">IF(scriv!V98&lt;&gt;"",scriv!V98,
IF(E136="",IFERROR(VLOOKUP(BL136,$AH$40:$BT$638,39,FALSE),$BT$36),
$BT$37))</f>
        <v>NodeSquare</v>
      </c>
      <c r="BU136" s="166">
        <f t="shared" ca="1" si="101"/>
        <v>2000</v>
      </c>
      <c r="BV136" s="166">
        <f t="shared" ca="1" si="102"/>
        <v>200</v>
      </c>
      <c r="BW136" s="166">
        <f t="shared" ca="1" si="103"/>
        <v>0</v>
      </c>
      <c r="BX136" s="166">
        <f t="shared" ca="1" si="104"/>
        <v>0</v>
      </c>
      <c r="BY136" s="180" t="str">
        <f t="shared" si="105"/>
        <v/>
      </c>
      <c r="BZ136" s="180" t="str">
        <f t="shared" si="106"/>
        <v/>
      </c>
      <c r="CA136" s="81" t="str">
        <f>IF(scriv!E98&lt;&gt;"",scriv!E98,"")</f>
        <v/>
      </c>
      <c r="CB136" s="82">
        <f t="shared" si="71"/>
        <v>0</v>
      </c>
      <c r="CC136" s="82">
        <f t="shared" si="107"/>
        <v>0</v>
      </c>
      <c r="CD136" s="82" t="str">
        <f t="shared" si="108"/>
        <v>-</v>
      </c>
      <c r="CE136" s="82" t="str">
        <f t="shared" si="109"/>
        <v>-</v>
      </c>
      <c r="CF136" s="82" t="str">
        <f t="shared" si="110"/>
        <v>-</v>
      </c>
      <c r="CG136" s="82" t="str">
        <f t="shared" si="111"/>
        <v>-</v>
      </c>
      <c r="CH136" s="82" t="str">
        <f t="shared" si="112"/>
        <v>-</v>
      </c>
      <c r="CI136" s="82" t="str">
        <f t="shared" si="113"/>
        <v>-</v>
      </c>
      <c r="CJ136" s="82" t="str">
        <f t="shared" si="114"/>
        <v>-</v>
      </c>
      <c r="CK136" s="82" t="str">
        <f t="shared" si="115"/>
        <v>-</v>
      </c>
    </row>
    <row r="137" spans="1:89" s="82" customFormat="1" ht="18" customHeight="1">
      <c r="A137" s="81" t="str">
        <f>scriv!AH99</f>
        <v/>
      </c>
      <c r="B137" s="81" t="str">
        <f>IF(scriv!D99&lt;&gt;"",scriv!D99,"")</f>
        <v/>
      </c>
      <c r="C137" s="81" t="str">
        <f>IF( scriv!AL99&lt;&gt;"", IF(D137&lt;&gt;"","connection ","")&amp;scriv!AL99,IF(D137&lt;&gt;"","connection",""))</f>
        <v/>
      </c>
      <c r="D137" s="82" t="str">
        <f>scriv!AJ99</f>
        <v/>
      </c>
      <c r="E137" s="82" t="str">
        <f>scriv!AK99</f>
        <v/>
      </c>
      <c r="F137" s="156">
        <f>ROW()</f>
        <v>137</v>
      </c>
      <c r="I137" s="81" t="str">
        <f>IF(scriv!AA99&lt;&gt;"",scriv!AA99,J137)</f>
        <v/>
      </c>
      <c r="J137" s="81" t="str">
        <f>IF(scriv!AB99&lt;&gt;"",scriv!AB99,"")</f>
        <v/>
      </c>
      <c r="K137" s="82" t="str">
        <f t="shared" si="72"/>
        <v>none</v>
      </c>
      <c r="L137" s="82" t="str">
        <f t="shared" si="73"/>
        <v>+++&amp;speakTT=</v>
      </c>
      <c r="M137" s="82" t="str">
        <f t="shared" si="70"/>
        <v>OpenClose</v>
      </c>
      <c r="N137" s="82" t="str">
        <f t="shared" si="74"/>
        <v/>
      </c>
      <c r="O137" s="119" t="str">
        <f t="shared" si="75"/>
        <v/>
      </c>
      <c r="P137" s="81" t="str">
        <f>IF(scriv!I99&lt;&gt;"",scriv!I99,"")</f>
        <v/>
      </c>
      <c r="Q137" s="81" t="str">
        <f>IF(scriv!J99&lt;&gt;"",scriv!J99,"")</f>
        <v/>
      </c>
      <c r="R137" s="81">
        <f>IF(scriv!K99&lt;&gt;"",scriv!K99,
IF(I137&lt;&gt;"",1,$R$36))</f>
        <v>0</v>
      </c>
      <c r="S137" s="81" t="str">
        <f>IF(scriv!L99&lt;&gt;"",scriv!L99,
IF(scriv!AB99&lt;&gt;"",$S$36,"none"))</f>
        <v>none</v>
      </c>
      <c r="T137" s="81" t="str">
        <f>IF(scriv!Q99&lt;&gt;"",scriv!Q99,"")</f>
        <v/>
      </c>
      <c r="U137" s="81" t="str">
        <f>IF(scriv!R99&lt;&gt;"",scriv!R99,"")</f>
        <v/>
      </c>
      <c r="V137" s="81" t="str">
        <f>IF(scriv!S99&lt;&gt;"",scriv!S99,"")</f>
        <v/>
      </c>
      <c r="W137" s="81" t="str">
        <f>IF(scriv!T99&lt;&gt;"",scriv!T99,"")</f>
        <v/>
      </c>
      <c r="X137" s="81" t="str">
        <f>IF($E137="",
( IF(scriv!AD99&lt;&gt;"", LEFT( scriv!AD99, FIND(",",scriv!AD99)-1) &amp; "=" &amp; $AH137 &amp; RIGHT( scriv!AD99, LEN(scriv!AD99) + 1 - FIND(",",scriv!AD99)),
  IF($X$36&lt;&gt;"",LEFT( X$36, FIND(",",X$36)-1) &amp; "=" &amp; $AH137 &amp; RIGHT( X$36, LEN(X$36) + 1 - FIND(",",X$36)),""))),
IF(scriv!M99&lt;&gt;"", LEFT( scriv!M99, FIND(",",scriv!M99)-1) &amp; "=" &amp; $AH137 &amp; RIGHT( scriv!M99, LEN(scriv!M99) + 1 - FIND(",",scriv!M99)),
LEFT( X$37, FIND(",",X$37)-1) &amp; "=" &amp; $AH137 &amp; RIGHT( X$37, LEN(X$37) + 1 - FIND(",",X$37))))</f>
        <v>fadeOn=,0.6</v>
      </c>
      <c r="Y137" s="81" t="str">
        <f>IF($E137="",
( IF(scriv!AE99&lt;&gt;"", LEFT( scriv!AE99, FIND(",",scriv!AE99)-1) &amp; "=" &amp; $AH137 &amp; RIGHT( scriv!AE99, LEN(scriv!AE99) + 1 - FIND(",",scriv!AE99)),
  IF($Y$36&lt;&gt;"",LEFT( Y$36, FIND(",",Y$36)-1) &amp; "=" &amp; $AH137 &amp; RIGHT( Y$36, LEN(Y$36) + 1 - FIND(",",Y$36)),""))),
IF(scriv!N99&lt;&gt;"", LEFT( scriv!N99, FIND(",",scriv!N99)-1) &amp; "=" &amp; $AH137 &amp; RIGHT( scriv!N99, LEN(scriv!N99) + 1 - FIND(",",scriv!N99)),
LEFT( Y$37, FIND(",",Y$37)-1) &amp; "=" &amp; $AH137 &amp; RIGHT( Y$37, LEN(Y$37) + 1 - FIND(",",Y$37))))</f>
        <v>fadeOff=,0.6</v>
      </c>
      <c r="Z137" s="81" t="str">
        <f>IF($E137="",
( IF(scriv!AF99&lt;&gt;"", LEFT( scriv!AF99, FIND(",",scriv!AF99)-1) &amp; "=" &amp; $AH137 &amp; RIGHT( scriv!AF99, LEN(scriv!AF99) + 1 - FIND(",",scriv!AF99)),
  IF($Z$36&lt;&gt;"",LEFT( Z$36, FIND(",",Z$36)-1) &amp; "=" &amp; $AH137 &amp; RIGHT( Z$36, LEN(Z$36) + 1 - FIND(",",Z$36)),""))),
IF(scriv!O99&lt;&gt;"", LEFT( scriv!O99, FIND(",",scriv!O99)-1) &amp; "=" &amp; $AH137 &amp; RIGHT( scriv!O99, LEN(scriv!O99) + 1 - FIND(",",scriv!O99)),
LEFT( Z$37, FIND(",",Z$37)-1) &amp; "=" &amp; $AH137 &amp; RIGHT( Z$37, LEN(Z$37) + 1 - FIND(",",Z$37))))</f>
        <v>drawOpen=,1.2</v>
      </c>
      <c r="AA137" s="81" t="str">
        <f>IF($E137="",
( IF(scriv!AG99&lt;&gt;"", LEFT( scriv!AG99, FIND(",",scriv!AG99)-1) &amp; "=" &amp; $AH137 &amp; RIGHT( scriv!AG99, LEN(scriv!AG99) + 1 - FIND(",",scriv!AG99)),
  IF($AA$36&lt;&gt;"",LEFT( AA$36, FIND(",",AA$36)-1) &amp; "=" &amp; $AH137 &amp; RIGHT( AA$36, LEN(AA$36) + 1 - FIND(",",AA$36)),""))),
IF(scriv!P99&lt;&gt;"", LEFT( scriv!P99, FIND(",",scriv!P99)-1) &amp; "=" &amp; $AH137 &amp; RIGHT( scriv!P99, LEN(scriv!P99) + 1 - FIND(",",scriv!P99)),
LEFT( AA$37, FIND(",",AA$37)-1) &amp; "=" &amp; $AH137 &amp; RIGHT( AA$37, LEN(AA$37) + 1 - FIND(",",AA$37))))</f>
        <v>drawClose=,1.2</v>
      </c>
      <c r="AB137" s="167" t="str">
        <f t="shared" si="69"/>
        <v>noTitle</v>
      </c>
      <c r="AC137" s="167"/>
      <c r="AD137" s="45"/>
      <c r="AE137" s="168"/>
      <c r="AF137" s="169">
        <f>IF(D137="",scriv!B99,"")</f>
        <v>0</v>
      </c>
      <c r="AG137" s="170" t="str">
        <f t="shared" si="76"/>
        <v/>
      </c>
      <c r="AH137" s="169" t="str">
        <f t="shared" si="77"/>
        <v/>
      </c>
      <c r="AI137" s="169" t="str">
        <f t="shared" si="78"/>
        <v/>
      </c>
      <c r="AJ137" s="86">
        <f>ROUNDDOWN( (LEN(scriv!B99)+1) / 2, 0 )</f>
        <v>0</v>
      </c>
      <c r="AK137" s="82">
        <f t="shared" si="79"/>
        <v>0</v>
      </c>
      <c r="AL137" s="82" t="str">
        <f t="shared" si="80"/>
        <v>-</v>
      </c>
      <c r="AM137" s="82" t="str">
        <f t="shared" si="81"/>
        <v>-</v>
      </c>
      <c r="AN137" s="82" t="str">
        <f t="shared" si="82"/>
        <v>-</v>
      </c>
      <c r="AO137" s="82" t="str">
        <f t="shared" si="83"/>
        <v>-</v>
      </c>
      <c r="AP137" s="82" t="str">
        <f t="shared" si="84"/>
        <v>-</v>
      </c>
      <c r="AQ137" s="82" t="str">
        <f t="shared" si="85"/>
        <v>-</v>
      </c>
      <c r="AR137" s="82" t="str">
        <f t="shared" si="86"/>
        <v>-</v>
      </c>
      <c r="AT137" s="82">
        <f t="shared" si="87"/>
        <v>10</v>
      </c>
      <c r="AU137" s="82" t="str">
        <f ca="1">IF(    MAX(OFFSET(AL137,0,0,MATCH("-",AL137:AL$638,0))) = 0,"",
IFERROR(MAX(OFFSET(AL137,0,0,MATCH("-",AL137:AL$638,0))),""))</f>
        <v/>
      </c>
      <c r="AV137" s="82" t="str">
        <f ca="1">IF(    MAX(OFFSET(AM137,0,0,MATCH("-",AM137:AM$638,0))) = 0,"",
IFERROR(MAX(OFFSET(AM137,0,0,MATCH("-",AM137:AM$638,0))),""))</f>
        <v/>
      </c>
      <c r="AW137" s="82" t="str">
        <f ca="1">IF(    MAX(OFFSET(AN137,0,0,MATCH("-",AN137:AN$638,0))) = 0,"",
IFERROR(MAX(OFFSET(AN137,0,0,MATCH("-",AN137:AN$638,0))),""))</f>
        <v/>
      </c>
      <c r="AX137" s="82" t="str">
        <f ca="1">IF(    MAX(OFFSET(AO137,0,0,MATCH("-",AO137:AO$638,0))) = 0,"",
IFERROR(MAX(OFFSET(AO137,0,0,MATCH("-",AO137:AO$638,0))),""))</f>
        <v/>
      </c>
      <c r="AY137" s="82" t="str">
        <f ca="1">IF(    MAX(OFFSET(AP137,0,0,MATCH("-",AP137:AP$638,0))) = 0,"",
IFERROR(MAX(OFFSET(AP137,0,0,MATCH("-",AP137:AP$638,0))),""))</f>
        <v/>
      </c>
      <c r="AZ137" s="82" t="str">
        <f ca="1">IF(    MAX(OFFSET(AQ137,0,0,MATCH("-",AQ137:AQ$638,0))) = 0,"",
IFERROR(MAX(OFFSET(AQ137,0,0,MATCH("-",AQ137:AQ$638,0))),""))</f>
        <v/>
      </c>
      <c r="BA137" s="82" t="str">
        <f ca="1">IF(    MAX(OFFSET(AR137,0,0,MATCH("-",AR137:AR$638,0))) = 0,"",
IFERROR(MAX(OFFSET(AR137,0,0,MATCH("-",AR137:AR$638,0))),""))</f>
        <v/>
      </c>
      <c r="BB137" s="112">
        <f t="shared" ca="1" si="88"/>
        <v>-198</v>
      </c>
      <c r="BC137" s="111" t="str">
        <f t="shared" ca="1" si="89"/>
        <v>Radius</v>
      </c>
      <c r="BD137" s="112">
        <f t="shared" ca="1" si="90"/>
        <v>0</v>
      </c>
      <c r="BE137" s="111">
        <f t="shared" ca="1" si="91"/>
        <v>200</v>
      </c>
      <c r="BF137" s="113" t="e">
        <f t="shared" ca="1" si="92"/>
        <v>#VALUE!</v>
      </c>
      <c r="BG137" s="113" t="e">
        <f t="shared" ca="1" si="93"/>
        <v>#VALUE!</v>
      </c>
      <c r="BH137" s="112">
        <f t="shared" ca="1" si="94"/>
        <v>2000</v>
      </c>
      <c r="BI137" s="112">
        <f t="shared" ca="1" si="95"/>
        <v>200</v>
      </c>
      <c r="BJ137" s="157"/>
      <c r="BK137" s="157"/>
      <c r="BL137" s="158" t="str">
        <f>scriv!AI99</f>
        <v/>
      </c>
      <c r="BM137" s="157"/>
      <c r="BN137" s="157" t="str">
        <f t="shared" si="96"/>
        <v>node</v>
      </c>
      <c r="BO137" s="157"/>
      <c r="BP137" s="159">
        <f t="shared" ca="1" si="97"/>
        <v>0</v>
      </c>
      <c r="BQ137" s="159">
        <f t="shared" ca="1" si="98"/>
        <v>0</v>
      </c>
      <c r="BR137" s="159">
        <f t="shared" si="99"/>
        <v>1</v>
      </c>
      <c r="BS137" s="159" t="str">
        <f t="shared" si="100"/>
        <v>symbol</v>
      </c>
      <c r="BT137" s="157" t="str">
        <f ca="1">IF(scriv!V99&lt;&gt;"",scriv!V99,
IF(E137="",IFERROR(VLOOKUP(BL137,$AH$40:$BT$638,39,FALSE),$BT$36),
$BT$37))</f>
        <v>NodeSquare</v>
      </c>
      <c r="BU137" s="166">
        <f t="shared" ca="1" si="101"/>
        <v>2000</v>
      </c>
      <c r="BV137" s="166">
        <f t="shared" ca="1" si="102"/>
        <v>200</v>
      </c>
      <c r="BW137" s="166">
        <f t="shared" ca="1" si="103"/>
        <v>0</v>
      </c>
      <c r="BX137" s="166">
        <f t="shared" ca="1" si="104"/>
        <v>0</v>
      </c>
      <c r="BY137" s="180" t="str">
        <f t="shared" si="105"/>
        <v/>
      </c>
      <c r="BZ137" s="180" t="str">
        <f t="shared" si="106"/>
        <v/>
      </c>
      <c r="CA137" s="81" t="str">
        <f>IF(scriv!E99&lt;&gt;"",scriv!E99,"")</f>
        <v/>
      </c>
      <c r="CB137" s="82">
        <f t="shared" si="71"/>
        <v>0</v>
      </c>
      <c r="CC137" s="82">
        <f t="shared" si="107"/>
        <v>0</v>
      </c>
      <c r="CD137" s="82" t="str">
        <f t="shared" si="108"/>
        <v>-</v>
      </c>
      <c r="CE137" s="82" t="str">
        <f t="shared" si="109"/>
        <v>-</v>
      </c>
      <c r="CF137" s="82" t="str">
        <f t="shared" si="110"/>
        <v>-</v>
      </c>
      <c r="CG137" s="82" t="str">
        <f t="shared" si="111"/>
        <v>-</v>
      </c>
      <c r="CH137" s="82" t="str">
        <f t="shared" si="112"/>
        <v>-</v>
      </c>
      <c r="CI137" s="82" t="str">
        <f t="shared" si="113"/>
        <v>-</v>
      </c>
      <c r="CJ137" s="82" t="str">
        <f t="shared" si="114"/>
        <v>-</v>
      </c>
      <c r="CK137" s="82" t="str">
        <f t="shared" si="115"/>
        <v>-</v>
      </c>
    </row>
    <row r="138" spans="1:89" s="82" customFormat="1" ht="18" customHeight="1">
      <c r="A138" s="81" t="str">
        <f>scriv!AH100</f>
        <v/>
      </c>
      <c r="B138" s="81" t="str">
        <f>IF(scriv!D100&lt;&gt;"",scriv!D100,"")</f>
        <v/>
      </c>
      <c r="C138" s="81" t="str">
        <f>IF( scriv!AL100&lt;&gt;"", IF(D138&lt;&gt;"","connection ","")&amp;scriv!AL100,IF(D138&lt;&gt;"","connection",""))</f>
        <v/>
      </c>
      <c r="D138" s="82" t="str">
        <f>scriv!AJ100</f>
        <v/>
      </c>
      <c r="E138" s="82" t="str">
        <f>scriv!AK100</f>
        <v/>
      </c>
      <c r="F138" s="156">
        <f>ROW()</f>
        <v>138</v>
      </c>
      <c r="I138" s="81" t="str">
        <f>IF(scriv!AA100&lt;&gt;"",scriv!AA100,J138)</f>
        <v/>
      </c>
      <c r="J138" s="81" t="str">
        <f>IF(scriv!AB100&lt;&gt;"",scriv!AB100,"")</f>
        <v/>
      </c>
      <c r="K138" s="82" t="str">
        <f t="shared" si="72"/>
        <v>none</v>
      </c>
      <c r="L138" s="82" t="str">
        <f t="shared" si="73"/>
        <v>+++&amp;speakTT=</v>
      </c>
      <c r="M138" s="82" t="str">
        <f t="shared" si="70"/>
        <v>OpenClose</v>
      </c>
      <c r="N138" s="82" t="str">
        <f t="shared" si="74"/>
        <v/>
      </c>
      <c r="O138" s="119" t="str">
        <f t="shared" si="75"/>
        <v/>
      </c>
      <c r="P138" s="81" t="str">
        <f>IF(scriv!I100&lt;&gt;"",scriv!I100,"")</f>
        <v/>
      </c>
      <c r="Q138" s="81" t="str">
        <f>IF(scriv!J100&lt;&gt;"",scriv!J100,"")</f>
        <v/>
      </c>
      <c r="R138" s="81">
        <f>IF(scriv!K100&lt;&gt;"",scriv!K100,
IF(I138&lt;&gt;"",1,$R$36))</f>
        <v>0</v>
      </c>
      <c r="S138" s="81" t="str">
        <f>IF(scriv!L100&lt;&gt;"",scriv!L100,
IF(scriv!AB100&lt;&gt;"",$S$36,"none"))</f>
        <v>none</v>
      </c>
      <c r="T138" s="81" t="str">
        <f>IF(scriv!Q100&lt;&gt;"",scriv!Q100,"")</f>
        <v/>
      </c>
      <c r="U138" s="81" t="str">
        <f>IF(scriv!R100&lt;&gt;"",scriv!R100,"")</f>
        <v/>
      </c>
      <c r="V138" s="81" t="str">
        <f>IF(scriv!S100&lt;&gt;"",scriv!S100,"")</f>
        <v/>
      </c>
      <c r="W138" s="81" t="str">
        <f>IF(scriv!T100&lt;&gt;"",scriv!T100,"")</f>
        <v/>
      </c>
      <c r="X138" s="81" t="str">
        <f>IF($E138="",
( IF(scriv!AD100&lt;&gt;"", LEFT( scriv!AD100, FIND(",",scriv!AD100)-1) &amp; "=" &amp; $AH138 &amp; RIGHT( scriv!AD100, LEN(scriv!AD100) + 1 - FIND(",",scriv!AD100)),
  IF($X$36&lt;&gt;"",LEFT( X$36, FIND(",",X$36)-1) &amp; "=" &amp; $AH138 &amp; RIGHT( X$36, LEN(X$36) + 1 - FIND(",",X$36)),""))),
IF(scriv!M100&lt;&gt;"", LEFT( scriv!M100, FIND(",",scriv!M100)-1) &amp; "=" &amp; $AH138 &amp; RIGHT( scriv!M100, LEN(scriv!M100) + 1 - FIND(",",scriv!M100)),
LEFT( X$37, FIND(",",X$37)-1) &amp; "=" &amp; $AH138 &amp; RIGHT( X$37, LEN(X$37) + 1 - FIND(",",X$37))))</f>
        <v>fadeOn=,0.6</v>
      </c>
      <c r="Y138" s="81" t="str">
        <f>IF($E138="",
( IF(scriv!AE100&lt;&gt;"", LEFT( scriv!AE100, FIND(",",scriv!AE100)-1) &amp; "=" &amp; $AH138 &amp; RIGHT( scriv!AE100, LEN(scriv!AE100) + 1 - FIND(",",scriv!AE100)),
  IF($Y$36&lt;&gt;"",LEFT( Y$36, FIND(",",Y$36)-1) &amp; "=" &amp; $AH138 &amp; RIGHT( Y$36, LEN(Y$36) + 1 - FIND(",",Y$36)),""))),
IF(scriv!N100&lt;&gt;"", LEFT( scriv!N100, FIND(",",scriv!N100)-1) &amp; "=" &amp; $AH138 &amp; RIGHT( scriv!N100, LEN(scriv!N100) + 1 - FIND(",",scriv!N100)),
LEFT( Y$37, FIND(",",Y$37)-1) &amp; "=" &amp; $AH138 &amp; RIGHT( Y$37, LEN(Y$37) + 1 - FIND(",",Y$37))))</f>
        <v>fadeOff=,0.6</v>
      </c>
      <c r="Z138" s="81" t="str">
        <f>IF($E138="",
( IF(scriv!AF100&lt;&gt;"", LEFT( scriv!AF100, FIND(",",scriv!AF100)-1) &amp; "=" &amp; $AH138 &amp; RIGHT( scriv!AF100, LEN(scriv!AF100) + 1 - FIND(",",scriv!AF100)),
  IF($Z$36&lt;&gt;"",LEFT( Z$36, FIND(",",Z$36)-1) &amp; "=" &amp; $AH138 &amp; RIGHT( Z$36, LEN(Z$36) + 1 - FIND(",",Z$36)),""))),
IF(scriv!O100&lt;&gt;"", LEFT( scriv!O100, FIND(",",scriv!O100)-1) &amp; "=" &amp; $AH138 &amp; RIGHT( scriv!O100, LEN(scriv!O100) + 1 - FIND(",",scriv!O100)),
LEFT( Z$37, FIND(",",Z$37)-1) &amp; "=" &amp; $AH138 &amp; RIGHT( Z$37, LEN(Z$37) + 1 - FIND(",",Z$37))))</f>
        <v>drawOpen=,1.2</v>
      </c>
      <c r="AA138" s="81" t="str">
        <f>IF($E138="",
( IF(scriv!AG100&lt;&gt;"", LEFT( scriv!AG100, FIND(",",scriv!AG100)-1) &amp; "=" &amp; $AH138 &amp; RIGHT( scriv!AG100, LEN(scriv!AG100) + 1 - FIND(",",scriv!AG100)),
  IF($AA$36&lt;&gt;"",LEFT( AA$36, FIND(",",AA$36)-1) &amp; "=" &amp; $AH138 &amp; RIGHT( AA$36, LEN(AA$36) + 1 - FIND(",",AA$36)),""))),
IF(scriv!P100&lt;&gt;"", LEFT( scriv!P100, FIND(",",scriv!P100)-1) &amp; "=" &amp; $AH138 &amp; RIGHT( scriv!P100, LEN(scriv!P100) + 1 - FIND(",",scriv!P100)),
LEFT( AA$37, FIND(",",AA$37)-1) &amp; "=" &amp; $AH138 &amp; RIGHT( AA$37, LEN(AA$37) + 1 - FIND(",",AA$37))))</f>
        <v>drawClose=,1.2</v>
      </c>
      <c r="AB138" s="167" t="str">
        <f t="shared" si="69"/>
        <v>noTitle</v>
      </c>
      <c r="AC138" s="167"/>
      <c r="AD138" s="45"/>
      <c r="AE138" s="168"/>
      <c r="AF138" s="169">
        <f>IF(D138="",scriv!B100,"")</f>
        <v>0</v>
      </c>
      <c r="AG138" s="170" t="str">
        <f t="shared" si="76"/>
        <v/>
      </c>
      <c r="AH138" s="169" t="str">
        <f t="shared" si="77"/>
        <v/>
      </c>
      <c r="AI138" s="169" t="str">
        <f t="shared" si="78"/>
        <v/>
      </c>
      <c r="AJ138" s="86">
        <f>ROUNDDOWN( (LEN(scriv!B100)+1) / 2, 0 )</f>
        <v>0</v>
      </c>
      <c r="AK138" s="82">
        <f t="shared" si="79"/>
        <v>0</v>
      </c>
      <c r="AL138" s="82" t="str">
        <f t="shared" si="80"/>
        <v>-</v>
      </c>
      <c r="AM138" s="82" t="str">
        <f t="shared" si="81"/>
        <v>-</v>
      </c>
      <c r="AN138" s="82" t="str">
        <f t="shared" si="82"/>
        <v>-</v>
      </c>
      <c r="AO138" s="82" t="str">
        <f t="shared" si="83"/>
        <v>-</v>
      </c>
      <c r="AP138" s="82" t="str">
        <f t="shared" si="84"/>
        <v>-</v>
      </c>
      <c r="AQ138" s="82" t="str">
        <f t="shared" si="85"/>
        <v>-</v>
      </c>
      <c r="AR138" s="82" t="str">
        <f t="shared" si="86"/>
        <v>-</v>
      </c>
      <c r="AT138" s="82">
        <f t="shared" si="87"/>
        <v>10</v>
      </c>
      <c r="AU138" s="82" t="str">
        <f ca="1">IF(    MAX(OFFSET(AL138,0,0,MATCH("-",AL138:AL$638,0))) = 0,"",
IFERROR(MAX(OFFSET(AL138,0,0,MATCH("-",AL138:AL$638,0))),""))</f>
        <v/>
      </c>
      <c r="AV138" s="82" t="str">
        <f ca="1">IF(    MAX(OFFSET(AM138,0,0,MATCH("-",AM138:AM$638,0))) = 0,"",
IFERROR(MAX(OFFSET(AM138,0,0,MATCH("-",AM138:AM$638,0))),""))</f>
        <v/>
      </c>
      <c r="AW138" s="82" t="str">
        <f ca="1">IF(    MAX(OFFSET(AN138,0,0,MATCH("-",AN138:AN$638,0))) = 0,"",
IFERROR(MAX(OFFSET(AN138,0,0,MATCH("-",AN138:AN$638,0))),""))</f>
        <v/>
      </c>
      <c r="AX138" s="82" t="str">
        <f ca="1">IF(    MAX(OFFSET(AO138,0,0,MATCH("-",AO138:AO$638,0))) = 0,"",
IFERROR(MAX(OFFSET(AO138,0,0,MATCH("-",AO138:AO$638,0))),""))</f>
        <v/>
      </c>
      <c r="AY138" s="82" t="str">
        <f ca="1">IF(    MAX(OFFSET(AP138,0,0,MATCH("-",AP138:AP$638,0))) = 0,"",
IFERROR(MAX(OFFSET(AP138,0,0,MATCH("-",AP138:AP$638,0))),""))</f>
        <v/>
      </c>
      <c r="AZ138" s="82" t="str">
        <f ca="1">IF(    MAX(OFFSET(AQ138,0,0,MATCH("-",AQ138:AQ$638,0))) = 0,"",
IFERROR(MAX(OFFSET(AQ138,0,0,MATCH("-",AQ138:AQ$638,0))),""))</f>
        <v/>
      </c>
      <c r="BA138" s="82" t="str">
        <f ca="1">IF(    MAX(OFFSET(AR138,0,0,MATCH("-",AR138:AR$638,0))) = 0,"",
IFERROR(MAX(OFFSET(AR138,0,0,MATCH("-",AR138:AR$638,0))),""))</f>
        <v/>
      </c>
      <c r="BB138" s="112">
        <f t="shared" ca="1" si="88"/>
        <v>-198</v>
      </c>
      <c r="BC138" s="111" t="str">
        <f t="shared" ca="1" si="89"/>
        <v>Radius</v>
      </c>
      <c r="BD138" s="112">
        <f t="shared" ca="1" si="90"/>
        <v>0</v>
      </c>
      <c r="BE138" s="111">
        <f t="shared" ca="1" si="91"/>
        <v>200</v>
      </c>
      <c r="BF138" s="113" t="e">
        <f t="shared" ca="1" si="92"/>
        <v>#VALUE!</v>
      </c>
      <c r="BG138" s="113" t="e">
        <f t="shared" ca="1" si="93"/>
        <v>#VALUE!</v>
      </c>
      <c r="BH138" s="112">
        <f t="shared" ca="1" si="94"/>
        <v>2000</v>
      </c>
      <c r="BI138" s="112">
        <f t="shared" ca="1" si="95"/>
        <v>200</v>
      </c>
      <c r="BJ138" s="157"/>
      <c r="BK138" s="157"/>
      <c r="BL138" s="158" t="str">
        <f>scriv!AI100</f>
        <v/>
      </c>
      <c r="BM138" s="157"/>
      <c r="BN138" s="157" t="str">
        <f t="shared" si="96"/>
        <v>node</v>
      </c>
      <c r="BO138" s="157"/>
      <c r="BP138" s="159">
        <f t="shared" ca="1" si="97"/>
        <v>0</v>
      </c>
      <c r="BQ138" s="159">
        <f t="shared" ca="1" si="98"/>
        <v>0</v>
      </c>
      <c r="BR138" s="159">
        <f t="shared" si="99"/>
        <v>1</v>
      </c>
      <c r="BS138" s="159" t="str">
        <f t="shared" si="100"/>
        <v>symbol</v>
      </c>
      <c r="BT138" s="157" t="str">
        <f ca="1">IF(scriv!V100&lt;&gt;"",scriv!V100,
IF(E138="",IFERROR(VLOOKUP(BL138,$AH$40:$BT$638,39,FALSE),$BT$36),
$BT$37))</f>
        <v>NodeSquare</v>
      </c>
      <c r="BU138" s="166">
        <f t="shared" ca="1" si="101"/>
        <v>2000</v>
      </c>
      <c r="BV138" s="166">
        <f t="shared" ca="1" si="102"/>
        <v>200</v>
      </c>
      <c r="BW138" s="166">
        <f t="shared" ca="1" si="103"/>
        <v>0</v>
      </c>
      <c r="BX138" s="166">
        <f t="shared" ca="1" si="104"/>
        <v>0</v>
      </c>
      <c r="BY138" s="180" t="str">
        <f t="shared" si="105"/>
        <v/>
      </c>
      <c r="BZ138" s="180" t="str">
        <f t="shared" si="106"/>
        <v/>
      </c>
      <c r="CA138" s="81" t="str">
        <f>IF(scriv!E100&lt;&gt;"",scriv!E100,"")</f>
        <v/>
      </c>
      <c r="CB138" s="82">
        <f t="shared" si="71"/>
        <v>0</v>
      </c>
      <c r="CC138" s="82">
        <f t="shared" si="107"/>
        <v>0</v>
      </c>
      <c r="CD138" s="82" t="str">
        <f t="shared" si="108"/>
        <v>-</v>
      </c>
      <c r="CE138" s="82" t="str">
        <f t="shared" si="109"/>
        <v>-</v>
      </c>
      <c r="CF138" s="82" t="str">
        <f t="shared" si="110"/>
        <v>-</v>
      </c>
      <c r="CG138" s="82" t="str">
        <f t="shared" si="111"/>
        <v>-</v>
      </c>
      <c r="CH138" s="82" t="str">
        <f t="shared" si="112"/>
        <v>-</v>
      </c>
      <c r="CI138" s="82" t="str">
        <f t="shared" si="113"/>
        <v>-</v>
      </c>
      <c r="CJ138" s="82" t="str">
        <f t="shared" si="114"/>
        <v>-</v>
      </c>
      <c r="CK138" s="82" t="str">
        <f t="shared" si="115"/>
        <v>-</v>
      </c>
    </row>
    <row r="139" spans="1:89" s="82" customFormat="1" ht="18" customHeight="1">
      <c r="A139" s="81" t="str">
        <f>scriv!AH101</f>
        <v/>
      </c>
      <c r="B139" s="81" t="str">
        <f>IF(scriv!D101&lt;&gt;"",scriv!D101,"")</f>
        <v/>
      </c>
      <c r="C139" s="81" t="str">
        <f>IF( scriv!AL101&lt;&gt;"", IF(D139&lt;&gt;"","connection ","")&amp;scriv!AL101,IF(D139&lt;&gt;"","connection",""))</f>
        <v/>
      </c>
      <c r="D139" s="82" t="str">
        <f>scriv!AJ101</f>
        <v/>
      </c>
      <c r="E139" s="82" t="str">
        <f>scriv!AK101</f>
        <v/>
      </c>
      <c r="F139" s="156">
        <f>ROW()</f>
        <v>139</v>
      </c>
      <c r="I139" s="81" t="str">
        <f>IF(scriv!AA101&lt;&gt;"",scriv!AA101,J139)</f>
        <v/>
      </c>
      <c r="J139" s="81" t="str">
        <f>IF(scriv!AB101&lt;&gt;"",scriv!AB101,"")</f>
        <v/>
      </c>
      <c r="K139" s="82" t="str">
        <f t="shared" si="72"/>
        <v>none</v>
      </c>
      <c r="L139" s="82" t="str">
        <f t="shared" si="73"/>
        <v>+++&amp;speakTT=</v>
      </c>
      <c r="M139" s="82" t="str">
        <f t="shared" si="70"/>
        <v>OpenClose</v>
      </c>
      <c r="N139" s="82" t="str">
        <f t="shared" si="74"/>
        <v/>
      </c>
      <c r="O139" s="119" t="str">
        <f t="shared" si="75"/>
        <v/>
      </c>
      <c r="P139" s="81" t="str">
        <f>IF(scriv!I101&lt;&gt;"",scriv!I101,"")</f>
        <v/>
      </c>
      <c r="Q139" s="81" t="str">
        <f>IF(scriv!J101&lt;&gt;"",scriv!J101,"")</f>
        <v/>
      </c>
      <c r="R139" s="81">
        <f>IF(scriv!K101&lt;&gt;"",scriv!K101,
IF(I139&lt;&gt;"",1,$R$36))</f>
        <v>0</v>
      </c>
      <c r="S139" s="81" t="str">
        <f>IF(scriv!L101&lt;&gt;"",scriv!L101,
IF(scriv!AB101&lt;&gt;"",$S$36,"none"))</f>
        <v>none</v>
      </c>
      <c r="T139" s="81" t="str">
        <f>IF(scriv!Q101&lt;&gt;"",scriv!Q101,"")</f>
        <v/>
      </c>
      <c r="U139" s="81" t="str">
        <f>IF(scriv!R101&lt;&gt;"",scriv!R101,"")</f>
        <v/>
      </c>
      <c r="V139" s="81" t="str">
        <f>IF(scriv!S101&lt;&gt;"",scriv!S101,"")</f>
        <v/>
      </c>
      <c r="W139" s="81" t="str">
        <f>IF(scriv!T101&lt;&gt;"",scriv!T101,"")</f>
        <v/>
      </c>
      <c r="X139" s="81" t="str">
        <f>IF($E139="",
( IF(scriv!AD101&lt;&gt;"", LEFT( scriv!AD101, FIND(",",scriv!AD101)-1) &amp; "=" &amp; $AH139 &amp; RIGHT( scriv!AD101, LEN(scriv!AD101) + 1 - FIND(",",scriv!AD101)),
  IF($X$36&lt;&gt;"",LEFT( X$36, FIND(",",X$36)-1) &amp; "=" &amp; $AH139 &amp; RIGHT( X$36, LEN(X$36) + 1 - FIND(",",X$36)),""))),
IF(scriv!M101&lt;&gt;"", LEFT( scriv!M101, FIND(",",scriv!M101)-1) &amp; "=" &amp; $AH139 &amp; RIGHT( scriv!M101, LEN(scriv!M101) + 1 - FIND(",",scriv!M101)),
LEFT( X$37, FIND(",",X$37)-1) &amp; "=" &amp; $AH139 &amp; RIGHT( X$37, LEN(X$37) + 1 - FIND(",",X$37))))</f>
        <v>fadeOn=,0.6</v>
      </c>
      <c r="Y139" s="81" t="str">
        <f>IF($E139="",
( IF(scriv!AE101&lt;&gt;"", LEFT( scriv!AE101, FIND(",",scriv!AE101)-1) &amp; "=" &amp; $AH139 &amp; RIGHT( scriv!AE101, LEN(scriv!AE101) + 1 - FIND(",",scriv!AE101)),
  IF($Y$36&lt;&gt;"",LEFT( Y$36, FIND(",",Y$36)-1) &amp; "=" &amp; $AH139 &amp; RIGHT( Y$36, LEN(Y$36) + 1 - FIND(",",Y$36)),""))),
IF(scriv!N101&lt;&gt;"", LEFT( scriv!N101, FIND(",",scriv!N101)-1) &amp; "=" &amp; $AH139 &amp; RIGHT( scriv!N101, LEN(scriv!N101) + 1 - FIND(",",scriv!N101)),
LEFT( Y$37, FIND(",",Y$37)-1) &amp; "=" &amp; $AH139 &amp; RIGHT( Y$37, LEN(Y$37) + 1 - FIND(",",Y$37))))</f>
        <v>fadeOff=,0.6</v>
      </c>
      <c r="Z139" s="81" t="str">
        <f>IF($E139="",
( IF(scriv!AF101&lt;&gt;"", LEFT( scriv!AF101, FIND(",",scriv!AF101)-1) &amp; "=" &amp; $AH139 &amp; RIGHT( scriv!AF101, LEN(scriv!AF101) + 1 - FIND(",",scriv!AF101)),
  IF($Z$36&lt;&gt;"",LEFT( Z$36, FIND(",",Z$36)-1) &amp; "=" &amp; $AH139 &amp; RIGHT( Z$36, LEN(Z$36) + 1 - FIND(",",Z$36)),""))),
IF(scriv!O101&lt;&gt;"", LEFT( scriv!O101, FIND(",",scriv!O101)-1) &amp; "=" &amp; $AH139 &amp; RIGHT( scriv!O101, LEN(scriv!O101) + 1 - FIND(",",scriv!O101)),
LEFT( Z$37, FIND(",",Z$37)-1) &amp; "=" &amp; $AH139 &amp; RIGHT( Z$37, LEN(Z$37) + 1 - FIND(",",Z$37))))</f>
        <v>drawOpen=,1.2</v>
      </c>
      <c r="AA139" s="81" t="str">
        <f>IF($E139="",
( IF(scriv!AG101&lt;&gt;"", LEFT( scriv!AG101, FIND(",",scriv!AG101)-1) &amp; "=" &amp; $AH139 &amp; RIGHT( scriv!AG101, LEN(scriv!AG101) + 1 - FIND(",",scriv!AG101)),
  IF($AA$36&lt;&gt;"",LEFT( AA$36, FIND(",",AA$36)-1) &amp; "=" &amp; $AH139 &amp; RIGHT( AA$36, LEN(AA$36) + 1 - FIND(",",AA$36)),""))),
IF(scriv!P101&lt;&gt;"", LEFT( scriv!P101, FIND(",",scriv!P101)-1) &amp; "=" &amp; $AH139 &amp; RIGHT( scriv!P101, LEN(scriv!P101) + 1 - FIND(",",scriv!P101)),
LEFT( AA$37, FIND(",",AA$37)-1) &amp; "=" &amp; $AH139 &amp; RIGHT( AA$37, LEN(AA$37) + 1 - FIND(",",AA$37))))</f>
        <v>drawClose=,1.2</v>
      </c>
      <c r="AB139" s="167" t="str">
        <f t="shared" si="69"/>
        <v>noTitle</v>
      </c>
      <c r="AC139" s="167"/>
      <c r="AD139" s="45"/>
      <c r="AE139" s="168"/>
      <c r="AF139" s="169">
        <f>IF(D139="",scriv!B101,"")</f>
        <v>0</v>
      </c>
      <c r="AG139" s="170" t="str">
        <f t="shared" si="76"/>
        <v/>
      </c>
      <c r="AH139" s="169" t="str">
        <f t="shared" si="77"/>
        <v/>
      </c>
      <c r="AI139" s="169" t="str">
        <f t="shared" si="78"/>
        <v/>
      </c>
      <c r="AJ139" s="86">
        <f>ROUNDDOWN( (LEN(scriv!B101)+1) / 2, 0 )</f>
        <v>0</v>
      </c>
      <c r="AK139" s="82">
        <f t="shared" si="79"/>
        <v>0</v>
      </c>
      <c r="AL139" s="82" t="str">
        <f t="shared" si="80"/>
        <v>-</v>
      </c>
      <c r="AM139" s="82" t="str">
        <f t="shared" si="81"/>
        <v>-</v>
      </c>
      <c r="AN139" s="82" t="str">
        <f t="shared" si="82"/>
        <v>-</v>
      </c>
      <c r="AO139" s="82" t="str">
        <f t="shared" si="83"/>
        <v>-</v>
      </c>
      <c r="AP139" s="82" t="str">
        <f t="shared" si="84"/>
        <v>-</v>
      </c>
      <c r="AQ139" s="82" t="str">
        <f t="shared" si="85"/>
        <v>-</v>
      </c>
      <c r="AR139" s="82" t="str">
        <f t="shared" si="86"/>
        <v>-</v>
      </c>
      <c r="AT139" s="82">
        <f t="shared" si="87"/>
        <v>10</v>
      </c>
      <c r="AU139" s="82" t="str">
        <f ca="1">IF(    MAX(OFFSET(AL139,0,0,MATCH("-",AL139:AL$638,0))) = 0,"",
IFERROR(MAX(OFFSET(AL139,0,0,MATCH("-",AL139:AL$638,0))),""))</f>
        <v/>
      </c>
      <c r="AV139" s="82" t="str">
        <f ca="1">IF(    MAX(OFFSET(AM139,0,0,MATCH("-",AM139:AM$638,0))) = 0,"",
IFERROR(MAX(OFFSET(AM139,0,0,MATCH("-",AM139:AM$638,0))),""))</f>
        <v/>
      </c>
      <c r="AW139" s="82" t="str">
        <f ca="1">IF(    MAX(OFFSET(AN139,0,0,MATCH("-",AN139:AN$638,0))) = 0,"",
IFERROR(MAX(OFFSET(AN139,0,0,MATCH("-",AN139:AN$638,0))),""))</f>
        <v/>
      </c>
      <c r="AX139" s="82" t="str">
        <f ca="1">IF(    MAX(OFFSET(AO139,0,0,MATCH("-",AO139:AO$638,0))) = 0,"",
IFERROR(MAX(OFFSET(AO139,0,0,MATCH("-",AO139:AO$638,0))),""))</f>
        <v/>
      </c>
      <c r="AY139" s="82" t="str">
        <f ca="1">IF(    MAX(OFFSET(AP139,0,0,MATCH("-",AP139:AP$638,0))) = 0,"",
IFERROR(MAX(OFFSET(AP139,0,0,MATCH("-",AP139:AP$638,0))),""))</f>
        <v/>
      </c>
      <c r="AZ139" s="82" t="str">
        <f ca="1">IF(    MAX(OFFSET(AQ139,0,0,MATCH("-",AQ139:AQ$638,0))) = 0,"",
IFERROR(MAX(OFFSET(AQ139,0,0,MATCH("-",AQ139:AQ$638,0))),""))</f>
        <v/>
      </c>
      <c r="BA139" s="82" t="str">
        <f ca="1">IF(    MAX(OFFSET(AR139,0,0,MATCH("-",AR139:AR$638,0))) = 0,"",
IFERROR(MAX(OFFSET(AR139,0,0,MATCH("-",AR139:AR$638,0))),""))</f>
        <v/>
      </c>
      <c r="BB139" s="112">
        <f t="shared" ca="1" si="88"/>
        <v>-198</v>
      </c>
      <c r="BC139" s="111" t="str">
        <f t="shared" ca="1" si="89"/>
        <v>Radius</v>
      </c>
      <c r="BD139" s="112">
        <f t="shared" ca="1" si="90"/>
        <v>0</v>
      </c>
      <c r="BE139" s="111">
        <f t="shared" ca="1" si="91"/>
        <v>200</v>
      </c>
      <c r="BF139" s="113" t="e">
        <f t="shared" ca="1" si="92"/>
        <v>#VALUE!</v>
      </c>
      <c r="BG139" s="113" t="e">
        <f t="shared" ca="1" si="93"/>
        <v>#VALUE!</v>
      </c>
      <c r="BH139" s="112">
        <f t="shared" ca="1" si="94"/>
        <v>2000</v>
      </c>
      <c r="BI139" s="112">
        <f t="shared" ca="1" si="95"/>
        <v>200</v>
      </c>
      <c r="BJ139" s="157"/>
      <c r="BK139" s="157"/>
      <c r="BL139" s="158" t="str">
        <f>scriv!AI101</f>
        <v/>
      </c>
      <c r="BM139" s="157"/>
      <c r="BN139" s="157" t="str">
        <f t="shared" si="96"/>
        <v>node</v>
      </c>
      <c r="BO139" s="157"/>
      <c r="BP139" s="159">
        <f t="shared" ca="1" si="97"/>
        <v>0</v>
      </c>
      <c r="BQ139" s="159">
        <f t="shared" ca="1" si="98"/>
        <v>0</v>
      </c>
      <c r="BR139" s="159">
        <f t="shared" si="99"/>
        <v>1</v>
      </c>
      <c r="BS139" s="159" t="str">
        <f t="shared" si="100"/>
        <v>symbol</v>
      </c>
      <c r="BT139" s="157" t="str">
        <f ca="1">IF(scriv!V101&lt;&gt;"",scriv!V101,
IF(E139="",IFERROR(VLOOKUP(BL139,$AH$40:$BT$638,39,FALSE),$BT$36),
$BT$37))</f>
        <v>NodeSquare</v>
      </c>
      <c r="BU139" s="166">
        <f t="shared" ca="1" si="101"/>
        <v>2000</v>
      </c>
      <c r="BV139" s="166">
        <f t="shared" ca="1" si="102"/>
        <v>200</v>
      </c>
      <c r="BW139" s="166">
        <f t="shared" ca="1" si="103"/>
        <v>0</v>
      </c>
      <c r="BX139" s="166">
        <f t="shared" ca="1" si="104"/>
        <v>0</v>
      </c>
      <c r="BY139" s="180" t="str">
        <f t="shared" si="105"/>
        <v/>
      </c>
      <c r="BZ139" s="180" t="str">
        <f t="shared" si="106"/>
        <v/>
      </c>
      <c r="CA139" s="81" t="str">
        <f>IF(scriv!E101&lt;&gt;"",scriv!E101,"")</f>
        <v/>
      </c>
      <c r="CB139" s="82">
        <f t="shared" si="71"/>
        <v>0</v>
      </c>
      <c r="CC139" s="82">
        <f t="shared" si="107"/>
        <v>0</v>
      </c>
      <c r="CD139" s="82" t="str">
        <f t="shared" si="108"/>
        <v>-</v>
      </c>
      <c r="CE139" s="82" t="str">
        <f t="shared" si="109"/>
        <v>-</v>
      </c>
      <c r="CF139" s="82" t="str">
        <f t="shared" si="110"/>
        <v>-</v>
      </c>
      <c r="CG139" s="82" t="str">
        <f t="shared" si="111"/>
        <v>-</v>
      </c>
      <c r="CH139" s="82" t="str">
        <f t="shared" si="112"/>
        <v>-</v>
      </c>
      <c r="CI139" s="82" t="str">
        <f t="shared" si="113"/>
        <v>-</v>
      </c>
      <c r="CJ139" s="82" t="str">
        <f t="shared" si="114"/>
        <v>-</v>
      </c>
      <c r="CK139" s="82" t="str">
        <f t="shared" si="115"/>
        <v>-</v>
      </c>
    </row>
    <row r="140" spans="1:89" s="82" customFormat="1" ht="18" customHeight="1">
      <c r="A140" s="81" t="str">
        <f>scriv!AH102</f>
        <v/>
      </c>
      <c r="B140" s="81" t="str">
        <f>IF(scriv!D102&lt;&gt;"",scriv!D102,"")</f>
        <v/>
      </c>
      <c r="C140" s="81" t="str">
        <f>IF( scriv!AL102&lt;&gt;"", IF(D140&lt;&gt;"","connection ","")&amp;scriv!AL102,IF(D140&lt;&gt;"","connection",""))</f>
        <v/>
      </c>
      <c r="D140" s="82" t="str">
        <f>scriv!AJ102</f>
        <v/>
      </c>
      <c r="E140" s="82" t="str">
        <f>scriv!AK102</f>
        <v/>
      </c>
      <c r="F140" s="156">
        <f>ROW()</f>
        <v>140</v>
      </c>
      <c r="I140" s="81" t="str">
        <f>IF(scriv!AA102&lt;&gt;"",scriv!AA102,J140)</f>
        <v/>
      </c>
      <c r="J140" s="81" t="str">
        <f>IF(scriv!AB102&lt;&gt;"",scriv!AB102,"")</f>
        <v/>
      </c>
      <c r="K140" s="82" t="str">
        <f t="shared" si="72"/>
        <v>none</v>
      </c>
      <c r="L140" s="82" t="str">
        <f t="shared" si="73"/>
        <v>+++&amp;speakTT=</v>
      </c>
      <c r="M140" s="82" t="str">
        <f t="shared" si="70"/>
        <v>OpenClose</v>
      </c>
      <c r="N140" s="82" t="str">
        <f t="shared" si="74"/>
        <v/>
      </c>
      <c r="O140" s="119" t="str">
        <f t="shared" si="75"/>
        <v/>
      </c>
      <c r="P140" s="81" t="str">
        <f>IF(scriv!I102&lt;&gt;"",scriv!I102,"")</f>
        <v/>
      </c>
      <c r="Q140" s="81" t="str">
        <f>IF(scriv!J102&lt;&gt;"",scriv!J102,"")</f>
        <v/>
      </c>
      <c r="R140" s="81">
        <f>IF(scriv!K102&lt;&gt;"",scriv!K102,
IF(I140&lt;&gt;"",1,$R$36))</f>
        <v>0</v>
      </c>
      <c r="S140" s="81" t="str">
        <f>IF(scriv!L102&lt;&gt;"",scriv!L102,
IF(scriv!AB102&lt;&gt;"",$S$36,"none"))</f>
        <v>none</v>
      </c>
      <c r="T140" s="81" t="str">
        <f>IF(scriv!Q102&lt;&gt;"",scriv!Q102,"")</f>
        <v/>
      </c>
      <c r="U140" s="81" t="str">
        <f>IF(scriv!R102&lt;&gt;"",scriv!R102,"")</f>
        <v/>
      </c>
      <c r="V140" s="81" t="str">
        <f>IF(scriv!S102&lt;&gt;"",scriv!S102,"")</f>
        <v/>
      </c>
      <c r="W140" s="81" t="str">
        <f>IF(scriv!T102&lt;&gt;"",scriv!T102,"")</f>
        <v/>
      </c>
      <c r="X140" s="81" t="str">
        <f>IF($E140="",
( IF(scriv!AD102&lt;&gt;"", LEFT( scriv!AD102, FIND(",",scriv!AD102)-1) &amp; "=" &amp; $AH140 &amp; RIGHT( scriv!AD102, LEN(scriv!AD102) + 1 - FIND(",",scriv!AD102)),
  IF($X$36&lt;&gt;"",LEFT( X$36, FIND(",",X$36)-1) &amp; "=" &amp; $AH140 &amp; RIGHT( X$36, LEN(X$36) + 1 - FIND(",",X$36)),""))),
IF(scriv!M102&lt;&gt;"", LEFT( scriv!M102, FIND(",",scriv!M102)-1) &amp; "=" &amp; $AH140 &amp; RIGHT( scriv!M102, LEN(scriv!M102) + 1 - FIND(",",scriv!M102)),
LEFT( X$37, FIND(",",X$37)-1) &amp; "=" &amp; $AH140 &amp; RIGHT( X$37, LEN(X$37) + 1 - FIND(",",X$37))))</f>
        <v>fadeOn=,0.6</v>
      </c>
      <c r="Y140" s="81" t="str">
        <f>IF($E140="",
( IF(scriv!AE102&lt;&gt;"", LEFT( scriv!AE102, FIND(",",scriv!AE102)-1) &amp; "=" &amp; $AH140 &amp; RIGHT( scriv!AE102, LEN(scriv!AE102) + 1 - FIND(",",scriv!AE102)),
  IF($Y$36&lt;&gt;"",LEFT( Y$36, FIND(",",Y$36)-1) &amp; "=" &amp; $AH140 &amp; RIGHT( Y$36, LEN(Y$36) + 1 - FIND(",",Y$36)),""))),
IF(scriv!N102&lt;&gt;"", LEFT( scriv!N102, FIND(",",scriv!N102)-1) &amp; "=" &amp; $AH140 &amp; RIGHT( scriv!N102, LEN(scriv!N102) + 1 - FIND(",",scriv!N102)),
LEFT( Y$37, FIND(",",Y$37)-1) &amp; "=" &amp; $AH140 &amp; RIGHT( Y$37, LEN(Y$37) + 1 - FIND(",",Y$37))))</f>
        <v>fadeOff=,0.6</v>
      </c>
      <c r="Z140" s="81" t="str">
        <f>IF($E140="",
( IF(scriv!AF102&lt;&gt;"", LEFT( scriv!AF102, FIND(",",scriv!AF102)-1) &amp; "=" &amp; $AH140 &amp; RIGHT( scriv!AF102, LEN(scriv!AF102) + 1 - FIND(",",scriv!AF102)),
  IF($Z$36&lt;&gt;"",LEFT( Z$36, FIND(",",Z$36)-1) &amp; "=" &amp; $AH140 &amp; RIGHT( Z$36, LEN(Z$36) + 1 - FIND(",",Z$36)),""))),
IF(scriv!O102&lt;&gt;"", LEFT( scriv!O102, FIND(",",scriv!O102)-1) &amp; "=" &amp; $AH140 &amp; RIGHT( scriv!O102, LEN(scriv!O102) + 1 - FIND(",",scriv!O102)),
LEFT( Z$37, FIND(",",Z$37)-1) &amp; "=" &amp; $AH140 &amp; RIGHT( Z$37, LEN(Z$37) + 1 - FIND(",",Z$37))))</f>
        <v>drawOpen=,1.2</v>
      </c>
      <c r="AA140" s="81" t="str">
        <f>IF($E140="",
( IF(scriv!AG102&lt;&gt;"", LEFT( scriv!AG102, FIND(",",scriv!AG102)-1) &amp; "=" &amp; $AH140 &amp; RIGHT( scriv!AG102, LEN(scriv!AG102) + 1 - FIND(",",scriv!AG102)),
  IF($AA$36&lt;&gt;"",LEFT( AA$36, FIND(",",AA$36)-1) &amp; "=" &amp; $AH140 &amp; RIGHT( AA$36, LEN(AA$36) + 1 - FIND(",",AA$36)),""))),
IF(scriv!P102&lt;&gt;"", LEFT( scriv!P102, FIND(",",scriv!P102)-1) &amp; "=" &amp; $AH140 &amp; RIGHT( scriv!P102, LEN(scriv!P102) + 1 - FIND(",",scriv!P102)),
LEFT( AA$37, FIND(",",AA$37)-1) &amp; "=" &amp; $AH140 &amp; RIGHT( AA$37, LEN(AA$37) + 1 - FIND(",",AA$37))))</f>
        <v>drawClose=,1.2</v>
      </c>
      <c r="AB140" s="167" t="str">
        <f t="shared" si="69"/>
        <v>noTitle</v>
      </c>
      <c r="AC140" s="167"/>
      <c r="AD140" s="45"/>
      <c r="AE140" s="168"/>
      <c r="AF140" s="169">
        <f>IF(D140="",scriv!B102,"")</f>
        <v>0</v>
      </c>
      <c r="AG140" s="170" t="str">
        <f t="shared" si="76"/>
        <v/>
      </c>
      <c r="AH140" s="169" t="str">
        <f t="shared" si="77"/>
        <v/>
      </c>
      <c r="AI140" s="169" t="str">
        <f t="shared" si="78"/>
        <v/>
      </c>
      <c r="AJ140" s="86">
        <f>ROUNDDOWN( (LEN(scriv!B102)+1) / 2, 0 )</f>
        <v>0</v>
      </c>
      <c r="AK140" s="82">
        <f t="shared" si="79"/>
        <v>0</v>
      </c>
      <c r="AL140" s="82" t="str">
        <f t="shared" si="80"/>
        <v>-</v>
      </c>
      <c r="AM140" s="82" t="str">
        <f t="shared" si="81"/>
        <v>-</v>
      </c>
      <c r="AN140" s="82" t="str">
        <f t="shared" si="82"/>
        <v>-</v>
      </c>
      <c r="AO140" s="82" t="str">
        <f t="shared" si="83"/>
        <v>-</v>
      </c>
      <c r="AP140" s="82" t="str">
        <f t="shared" si="84"/>
        <v>-</v>
      </c>
      <c r="AQ140" s="82" t="str">
        <f t="shared" si="85"/>
        <v>-</v>
      </c>
      <c r="AR140" s="82" t="str">
        <f t="shared" si="86"/>
        <v>-</v>
      </c>
      <c r="AT140" s="82">
        <f t="shared" si="87"/>
        <v>10</v>
      </c>
      <c r="AU140" s="82" t="str">
        <f ca="1">IF(    MAX(OFFSET(AL140,0,0,MATCH("-",AL140:AL$638,0))) = 0,"",
IFERROR(MAX(OFFSET(AL140,0,0,MATCH("-",AL140:AL$638,0))),""))</f>
        <v/>
      </c>
      <c r="AV140" s="82" t="str">
        <f ca="1">IF(    MAX(OFFSET(AM140,0,0,MATCH("-",AM140:AM$638,0))) = 0,"",
IFERROR(MAX(OFFSET(AM140,0,0,MATCH("-",AM140:AM$638,0))),""))</f>
        <v/>
      </c>
      <c r="AW140" s="82" t="str">
        <f ca="1">IF(    MAX(OFFSET(AN140,0,0,MATCH("-",AN140:AN$638,0))) = 0,"",
IFERROR(MAX(OFFSET(AN140,0,0,MATCH("-",AN140:AN$638,0))),""))</f>
        <v/>
      </c>
      <c r="AX140" s="82" t="str">
        <f ca="1">IF(    MAX(OFFSET(AO140,0,0,MATCH("-",AO140:AO$638,0))) = 0,"",
IFERROR(MAX(OFFSET(AO140,0,0,MATCH("-",AO140:AO$638,0))),""))</f>
        <v/>
      </c>
      <c r="AY140" s="82" t="str">
        <f ca="1">IF(    MAX(OFFSET(AP140,0,0,MATCH("-",AP140:AP$638,0))) = 0,"",
IFERROR(MAX(OFFSET(AP140,0,0,MATCH("-",AP140:AP$638,0))),""))</f>
        <v/>
      </c>
      <c r="AZ140" s="82" t="str">
        <f ca="1">IF(    MAX(OFFSET(AQ140,0,0,MATCH("-",AQ140:AQ$638,0))) = 0,"",
IFERROR(MAX(OFFSET(AQ140,0,0,MATCH("-",AQ140:AQ$638,0))),""))</f>
        <v/>
      </c>
      <c r="BA140" s="82" t="str">
        <f ca="1">IF(    MAX(OFFSET(AR140,0,0,MATCH("-",AR140:AR$638,0))) = 0,"",
IFERROR(MAX(OFFSET(AR140,0,0,MATCH("-",AR140:AR$638,0))),""))</f>
        <v/>
      </c>
      <c r="BB140" s="112">
        <f t="shared" ca="1" si="88"/>
        <v>-198</v>
      </c>
      <c r="BC140" s="111" t="str">
        <f t="shared" ca="1" si="89"/>
        <v>Radius</v>
      </c>
      <c r="BD140" s="112">
        <f t="shared" ca="1" si="90"/>
        <v>0</v>
      </c>
      <c r="BE140" s="111">
        <f t="shared" ca="1" si="91"/>
        <v>200</v>
      </c>
      <c r="BF140" s="113" t="e">
        <f t="shared" ca="1" si="92"/>
        <v>#VALUE!</v>
      </c>
      <c r="BG140" s="113" t="e">
        <f t="shared" ca="1" si="93"/>
        <v>#VALUE!</v>
      </c>
      <c r="BH140" s="112">
        <f t="shared" ca="1" si="94"/>
        <v>2000</v>
      </c>
      <c r="BI140" s="112">
        <f t="shared" ca="1" si="95"/>
        <v>200</v>
      </c>
      <c r="BJ140" s="157"/>
      <c r="BK140" s="157"/>
      <c r="BL140" s="158" t="str">
        <f>scriv!AI102</f>
        <v/>
      </c>
      <c r="BM140" s="157"/>
      <c r="BN140" s="157" t="str">
        <f t="shared" si="96"/>
        <v>node</v>
      </c>
      <c r="BO140" s="157"/>
      <c r="BP140" s="159">
        <f t="shared" ca="1" si="97"/>
        <v>0</v>
      </c>
      <c r="BQ140" s="159">
        <f t="shared" ca="1" si="98"/>
        <v>0</v>
      </c>
      <c r="BR140" s="159">
        <f t="shared" si="99"/>
        <v>1</v>
      </c>
      <c r="BS140" s="159" t="str">
        <f t="shared" si="100"/>
        <v>symbol</v>
      </c>
      <c r="BT140" s="157" t="str">
        <f ca="1">IF(scriv!V102&lt;&gt;"",scriv!V102,
IF(E140="",IFERROR(VLOOKUP(BL140,$AH$40:$BT$638,39,FALSE),$BT$36),
$BT$37))</f>
        <v>NodeSquare</v>
      </c>
      <c r="BU140" s="166">
        <f t="shared" ca="1" si="101"/>
        <v>2000</v>
      </c>
      <c r="BV140" s="166">
        <f t="shared" ca="1" si="102"/>
        <v>200</v>
      </c>
      <c r="BW140" s="166">
        <f t="shared" ca="1" si="103"/>
        <v>0</v>
      </c>
      <c r="BX140" s="166">
        <f t="shared" ca="1" si="104"/>
        <v>0</v>
      </c>
      <c r="BY140" s="180" t="str">
        <f t="shared" si="105"/>
        <v/>
      </c>
      <c r="BZ140" s="180" t="str">
        <f t="shared" si="106"/>
        <v/>
      </c>
      <c r="CA140" s="81" t="str">
        <f>IF(scriv!E102&lt;&gt;"",scriv!E102,"")</f>
        <v/>
      </c>
      <c r="CB140" s="82">
        <f t="shared" si="71"/>
        <v>0</v>
      </c>
      <c r="CC140" s="82">
        <f t="shared" si="107"/>
        <v>0</v>
      </c>
      <c r="CD140" s="82" t="str">
        <f t="shared" si="108"/>
        <v>-</v>
      </c>
      <c r="CE140" s="82" t="str">
        <f t="shared" si="109"/>
        <v>-</v>
      </c>
      <c r="CF140" s="82" t="str">
        <f t="shared" si="110"/>
        <v>-</v>
      </c>
      <c r="CG140" s="82" t="str">
        <f t="shared" si="111"/>
        <v>-</v>
      </c>
      <c r="CH140" s="82" t="str">
        <f t="shared" si="112"/>
        <v>-</v>
      </c>
      <c r="CI140" s="82" t="str">
        <f t="shared" si="113"/>
        <v>-</v>
      </c>
      <c r="CJ140" s="82" t="str">
        <f t="shared" si="114"/>
        <v>-</v>
      </c>
      <c r="CK140" s="82" t="str">
        <f t="shared" si="115"/>
        <v>-</v>
      </c>
    </row>
    <row r="141" spans="1:89" s="82" customFormat="1" ht="18" customHeight="1">
      <c r="A141" s="81" t="str">
        <f>scriv!AH103</f>
        <v/>
      </c>
      <c r="B141" s="81" t="str">
        <f>IF(scriv!D103&lt;&gt;"",scriv!D103,"")</f>
        <v/>
      </c>
      <c r="C141" s="81" t="str">
        <f>IF( scriv!AL103&lt;&gt;"", IF(D141&lt;&gt;"","connection ","")&amp;scriv!AL103,IF(D141&lt;&gt;"","connection",""))</f>
        <v/>
      </c>
      <c r="D141" s="82" t="str">
        <f>scriv!AJ103</f>
        <v/>
      </c>
      <c r="E141" s="82" t="str">
        <f>scriv!AK103</f>
        <v/>
      </c>
      <c r="F141" s="156">
        <f>ROW()</f>
        <v>141</v>
      </c>
      <c r="I141" s="81" t="str">
        <f>IF(scriv!AA103&lt;&gt;"",scriv!AA103,J141)</f>
        <v/>
      </c>
      <c r="J141" s="81" t="str">
        <f>IF(scriv!AB103&lt;&gt;"",scriv!AB103,"")</f>
        <v/>
      </c>
      <c r="K141" s="82" t="str">
        <f t="shared" si="72"/>
        <v>none</v>
      </c>
      <c r="L141" s="82" t="str">
        <f t="shared" si="73"/>
        <v>+++&amp;speakTT=</v>
      </c>
      <c r="M141" s="82" t="str">
        <f t="shared" si="70"/>
        <v>OpenClose</v>
      </c>
      <c r="N141" s="82" t="str">
        <f t="shared" si="74"/>
        <v/>
      </c>
      <c r="O141" s="119" t="str">
        <f t="shared" si="75"/>
        <v/>
      </c>
      <c r="P141" s="81" t="str">
        <f>IF(scriv!I103&lt;&gt;"",scriv!I103,"")</f>
        <v/>
      </c>
      <c r="Q141" s="81" t="str">
        <f>IF(scriv!J103&lt;&gt;"",scriv!J103,"")</f>
        <v/>
      </c>
      <c r="R141" s="81">
        <f>IF(scriv!K103&lt;&gt;"",scriv!K103,
IF(I141&lt;&gt;"",1,$R$36))</f>
        <v>0</v>
      </c>
      <c r="S141" s="81" t="str">
        <f>IF(scriv!L103&lt;&gt;"",scriv!L103,
IF(scriv!AB103&lt;&gt;"",$S$36,"none"))</f>
        <v>none</v>
      </c>
      <c r="T141" s="81" t="str">
        <f>IF(scriv!Q103&lt;&gt;"",scriv!Q103,"")</f>
        <v/>
      </c>
      <c r="U141" s="81" t="str">
        <f>IF(scriv!R103&lt;&gt;"",scriv!R103,"")</f>
        <v/>
      </c>
      <c r="V141" s="81" t="str">
        <f>IF(scriv!S103&lt;&gt;"",scriv!S103,"")</f>
        <v/>
      </c>
      <c r="W141" s="81" t="str">
        <f>IF(scriv!T103&lt;&gt;"",scriv!T103,"")</f>
        <v/>
      </c>
      <c r="X141" s="81" t="str">
        <f>IF($E141="",
( IF(scriv!AD103&lt;&gt;"", LEFT( scriv!AD103, FIND(",",scriv!AD103)-1) &amp; "=" &amp; $AH141 &amp; RIGHT( scriv!AD103, LEN(scriv!AD103) + 1 - FIND(",",scriv!AD103)),
  IF($X$36&lt;&gt;"",LEFT( X$36, FIND(",",X$36)-1) &amp; "=" &amp; $AH141 &amp; RIGHT( X$36, LEN(X$36) + 1 - FIND(",",X$36)),""))),
IF(scriv!M103&lt;&gt;"", LEFT( scriv!M103, FIND(",",scriv!M103)-1) &amp; "=" &amp; $AH141 &amp; RIGHT( scriv!M103, LEN(scriv!M103) + 1 - FIND(",",scriv!M103)),
LEFT( X$37, FIND(",",X$37)-1) &amp; "=" &amp; $AH141 &amp; RIGHT( X$37, LEN(X$37) + 1 - FIND(",",X$37))))</f>
        <v>fadeOn=,0.6</v>
      </c>
      <c r="Y141" s="81" t="str">
        <f>IF($E141="",
( IF(scriv!AE103&lt;&gt;"", LEFT( scriv!AE103, FIND(",",scriv!AE103)-1) &amp; "=" &amp; $AH141 &amp; RIGHT( scriv!AE103, LEN(scriv!AE103) + 1 - FIND(",",scriv!AE103)),
  IF($Y$36&lt;&gt;"",LEFT( Y$36, FIND(",",Y$36)-1) &amp; "=" &amp; $AH141 &amp; RIGHT( Y$36, LEN(Y$36) + 1 - FIND(",",Y$36)),""))),
IF(scriv!N103&lt;&gt;"", LEFT( scriv!N103, FIND(",",scriv!N103)-1) &amp; "=" &amp; $AH141 &amp; RIGHT( scriv!N103, LEN(scriv!N103) + 1 - FIND(",",scriv!N103)),
LEFT( Y$37, FIND(",",Y$37)-1) &amp; "=" &amp; $AH141 &amp; RIGHT( Y$37, LEN(Y$37) + 1 - FIND(",",Y$37))))</f>
        <v>fadeOff=,0.6</v>
      </c>
      <c r="Z141" s="81" t="str">
        <f>IF($E141="",
( IF(scriv!AF103&lt;&gt;"", LEFT( scriv!AF103, FIND(",",scriv!AF103)-1) &amp; "=" &amp; $AH141 &amp; RIGHT( scriv!AF103, LEN(scriv!AF103) + 1 - FIND(",",scriv!AF103)),
  IF($Z$36&lt;&gt;"",LEFT( Z$36, FIND(",",Z$36)-1) &amp; "=" &amp; $AH141 &amp; RIGHT( Z$36, LEN(Z$36) + 1 - FIND(",",Z$36)),""))),
IF(scriv!O103&lt;&gt;"", LEFT( scriv!O103, FIND(",",scriv!O103)-1) &amp; "=" &amp; $AH141 &amp; RIGHT( scriv!O103, LEN(scriv!O103) + 1 - FIND(",",scriv!O103)),
LEFT( Z$37, FIND(",",Z$37)-1) &amp; "=" &amp; $AH141 &amp; RIGHT( Z$37, LEN(Z$37) + 1 - FIND(",",Z$37))))</f>
        <v>drawOpen=,1.2</v>
      </c>
      <c r="AA141" s="81" t="str">
        <f>IF($E141="",
( IF(scriv!AG103&lt;&gt;"", LEFT( scriv!AG103, FIND(",",scriv!AG103)-1) &amp; "=" &amp; $AH141 &amp; RIGHT( scriv!AG103, LEN(scriv!AG103) + 1 - FIND(",",scriv!AG103)),
  IF($AA$36&lt;&gt;"",LEFT( AA$36, FIND(",",AA$36)-1) &amp; "=" &amp; $AH141 &amp; RIGHT( AA$36, LEN(AA$36) + 1 - FIND(",",AA$36)),""))),
IF(scriv!P103&lt;&gt;"", LEFT( scriv!P103, FIND(",",scriv!P103)-1) &amp; "=" &amp; $AH141 &amp; RIGHT( scriv!P103, LEN(scriv!P103) + 1 - FIND(",",scriv!P103)),
LEFT( AA$37, FIND(",",AA$37)-1) &amp; "=" &amp; $AH141 &amp; RIGHT( AA$37, LEN(AA$37) + 1 - FIND(",",AA$37))))</f>
        <v>drawClose=,1.2</v>
      </c>
      <c r="AB141" s="167" t="str">
        <f t="shared" si="69"/>
        <v>noTitle</v>
      </c>
      <c r="AC141" s="167"/>
      <c r="AD141" s="45"/>
      <c r="AE141" s="168"/>
      <c r="AF141" s="169">
        <f>IF(D141="",scriv!B103,"")</f>
        <v>0</v>
      </c>
      <c r="AG141" s="170" t="str">
        <f t="shared" si="76"/>
        <v/>
      </c>
      <c r="AH141" s="169" t="str">
        <f t="shared" si="77"/>
        <v/>
      </c>
      <c r="AI141" s="169" t="str">
        <f t="shared" si="78"/>
        <v/>
      </c>
      <c r="AJ141" s="86">
        <f>ROUNDDOWN( (LEN(scriv!B103)+1) / 2, 0 )</f>
        <v>0</v>
      </c>
      <c r="AK141" s="82">
        <f t="shared" si="79"/>
        <v>0</v>
      </c>
      <c r="AL141" s="82" t="str">
        <f t="shared" si="80"/>
        <v>-</v>
      </c>
      <c r="AM141" s="82" t="str">
        <f t="shared" si="81"/>
        <v>-</v>
      </c>
      <c r="AN141" s="82" t="str">
        <f t="shared" si="82"/>
        <v>-</v>
      </c>
      <c r="AO141" s="82" t="str">
        <f t="shared" si="83"/>
        <v>-</v>
      </c>
      <c r="AP141" s="82" t="str">
        <f t="shared" si="84"/>
        <v>-</v>
      </c>
      <c r="AQ141" s="82" t="str">
        <f t="shared" si="85"/>
        <v>-</v>
      </c>
      <c r="AR141" s="82" t="str">
        <f t="shared" si="86"/>
        <v>-</v>
      </c>
      <c r="AT141" s="82">
        <f t="shared" si="87"/>
        <v>10</v>
      </c>
      <c r="AU141" s="82" t="str">
        <f ca="1">IF(    MAX(OFFSET(AL141,0,0,MATCH("-",AL141:AL$638,0))) = 0,"",
IFERROR(MAX(OFFSET(AL141,0,0,MATCH("-",AL141:AL$638,0))),""))</f>
        <v/>
      </c>
      <c r="AV141" s="82" t="str">
        <f ca="1">IF(    MAX(OFFSET(AM141,0,0,MATCH("-",AM141:AM$638,0))) = 0,"",
IFERROR(MAX(OFFSET(AM141,0,0,MATCH("-",AM141:AM$638,0))),""))</f>
        <v/>
      </c>
      <c r="AW141" s="82" t="str">
        <f ca="1">IF(    MAX(OFFSET(AN141,0,0,MATCH("-",AN141:AN$638,0))) = 0,"",
IFERROR(MAX(OFFSET(AN141,0,0,MATCH("-",AN141:AN$638,0))),""))</f>
        <v/>
      </c>
      <c r="AX141" s="82" t="str">
        <f ca="1">IF(    MAX(OFFSET(AO141,0,0,MATCH("-",AO141:AO$638,0))) = 0,"",
IFERROR(MAX(OFFSET(AO141,0,0,MATCH("-",AO141:AO$638,0))),""))</f>
        <v/>
      </c>
      <c r="AY141" s="82" t="str">
        <f ca="1">IF(    MAX(OFFSET(AP141,0,0,MATCH("-",AP141:AP$638,0))) = 0,"",
IFERROR(MAX(OFFSET(AP141,0,0,MATCH("-",AP141:AP$638,0))),""))</f>
        <v/>
      </c>
      <c r="AZ141" s="82" t="str">
        <f ca="1">IF(    MAX(OFFSET(AQ141,0,0,MATCH("-",AQ141:AQ$638,0))) = 0,"",
IFERROR(MAX(OFFSET(AQ141,0,0,MATCH("-",AQ141:AQ$638,0))),""))</f>
        <v/>
      </c>
      <c r="BA141" s="82" t="str">
        <f ca="1">IF(    MAX(OFFSET(AR141,0,0,MATCH("-",AR141:AR$638,0))) = 0,"",
IFERROR(MAX(OFFSET(AR141,0,0,MATCH("-",AR141:AR$638,0))),""))</f>
        <v/>
      </c>
      <c r="BB141" s="112">
        <f t="shared" ca="1" si="88"/>
        <v>-198</v>
      </c>
      <c r="BC141" s="111" t="str">
        <f t="shared" ca="1" si="89"/>
        <v>Radius</v>
      </c>
      <c r="BD141" s="112">
        <f t="shared" ca="1" si="90"/>
        <v>0</v>
      </c>
      <c r="BE141" s="111">
        <f t="shared" ca="1" si="91"/>
        <v>200</v>
      </c>
      <c r="BF141" s="113" t="e">
        <f t="shared" ca="1" si="92"/>
        <v>#VALUE!</v>
      </c>
      <c r="BG141" s="113" t="e">
        <f t="shared" ca="1" si="93"/>
        <v>#VALUE!</v>
      </c>
      <c r="BH141" s="112">
        <f t="shared" ca="1" si="94"/>
        <v>2000</v>
      </c>
      <c r="BI141" s="112">
        <f t="shared" ca="1" si="95"/>
        <v>200</v>
      </c>
      <c r="BJ141" s="157"/>
      <c r="BK141" s="157"/>
      <c r="BL141" s="158" t="str">
        <f>scriv!AI103</f>
        <v/>
      </c>
      <c r="BM141" s="157"/>
      <c r="BN141" s="157" t="str">
        <f t="shared" si="96"/>
        <v>node</v>
      </c>
      <c r="BO141" s="157"/>
      <c r="BP141" s="159">
        <f t="shared" ca="1" si="97"/>
        <v>0</v>
      </c>
      <c r="BQ141" s="159">
        <f t="shared" ca="1" si="98"/>
        <v>0</v>
      </c>
      <c r="BR141" s="159">
        <f t="shared" si="99"/>
        <v>1</v>
      </c>
      <c r="BS141" s="159" t="str">
        <f t="shared" si="100"/>
        <v>symbol</v>
      </c>
      <c r="BT141" s="157" t="str">
        <f ca="1">IF(scriv!V103&lt;&gt;"",scriv!V103,
IF(E141="",IFERROR(VLOOKUP(BL141,$AH$40:$BT$638,39,FALSE),$BT$36),
$BT$37))</f>
        <v>NodeSquare</v>
      </c>
      <c r="BU141" s="166">
        <f t="shared" ca="1" si="101"/>
        <v>2000</v>
      </c>
      <c r="BV141" s="166">
        <f t="shared" ca="1" si="102"/>
        <v>200</v>
      </c>
      <c r="BW141" s="166">
        <f t="shared" ca="1" si="103"/>
        <v>0</v>
      </c>
      <c r="BX141" s="166">
        <f t="shared" ca="1" si="104"/>
        <v>0</v>
      </c>
      <c r="BY141" s="180" t="str">
        <f t="shared" si="105"/>
        <v/>
      </c>
      <c r="BZ141" s="180" t="str">
        <f t="shared" si="106"/>
        <v/>
      </c>
      <c r="CA141" s="81" t="str">
        <f>IF(scriv!E103&lt;&gt;"",scriv!E103,"")</f>
        <v/>
      </c>
      <c r="CB141" s="82">
        <f t="shared" si="71"/>
        <v>0</v>
      </c>
      <c r="CC141" s="82">
        <f t="shared" si="107"/>
        <v>0</v>
      </c>
      <c r="CD141" s="82" t="str">
        <f t="shared" si="108"/>
        <v>-</v>
      </c>
      <c r="CE141" s="82" t="str">
        <f t="shared" si="109"/>
        <v>-</v>
      </c>
      <c r="CF141" s="82" t="str">
        <f t="shared" si="110"/>
        <v>-</v>
      </c>
      <c r="CG141" s="82" t="str">
        <f t="shared" si="111"/>
        <v>-</v>
      </c>
      <c r="CH141" s="82" t="str">
        <f t="shared" si="112"/>
        <v>-</v>
      </c>
      <c r="CI141" s="82" t="str">
        <f t="shared" si="113"/>
        <v>-</v>
      </c>
      <c r="CJ141" s="82" t="str">
        <f t="shared" si="114"/>
        <v>-</v>
      </c>
      <c r="CK141" s="82" t="str">
        <f t="shared" si="115"/>
        <v>-</v>
      </c>
    </row>
    <row r="142" spans="1:89" s="82" customFormat="1" ht="18" customHeight="1">
      <c r="A142" s="81" t="str">
        <f>scriv!AH104</f>
        <v/>
      </c>
      <c r="B142" s="81" t="str">
        <f>IF(scriv!D104&lt;&gt;"",scriv!D104,"")</f>
        <v/>
      </c>
      <c r="C142" s="81" t="str">
        <f>IF( scriv!AL104&lt;&gt;"", IF(D142&lt;&gt;"","connection ","")&amp;scriv!AL104,IF(D142&lt;&gt;"","connection",""))</f>
        <v/>
      </c>
      <c r="D142" s="82" t="str">
        <f>scriv!AJ104</f>
        <v/>
      </c>
      <c r="E142" s="82" t="str">
        <f>scriv!AK104</f>
        <v/>
      </c>
      <c r="F142" s="156">
        <f>ROW()</f>
        <v>142</v>
      </c>
      <c r="I142" s="81" t="str">
        <f>IF(scriv!AA104&lt;&gt;"",scriv!AA104,J142)</f>
        <v/>
      </c>
      <c r="J142" s="81" t="str">
        <f>IF(scriv!AB104&lt;&gt;"",scriv!AB104,"")</f>
        <v/>
      </c>
      <c r="K142" s="82" t="str">
        <f t="shared" si="72"/>
        <v>none</v>
      </c>
      <c r="L142" s="82" t="str">
        <f t="shared" si="73"/>
        <v>+++&amp;speakTT=</v>
      </c>
      <c r="M142" s="82" t="str">
        <f t="shared" si="70"/>
        <v>OpenClose</v>
      </c>
      <c r="N142" s="82" t="str">
        <f t="shared" si="74"/>
        <v/>
      </c>
      <c r="O142" s="119" t="str">
        <f t="shared" si="75"/>
        <v/>
      </c>
      <c r="P142" s="81" t="str">
        <f>IF(scriv!I104&lt;&gt;"",scriv!I104,"")</f>
        <v/>
      </c>
      <c r="Q142" s="81" t="str">
        <f>IF(scriv!J104&lt;&gt;"",scriv!J104,"")</f>
        <v/>
      </c>
      <c r="R142" s="81">
        <f>IF(scriv!K104&lt;&gt;"",scriv!K104,
IF(I142&lt;&gt;"",1,$R$36))</f>
        <v>0</v>
      </c>
      <c r="S142" s="81" t="str">
        <f>IF(scriv!L104&lt;&gt;"",scriv!L104,
IF(scriv!AB104&lt;&gt;"",$S$36,"none"))</f>
        <v>none</v>
      </c>
      <c r="T142" s="81" t="str">
        <f>IF(scriv!Q104&lt;&gt;"",scriv!Q104,"")</f>
        <v/>
      </c>
      <c r="U142" s="81" t="str">
        <f>IF(scriv!R104&lt;&gt;"",scriv!R104,"")</f>
        <v/>
      </c>
      <c r="V142" s="81" t="str">
        <f>IF(scriv!S104&lt;&gt;"",scriv!S104,"")</f>
        <v/>
      </c>
      <c r="W142" s="81" t="str">
        <f>IF(scriv!T104&lt;&gt;"",scriv!T104,"")</f>
        <v/>
      </c>
      <c r="X142" s="81" t="str">
        <f>IF($E142="",
( IF(scriv!AD104&lt;&gt;"", LEFT( scriv!AD104, FIND(",",scriv!AD104)-1) &amp; "=" &amp; $AH142 &amp; RIGHT( scriv!AD104, LEN(scriv!AD104) + 1 - FIND(",",scriv!AD104)),
  IF($X$36&lt;&gt;"",LEFT( X$36, FIND(",",X$36)-1) &amp; "=" &amp; $AH142 &amp; RIGHT( X$36, LEN(X$36) + 1 - FIND(",",X$36)),""))),
IF(scriv!M104&lt;&gt;"", LEFT( scriv!M104, FIND(",",scriv!M104)-1) &amp; "=" &amp; $AH142 &amp; RIGHT( scriv!M104, LEN(scriv!M104) + 1 - FIND(",",scriv!M104)),
LEFT( X$37, FIND(",",X$37)-1) &amp; "=" &amp; $AH142 &amp; RIGHT( X$37, LEN(X$37) + 1 - FIND(",",X$37))))</f>
        <v>fadeOn=,0.6</v>
      </c>
      <c r="Y142" s="81" t="str">
        <f>IF($E142="",
( IF(scriv!AE104&lt;&gt;"", LEFT( scriv!AE104, FIND(",",scriv!AE104)-1) &amp; "=" &amp; $AH142 &amp; RIGHT( scriv!AE104, LEN(scriv!AE104) + 1 - FIND(",",scriv!AE104)),
  IF($Y$36&lt;&gt;"",LEFT( Y$36, FIND(",",Y$36)-1) &amp; "=" &amp; $AH142 &amp; RIGHT( Y$36, LEN(Y$36) + 1 - FIND(",",Y$36)),""))),
IF(scriv!N104&lt;&gt;"", LEFT( scriv!N104, FIND(",",scriv!N104)-1) &amp; "=" &amp; $AH142 &amp; RIGHT( scriv!N104, LEN(scriv!N104) + 1 - FIND(",",scriv!N104)),
LEFT( Y$37, FIND(",",Y$37)-1) &amp; "=" &amp; $AH142 &amp; RIGHT( Y$37, LEN(Y$37) + 1 - FIND(",",Y$37))))</f>
        <v>fadeOff=,0.6</v>
      </c>
      <c r="Z142" s="81" t="str">
        <f>IF($E142="",
( IF(scriv!AF104&lt;&gt;"", LEFT( scriv!AF104, FIND(",",scriv!AF104)-1) &amp; "=" &amp; $AH142 &amp; RIGHT( scriv!AF104, LEN(scriv!AF104) + 1 - FIND(",",scriv!AF104)),
  IF($Z$36&lt;&gt;"",LEFT( Z$36, FIND(",",Z$36)-1) &amp; "=" &amp; $AH142 &amp; RIGHT( Z$36, LEN(Z$36) + 1 - FIND(",",Z$36)),""))),
IF(scriv!O104&lt;&gt;"", LEFT( scriv!O104, FIND(",",scriv!O104)-1) &amp; "=" &amp; $AH142 &amp; RIGHT( scriv!O104, LEN(scriv!O104) + 1 - FIND(",",scriv!O104)),
LEFT( Z$37, FIND(",",Z$37)-1) &amp; "=" &amp; $AH142 &amp; RIGHT( Z$37, LEN(Z$37) + 1 - FIND(",",Z$37))))</f>
        <v>drawOpen=,1.2</v>
      </c>
      <c r="AA142" s="81" t="str">
        <f>IF($E142="",
( IF(scriv!AG104&lt;&gt;"", LEFT( scriv!AG104, FIND(",",scriv!AG104)-1) &amp; "=" &amp; $AH142 &amp; RIGHT( scriv!AG104, LEN(scriv!AG104) + 1 - FIND(",",scriv!AG104)),
  IF($AA$36&lt;&gt;"",LEFT( AA$36, FIND(",",AA$36)-1) &amp; "=" &amp; $AH142 &amp; RIGHT( AA$36, LEN(AA$36) + 1 - FIND(",",AA$36)),""))),
IF(scriv!P104&lt;&gt;"", LEFT( scriv!P104, FIND(",",scriv!P104)-1) &amp; "=" &amp; $AH142 &amp; RIGHT( scriv!P104, LEN(scriv!P104) + 1 - FIND(",",scriv!P104)),
LEFT( AA$37, FIND(",",AA$37)-1) &amp; "=" &amp; $AH142 &amp; RIGHT( AA$37, LEN(AA$37) + 1 - FIND(",",AA$37))))</f>
        <v>drawClose=,1.2</v>
      </c>
      <c r="AB142" s="167" t="str">
        <f t="shared" si="69"/>
        <v>noTitle</v>
      </c>
      <c r="AC142" s="167"/>
      <c r="AD142" s="45"/>
      <c r="AE142" s="168"/>
      <c r="AF142" s="169">
        <f>IF(D142="",scriv!B104,"")</f>
        <v>0</v>
      </c>
      <c r="AG142" s="170" t="str">
        <f t="shared" si="76"/>
        <v/>
      </c>
      <c r="AH142" s="169" t="str">
        <f t="shared" si="77"/>
        <v/>
      </c>
      <c r="AI142" s="169" t="str">
        <f t="shared" si="78"/>
        <v/>
      </c>
      <c r="AJ142" s="86">
        <f>ROUNDDOWN( (LEN(scriv!B104)+1) / 2, 0 )</f>
        <v>0</v>
      </c>
      <c r="AK142" s="82">
        <f t="shared" si="79"/>
        <v>0</v>
      </c>
      <c r="AL142" s="82" t="str">
        <f t="shared" si="80"/>
        <v>-</v>
      </c>
      <c r="AM142" s="82" t="str">
        <f t="shared" si="81"/>
        <v>-</v>
      </c>
      <c r="AN142" s="82" t="str">
        <f t="shared" si="82"/>
        <v>-</v>
      </c>
      <c r="AO142" s="82" t="str">
        <f t="shared" si="83"/>
        <v>-</v>
      </c>
      <c r="AP142" s="82" t="str">
        <f t="shared" si="84"/>
        <v>-</v>
      </c>
      <c r="AQ142" s="82" t="str">
        <f t="shared" si="85"/>
        <v>-</v>
      </c>
      <c r="AR142" s="82" t="str">
        <f t="shared" si="86"/>
        <v>-</v>
      </c>
      <c r="AT142" s="82">
        <f t="shared" si="87"/>
        <v>10</v>
      </c>
      <c r="AU142" s="82" t="str">
        <f ca="1">IF(    MAX(OFFSET(AL142,0,0,MATCH("-",AL142:AL$638,0))) = 0,"",
IFERROR(MAX(OFFSET(AL142,0,0,MATCH("-",AL142:AL$638,0))),""))</f>
        <v/>
      </c>
      <c r="AV142" s="82" t="str">
        <f ca="1">IF(    MAX(OFFSET(AM142,0,0,MATCH("-",AM142:AM$638,0))) = 0,"",
IFERROR(MAX(OFFSET(AM142,0,0,MATCH("-",AM142:AM$638,0))),""))</f>
        <v/>
      </c>
      <c r="AW142" s="82" t="str">
        <f ca="1">IF(    MAX(OFFSET(AN142,0,0,MATCH("-",AN142:AN$638,0))) = 0,"",
IFERROR(MAX(OFFSET(AN142,0,0,MATCH("-",AN142:AN$638,0))),""))</f>
        <v/>
      </c>
      <c r="AX142" s="82" t="str">
        <f ca="1">IF(    MAX(OFFSET(AO142,0,0,MATCH("-",AO142:AO$638,0))) = 0,"",
IFERROR(MAX(OFFSET(AO142,0,0,MATCH("-",AO142:AO$638,0))),""))</f>
        <v/>
      </c>
      <c r="AY142" s="82" t="str">
        <f ca="1">IF(    MAX(OFFSET(AP142,0,0,MATCH("-",AP142:AP$638,0))) = 0,"",
IFERROR(MAX(OFFSET(AP142,0,0,MATCH("-",AP142:AP$638,0))),""))</f>
        <v/>
      </c>
      <c r="AZ142" s="82" t="str">
        <f ca="1">IF(    MAX(OFFSET(AQ142,0,0,MATCH("-",AQ142:AQ$638,0))) = 0,"",
IFERROR(MAX(OFFSET(AQ142,0,0,MATCH("-",AQ142:AQ$638,0))),""))</f>
        <v/>
      </c>
      <c r="BA142" s="82" t="str">
        <f ca="1">IF(    MAX(OFFSET(AR142,0,0,MATCH("-",AR142:AR$638,0))) = 0,"",
IFERROR(MAX(OFFSET(AR142,0,0,MATCH("-",AR142:AR$638,0))),""))</f>
        <v/>
      </c>
      <c r="BB142" s="112">
        <f t="shared" ca="1" si="88"/>
        <v>-198</v>
      </c>
      <c r="BC142" s="111" t="str">
        <f t="shared" ca="1" si="89"/>
        <v>Radius</v>
      </c>
      <c r="BD142" s="112">
        <f t="shared" ca="1" si="90"/>
        <v>0</v>
      </c>
      <c r="BE142" s="111">
        <f t="shared" ca="1" si="91"/>
        <v>200</v>
      </c>
      <c r="BF142" s="113" t="e">
        <f t="shared" ca="1" si="92"/>
        <v>#VALUE!</v>
      </c>
      <c r="BG142" s="113" t="e">
        <f t="shared" ca="1" si="93"/>
        <v>#VALUE!</v>
      </c>
      <c r="BH142" s="112">
        <f t="shared" ca="1" si="94"/>
        <v>2000</v>
      </c>
      <c r="BI142" s="112">
        <f t="shared" ca="1" si="95"/>
        <v>200</v>
      </c>
      <c r="BJ142" s="157"/>
      <c r="BK142" s="157"/>
      <c r="BL142" s="158" t="str">
        <f>scriv!AI104</f>
        <v/>
      </c>
      <c r="BM142" s="157"/>
      <c r="BN142" s="157" t="str">
        <f t="shared" si="96"/>
        <v>node</v>
      </c>
      <c r="BO142" s="157"/>
      <c r="BP142" s="159">
        <f t="shared" ca="1" si="97"/>
        <v>0</v>
      </c>
      <c r="BQ142" s="159">
        <f t="shared" ca="1" si="98"/>
        <v>0</v>
      </c>
      <c r="BR142" s="159">
        <f t="shared" si="99"/>
        <v>1</v>
      </c>
      <c r="BS142" s="159" t="str">
        <f t="shared" si="100"/>
        <v>symbol</v>
      </c>
      <c r="BT142" s="157" t="str">
        <f ca="1">IF(scriv!V104&lt;&gt;"",scriv!V104,
IF(E142="",IFERROR(VLOOKUP(BL142,$AH$40:$BT$638,39,FALSE),$BT$36),
$BT$37))</f>
        <v>NodeSquare</v>
      </c>
      <c r="BU142" s="166">
        <f t="shared" ca="1" si="101"/>
        <v>2000</v>
      </c>
      <c r="BV142" s="166">
        <f t="shared" ca="1" si="102"/>
        <v>200</v>
      </c>
      <c r="BW142" s="166">
        <f t="shared" ca="1" si="103"/>
        <v>0</v>
      </c>
      <c r="BX142" s="166">
        <f t="shared" ca="1" si="104"/>
        <v>0</v>
      </c>
      <c r="BY142" s="180" t="str">
        <f t="shared" si="105"/>
        <v/>
      </c>
      <c r="BZ142" s="180" t="str">
        <f t="shared" si="106"/>
        <v/>
      </c>
      <c r="CA142" s="81" t="str">
        <f>IF(scriv!E104&lt;&gt;"",scriv!E104,"")</f>
        <v/>
      </c>
      <c r="CB142" s="82">
        <f t="shared" si="71"/>
        <v>0</v>
      </c>
      <c r="CC142" s="82">
        <f t="shared" si="107"/>
        <v>0</v>
      </c>
      <c r="CD142" s="82" t="str">
        <f t="shared" si="108"/>
        <v>-</v>
      </c>
      <c r="CE142" s="82" t="str">
        <f t="shared" si="109"/>
        <v>-</v>
      </c>
      <c r="CF142" s="82" t="str">
        <f t="shared" si="110"/>
        <v>-</v>
      </c>
      <c r="CG142" s="82" t="str">
        <f t="shared" si="111"/>
        <v>-</v>
      </c>
      <c r="CH142" s="82" t="str">
        <f t="shared" si="112"/>
        <v>-</v>
      </c>
      <c r="CI142" s="82" t="str">
        <f t="shared" si="113"/>
        <v>-</v>
      </c>
      <c r="CJ142" s="82" t="str">
        <f t="shared" si="114"/>
        <v>-</v>
      </c>
      <c r="CK142" s="82" t="str">
        <f t="shared" si="115"/>
        <v>-</v>
      </c>
    </row>
    <row r="143" spans="1:89" s="82" customFormat="1" ht="18" customHeight="1">
      <c r="A143" s="81" t="str">
        <f>scriv!AH105</f>
        <v/>
      </c>
      <c r="B143" s="81" t="str">
        <f>IF(scriv!D105&lt;&gt;"",scriv!D105,"")</f>
        <v/>
      </c>
      <c r="C143" s="81" t="str">
        <f>IF( scriv!AL105&lt;&gt;"", IF(D143&lt;&gt;"","connection ","")&amp;scriv!AL105,IF(D143&lt;&gt;"","connection",""))</f>
        <v/>
      </c>
      <c r="D143" s="82" t="str">
        <f>scriv!AJ105</f>
        <v/>
      </c>
      <c r="E143" s="82" t="str">
        <f>scriv!AK105</f>
        <v/>
      </c>
      <c r="F143" s="156">
        <f>ROW()</f>
        <v>143</v>
      </c>
      <c r="I143" s="81" t="str">
        <f>IF(scriv!AA105&lt;&gt;"",scriv!AA105,J143)</f>
        <v/>
      </c>
      <c r="J143" s="81" t="str">
        <f>IF(scriv!AB105&lt;&gt;"",scriv!AB105,"")</f>
        <v/>
      </c>
      <c r="K143" s="82" t="str">
        <f t="shared" si="72"/>
        <v>none</v>
      </c>
      <c r="L143" s="82" t="str">
        <f t="shared" si="73"/>
        <v>+++&amp;speakTT=</v>
      </c>
      <c r="M143" s="82" t="str">
        <f t="shared" si="70"/>
        <v>OpenClose</v>
      </c>
      <c r="N143" s="82" t="str">
        <f t="shared" si="74"/>
        <v/>
      </c>
      <c r="O143" s="119" t="str">
        <f t="shared" si="75"/>
        <v/>
      </c>
      <c r="P143" s="81" t="str">
        <f>IF(scriv!I105&lt;&gt;"",scriv!I105,"")</f>
        <v/>
      </c>
      <c r="Q143" s="81" t="str">
        <f>IF(scriv!J105&lt;&gt;"",scriv!J105,"")</f>
        <v/>
      </c>
      <c r="R143" s="81">
        <f>IF(scriv!K105&lt;&gt;"",scriv!K105,
IF(I143&lt;&gt;"",1,$R$36))</f>
        <v>0</v>
      </c>
      <c r="S143" s="81" t="str">
        <f>IF(scriv!L105&lt;&gt;"",scriv!L105,
IF(scriv!AB105&lt;&gt;"",$S$36,"none"))</f>
        <v>none</v>
      </c>
      <c r="T143" s="81" t="str">
        <f>IF(scriv!Q105&lt;&gt;"",scriv!Q105,"")</f>
        <v/>
      </c>
      <c r="U143" s="81" t="str">
        <f>IF(scriv!R105&lt;&gt;"",scriv!R105,"")</f>
        <v/>
      </c>
      <c r="V143" s="81" t="str">
        <f>IF(scriv!S105&lt;&gt;"",scriv!S105,"")</f>
        <v/>
      </c>
      <c r="W143" s="81" t="str">
        <f>IF(scriv!T105&lt;&gt;"",scriv!T105,"")</f>
        <v/>
      </c>
      <c r="X143" s="81" t="str">
        <f>IF($E143="",
( IF(scriv!AD105&lt;&gt;"", LEFT( scriv!AD105, FIND(",",scriv!AD105)-1) &amp; "=" &amp; $AH143 &amp; RIGHT( scriv!AD105, LEN(scriv!AD105) + 1 - FIND(",",scriv!AD105)),
  IF($X$36&lt;&gt;"",LEFT( X$36, FIND(",",X$36)-1) &amp; "=" &amp; $AH143 &amp; RIGHT( X$36, LEN(X$36) + 1 - FIND(",",X$36)),""))),
IF(scriv!M105&lt;&gt;"", LEFT( scriv!M105, FIND(",",scriv!M105)-1) &amp; "=" &amp; $AH143 &amp; RIGHT( scriv!M105, LEN(scriv!M105) + 1 - FIND(",",scriv!M105)),
LEFT( X$37, FIND(",",X$37)-1) &amp; "=" &amp; $AH143 &amp; RIGHT( X$37, LEN(X$37) + 1 - FIND(",",X$37))))</f>
        <v>fadeOn=,0.6</v>
      </c>
      <c r="Y143" s="81" t="str">
        <f>IF($E143="",
( IF(scriv!AE105&lt;&gt;"", LEFT( scriv!AE105, FIND(",",scriv!AE105)-1) &amp; "=" &amp; $AH143 &amp; RIGHT( scriv!AE105, LEN(scriv!AE105) + 1 - FIND(",",scriv!AE105)),
  IF($Y$36&lt;&gt;"",LEFT( Y$36, FIND(",",Y$36)-1) &amp; "=" &amp; $AH143 &amp; RIGHT( Y$36, LEN(Y$36) + 1 - FIND(",",Y$36)),""))),
IF(scriv!N105&lt;&gt;"", LEFT( scriv!N105, FIND(",",scriv!N105)-1) &amp; "=" &amp; $AH143 &amp; RIGHT( scriv!N105, LEN(scriv!N105) + 1 - FIND(",",scriv!N105)),
LEFT( Y$37, FIND(",",Y$37)-1) &amp; "=" &amp; $AH143 &amp; RIGHT( Y$37, LEN(Y$37) + 1 - FIND(",",Y$37))))</f>
        <v>fadeOff=,0.6</v>
      </c>
      <c r="Z143" s="81" t="str">
        <f>IF($E143="",
( IF(scriv!AF105&lt;&gt;"", LEFT( scriv!AF105, FIND(",",scriv!AF105)-1) &amp; "=" &amp; $AH143 &amp; RIGHT( scriv!AF105, LEN(scriv!AF105) + 1 - FIND(",",scriv!AF105)),
  IF($Z$36&lt;&gt;"",LEFT( Z$36, FIND(",",Z$36)-1) &amp; "=" &amp; $AH143 &amp; RIGHT( Z$36, LEN(Z$36) + 1 - FIND(",",Z$36)),""))),
IF(scriv!O105&lt;&gt;"", LEFT( scriv!O105, FIND(",",scriv!O105)-1) &amp; "=" &amp; $AH143 &amp; RIGHT( scriv!O105, LEN(scriv!O105) + 1 - FIND(",",scriv!O105)),
LEFT( Z$37, FIND(",",Z$37)-1) &amp; "=" &amp; $AH143 &amp; RIGHT( Z$37, LEN(Z$37) + 1 - FIND(",",Z$37))))</f>
        <v>drawOpen=,1.2</v>
      </c>
      <c r="AA143" s="81" t="str">
        <f>IF($E143="",
( IF(scriv!AG105&lt;&gt;"", LEFT( scriv!AG105, FIND(",",scriv!AG105)-1) &amp; "=" &amp; $AH143 &amp; RIGHT( scriv!AG105, LEN(scriv!AG105) + 1 - FIND(",",scriv!AG105)),
  IF($AA$36&lt;&gt;"",LEFT( AA$36, FIND(",",AA$36)-1) &amp; "=" &amp; $AH143 &amp; RIGHT( AA$36, LEN(AA$36) + 1 - FIND(",",AA$36)),""))),
IF(scriv!P105&lt;&gt;"", LEFT( scriv!P105, FIND(",",scriv!P105)-1) &amp; "=" &amp; $AH143 &amp; RIGHT( scriv!P105, LEN(scriv!P105) + 1 - FIND(",",scriv!P105)),
LEFT( AA$37, FIND(",",AA$37)-1) &amp; "=" &amp; $AH143 &amp; RIGHT( AA$37, LEN(AA$37) + 1 - FIND(",",AA$37))))</f>
        <v>drawClose=,1.2</v>
      </c>
      <c r="AB143" s="167" t="str">
        <f t="shared" si="69"/>
        <v>noTitle</v>
      </c>
      <c r="AC143" s="167"/>
      <c r="AD143" s="45"/>
      <c r="AE143" s="168"/>
      <c r="AF143" s="169">
        <f>IF(D143="",scriv!B105,"")</f>
        <v>0</v>
      </c>
      <c r="AG143" s="170" t="str">
        <f t="shared" si="76"/>
        <v/>
      </c>
      <c r="AH143" s="169" t="str">
        <f t="shared" si="77"/>
        <v/>
      </c>
      <c r="AI143" s="169" t="str">
        <f t="shared" si="78"/>
        <v/>
      </c>
      <c r="AJ143" s="86">
        <f>ROUNDDOWN( (LEN(scriv!B105)+1) / 2, 0 )</f>
        <v>0</v>
      </c>
      <c r="AK143" s="82">
        <f t="shared" si="79"/>
        <v>0</v>
      </c>
      <c r="AL143" s="82" t="str">
        <f t="shared" si="80"/>
        <v>-</v>
      </c>
      <c r="AM143" s="82" t="str">
        <f t="shared" si="81"/>
        <v>-</v>
      </c>
      <c r="AN143" s="82" t="str">
        <f t="shared" si="82"/>
        <v>-</v>
      </c>
      <c r="AO143" s="82" t="str">
        <f t="shared" si="83"/>
        <v>-</v>
      </c>
      <c r="AP143" s="82" t="str">
        <f t="shared" si="84"/>
        <v>-</v>
      </c>
      <c r="AQ143" s="82" t="str">
        <f t="shared" si="85"/>
        <v>-</v>
      </c>
      <c r="AR143" s="82" t="str">
        <f t="shared" si="86"/>
        <v>-</v>
      </c>
      <c r="AT143" s="82">
        <f t="shared" si="87"/>
        <v>10</v>
      </c>
      <c r="AU143" s="82" t="str">
        <f ca="1">IF(    MAX(OFFSET(AL143,0,0,MATCH("-",AL143:AL$638,0))) = 0,"",
IFERROR(MAX(OFFSET(AL143,0,0,MATCH("-",AL143:AL$638,0))),""))</f>
        <v/>
      </c>
      <c r="AV143" s="82" t="str">
        <f ca="1">IF(    MAX(OFFSET(AM143,0,0,MATCH("-",AM143:AM$638,0))) = 0,"",
IFERROR(MAX(OFFSET(AM143,0,0,MATCH("-",AM143:AM$638,0))),""))</f>
        <v/>
      </c>
      <c r="AW143" s="82" t="str">
        <f ca="1">IF(    MAX(OFFSET(AN143,0,0,MATCH("-",AN143:AN$638,0))) = 0,"",
IFERROR(MAX(OFFSET(AN143,0,0,MATCH("-",AN143:AN$638,0))),""))</f>
        <v/>
      </c>
      <c r="AX143" s="82" t="str">
        <f ca="1">IF(    MAX(OFFSET(AO143,0,0,MATCH("-",AO143:AO$638,0))) = 0,"",
IFERROR(MAX(OFFSET(AO143,0,0,MATCH("-",AO143:AO$638,0))),""))</f>
        <v/>
      </c>
      <c r="AY143" s="82" t="str">
        <f ca="1">IF(    MAX(OFFSET(AP143,0,0,MATCH("-",AP143:AP$638,0))) = 0,"",
IFERROR(MAX(OFFSET(AP143,0,0,MATCH("-",AP143:AP$638,0))),""))</f>
        <v/>
      </c>
      <c r="AZ143" s="82" t="str">
        <f ca="1">IF(    MAX(OFFSET(AQ143,0,0,MATCH("-",AQ143:AQ$638,0))) = 0,"",
IFERROR(MAX(OFFSET(AQ143,0,0,MATCH("-",AQ143:AQ$638,0))),""))</f>
        <v/>
      </c>
      <c r="BA143" s="82" t="str">
        <f ca="1">IF(    MAX(OFFSET(AR143,0,0,MATCH("-",AR143:AR$638,0))) = 0,"",
IFERROR(MAX(OFFSET(AR143,0,0,MATCH("-",AR143:AR$638,0))),""))</f>
        <v/>
      </c>
      <c r="BB143" s="112">
        <f t="shared" ca="1" si="88"/>
        <v>-198</v>
      </c>
      <c r="BC143" s="111" t="str">
        <f t="shared" ca="1" si="89"/>
        <v>Radius</v>
      </c>
      <c r="BD143" s="112">
        <f t="shared" ca="1" si="90"/>
        <v>0</v>
      </c>
      <c r="BE143" s="111">
        <f t="shared" ca="1" si="91"/>
        <v>200</v>
      </c>
      <c r="BF143" s="113" t="e">
        <f t="shared" ca="1" si="92"/>
        <v>#VALUE!</v>
      </c>
      <c r="BG143" s="113" t="e">
        <f t="shared" ca="1" si="93"/>
        <v>#VALUE!</v>
      </c>
      <c r="BH143" s="112">
        <f t="shared" ca="1" si="94"/>
        <v>2000</v>
      </c>
      <c r="BI143" s="112">
        <f t="shared" ca="1" si="95"/>
        <v>200</v>
      </c>
      <c r="BJ143" s="157"/>
      <c r="BK143" s="157"/>
      <c r="BL143" s="158" t="str">
        <f>scriv!AI105</f>
        <v/>
      </c>
      <c r="BM143" s="157"/>
      <c r="BN143" s="157" t="str">
        <f t="shared" si="96"/>
        <v>node</v>
      </c>
      <c r="BO143" s="157"/>
      <c r="BP143" s="159">
        <f t="shared" ca="1" si="97"/>
        <v>0</v>
      </c>
      <c r="BQ143" s="159">
        <f t="shared" ca="1" si="98"/>
        <v>0</v>
      </c>
      <c r="BR143" s="159">
        <f t="shared" si="99"/>
        <v>1</v>
      </c>
      <c r="BS143" s="159" t="str">
        <f t="shared" si="100"/>
        <v>symbol</v>
      </c>
      <c r="BT143" s="157" t="str">
        <f ca="1">IF(scriv!V105&lt;&gt;"",scriv!V105,
IF(E143="",IFERROR(VLOOKUP(BL143,$AH$40:$BT$638,39,FALSE),$BT$36),
$BT$37))</f>
        <v>NodeSquare</v>
      </c>
      <c r="BU143" s="166">
        <f t="shared" ca="1" si="101"/>
        <v>2000</v>
      </c>
      <c r="BV143" s="166">
        <f t="shared" ca="1" si="102"/>
        <v>200</v>
      </c>
      <c r="BW143" s="166">
        <f t="shared" ca="1" si="103"/>
        <v>0</v>
      </c>
      <c r="BX143" s="166">
        <f t="shared" ca="1" si="104"/>
        <v>0</v>
      </c>
      <c r="BY143" s="180" t="str">
        <f t="shared" si="105"/>
        <v/>
      </c>
      <c r="BZ143" s="180" t="str">
        <f t="shared" si="106"/>
        <v/>
      </c>
      <c r="CA143" s="81" t="str">
        <f>IF(scriv!E105&lt;&gt;"",scriv!E105,"")</f>
        <v/>
      </c>
      <c r="CB143" s="82">
        <f t="shared" si="71"/>
        <v>0</v>
      </c>
      <c r="CC143" s="82">
        <f t="shared" si="107"/>
        <v>0</v>
      </c>
      <c r="CD143" s="82" t="str">
        <f t="shared" si="108"/>
        <v>-</v>
      </c>
      <c r="CE143" s="82" t="str">
        <f t="shared" si="109"/>
        <v>-</v>
      </c>
      <c r="CF143" s="82" t="str">
        <f t="shared" si="110"/>
        <v>-</v>
      </c>
      <c r="CG143" s="82" t="str">
        <f t="shared" si="111"/>
        <v>-</v>
      </c>
      <c r="CH143" s="82" t="str">
        <f t="shared" si="112"/>
        <v>-</v>
      </c>
      <c r="CI143" s="82" t="str">
        <f t="shared" si="113"/>
        <v>-</v>
      </c>
      <c r="CJ143" s="82" t="str">
        <f t="shared" si="114"/>
        <v>-</v>
      </c>
      <c r="CK143" s="82" t="str">
        <f t="shared" si="115"/>
        <v>-</v>
      </c>
    </row>
    <row r="144" spans="1:89" s="82" customFormat="1" ht="18" customHeight="1">
      <c r="A144" s="81" t="str">
        <f>scriv!AH106</f>
        <v/>
      </c>
      <c r="B144" s="81" t="str">
        <f>IF(scriv!D106&lt;&gt;"",scriv!D106,"")</f>
        <v/>
      </c>
      <c r="C144" s="81" t="str">
        <f>IF( scriv!AL106&lt;&gt;"", IF(D144&lt;&gt;"","connection ","")&amp;scriv!AL106,IF(D144&lt;&gt;"","connection",""))</f>
        <v/>
      </c>
      <c r="D144" s="82" t="str">
        <f>scriv!AJ106</f>
        <v/>
      </c>
      <c r="E144" s="82" t="str">
        <f>scriv!AK106</f>
        <v/>
      </c>
      <c r="F144" s="156">
        <f>ROW()</f>
        <v>144</v>
      </c>
      <c r="I144" s="81" t="str">
        <f>IF(scriv!AA106&lt;&gt;"",scriv!AA106,J144)</f>
        <v/>
      </c>
      <c r="J144" s="81" t="str">
        <f>IF(scriv!AB106&lt;&gt;"",scriv!AB106,"")</f>
        <v/>
      </c>
      <c r="K144" s="82" t="str">
        <f t="shared" si="72"/>
        <v>none</v>
      </c>
      <c r="L144" s="82" t="str">
        <f t="shared" si="73"/>
        <v>+++&amp;speakTT=</v>
      </c>
      <c r="M144" s="82" t="str">
        <f t="shared" si="70"/>
        <v>OpenClose</v>
      </c>
      <c r="N144" s="82" t="str">
        <f t="shared" si="74"/>
        <v/>
      </c>
      <c r="O144" s="119" t="str">
        <f t="shared" si="75"/>
        <v/>
      </c>
      <c r="P144" s="81" t="str">
        <f>IF(scriv!I106&lt;&gt;"",scriv!I106,"")</f>
        <v/>
      </c>
      <c r="Q144" s="81" t="str">
        <f>IF(scriv!J106&lt;&gt;"",scriv!J106,"")</f>
        <v/>
      </c>
      <c r="R144" s="81">
        <f>IF(scriv!K106&lt;&gt;"",scriv!K106,
IF(I144&lt;&gt;"",1,$R$36))</f>
        <v>0</v>
      </c>
      <c r="S144" s="81" t="str">
        <f>IF(scriv!L106&lt;&gt;"",scriv!L106,
IF(scriv!AB106&lt;&gt;"",$S$36,"none"))</f>
        <v>none</v>
      </c>
      <c r="T144" s="81" t="str">
        <f>IF(scriv!Q106&lt;&gt;"",scriv!Q106,"")</f>
        <v/>
      </c>
      <c r="U144" s="81" t="str">
        <f>IF(scriv!R106&lt;&gt;"",scriv!R106,"")</f>
        <v/>
      </c>
      <c r="V144" s="81" t="str">
        <f>IF(scriv!S106&lt;&gt;"",scriv!S106,"")</f>
        <v/>
      </c>
      <c r="W144" s="81" t="str">
        <f>IF(scriv!T106&lt;&gt;"",scriv!T106,"")</f>
        <v/>
      </c>
      <c r="X144" s="81" t="str">
        <f>IF($E144="",
( IF(scriv!AD106&lt;&gt;"", LEFT( scriv!AD106, FIND(",",scriv!AD106)-1) &amp; "=" &amp; $AH144 &amp; RIGHT( scriv!AD106, LEN(scriv!AD106) + 1 - FIND(",",scriv!AD106)),
  IF($X$36&lt;&gt;"",LEFT( X$36, FIND(",",X$36)-1) &amp; "=" &amp; $AH144 &amp; RIGHT( X$36, LEN(X$36) + 1 - FIND(",",X$36)),""))),
IF(scriv!M106&lt;&gt;"", LEFT( scriv!M106, FIND(",",scriv!M106)-1) &amp; "=" &amp; $AH144 &amp; RIGHT( scriv!M106, LEN(scriv!M106) + 1 - FIND(",",scriv!M106)),
LEFT( X$37, FIND(",",X$37)-1) &amp; "=" &amp; $AH144 &amp; RIGHT( X$37, LEN(X$37) + 1 - FIND(",",X$37))))</f>
        <v>fadeOn=,0.6</v>
      </c>
      <c r="Y144" s="81" t="str">
        <f>IF($E144="",
( IF(scriv!AE106&lt;&gt;"", LEFT( scriv!AE106, FIND(",",scriv!AE106)-1) &amp; "=" &amp; $AH144 &amp; RIGHT( scriv!AE106, LEN(scriv!AE106) + 1 - FIND(",",scriv!AE106)),
  IF($Y$36&lt;&gt;"",LEFT( Y$36, FIND(",",Y$36)-1) &amp; "=" &amp; $AH144 &amp; RIGHT( Y$36, LEN(Y$36) + 1 - FIND(",",Y$36)),""))),
IF(scriv!N106&lt;&gt;"", LEFT( scriv!N106, FIND(",",scriv!N106)-1) &amp; "=" &amp; $AH144 &amp; RIGHT( scriv!N106, LEN(scriv!N106) + 1 - FIND(",",scriv!N106)),
LEFT( Y$37, FIND(",",Y$37)-1) &amp; "=" &amp; $AH144 &amp; RIGHT( Y$37, LEN(Y$37) + 1 - FIND(",",Y$37))))</f>
        <v>fadeOff=,0.6</v>
      </c>
      <c r="Z144" s="81" t="str">
        <f>IF($E144="",
( IF(scriv!AF106&lt;&gt;"", LEFT( scriv!AF106, FIND(",",scriv!AF106)-1) &amp; "=" &amp; $AH144 &amp; RIGHT( scriv!AF106, LEN(scriv!AF106) + 1 - FIND(",",scriv!AF106)),
  IF($Z$36&lt;&gt;"",LEFT( Z$36, FIND(",",Z$36)-1) &amp; "=" &amp; $AH144 &amp; RIGHT( Z$36, LEN(Z$36) + 1 - FIND(",",Z$36)),""))),
IF(scriv!O106&lt;&gt;"", LEFT( scriv!O106, FIND(",",scriv!O106)-1) &amp; "=" &amp; $AH144 &amp; RIGHT( scriv!O106, LEN(scriv!O106) + 1 - FIND(",",scriv!O106)),
LEFT( Z$37, FIND(",",Z$37)-1) &amp; "=" &amp; $AH144 &amp; RIGHT( Z$37, LEN(Z$37) + 1 - FIND(",",Z$37))))</f>
        <v>drawOpen=,1.2</v>
      </c>
      <c r="AA144" s="81" t="str">
        <f>IF($E144="",
( IF(scriv!AG106&lt;&gt;"", LEFT( scriv!AG106, FIND(",",scriv!AG106)-1) &amp; "=" &amp; $AH144 &amp; RIGHT( scriv!AG106, LEN(scriv!AG106) + 1 - FIND(",",scriv!AG106)),
  IF($AA$36&lt;&gt;"",LEFT( AA$36, FIND(",",AA$36)-1) &amp; "=" &amp; $AH144 &amp; RIGHT( AA$36, LEN(AA$36) + 1 - FIND(",",AA$36)),""))),
IF(scriv!P106&lt;&gt;"", LEFT( scriv!P106, FIND(",",scriv!P106)-1) &amp; "=" &amp; $AH144 &amp; RIGHT( scriv!P106, LEN(scriv!P106) + 1 - FIND(",",scriv!P106)),
LEFT( AA$37, FIND(",",AA$37)-1) &amp; "=" &amp; $AH144 &amp; RIGHT( AA$37, LEN(AA$37) + 1 - FIND(",",AA$37))))</f>
        <v>drawClose=,1.2</v>
      </c>
      <c r="AB144" s="167" t="str">
        <f t="shared" si="69"/>
        <v>noTitle</v>
      </c>
      <c r="AC144" s="167"/>
      <c r="AD144" s="45"/>
      <c r="AE144" s="168"/>
      <c r="AF144" s="169">
        <f>IF(D144="",scriv!B106,"")</f>
        <v>0</v>
      </c>
      <c r="AG144" s="170" t="str">
        <f t="shared" si="76"/>
        <v/>
      </c>
      <c r="AH144" s="169" t="str">
        <f t="shared" si="77"/>
        <v/>
      </c>
      <c r="AI144" s="169" t="str">
        <f t="shared" si="78"/>
        <v/>
      </c>
      <c r="AJ144" s="86">
        <f>ROUNDDOWN( (LEN(scriv!B106)+1) / 2, 0 )</f>
        <v>0</v>
      </c>
      <c r="AK144" s="82">
        <f t="shared" si="79"/>
        <v>0</v>
      </c>
      <c r="AL144" s="82" t="str">
        <f t="shared" si="80"/>
        <v>-</v>
      </c>
      <c r="AM144" s="82" t="str">
        <f t="shared" si="81"/>
        <v>-</v>
      </c>
      <c r="AN144" s="82" t="str">
        <f t="shared" si="82"/>
        <v>-</v>
      </c>
      <c r="AO144" s="82" t="str">
        <f t="shared" si="83"/>
        <v>-</v>
      </c>
      <c r="AP144" s="82" t="str">
        <f t="shared" si="84"/>
        <v>-</v>
      </c>
      <c r="AQ144" s="82" t="str">
        <f t="shared" si="85"/>
        <v>-</v>
      </c>
      <c r="AR144" s="82" t="str">
        <f t="shared" si="86"/>
        <v>-</v>
      </c>
      <c r="AT144" s="82">
        <f t="shared" si="87"/>
        <v>10</v>
      </c>
      <c r="AU144" s="82" t="str">
        <f ca="1">IF(    MAX(OFFSET(AL144,0,0,MATCH("-",AL144:AL$638,0))) = 0,"",
IFERROR(MAX(OFFSET(AL144,0,0,MATCH("-",AL144:AL$638,0))),""))</f>
        <v/>
      </c>
      <c r="AV144" s="82" t="str">
        <f ca="1">IF(    MAX(OFFSET(AM144,0,0,MATCH("-",AM144:AM$638,0))) = 0,"",
IFERROR(MAX(OFFSET(AM144,0,0,MATCH("-",AM144:AM$638,0))),""))</f>
        <v/>
      </c>
      <c r="AW144" s="82" t="str">
        <f ca="1">IF(    MAX(OFFSET(AN144,0,0,MATCH("-",AN144:AN$638,0))) = 0,"",
IFERROR(MAX(OFFSET(AN144,0,0,MATCH("-",AN144:AN$638,0))),""))</f>
        <v/>
      </c>
      <c r="AX144" s="82" t="str">
        <f ca="1">IF(    MAX(OFFSET(AO144,0,0,MATCH("-",AO144:AO$638,0))) = 0,"",
IFERROR(MAX(OFFSET(AO144,0,0,MATCH("-",AO144:AO$638,0))),""))</f>
        <v/>
      </c>
      <c r="AY144" s="82" t="str">
        <f ca="1">IF(    MAX(OFFSET(AP144,0,0,MATCH("-",AP144:AP$638,0))) = 0,"",
IFERROR(MAX(OFFSET(AP144,0,0,MATCH("-",AP144:AP$638,0))),""))</f>
        <v/>
      </c>
      <c r="AZ144" s="82" t="str">
        <f ca="1">IF(    MAX(OFFSET(AQ144,0,0,MATCH("-",AQ144:AQ$638,0))) = 0,"",
IFERROR(MAX(OFFSET(AQ144,0,0,MATCH("-",AQ144:AQ$638,0))),""))</f>
        <v/>
      </c>
      <c r="BA144" s="82" t="str">
        <f ca="1">IF(    MAX(OFFSET(AR144,0,0,MATCH("-",AR144:AR$638,0))) = 0,"",
IFERROR(MAX(OFFSET(AR144,0,0,MATCH("-",AR144:AR$638,0))),""))</f>
        <v/>
      </c>
      <c r="BB144" s="112">
        <f t="shared" ca="1" si="88"/>
        <v>-198</v>
      </c>
      <c r="BC144" s="111" t="str">
        <f t="shared" ca="1" si="89"/>
        <v>Radius</v>
      </c>
      <c r="BD144" s="112">
        <f t="shared" ca="1" si="90"/>
        <v>0</v>
      </c>
      <c r="BE144" s="111">
        <f t="shared" ca="1" si="91"/>
        <v>200</v>
      </c>
      <c r="BF144" s="113" t="e">
        <f t="shared" ca="1" si="92"/>
        <v>#VALUE!</v>
      </c>
      <c r="BG144" s="113" t="e">
        <f t="shared" ca="1" si="93"/>
        <v>#VALUE!</v>
      </c>
      <c r="BH144" s="112">
        <f t="shared" ca="1" si="94"/>
        <v>2000</v>
      </c>
      <c r="BI144" s="112">
        <f t="shared" ca="1" si="95"/>
        <v>200</v>
      </c>
      <c r="BJ144" s="157"/>
      <c r="BK144" s="157"/>
      <c r="BL144" s="158" t="str">
        <f>scriv!AI106</f>
        <v/>
      </c>
      <c r="BM144" s="157"/>
      <c r="BN144" s="157" t="str">
        <f t="shared" si="96"/>
        <v>node</v>
      </c>
      <c r="BO144" s="157"/>
      <c r="BP144" s="159">
        <f t="shared" ca="1" si="97"/>
        <v>0</v>
      </c>
      <c r="BQ144" s="159">
        <f t="shared" ca="1" si="98"/>
        <v>0</v>
      </c>
      <c r="BR144" s="159">
        <f t="shared" si="99"/>
        <v>1</v>
      </c>
      <c r="BS144" s="159" t="str">
        <f t="shared" si="100"/>
        <v>symbol</v>
      </c>
      <c r="BT144" s="157" t="str">
        <f ca="1">IF(scriv!V106&lt;&gt;"",scriv!V106,
IF(E144="",IFERROR(VLOOKUP(BL144,$AH$40:$BT$638,39,FALSE),$BT$36),
$BT$37))</f>
        <v>NodeSquare</v>
      </c>
      <c r="BU144" s="166">
        <f t="shared" ca="1" si="101"/>
        <v>2000</v>
      </c>
      <c r="BV144" s="166">
        <f t="shared" ca="1" si="102"/>
        <v>200</v>
      </c>
      <c r="BW144" s="166">
        <f t="shared" ca="1" si="103"/>
        <v>0</v>
      </c>
      <c r="BX144" s="166">
        <f t="shared" ca="1" si="104"/>
        <v>0</v>
      </c>
      <c r="BY144" s="180" t="str">
        <f t="shared" si="105"/>
        <v/>
      </c>
      <c r="BZ144" s="180" t="str">
        <f t="shared" si="106"/>
        <v/>
      </c>
      <c r="CA144" s="81" t="str">
        <f>IF(scriv!E106&lt;&gt;"",scriv!E106,"")</f>
        <v/>
      </c>
      <c r="CB144" s="82">
        <f t="shared" si="71"/>
        <v>0</v>
      </c>
      <c r="CC144" s="82">
        <f t="shared" si="107"/>
        <v>0</v>
      </c>
      <c r="CD144" s="82" t="str">
        <f t="shared" si="108"/>
        <v>-</v>
      </c>
      <c r="CE144" s="82" t="str">
        <f t="shared" si="109"/>
        <v>-</v>
      </c>
      <c r="CF144" s="82" t="str">
        <f t="shared" si="110"/>
        <v>-</v>
      </c>
      <c r="CG144" s="82" t="str">
        <f t="shared" si="111"/>
        <v>-</v>
      </c>
      <c r="CH144" s="82" t="str">
        <f t="shared" si="112"/>
        <v>-</v>
      </c>
      <c r="CI144" s="82" t="str">
        <f t="shared" si="113"/>
        <v>-</v>
      </c>
      <c r="CJ144" s="82" t="str">
        <f t="shared" si="114"/>
        <v>-</v>
      </c>
      <c r="CK144" s="82" t="str">
        <f t="shared" si="115"/>
        <v>-</v>
      </c>
    </row>
    <row r="145" spans="1:89" s="82" customFormat="1" ht="18" customHeight="1">
      <c r="A145" s="81" t="str">
        <f>scriv!AH107</f>
        <v/>
      </c>
      <c r="B145" s="81" t="str">
        <f>IF(scriv!D107&lt;&gt;"",scriv!D107,"")</f>
        <v/>
      </c>
      <c r="C145" s="81" t="str">
        <f>IF( scriv!AL107&lt;&gt;"", IF(D145&lt;&gt;"","connection ","")&amp;scriv!AL107,IF(D145&lt;&gt;"","connection",""))</f>
        <v/>
      </c>
      <c r="D145" s="82" t="str">
        <f>scriv!AJ107</f>
        <v/>
      </c>
      <c r="E145" s="82" t="str">
        <f>scriv!AK107</f>
        <v/>
      </c>
      <c r="F145" s="156">
        <f>ROW()</f>
        <v>145</v>
      </c>
      <c r="I145" s="81" t="str">
        <f>IF(scriv!AA107&lt;&gt;"",scriv!AA107,J145)</f>
        <v/>
      </c>
      <c r="J145" s="81" t="str">
        <f>IF(scriv!AB107&lt;&gt;"",scriv!AB107,"")</f>
        <v/>
      </c>
      <c r="K145" s="82" t="str">
        <f t="shared" si="72"/>
        <v>none</v>
      </c>
      <c r="L145" s="82" t="str">
        <f t="shared" si="73"/>
        <v>+++&amp;speakTT=</v>
      </c>
      <c r="M145" s="82" t="str">
        <f t="shared" si="70"/>
        <v>OpenClose</v>
      </c>
      <c r="N145" s="82" t="str">
        <f t="shared" si="74"/>
        <v/>
      </c>
      <c r="O145" s="119" t="str">
        <f t="shared" si="75"/>
        <v/>
      </c>
      <c r="P145" s="81" t="str">
        <f>IF(scriv!I107&lt;&gt;"",scriv!I107,"")</f>
        <v/>
      </c>
      <c r="Q145" s="81" t="str">
        <f>IF(scriv!J107&lt;&gt;"",scriv!J107,"")</f>
        <v/>
      </c>
      <c r="R145" s="81">
        <f>IF(scriv!K107&lt;&gt;"",scriv!K107,
IF(I145&lt;&gt;"",1,$R$36))</f>
        <v>0</v>
      </c>
      <c r="S145" s="81" t="str">
        <f>IF(scriv!L107&lt;&gt;"",scriv!L107,
IF(scriv!AB107&lt;&gt;"",$S$36,"none"))</f>
        <v>none</v>
      </c>
      <c r="T145" s="81" t="str">
        <f>IF(scriv!Q107&lt;&gt;"",scriv!Q107,"")</f>
        <v/>
      </c>
      <c r="U145" s="81" t="str">
        <f>IF(scriv!R107&lt;&gt;"",scriv!R107,"")</f>
        <v/>
      </c>
      <c r="V145" s="81" t="str">
        <f>IF(scriv!S107&lt;&gt;"",scriv!S107,"")</f>
        <v/>
      </c>
      <c r="W145" s="81" t="str">
        <f>IF(scriv!T107&lt;&gt;"",scriv!T107,"")</f>
        <v/>
      </c>
      <c r="X145" s="81" t="str">
        <f>IF($E145="",
( IF(scriv!AD107&lt;&gt;"", LEFT( scriv!AD107, FIND(",",scriv!AD107)-1) &amp; "=" &amp; $AH145 &amp; RIGHT( scriv!AD107, LEN(scriv!AD107) + 1 - FIND(",",scriv!AD107)),
  IF($X$36&lt;&gt;"",LEFT( X$36, FIND(",",X$36)-1) &amp; "=" &amp; $AH145 &amp; RIGHT( X$36, LEN(X$36) + 1 - FIND(",",X$36)),""))),
IF(scriv!M107&lt;&gt;"", LEFT( scriv!M107, FIND(",",scriv!M107)-1) &amp; "=" &amp; $AH145 &amp; RIGHT( scriv!M107, LEN(scriv!M107) + 1 - FIND(",",scriv!M107)),
LEFT( X$37, FIND(",",X$37)-1) &amp; "=" &amp; $AH145 &amp; RIGHT( X$37, LEN(X$37) + 1 - FIND(",",X$37))))</f>
        <v>fadeOn=,0.6</v>
      </c>
      <c r="Y145" s="81" t="str">
        <f>IF($E145="",
( IF(scriv!AE107&lt;&gt;"", LEFT( scriv!AE107, FIND(",",scriv!AE107)-1) &amp; "=" &amp; $AH145 &amp; RIGHT( scriv!AE107, LEN(scriv!AE107) + 1 - FIND(",",scriv!AE107)),
  IF($Y$36&lt;&gt;"",LEFT( Y$36, FIND(",",Y$36)-1) &amp; "=" &amp; $AH145 &amp; RIGHT( Y$36, LEN(Y$36) + 1 - FIND(",",Y$36)),""))),
IF(scriv!N107&lt;&gt;"", LEFT( scriv!N107, FIND(",",scriv!N107)-1) &amp; "=" &amp; $AH145 &amp; RIGHT( scriv!N107, LEN(scriv!N107) + 1 - FIND(",",scriv!N107)),
LEFT( Y$37, FIND(",",Y$37)-1) &amp; "=" &amp; $AH145 &amp; RIGHT( Y$37, LEN(Y$37) + 1 - FIND(",",Y$37))))</f>
        <v>fadeOff=,0.6</v>
      </c>
      <c r="Z145" s="81" t="str">
        <f>IF($E145="",
( IF(scriv!AF107&lt;&gt;"", LEFT( scriv!AF107, FIND(",",scriv!AF107)-1) &amp; "=" &amp; $AH145 &amp; RIGHT( scriv!AF107, LEN(scriv!AF107) + 1 - FIND(",",scriv!AF107)),
  IF($Z$36&lt;&gt;"",LEFT( Z$36, FIND(",",Z$36)-1) &amp; "=" &amp; $AH145 &amp; RIGHT( Z$36, LEN(Z$36) + 1 - FIND(",",Z$36)),""))),
IF(scriv!O107&lt;&gt;"", LEFT( scriv!O107, FIND(",",scriv!O107)-1) &amp; "=" &amp; $AH145 &amp; RIGHT( scriv!O107, LEN(scriv!O107) + 1 - FIND(",",scriv!O107)),
LEFT( Z$37, FIND(",",Z$37)-1) &amp; "=" &amp; $AH145 &amp; RIGHT( Z$37, LEN(Z$37) + 1 - FIND(",",Z$37))))</f>
        <v>drawOpen=,1.2</v>
      </c>
      <c r="AA145" s="81" t="str">
        <f>IF($E145="",
( IF(scriv!AG107&lt;&gt;"", LEFT( scriv!AG107, FIND(",",scriv!AG107)-1) &amp; "=" &amp; $AH145 &amp; RIGHT( scriv!AG107, LEN(scriv!AG107) + 1 - FIND(",",scriv!AG107)),
  IF($AA$36&lt;&gt;"",LEFT( AA$36, FIND(",",AA$36)-1) &amp; "=" &amp; $AH145 &amp; RIGHT( AA$36, LEN(AA$36) + 1 - FIND(",",AA$36)),""))),
IF(scriv!P107&lt;&gt;"", LEFT( scriv!P107, FIND(",",scriv!P107)-1) &amp; "=" &amp; $AH145 &amp; RIGHT( scriv!P107, LEN(scriv!P107) + 1 - FIND(",",scriv!P107)),
LEFT( AA$37, FIND(",",AA$37)-1) &amp; "=" &amp; $AH145 &amp; RIGHT( AA$37, LEN(AA$37) + 1 - FIND(",",AA$37))))</f>
        <v>drawClose=,1.2</v>
      </c>
      <c r="AB145" s="167" t="str">
        <f t="shared" si="69"/>
        <v>noTitle</v>
      </c>
      <c r="AC145" s="167"/>
      <c r="AD145" s="45"/>
      <c r="AE145" s="168"/>
      <c r="AF145" s="169">
        <f>IF(D145="",scriv!B107,"")</f>
        <v>0</v>
      </c>
      <c r="AG145" s="170" t="str">
        <f t="shared" si="76"/>
        <v/>
      </c>
      <c r="AH145" s="169" t="str">
        <f t="shared" si="77"/>
        <v/>
      </c>
      <c r="AI145" s="169" t="str">
        <f t="shared" si="78"/>
        <v/>
      </c>
      <c r="AJ145" s="86">
        <f>ROUNDDOWN( (LEN(scriv!B107)+1) / 2, 0 )</f>
        <v>0</v>
      </c>
      <c r="AK145" s="82">
        <f t="shared" si="79"/>
        <v>0</v>
      </c>
      <c r="AL145" s="82" t="str">
        <f t="shared" si="80"/>
        <v>-</v>
      </c>
      <c r="AM145" s="82" t="str">
        <f t="shared" si="81"/>
        <v>-</v>
      </c>
      <c r="AN145" s="82" t="str">
        <f t="shared" si="82"/>
        <v>-</v>
      </c>
      <c r="AO145" s="82" t="str">
        <f t="shared" si="83"/>
        <v>-</v>
      </c>
      <c r="AP145" s="82" t="str">
        <f t="shared" si="84"/>
        <v>-</v>
      </c>
      <c r="AQ145" s="82" t="str">
        <f t="shared" si="85"/>
        <v>-</v>
      </c>
      <c r="AR145" s="82" t="str">
        <f t="shared" si="86"/>
        <v>-</v>
      </c>
      <c r="AT145" s="82">
        <f t="shared" si="87"/>
        <v>10</v>
      </c>
      <c r="AU145" s="82" t="str">
        <f ca="1">IF(    MAX(OFFSET(AL145,0,0,MATCH("-",AL145:AL$638,0))) = 0,"",
IFERROR(MAX(OFFSET(AL145,0,0,MATCH("-",AL145:AL$638,0))),""))</f>
        <v/>
      </c>
      <c r="AV145" s="82" t="str">
        <f ca="1">IF(    MAX(OFFSET(AM145,0,0,MATCH("-",AM145:AM$638,0))) = 0,"",
IFERROR(MAX(OFFSET(AM145,0,0,MATCH("-",AM145:AM$638,0))),""))</f>
        <v/>
      </c>
      <c r="AW145" s="82" t="str">
        <f ca="1">IF(    MAX(OFFSET(AN145,0,0,MATCH("-",AN145:AN$638,0))) = 0,"",
IFERROR(MAX(OFFSET(AN145,0,0,MATCH("-",AN145:AN$638,0))),""))</f>
        <v/>
      </c>
      <c r="AX145" s="82" t="str">
        <f ca="1">IF(    MAX(OFFSET(AO145,0,0,MATCH("-",AO145:AO$638,0))) = 0,"",
IFERROR(MAX(OFFSET(AO145,0,0,MATCH("-",AO145:AO$638,0))),""))</f>
        <v/>
      </c>
      <c r="AY145" s="82" t="str">
        <f ca="1">IF(    MAX(OFFSET(AP145,0,0,MATCH("-",AP145:AP$638,0))) = 0,"",
IFERROR(MAX(OFFSET(AP145,0,0,MATCH("-",AP145:AP$638,0))),""))</f>
        <v/>
      </c>
      <c r="AZ145" s="82" t="str">
        <f ca="1">IF(    MAX(OFFSET(AQ145,0,0,MATCH("-",AQ145:AQ$638,0))) = 0,"",
IFERROR(MAX(OFFSET(AQ145,0,0,MATCH("-",AQ145:AQ$638,0))),""))</f>
        <v/>
      </c>
      <c r="BA145" s="82" t="str">
        <f ca="1">IF(    MAX(OFFSET(AR145,0,0,MATCH("-",AR145:AR$638,0))) = 0,"",
IFERROR(MAX(OFFSET(AR145,0,0,MATCH("-",AR145:AR$638,0))),""))</f>
        <v/>
      </c>
      <c r="BB145" s="112">
        <f t="shared" ca="1" si="88"/>
        <v>-198</v>
      </c>
      <c r="BC145" s="111" t="str">
        <f t="shared" ca="1" si="89"/>
        <v>Radius</v>
      </c>
      <c r="BD145" s="112">
        <f t="shared" ca="1" si="90"/>
        <v>0</v>
      </c>
      <c r="BE145" s="111">
        <f t="shared" ca="1" si="91"/>
        <v>200</v>
      </c>
      <c r="BF145" s="113" t="e">
        <f t="shared" ca="1" si="92"/>
        <v>#VALUE!</v>
      </c>
      <c r="BG145" s="113" t="e">
        <f t="shared" ca="1" si="93"/>
        <v>#VALUE!</v>
      </c>
      <c r="BH145" s="112">
        <f t="shared" ca="1" si="94"/>
        <v>2000</v>
      </c>
      <c r="BI145" s="112">
        <f t="shared" ca="1" si="95"/>
        <v>200</v>
      </c>
      <c r="BJ145" s="157"/>
      <c r="BK145" s="157"/>
      <c r="BL145" s="158" t="str">
        <f>scriv!AI107</f>
        <v/>
      </c>
      <c r="BM145" s="157"/>
      <c r="BN145" s="157" t="str">
        <f t="shared" si="96"/>
        <v>node</v>
      </c>
      <c r="BO145" s="157"/>
      <c r="BP145" s="159">
        <f t="shared" ca="1" si="97"/>
        <v>0</v>
      </c>
      <c r="BQ145" s="159">
        <f t="shared" ca="1" si="98"/>
        <v>0</v>
      </c>
      <c r="BR145" s="159">
        <f t="shared" si="99"/>
        <v>1</v>
      </c>
      <c r="BS145" s="159" t="str">
        <f t="shared" si="100"/>
        <v>symbol</v>
      </c>
      <c r="BT145" s="157" t="str">
        <f ca="1">IF(scriv!V107&lt;&gt;"",scriv!V107,
IF(E145="",IFERROR(VLOOKUP(BL145,$AH$40:$BT$638,39,FALSE),$BT$36),
$BT$37))</f>
        <v>NodeSquare</v>
      </c>
      <c r="BU145" s="166">
        <f t="shared" ca="1" si="101"/>
        <v>2000</v>
      </c>
      <c r="BV145" s="166">
        <f t="shared" ca="1" si="102"/>
        <v>200</v>
      </c>
      <c r="BW145" s="166">
        <f t="shared" ca="1" si="103"/>
        <v>0</v>
      </c>
      <c r="BX145" s="166">
        <f t="shared" ca="1" si="104"/>
        <v>0</v>
      </c>
      <c r="BY145" s="180" t="str">
        <f t="shared" si="105"/>
        <v/>
      </c>
      <c r="BZ145" s="180" t="str">
        <f t="shared" si="106"/>
        <v/>
      </c>
      <c r="CA145" s="81" t="str">
        <f>IF(scriv!E107&lt;&gt;"",scriv!E107,"")</f>
        <v/>
      </c>
      <c r="CB145" s="82">
        <f t="shared" si="71"/>
        <v>0</v>
      </c>
      <c r="CC145" s="82">
        <f t="shared" si="107"/>
        <v>0</v>
      </c>
      <c r="CD145" s="82" t="str">
        <f t="shared" si="108"/>
        <v>-</v>
      </c>
      <c r="CE145" s="82" t="str">
        <f t="shared" si="109"/>
        <v>-</v>
      </c>
      <c r="CF145" s="82" t="str">
        <f t="shared" si="110"/>
        <v>-</v>
      </c>
      <c r="CG145" s="82" t="str">
        <f t="shared" si="111"/>
        <v>-</v>
      </c>
      <c r="CH145" s="82" t="str">
        <f t="shared" si="112"/>
        <v>-</v>
      </c>
      <c r="CI145" s="82" t="str">
        <f t="shared" si="113"/>
        <v>-</v>
      </c>
      <c r="CJ145" s="82" t="str">
        <f t="shared" si="114"/>
        <v>-</v>
      </c>
      <c r="CK145" s="82" t="str">
        <f t="shared" si="115"/>
        <v>-</v>
      </c>
    </row>
    <row r="146" spans="1:89" s="82" customFormat="1" ht="18" customHeight="1">
      <c r="A146" s="81" t="str">
        <f>scriv!AH108</f>
        <v/>
      </c>
      <c r="B146" s="81" t="str">
        <f>IF(scriv!D108&lt;&gt;"",scriv!D108,"")</f>
        <v/>
      </c>
      <c r="C146" s="81" t="str">
        <f>IF( scriv!AL108&lt;&gt;"", IF(D146&lt;&gt;"","connection ","")&amp;scriv!AL108,IF(D146&lt;&gt;"","connection",""))</f>
        <v/>
      </c>
      <c r="D146" s="82" t="str">
        <f>scriv!AJ108</f>
        <v/>
      </c>
      <c r="E146" s="82" t="str">
        <f>scriv!AK108</f>
        <v/>
      </c>
      <c r="F146" s="156">
        <f>ROW()</f>
        <v>146</v>
      </c>
      <c r="I146" s="81" t="str">
        <f>IF(scriv!AA108&lt;&gt;"",scriv!AA108,J146)</f>
        <v/>
      </c>
      <c r="J146" s="81" t="str">
        <f>IF(scriv!AB108&lt;&gt;"",scriv!AB108,"")</f>
        <v/>
      </c>
      <c r="K146" s="82" t="str">
        <f t="shared" si="72"/>
        <v>none</v>
      </c>
      <c r="L146" s="82" t="str">
        <f t="shared" si="73"/>
        <v>+++&amp;speakTT=</v>
      </c>
      <c r="M146" s="82" t="str">
        <f t="shared" si="70"/>
        <v>OpenClose</v>
      </c>
      <c r="N146" s="82" t="str">
        <f t="shared" si="74"/>
        <v/>
      </c>
      <c r="O146" s="119" t="str">
        <f t="shared" si="75"/>
        <v/>
      </c>
      <c r="P146" s="81" t="str">
        <f>IF(scriv!I108&lt;&gt;"",scriv!I108,"")</f>
        <v/>
      </c>
      <c r="Q146" s="81" t="str">
        <f>IF(scriv!J108&lt;&gt;"",scriv!J108,"")</f>
        <v/>
      </c>
      <c r="R146" s="81">
        <f>IF(scriv!K108&lt;&gt;"",scriv!K108,
IF(I146&lt;&gt;"",1,$R$36))</f>
        <v>0</v>
      </c>
      <c r="S146" s="81" t="str">
        <f>IF(scriv!L108&lt;&gt;"",scriv!L108,
IF(scriv!AB108&lt;&gt;"",$S$36,"none"))</f>
        <v>none</v>
      </c>
      <c r="T146" s="81" t="str">
        <f>IF(scriv!Q108&lt;&gt;"",scriv!Q108,"")</f>
        <v/>
      </c>
      <c r="U146" s="81" t="str">
        <f>IF(scriv!R108&lt;&gt;"",scriv!R108,"")</f>
        <v/>
      </c>
      <c r="V146" s="81" t="str">
        <f>IF(scriv!S108&lt;&gt;"",scriv!S108,"")</f>
        <v/>
      </c>
      <c r="W146" s="81" t="str">
        <f>IF(scriv!T108&lt;&gt;"",scriv!T108,"")</f>
        <v/>
      </c>
      <c r="X146" s="81" t="str">
        <f>IF($E146="",
( IF(scriv!AD108&lt;&gt;"", LEFT( scriv!AD108, FIND(",",scriv!AD108)-1) &amp; "=" &amp; $AH146 &amp; RIGHT( scriv!AD108, LEN(scriv!AD108) + 1 - FIND(",",scriv!AD108)),
  IF($X$36&lt;&gt;"",LEFT( X$36, FIND(",",X$36)-1) &amp; "=" &amp; $AH146 &amp; RIGHT( X$36, LEN(X$36) + 1 - FIND(",",X$36)),""))),
IF(scriv!M108&lt;&gt;"", LEFT( scriv!M108, FIND(",",scriv!M108)-1) &amp; "=" &amp; $AH146 &amp; RIGHT( scriv!M108, LEN(scriv!M108) + 1 - FIND(",",scriv!M108)),
LEFT( X$37, FIND(",",X$37)-1) &amp; "=" &amp; $AH146 &amp; RIGHT( X$37, LEN(X$37) + 1 - FIND(",",X$37))))</f>
        <v>fadeOn=,0.6</v>
      </c>
      <c r="Y146" s="81" t="str">
        <f>IF($E146="",
( IF(scriv!AE108&lt;&gt;"", LEFT( scriv!AE108, FIND(",",scriv!AE108)-1) &amp; "=" &amp; $AH146 &amp; RIGHT( scriv!AE108, LEN(scriv!AE108) + 1 - FIND(",",scriv!AE108)),
  IF($Y$36&lt;&gt;"",LEFT( Y$36, FIND(",",Y$36)-1) &amp; "=" &amp; $AH146 &amp; RIGHT( Y$36, LEN(Y$36) + 1 - FIND(",",Y$36)),""))),
IF(scriv!N108&lt;&gt;"", LEFT( scriv!N108, FIND(",",scriv!N108)-1) &amp; "=" &amp; $AH146 &amp; RIGHT( scriv!N108, LEN(scriv!N108) + 1 - FIND(",",scriv!N108)),
LEFT( Y$37, FIND(",",Y$37)-1) &amp; "=" &amp; $AH146 &amp; RIGHT( Y$37, LEN(Y$37) + 1 - FIND(",",Y$37))))</f>
        <v>fadeOff=,0.6</v>
      </c>
      <c r="Z146" s="81" t="str">
        <f>IF($E146="",
( IF(scriv!AF108&lt;&gt;"", LEFT( scriv!AF108, FIND(",",scriv!AF108)-1) &amp; "=" &amp; $AH146 &amp; RIGHT( scriv!AF108, LEN(scriv!AF108) + 1 - FIND(",",scriv!AF108)),
  IF($Z$36&lt;&gt;"",LEFT( Z$36, FIND(",",Z$36)-1) &amp; "=" &amp; $AH146 &amp; RIGHT( Z$36, LEN(Z$36) + 1 - FIND(",",Z$36)),""))),
IF(scriv!O108&lt;&gt;"", LEFT( scriv!O108, FIND(",",scriv!O108)-1) &amp; "=" &amp; $AH146 &amp; RIGHT( scriv!O108, LEN(scriv!O108) + 1 - FIND(",",scriv!O108)),
LEFT( Z$37, FIND(",",Z$37)-1) &amp; "=" &amp; $AH146 &amp; RIGHT( Z$37, LEN(Z$37) + 1 - FIND(",",Z$37))))</f>
        <v>drawOpen=,1.2</v>
      </c>
      <c r="AA146" s="81" t="str">
        <f>IF($E146="",
( IF(scriv!AG108&lt;&gt;"", LEFT( scriv!AG108, FIND(",",scriv!AG108)-1) &amp; "=" &amp; $AH146 &amp; RIGHT( scriv!AG108, LEN(scriv!AG108) + 1 - FIND(",",scriv!AG108)),
  IF($AA$36&lt;&gt;"",LEFT( AA$36, FIND(",",AA$36)-1) &amp; "=" &amp; $AH146 &amp; RIGHT( AA$36, LEN(AA$36) + 1 - FIND(",",AA$36)),""))),
IF(scriv!P108&lt;&gt;"", LEFT( scriv!P108, FIND(",",scriv!P108)-1) &amp; "=" &amp; $AH146 &amp; RIGHT( scriv!P108, LEN(scriv!P108) + 1 - FIND(",",scriv!P108)),
LEFT( AA$37, FIND(",",AA$37)-1) &amp; "=" &amp; $AH146 &amp; RIGHT( AA$37, LEN(AA$37) + 1 - FIND(",",AA$37))))</f>
        <v>drawClose=,1.2</v>
      </c>
      <c r="AB146" s="167" t="str">
        <f t="shared" si="69"/>
        <v>noTitle</v>
      </c>
      <c r="AC146" s="167"/>
      <c r="AD146" s="45"/>
      <c r="AE146" s="168"/>
      <c r="AF146" s="169">
        <f>IF(D146="",scriv!B108,"")</f>
        <v>0</v>
      </c>
      <c r="AG146" s="170" t="str">
        <f t="shared" si="76"/>
        <v/>
      </c>
      <c r="AH146" s="169" t="str">
        <f t="shared" si="77"/>
        <v/>
      </c>
      <c r="AI146" s="169" t="str">
        <f t="shared" si="78"/>
        <v/>
      </c>
      <c r="AJ146" s="86">
        <f>ROUNDDOWN( (LEN(scriv!B108)+1) / 2, 0 )</f>
        <v>0</v>
      </c>
      <c r="AK146" s="82">
        <f t="shared" si="79"/>
        <v>0</v>
      </c>
      <c r="AL146" s="82" t="str">
        <f t="shared" si="80"/>
        <v>-</v>
      </c>
      <c r="AM146" s="82" t="str">
        <f t="shared" si="81"/>
        <v>-</v>
      </c>
      <c r="AN146" s="82" t="str">
        <f t="shared" si="82"/>
        <v>-</v>
      </c>
      <c r="AO146" s="82" t="str">
        <f t="shared" si="83"/>
        <v>-</v>
      </c>
      <c r="AP146" s="82" t="str">
        <f t="shared" si="84"/>
        <v>-</v>
      </c>
      <c r="AQ146" s="82" t="str">
        <f t="shared" si="85"/>
        <v>-</v>
      </c>
      <c r="AR146" s="82" t="str">
        <f t="shared" si="86"/>
        <v>-</v>
      </c>
      <c r="AT146" s="82">
        <f t="shared" si="87"/>
        <v>10</v>
      </c>
      <c r="AU146" s="82" t="str">
        <f ca="1">IF(    MAX(OFFSET(AL146,0,0,MATCH("-",AL146:AL$638,0))) = 0,"",
IFERROR(MAX(OFFSET(AL146,0,0,MATCH("-",AL146:AL$638,0))),""))</f>
        <v/>
      </c>
      <c r="AV146" s="82" t="str">
        <f ca="1">IF(    MAX(OFFSET(AM146,0,0,MATCH("-",AM146:AM$638,0))) = 0,"",
IFERROR(MAX(OFFSET(AM146,0,0,MATCH("-",AM146:AM$638,0))),""))</f>
        <v/>
      </c>
      <c r="AW146" s="82" t="str">
        <f ca="1">IF(    MAX(OFFSET(AN146,0,0,MATCH("-",AN146:AN$638,0))) = 0,"",
IFERROR(MAX(OFFSET(AN146,0,0,MATCH("-",AN146:AN$638,0))),""))</f>
        <v/>
      </c>
      <c r="AX146" s="82" t="str">
        <f ca="1">IF(    MAX(OFFSET(AO146,0,0,MATCH("-",AO146:AO$638,0))) = 0,"",
IFERROR(MAX(OFFSET(AO146,0,0,MATCH("-",AO146:AO$638,0))),""))</f>
        <v/>
      </c>
      <c r="AY146" s="82" t="str">
        <f ca="1">IF(    MAX(OFFSET(AP146,0,0,MATCH("-",AP146:AP$638,0))) = 0,"",
IFERROR(MAX(OFFSET(AP146,0,0,MATCH("-",AP146:AP$638,0))),""))</f>
        <v/>
      </c>
      <c r="AZ146" s="82" t="str">
        <f ca="1">IF(    MAX(OFFSET(AQ146,0,0,MATCH("-",AQ146:AQ$638,0))) = 0,"",
IFERROR(MAX(OFFSET(AQ146,0,0,MATCH("-",AQ146:AQ$638,0))),""))</f>
        <v/>
      </c>
      <c r="BA146" s="82" t="str">
        <f ca="1">IF(    MAX(OFFSET(AR146,0,0,MATCH("-",AR146:AR$638,0))) = 0,"",
IFERROR(MAX(OFFSET(AR146,0,0,MATCH("-",AR146:AR$638,0))),""))</f>
        <v/>
      </c>
      <c r="BB146" s="112">
        <f t="shared" ca="1" si="88"/>
        <v>-198</v>
      </c>
      <c r="BC146" s="111" t="str">
        <f t="shared" ca="1" si="89"/>
        <v>Radius</v>
      </c>
      <c r="BD146" s="112">
        <f t="shared" ca="1" si="90"/>
        <v>0</v>
      </c>
      <c r="BE146" s="111">
        <f t="shared" ca="1" si="91"/>
        <v>200</v>
      </c>
      <c r="BF146" s="113" t="e">
        <f t="shared" ca="1" si="92"/>
        <v>#VALUE!</v>
      </c>
      <c r="BG146" s="113" t="e">
        <f t="shared" ca="1" si="93"/>
        <v>#VALUE!</v>
      </c>
      <c r="BH146" s="112">
        <f t="shared" ca="1" si="94"/>
        <v>2000</v>
      </c>
      <c r="BI146" s="112">
        <f t="shared" ca="1" si="95"/>
        <v>200</v>
      </c>
      <c r="BJ146" s="157"/>
      <c r="BK146" s="157"/>
      <c r="BL146" s="158" t="str">
        <f>scriv!AI108</f>
        <v/>
      </c>
      <c r="BM146" s="157"/>
      <c r="BN146" s="157" t="str">
        <f t="shared" si="96"/>
        <v>node</v>
      </c>
      <c r="BO146" s="157"/>
      <c r="BP146" s="159">
        <f t="shared" ca="1" si="97"/>
        <v>0</v>
      </c>
      <c r="BQ146" s="159">
        <f t="shared" ca="1" si="98"/>
        <v>0</v>
      </c>
      <c r="BR146" s="159">
        <f t="shared" si="99"/>
        <v>1</v>
      </c>
      <c r="BS146" s="159" t="str">
        <f t="shared" si="100"/>
        <v>symbol</v>
      </c>
      <c r="BT146" s="157" t="str">
        <f ca="1">IF(scriv!V108&lt;&gt;"",scriv!V108,
IF(E146="",IFERROR(VLOOKUP(BL146,$AH$40:$BT$638,39,FALSE),$BT$36),
$BT$37))</f>
        <v>NodeSquare</v>
      </c>
      <c r="BU146" s="166">
        <f t="shared" ca="1" si="101"/>
        <v>2000</v>
      </c>
      <c r="BV146" s="166">
        <f t="shared" ca="1" si="102"/>
        <v>200</v>
      </c>
      <c r="BW146" s="166">
        <f t="shared" ca="1" si="103"/>
        <v>0</v>
      </c>
      <c r="BX146" s="166">
        <f t="shared" ca="1" si="104"/>
        <v>0</v>
      </c>
      <c r="BY146" s="180" t="str">
        <f t="shared" si="105"/>
        <v/>
      </c>
      <c r="BZ146" s="180" t="str">
        <f t="shared" si="106"/>
        <v/>
      </c>
      <c r="CA146" s="81" t="str">
        <f>IF(scriv!E108&lt;&gt;"",scriv!E108,"")</f>
        <v/>
      </c>
      <c r="CB146" s="82">
        <f t="shared" si="71"/>
        <v>0</v>
      </c>
      <c r="CC146" s="82">
        <f t="shared" si="107"/>
        <v>0</v>
      </c>
      <c r="CD146" s="82" t="str">
        <f t="shared" si="108"/>
        <v>-</v>
      </c>
      <c r="CE146" s="82" t="str">
        <f t="shared" si="109"/>
        <v>-</v>
      </c>
      <c r="CF146" s="82" t="str">
        <f t="shared" si="110"/>
        <v>-</v>
      </c>
      <c r="CG146" s="82" t="str">
        <f t="shared" si="111"/>
        <v>-</v>
      </c>
      <c r="CH146" s="82" t="str">
        <f t="shared" si="112"/>
        <v>-</v>
      </c>
      <c r="CI146" s="82" t="str">
        <f t="shared" si="113"/>
        <v>-</v>
      </c>
      <c r="CJ146" s="82" t="str">
        <f t="shared" si="114"/>
        <v>-</v>
      </c>
      <c r="CK146" s="82" t="str">
        <f t="shared" si="115"/>
        <v>-</v>
      </c>
    </row>
    <row r="147" spans="1:89" s="82" customFormat="1" ht="18" customHeight="1">
      <c r="A147" s="81" t="str">
        <f>scriv!AH109</f>
        <v/>
      </c>
      <c r="B147" s="81" t="str">
        <f>IF(scriv!D109&lt;&gt;"",scriv!D109,"")</f>
        <v/>
      </c>
      <c r="C147" s="81" t="str">
        <f>IF( scriv!AL109&lt;&gt;"", IF(D147&lt;&gt;"","connection ","")&amp;scriv!AL109,IF(D147&lt;&gt;"","connection",""))</f>
        <v/>
      </c>
      <c r="D147" s="82" t="str">
        <f>scriv!AJ109</f>
        <v/>
      </c>
      <c r="E147" s="82" t="str">
        <f>scriv!AK109</f>
        <v/>
      </c>
      <c r="F147" s="156">
        <f>ROW()</f>
        <v>147</v>
      </c>
      <c r="I147" s="81" t="str">
        <f>IF(scriv!AA109&lt;&gt;"",scriv!AA109,J147)</f>
        <v/>
      </c>
      <c r="J147" s="81" t="str">
        <f>IF(scriv!AB109&lt;&gt;"",scriv!AB109,"")</f>
        <v/>
      </c>
      <c r="K147" s="82" t="str">
        <f t="shared" si="72"/>
        <v>none</v>
      </c>
      <c r="L147" s="82" t="str">
        <f t="shared" si="73"/>
        <v>+++&amp;speakTT=</v>
      </c>
      <c r="M147" s="82" t="str">
        <f t="shared" si="70"/>
        <v>OpenClose</v>
      </c>
      <c r="N147" s="82" t="str">
        <f t="shared" si="74"/>
        <v/>
      </c>
      <c r="O147" s="119" t="str">
        <f t="shared" si="75"/>
        <v/>
      </c>
      <c r="P147" s="81" t="str">
        <f>IF(scriv!I109&lt;&gt;"",scriv!I109,"")</f>
        <v/>
      </c>
      <c r="Q147" s="81" t="str">
        <f>IF(scriv!J109&lt;&gt;"",scriv!J109,"")</f>
        <v/>
      </c>
      <c r="R147" s="81">
        <f>IF(scriv!K109&lt;&gt;"",scriv!K109,
IF(I147&lt;&gt;"",1,$R$36))</f>
        <v>0</v>
      </c>
      <c r="S147" s="81" t="str">
        <f>IF(scriv!L109&lt;&gt;"",scriv!L109,
IF(scriv!AB109&lt;&gt;"",$S$36,"none"))</f>
        <v>none</v>
      </c>
      <c r="T147" s="81" t="str">
        <f>IF(scriv!Q109&lt;&gt;"",scriv!Q109,"")</f>
        <v/>
      </c>
      <c r="U147" s="81" t="str">
        <f>IF(scriv!R109&lt;&gt;"",scriv!R109,"")</f>
        <v/>
      </c>
      <c r="V147" s="81" t="str">
        <f>IF(scriv!S109&lt;&gt;"",scriv!S109,"")</f>
        <v/>
      </c>
      <c r="W147" s="81" t="str">
        <f>IF(scriv!T109&lt;&gt;"",scriv!T109,"")</f>
        <v/>
      </c>
      <c r="X147" s="81" t="str">
        <f>IF($E147="",
( IF(scriv!AD109&lt;&gt;"", LEFT( scriv!AD109, FIND(",",scriv!AD109)-1) &amp; "=" &amp; $AH147 &amp; RIGHT( scriv!AD109, LEN(scriv!AD109) + 1 - FIND(",",scriv!AD109)),
  IF($X$36&lt;&gt;"",LEFT( X$36, FIND(",",X$36)-1) &amp; "=" &amp; $AH147 &amp; RIGHT( X$36, LEN(X$36) + 1 - FIND(",",X$36)),""))),
IF(scriv!M109&lt;&gt;"", LEFT( scriv!M109, FIND(",",scriv!M109)-1) &amp; "=" &amp; $AH147 &amp; RIGHT( scriv!M109, LEN(scriv!M109) + 1 - FIND(",",scriv!M109)),
LEFT( X$37, FIND(",",X$37)-1) &amp; "=" &amp; $AH147 &amp; RIGHT( X$37, LEN(X$37) + 1 - FIND(",",X$37))))</f>
        <v>fadeOn=,0.6</v>
      </c>
      <c r="Y147" s="81" t="str">
        <f>IF($E147="",
( IF(scriv!AE109&lt;&gt;"", LEFT( scriv!AE109, FIND(",",scriv!AE109)-1) &amp; "=" &amp; $AH147 &amp; RIGHT( scriv!AE109, LEN(scriv!AE109) + 1 - FIND(",",scriv!AE109)),
  IF($Y$36&lt;&gt;"",LEFT( Y$36, FIND(",",Y$36)-1) &amp; "=" &amp; $AH147 &amp; RIGHT( Y$36, LEN(Y$36) + 1 - FIND(",",Y$36)),""))),
IF(scriv!N109&lt;&gt;"", LEFT( scriv!N109, FIND(",",scriv!N109)-1) &amp; "=" &amp; $AH147 &amp; RIGHT( scriv!N109, LEN(scriv!N109) + 1 - FIND(",",scriv!N109)),
LEFT( Y$37, FIND(",",Y$37)-1) &amp; "=" &amp; $AH147 &amp; RIGHT( Y$37, LEN(Y$37) + 1 - FIND(",",Y$37))))</f>
        <v>fadeOff=,0.6</v>
      </c>
      <c r="Z147" s="81" t="str">
        <f>IF($E147="",
( IF(scriv!AF109&lt;&gt;"", LEFT( scriv!AF109, FIND(",",scriv!AF109)-1) &amp; "=" &amp; $AH147 &amp; RIGHT( scriv!AF109, LEN(scriv!AF109) + 1 - FIND(",",scriv!AF109)),
  IF($Z$36&lt;&gt;"",LEFT( Z$36, FIND(",",Z$36)-1) &amp; "=" &amp; $AH147 &amp; RIGHT( Z$36, LEN(Z$36) + 1 - FIND(",",Z$36)),""))),
IF(scriv!O109&lt;&gt;"", LEFT( scriv!O109, FIND(",",scriv!O109)-1) &amp; "=" &amp; $AH147 &amp; RIGHT( scriv!O109, LEN(scriv!O109) + 1 - FIND(",",scriv!O109)),
LEFT( Z$37, FIND(",",Z$37)-1) &amp; "=" &amp; $AH147 &amp; RIGHT( Z$37, LEN(Z$37) + 1 - FIND(",",Z$37))))</f>
        <v>drawOpen=,1.2</v>
      </c>
      <c r="AA147" s="81" t="str">
        <f>IF($E147="",
( IF(scriv!AG109&lt;&gt;"", LEFT( scriv!AG109, FIND(",",scriv!AG109)-1) &amp; "=" &amp; $AH147 &amp; RIGHT( scriv!AG109, LEN(scriv!AG109) + 1 - FIND(",",scriv!AG109)),
  IF($AA$36&lt;&gt;"",LEFT( AA$36, FIND(",",AA$36)-1) &amp; "=" &amp; $AH147 &amp; RIGHT( AA$36, LEN(AA$36) + 1 - FIND(",",AA$36)),""))),
IF(scriv!P109&lt;&gt;"", LEFT( scriv!P109, FIND(",",scriv!P109)-1) &amp; "=" &amp; $AH147 &amp; RIGHT( scriv!P109, LEN(scriv!P109) + 1 - FIND(",",scriv!P109)),
LEFT( AA$37, FIND(",",AA$37)-1) &amp; "=" &amp; $AH147 &amp; RIGHT( AA$37, LEN(AA$37) + 1 - FIND(",",AA$37))))</f>
        <v>drawClose=,1.2</v>
      </c>
      <c r="AB147" s="167" t="str">
        <f t="shared" si="69"/>
        <v>noTitle</v>
      </c>
      <c r="AC147" s="167"/>
      <c r="AD147" s="45"/>
      <c r="AE147" s="168"/>
      <c r="AF147" s="169">
        <f>IF(D147="",scriv!B109,"")</f>
        <v>0</v>
      </c>
      <c r="AG147" s="170" t="str">
        <f t="shared" si="76"/>
        <v/>
      </c>
      <c r="AH147" s="169" t="str">
        <f t="shared" si="77"/>
        <v/>
      </c>
      <c r="AI147" s="169" t="str">
        <f t="shared" si="78"/>
        <v/>
      </c>
      <c r="AJ147" s="86">
        <f>ROUNDDOWN( (LEN(scriv!B109)+1) / 2, 0 )</f>
        <v>0</v>
      </c>
      <c r="AK147" s="82">
        <f t="shared" si="79"/>
        <v>0</v>
      </c>
      <c r="AL147" s="82" t="str">
        <f t="shared" si="80"/>
        <v>-</v>
      </c>
      <c r="AM147" s="82" t="str">
        <f t="shared" si="81"/>
        <v>-</v>
      </c>
      <c r="AN147" s="82" t="str">
        <f t="shared" si="82"/>
        <v>-</v>
      </c>
      <c r="AO147" s="82" t="str">
        <f t="shared" si="83"/>
        <v>-</v>
      </c>
      <c r="AP147" s="82" t="str">
        <f t="shared" si="84"/>
        <v>-</v>
      </c>
      <c r="AQ147" s="82" t="str">
        <f t="shared" si="85"/>
        <v>-</v>
      </c>
      <c r="AR147" s="82" t="str">
        <f t="shared" si="86"/>
        <v>-</v>
      </c>
      <c r="AT147" s="82">
        <f t="shared" si="87"/>
        <v>10</v>
      </c>
      <c r="AU147" s="82" t="str">
        <f ca="1">IF(    MAX(OFFSET(AL147,0,0,MATCH("-",AL147:AL$638,0))) = 0,"",
IFERROR(MAX(OFFSET(AL147,0,0,MATCH("-",AL147:AL$638,0))),""))</f>
        <v/>
      </c>
      <c r="AV147" s="82" t="str">
        <f ca="1">IF(    MAX(OFFSET(AM147,0,0,MATCH("-",AM147:AM$638,0))) = 0,"",
IFERROR(MAX(OFFSET(AM147,0,0,MATCH("-",AM147:AM$638,0))),""))</f>
        <v/>
      </c>
      <c r="AW147" s="82" t="str">
        <f ca="1">IF(    MAX(OFFSET(AN147,0,0,MATCH("-",AN147:AN$638,0))) = 0,"",
IFERROR(MAX(OFFSET(AN147,0,0,MATCH("-",AN147:AN$638,0))),""))</f>
        <v/>
      </c>
      <c r="AX147" s="82" t="str">
        <f ca="1">IF(    MAX(OFFSET(AO147,0,0,MATCH("-",AO147:AO$638,0))) = 0,"",
IFERROR(MAX(OFFSET(AO147,0,0,MATCH("-",AO147:AO$638,0))),""))</f>
        <v/>
      </c>
      <c r="AY147" s="82" t="str">
        <f ca="1">IF(    MAX(OFFSET(AP147,0,0,MATCH("-",AP147:AP$638,0))) = 0,"",
IFERROR(MAX(OFFSET(AP147,0,0,MATCH("-",AP147:AP$638,0))),""))</f>
        <v/>
      </c>
      <c r="AZ147" s="82" t="str">
        <f ca="1">IF(    MAX(OFFSET(AQ147,0,0,MATCH("-",AQ147:AQ$638,0))) = 0,"",
IFERROR(MAX(OFFSET(AQ147,0,0,MATCH("-",AQ147:AQ$638,0))),""))</f>
        <v/>
      </c>
      <c r="BA147" s="82" t="str">
        <f ca="1">IF(    MAX(OFFSET(AR147,0,0,MATCH("-",AR147:AR$638,0))) = 0,"",
IFERROR(MAX(OFFSET(AR147,0,0,MATCH("-",AR147:AR$638,0))),""))</f>
        <v/>
      </c>
      <c r="BB147" s="112">
        <f t="shared" ca="1" si="88"/>
        <v>-198</v>
      </c>
      <c r="BC147" s="111" t="str">
        <f t="shared" ca="1" si="89"/>
        <v>Radius</v>
      </c>
      <c r="BD147" s="112">
        <f t="shared" ca="1" si="90"/>
        <v>0</v>
      </c>
      <c r="BE147" s="111">
        <f t="shared" ca="1" si="91"/>
        <v>200</v>
      </c>
      <c r="BF147" s="113" t="e">
        <f t="shared" ca="1" si="92"/>
        <v>#VALUE!</v>
      </c>
      <c r="BG147" s="113" t="e">
        <f t="shared" ca="1" si="93"/>
        <v>#VALUE!</v>
      </c>
      <c r="BH147" s="112">
        <f t="shared" ca="1" si="94"/>
        <v>2000</v>
      </c>
      <c r="BI147" s="112">
        <f t="shared" ca="1" si="95"/>
        <v>200</v>
      </c>
      <c r="BJ147" s="157"/>
      <c r="BK147" s="157"/>
      <c r="BL147" s="158" t="str">
        <f>scriv!AI109</f>
        <v/>
      </c>
      <c r="BM147" s="157"/>
      <c r="BN147" s="157" t="str">
        <f t="shared" si="96"/>
        <v>node</v>
      </c>
      <c r="BO147" s="157"/>
      <c r="BP147" s="159">
        <f t="shared" ca="1" si="97"/>
        <v>0</v>
      </c>
      <c r="BQ147" s="159">
        <f t="shared" ca="1" si="98"/>
        <v>0</v>
      </c>
      <c r="BR147" s="159">
        <f t="shared" si="99"/>
        <v>1</v>
      </c>
      <c r="BS147" s="159" t="str">
        <f t="shared" si="100"/>
        <v>symbol</v>
      </c>
      <c r="BT147" s="157" t="str">
        <f ca="1">IF(scriv!V109&lt;&gt;"",scriv!V109,
IF(E147="",IFERROR(VLOOKUP(BL147,$AH$40:$BT$638,39,FALSE),$BT$36),
$BT$37))</f>
        <v>NodeSquare</v>
      </c>
      <c r="BU147" s="166">
        <f t="shared" ca="1" si="101"/>
        <v>2000</v>
      </c>
      <c r="BV147" s="166">
        <f t="shared" ca="1" si="102"/>
        <v>200</v>
      </c>
      <c r="BW147" s="166">
        <f t="shared" ca="1" si="103"/>
        <v>0</v>
      </c>
      <c r="BX147" s="166">
        <f t="shared" ca="1" si="104"/>
        <v>0</v>
      </c>
      <c r="BY147" s="180" t="str">
        <f t="shared" si="105"/>
        <v/>
      </c>
      <c r="BZ147" s="180" t="str">
        <f t="shared" si="106"/>
        <v/>
      </c>
      <c r="CA147" s="81" t="str">
        <f>IF(scriv!E109&lt;&gt;"",scriv!E109,"")</f>
        <v/>
      </c>
      <c r="CB147" s="82">
        <f t="shared" si="71"/>
        <v>0</v>
      </c>
      <c r="CC147" s="82">
        <f t="shared" si="107"/>
        <v>0</v>
      </c>
      <c r="CD147" s="82" t="str">
        <f t="shared" si="108"/>
        <v>-</v>
      </c>
      <c r="CE147" s="82" t="str">
        <f t="shared" si="109"/>
        <v>-</v>
      </c>
      <c r="CF147" s="82" t="str">
        <f t="shared" si="110"/>
        <v>-</v>
      </c>
      <c r="CG147" s="82" t="str">
        <f t="shared" si="111"/>
        <v>-</v>
      </c>
      <c r="CH147" s="82" t="str">
        <f t="shared" si="112"/>
        <v>-</v>
      </c>
      <c r="CI147" s="82" t="str">
        <f t="shared" si="113"/>
        <v>-</v>
      </c>
      <c r="CJ147" s="82" t="str">
        <f t="shared" si="114"/>
        <v>-</v>
      </c>
      <c r="CK147" s="82" t="str">
        <f t="shared" si="115"/>
        <v>-</v>
      </c>
    </row>
    <row r="148" spans="1:89" s="82" customFormat="1" ht="18" customHeight="1">
      <c r="A148" s="81" t="str">
        <f>scriv!AH110</f>
        <v/>
      </c>
      <c r="B148" s="81" t="str">
        <f>IF(scriv!D110&lt;&gt;"",scriv!D110,"")</f>
        <v/>
      </c>
      <c r="C148" s="81" t="str">
        <f>IF( scriv!AL110&lt;&gt;"", IF(D148&lt;&gt;"","connection ","")&amp;scriv!AL110,IF(D148&lt;&gt;"","connection",""))</f>
        <v/>
      </c>
      <c r="D148" s="82" t="str">
        <f>scriv!AJ110</f>
        <v/>
      </c>
      <c r="E148" s="82" t="str">
        <f>scriv!AK110</f>
        <v/>
      </c>
      <c r="F148" s="156">
        <f>ROW()</f>
        <v>148</v>
      </c>
      <c r="I148" s="81" t="str">
        <f>IF(scriv!AA110&lt;&gt;"",scriv!AA110,J148)</f>
        <v/>
      </c>
      <c r="J148" s="81" t="str">
        <f>IF(scriv!AB110&lt;&gt;"",scriv!AB110,"")</f>
        <v/>
      </c>
      <c r="K148" s="82" t="str">
        <f t="shared" si="72"/>
        <v>none</v>
      </c>
      <c r="L148" s="82" t="str">
        <f t="shared" si="73"/>
        <v>+++&amp;speakTT=</v>
      </c>
      <c r="M148" s="82" t="str">
        <f t="shared" si="70"/>
        <v>OpenClose</v>
      </c>
      <c r="N148" s="82" t="str">
        <f t="shared" si="74"/>
        <v/>
      </c>
      <c r="O148" s="119" t="str">
        <f t="shared" si="75"/>
        <v/>
      </c>
      <c r="P148" s="81" t="str">
        <f>IF(scriv!I110&lt;&gt;"",scriv!I110,"")</f>
        <v/>
      </c>
      <c r="Q148" s="81" t="str">
        <f>IF(scriv!J110&lt;&gt;"",scriv!J110,"")</f>
        <v/>
      </c>
      <c r="R148" s="81">
        <f>IF(scriv!K110&lt;&gt;"",scriv!K110,
IF(I148&lt;&gt;"",1,$R$36))</f>
        <v>0</v>
      </c>
      <c r="S148" s="81" t="str">
        <f>IF(scriv!L110&lt;&gt;"",scriv!L110,
IF(scriv!AB110&lt;&gt;"",$S$36,"none"))</f>
        <v>none</v>
      </c>
      <c r="T148" s="81" t="str">
        <f>IF(scriv!Q110&lt;&gt;"",scriv!Q110,"")</f>
        <v/>
      </c>
      <c r="U148" s="81" t="str">
        <f>IF(scriv!R110&lt;&gt;"",scriv!R110,"")</f>
        <v/>
      </c>
      <c r="V148" s="81" t="str">
        <f>IF(scriv!S110&lt;&gt;"",scriv!S110,"")</f>
        <v/>
      </c>
      <c r="W148" s="81" t="str">
        <f>IF(scriv!T110&lt;&gt;"",scriv!T110,"")</f>
        <v/>
      </c>
      <c r="X148" s="81" t="str">
        <f>IF($E148="",
( IF(scriv!AD110&lt;&gt;"", LEFT( scriv!AD110, FIND(",",scriv!AD110)-1) &amp; "=" &amp; $AH148 &amp; RIGHT( scriv!AD110, LEN(scriv!AD110) + 1 - FIND(",",scriv!AD110)),
  IF($X$36&lt;&gt;"",LEFT( X$36, FIND(",",X$36)-1) &amp; "=" &amp; $AH148 &amp; RIGHT( X$36, LEN(X$36) + 1 - FIND(",",X$36)),""))),
IF(scriv!M110&lt;&gt;"", LEFT( scriv!M110, FIND(",",scriv!M110)-1) &amp; "=" &amp; $AH148 &amp; RIGHT( scriv!M110, LEN(scriv!M110) + 1 - FIND(",",scriv!M110)),
LEFT( X$37, FIND(",",X$37)-1) &amp; "=" &amp; $AH148 &amp; RIGHT( X$37, LEN(X$37) + 1 - FIND(",",X$37))))</f>
        <v>fadeOn=,0.6</v>
      </c>
      <c r="Y148" s="81" t="str">
        <f>IF($E148="",
( IF(scriv!AE110&lt;&gt;"", LEFT( scriv!AE110, FIND(",",scriv!AE110)-1) &amp; "=" &amp; $AH148 &amp; RIGHT( scriv!AE110, LEN(scriv!AE110) + 1 - FIND(",",scriv!AE110)),
  IF($Y$36&lt;&gt;"",LEFT( Y$36, FIND(",",Y$36)-1) &amp; "=" &amp; $AH148 &amp; RIGHT( Y$36, LEN(Y$36) + 1 - FIND(",",Y$36)),""))),
IF(scriv!N110&lt;&gt;"", LEFT( scriv!N110, FIND(",",scriv!N110)-1) &amp; "=" &amp; $AH148 &amp; RIGHT( scriv!N110, LEN(scriv!N110) + 1 - FIND(",",scriv!N110)),
LEFT( Y$37, FIND(",",Y$37)-1) &amp; "=" &amp; $AH148 &amp; RIGHT( Y$37, LEN(Y$37) + 1 - FIND(",",Y$37))))</f>
        <v>fadeOff=,0.6</v>
      </c>
      <c r="Z148" s="81" t="str">
        <f>IF($E148="",
( IF(scriv!AF110&lt;&gt;"", LEFT( scriv!AF110, FIND(",",scriv!AF110)-1) &amp; "=" &amp; $AH148 &amp; RIGHT( scriv!AF110, LEN(scriv!AF110) + 1 - FIND(",",scriv!AF110)),
  IF($Z$36&lt;&gt;"",LEFT( Z$36, FIND(",",Z$36)-1) &amp; "=" &amp; $AH148 &amp; RIGHT( Z$36, LEN(Z$36) + 1 - FIND(",",Z$36)),""))),
IF(scriv!O110&lt;&gt;"", LEFT( scriv!O110, FIND(",",scriv!O110)-1) &amp; "=" &amp; $AH148 &amp; RIGHT( scriv!O110, LEN(scriv!O110) + 1 - FIND(",",scriv!O110)),
LEFT( Z$37, FIND(",",Z$37)-1) &amp; "=" &amp; $AH148 &amp; RIGHT( Z$37, LEN(Z$37) + 1 - FIND(",",Z$37))))</f>
        <v>drawOpen=,1.2</v>
      </c>
      <c r="AA148" s="81" t="str">
        <f>IF($E148="",
( IF(scriv!AG110&lt;&gt;"", LEFT( scriv!AG110, FIND(",",scriv!AG110)-1) &amp; "=" &amp; $AH148 &amp; RIGHT( scriv!AG110, LEN(scriv!AG110) + 1 - FIND(",",scriv!AG110)),
  IF($AA$36&lt;&gt;"",LEFT( AA$36, FIND(",",AA$36)-1) &amp; "=" &amp; $AH148 &amp; RIGHT( AA$36, LEN(AA$36) + 1 - FIND(",",AA$36)),""))),
IF(scriv!P110&lt;&gt;"", LEFT( scriv!P110, FIND(",",scriv!P110)-1) &amp; "=" &amp; $AH148 &amp; RIGHT( scriv!P110, LEN(scriv!P110) + 1 - FIND(",",scriv!P110)),
LEFT( AA$37, FIND(",",AA$37)-1) &amp; "=" &amp; $AH148 &amp; RIGHT( AA$37, LEN(AA$37) + 1 - FIND(",",AA$37))))</f>
        <v>drawClose=,1.2</v>
      </c>
      <c r="AB148" s="167" t="str">
        <f t="shared" si="69"/>
        <v>noTitle</v>
      </c>
      <c r="AC148" s="167"/>
      <c r="AD148" s="45"/>
      <c r="AE148" s="168"/>
      <c r="AF148" s="169">
        <f>IF(D148="",scriv!B110,"")</f>
        <v>0</v>
      </c>
      <c r="AG148" s="170" t="str">
        <f t="shared" si="76"/>
        <v/>
      </c>
      <c r="AH148" s="169" t="str">
        <f t="shared" si="77"/>
        <v/>
      </c>
      <c r="AI148" s="169" t="str">
        <f t="shared" si="78"/>
        <v/>
      </c>
      <c r="AJ148" s="86">
        <f>ROUNDDOWN( (LEN(scriv!B110)+1) / 2, 0 )</f>
        <v>0</v>
      </c>
      <c r="AK148" s="82">
        <f t="shared" si="79"/>
        <v>0</v>
      </c>
      <c r="AL148" s="82" t="str">
        <f t="shared" si="80"/>
        <v>-</v>
      </c>
      <c r="AM148" s="82" t="str">
        <f t="shared" si="81"/>
        <v>-</v>
      </c>
      <c r="AN148" s="82" t="str">
        <f t="shared" si="82"/>
        <v>-</v>
      </c>
      <c r="AO148" s="82" t="str">
        <f t="shared" si="83"/>
        <v>-</v>
      </c>
      <c r="AP148" s="82" t="str">
        <f t="shared" si="84"/>
        <v>-</v>
      </c>
      <c r="AQ148" s="82" t="str">
        <f t="shared" si="85"/>
        <v>-</v>
      </c>
      <c r="AR148" s="82" t="str">
        <f t="shared" si="86"/>
        <v>-</v>
      </c>
      <c r="AT148" s="82">
        <f t="shared" si="87"/>
        <v>10</v>
      </c>
      <c r="AU148" s="82" t="str">
        <f ca="1">IF(    MAX(OFFSET(AL148,0,0,MATCH("-",AL148:AL$638,0))) = 0,"",
IFERROR(MAX(OFFSET(AL148,0,0,MATCH("-",AL148:AL$638,0))),""))</f>
        <v/>
      </c>
      <c r="AV148" s="82" t="str">
        <f ca="1">IF(    MAX(OFFSET(AM148,0,0,MATCH("-",AM148:AM$638,0))) = 0,"",
IFERROR(MAX(OFFSET(AM148,0,0,MATCH("-",AM148:AM$638,0))),""))</f>
        <v/>
      </c>
      <c r="AW148" s="82" t="str">
        <f ca="1">IF(    MAX(OFFSET(AN148,0,0,MATCH("-",AN148:AN$638,0))) = 0,"",
IFERROR(MAX(OFFSET(AN148,0,0,MATCH("-",AN148:AN$638,0))),""))</f>
        <v/>
      </c>
      <c r="AX148" s="82" t="str">
        <f ca="1">IF(    MAX(OFFSET(AO148,0,0,MATCH("-",AO148:AO$638,0))) = 0,"",
IFERROR(MAX(OFFSET(AO148,0,0,MATCH("-",AO148:AO$638,0))),""))</f>
        <v/>
      </c>
      <c r="AY148" s="82" t="str">
        <f ca="1">IF(    MAX(OFFSET(AP148,0,0,MATCH("-",AP148:AP$638,0))) = 0,"",
IFERROR(MAX(OFFSET(AP148,0,0,MATCH("-",AP148:AP$638,0))),""))</f>
        <v/>
      </c>
      <c r="AZ148" s="82" t="str">
        <f ca="1">IF(    MAX(OFFSET(AQ148,0,0,MATCH("-",AQ148:AQ$638,0))) = 0,"",
IFERROR(MAX(OFFSET(AQ148,0,0,MATCH("-",AQ148:AQ$638,0))),""))</f>
        <v/>
      </c>
      <c r="BA148" s="82" t="str">
        <f ca="1">IF(    MAX(OFFSET(AR148,0,0,MATCH("-",AR148:AR$638,0))) = 0,"",
IFERROR(MAX(OFFSET(AR148,0,0,MATCH("-",AR148:AR$638,0))),""))</f>
        <v/>
      </c>
      <c r="BB148" s="112">
        <f t="shared" ca="1" si="88"/>
        <v>-198</v>
      </c>
      <c r="BC148" s="111" t="str">
        <f t="shared" ca="1" si="89"/>
        <v>Radius</v>
      </c>
      <c r="BD148" s="112">
        <f t="shared" ca="1" si="90"/>
        <v>0</v>
      </c>
      <c r="BE148" s="111">
        <f t="shared" ca="1" si="91"/>
        <v>200</v>
      </c>
      <c r="BF148" s="113" t="e">
        <f t="shared" ca="1" si="92"/>
        <v>#VALUE!</v>
      </c>
      <c r="BG148" s="113" t="e">
        <f t="shared" ca="1" si="93"/>
        <v>#VALUE!</v>
      </c>
      <c r="BH148" s="112">
        <f t="shared" ca="1" si="94"/>
        <v>2000</v>
      </c>
      <c r="BI148" s="112">
        <f t="shared" ca="1" si="95"/>
        <v>200</v>
      </c>
      <c r="BJ148" s="157"/>
      <c r="BK148" s="157"/>
      <c r="BL148" s="158" t="str">
        <f>scriv!AI110</f>
        <v/>
      </c>
      <c r="BM148" s="157"/>
      <c r="BN148" s="157" t="str">
        <f t="shared" si="96"/>
        <v>node</v>
      </c>
      <c r="BO148" s="157"/>
      <c r="BP148" s="159">
        <f t="shared" ca="1" si="97"/>
        <v>0</v>
      </c>
      <c r="BQ148" s="159">
        <f t="shared" ca="1" si="98"/>
        <v>0</v>
      </c>
      <c r="BR148" s="159">
        <f t="shared" si="99"/>
        <v>1</v>
      </c>
      <c r="BS148" s="159" t="str">
        <f t="shared" si="100"/>
        <v>symbol</v>
      </c>
      <c r="BT148" s="157" t="str">
        <f ca="1">IF(scriv!V110&lt;&gt;"",scriv!V110,
IF(E148="",IFERROR(VLOOKUP(BL148,$AH$40:$BT$638,39,FALSE),$BT$36),
$BT$37))</f>
        <v>NodeSquare</v>
      </c>
      <c r="BU148" s="166">
        <f t="shared" ca="1" si="101"/>
        <v>2000</v>
      </c>
      <c r="BV148" s="166">
        <f t="shared" ca="1" si="102"/>
        <v>200</v>
      </c>
      <c r="BW148" s="166">
        <f t="shared" ca="1" si="103"/>
        <v>0</v>
      </c>
      <c r="BX148" s="166">
        <f t="shared" ca="1" si="104"/>
        <v>0</v>
      </c>
      <c r="BY148" s="180" t="str">
        <f t="shared" si="105"/>
        <v/>
      </c>
      <c r="BZ148" s="180" t="str">
        <f t="shared" si="106"/>
        <v/>
      </c>
      <c r="CA148" s="81" t="str">
        <f>IF(scriv!E110&lt;&gt;"",scriv!E110,"")</f>
        <v/>
      </c>
      <c r="CB148" s="82">
        <f t="shared" si="71"/>
        <v>0</v>
      </c>
      <c r="CC148" s="82">
        <f t="shared" si="107"/>
        <v>0</v>
      </c>
      <c r="CD148" s="82" t="str">
        <f t="shared" si="108"/>
        <v>-</v>
      </c>
      <c r="CE148" s="82" t="str">
        <f t="shared" si="109"/>
        <v>-</v>
      </c>
      <c r="CF148" s="82" t="str">
        <f t="shared" si="110"/>
        <v>-</v>
      </c>
      <c r="CG148" s="82" t="str">
        <f t="shared" si="111"/>
        <v>-</v>
      </c>
      <c r="CH148" s="82" t="str">
        <f t="shared" si="112"/>
        <v>-</v>
      </c>
      <c r="CI148" s="82" t="str">
        <f t="shared" si="113"/>
        <v>-</v>
      </c>
      <c r="CJ148" s="82" t="str">
        <f t="shared" si="114"/>
        <v>-</v>
      </c>
      <c r="CK148" s="82" t="str">
        <f t="shared" si="115"/>
        <v>-</v>
      </c>
    </row>
    <row r="149" spans="1:89" s="82" customFormat="1" ht="18" customHeight="1">
      <c r="A149" s="81" t="str">
        <f>scriv!AH111</f>
        <v/>
      </c>
      <c r="B149" s="81" t="str">
        <f>IF(scriv!D111&lt;&gt;"",scriv!D111,"")</f>
        <v/>
      </c>
      <c r="C149" s="81" t="str">
        <f>IF( scriv!AL111&lt;&gt;"", IF(D149&lt;&gt;"","connection ","")&amp;scriv!AL111,IF(D149&lt;&gt;"","connection",""))</f>
        <v/>
      </c>
      <c r="D149" s="82" t="str">
        <f>scriv!AJ111</f>
        <v/>
      </c>
      <c r="E149" s="82" t="str">
        <f>scriv!AK111</f>
        <v/>
      </c>
      <c r="F149" s="156">
        <f>ROW()</f>
        <v>149</v>
      </c>
      <c r="I149" s="81" t="str">
        <f>IF(scriv!AA111&lt;&gt;"",scriv!AA111,J149)</f>
        <v/>
      </c>
      <c r="J149" s="81" t="str">
        <f>IF(scriv!AB111&lt;&gt;"",scriv!AB111,"")</f>
        <v/>
      </c>
      <c r="K149" s="82" t="str">
        <f t="shared" si="72"/>
        <v>none</v>
      </c>
      <c r="L149" s="82" t="str">
        <f t="shared" si="73"/>
        <v>+++&amp;speakTT=</v>
      </c>
      <c r="M149" s="82" t="str">
        <f t="shared" si="70"/>
        <v>OpenClose</v>
      </c>
      <c r="N149" s="82" t="str">
        <f t="shared" si="74"/>
        <v/>
      </c>
      <c r="O149" s="119" t="str">
        <f t="shared" si="75"/>
        <v/>
      </c>
      <c r="P149" s="81" t="str">
        <f>IF(scriv!I111&lt;&gt;"",scriv!I111,"")</f>
        <v/>
      </c>
      <c r="Q149" s="81" t="str">
        <f>IF(scriv!J111&lt;&gt;"",scriv!J111,"")</f>
        <v/>
      </c>
      <c r="R149" s="81">
        <f>IF(scriv!K111&lt;&gt;"",scriv!K111,
IF(I149&lt;&gt;"",1,$R$36))</f>
        <v>0</v>
      </c>
      <c r="S149" s="81" t="str">
        <f>IF(scriv!L111&lt;&gt;"",scriv!L111,
IF(scriv!AB111&lt;&gt;"",$S$36,"none"))</f>
        <v>none</v>
      </c>
      <c r="T149" s="81" t="str">
        <f>IF(scriv!Q111&lt;&gt;"",scriv!Q111,"")</f>
        <v/>
      </c>
      <c r="U149" s="81" t="str">
        <f>IF(scriv!R111&lt;&gt;"",scriv!R111,"")</f>
        <v/>
      </c>
      <c r="V149" s="81" t="str">
        <f>IF(scriv!S111&lt;&gt;"",scriv!S111,"")</f>
        <v/>
      </c>
      <c r="W149" s="81" t="str">
        <f>IF(scriv!T111&lt;&gt;"",scriv!T111,"")</f>
        <v/>
      </c>
      <c r="X149" s="81" t="str">
        <f>IF($E149="",
( IF(scriv!AD111&lt;&gt;"", LEFT( scriv!AD111, FIND(",",scriv!AD111)-1) &amp; "=" &amp; $AH149 &amp; RIGHT( scriv!AD111, LEN(scriv!AD111) + 1 - FIND(",",scriv!AD111)),
  IF($X$36&lt;&gt;"",LEFT( X$36, FIND(",",X$36)-1) &amp; "=" &amp; $AH149 &amp; RIGHT( X$36, LEN(X$36) + 1 - FIND(",",X$36)),""))),
IF(scriv!M111&lt;&gt;"", LEFT( scriv!M111, FIND(",",scriv!M111)-1) &amp; "=" &amp; $AH149 &amp; RIGHT( scriv!M111, LEN(scriv!M111) + 1 - FIND(",",scriv!M111)),
LEFT( X$37, FIND(",",X$37)-1) &amp; "=" &amp; $AH149 &amp; RIGHT( X$37, LEN(X$37) + 1 - FIND(",",X$37))))</f>
        <v>fadeOn=,0.6</v>
      </c>
      <c r="Y149" s="81" t="str">
        <f>IF($E149="",
( IF(scriv!AE111&lt;&gt;"", LEFT( scriv!AE111, FIND(",",scriv!AE111)-1) &amp; "=" &amp; $AH149 &amp; RIGHT( scriv!AE111, LEN(scriv!AE111) + 1 - FIND(",",scriv!AE111)),
  IF($Y$36&lt;&gt;"",LEFT( Y$36, FIND(",",Y$36)-1) &amp; "=" &amp; $AH149 &amp; RIGHT( Y$36, LEN(Y$36) + 1 - FIND(",",Y$36)),""))),
IF(scriv!N111&lt;&gt;"", LEFT( scriv!N111, FIND(",",scriv!N111)-1) &amp; "=" &amp; $AH149 &amp; RIGHT( scriv!N111, LEN(scriv!N111) + 1 - FIND(",",scriv!N111)),
LEFT( Y$37, FIND(",",Y$37)-1) &amp; "=" &amp; $AH149 &amp; RIGHT( Y$37, LEN(Y$37) + 1 - FIND(",",Y$37))))</f>
        <v>fadeOff=,0.6</v>
      </c>
      <c r="Z149" s="81" t="str">
        <f>IF($E149="",
( IF(scriv!AF111&lt;&gt;"", LEFT( scriv!AF111, FIND(",",scriv!AF111)-1) &amp; "=" &amp; $AH149 &amp; RIGHT( scriv!AF111, LEN(scriv!AF111) + 1 - FIND(",",scriv!AF111)),
  IF($Z$36&lt;&gt;"",LEFT( Z$36, FIND(",",Z$36)-1) &amp; "=" &amp; $AH149 &amp; RIGHT( Z$36, LEN(Z$36) + 1 - FIND(",",Z$36)),""))),
IF(scriv!O111&lt;&gt;"", LEFT( scriv!O111, FIND(",",scriv!O111)-1) &amp; "=" &amp; $AH149 &amp; RIGHT( scriv!O111, LEN(scriv!O111) + 1 - FIND(",",scriv!O111)),
LEFT( Z$37, FIND(",",Z$37)-1) &amp; "=" &amp; $AH149 &amp; RIGHT( Z$37, LEN(Z$37) + 1 - FIND(",",Z$37))))</f>
        <v>drawOpen=,1.2</v>
      </c>
      <c r="AA149" s="81" t="str">
        <f>IF($E149="",
( IF(scriv!AG111&lt;&gt;"", LEFT( scriv!AG111, FIND(",",scriv!AG111)-1) &amp; "=" &amp; $AH149 &amp; RIGHT( scriv!AG111, LEN(scriv!AG111) + 1 - FIND(",",scriv!AG111)),
  IF($AA$36&lt;&gt;"",LEFT( AA$36, FIND(",",AA$36)-1) &amp; "=" &amp; $AH149 &amp; RIGHT( AA$36, LEN(AA$36) + 1 - FIND(",",AA$36)),""))),
IF(scriv!P111&lt;&gt;"", LEFT( scriv!P111, FIND(",",scriv!P111)-1) &amp; "=" &amp; $AH149 &amp; RIGHT( scriv!P111, LEN(scriv!P111) + 1 - FIND(",",scriv!P111)),
LEFT( AA$37, FIND(",",AA$37)-1) &amp; "=" &amp; $AH149 &amp; RIGHT( AA$37, LEN(AA$37) + 1 - FIND(",",AA$37))))</f>
        <v>drawClose=,1.2</v>
      </c>
      <c r="AB149" s="167" t="str">
        <f t="shared" si="69"/>
        <v>noTitle</v>
      </c>
      <c r="AC149" s="167"/>
      <c r="AD149" s="45"/>
      <c r="AE149" s="168"/>
      <c r="AF149" s="169">
        <f>IF(D149="",scriv!B111,"")</f>
        <v>0</v>
      </c>
      <c r="AG149" s="170" t="str">
        <f t="shared" si="76"/>
        <v/>
      </c>
      <c r="AH149" s="169" t="str">
        <f t="shared" si="77"/>
        <v/>
      </c>
      <c r="AI149" s="169" t="str">
        <f t="shared" si="78"/>
        <v/>
      </c>
      <c r="AJ149" s="86">
        <f>ROUNDDOWN( (LEN(scriv!B111)+1) / 2, 0 )</f>
        <v>0</v>
      </c>
      <c r="AK149" s="82">
        <f t="shared" si="79"/>
        <v>0</v>
      </c>
      <c r="AL149" s="82" t="str">
        <f t="shared" si="80"/>
        <v>-</v>
      </c>
      <c r="AM149" s="82" t="str">
        <f t="shared" si="81"/>
        <v>-</v>
      </c>
      <c r="AN149" s="82" t="str">
        <f t="shared" si="82"/>
        <v>-</v>
      </c>
      <c r="AO149" s="82" t="str">
        <f t="shared" si="83"/>
        <v>-</v>
      </c>
      <c r="AP149" s="82" t="str">
        <f t="shared" si="84"/>
        <v>-</v>
      </c>
      <c r="AQ149" s="82" t="str">
        <f t="shared" si="85"/>
        <v>-</v>
      </c>
      <c r="AR149" s="82" t="str">
        <f t="shared" si="86"/>
        <v>-</v>
      </c>
      <c r="AT149" s="82">
        <f t="shared" si="87"/>
        <v>10</v>
      </c>
      <c r="AU149" s="82" t="str">
        <f ca="1">IF(    MAX(OFFSET(AL149,0,0,MATCH("-",AL149:AL$638,0))) = 0,"",
IFERROR(MAX(OFFSET(AL149,0,0,MATCH("-",AL149:AL$638,0))),""))</f>
        <v/>
      </c>
      <c r="AV149" s="82" t="str">
        <f ca="1">IF(    MAX(OFFSET(AM149,0,0,MATCH("-",AM149:AM$638,0))) = 0,"",
IFERROR(MAX(OFFSET(AM149,0,0,MATCH("-",AM149:AM$638,0))),""))</f>
        <v/>
      </c>
      <c r="AW149" s="82" t="str">
        <f ca="1">IF(    MAX(OFFSET(AN149,0,0,MATCH("-",AN149:AN$638,0))) = 0,"",
IFERROR(MAX(OFFSET(AN149,0,0,MATCH("-",AN149:AN$638,0))),""))</f>
        <v/>
      </c>
      <c r="AX149" s="82" t="str">
        <f ca="1">IF(    MAX(OFFSET(AO149,0,0,MATCH("-",AO149:AO$638,0))) = 0,"",
IFERROR(MAX(OFFSET(AO149,0,0,MATCH("-",AO149:AO$638,0))),""))</f>
        <v/>
      </c>
      <c r="AY149" s="82" t="str">
        <f ca="1">IF(    MAX(OFFSET(AP149,0,0,MATCH("-",AP149:AP$638,0))) = 0,"",
IFERROR(MAX(OFFSET(AP149,0,0,MATCH("-",AP149:AP$638,0))),""))</f>
        <v/>
      </c>
      <c r="AZ149" s="82" t="str">
        <f ca="1">IF(    MAX(OFFSET(AQ149,0,0,MATCH("-",AQ149:AQ$638,0))) = 0,"",
IFERROR(MAX(OFFSET(AQ149,0,0,MATCH("-",AQ149:AQ$638,0))),""))</f>
        <v/>
      </c>
      <c r="BA149" s="82" t="str">
        <f ca="1">IF(    MAX(OFFSET(AR149,0,0,MATCH("-",AR149:AR$638,0))) = 0,"",
IFERROR(MAX(OFFSET(AR149,0,0,MATCH("-",AR149:AR$638,0))),""))</f>
        <v/>
      </c>
      <c r="BB149" s="112">
        <f t="shared" ca="1" si="88"/>
        <v>-198</v>
      </c>
      <c r="BC149" s="111" t="str">
        <f t="shared" ca="1" si="89"/>
        <v>Radius</v>
      </c>
      <c r="BD149" s="112">
        <f t="shared" ca="1" si="90"/>
        <v>0</v>
      </c>
      <c r="BE149" s="111">
        <f t="shared" ca="1" si="91"/>
        <v>200</v>
      </c>
      <c r="BF149" s="113" t="e">
        <f t="shared" ca="1" si="92"/>
        <v>#VALUE!</v>
      </c>
      <c r="BG149" s="113" t="e">
        <f t="shared" ca="1" si="93"/>
        <v>#VALUE!</v>
      </c>
      <c r="BH149" s="112">
        <f t="shared" ca="1" si="94"/>
        <v>2000</v>
      </c>
      <c r="BI149" s="112">
        <f t="shared" ca="1" si="95"/>
        <v>200</v>
      </c>
      <c r="BJ149" s="157"/>
      <c r="BK149" s="157"/>
      <c r="BL149" s="158" t="str">
        <f>scriv!AI111</f>
        <v/>
      </c>
      <c r="BM149" s="157"/>
      <c r="BN149" s="157" t="str">
        <f t="shared" si="96"/>
        <v>node</v>
      </c>
      <c r="BO149" s="157"/>
      <c r="BP149" s="159">
        <f t="shared" ca="1" si="97"/>
        <v>0</v>
      </c>
      <c r="BQ149" s="159">
        <f t="shared" ca="1" si="98"/>
        <v>0</v>
      </c>
      <c r="BR149" s="159">
        <f t="shared" si="99"/>
        <v>1</v>
      </c>
      <c r="BS149" s="159" t="str">
        <f t="shared" si="100"/>
        <v>symbol</v>
      </c>
      <c r="BT149" s="157" t="str">
        <f ca="1">IF(scriv!V111&lt;&gt;"",scriv!V111,
IF(E149="",IFERROR(VLOOKUP(BL149,$AH$40:$BT$638,39,FALSE),$BT$36),
$BT$37))</f>
        <v>NodeSquare</v>
      </c>
      <c r="BU149" s="166">
        <f t="shared" ca="1" si="101"/>
        <v>2000</v>
      </c>
      <c r="BV149" s="166">
        <f t="shared" ca="1" si="102"/>
        <v>200</v>
      </c>
      <c r="BW149" s="166">
        <f t="shared" ca="1" si="103"/>
        <v>0</v>
      </c>
      <c r="BX149" s="166">
        <f t="shared" ca="1" si="104"/>
        <v>0</v>
      </c>
      <c r="BY149" s="180" t="str">
        <f t="shared" si="105"/>
        <v/>
      </c>
      <c r="BZ149" s="180" t="str">
        <f t="shared" si="106"/>
        <v/>
      </c>
      <c r="CA149" s="81" t="str">
        <f>IF(scriv!E111&lt;&gt;"",scriv!E111,"")</f>
        <v/>
      </c>
      <c r="CB149" s="82">
        <f t="shared" si="71"/>
        <v>0</v>
      </c>
      <c r="CC149" s="82">
        <f t="shared" si="107"/>
        <v>0</v>
      </c>
      <c r="CD149" s="82" t="str">
        <f t="shared" si="108"/>
        <v>-</v>
      </c>
      <c r="CE149" s="82" t="str">
        <f t="shared" si="109"/>
        <v>-</v>
      </c>
      <c r="CF149" s="82" t="str">
        <f t="shared" si="110"/>
        <v>-</v>
      </c>
      <c r="CG149" s="82" t="str">
        <f t="shared" si="111"/>
        <v>-</v>
      </c>
      <c r="CH149" s="82" t="str">
        <f t="shared" si="112"/>
        <v>-</v>
      </c>
      <c r="CI149" s="82" t="str">
        <f t="shared" si="113"/>
        <v>-</v>
      </c>
      <c r="CJ149" s="82" t="str">
        <f t="shared" si="114"/>
        <v>-</v>
      </c>
      <c r="CK149" s="82" t="str">
        <f t="shared" si="115"/>
        <v>-</v>
      </c>
    </row>
    <row r="150" spans="1:89" s="82" customFormat="1" ht="18" customHeight="1">
      <c r="A150" s="81" t="str">
        <f>scriv!AH112</f>
        <v/>
      </c>
      <c r="B150" s="81" t="str">
        <f>IF(scriv!D112&lt;&gt;"",scriv!D112,"")</f>
        <v/>
      </c>
      <c r="C150" s="81" t="str">
        <f>IF( scriv!AL112&lt;&gt;"", IF(D150&lt;&gt;"","connection ","")&amp;scriv!AL112,IF(D150&lt;&gt;"","connection",""))</f>
        <v/>
      </c>
      <c r="D150" s="82" t="str">
        <f>scriv!AJ112</f>
        <v/>
      </c>
      <c r="E150" s="82" t="str">
        <f>scriv!AK112</f>
        <v/>
      </c>
      <c r="F150" s="156">
        <f>ROW()</f>
        <v>150</v>
      </c>
      <c r="I150" s="81" t="str">
        <f>IF(scriv!AA112&lt;&gt;"",scriv!AA112,J150)</f>
        <v/>
      </c>
      <c r="J150" s="81" t="str">
        <f>IF(scriv!AB112&lt;&gt;"",scriv!AB112,"")</f>
        <v/>
      </c>
      <c r="K150" s="82" t="str">
        <f t="shared" si="72"/>
        <v>none</v>
      </c>
      <c r="L150" s="82" t="str">
        <f t="shared" si="73"/>
        <v>+++&amp;speakTT=</v>
      </c>
      <c r="M150" s="82" t="str">
        <f t="shared" si="70"/>
        <v>OpenClose</v>
      </c>
      <c r="N150" s="82" t="str">
        <f t="shared" si="74"/>
        <v/>
      </c>
      <c r="O150" s="119" t="str">
        <f t="shared" si="75"/>
        <v/>
      </c>
      <c r="P150" s="81" t="str">
        <f>IF(scriv!I112&lt;&gt;"",scriv!I112,"")</f>
        <v/>
      </c>
      <c r="Q150" s="81" t="str">
        <f>IF(scriv!J112&lt;&gt;"",scriv!J112,"")</f>
        <v/>
      </c>
      <c r="R150" s="81">
        <f>IF(scriv!K112&lt;&gt;"",scriv!K112,
IF(I150&lt;&gt;"",1,$R$36))</f>
        <v>0</v>
      </c>
      <c r="S150" s="81" t="str">
        <f>IF(scriv!L112&lt;&gt;"",scriv!L112,
IF(scriv!AB112&lt;&gt;"",$S$36,"none"))</f>
        <v>none</v>
      </c>
      <c r="T150" s="81" t="str">
        <f>IF(scriv!Q112&lt;&gt;"",scriv!Q112,"")</f>
        <v/>
      </c>
      <c r="U150" s="81" t="str">
        <f>IF(scriv!R112&lt;&gt;"",scriv!R112,"")</f>
        <v/>
      </c>
      <c r="V150" s="81" t="str">
        <f>IF(scriv!S112&lt;&gt;"",scriv!S112,"")</f>
        <v/>
      </c>
      <c r="W150" s="81" t="str">
        <f>IF(scriv!T112&lt;&gt;"",scriv!T112,"")</f>
        <v/>
      </c>
      <c r="X150" s="81" t="str">
        <f>IF($E150="",
( IF(scriv!AD112&lt;&gt;"", LEFT( scriv!AD112, FIND(",",scriv!AD112)-1) &amp; "=" &amp; $AH150 &amp; RIGHT( scriv!AD112, LEN(scriv!AD112) + 1 - FIND(",",scriv!AD112)),
  IF($X$36&lt;&gt;"",LEFT( X$36, FIND(",",X$36)-1) &amp; "=" &amp; $AH150 &amp; RIGHT( X$36, LEN(X$36) + 1 - FIND(",",X$36)),""))),
IF(scriv!M112&lt;&gt;"", LEFT( scriv!M112, FIND(",",scriv!M112)-1) &amp; "=" &amp; $AH150 &amp; RIGHT( scriv!M112, LEN(scriv!M112) + 1 - FIND(",",scriv!M112)),
LEFT( X$37, FIND(",",X$37)-1) &amp; "=" &amp; $AH150 &amp; RIGHT( X$37, LEN(X$37) + 1 - FIND(",",X$37))))</f>
        <v>fadeOn=,0.6</v>
      </c>
      <c r="Y150" s="81" t="str">
        <f>IF($E150="",
( IF(scriv!AE112&lt;&gt;"", LEFT( scriv!AE112, FIND(",",scriv!AE112)-1) &amp; "=" &amp; $AH150 &amp; RIGHT( scriv!AE112, LEN(scriv!AE112) + 1 - FIND(",",scriv!AE112)),
  IF($Y$36&lt;&gt;"",LEFT( Y$36, FIND(",",Y$36)-1) &amp; "=" &amp; $AH150 &amp; RIGHT( Y$36, LEN(Y$36) + 1 - FIND(",",Y$36)),""))),
IF(scriv!N112&lt;&gt;"", LEFT( scriv!N112, FIND(",",scriv!N112)-1) &amp; "=" &amp; $AH150 &amp; RIGHT( scriv!N112, LEN(scriv!N112) + 1 - FIND(",",scriv!N112)),
LEFT( Y$37, FIND(",",Y$37)-1) &amp; "=" &amp; $AH150 &amp; RIGHT( Y$37, LEN(Y$37) + 1 - FIND(",",Y$37))))</f>
        <v>fadeOff=,0.6</v>
      </c>
      <c r="Z150" s="81" t="str">
        <f>IF($E150="",
( IF(scriv!AF112&lt;&gt;"", LEFT( scriv!AF112, FIND(",",scriv!AF112)-1) &amp; "=" &amp; $AH150 &amp; RIGHT( scriv!AF112, LEN(scriv!AF112) + 1 - FIND(",",scriv!AF112)),
  IF($Z$36&lt;&gt;"",LEFT( Z$36, FIND(",",Z$36)-1) &amp; "=" &amp; $AH150 &amp; RIGHT( Z$36, LEN(Z$36) + 1 - FIND(",",Z$36)),""))),
IF(scriv!O112&lt;&gt;"", LEFT( scriv!O112, FIND(",",scriv!O112)-1) &amp; "=" &amp; $AH150 &amp; RIGHT( scriv!O112, LEN(scriv!O112) + 1 - FIND(",",scriv!O112)),
LEFT( Z$37, FIND(",",Z$37)-1) &amp; "=" &amp; $AH150 &amp; RIGHT( Z$37, LEN(Z$37) + 1 - FIND(",",Z$37))))</f>
        <v>drawOpen=,1.2</v>
      </c>
      <c r="AA150" s="81" t="str">
        <f>IF($E150="",
( IF(scriv!AG112&lt;&gt;"", LEFT( scriv!AG112, FIND(",",scriv!AG112)-1) &amp; "=" &amp; $AH150 &amp; RIGHT( scriv!AG112, LEN(scriv!AG112) + 1 - FIND(",",scriv!AG112)),
  IF($AA$36&lt;&gt;"",LEFT( AA$36, FIND(",",AA$36)-1) &amp; "=" &amp; $AH150 &amp; RIGHT( AA$36, LEN(AA$36) + 1 - FIND(",",AA$36)),""))),
IF(scriv!P112&lt;&gt;"", LEFT( scriv!P112, FIND(",",scriv!P112)-1) &amp; "=" &amp; $AH150 &amp; RIGHT( scriv!P112, LEN(scriv!P112) + 1 - FIND(",",scriv!P112)),
LEFT( AA$37, FIND(",",AA$37)-1) &amp; "=" &amp; $AH150 &amp; RIGHT( AA$37, LEN(AA$37) + 1 - FIND(",",AA$37))))</f>
        <v>drawClose=,1.2</v>
      </c>
      <c r="AB150" s="167" t="str">
        <f t="shared" si="69"/>
        <v>noTitle</v>
      </c>
      <c r="AC150" s="167"/>
      <c r="AD150" s="45"/>
      <c r="AE150" s="168"/>
      <c r="AF150" s="169">
        <f>IF(D150="",scriv!B112,"")</f>
        <v>0</v>
      </c>
      <c r="AG150" s="170" t="str">
        <f t="shared" si="76"/>
        <v/>
      </c>
      <c r="AH150" s="169" t="str">
        <f t="shared" si="77"/>
        <v/>
      </c>
      <c r="AI150" s="169" t="str">
        <f t="shared" si="78"/>
        <v/>
      </c>
      <c r="AJ150" s="86">
        <f>ROUNDDOWN( (LEN(scriv!B112)+1) / 2, 0 )</f>
        <v>0</v>
      </c>
      <c r="AK150" s="82">
        <f t="shared" si="79"/>
        <v>0</v>
      </c>
      <c r="AL150" s="82" t="str">
        <f t="shared" si="80"/>
        <v>-</v>
      </c>
      <c r="AM150" s="82" t="str">
        <f t="shared" si="81"/>
        <v>-</v>
      </c>
      <c r="AN150" s="82" t="str">
        <f t="shared" si="82"/>
        <v>-</v>
      </c>
      <c r="AO150" s="82" t="str">
        <f t="shared" si="83"/>
        <v>-</v>
      </c>
      <c r="AP150" s="82" t="str">
        <f t="shared" si="84"/>
        <v>-</v>
      </c>
      <c r="AQ150" s="82" t="str">
        <f t="shared" si="85"/>
        <v>-</v>
      </c>
      <c r="AR150" s="82" t="str">
        <f t="shared" si="86"/>
        <v>-</v>
      </c>
      <c r="AT150" s="82">
        <f t="shared" si="87"/>
        <v>10</v>
      </c>
      <c r="AU150" s="82" t="str">
        <f ca="1">IF(    MAX(OFFSET(AL150,0,0,MATCH("-",AL150:AL$638,0))) = 0,"",
IFERROR(MAX(OFFSET(AL150,0,0,MATCH("-",AL150:AL$638,0))),""))</f>
        <v/>
      </c>
      <c r="AV150" s="82" t="str">
        <f ca="1">IF(    MAX(OFFSET(AM150,0,0,MATCH("-",AM150:AM$638,0))) = 0,"",
IFERROR(MAX(OFFSET(AM150,0,0,MATCH("-",AM150:AM$638,0))),""))</f>
        <v/>
      </c>
      <c r="AW150" s="82" t="str">
        <f ca="1">IF(    MAX(OFFSET(AN150,0,0,MATCH("-",AN150:AN$638,0))) = 0,"",
IFERROR(MAX(OFFSET(AN150,0,0,MATCH("-",AN150:AN$638,0))),""))</f>
        <v/>
      </c>
      <c r="AX150" s="82" t="str">
        <f ca="1">IF(    MAX(OFFSET(AO150,0,0,MATCH("-",AO150:AO$638,0))) = 0,"",
IFERROR(MAX(OFFSET(AO150,0,0,MATCH("-",AO150:AO$638,0))),""))</f>
        <v/>
      </c>
      <c r="AY150" s="82" t="str">
        <f ca="1">IF(    MAX(OFFSET(AP150,0,0,MATCH("-",AP150:AP$638,0))) = 0,"",
IFERROR(MAX(OFFSET(AP150,0,0,MATCH("-",AP150:AP$638,0))),""))</f>
        <v/>
      </c>
      <c r="AZ150" s="82" t="str">
        <f ca="1">IF(    MAX(OFFSET(AQ150,0,0,MATCH("-",AQ150:AQ$638,0))) = 0,"",
IFERROR(MAX(OFFSET(AQ150,0,0,MATCH("-",AQ150:AQ$638,0))),""))</f>
        <v/>
      </c>
      <c r="BA150" s="82" t="str">
        <f ca="1">IF(    MAX(OFFSET(AR150,0,0,MATCH("-",AR150:AR$638,0))) = 0,"",
IFERROR(MAX(OFFSET(AR150,0,0,MATCH("-",AR150:AR$638,0))),""))</f>
        <v/>
      </c>
      <c r="BB150" s="112">
        <f t="shared" ca="1" si="88"/>
        <v>-198</v>
      </c>
      <c r="BC150" s="111" t="str">
        <f t="shared" ca="1" si="89"/>
        <v>Radius</v>
      </c>
      <c r="BD150" s="112">
        <f t="shared" ca="1" si="90"/>
        <v>0</v>
      </c>
      <c r="BE150" s="111">
        <f t="shared" ca="1" si="91"/>
        <v>200</v>
      </c>
      <c r="BF150" s="113" t="e">
        <f t="shared" ca="1" si="92"/>
        <v>#VALUE!</v>
      </c>
      <c r="BG150" s="113" t="e">
        <f t="shared" ca="1" si="93"/>
        <v>#VALUE!</v>
      </c>
      <c r="BH150" s="112">
        <f t="shared" ca="1" si="94"/>
        <v>2000</v>
      </c>
      <c r="BI150" s="112">
        <f t="shared" ca="1" si="95"/>
        <v>200</v>
      </c>
      <c r="BJ150" s="157"/>
      <c r="BK150" s="157"/>
      <c r="BL150" s="158" t="str">
        <f>scriv!AI112</f>
        <v/>
      </c>
      <c r="BM150" s="157"/>
      <c r="BN150" s="157" t="str">
        <f t="shared" si="96"/>
        <v>node</v>
      </c>
      <c r="BO150" s="157"/>
      <c r="BP150" s="159">
        <f t="shared" ca="1" si="97"/>
        <v>0</v>
      </c>
      <c r="BQ150" s="159">
        <f t="shared" ca="1" si="98"/>
        <v>0</v>
      </c>
      <c r="BR150" s="159">
        <f t="shared" si="99"/>
        <v>1</v>
      </c>
      <c r="BS150" s="159" t="str">
        <f t="shared" si="100"/>
        <v>symbol</v>
      </c>
      <c r="BT150" s="157" t="str">
        <f ca="1">IF(scriv!V112&lt;&gt;"",scriv!V112,
IF(E150="",IFERROR(VLOOKUP(BL150,$AH$40:$BT$638,39,FALSE),$BT$36),
$BT$37))</f>
        <v>NodeSquare</v>
      </c>
      <c r="BU150" s="166">
        <f t="shared" ca="1" si="101"/>
        <v>2000</v>
      </c>
      <c r="BV150" s="166">
        <f t="shared" ca="1" si="102"/>
        <v>200</v>
      </c>
      <c r="BW150" s="166">
        <f t="shared" ca="1" si="103"/>
        <v>0</v>
      </c>
      <c r="BX150" s="166">
        <f t="shared" ca="1" si="104"/>
        <v>0</v>
      </c>
      <c r="BY150" s="180" t="str">
        <f t="shared" si="105"/>
        <v/>
      </c>
      <c r="BZ150" s="180" t="str">
        <f t="shared" si="106"/>
        <v/>
      </c>
      <c r="CA150" s="81" t="str">
        <f>IF(scriv!E112&lt;&gt;"",scriv!E112,"")</f>
        <v/>
      </c>
      <c r="CB150" s="82">
        <f t="shared" si="71"/>
        <v>0</v>
      </c>
      <c r="CC150" s="82">
        <f t="shared" si="107"/>
        <v>0</v>
      </c>
      <c r="CD150" s="82" t="str">
        <f t="shared" si="108"/>
        <v>-</v>
      </c>
      <c r="CE150" s="82" t="str">
        <f t="shared" si="109"/>
        <v>-</v>
      </c>
      <c r="CF150" s="82" t="str">
        <f t="shared" si="110"/>
        <v>-</v>
      </c>
      <c r="CG150" s="82" t="str">
        <f t="shared" si="111"/>
        <v>-</v>
      </c>
      <c r="CH150" s="82" t="str">
        <f t="shared" si="112"/>
        <v>-</v>
      </c>
      <c r="CI150" s="82" t="str">
        <f t="shared" si="113"/>
        <v>-</v>
      </c>
      <c r="CJ150" s="82" t="str">
        <f t="shared" si="114"/>
        <v>-</v>
      </c>
      <c r="CK150" s="82" t="str">
        <f t="shared" si="115"/>
        <v>-</v>
      </c>
    </row>
    <row r="151" spans="1:89" s="82" customFormat="1" ht="18" customHeight="1">
      <c r="A151" s="81" t="str">
        <f>scriv!AH113</f>
        <v/>
      </c>
      <c r="B151" s="81" t="str">
        <f>IF(scriv!D113&lt;&gt;"",scriv!D113,"")</f>
        <v/>
      </c>
      <c r="C151" s="81" t="str">
        <f>IF( scriv!AL113&lt;&gt;"", IF(D151&lt;&gt;"","connection ","")&amp;scriv!AL113,IF(D151&lt;&gt;"","connection",""))</f>
        <v/>
      </c>
      <c r="D151" s="82" t="str">
        <f>scriv!AJ113</f>
        <v/>
      </c>
      <c r="E151" s="82" t="str">
        <f>scriv!AK113</f>
        <v/>
      </c>
      <c r="F151" s="156">
        <f>ROW()</f>
        <v>151</v>
      </c>
      <c r="I151" s="81" t="str">
        <f>IF(scriv!AA113&lt;&gt;"",scriv!AA113,J151)</f>
        <v/>
      </c>
      <c r="J151" s="81" t="str">
        <f>IF(scriv!AB113&lt;&gt;"",scriv!AB113,"")</f>
        <v/>
      </c>
      <c r="K151" s="82" t="str">
        <f t="shared" si="72"/>
        <v>none</v>
      </c>
      <c r="L151" s="82" t="str">
        <f t="shared" si="73"/>
        <v>+++&amp;speakTT=</v>
      </c>
      <c r="M151" s="82" t="str">
        <f t="shared" si="70"/>
        <v>OpenClose</v>
      </c>
      <c r="N151" s="82" t="str">
        <f t="shared" si="74"/>
        <v/>
      </c>
      <c r="O151" s="119" t="str">
        <f t="shared" si="75"/>
        <v/>
      </c>
      <c r="P151" s="81" t="str">
        <f>IF(scriv!I113&lt;&gt;"",scriv!I113,"")</f>
        <v/>
      </c>
      <c r="Q151" s="81" t="str">
        <f>IF(scriv!J113&lt;&gt;"",scriv!J113,"")</f>
        <v/>
      </c>
      <c r="R151" s="81">
        <f>IF(scriv!K113&lt;&gt;"",scriv!K113,
IF(I151&lt;&gt;"",1,$R$36))</f>
        <v>0</v>
      </c>
      <c r="S151" s="81" t="str">
        <f>IF(scriv!L113&lt;&gt;"",scriv!L113,
IF(scriv!AB113&lt;&gt;"",$S$36,"none"))</f>
        <v>none</v>
      </c>
      <c r="T151" s="81" t="str">
        <f>IF(scriv!Q113&lt;&gt;"",scriv!Q113,"")</f>
        <v/>
      </c>
      <c r="U151" s="81" t="str">
        <f>IF(scriv!R113&lt;&gt;"",scriv!R113,"")</f>
        <v/>
      </c>
      <c r="V151" s="81" t="str">
        <f>IF(scriv!S113&lt;&gt;"",scriv!S113,"")</f>
        <v/>
      </c>
      <c r="W151" s="81" t="str">
        <f>IF(scriv!T113&lt;&gt;"",scriv!T113,"")</f>
        <v/>
      </c>
      <c r="X151" s="81" t="str">
        <f>IF($E151="",
( IF(scriv!AD113&lt;&gt;"", LEFT( scriv!AD113, FIND(",",scriv!AD113)-1) &amp; "=" &amp; $AH151 &amp; RIGHT( scriv!AD113, LEN(scriv!AD113) + 1 - FIND(",",scriv!AD113)),
  IF($X$36&lt;&gt;"",LEFT( X$36, FIND(",",X$36)-1) &amp; "=" &amp; $AH151 &amp; RIGHT( X$36, LEN(X$36) + 1 - FIND(",",X$36)),""))),
IF(scriv!M113&lt;&gt;"", LEFT( scriv!M113, FIND(",",scriv!M113)-1) &amp; "=" &amp; $AH151 &amp; RIGHT( scriv!M113, LEN(scriv!M113) + 1 - FIND(",",scriv!M113)),
LEFT( X$37, FIND(",",X$37)-1) &amp; "=" &amp; $AH151 &amp; RIGHT( X$37, LEN(X$37) + 1 - FIND(",",X$37))))</f>
        <v>fadeOn=,0.6</v>
      </c>
      <c r="Y151" s="81" t="str">
        <f>IF($E151="",
( IF(scriv!AE113&lt;&gt;"", LEFT( scriv!AE113, FIND(",",scriv!AE113)-1) &amp; "=" &amp; $AH151 &amp; RIGHT( scriv!AE113, LEN(scriv!AE113) + 1 - FIND(",",scriv!AE113)),
  IF($Y$36&lt;&gt;"",LEFT( Y$36, FIND(",",Y$36)-1) &amp; "=" &amp; $AH151 &amp; RIGHT( Y$36, LEN(Y$36) + 1 - FIND(",",Y$36)),""))),
IF(scriv!N113&lt;&gt;"", LEFT( scriv!N113, FIND(",",scriv!N113)-1) &amp; "=" &amp; $AH151 &amp; RIGHT( scriv!N113, LEN(scriv!N113) + 1 - FIND(",",scriv!N113)),
LEFT( Y$37, FIND(",",Y$37)-1) &amp; "=" &amp; $AH151 &amp; RIGHT( Y$37, LEN(Y$37) + 1 - FIND(",",Y$37))))</f>
        <v>fadeOff=,0.6</v>
      </c>
      <c r="Z151" s="81" t="str">
        <f>IF($E151="",
( IF(scriv!AF113&lt;&gt;"", LEFT( scriv!AF113, FIND(",",scriv!AF113)-1) &amp; "=" &amp; $AH151 &amp; RIGHT( scriv!AF113, LEN(scriv!AF113) + 1 - FIND(",",scriv!AF113)),
  IF($Z$36&lt;&gt;"",LEFT( Z$36, FIND(",",Z$36)-1) &amp; "=" &amp; $AH151 &amp; RIGHT( Z$36, LEN(Z$36) + 1 - FIND(",",Z$36)),""))),
IF(scriv!O113&lt;&gt;"", LEFT( scriv!O113, FIND(",",scriv!O113)-1) &amp; "=" &amp; $AH151 &amp; RIGHT( scriv!O113, LEN(scriv!O113) + 1 - FIND(",",scriv!O113)),
LEFT( Z$37, FIND(",",Z$37)-1) &amp; "=" &amp; $AH151 &amp; RIGHT( Z$37, LEN(Z$37) + 1 - FIND(",",Z$37))))</f>
        <v>drawOpen=,1.2</v>
      </c>
      <c r="AA151" s="81" t="str">
        <f>IF($E151="",
( IF(scriv!AG113&lt;&gt;"", LEFT( scriv!AG113, FIND(",",scriv!AG113)-1) &amp; "=" &amp; $AH151 &amp; RIGHT( scriv!AG113, LEN(scriv!AG113) + 1 - FIND(",",scriv!AG113)),
  IF($AA$36&lt;&gt;"",LEFT( AA$36, FIND(",",AA$36)-1) &amp; "=" &amp; $AH151 &amp; RIGHT( AA$36, LEN(AA$36) + 1 - FIND(",",AA$36)),""))),
IF(scriv!P113&lt;&gt;"", LEFT( scriv!P113, FIND(",",scriv!P113)-1) &amp; "=" &amp; $AH151 &amp; RIGHT( scriv!P113, LEN(scriv!P113) + 1 - FIND(",",scriv!P113)),
LEFT( AA$37, FIND(",",AA$37)-1) &amp; "=" &amp; $AH151 &amp; RIGHT( AA$37, LEN(AA$37) + 1 - FIND(",",AA$37))))</f>
        <v>drawClose=,1.2</v>
      </c>
      <c r="AB151" s="167" t="str">
        <f t="shared" si="69"/>
        <v>noTitle</v>
      </c>
      <c r="AC151" s="167"/>
      <c r="AD151" s="45"/>
      <c r="AE151" s="168"/>
      <c r="AF151" s="169">
        <f>IF(D151="",scriv!B113,"")</f>
        <v>0</v>
      </c>
      <c r="AG151" s="170" t="str">
        <f t="shared" si="76"/>
        <v/>
      </c>
      <c r="AH151" s="169" t="str">
        <f t="shared" si="77"/>
        <v/>
      </c>
      <c r="AI151" s="169" t="str">
        <f t="shared" si="78"/>
        <v/>
      </c>
      <c r="AJ151" s="86">
        <f>ROUNDDOWN( (LEN(scriv!B113)+1) / 2, 0 )</f>
        <v>0</v>
      </c>
      <c r="AK151" s="82">
        <f t="shared" si="79"/>
        <v>0</v>
      </c>
      <c r="AL151" s="82" t="str">
        <f t="shared" si="80"/>
        <v>-</v>
      </c>
      <c r="AM151" s="82" t="str">
        <f t="shared" si="81"/>
        <v>-</v>
      </c>
      <c r="AN151" s="82" t="str">
        <f t="shared" si="82"/>
        <v>-</v>
      </c>
      <c r="AO151" s="82" t="str">
        <f t="shared" si="83"/>
        <v>-</v>
      </c>
      <c r="AP151" s="82" t="str">
        <f t="shared" si="84"/>
        <v>-</v>
      </c>
      <c r="AQ151" s="82" t="str">
        <f t="shared" si="85"/>
        <v>-</v>
      </c>
      <c r="AR151" s="82" t="str">
        <f t="shared" si="86"/>
        <v>-</v>
      </c>
      <c r="AT151" s="82">
        <f t="shared" si="87"/>
        <v>10</v>
      </c>
      <c r="AU151" s="82" t="str">
        <f ca="1">IF(    MAX(OFFSET(AL151,0,0,MATCH("-",AL151:AL$638,0))) = 0,"",
IFERROR(MAX(OFFSET(AL151,0,0,MATCH("-",AL151:AL$638,0))),""))</f>
        <v/>
      </c>
      <c r="AV151" s="82" t="str">
        <f ca="1">IF(    MAX(OFFSET(AM151,0,0,MATCH("-",AM151:AM$638,0))) = 0,"",
IFERROR(MAX(OFFSET(AM151,0,0,MATCH("-",AM151:AM$638,0))),""))</f>
        <v/>
      </c>
      <c r="AW151" s="82" t="str">
        <f ca="1">IF(    MAX(OFFSET(AN151,0,0,MATCH("-",AN151:AN$638,0))) = 0,"",
IFERROR(MAX(OFFSET(AN151,0,0,MATCH("-",AN151:AN$638,0))),""))</f>
        <v/>
      </c>
      <c r="AX151" s="82" t="str">
        <f ca="1">IF(    MAX(OFFSET(AO151,0,0,MATCH("-",AO151:AO$638,0))) = 0,"",
IFERROR(MAX(OFFSET(AO151,0,0,MATCH("-",AO151:AO$638,0))),""))</f>
        <v/>
      </c>
      <c r="AY151" s="82" t="str">
        <f ca="1">IF(    MAX(OFFSET(AP151,0,0,MATCH("-",AP151:AP$638,0))) = 0,"",
IFERROR(MAX(OFFSET(AP151,0,0,MATCH("-",AP151:AP$638,0))),""))</f>
        <v/>
      </c>
      <c r="AZ151" s="82" t="str">
        <f ca="1">IF(    MAX(OFFSET(AQ151,0,0,MATCH("-",AQ151:AQ$638,0))) = 0,"",
IFERROR(MAX(OFFSET(AQ151,0,0,MATCH("-",AQ151:AQ$638,0))),""))</f>
        <v/>
      </c>
      <c r="BA151" s="82" t="str">
        <f ca="1">IF(    MAX(OFFSET(AR151,0,0,MATCH("-",AR151:AR$638,0))) = 0,"",
IFERROR(MAX(OFFSET(AR151,0,0,MATCH("-",AR151:AR$638,0))),""))</f>
        <v/>
      </c>
      <c r="BB151" s="112">
        <f t="shared" ca="1" si="88"/>
        <v>-198</v>
      </c>
      <c r="BC151" s="111" t="str">
        <f t="shared" ca="1" si="89"/>
        <v>Radius</v>
      </c>
      <c r="BD151" s="112">
        <f t="shared" ca="1" si="90"/>
        <v>0</v>
      </c>
      <c r="BE151" s="111">
        <f t="shared" ca="1" si="91"/>
        <v>200</v>
      </c>
      <c r="BF151" s="113" t="e">
        <f t="shared" ca="1" si="92"/>
        <v>#VALUE!</v>
      </c>
      <c r="BG151" s="113" t="e">
        <f t="shared" ca="1" si="93"/>
        <v>#VALUE!</v>
      </c>
      <c r="BH151" s="112">
        <f t="shared" ca="1" si="94"/>
        <v>2000</v>
      </c>
      <c r="BI151" s="112">
        <f t="shared" ca="1" si="95"/>
        <v>200</v>
      </c>
      <c r="BJ151" s="157"/>
      <c r="BK151" s="157"/>
      <c r="BL151" s="158" t="str">
        <f>scriv!AI113</f>
        <v/>
      </c>
      <c r="BM151" s="157"/>
      <c r="BN151" s="157" t="str">
        <f t="shared" si="96"/>
        <v>node</v>
      </c>
      <c r="BO151" s="157"/>
      <c r="BP151" s="159">
        <f t="shared" ca="1" si="97"/>
        <v>0</v>
      </c>
      <c r="BQ151" s="159">
        <f t="shared" ca="1" si="98"/>
        <v>0</v>
      </c>
      <c r="BR151" s="159">
        <f t="shared" si="99"/>
        <v>1</v>
      </c>
      <c r="BS151" s="159" t="str">
        <f t="shared" si="100"/>
        <v>symbol</v>
      </c>
      <c r="BT151" s="157" t="str">
        <f ca="1">IF(scriv!V113&lt;&gt;"",scriv!V113,
IF(E151="",IFERROR(VLOOKUP(BL151,$AH$40:$BT$638,39,FALSE),$BT$36),
$BT$37))</f>
        <v>NodeSquare</v>
      </c>
      <c r="BU151" s="166">
        <f t="shared" ca="1" si="101"/>
        <v>2000</v>
      </c>
      <c r="BV151" s="166">
        <f t="shared" ca="1" si="102"/>
        <v>200</v>
      </c>
      <c r="BW151" s="166">
        <f t="shared" ca="1" si="103"/>
        <v>0</v>
      </c>
      <c r="BX151" s="166">
        <f t="shared" ca="1" si="104"/>
        <v>0</v>
      </c>
      <c r="BY151" s="180" t="str">
        <f t="shared" si="105"/>
        <v/>
      </c>
      <c r="BZ151" s="180" t="str">
        <f t="shared" si="106"/>
        <v/>
      </c>
      <c r="CA151" s="81" t="str">
        <f>IF(scriv!E113&lt;&gt;"",scriv!E113,"")</f>
        <v/>
      </c>
      <c r="CB151" s="82">
        <f t="shared" si="71"/>
        <v>0</v>
      </c>
      <c r="CC151" s="82">
        <f t="shared" si="107"/>
        <v>0</v>
      </c>
      <c r="CD151" s="82" t="str">
        <f t="shared" si="108"/>
        <v>-</v>
      </c>
      <c r="CE151" s="82" t="str">
        <f t="shared" si="109"/>
        <v>-</v>
      </c>
      <c r="CF151" s="82" t="str">
        <f t="shared" si="110"/>
        <v>-</v>
      </c>
      <c r="CG151" s="82" t="str">
        <f t="shared" si="111"/>
        <v>-</v>
      </c>
      <c r="CH151" s="82" t="str">
        <f t="shared" si="112"/>
        <v>-</v>
      </c>
      <c r="CI151" s="82" t="str">
        <f t="shared" si="113"/>
        <v>-</v>
      </c>
      <c r="CJ151" s="82" t="str">
        <f t="shared" si="114"/>
        <v>-</v>
      </c>
      <c r="CK151" s="82" t="str">
        <f t="shared" si="115"/>
        <v>-</v>
      </c>
    </row>
    <row r="152" spans="1:89" s="82" customFormat="1" ht="18" customHeight="1">
      <c r="A152" s="81" t="str">
        <f>scriv!AH114</f>
        <v/>
      </c>
      <c r="B152" s="81" t="str">
        <f>IF(scriv!D114&lt;&gt;"",scriv!D114,"")</f>
        <v/>
      </c>
      <c r="C152" s="81" t="str">
        <f>IF( scriv!AL114&lt;&gt;"", IF(D152&lt;&gt;"","connection ","")&amp;scriv!AL114,IF(D152&lt;&gt;"","connection",""))</f>
        <v/>
      </c>
      <c r="D152" s="82" t="str">
        <f>scriv!AJ114</f>
        <v/>
      </c>
      <c r="E152" s="82" t="str">
        <f>scriv!AK114</f>
        <v/>
      </c>
      <c r="F152" s="156">
        <f>ROW()</f>
        <v>152</v>
      </c>
      <c r="I152" s="81" t="str">
        <f>IF(scriv!AA114&lt;&gt;"",scriv!AA114,J152)</f>
        <v/>
      </c>
      <c r="J152" s="81" t="str">
        <f>IF(scriv!AB114&lt;&gt;"",scriv!AB114,"")</f>
        <v/>
      </c>
      <c r="K152" s="82" t="str">
        <f t="shared" si="72"/>
        <v>none</v>
      </c>
      <c r="L152" s="82" t="str">
        <f t="shared" si="73"/>
        <v>+++&amp;speakTT=</v>
      </c>
      <c r="M152" s="82" t="str">
        <f t="shared" si="70"/>
        <v>OpenClose</v>
      </c>
      <c r="N152" s="82" t="str">
        <f t="shared" si="74"/>
        <v/>
      </c>
      <c r="O152" s="119" t="str">
        <f t="shared" si="75"/>
        <v/>
      </c>
      <c r="P152" s="81" t="str">
        <f>IF(scriv!I114&lt;&gt;"",scriv!I114,"")</f>
        <v/>
      </c>
      <c r="Q152" s="81" t="str">
        <f>IF(scriv!J114&lt;&gt;"",scriv!J114,"")</f>
        <v/>
      </c>
      <c r="R152" s="81">
        <f>IF(scriv!K114&lt;&gt;"",scriv!K114,
IF(I152&lt;&gt;"",1,$R$36))</f>
        <v>0</v>
      </c>
      <c r="S152" s="81" t="str">
        <f>IF(scriv!L114&lt;&gt;"",scriv!L114,
IF(scriv!AB114&lt;&gt;"",$S$36,"none"))</f>
        <v>none</v>
      </c>
      <c r="T152" s="81" t="str">
        <f>IF(scriv!Q114&lt;&gt;"",scriv!Q114,"")</f>
        <v/>
      </c>
      <c r="U152" s="81" t="str">
        <f>IF(scriv!R114&lt;&gt;"",scriv!R114,"")</f>
        <v/>
      </c>
      <c r="V152" s="81" t="str">
        <f>IF(scriv!S114&lt;&gt;"",scriv!S114,"")</f>
        <v/>
      </c>
      <c r="W152" s="81" t="str">
        <f>IF(scriv!T114&lt;&gt;"",scriv!T114,"")</f>
        <v/>
      </c>
      <c r="X152" s="81" t="str">
        <f>IF($E152="",
( IF(scriv!AD114&lt;&gt;"", LEFT( scriv!AD114, FIND(",",scriv!AD114)-1) &amp; "=" &amp; $AH152 &amp; RIGHT( scriv!AD114, LEN(scriv!AD114) + 1 - FIND(",",scriv!AD114)),
  IF($X$36&lt;&gt;"",LEFT( X$36, FIND(",",X$36)-1) &amp; "=" &amp; $AH152 &amp; RIGHT( X$36, LEN(X$36) + 1 - FIND(",",X$36)),""))),
IF(scriv!M114&lt;&gt;"", LEFT( scriv!M114, FIND(",",scriv!M114)-1) &amp; "=" &amp; $AH152 &amp; RIGHT( scriv!M114, LEN(scriv!M114) + 1 - FIND(",",scriv!M114)),
LEFT( X$37, FIND(",",X$37)-1) &amp; "=" &amp; $AH152 &amp; RIGHT( X$37, LEN(X$37) + 1 - FIND(",",X$37))))</f>
        <v>fadeOn=,0.6</v>
      </c>
      <c r="Y152" s="81" t="str">
        <f>IF($E152="",
( IF(scriv!AE114&lt;&gt;"", LEFT( scriv!AE114, FIND(",",scriv!AE114)-1) &amp; "=" &amp; $AH152 &amp; RIGHT( scriv!AE114, LEN(scriv!AE114) + 1 - FIND(",",scriv!AE114)),
  IF($Y$36&lt;&gt;"",LEFT( Y$36, FIND(",",Y$36)-1) &amp; "=" &amp; $AH152 &amp; RIGHT( Y$36, LEN(Y$36) + 1 - FIND(",",Y$36)),""))),
IF(scriv!N114&lt;&gt;"", LEFT( scriv!N114, FIND(",",scriv!N114)-1) &amp; "=" &amp; $AH152 &amp; RIGHT( scriv!N114, LEN(scriv!N114) + 1 - FIND(",",scriv!N114)),
LEFT( Y$37, FIND(",",Y$37)-1) &amp; "=" &amp; $AH152 &amp; RIGHT( Y$37, LEN(Y$37) + 1 - FIND(",",Y$37))))</f>
        <v>fadeOff=,0.6</v>
      </c>
      <c r="Z152" s="81" t="str">
        <f>IF($E152="",
( IF(scriv!AF114&lt;&gt;"", LEFT( scriv!AF114, FIND(",",scriv!AF114)-1) &amp; "=" &amp; $AH152 &amp; RIGHT( scriv!AF114, LEN(scriv!AF114) + 1 - FIND(",",scriv!AF114)),
  IF($Z$36&lt;&gt;"",LEFT( Z$36, FIND(",",Z$36)-1) &amp; "=" &amp; $AH152 &amp; RIGHT( Z$36, LEN(Z$36) + 1 - FIND(",",Z$36)),""))),
IF(scriv!O114&lt;&gt;"", LEFT( scriv!O114, FIND(",",scriv!O114)-1) &amp; "=" &amp; $AH152 &amp; RIGHT( scriv!O114, LEN(scriv!O114) + 1 - FIND(",",scriv!O114)),
LEFT( Z$37, FIND(",",Z$37)-1) &amp; "=" &amp; $AH152 &amp; RIGHT( Z$37, LEN(Z$37) + 1 - FIND(",",Z$37))))</f>
        <v>drawOpen=,1.2</v>
      </c>
      <c r="AA152" s="81" t="str">
        <f>IF($E152="",
( IF(scriv!AG114&lt;&gt;"", LEFT( scriv!AG114, FIND(",",scriv!AG114)-1) &amp; "=" &amp; $AH152 &amp; RIGHT( scriv!AG114, LEN(scriv!AG114) + 1 - FIND(",",scriv!AG114)),
  IF($AA$36&lt;&gt;"",LEFT( AA$36, FIND(",",AA$36)-1) &amp; "=" &amp; $AH152 &amp; RIGHT( AA$36, LEN(AA$36) + 1 - FIND(",",AA$36)),""))),
IF(scriv!P114&lt;&gt;"", LEFT( scriv!P114, FIND(",",scriv!P114)-1) &amp; "=" &amp; $AH152 &amp; RIGHT( scriv!P114, LEN(scriv!P114) + 1 - FIND(",",scriv!P114)),
LEFT( AA$37, FIND(",",AA$37)-1) &amp; "=" &amp; $AH152 &amp; RIGHT( AA$37, LEN(AA$37) + 1 - FIND(",",AA$37))))</f>
        <v>drawClose=,1.2</v>
      </c>
      <c r="AB152" s="167" t="str">
        <f t="shared" si="69"/>
        <v>noTitle</v>
      </c>
      <c r="AC152" s="167"/>
      <c r="AD152" s="45"/>
      <c r="AE152" s="168"/>
      <c r="AF152" s="169">
        <f>IF(D152="",scriv!B114,"")</f>
        <v>0</v>
      </c>
      <c r="AG152" s="170" t="str">
        <f t="shared" si="76"/>
        <v/>
      </c>
      <c r="AH152" s="169" t="str">
        <f t="shared" si="77"/>
        <v/>
      </c>
      <c r="AI152" s="169" t="str">
        <f t="shared" si="78"/>
        <v/>
      </c>
      <c r="AJ152" s="86">
        <f>ROUNDDOWN( (LEN(scriv!B114)+1) / 2, 0 )</f>
        <v>0</v>
      </c>
      <c r="AK152" s="82">
        <f t="shared" si="79"/>
        <v>0</v>
      </c>
      <c r="AL152" s="82" t="str">
        <f t="shared" si="80"/>
        <v>-</v>
      </c>
      <c r="AM152" s="82" t="str">
        <f t="shared" si="81"/>
        <v>-</v>
      </c>
      <c r="AN152" s="82" t="str">
        <f t="shared" si="82"/>
        <v>-</v>
      </c>
      <c r="AO152" s="82" t="str">
        <f t="shared" si="83"/>
        <v>-</v>
      </c>
      <c r="AP152" s="82" t="str">
        <f t="shared" si="84"/>
        <v>-</v>
      </c>
      <c r="AQ152" s="82" t="str">
        <f t="shared" si="85"/>
        <v>-</v>
      </c>
      <c r="AR152" s="82" t="str">
        <f t="shared" si="86"/>
        <v>-</v>
      </c>
      <c r="AT152" s="82">
        <f t="shared" si="87"/>
        <v>10</v>
      </c>
      <c r="AU152" s="82" t="str">
        <f ca="1">IF(    MAX(OFFSET(AL152,0,0,MATCH("-",AL152:AL$638,0))) = 0,"",
IFERROR(MAX(OFFSET(AL152,0,0,MATCH("-",AL152:AL$638,0))),""))</f>
        <v/>
      </c>
      <c r="AV152" s="82" t="str">
        <f ca="1">IF(    MAX(OFFSET(AM152,0,0,MATCH("-",AM152:AM$638,0))) = 0,"",
IFERROR(MAX(OFFSET(AM152,0,0,MATCH("-",AM152:AM$638,0))),""))</f>
        <v/>
      </c>
      <c r="AW152" s="82" t="str">
        <f ca="1">IF(    MAX(OFFSET(AN152,0,0,MATCH("-",AN152:AN$638,0))) = 0,"",
IFERROR(MAX(OFFSET(AN152,0,0,MATCH("-",AN152:AN$638,0))),""))</f>
        <v/>
      </c>
      <c r="AX152" s="82" t="str">
        <f ca="1">IF(    MAX(OFFSET(AO152,0,0,MATCH("-",AO152:AO$638,0))) = 0,"",
IFERROR(MAX(OFFSET(AO152,0,0,MATCH("-",AO152:AO$638,0))),""))</f>
        <v/>
      </c>
      <c r="AY152" s="82" t="str">
        <f ca="1">IF(    MAX(OFFSET(AP152,0,0,MATCH("-",AP152:AP$638,0))) = 0,"",
IFERROR(MAX(OFFSET(AP152,0,0,MATCH("-",AP152:AP$638,0))),""))</f>
        <v/>
      </c>
      <c r="AZ152" s="82" t="str">
        <f ca="1">IF(    MAX(OFFSET(AQ152,0,0,MATCH("-",AQ152:AQ$638,0))) = 0,"",
IFERROR(MAX(OFFSET(AQ152,0,0,MATCH("-",AQ152:AQ$638,0))),""))</f>
        <v/>
      </c>
      <c r="BA152" s="82" t="str">
        <f ca="1">IF(    MAX(OFFSET(AR152,0,0,MATCH("-",AR152:AR$638,0))) = 0,"",
IFERROR(MAX(OFFSET(AR152,0,0,MATCH("-",AR152:AR$638,0))),""))</f>
        <v/>
      </c>
      <c r="BB152" s="112">
        <f t="shared" ca="1" si="88"/>
        <v>-198</v>
      </c>
      <c r="BC152" s="111" t="str">
        <f t="shared" ca="1" si="89"/>
        <v>Radius</v>
      </c>
      <c r="BD152" s="112">
        <f t="shared" ca="1" si="90"/>
        <v>0</v>
      </c>
      <c r="BE152" s="111">
        <f t="shared" ca="1" si="91"/>
        <v>200</v>
      </c>
      <c r="BF152" s="113" t="e">
        <f t="shared" ca="1" si="92"/>
        <v>#VALUE!</v>
      </c>
      <c r="BG152" s="113" t="e">
        <f t="shared" ca="1" si="93"/>
        <v>#VALUE!</v>
      </c>
      <c r="BH152" s="112">
        <f t="shared" ca="1" si="94"/>
        <v>2000</v>
      </c>
      <c r="BI152" s="112">
        <f t="shared" ca="1" si="95"/>
        <v>200</v>
      </c>
      <c r="BJ152" s="157"/>
      <c r="BK152" s="157"/>
      <c r="BL152" s="158" t="str">
        <f>scriv!AI114</f>
        <v/>
      </c>
      <c r="BM152" s="157"/>
      <c r="BN152" s="157" t="str">
        <f t="shared" si="96"/>
        <v>node</v>
      </c>
      <c r="BO152" s="157"/>
      <c r="BP152" s="159">
        <f t="shared" ca="1" si="97"/>
        <v>0</v>
      </c>
      <c r="BQ152" s="159">
        <f t="shared" ca="1" si="98"/>
        <v>0</v>
      </c>
      <c r="BR152" s="159">
        <f t="shared" si="99"/>
        <v>1</v>
      </c>
      <c r="BS152" s="159" t="str">
        <f t="shared" si="100"/>
        <v>symbol</v>
      </c>
      <c r="BT152" s="157" t="str">
        <f ca="1">IF(scriv!V114&lt;&gt;"",scriv!V114,
IF(E152="",IFERROR(VLOOKUP(BL152,$AH$40:$BT$638,39,FALSE),$BT$36),
$BT$37))</f>
        <v>NodeSquare</v>
      </c>
      <c r="BU152" s="166">
        <f t="shared" ca="1" si="101"/>
        <v>2000</v>
      </c>
      <c r="BV152" s="166">
        <f t="shared" ca="1" si="102"/>
        <v>200</v>
      </c>
      <c r="BW152" s="166">
        <f t="shared" ca="1" si="103"/>
        <v>0</v>
      </c>
      <c r="BX152" s="166">
        <f t="shared" ca="1" si="104"/>
        <v>0</v>
      </c>
      <c r="BY152" s="180" t="str">
        <f t="shared" si="105"/>
        <v/>
      </c>
      <c r="BZ152" s="180" t="str">
        <f t="shared" si="106"/>
        <v/>
      </c>
      <c r="CA152" s="81" t="str">
        <f>IF(scriv!E114&lt;&gt;"",scriv!E114,"")</f>
        <v/>
      </c>
      <c r="CB152" s="82">
        <f t="shared" si="71"/>
        <v>0</v>
      </c>
      <c r="CC152" s="82">
        <f t="shared" si="107"/>
        <v>0</v>
      </c>
      <c r="CD152" s="82" t="str">
        <f t="shared" si="108"/>
        <v>-</v>
      </c>
      <c r="CE152" s="82" t="str">
        <f t="shared" si="109"/>
        <v>-</v>
      </c>
      <c r="CF152" s="82" t="str">
        <f t="shared" si="110"/>
        <v>-</v>
      </c>
      <c r="CG152" s="82" t="str">
        <f t="shared" si="111"/>
        <v>-</v>
      </c>
      <c r="CH152" s="82" t="str">
        <f t="shared" si="112"/>
        <v>-</v>
      </c>
      <c r="CI152" s="82" t="str">
        <f t="shared" si="113"/>
        <v>-</v>
      </c>
      <c r="CJ152" s="82" t="str">
        <f t="shared" si="114"/>
        <v>-</v>
      </c>
      <c r="CK152" s="82" t="str">
        <f t="shared" si="115"/>
        <v>-</v>
      </c>
    </row>
    <row r="153" spans="1:89" s="82" customFormat="1" ht="18" customHeight="1">
      <c r="A153" s="81" t="str">
        <f>scriv!AH115</f>
        <v/>
      </c>
      <c r="B153" s="81" t="str">
        <f>IF(scriv!D115&lt;&gt;"",scriv!D115,"")</f>
        <v/>
      </c>
      <c r="C153" s="81" t="str">
        <f>IF( scriv!AL115&lt;&gt;"", IF(D153&lt;&gt;"","connection ","")&amp;scriv!AL115,IF(D153&lt;&gt;"","connection",""))</f>
        <v/>
      </c>
      <c r="D153" s="82" t="str">
        <f>scriv!AJ115</f>
        <v/>
      </c>
      <c r="E153" s="82" t="str">
        <f>scriv!AK115</f>
        <v/>
      </c>
      <c r="F153" s="156">
        <f>ROW()</f>
        <v>153</v>
      </c>
      <c r="I153" s="81" t="str">
        <f>IF(scriv!AA115&lt;&gt;"",scriv!AA115,J153)</f>
        <v/>
      </c>
      <c r="J153" s="81" t="str">
        <f>IF(scriv!AB115&lt;&gt;"",scriv!AB115,"")</f>
        <v/>
      </c>
      <c r="K153" s="82" t="str">
        <f t="shared" si="72"/>
        <v>none</v>
      </c>
      <c r="L153" s="82" t="str">
        <f t="shared" si="73"/>
        <v>+++&amp;speakTT=</v>
      </c>
      <c r="M153" s="82" t="str">
        <f t="shared" si="70"/>
        <v>OpenClose</v>
      </c>
      <c r="N153" s="82" t="str">
        <f t="shared" si="74"/>
        <v/>
      </c>
      <c r="O153" s="119" t="str">
        <f t="shared" si="75"/>
        <v/>
      </c>
      <c r="P153" s="81" t="str">
        <f>IF(scriv!I115&lt;&gt;"",scriv!I115,"")</f>
        <v/>
      </c>
      <c r="Q153" s="81" t="str">
        <f>IF(scriv!J115&lt;&gt;"",scriv!J115,"")</f>
        <v/>
      </c>
      <c r="R153" s="81">
        <f>IF(scriv!K115&lt;&gt;"",scriv!K115,
IF(I153&lt;&gt;"",1,$R$36))</f>
        <v>0</v>
      </c>
      <c r="S153" s="81" t="str">
        <f>IF(scriv!L115&lt;&gt;"",scriv!L115,
IF(scriv!AB115&lt;&gt;"",$S$36,"none"))</f>
        <v>none</v>
      </c>
      <c r="T153" s="81" t="str">
        <f>IF(scriv!Q115&lt;&gt;"",scriv!Q115,"")</f>
        <v/>
      </c>
      <c r="U153" s="81" t="str">
        <f>IF(scriv!R115&lt;&gt;"",scriv!R115,"")</f>
        <v/>
      </c>
      <c r="V153" s="81" t="str">
        <f>IF(scriv!S115&lt;&gt;"",scriv!S115,"")</f>
        <v/>
      </c>
      <c r="W153" s="81" t="str">
        <f>IF(scriv!T115&lt;&gt;"",scriv!T115,"")</f>
        <v/>
      </c>
      <c r="X153" s="81" t="str">
        <f>IF($E153="",
( IF(scriv!AD115&lt;&gt;"", LEFT( scriv!AD115, FIND(",",scriv!AD115)-1) &amp; "=" &amp; $AH153 &amp; RIGHT( scriv!AD115, LEN(scriv!AD115) + 1 - FIND(",",scriv!AD115)),
  IF($X$36&lt;&gt;"",LEFT( X$36, FIND(",",X$36)-1) &amp; "=" &amp; $AH153 &amp; RIGHT( X$36, LEN(X$36) + 1 - FIND(",",X$36)),""))),
IF(scriv!M115&lt;&gt;"", LEFT( scriv!M115, FIND(",",scriv!M115)-1) &amp; "=" &amp; $AH153 &amp; RIGHT( scriv!M115, LEN(scriv!M115) + 1 - FIND(",",scriv!M115)),
LEFT( X$37, FIND(",",X$37)-1) &amp; "=" &amp; $AH153 &amp; RIGHT( X$37, LEN(X$37) + 1 - FIND(",",X$37))))</f>
        <v>fadeOn=,0.6</v>
      </c>
      <c r="Y153" s="81" t="str">
        <f>IF($E153="",
( IF(scriv!AE115&lt;&gt;"", LEFT( scriv!AE115, FIND(",",scriv!AE115)-1) &amp; "=" &amp; $AH153 &amp; RIGHT( scriv!AE115, LEN(scriv!AE115) + 1 - FIND(",",scriv!AE115)),
  IF($Y$36&lt;&gt;"",LEFT( Y$36, FIND(",",Y$36)-1) &amp; "=" &amp; $AH153 &amp; RIGHT( Y$36, LEN(Y$36) + 1 - FIND(",",Y$36)),""))),
IF(scriv!N115&lt;&gt;"", LEFT( scriv!N115, FIND(",",scriv!N115)-1) &amp; "=" &amp; $AH153 &amp; RIGHT( scriv!N115, LEN(scriv!N115) + 1 - FIND(",",scriv!N115)),
LEFT( Y$37, FIND(",",Y$37)-1) &amp; "=" &amp; $AH153 &amp; RIGHT( Y$37, LEN(Y$37) + 1 - FIND(",",Y$37))))</f>
        <v>fadeOff=,0.6</v>
      </c>
      <c r="Z153" s="81" t="str">
        <f>IF($E153="",
( IF(scriv!AF115&lt;&gt;"", LEFT( scriv!AF115, FIND(",",scriv!AF115)-1) &amp; "=" &amp; $AH153 &amp; RIGHT( scriv!AF115, LEN(scriv!AF115) + 1 - FIND(",",scriv!AF115)),
  IF($Z$36&lt;&gt;"",LEFT( Z$36, FIND(",",Z$36)-1) &amp; "=" &amp; $AH153 &amp; RIGHT( Z$36, LEN(Z$36) + 1 - FIND(",",Z$36)),""))),
IF(scriv!O115&lt;&gt;"", LEFT( scriv!O115, FIND(",",scriv!O115)-1) &amp; "=" &amp; $AH153 &amp; RIGHT( scriv!O115, LEN(scriv!O115) + 1 - FIND(",",scriv!O115)),
LEFT( Z$37, FIND(",",Z$37)-1) &amp; "=" &amp; $AH153 &amp; RIGHT( Z$37, LEN(Z$37) + 1 - FIND(",",Z$37))))</f>
        <v>drawOpen=,1.2</v>
      </c>
      <c r="AA153" s="81" t="str">
        <f>IF($E153="",
( IF(scriv!AG115&lt;&gt;"", LEFT( scriv!AG115, FIND(",",scriv!AG115)-1) &amp; "=" &amp; $AH153 &amp; RIGHT( scriv!AG115, LEN(scriv!AG115) + 1 - FIND(",",scriv!AG115)),
  IF($AA$36&lt;&gt;"",LEFT( AA$36, FIND(",",AA$36)-1) &amp; "=" &amp; $AH153 &amp; RIGHT( AA$36, LEN(AA$36) + 1 - FIND(",",AA$36)),""))),
IF(scriv!P115&lt;&gt;"", LEFT( scriv!P115, FIND(",",scriv!P115)-1) &amp; "=" &amp; $AH153 &amp; RIGHT( scriv!P115, LEN(scriv!P115) + 1 - FIND(",",scriv!P115)),
LEFT( AA$37, FIND(",",AA$37)-1) &amp; "=" &amp; $AH153 &amp; RIGHT( AA$37, LEN(AA$37) + 1 - FIND(",",AA$37))))</f>
        <v>drawClose=,1.2</v>
      </c>
      <c r="AB153" s="167" t="str">
        <f t="shared" si="69"/>
        <v>noTitle</v>
      </c>
      <c r="AC153" s="167"/>
      <c r="AD153" s="45"/>
      <c r="AE153" s="168"/>
      <c r="AF153" s="169">
        <f>IF(D153="",scriv!B115,"")</f>
        <v>0</v>
      </c>
      <c r="AG153" s="170" t="str">
        <f t="shared" si="76"/>
        <v/>
      </c>
      <c r="AH153" s="169" t="str">
        <f t="shared" si="77"/>
        <v/>
      </c>
      <c r="AI153" s="169" t="str">
        <f t="shared" si="78"/>
        <v/>
      </c>
      <c r="AJ153" s="86">
        <f>ROUNDDOWN( (LEN(scriv!B115)+1) / 2, 0 )</f>
        <v>0</v>
      </c>
      <c r="AK153" s="82">
        <f t="shared" si="79"/>
        <v>0</v>
      </c>
      <c r="AL153" s="82" t="str">
        <f t="shared" si="80"/>
        <v>-</v>
      </c>
      <c r="AM153" s="82" t="str">
        <f t="shared" si="81"/>
        <v>-</v>
      </c>
      <c r="AN153" s="82" t="str">
        <f t="shared" si="82"/>
        <v>-</v>
      </c>
      <c r="AO153" s="82" t="str">
        <f t="shared" si="83"/>
        <v>-</v>
      </c>
      <c r="AP153" s="82" t="str">
        <f t="shared" si="84"/>
        <v>-</v>
      </c>
      <c r="AQ153" s="82" t="str">
        <f t="shared" si="85"/>
        <v>-</v>
      </c>
      <c r="AR153" s="82" t="str">
        <f t="shared" si="86"/>
        <v>-</v>
      </c>
      <c r="AT153" s="82">
        <f t="shared" si="87"/>
        <v>10</v>
      </c>
      <c r="AU153" s="82" t="str">
        <f ca="1">IF(    MAX(OFFSET(AL153,0,0,MATCH("-",AL153:AL$638,0))) = 0,"",
IFERROR(MAX(OFFSET(AL153,0,0,MATCH("-",AL153:AL$638,0))),""))</f>
        <v/>
      </c>
      <c r="AV153" s="82" t="str">
        <f ca="1">IF(    MAX(OFFSET(AM153,0,0,MATCH("-",AM153:AM$638,0))) = 0,"",
IFERROR(MAX(OFFSET(AM153,0,0,MATCH("-",AM153:AM$638,0))),""))</f>
        <v/>
      </c>
      <c r="AW153" s="82" t="str">
        <f ca="1">IF(    MAX(OFFSET(AN153,0,0,MATCH("-",AN153:AN$638,0))) = 0,"",
IFERROR(MAX(OFFSET(AN153,0,0,MATCH("-",AN153:AN$638,0))),""))</f>
        <v/>
      </c>
      <c r="AX153" s="82" t="str">
        <f ca="1">IF(    MAX(OFFSET(AO153,0,0,MATCH("-",AO153:AO$638,0))) = 0,"",
IFERROR(MAX(OFFSET(AO153,0,0,MATCH("-",AO153:AO$638,0))),""))</f>
        <v/>
      </c>
      <c r="AY153" s="82" t="str">
        <f ca="1">IF(    MAX(OFFSET(AP153,0,0,MATCH("-",AP153:AP$638,0))) = 0,"",
IFERROR(MAX(OFFSET(AP153,0,0,MATCH("-",AP153:AP$638,0))),""))</f>
        <v/>
      </c>
      <c r="AZ153" s="82" t="str">
        <f ca="1">IF(    MAX(OFFSET(AQ153,0,0,MATCH("-",AQ153:AQ$638,0))) = 0,"",
IFERROR(MAX(OFFSET(AQ153,0,0,MATCH("-",AQ153:AQ$638,0))),""))</f>
        <v/>
      </c>
      <c r="BA153" s="82" t="str">
        <f ca="1">IF(    MAX(OFFSET(AR153,0,0,MATCH("-",AR153:AR$638,0))) = 0,"",
IFERROR(MAX(OFFSET(AR153,0,0,MATCH("-",AR153:AR$638,0))),""))</f>
        <v/>
      </c>
      <c r="BB153" s="112">
        <f t="shared" ca="1" si="88"/>
        <v>-198</v>
      </c>
      <c r="BC153" s="111" t="str">
        <f t="shared" ca="1" si="89"/>
        <v>Radius</v>
      </c>
      <c r="BD153" s="112">
        <f t="shared" ca="1" si="90"/>
        <v>0</v>
      </c>
      <c r="BE153" s="111">
        <f t="shared" ca="1" si="91"/>
        <v>200</v>
      </c>
      <c r="BF153" s="113" t="e">
        <f t="shared" ca="1" si="92"/>
        <v>#VALUE!</v>
      </c>
      <c r="BG153" s="113" t="e">
        <f t="shared" ca="1" si="93"/>
        <v>#VALUE!</v>
      </c>
      <c r="BH153" s="112">
        <f t="shared" ca="1" si="94"/>
        <v>2000</v>
      </c>
      <c r="BI153" s="112">
        <f t="shared" ca="1" si="95"/>
        <v>200</v>
      </c>
      <c r="BJ153" s="157"/>
      <c r="BK153" s="157"/>
      <c r="BL153" s="158" t="str">
        <f>scriv!AI115</f>
        <v/>
      </c>
      <c r="BM153" s="157"/>
      <c r="BN153" s="157" t="str">
        <f t="shared" si="96"/>
        <v>node</v>
      </c>
      <c r="BO153" s="157"/>
      <c r="BP153" s="159">
        <f t="shared" ca="1" si="97"/>
        <v>0</v>
      </c>
      <c r="BQ153" s="159">
        <f t="shared" ca="1" si="98"/>
        <v>0</v>
      </c>
      <c r="BR153" s="159">
        <f t="shared" si="99"/>
        <v>1</v>
      </c>
      <c r="BS153" s="159" t="str">
        <f t="shared" si="100"/>
        <v>symbol</v>
      </c>
      <c r="BT153" s="157" t="str">
        <f ca="1">IF(scriv!V115&lt;&gt;"",scriv!V115,
IF(E153="",IFERROR(VLOOKUP(BL153,$AH$40:$BT$638,39,FALSE),$BT$36),
$BT$37))</f>
        <v>NodeSquare</v>
      </c>
      <c r="BU153" s="166">
        <f t="shared" ca="1" si="101"/>
        <v>2000</v>
      </c>
      <c r="BV153" s="166">
        <f t="shared" ca="1" si="102"/>
        <v>200</v>
      </c>
      <c r="BW153" s="166">
        <f t="shared" ca="1" si="103"/>
        <v>0</v>
      </c>
      <c r="BX153" s="166">
        <f t="shared" ca="1" si="104"/>
        <v>0</v>
      </c>
      <c r="BY153" s="180" t="str">
        <f t="shared" si="105"/>
        <v/>
      </c>
      <c r="BZ153" s="180" t="str">
        <f t="shared" si="106"/>
        <v/>
      </c>
      <c r="CA153" s="81" t="str">
        <f>IF(scriv!E115&lt;&gt;"",scriv!E115,"")</f>
        <v/>
      </c>
      <c r="CB153" s="82">
        <f t="shared" si="71"/>
        <v>0</v>
      </c>
      <c r="CC153" s="82">
        <f t="shared" si="107"/>
        <v>0</v>
      </c>
      <c r="CD153" s="82" t="str">
        <f t="shared" si="108"/>
        <v>-</v>
      </c>
      <c r="CE153" s="82" t="str">
        <f t="shared" si="109"/>
        <v>-</v>
      </c>
      <c r="CF153" s="82" t="str">
        <f t="shared" si="110"/>
        <v>-</v>
      </c>
      <c r="CG153" s="82" t="str">
        <f t="shared" si="111"/>
        <v>-</v>
      </c>
      <c r="CH153" s="82" t="str">
        <f t="shared" si="112"/>
        <v>-</v>
      </c>
      <c r="CI153" s="82" t="str">
        <f t="shared" si="113"/>
        <v>-</v>
      </c>
      <c r="CJ153" s="82" t="str">
        <f t="shared" si="114"/>
        <v>-</v>
      </c>
      <c r="CK153" s="82" t="str">
        <f t="shared" si="115"/>
        <v>-</v>
      </c>
    </row>
    <row r="154" spans="1:89" s="82" customFormat="1" ht="18" customHeight="1">
      <c r="A154" s="81" t="str">
        <f>scriv!AH116</f>
        <v/>
      </c>
      <c r="B154" s="81" t="str">
        <f>IF(scriv!D116&lt;&gt;"",scriv!D116,"")</f>
        <v/>
      </c>
      <c r="C154" s="81" t="str">
        <f>IF( scriv!AL116&lt;&gt;"", IF(D154&lt;&gt;"","connection ","")&amp;scriv!AL116,IF(D154&lt;&gt;"","connection",""))</f>
        <v/>
      </c>
      <c r="D154" s="82" t="str">
        <f>scriv!AJ116</f>
        <v/>
      </c>
      <c r="E154" s="82" t="str">
        <f>scriv!AK116</f>
        <v/>
      </c>
      <c r="F154" s="156">
        <f>ROW()</f>
        <v>154</v>
      </c>
      <c r="I154" s="81" t="str">
        <f>IF(scriv!AA116&lt;&gt;"",scriv!AA116,J154)</f>
        <v/>
      </c>
      <c r="J154" s="81" t="str">
        <f>IF(scriv!AB116&lt;&gt;"",scriv!AB116,"")</f>
        <v/>
      </c>
      <c r="K154" s="82" t="str">
        <f t="shared" si="72"/>
        <v>none</v>
      </c>
      <c r="L154" s="82" t="str">
        <f t="shared" si="73"/>
        <v>+++&amp;speakTT=</v>
      </c>
      <c r="M154" s="82" t="str">
        <f t="shared" si="70"/>
        <v>OpenClose</v>
      </c>
      <c r="N154" s="82" t="str">
        <f t="shared" si="74"/>
        <v/>
      </c>
      <c r="O154" s="119" t="str">
        <f t="shared" si="75"/>
        <v/>
      </c>
      <c r="P154" s="81" t="str">
        <f>IF(scriv!I116&lt;&gt;"",scriv!I116,"")</f>
        <v/>
      </c>
      <c r="Q154" s="81" t="str">
        <f>IF(scriv!J116&lt;&gt;"",scriv!J116,"")</f>
        <v/>
      </c>
      <c r="R154" s="81">
        <f>IF(scriv!K116&lt;&gt;"",scriv!K116,
IF(I154&lt;&gt;"",1,$R$36))</f>
        <v>0</v>
      </c>
      <c r="S154" s="81" t="str">
        <f>IF(scriv!L116&lt;&gt;"",scriv!L116,
IF(scriv!AB116&lt;&gt;"",$S$36,"none"))</f>
        <v>none</v>
      </c>
      <c r="T154" s="81" t="str">
        <f>IF(scriv!Q116&lt;&gt;"",scriv!Q116,"")</f>
        <v/>
      </c>
      <c r="U154" s="81" t="str">
        <f>IF(scriv!R116&lt;&gt;"",scriv!R116,"")</f>
        <v/>
      </c>
      <c r="V154" s="81" t="str">
        <f>IF(scriv!S116&lt;&gt;"",scriv!S116,"")</f>
        <v/>
      </c>
      <c r="W154" s="81" t="str">
        <f>IF(scriv!T116&lt;&gt;"",scriv!T116,"")</f>
        <v/>
      </c>
      <c r="X154" s="81" t="str">
        <f>IF($E154="",
( IF(scriv!AD116&lt;&gt;"", LEFT( scriv!AD116, FIND(",",scriv!AD116)-1) &amp; "=" &amp; $AH154 &amp; RIGHT( scriv!AD116, LEN(scriv!AD116) + 1 - FIND(",",scriv!AD116)),
  IF($X$36&lt;&gt;"",LEFT( X$36, FIND(",",X$36)-1) &amp; "=" &amp; $AH154 &amp; RIGHT( X$36, LEN(X$36) + 1 - FIND(",",X$36)),""))),
IF(scriv!M116&lt;&gt;"", LEFT( scriv!M116, FIND(",",scriv!M116)-1) &amp; "=" &amp; $AH154 &amp; RIGHT( scriv!M116, LEN(scriv!M116) + 1 - FIND(",",scriv!M116)),
LEFT( X$37, FIND(",",X$37)-1) &amp; "=" &amp; $AH154 &amp; RIGHT( X$37, LEN(X$37) + 1 - FIND(",",X$37))))</f>
        <v>fadeOn=,0.6</v>
      </c>
      <c r="Y154" s="81" t="str">
        <f>IF($E154="",
( IF(scriv!AE116&lt;&gt;"", LEFT( scriv!AE116, FIND(",",scriv!AE116)-1) &amp; "=" &amp; $AH154 &amp; RIGHT( scriv!AE116, LEN(scriv!AE116) + 1 - FIND(",",scriv!AE116)),
  IF($Y$36&lt;&gt;"",LEFT( Y$36, FIND(",",Y$36)-1) &amp; "=" &amp; $AH154 &amp; RIGHT( Y$36, LEN(Y$36) + 1 - FIND(",",Y$36)),""))),
IF(scriv!N116&lt;&gt;"", LEFT( scriv!N116, FIND(",",scriv!N116)-1) &amp; "=" &amp; $AH154 &amp; RIGHT( scriv!N116, LEN(scriv!N116) + 1 - FIND(",",scriv!N116)),
LEFT( Y$37, FIND(",",Y$37)-1) &amp; "=" &amp; $AH154 &amp; RIGHT( Y$37, LEN(Y$37) + 1 - FIND(",",Y$37))))</f>
        <v>fadeOff=,0.6</v>
      </c>
      <c r="Z154" s="81" t="str">
        <f>IF($E154="",
( IF(scriv!AF116&lt;&gt;"", LEFT( scriv!AF116, FIND(",",scriv!AF116)-1) &amp; "=" &amp; $AH154 &amp; RIGHT( scriv!AF116, LEN(scriv!AF116) + 1 - FIND(",",scriv!AF116)),
  IF($Z$36&lt;&gt;"",LEFT( Z$36, FIND(",",Z$36)-1) &amp; "=" &amp; $AH154 &amp; RIGHT( Z$36, LEN(Z$36) + 1 - FIND(",",Z$36)),""))),
IF(scriv!O116&lt;&gt;"", LEFT( scriv!O116, FIND(",",scriv!O116)-1) &amp; "=" &amp; $AH154 &amp; RIGHT( scriv!O116, LEN(scriv!O116) + 1 - FIND(",",scriv!O116)),
LEFT( Z$37, FIND(",",Z$37)-1) &amp; "=" &amp; $AH154 &amp; RIGHT( Z$37, LEN(Z$37) + 1 - FIND(",",Z$37))))</f>
        <v>drawOpen=,1.2</v>
      </c>
      <c r="AA154" s="81" t="str">
        <f>IF($E154="",
( IF(scriv!AG116&lt;&gt;"", LEFT( scriv!AG116, FIND(",",scriv!AG116)-1) &amp; "=" &amp; $AH154 &amp; RIGHT( scriv!AG116, LEN(scriv!AG116) + 1 - FIND(",",scriv!AG116)),
  IF($AA$36&lt;&gt;"",LEFT( AA$36, FIND(",",AA$36)-1) &amp; "=" &amp; $AH154 &amp; RIGHT( AA$36, LEN(AA$36) + 1 - FIND(",",AA$36)),""))),
IF(scriv!P116&lt;&gt;"", LEFT( scriv!P116, FIND(",",scriv!P116)-1) &amp; "=" &amp; $AH154 &amp; RIGHT( scriv!P116, LEN(scriv!P116) + 1 - FIND(",",scriv!P116)),
LEFT( AA$37, FIND(",",AA$37)-1) &amp; "=" &amp; $AH154 &amp; RIGHT( AA$37, LEN(AA$37) + 1 - FIND(",",AA$37))))</f>
        <v>drawClose=,1.2</v>
      </c>
      <c r="AB154" s="167" t="str">
        <f t="shared" si="69"/>
        <v>noTitle</v>
      </c>
      <c r="AC154" s="167"/>
      <c r="AD154" s="45"/>
      <c r="AE154" s="168"/>
      <c r="AF154" s="169">
        <f>IF(D154="",scriv!B116,"")</f>
        <v>0</v>
      </c>
      <c r="AG154" s="170" t="str">
        <f t="shared" si="76"/>
        <v/>
      </c>
      <c r="AH154" s="169" t="str">
        <f t="shared" si="77"/>
        <v/>
      </c>
      <c r="AI154" s="169" t="str">
        <f t="shared" si="78"/>
        <v/>
      </c>
      <c r="AJ154" s="86">
        <f>ROUNDDOWN( (LEN(scriv!B116)+1) / 2, 0 )</f>
        <v>0</v>
      </c>
      <c r="AK154" s="82">
        <f t="shared" si="79"/>
        <v>0</v>
      </c>
      <c r="AL154" s="82" t="str">
        <f t="shared" si="80"/>
        <v>-</v>
      </c>
      <c r="AM154" s="82" t="str">
        <f t="shared" si="81"/>
        <v>-</v>
      </c>
      <c r="AN154" s="82" t="str">
        <f t="shared" si="82"/>
        <v>-</v>
      </c>
      <c r="AO154" s="82" t="str">
        <f t="shared" si="83"/>
        <v>-</v>
      </c>
      <c r="AP154" s="82" t="str">
        <f t="shared" si="84"/>
        <v>-</v>
      </c>
      <c r="AQ154" s="82" t="str">
        <f t="shared" si="85"/>
        <v>-</v>
      </c>
      <c r="AR154" s="82" t="str">
        <f t="shared" si="86"/>
        <v>-</v>
      </c>
      <c r="AT154" s="82">
        <f t="shared" si="87"/>
        <v>10</v>
      </c>
      <c r="AU154" s="82" t="str">
        <f ca="1">IF(    MAX(OFFSET(AL154,0,0,MATCH("-",AL154:AL$638,0))) = 0,"",
IFERROR(MAX(OFFSET(AL154,0,0,MATCH("-",AL154:AL$638,0))),""))</f>
        <v/>
      </c>
      <c r="AV154" s="82" t="str">
        <f ca="1">IF(    MAX(OFFSET(AM154,0,0,MATCH("-",AM154:AM$638,0))) = 0,"",
IFERROR(MAX(OFFSET(AM154,0,0,MATCH("-",AM154:AM$638,0))),""))</f>
        <v/>
      </c>
      <c r="AW154" s="82" t="str">
        <f ca="1">IF(    MAX(OFFSET(AN154,0,0,MATCH("-",AN154:AN$638,0))) = 0,"",
IFERROR(MAX(OFFSET(AN154,0,0,MATCH("-",AN154:AN$638,0))),""))</f>
        <v/>
      </c>
      <c r="AX154" s="82" t="str">
        <f ca="1">IF(    MAX(OFFSET(AO154,0,0,MATCH("-",AO154:AO$638,0))) = 0,"",
IFERROR(MAX(OFFSET(AO154,0,0,MATCH("-",AO154:AO$638,0))),""))</f>
        <v/>
      </c>
      <c r="AY154" s="82" t="str">
        <f ca="1">IF(    MAX(OFFSET(AP154,0,0,MATCH("-",AP154:AP$638,0))) = 0,"",
IFERROR(MAX(OFFSET(AP154,0,0,MATCH("-",AP154:AP$638,0))),""))</f>
        <v/>
      </c>
      <c r="AZ154" s="82" t="str">
        <f ca="1">IF(    MAX(OFFSET(AQ154,0,0,MATCH("-",AQ154:AQ$638,0))) = 0,"",
IFERROR(MAX(OFFSET(AQ154,0,0,MATCH("-",AQ154:AQ$638,0))),""))</f>
        <v/>
      </c>
      <c r="BA154" s="82" t="str">
        <f ca="1">IF(    MAX(OFFSET(AR154,0,0,MATCH("-",AR154:AR$638,0))) = 0,"",
IFERROR(MAX(OFFSET(AR154,0,0,MATCH("-",AR154:AR$638,0))),""))</f>
        <v/>
      </c>
      <c r="BB154" s="112">
        <f t="shared" ca="1" si="88"/>
        <v>-198</v>
      </c>
      <c r="BC154" s="111" t="str">
        <f t="shared" ca="1" si="89"/>
        <v>Radius</v>
      </c>
      <c r="BD154" s="112">
        <f t="shared" ca="1" si="90"/>
        <v>0</v>
      </c>
      <c r="BE154" s="111">
        <f t="shared" ca="1" si="91"/>
        <v>200</v>
      </c>
      <c r="BF154" s="113" t="e">
        <f t="shared" ca="1" si="92"/>
        <v>#VALUE!</v>
      </c>
      <c r="BG154" s="113" t="e">
        <f t="shared" ca="1" si="93"/>
        <v>#VALUE!</v>
      </c>
      <c r="BH154" s="112">
        <f t="shared" ca="1" si="94"/>
        <v>2000</v>
      </c>
      <c r="BI154" s="112">
        <f t="shared" ca="1" si="95"/>
        <v>200</v>
      </c>
      <c r="BJ154" s="157"/>
      <c r="BK154" s="157"/>
      <c r="BL154" s="158" t="str">
        <f>scriv!AI116</f>
        <v/>
      </c>
      <c r="BM154" s="157"/>
      <c r="BN154" s="157" t="str">
        <f t="shared" si="96"/>
        <v>node</v>
      </c>
      <c r="BO154" s="157"/>
      <c r="BP154" s="159">
        <f t="shared" ca="1" si="97"/>
        <v>0</v>
      </c>
      <c r="BQ154" s="159">
        <f t="shared" ca="1" si="98"/>
        <v>0</v>
      </c>
      <c r="BR154" s="159">
        <f t="shared" si="99"/>
        <v>1</v>
      </c>
      <c r="BS154" s="159" t="str">
        <f t="shared" si="100"/>
        <v>symbol</v>
      </c>
      <c r="BT154" s="157" t="str">
        <f ca="1">IF(scriv!V116&lt;&gt;"",scriv!V116,
IF(E154="",IFERROR(VLOOKUP(BL154,$AH$40:$BT$638,39,FALSE),$BT$36),
$BT$37))</f>
        <v>NodeSquare</v>
      </c>
      <c r="BU154" s="166">
        <f t="shared" ca="1" si="101"/>
        <v>2000</v>
      </c>
      <c r="BV154" s="166">
        <f t="shared" ca="1" si="102"/>
        <v>200</v>
      </c>
      <c r="BW154" s="166">
        <f t="shared" ca="1" si="103"/>
        <v>0</v>
      </c>
      <c r="BX154" s="166">
        <f t="shared" ca="1" si="104"/>
        <v>0</v>
      </c>
      <c r="BY154" s="180" t="str">
        <f t="shared" si="105"/>
        <v/>
      </c>
      <c r="BZ154" s="180" t="str">
        <f t="shared" si="106"/>
        <v/>
      </c>
      <c r="CA154" s="81" t="str">
        <f>IF(scriv!E116&lt;&gt;"",scriv!E116,"")</f>
        <v/>
      </c>
      <c r="CB154" s="82">
        <f t="shared" si="71"/>
        <v>0</v>
      </c>
      <c r="CC154" s="82">
        <f t="shared" si="107"/>
        <v>0</v>
      </c>
      <c r="CD154" s="82" t="str">
        <f t="shared" si="108"/>
        <v>-</v>
      </c>
      <c r="CE154" s="82" t="str">
        <f t="shared" si="109"/>
        <v>-</v>
      </c>
      <c r="CF154" s="82" t="str">
        <f t="shared" si="110"/>
        <v>-</v>
      </c>
      <c r="CG154" s="82" t="str">
        <f t="shared" si="111"/>
        <v>-</v>
      </c>
      <c r="CH154" s="82" t="str">
        <f t="shared" si="112"/>
        <v>-</v>
      </c>
      <c r="CI154" s="82" t="str">
        <f t="shared" si="113"/>
        <v>-</v>
      </c>
      <c r="CJ154" s="82" t="str">
        <f t="shared" si="114"/>
        <v>-</v>
      </c>
      <c r="CK154" s="82" t="str">
        <f t="shared" si="115"/>
        <v>-</v>
      </c>
    </row>
    <row r="155" spans="1:89" s="82" customFormat="1" ht="18" customHeight="1">
      <c r="A155" s="81" t="str">
        <f>scriv!AH117</f>
        <v/>
      </c>
      <c r="B155" s="81" t="str">
        <f>IF(scriv!D117&lt;&gt;"",scriv!D117,"")</f>
        <v/>
      </c>
      <c r="C155" s="81" t="str">
        <f>IF( scriv!AL117&lt;&gt;"", IF(D155&lt;&gt;"","connection ","")&amp;scriv!AL117,IF(D155&lt;&gt;"","connection",""))</f>
        <v/>
      </c>
      <c r="D155" s="82" t="str">
        <f>scriv!AJ117</f>
        <v/>
      </c>
      <c r="E155" s="82" t="str">
        <f>scriv!AK117</f>
        <v/>
      </c>
      <c r="F155" s="156">
        <f>ROW()</f>
        <v>155</v>
      </c>
      <c r="I155" s="81" t="str">
        <f>IF(scriv!AA117&lt;&gt;"",scriv!AA117,J155)</f>
        <v/>
      </c>
      <c r="J155" s="81" t="str">
        <f>IF(scriv!AB117&lt;&gt;"",scriv!AB117,"")</f>
        <v/>
      </c>
      <c r="K155" s="82" t="str">
        <f t="shared" si="72"/>
        <v>none</v>
      </c>
      <c r="L155" s="82" t="str">
        <f t="shared" si="73"/>
        <v>+++&amp;speakTT=</v>
      </c>
      <c r="M155" s="82" t="str">
        <f t="shared" si="70"/>
        <v>OpenClose</v>
      </c>
      <c r="N155" s="82" t="str">
        <f t="shared" si="74"/>
        <v/>
      </c>
      <c r="O155" s="119" t="str">
        <f t="shared" si="75"/>
        <v/>
      </c>
      <c r="P155" s="81" t="str">
        <f>IF(scriv!I117&lt;&gt;"",scriv!I117,"")</f>
        <v/>
      </c>
      <c r="Q155" s="81" t="str">
        <f>IF(scriv!J117&lt;&gt;"",scriv!J117,"")</f>
        <v/>
      </c>
      <c r="R155" s="81">
        <f>IF(scriv!K117&lt;&gt;"",scriv!K117,
IF(I155&lt;&gt;"",1,$R$36))</f>
        <v>0</v>
      </c>
      <c r="S155" s="81" t="str">
        <f>IF(scriv!L117&lt;&gt;"",scriv!L117,
IF(scriv!AB117&lt;&gt;"",$S$36,"none"))</f>
        <v>none</v>
      </c>
      <c r="T155" s="81" t="str">
        <f>IF(scriv!Q117&lt;&gt;"",scriv!Q117,"")</f>
        <v/>
      </c>
      <c r="U155" s="81" t="str">
        <f>IF(scriv!R117&lt;&gt;"",scriv!R117,"")</f>
        <v/>
      </c>
      <c r="V155" s="81" t="str">
        <f>IF(scriv!S117&lt;&gt;"",scriv!S117,"")</f>
        <v/>
      </c>
      <c r="W155" s="81" t="str">
        <f>IF(scriv!T117&lt;&gt;"",scriv!T117,"")</f>
        <v/>
      </c>
      <c r="X155" s="81" t="str">
        <f>IF($E155="",
( IF(scriv!AD117&lt;&gt;"", LEFT( scriv!AD117, FIND(",",scriv!AD117)-1) &amp; "=" &amp; $AH155 &amp; RIGHT( scriv!AD117, LEN(scriv!AD117) + 1 - FIND(",",scriv!AD117)),
  IF($X$36&lt;&gt;"",LEFT( X$36, FIND(",",X$36)-1) &amp; "=" &amp; $AH155 &amp; RIGHT( X$36, LEN(X$36) + 1 - FIND(",",X$36)),""))),
IF(scriv!M117&lt;&gt;"", LEFT( scriv!M117, FIND(",",scriv!M117)-1) &amp; "=" &amp; $AH155 &amp; RIGHT( scriv!M117, LEN(scriv!M117) + 1 - FIND(",",scriv!M117)),
LEFT( X$37, FIND(",",X$37)-1) &amp; "=" &amp; $AH155 &amp; RIGHT( X$37, LEN(X$37) + 1 - FIND(",",X$37))))</f>
        <v>fadeOn=,0.6</v>
      </c>
      <c r="Y155" s="81" t="str">
        <f>IF($E155="",
( IF(scriv!AE117&lt;&gt;"", LEFT( scriv!AE117, FIND(",",scriv!AE117)-1) &amp; "=" &amp; $AH155 &amp; RIGHT( scriv!AE117, LEN(scriv!AE117) + 1 - FIND(",",scriv!AE117)),
  IF($Y$36&lt;&gt;"",LEFT( Y$36, FIND(",",Y$36)-1) &amp; "=" &amp; $AH155 &amp; RIGHT( Y$36, LEN(Y$36) + 1 - FIND(",",Y$36)),""))),
IF(scriv!N117&lt;&gt;"", LEFT( scriv!N117, FIND(",",scriv!N117)-1) &amp; "=" &amp; $AH155 &amp; RIGHT( scriv!N117, LEN(scriv!N117) + 1 - FIND(",",scriv!N117)),
LEFT( Y$37, FIND(",",Y$37)-1) &amp; "=" &amp; $AH155 &amp; RIGHT( Y$37, LEN(Y$37) + 1 - FIND(",",Y$37))))</f>
        <v>fadeOff=,0.6</v>
      </c>
      <c r="Z155" s="81" t="str">
        <f>IF($E155="",
( IF(scriv!AF117&lt;&gt;"", LEFT( scriv!AF117, FIND(",",scriv!AF117)-1) &amp; "=" &amp; $AH155 &amp; RIGHT( scriv!AF117, LEN(scriv!AF117) + 1 - FIND(",",scriv!AF117)),
  IF($Z$36&lt;&gt;"",LEFT( Z$36, FIND(",",Z$36)-1) &amp; "=" &amp; $AH155 &amp; RIGHT( Z$36, LEN(Z$36) + 1 - FIND(",",Z$36)),""))),
IF(scriv!O117&lt;&gt;"", LEFT( scriv!O117, FIND(",",scriv!O117)-1) &amp; "=" &amp; $AH155 &amp; RIGHT( scriv!O117, LEN(scriv!O117) + 1 - FIND(",",scriv!O117)),
LEFT( Z$37, FIND(",",Z$37)-1) &amp; "=" &amp; $AH155 &amp; RIGHT( Z$37, LEN(Z$37) + 1 - FIND(",",Z$37))))</f>
        <v>drawOpen=,1.2</v>
      </c>
      <c r="AA155" s="81" t="str">
        <f>IF($E155="",
( IF(scriv!AG117&lt;&gt;"", LEFT( scriv!AG117, FIND(",",scriv!AG117)-1) &amp; "=" &amp; $AH155 &amp; RIGHT( scriv!AG117, LEN(scriv!AG117) + 1 - FIND(",",scriv!AG117)),
  IF($AA$36&lt;&gt;"",LEFT( AA$36, FIND(",",AA$36)-1) &amp; "=" &amp; $AH155 &amp; RIGHT( AA$36, LEN(AA$36) + 1 - FIND(",",AA$36)),""))),
IF(scriv!P117&lt;&gt;"", LEFT( scriv!P117, FIND(",",scriv!P117)-1) &amp; "=" &amp; $AH155 &amp; RIGHT( scriv!P117, LEN(scriv!P117) + 1 - FIND(",",scriv!P117)),
LEFT( AA$37, FIND(",",AA$37)-1) &amp; "=" &amp; $AH155 &amp; RIGHT( AA$37, LEN(AA$37) + 1 - FIND(",",AA$37))))</f>
        <v>drawClose=,1.2</v>
      </c>
      <c r="AB155" s="167" t="str">
        <f t="shared" si="69"/>
        <v>noTitle</v>
      </c>
      <c r="AC155" s="167"/>
      <c r="AD155" s="45"/>
      <c r="AE155" s="168"/>
      <c r="AF155" s="169">
        <f>IF(D155="",scriv!B117,"")</f>
        <v>0</v>
      </c>
      <c r="AG155" s="170" t="str">
        <f t="shared" si="76"/>
        <v/>
      </c>
      <c r="AH155" s="169" t="str">
        <f t="shared" si="77"/>
        <v/>
      </c>
      <c r="AI155" s="169" t="str">
        <f t="shared" si="78"/>
        <v/>
      </c>
      <c r="AJ155" s="86">
        <f>ROUNDDOWN( (LEN(scriv!B117)+1) / 2, 0 )</f>
        <v>0</v>
      </c>
      <c r="AK155" s="82">
        <f t="shared" si="79"/>
        <v>0</v>
      </c>
      <c r="AL155" s="82" t="str">
        <f t="shared" si="80"/>
        <v>-</v>
      </c>
      <c r="AM155" s="82" t="str">
        <f t="shared" si="81"/>
        <v>-</v>
      </c>
      <c r="AN155" s="82" t="str">
        <f t="shared" si="82"/>
        <v>-</v>
      </c>
      <c r="AO155" s="82" t="str">
        <f t="shared" si="83"/>
        <v>-</v>
      </c>
      <c r="AP155" s="82" t="str">
        <f t="shared" si="84"/>
        <v>-</v>
      </c>
      <c r="AQ155" s="82" t="str">
        <f t="shared" si="85"/>
        <v>-</v>
      </c>
      <c r="AR155" s="82" t="str">
        <f t="shared" si="86"/>
        <v>-</v>
      </c>
      <c r="AT155" s="82">
        <f t="shared" si="87"/>
        <v>10</v>
      </c>
      <c r="AU155" s="82" t="str">
        <f ca="1">IF(    MAX(OFFSET(AL155,0,0,MATCH("-",AL155:AL$638,0))) = 0,"",
IFERROR(MAX(OFFSET(AL155,0,0,MATCH("-",AL155:AL$638,0))),""))</f>
        <v/>
      </c>
      <c r="AV155" s="82" t="str">
        <f ca="1">IF(    MAX(OFFSET(AM155,0,0,MATCH("-",AM155:AM$638,0))) = 0,"",
IFERROR(MAX(OFFSET(AM155,0,0,MATCH("-",AM155:AM$638,0))),""))</f>
        <v/>
      </c>
      <c r="AW155" s="82" t="str">
        <f ca="1">IF(    MAX(OFFSET(AN155,0,0,MATCH("-",AN155:AN$638,0))) = 0,"",
IFERROR(MAX(OFFSET(AN155,0,0,MATCH("-",AN155:AN$638,0))),""))</f>
        <v/>
      </c>
      <c r="AX155" s="82" t="str">
        <f ca="1">IF(    MAX(OFFSET(AO155,0,0,MATCH("-",AO155:AO$638,0))) = 0,"",
IFERROR(MAX(OFFSET(AO155,0,0,MATCH("-",AO155:AO$638,0))),""))</f>
        <v/>
      </c>
      <c r="AY155" s="82" t="str">
        <f ca="1">IF(    MAX(OFFSET(AP155,0,0,MATCH("-",AP155:AP$638,0))) = 0,"",
IFERROR(MAX(OFFSET(AP155,0,0,MATCH("-",AP155:AP$638,0))),""))</f>
        <v/>
      </c>
      <c r="AZ155" s="82" t="str">
        <f ca="1">IF(    MAX(OFFSET(AQ155,0,0,MATCH("-",AQ155:AQ$638,0))) = 0,"",
IFERROR(MAX(OFFSET(AQ155,0,0,MATCH("-",AQ155:AQ$638,0))),""))</f>
        <v/>
      </c>
      <c r="BA155" s="82" t="str">
        <f ca="1">IF(    MAX(OFFSET(AR155,0,0,MATCH("-",AR155:AR$638,0))) = 0,"",
IFERROR(MAX(OFFSET(AR155,0,0,MATCH("-",AR155:AR$638,0))),""))</f>
        <v/>
      </c>
      <c r="BB155" s="112">
        <f t="shared" ca="1" si="88"/>
        <v>-198</v>
      </c>
      <c r="BC155" s="111" t="str">
        <f t="shared" ca="1" si="89"/>
        <v>Radius</v>
      </c>
      <c r="BD155" s="112">
        <f t="shared" ca="1" si="90"/>
        <v>0</v>
      </c>
      <c r="BE155" s="111">
        <f t="shared" ca="1" si="91"/>
        <v>200</v>
      </c>
      <c r="BF155" s="113" t="e">
        <f t="shared" ca="1" si="92"/>
        <v>#VALUE!</v>
      </c>
      <c r="BG155" s="113" t="e">
        <f t="shared" ca="1" si="93"/>
        <v>#VALUE!</v>
      </c>
      <c r="BH155" s="112">
        <f t="shared" ca="1" si="94"/>
        <v>2000</v>
      </c>
      <c r="BI155" s="112">
        <f t="shared" ca="1" si="95"/>
        <v>200</v>
      </c>
      <c r="BJ155" s="157"/>
      <c r="BK155" s="157"/>
      <c r="BL155" s="158" t="str">
        <f>scriv!AI117</f>
        <v/>
      </c>
      <c r="BM155" s="157"/>
      <c r="BN155" s="157" t="str">
        <f t="shared" si="96"/>
        <v>node</v>
      </c>
      <c r="BO155" s="157"/>
      <c r="BP155" s="159">
        <f t="shared" ca="1" si="97"/>
        <v>0</v>
      </c>
      <c r="BQ155" s="159">
        <f t="shared" ca="1" si="98"/>
        <v>0</v>
      </c>
      <c r="BR155" s="159">
        <f t="shared" si="99"/>
        <v>1</v>
      </c>
      <c r="BS155" s="159" t="str">
        <f t="shared" si="100"/>
        <v>symbol</v>
      </c>
      <c r="BT155" s="157" t="str">
        <f ca="1">IF(scriv!V117&lt;&gt;"",scriv!V117,
IF(E155="",IFERROR(VLOOKUP(BL155,$AH$40:$BT$638,39,FALSE),$BT$36),
$BT$37))</f>
        <v>NodeSquare</v>
      </c>
      <c r="BU155" s="166">
        <f t="shared" ca="1" si="101"/>
        <v>2000</v>
      </c>
      <c r="BV155" s="166">
        <f t="shared" ca="1" si="102"/>
        <v>200</v>
      </c>
      <c r="BW155" s="166">
        <f t="shared" ca="1" si="103"/>
        <v>0</v>
      </c>
      <c r="BX155" s="166">
        <f t="shared" ca="1" si="104"/>
        <v>0</v>
      </c>
      <c r="BY155" s="180" t="str">
        <f t="shared" si="105"/>
        <v/>
      </c>
      <c r="BZ155" s="180" t="str">
        <f t="shared" si="106"/>
        <v/>
      </c>
      <c r="CA155" s="81" t="str">
        <f>IF(scriv!E117&lt;&gt;"",scriv!E117,"")</f>
        <v/>
      </c>
      <c r="CB155" s="82">
        <f t="shared" si="71"/>
        <v>0</v>
      </c>
      <c r="CC155" s="82">
        <f t="shared" si="107"/>
        <v>0</v>
      </c>
      <c r="CD155" s="82" t="str">
        <f t="shared" si="108"/>
        <v>-</v>
      </c>
      <c r="CE155" s="82" t="str">
        <f t="shared" si="109"/>
        <v>-</v>
      </c>
      <c r="CF155" s="82" t="str">
        <f t="shared" si="110"/>
        <v>-</v>
      </c>
      <c r="CG155" s="82" t="str">
        <f t="shared" si="111"/>
        <v>-</v>
      </c>
      <c r="CH155" s="82" t="str">
        <f t="shared" si="112"/>
        <v>-</v>
      </c>
      <c r="CI155" s="82" t="str">
        <f t="shared" si="113"/>
        <v>-</v>
      </c>
      <c r="CJ155" s="82" t="str">
        <f t="shared" si="114"/>
        <v>-</v>
      </c>
      <c r="CK155" s="82" t="str">
        <f t="shared" si="115"/>
        <v>-</v>
      </c>
    </row>
    <row r="156" spans="1:89" s="82" customFormat="1" ht="18" customHeight="1">
      <c r="A156" s="81" t="str">
        <f>scriv!AH118</f>
        <v/>
      </c>
      <c r="B156" s="81" t="str">
        <f>IF(scriv!D118&lt;&gt;"",scriv!D118,"")</f>
        <v/>
      </c>
      <c r="C156" s="81" t="str">
        <f>IF( scriv!AL118&lt;&gt;"", IF(D156&lt;&gt;"","connection ","")&amp;scriv!AL118,IF(D156&lt;&gt;"","connection",""))</f>
        <v/>
      </c>
      <c r="D156" s="82" t="str">
        <f>scriv!AJ118</f>
        <v/>
      </c>
      <c r="E156" s="82" t="str">
        <f>scriv!AK118</f>
        <v/>
      </c>
      <c r="F156" s="156">
        <f>ROW()</f>
        <v>156</v>
      </c>
      <c r="I156" s="81" t="str">
        <f>IF(scriv!AA118&lt;&gt;"",scriv!AA118,J156)</f>
        <v/>
      </c>
      <c r="J156" s="81" t="str">
        <f>IF(scriv!AB118&lt;&gt;"",scriv!AB118,"")</f>
        <v/>
      </c>
      <c r="K156" s="82" t="str">
        <f t="shared" si="72"/>
        <v>none</v>
      </c>
      <c r="L156" s="82" t="str">
        <f t="shared" si="73"/>
        <v>+++&amp;speakTT=</v>
      </c>
      <c r="M156" s="82" t="str">
        <f t="shared" si="70"/>
        <v>OpenClose</v>
      </c>
      <c r="N156" s="82" t="str">
        <f t="shared" si="74"/>
        <v/>
      </c>
      <c r="O156" s="119" t="str">
        <f t="shared" si="75"/>
        <v/>
      </c>
      <c r="P156" s="81" t="str">
        <f>IF(scriv!I118&lt;&gt;"",scriv!I118,"")</f>
        <v/>
      </c>
      <c r="Q156" s="81" t="str">
        <f>IF(scriv!J118&lt;&gt;"",scriv!J118,"")</f>
        <v/>
      </c>
      <c r="R156" s="81">
        <f>IF(scriv!K118&lt;&gt;"",scriv!K118,
IF(I156&lt;&gt;"",1,$R$36))</f>
        <v>0</v>
      </c>
      <c r="S156" s="81" t="str">
        <f>IF(scriv!L118&lt;&gt;"",scriv!L118,
IF(scriv!AB118&lt;&gt;"",$S$36,"none"))</f>
        <v>none</v>
      </c>
      <c r="T156" s="81" t="str">
        <f>IF(scriv!Q118&lt;&gt;"",scriv!Q118,"")</f>
        <v/>
      </c>
      <c r="U156" s="81" t="str">
        <f>IF(scriv!R118&lt;&gt;"",scriv!R118,"")</f>
        <v/>
      </c>
      <c r="V156" s="81" t="str">
        <f>IF(scriv!S118&lt;&gt;"",scriv!S118,"")</f>
        <v/>
      </c>
      <c r="W156" s="81" t="str">
        <f>IF(scriv!T118&lt;&gt;"",scriv!T118,"")</f>
        <v/>
      </c>
      <c r="X156" s="81" t="str">
        <f>IF($E156="",
( IF(scriv!AD118&lt;&gt;"", LEFT( scriv!AD118, FIND(",",scriv!AD118)-1) &amp; "=" &amp; $AH156 &amp; RIGHT( scriv!AD118, LEN(scriv!AD118) + 1 - FIND(",",scriv!AD118)),
  IF($X$36&lt;&gt;"",LEFT( X$36, FIND(",",X$36)-1) &amp; "=" &amp; $AH156 &amp; RIGHT( X$36, LEN(X$36) + 1 - FIND(",",X$36)),""))),
IF(scriv!M118&lt;&gt;"", LEFT( scriv!M118, FIND(",",scriv!M118)-1) &amp; "=" &amp; $AH156 &amp; RIGHT( scriv!M118, LEN(scriv!M118) + 1 - FIND(",",scriv!M118)),
LEFT( X$37, FIND(",",X$37)-1) &amp; "=" &amp; $AH156 &amp; RIGHT( X$37, LEN(X$37) + 1 - FIND(",",X$37))))</f>
        <v>fadeOn=,0.6</v>
      </c>
      <c r="Y156" s="81" t="str">
        <f>IF($E156="",
( IF(scriv!AE118&lt;&gt;"", LEFT( scriv!AE118, FIND(",",scriv!AE118)-1) &amp; "=" &amp; $AH156 &amp; RIGHT( scriv!AE118, LEN(scriv!AE118) + 1 - FIND(",",scriv!AE118)),
  IF($Y$36&lt;&gt;"",LEFT( Y$36, FIND(",",Y$36)-1) &amp; "=" &amp; $AH156 &amp; RIGHT( Y$36, LEN(Y$36) + 1 - FIND(",",Y$36)),""))),
IF(scriv!N118&lt;&gt;"", LEFT( scriv!N118, FIND(",",scriv!N118)-1) &amp; "=" &amp; $AH156 &amp; RIGHT( scriv!N118, LEN(scriv!N118) + 1 - FIND(",",scriv!N118)),
LEFT( Y$37, FIND(",",Y$37)-1) &amp; "=" &amp; $AH156 &amp; RIGHT( Y$37, LEN(Y$37) + 1 - FIND(",",Y$37))))</f>
        <v>fadeOff=,0.6</v>
      </c>
      <c r="Z156" s="81" t="str">
        <f>IF($E156="",
( IF(scriv!AF118&lt;&gt;"", LEFT( scriv!AF118, FIND(",",scriv!AF118)-1) &amp; "=" &amp; $AH156 &amp; RIGHT( scriv!AF118, LEN(scriv!AF118) + 1 - FIND(",",scriv!AF118)),
  IF($Z$36&lt;&gt;"",LEFT( Z$36, FIND(",",Z$36)-1) &amp; "=" &amp; $AH156 &amp; RIGHT( Z$36, LEN(Z$36) + 1 - FIND(",",Z$36)),""))),
IF(scriv!O118&lt;&gt;"", LEFT( scriv!O118, FIND(",",scriv!O118)-1) &amp; "=" &amp; $AH156 &amp; RIGHT( scriv!O118, LEN(scriv!O118) + 1 - FIND(",",scriv!O118)),
LEFT( Z$37, FIND(",",Z$37)-1) &amp; "=" &amp; $AH156 &amp; RIGHT( Z$37, LEN(Z$37) + 1 - FIND(",",Z$37))))</f>
        <v>drawOpen=,1.2</v>
      </c>
      <c r="AA156" s="81" t="str">
        <f>IF($E156="",
( IF(scriv!AG118&lt;&gt;"", LEFT( scriv!AG118, FIND(",",scriv!AG118)-1) &amp; "=" &amp; $AH156 &amp; RIGHT( scriv!AG118, LEN(scriv!AG118) + 1 - FIND(",",scriv!AG118)),
  IF($AA$36&lt;&gt;"",LEFT( AA$36, FIND(",",AA$36)-1) &amp; "=" &amp; $AH156 &amp; RIGHT( AA$36, LEN(AA$36) + 1 - FIND(",",AA$36)),""))),
IF(scriv!P118&lt;&gt;"", LEFT( scriv!P118, FIND(",",scriv!P118)-1) &amp; "=" &amp; $AH156 &amp; RIGHT( scriv!P118, LEN(scriv!P118) + 1 - FIND(",",scriv!P118)),
LEFT( AA$37, FIND(",",AA$37)-1) &amp; "=" &amp; $AH156 &amp; RIGHT( AA$37, LEN(AA$37) + 1 - FIND(",",AA$37))))</f>
        <v>drawClose=,1.2</v>
      </c>
      <c r="AB156" s="167" t="str">
        <f t="shared" si="69"/>
        <v>noTitle</v>
      </c>
      <c r="AC156" s="167"/>
      <c r="AD156" s="45"/>
      <c r="AE156" s="168"/>
      <c r="AF156" s="169">
        <f>IF(D156="",scriv!B118,"")</f>
        <v>0</v>
      </c>
      <c r="AG156" s="170" t="str">
        <f t="shared" si="76"/>
        <v/>
      </c>
      <c r="AH156" s="169" t="str">
        <f t="shared" si="77"/>
        <v/>
      </c>
      <c r="AI156" s="169" t="str">
        <f t="shared" si="78"/>
        <v/>
      </c>
      <c r="AJ156" s="86">
        <f>ROUNDDOWN( (LEN(scriv!B118)+1) / 2, 0 )</f>
        <v>0</v>
      </c>
      <c r="AK156" s="82">
        <f t="shared" si="79"/>
        <v>0</v>
      </c>
      <c r="AL156" s="82" t="str">
        <f t="shared" si="80"/>
        <v>-</v>
      </c>
      <c r="AM156" s="82" t="str">
        <f t="shared" si="81"/>
        <v>-</v>
      </c>
      <c r="AN156" s="82" t="str">
        <f t="shared" si="82"/>
        <v>-</v>
      </c>
      <c r="AO156" s="82" t="str">
        <f t="shared" si="83"/>
        <v>-</v>
      </c>
      <c r="AP156" s="82" t="str">
        <f t="shared" si="84"/>
        <v>-</v>
      </c>
      <c r="AQ156" s="82" t="str">
        <f t="shared" si="85"/>
        <v>-</v>
      </c>
      <c r="AR156" s="82" t="str">
        <f t="shared" si="86"/>
        <v>-</v>
      </c>
      <c r="AT156" s="82">
        <f t="shared" si="87"/>
        <v>10</v>
      </c>
      <c r="AU156" s="82" t="str">
        <f ca="1">IF(    MAX(OFFSET(AL156,0,0,MATCH("-",AL156:AL$638,0))) = 0,"",
IFERROR(MAX(OFFSET(AL156,0,0,MATCH("-",AL156:AL$638,0))),""))</f>
        <v/>
      </c>
      <c r="AV156" s="82" t="str">
        <f ca="1">IF(    MAX(OFFSET(AM156,0,0,MATCH("-",AM156:AM$638,0))) = 0,"",
IFERROR(MAX(OFFSET(AM156,0,0,MATCH("-",AM156:AM$638,0))),""))</f>
        <v/>
      </c>
      <c r="AW156" s="82" t="str">
        <f ca="1">IF(    MAX(OFFSET(AN156,0,0,MATCH("-",AN156:AN$638,0))) = 0,"",
IFERROR(MAX(OFFSET(AN156,0,0,MATCH("-",AN156:AN$638,0))),""))</f>
        <v/>
      </c>
      <c r="AX156" s="82" t="str">
        <f ca="1">IF(    MAX(OFFSET(AO156,0,0,MATCH("-",AO156:AO$638,0))) = 0,"",
IFERROR(MAX(OFFSET(AO156,0,0,MATCH("-",AO156:AO$638,0))),""))</f>
        <v/>
      </c>
      <c r="AY156" s="82" t="str">
        <f ca="1">IF(    MAX(OFFSET(AP156,0,0,MATCH("-",AP156:AP$638,0))) = 0,"",
IFERROR(MAX(OFFSET(AP156,0,0,MATCH("-",AP156:AP$638,0))),""))</f>
        <v/>
      </c>
      <c r="AZ156" s="82" t="str">
        <f ca="1">IF(    MAX(OFFSET(AQ156,0,0,MATCH("-",AQ156:AQ$638,0))) = 0,"",
IFERROR(MAX(OFFSET(AQ156,0,0,MATCH("-",AQ156:AQ$638,0))),""))</f>
        <v/>
      </c>
      <c r="BA156" s="82" t="str">
        <f ca="1">IF(    MAX(OFFSET(AR156,0,0,MATCH("-",AR156:AR$638,0))) = 0,"",
IFERROR(MAX(OFFSET(AR156,0,0,MATCH("-",AR156:AR$638,0))),""))</f>
        <v/>
      </c>
      <c r="BB156" s="112">
        <f t="shared" ca="1" si="88"/>
        <v>-198</v>
      </c>
      <c r="BC156" s="111" t="str">
        <f t="shared" ca="1" si="89"/>
        <v>Radius</v>
      </c>
      <c r="BD156" s="112">
        <f t="shared" ca="1" si="90"/>
        <v>0</v>
      </c>
      <c r="BE156" s="111">
        <f t="shared" ca="1" si="91"/>
        <v>200</v>
      </c>
      <c r="BF156" s="113" t="e">
        <f t="shared" ca="1" si="92"/>
        <v>#VALUE!</v>
      </c>
      <c r="BG156" s="113" t="e">
        <f t="shared" ca="1" si="93"/>
        <v>#VALUE!</v>
      </c>
      <c r="BH156" s="112">
        <f t="shared" ca="1" si="94"/>
        <v>2000</v>
      </c>
      <c r="BI156" s="112">
        <f t="shared" ca="1" si="95"/>
        <v>200</v>
      </c>
      <c r="BJ156" s="157"/>
      <c r="BK156" s="157"/>
      <c r="BL156" s="158" t="str">
        <f>scriv!AI118</f>
        <v/>
      </c>
      <c r="BM156" s="157"/>
      <c r="BN156" s="157" t="str">
        <f t="shared" si="96"/>
        <v>node</v>
      </c>
      <c r="BO156" s="157"/>
      <c r="BP156" s="159">
        <f t="shared" ca="1" si="97"/>
        <v>0</v>
      </c>
      <c r="BQ156" s="159">
        <f t="shared" ca="1" si="98"/>
        <v>0</v>
      </c>
      <c r="BR156" s="159">
        <f t="shared" si="99"/>
        <v>1</v>
      </c>
      <c r="BS156" s="159" t="str">
        <f t="shared" si="100"/>
        <v>symbol</v>
      </c>
      <c r="BT156" s="157" t="str">
        <f ca="1">IF(scriv!V118&lt;&gt;"",scriv!V118,
IF(E156="",IFERROR(VLOOKUP(BL156,$AH$40:$BT$638,39,FALSE),$BT$36),
$BT$37))</f>
        <v>NodeSquare</v>
      </c>
      <c r="BU156" s="166">
        <f t="shared" ca="1" si="101"/>
        <v>2000</v>
      </c>
      <c r="BV156" s="166">
        <f t="shared" ca="1" si="102"/>
        <v>200</v>
      </c>
      <c r="BW156" s="166">
        <f t="shared" ca="1" si="103"/>
        <v>0</v>
      </c>
      <c r="BX156" s="166">
        <f t="shared" ca="1" si="104"/>
        <v>0</v>
      </c>
      <c r="BY156" s="180" t="str">
        <f t="shared" si="105"/>
        <v/>
      </c>
      <c r="BZ156" s="180" t="str">
        <f t="shared" si="106"/>
        <v/>
      </c>
      <c r="CA156" s="81" t="str">
        <f>IF(scriv!E118&lt;&gt;"",scriv!E118,"")</f>
        <v/>
      </c>
      <c r="CB156" s="82">
        <f t="shared" si="71"/>
        <v>0</v>
      </c>
      <c r="CC156" s="82">
        <f t="shared" si="107"/>
        <v>0</v>
      </c>
      <c r="CD156" s="82" t="str">
        <f t="shared" si="108"/>
        <v>-</v>
      </c>
      <c r="CE156" s="82" t="str">
        <f t="shared" si="109"/>
        <v>-</v>
      </c>
      <c r="CF156" s="82" t="str">
        <f t="shared" si="110"/>
        <v>-</v>
      </c>
      <c r="CG156" s="82" t="str">
        <f t="shared" si="111"/>
        <v>-</v>
      </c>
      <c r="CH156" s="82" t="str">
        <f t="shared" si="112"/>
        <v>-</v>
      </c>
      <c r="CI156" s="82" t="str">
        <f t="shared" si="113"/>
        <v>-</v>
      </c>
      <c r="CJ156" s="82" t="str">
        <f t="shared" si="114"/>
        <v>-</v>
      </c>
      <c r="CK156" s="82" t="str">
        <f t="shared" si="115"/>
        <v>-</v>
      </c>
    </row>
    <row r="157" spans="1:89" s="82" customFormat="1" ht="18" customHeight="1">
      <c r="A157" s="81" t="str">
        <f>scriv!AH119</f>
        <v/>
      </c>
      <c r="B157" s="81" t="str">
        <f>IF(scriv!D119&lt;&gt;"",scriv!D119,"")</f>
        <v/>
      </c>
      <c r="C157" s="81" t="str">
        <f>IF( scriv!AL119&lt;&gt;"", IF(D157&lt;&gt;"","connection ","")&amp;scriv!AL119,IF(D157&lt;&gt;"","connection",""))</f>
        <v/>
      </c>
      <c r="D157" s="82" t="str">
        <f>scriv!AJ119</f>
        <v/>
      </c>
      <c r="E157" s="82" t="str">
        <f>scriv!AK119</f>
        <v/>
      </c>
      <c r="F157" s="156">
        <f>ROW()</f>
        <v>157</v>
      </c>
      <c r="I157" s="81" t="str">
        <f>IF(scriv!AA119&lt;&gt;"",scriv!AA119,J157)</f>
        <v/>
      </c>
      <c r="J157" s="81" t="str">
        <f>IF(scriv!AB119&lt;&gt;"",scriv!AB119,"")</f>
        <v/>
      </c>
      <c r="K157" s="82" t="str">
        <f t="shared" si="72"/>
        <v>none</v>
      </c>
      <c r="L157" s="82" t="str">
        <f t="shared" si="73"/>
        <v>+++&amp;speakTT=</v>
      </c>
      <c r="M157" s="82" t="str">
        <f t="shared" si="70"/>
        <v>OpenClose</v>
      </c>
      <c r="N157" s="82" t="str">
        <f t="shared" si="74"/>
        <v/>
      </c>
      <c r="O157" s="119" t="str">
        <f t="shared" si="75"/>
        <v/>
      </c>
      <c r="P157" s="81" t="str">
        <f>IF(scriv!I119&lt;&gt;"",scriv!I119,"")</f>
        <v/>
      </c>
      <c r="Q157" s="81" t="str">
        <f>IF(scriv!J119&lt;&gt;"",scriv!J119,"")</f>
        <v/>
      </c>
      <c r="R157" s="81">
        <f>IF(scriv!K119&lt;&gt;"",scriv!K119,
IF(I157&lt;&gt;"",1,$R$36))</f>
        <v>0</v>
      </c>
      <c r="S157" s="81" t="str">
        <f>IF(scriv!L119&lt;&gt;"",scriv!L119,
IF(scriv!AB119&lt;&gt;"",$S$36,"none"))</f>
        <v>none</v>
      </c>
      <c r="T157" s="81" t="str">
        <f>IF(scriv!Q119&lt;&gt;"",scriv!Q119,"")</f>
        <v/>
      </c>
      <c r="U157" s="81" t="str">
        <f>IF(scriv!R119&lt;&gt;"",scriv!R119,"")</f>
        <v/>
      </c>
      <c r="V157" s="81" t="str">
        <f>IF(scriv!S119&lt;&gt;"",scriv!S119,"")</f>
        <v/>
      </c>
      <c r="W157" s="81" t="str">
        <f>IF(scriv!T119&lt;&gt;"",scriv!T119,"")</f>
        <v/>
      </c>
      <c r="X157" s="81" t="str">
        <f>IF($E157="",
( IF(scriv!AD119&lt;&gt;"", LEFT( scriv!AD119, FIND(",",scriv!AD119)-1) &amp; "=" &amp; $AH157 &amp; RIGHT( scriv!AD119, LEN(scriv!AD119) + 1 - FIND(",",scriv!AD119)),
  IF($X$36&lt;&gt;"",LEFT( X$36, FIND(",",X$36)-1) &amp; "=" &amp; $AH157 &amp; RIGHT( X$36, LEN(X$36) + 1 - FIND(",",X$36)),""))),
IF(scriv!M119&lt;&gt;"", LEFT( scriv!M119, FIND(",",scriv!M119)-1) &amp; "=" &amp; $AH157 &amp; RIGHT( scriv!M119, LEN(scriv!M119) + 1 - FIND(",",scriv!M119)),
LEFT( X$37, FIND(",",X$37)-1) &amp; "=" &amp; $AH157 &amp; RIGHT( X$37, LEN(X$37) + 1 - FIND(",",X$37))))</f>
        <v>fadeOn=,0.6</v>
      </c>
      <c r="Y157" s="81" t="str">
        <f>IF($E157="",
( IF(scriv!AE119&lt;&gt;"", LEFT( scriv!AE119, FIND(",",scriv!AE119)-1) &amp; "=" &amp; $AH157 &amp; RIGHT( scriv!AE119, LEN(scriv!AE119) + 1 - FIND(",",scriv!AE119)),
  IF($Y$36&lt;&gt;"",LEFT( Y$36, FIND(",",Y$36)-1) &amp; "=" &amp; $AH157 &amp; RIGHT( Y$36, LEN(Y$36) + 1 - FIND(",",Y$36)),""))),
IF(scriv!N119&lt;&gt;"", LEFT( scriv!N119, FIND(",",scriv!N119)-1) &amp; "=" &amp; $AH157 &amp; RIGHT( scriv!N119, LEN(scriv!N119) + 1 - FIND(",",scriv!N119)),
LEFT( Y$37, FIND(",",Y$37)-1) &amp; "=" &amp; $AH157 &amp; RIGHT( Y$37, LEN(Y$37) + 1 - FIND(",",Y$37))))</f>
        <v>fadeOff=,0.6</v>
      </c>
      <c r="Z157" s="81" t="str">
        <f>IF($E157="",
( IF(scriv!AF119&lt;&gt;"", LEFT( scriv!AF119, FIND(",",scriv!AF119)-1) &amp; "=" &amp; $AH157 &amp; RIGHT( scriv!AF119, LEN(scriv!AF119) + 1 - FIND(",",scriv!AF119)),
  IF($Z$36&lt;&gt;"",LEFT( Z$36, FIND(",",Z$36)-1) &amp; "=" &amp; $AH157 &amp; RIGHT( Z$36, LEN(Z$36) + 1 - FIND(",",Z$36)),""))),
IF(scriv!O119&lt;&gt;"", LEFT( scriv!O119, FIND(",",scriv!O119)-1) &amp; "=" &amp; $AH157 &amp; RIGHT( scriv!O119, LEN(scriv!O119) + 1 - FIND(",",scriv!O119)),
LEFT( Z$37, FIND(",",Z$37)-1) &amp; "=" &amp; $AH157 &amp; RIGHT( Z$37, LEN(Z$37) + 1 - FIND(",",Z$37))))</f>
        <v>drawOpen=,1.2</v>
      </c>
      <c r="AA157" s="81" t="str">
        <f>IF($E157="",
( IF(scriv!AG119&lt;&gt;"", LEFT( scriv!AG119, FIND(",",scriv!AG119)-1) &amp; "=" &amp; $AH157 &amp; RIGHT( scriv!AG119, LEN(scriv!AG119) + 1 - FIND(",",scriv!AG119)),
  IF($AA$36&lt;&gt;"",LEFT( AA$36, FIND(",",AA$36)-1) &amp; "=" &amp; $AH157 &amp; RIGHT( AA$36, LEN(AA$36) + 1 - FIND(",",AA$36)),""))),
IF(scriv!P119&lt;&gt;"", LEFT( scriv!P119, FIND(",",scriv!P119)-1) &amp; "=" &amp; $AH157 &amp; RIGHT( scriv!P119, LEN(scriv!P119) + 1 - FIND(",",scriv!P119)),
LEFT( AA$37, FIND(",",AA$37)-1) &amp; "=" &amp; $AH157 &amp; RIGHT( AA$37, LEN(AA$37) + 1 - FIND(",",AA$37))))</f>
        <v>drawClose=,1.2</v>
      </c>
      <c r="AB157" s="167" t="str">
        <f t="shared" si="69"/>
        <v>noTitle</v>
      </c>
      <c r="AC157" s="167"/>
      <c r="AD157" s="45"/>
      <c r="AE157" s="168"/>
      <c r="AF157" s="169">
        <f>IF(D157="",scriv!B119,"")</f>
        <v>0</v>
      </c>
      <c r="AG157" s="170" t="str">
        <f t="shared" si="76"/>
        <v/>
      </c>
      <c r="AH157" s="169" t="str">
        <f t="shared" si="77"/>
        <v/>
      </c>
      <c r="AI157" s="169" t="str">
        <f t="shared" si="78"/>
        <v/>
      </c>
      <c r="AJ157" s="86">
        <f>ROUNDDOWN( (LEN(scriv!B119)+1) / 2, 0 )</f>
        <v>0</v>
      </c>
      <c r="AK157" s="82">
        <f t="shared" si="79"/>
        <v>0</v>
      </c>
      <c r="AL157" s="82" t="str">
        <f t="shared" si="80"/>
        <v>-</v>
      </c>
      <c r="AM157" s="82" t="str">
        <f t="shared" si="81"/>
        <v>-</v>
      </c>
      <c r="AN157" s="82" t="str">
        <f t="shared" si="82"/>
        <v>-</v>
      </c>
      <c r="AO157" s="82" t="str">
        <f t="shared" si="83"/>
        <v>-</v>
      </c>
      <c r="AP157" s="82" t="str">
        <f t="shared" si="84"/>
        <v>-</v>
      </c>
      <c r="AQ157" s="82" t="str">
        <f t="shared" si="85"/>
        <v>-</v>
      </c>
      <c r="AR157" s="82" t="str">
        <f t="shared" si="86"/>
        <v>-</v>
      </c>
      <c r="AT157" s="82">
        <f t="shared" si="87"/>
        <v>10</v>
      </c>
      <c r="AU157" s="82" t="str">
        <f ca="1">IF(    MAX(OFFSET(AL157,0,0,MATCH("-",AL157:AL$638,0))) = 0,"",
IFERROR(MAX(OFFSET(AL157,0,0,MATCH("-",AL157:AL$638,0))),""))</f>
        <v/>
      </c>
      <c r="AV157" s="82" t="str">
        <f ca="1">IF(    MAX(OFFSET(AM157,0,0,MATCH("-",AM157:AM$638,0))) = 0,"",
IFERROR(MAX(OFFSET(AM157,0,0,MATCH("-",AM157:AM$638,0))),""))</f>
        <v/>
      </c>
      <c r="AW157" s="82" t="str">
        <f ca="1">IF(    MAX(OFFSET(AN157,0,0,MATCH("-",AN157:AN$638,0))) = 0,"",
IFERROR(MAX(OFFSET(AN157,0,0,MATCH("-",AN157:AN$638,0))),""))</f>
        <v/>
      </c>
      <c r="AX157" s="82" t="str">
        <f ca="1">IF(    MAX(OFFSET(AO157,0,0,MATCH("-",AO157:AO$638,0))) = 0,"",
IFERROR(MAX(OFFSET(AO157,0,0,MATCH("-",AO157:AO$638,0))),""))</f>
        <v/>
      </c>
      <c r="AY157" s="82" t="str">
        <f ca="1">IF(    MAX(OFFSET(AP157,0,0,MATCH("-",AP157:AP$638,0))) = 0,"",
IFERROR(MAX(OFFSET(AP157,0,0,MATCH("-",AP157:AP$638,0))),""))</f>
        <v/>
      </c>
      <c r="AZ157" s="82" t="str">
        <f ca="1">IF(    MAX(OFFSET(AQ157,0,0,MATCH("-",AQ157:AQ$638,0))) = 0,"",
IFERROR(MAX(OFFSET(AQ157,0,0,MATCH("-",AQ157:AQ$638,0))),""))</f>
        <v/>
      </c>
      <c r="BA157" s="82" t="str">
        <f ca="1">IF(    MAX(OFFSET(AR157,0,0,MATCH("-",AR157:AR$638,0))) = 0,"",
IFERROR(MAX(OFFSET(AR157,0,0,MATCH("-",AR157:AR$638,0))),""))</f>
        <v/>
      </c>
      <c r="BB157" s="112">
        <f t="shared" ca="1" si="88"/>
        <v>-198</v>
      </c>
      <c r="BC157" s="111" t="str">
        <f t="shared" ca="1" si="89"/>
        <v>Radius</v>
      </c>
      <c r="BD157" s="112">
        <f t="shared" ca="1" si="90"/>
        <v>0</v>
      </c>
      <c r="BE157" s="111">
        <f t="shared" ca="1" si="91"/>
        <v>200</v>
      </c>
      <c r="BF157" s="113" t="e">
        <f t="shared" ca="1" si="92"/>
        <v>#VALUE!</v>
      </c>
      <c r="BG157" s="113" t="e">
        <f t="shared" ca="1" si="93"/>
        <v>#VALUE!</v>
      </c>
      <c r="BH157" s="112">
        <f t="shared" ca="1" si="94"/>
        <v>2000</v>
      </c>
      <c r="BI157" s="112">
        <f t="shared" ca="1" si="95"/>
        <v>200</v>
      </c>
      <c r="BJ157" s="157"/>
      <c r="BK157" s="157"/>
      <c r="BL157" s="158" t="str">
        <f>scriv!AI119</f>
        <v/>
      </c>
      <c r="BM157" s="157"/>
      <c r="BN157" s="157" t="str">
        <f t="shared" si="96"/>
        <v>node</v>
      </c>
      <c r="BO157" s="157"/>
      <c r="BP157" s="159">
        <f t="shared" ca="1" si="97"/>
        <v>0</v>
      </c>
      <c r="BQ157" s="159">
        <f t="shared" ca="1" si="98"/>
        <v>0</v>
      </c>
      <c r="BR157" s="159">
        <f t="shared" si="99"/>
        <v>1</v>
      </c>
      <c r="BS157" s="159" t="str">
        <f t="shared" si="100"/>
        <v>symbol</v>
      </c>
      <c r="BT157" s="157" t="str">
        <f ca="1">IF(scriv!V119&lt;&gt;"",scriv!V119,
IF(E157="",IFERROR(VLOOKUP(BL157,$AH$40:$BT$638,39,FALSE),$BT$36),
$BT$37))</f>
        <v>NodeSquare</v>
      </c>
      <c r="BU157" s="166">
        <f t="shared" ca="1" si="101"/>
        <v>2000</v>
      </c>
      <c r="BV157" s="166">
        <f t="shared" ca="1" si="102"/>
        <v>200</v>
      </c>
      <c r="BW157" s="166">
        <f t="shared" ca="1" si="103"/>
        <v>0</v>
      </c>
      <c r="BX157" s="166">
        <f t="shared" ca="1" si="104"/>
        <v>0</v>
      </c>
      <c r="BY157" s="180" t="str">
        <f t="shared" si="105"/>
        <v/>
      </c>
      <c r="BZ157" s="180" t="str">
        <f t="shared" si="106"/>
        <v/>
      </c>
      <c r="CA157" s="81" t="str">
        <f>IF(scriv!E119&lt;&gt;"",scriv!E119,"")</f>
        <v/>
      </c>
      <c r="CB157" s="82">
        <f t="shared" si="71"/>
        <v>0</v>
      </c>
      <c r="CC157" s="82">
        <f t="shared" si="107"/>
        <v>0</v>
      </c>
      <c r="CD157" s="82" t="str">
        <f t="shared" si="108"/>
        <v>-</v>
      </c>
      <c r="CE157" s="82" t="str">
        <f t="shared" si="109"/>
        <v>-</v>
      </c>
      <c r="CF157" s="82" t="str">
        <f t="shared" si="110"/>
        <v>-</v>
      </c>
      <c r="CG157" s="82" t="str">
        <f t="shared" si="111"/>
        <v>-</v>
      </c>
      <c r="CH157" s="82" t="str">
        <f t="shared" si="112"/>
        <v>-</v>
      </c>
      <c r="CI157" s="82" t="str">
        <f t="shared" si="113"/>
        <v>-</v>
      </c>
      <c r="CJ157" s="82" t="str">
        <f t="shared" si="114"/>
        <v>-</v>
      </c>
      <c r="CK157" s="82" t="str">
        <f t="shared" si="115"/>
        <v>-</v>
      </c>
    </row>
    <row r="158" spans="1:89" s="82" customFormat="1" ht="18" customHeight="1">
      <c r="A158" s="81" t="str">
        <f>scriv!AH120</f>
        <v/>
      </c>
      <c r="B158" s="81" t="str">
        <f>IF(scriv!D120&lt;&gt;"",scriv!D120,"")</f>
        <v/>
      </c>
      <c r="C158" s="81" t="str">
        <f>IF( scriv!AL120&lt;&gt;"", IF(D158&lt;&gt;"","connection ","")&amp;scriv!AL120,IF(D158&lt;&gt;"","connection",""))</f>
        <v/>
      </c>
      <c r="D158" s="82" t="str">
        <f>scriv!AJ120</f>
        <v/>
      </c>
      <c r="E158" s="82" t="str">
        <f>scriv!AK120</f>
        <v/>
      </c>
      <c r="F158" s="156">
        <f>ROW()</f>
        <v>158</v>
      </c>
      <c r="I158" s="81" t="str">
        <f>IF(scriv!AA120&lt;&gt;"",scriv!AA120,J158)</f>
        <v/>
      </c>
      <c r="J158" s="81" t="str">
        <f>IF(scriv!AB120&lt;&gt;"",scriv!AB120,"")</f>
        <v/>
      </c>
      <c r="K158" s="82" t="str">
        <f t="shared" si="72"/>
        <v>none</v>
      </c>
      <c r="L158" s="82" t="str">
        <f t="shared" si="73"/>
        <v>+++&amp;speakTT=</v>
      </c>
      <c r="M158" s="82" t="str">
        <f t="shared" si="70"/>
        <v>OpenClose</v>
      </c>
      <c r="N158" s="82" t="str">
        <f t="shared" si="74"/>
        <v/>
      </c>
      <c r="O158" s="119" t="str">
        <f t="shared" si="75"/>
        <v/>
      </c>
      <c r="P158" s="81" t="str">
        <f>IF(scriv!I120&lt;&gt;"",scriv!I120,"")</f>
        <v/>
      </c>
      <c r="Q158" s="81" t="str">
        <f>IF(scriv!J120&lt;&gt;"",scriv!J120,"")</f>
        <v/>
      </c>
      <c r="R158" s="81">
        <f>IF(scriv!K120&lt;&gt;"",scriv!K120,
IF(I158&lt;&gt;"",1,$R$36))</f>
        <v>0</v>
      </c>
      <c r="S158" s="81" t="str">
        <f>IF(scriv!L120&lt;&gt;"",scriv!L120,
IF(scriv!AB120&lt;&gt;"",$S$36,"none"))</f>
        <v>none</v>
      </c>
      <c r="T158" s="81" t="str">
        <f>IF(scriv!Q120&lt;&gt;"",scriv!Q120,"")</f>
        <v/>
      </c>
      <c r="U158" s="81" t="str">
        <f>IF(scriv!R120&lt;&gt;"",scriv!R120,"")</f>
        <v/>
      </c>
      <c r="V158" s="81" t="str">
        <f>IF(scriv!S120&lt;&gt;"",scriv!S120,"")</f>
        <v/>
      </c>
      <c r="W158" s="81" t="str">
        <f>IF(scriv!T120&lt;&gt;"",scriv!T120,"")</f>
        <v/>
      </c>
      <c r="X158" s="81" t="str">
        <f>IF($E158="",
( IF(scriv!AD120&lt;&gt;"", LEFT( scriv!AD120, FIND(",",scriv!AD120)-1) &amp; "=" &amp; $AH158 &amp; RIGHT( scriv!AD120, LEN(scriv!AD120) + 1 - FIND(",",scriv!AD120)),
  IF($X$36&lt;&gt;"",LEFT( X$36, FIND(",",X$36)-1) &amp; "=" &amp; $AH158 &amp; RIGHT( X$36, LEN(X$36) + 1 - FIND(",",X$36)),""))),
IF(scriv!M120&lt;&gt;"", LEFT( scriv!M120, FIND(",",scriv!M120)-1) &amp; "=" &amp; $AH158 &amp; RIGHT( scriv!M120, LEN(scriv!M120) + 1 - FIND(",",scriv!M120)),
LEFT( X$37, FIND(",",X$37)-1) &amp; "=" &amp; $AH158 &amp; RIGHT( X$37, LEN(X$37) + 1 - FIND(",",X$37))))</f>
        <v>fadeOn=,0.6</v>
      </c>
      <c r="Y158" s="81" t="str">
        <f>IF($E158="",
( IF(scriv!AE120&lt;&gt;"", LEFT( scriv!AE120, FIND(",",scriv!AE120)-1) &amp; "=" &amp; $AH158 &amp; RIGHT( scriv!AE120, LEN(scriv!AE120) + 1 - FIND(",",scriv!AE120)),
  IF($Y$36&lt;&gt;"",LEFT( Y$36, FIND(",",Y$36)-1) &amp; "=" &amp; $AH158 &amp; RIGHT( Y$36, LEN(Y$36) + 1 - FIND(",",Y$36)),""))),
IF(scriv!N120&lt;&gt;"", LEFT( scriv!N120, FIND(",",scriv!N120)-1) &amp; "=" &amp; $AH158 &amp; RIGHT( scriv!N120, LEN(scriv!N120) + 1 - FIND(",",scriv!N120)),
LEFT( Y$37, FIND(",",Y$37)-1) &amp; "=" &amp; $AH158 &amp; RIGHT( Y$37, LEN(Y$37) + 1 - FIND(",",Y$37))))</f>
        <v>fadeOff=,0.6</v>
      </c>
      <c r="Z158" s="81" t="str">
        <f>IF($E158="",
( IF(scriv!AF120&lt;&gt;"", LEFT( scriv!AF120, FIND(",",scriv!AF120)-1) &amp; "=" &amp; $AH158 &amp; RIGHT( scriv!AF120, LEN(scriv!AF120) + 1 - FIND(",",scriv!AF120)),
  IF($Z$36&lt;&gt;"",LEFT( Z$36, FIND(",",Z$36)-1) &amp; "=" &amp; $AH158 &amp; RIGHT( Z$36, LEN(Z$36) + 1 - FIND(",",Z$36)),""))),
IF(scriv!O120&lt;&gt;"", LEFT( scriv!O120, FIND(",",scriv!O120)-1) &amp; "=" &amp; $AH158 &amp; RIGHT( scriv!O120, LEN(scriv!O120) + 1 - FIND(",",scriv!O120)),
LEFT( Z$37, FIND(",",Z$37)-1) &amp; "=" &amp; $AH158 &amp; RIGHT( Z$37, LEN(Z$37) + 1 - FIND(",",Z$37))))</f>
        <v>drawOpen=,1.2</v>
      </c>
      <c r="AA158" s="81" t="str">
        <f>IF($E158="",
( IF(scriv!AG120&lt;&gt;"", LEFT( scriv!AG120, FIND(",",scriv!AG120)-1) &amp; "=" &amp; $AH158 &amp; RIGHT( scriv!AG120, LEN(scriv!AG120) + 1 - FIND(",",scriv!AG120)),
  IF($AA$36&lt;&gt;"",LEFT( AA$36, FIND(",",AA$36)-1) &amp; "=" &amp; $AH158 &amp; RIGHT( AA$36, LEN(AA$36) + 1 - FIND(",",AA$36)),""))),
IF(scriv!P120&lt;&gt;"", LEFT( scriv!P120, FIND(",",scriv!P120)-1) &amp; "=" &amp; $AH158 &amp; RIGHT( scriv!P120, LEN(scriv!P120) + 1 - FIND(",",scriv!P120)),
LEFT( AA$37, FIND(",",AA$37)-1) &amp; "=" &amp; $AH158 &amp; RIGHT( AA$37, LEN(AA$37) + 1 - FIND(",",AA$37))))</f>
        <v>drawClose=,1.2</v>
      </c>
      <c r="AB158" s="167" t="str">
        <f t="shared" si="69"/>
        <v>noTitle</v>
      </c>
      <c r="AC158" s="167"/>
      <c r="AD158" s="45"/>
      <c r="AE158" s="168"/>
      <c r="AF158" s="169">
        <f>IF(D158="",scriv!B120,"")</f>
        <v>0</v>
      </c>
      <c r="AG158" s="170" t="str">
        <f t="shared" si="76"/>
        <v/>
      </c>
      <c r="AH158" s="169" t="str">
        <f t="shared" si="77"/>
        <v/>
      </c>
      <c r="AI158" s="169" t="str">
        <f t="shared" si="78"/>
        <v/>
      </c>
      <c r="AJ158" s="86">
        <f>ROUNDDOWN( (LEN(scriv!B120)+1) / 2, 0 )</f>
        <v>0</v>
      </c>
      <c r="AK158" s="82">
        <f t="shared" si="79"/>
        <v>0</v>
      </c>
      <c r="AL158" s="82" t="str">
        <f t="shared" si="80"/>
        <v>-</v>
      </c>
      <c r="AM158" s="82" t="str">
        <f t="shared" si="81"/>
        <v>-</v>
      </c>
      <c r="AN158" s="82" t="str">
        <f t="shared" si="82"/>
        <v>-</v>
      </c>
      <c r="AO158" s="82" t="str">
        <f t="shared" si="83"/>
        <v>-</v>
      </c>
      <c r="AP158" s="82" t="str">
        <f t="shared" si="84"/>
        <v>-</v>
      </c>
      <c r="AQ158" s="82" t="str">
        <f t="shared" si="85"/>
        <v>-</v>
      </c>
      <c r="AR158" s="82" t="str">
        <f t="shared" si="86"/>
        <v>-</v>
      </c>
      <c r="AT158" s="82">
        <f t="shared" si="87"/>
        <v>10</v>
      </c>
      <c r="AU158" s="82" t="str">
        <f ca="1">IF(    MAX(OFFSET(AL158,0,0,MATCH("-",AL158:AL$638,0))) = 0,"",
IFERROR(MAX(OFFSET(AL158,0,0,MATCH("-",AL158:AL$638,0))),""))</f>
        <v/>
      </c>
      <c r="AV158" s="82" t="str">
        <f ca="1">IF(    MAX(OFFSET(AM158,0,0,MATCH("-",AM158:AM$638,0))) = 0,"",
IFERROR(MAX(OFFSET(AM158,0,0,MATCH("-",AM158:AM$638,0))),""))</f>
        <v/>
      </c>
      <c r="AW158" s="82" t="str">
        <f ca="1">IF(    MAX(OFFSET(AN158,0,0,MATCH("-",AN158:AN$638,0))) = 0,"",
IFERROR(MAX(OFFSET(AN158,0,0,MATCH("-",AN158:AN$638,0))),""))</f>
        <v/>
      </c>
      <c r="AX158" s="82" t="str">
        <f ca="1">IF(    MAX(OFFSET(AO158,0,0,MATCH("-",AO158:AO$638,0))) = 0,"",
IFERROR(MAX(OFFSET(AO158,0,0,MATCH("-",AO158:AO$638,0))),""))</f>
        <v/>
      </c>
      <c r="AY158" s="82" t="str">
        <f ca="1">IF(    MAX(OFFSET(AP158,0,0,MATCH("-",AP158:AP$638,0))) = 0,"",
IFERROR(MAX(OFFSET(AP158,0,0,MATCH("-",AP158:AP$638,0))),""))</f>
        <v/>
      </c>
      <c r="AZ158" s="82" t="str">
        <f ca="1">IF(    MAX(OFFSET(AQ158,0,0,MATCH("-",AQ158:AQ$638,0))) = 0,"",
IFERROR(MAX(OFFSET(AQ158,0,0,MATCH("-",AQ158:AQ$638,0))),""))</f>
        <v/>
      </c>
      <c r="BA158" s="82" t="str">
        <f ca="1">IF(    MAX(OFFSET(AR158,0,0,MATCH("-",AR158:AR$638,0))) = 0,"",
IFERROR(MAX(OFFSET(AR158,0,0,MATCH("-",AR158:AR$638,0))),""))</f>
        <v/>
      </c>
      <c r="BB158" s="112">
        <f t="shared" ca="1" si="88"/>
        <v>-198</v>
      </c>
      <c r="BC158" s="111" t="str">
        <f t="shared" ca="1" si="89"/>
        <v>Radius</v>
      </c>
      <c r="BD158" s="112">
        <f t="shared" ca="1" si="90"/>
        <v>0</v>
      </c>
      <c r="BE158" s="111">
        <f t="shared" ca="1" si="91"/>
        <v>200</v>
      </c>
      <c r="BF158" s="113" t="e">
        <f t="shared" ca="1" si="92"/>
        <v>#VALUE!</v>
      </c>
      <c r="BG158" s="113" t="e">
        <f t="shared" ca="1" si="93"/>
        <v>#VALUE!</v>
      </c>
      <c r="BH158" s="112">
        <f t="shared" ca="1" si="94"/>
        <v>2000</v>
      </c>
      <c r="BI158" s="112">
        <f t="shared" ca="1" si="95"/>
        <v>200</v>
      </c>
      <c r="BJ158" s="157"/>
      <c r="BK158" s="157"/>
      <c r="BL158" s="158" t="str">
        <f>scriv!AI120</f>
        <v/>
      </c>
      <c r="BM158" s="157"/>
      <c r="BN158" s="157" t="str">
        <f t="shared" si="96"/>
        <v>node</v>
      </c>
      <c r="BO158" s="157"/>
      <c r="BP158" s="159">
        <f t="shared" ca="1" si="97"/>
        <v>0</v>
      </c>
      <c r="BQ158" s="159">
        <f t="shared" ca="1" si="98"/>
        <v>0</v>
      </c>
      <c r="BR158" s="159">
        <f t="shared" si="99"/>
        <v>1</v>
      </c>
      <c r="BS158" s="159" t="str">
        <f t="shared" si="100"/>
        <v>symbol</v>
      </c>
      <c r="BT158" s="157" t="str">
        <f ca="1">IF(scriv!V120&lt;&gt;"",scriv!V120,
IF(E158="",IFERROR(VLOOKUP(BL158,$AH$40:$BT$638,39,FALSE),$BT$36),
$BT$37))</f>
        <v>NodeSquare</v>
      </c>
      <c r="BU158" s="166">
        <f t="shared" ca="1" si="101"/>
        <v>2000</v>
      </c>
      <c r="BV158" s="166">
        <f t="shared" ca="1" si="102"/>
        <v>200</v>
      </c>
      <c r="BW158" s="166">
        <f t="shared" ca="1" si="103"/>
        <v>0</v>
      </c>
      <c r="BX158" s="166">
        <f t="shared" ca="1" si="104"/>
        <v>0</v>
      </c>
      <c r="BY158" s="180" t="str">
        <f t="shared" si="105"/>
        <v/>
      </c>
      <c r="BZ158" s="180" t="str">
        <f t="shared" si="106"/>
        <v/>
      </c>
      <c r="CA158" s="81" t="str">
        <f>IF(scriv!E120&lt;&gt;"",scriv!E120,"")</f>
        <v/>
      </c>
      <c r="CB158" s="82">
        <f t="shared" si="71"/>
        <v>0</v>
      </c>
      <c r="CC158" s="82">
        <f t="shared" si="107"/>
        <v>0</v>
      </c>
      <c r="CD158" s="82" t="str">
        <f t="shared" si="108"/>
        <v>-</v>
      </c>
      <c r="CE158" s="82" t="str">
        <f t="shared" si="109"/>
        <v>-</v>
      </c>
      <c r="CF158" s="82" t="str">
        <f t="shared" si="110"/>
        <v>-</v>
      </c>
      <c r="CG158" s="82" t="str">
        <f t="shared" si="111"/>
        <v>-</v>
      </c>
      <c r="CH158" s="82" t="str">
        <f t="shared" si="112"/>
        <v>-</v>
      </c>
      <c r="CI158" s="82" t="str">
        <f t="shared" si="113"/>
        <v>-</v>
      </c>
      <c r="CJ158" s="82" t="str">
        <f t="shared" si="114"/>
        <v>-</v>
      </c>
      <c r="CK158" s="82" t="str">
        <f t="shared" si="115"/>
        <v>-</v>
      </c>
    </row>
    <row r="159" spans="1:89" s="82" customFormat="1" ht="18" customHeight="1">
      <c r="A159" s="81" t="str">
        <f>scriv!AH121</f>
        <v/>
      </c>
      <c r="B159" s="81" t="str">
        <f>IF(scriv!D121&lt;&gt;"",scriv!D121,"")</f>
        <v/>
      </c>
      <c r="C159" s="81" t="str">
        <f>IF( scriv!AL121&lt;&gt;"", IF(D159&lt;&gt;"","connection ","")&amp;scriv!AL121,IF(D159&lt;&gt;"","connection",""))</f>
        <v/>
      </c>
      <c r="D159" s="82" t="str">
        <f>scriv!AJ121</f>
        <v/>
      </c>
      <c r="E159" s="82" t="str">
        <f>scriv!AK121</f>
        <v/>
      </c>
      <c r="F159" s="156">
        <f>ROW()</f>
        <v>159</v>
      </c>
      <c r="I159" s="81" t="str">
        <f>IF(scriv!AA121&lt;&gt;"",scriv!AA121,J159)</f>
        <v/>
      </c>
      <c r="J159" s="81" t="str">
        <f>IF(scriv!AB121&lt;&gt;"",scriv!AB121,"")</f>
        <v/>
      </c>
      <c r="K159" s="82" t="str">
        <f t="shared" si="72"/>
        <v>none</v>
      </c>
      <c r="L159" s="82" t="str">
        <f t="shared" si="73"/>
        <v>+++&amp;speakTT=</v>
      </c>
      <c r="M159" s="82" t="str">
        <f t="shared" si="70"/>
        <v>OpenClose</v>
      </c>
      <c r="N159" s="82" t="str">
        <f t="shared" si="74"/>
        <v/>
      </c>
      <c r="O159" s="119" t="str">
        <f t="shared" si="75"/>
        <v/>
      </c>
      <c r="P159" s="81" t="str">
        <f>IF(scriv!I121&lt;&gt;"",scriv!I121,"")</f>
        <v/>
      </c>
      <c r="Q159" s="81" t="str">
        <f>IF(scriv!J121&lt;&gt;"",scriv!J121,"")</f>
        <v/>
      </c>
      <c r="R159" s="81">
        <f>IF(scriv!K121&lt;&gt;"",scriv!K121,
IF(I159&lt;&gt;"",1,$R$36))</f>
        <v>0</v>
      </c>
      <c r="S159" s="81" t="str">
        <f>IF(scriv!L121&lt;&gt;"",scriv!L121,
IF(scriv!AB121&lt;&gt;"",$S$36,"none"))</f>
        <v>none</v>
      </c>
      <c r="T159" s="81" t="str">
        <f>IF(scriv!Q121&lt;&gt;"",scriv!Q121,"")</f>
        <v/>
      </c>
      <c r="U159" s="81" t="str">
        <f>IF(scriv!R121&lt;&gt;"",scriv!R121,"")</f>
        <v/>
      </c>
      <c r="V159" s="81" t="str">
        <f>IF(scriv!S121&lt;&gt;"",scriv!S121,"")</f>
        <v/>
      </c>
      <c r="W159" s="81" t="str">
        <f>IF(scriv!T121&lt;&gt;"",scriv!T121,"")</f>
        <v/>
      </c>
      <c r="X159" s="81" t="str">
        <f>IF($E159="",
( IF(scriv!AD121&lt;&gt;"", LEFT( scriv!AD121, FIND(",",scriv!AD121)-1) &amp; "=" &amp; $AH159 &amp; RIGHT( scriv!AD121, LEN(scriv!AD121) + 1 - FIND(",",scriv!AD121)),
  IF($X$36&lt;&gt;"",LEFT( X$36, FIND(",",X$36)-1) &amp; "=" &amp; $AH159 &amp; RIGHT( X$36, LEN(X$36) + 1 - FIND(",",X$36)),""))),
IF(scriv!M121&lt;&gt;"", LEFT( scriv!M121, FIND(",",scriv!M121)-1) &amp; "=" &amp; $AH159 &amp; RIGHT( scriv!M121, LEN(scriv!M121) + 1 - FIND(",",scriv!M121)),
LEFT( X$37, FIND(",",X$37)-1) &amp; "=" &amp; $AH159 &amp; RIGHT( X$37, LEN(X$37) + 1 - FIND(",",X$37))))</f>
        <v>fadeOn=,0.6</v>
      </c>
      <c r="Y159" s="81" t="str">
        <f>IF($E159="",
( IF(scriv!AE121&lt;&gt;"", LEFT( scriv!AE121, FIND(",",scriv!AE121)-1) &amp; "=" &amp; $AH159 &amp; RIGHT( scriv!AE121, LEN(scriv!AE121) + 1 - FIND(",",scriv!AE121)),
  IF($Y$36&lt;&gt;"",LEFT( Y$36, FIND(",",Y$36)-1) &amp; "=" &amp; $AH159 &amp; RIGHT( Y$36, LEN(Y$36) + 1 - FIND(",",Y$36)),""))),
IF(scriv!N121&lt;&gt;"", LEFT( scriv!N121, FIND(",",scriv!N121)-1) &amp; "=" &amp; $AH159 &amp; RIGHT( scriv!N121, LEN(scriv!N121) + 1 - FIND(",",scriv!N121)),
LEFT( Y$37, FIND(",",Y$37)-1) &amp; "=" &amp; $AH159 &amp; RIGHT( Y$37, LEN(Y$37) + 1 - FIND(",",Y$37))))</f>
        <v>fadeOff=,0.6</v>
      </c>
      <c r="Z159" s="81" t="str">
        <f>IF($E159="",
( IF(scriv!AF121&lt;&gt;"", LEFT( scriv!AF121, FIND(",",scriv!AF121)-1) &amp; "=" &amp; $AH159 &amp; RIGHT( scriv!AF121, LEN(scriv!AF121) + 1 - FIND(",",scriv!AF121)),
  IF($Z$36&lt;&gt;"",LEFT( Z$36, FIND(",",Z$36)-1) &amp; "=" &amp; $AH159 &amp; RIGHT( Z$36, LEN(Z$36) + 1 - FIND(",",Z$36)),""))),
IF(scriv!O121&lt;&gt;"", LEFT( scriv!O121, FIND(",",scriv!O121)-1) &amp; "=" &amp; $AH159 &amp; RIGHT( scriv!O121, LEN(scriv!O121) + 1 - FIND(",",scriv!O121)),
LEFT( Z$37, FIND(",",Z$37)-1) &amp; "=" &amp; $AH159 &amp; RIGHT( Z$37, LEN(Z$37) + 1 - FIND(",",Z$37))))</f>
        <v>drawOpen=,1.2</v>
      </c>
      <c r="AA159" s="81" t="str">
        <f>IF($E159="",
( IF(scriv!AG121&lt;&gt;"", LEFT( scriv!AG121, FIND(",",scriv!AG121)-1) &amp; "=" &amp; $AH159 &amp; RIGHT( scriv!AG121, LEN(scriv!AG121) + 1 - FIND(",",scriv!AG121)),
  IF($AA$36&lt;&gt;"",LEFT( AA$36, FIND(",",AA$36)-1) &amp; "=" &amp; $AH159 &amp; RIGHT( AA$36, LEN(AA$36) + 1 - FIND(",",AA$36)),""))),
IF(scriv!P121&lt;&gt;"", LEFT( scriv!P121, FIND(",",scriv!P121)-1) &amp; "=" &amp; $AH159 &amp; RIGHT( scriv!P121, LEN(scriv!P121) + 1 - FIND(",",scriv!P121)),
LEFT( AA$37, FIND(",",AA$37)-1) &amp; "=" &amp; $AH159 &amp; RIGHT( AA$37, LEN(AA$37) + 1 - FIND(",",AA$37))))</f>
        <v>drawClose=,1.2</v>
      </c>
      <c r="AB159" s="167" t="str">
        <f t="shared" si="69"/>
        <v>noTitle</v>
      </c>
      <c r="AC159" s="167"/>
      <c r="AD159" s="45"/>
      <c r="AE159" s="168"/>
      <c r="AF159" s="169">
        <f>IF(D159="",scriv!B121,"")</f>
        <v>0</v>
      </c>
      <c r="AG159" s="170" t="str">
        <f t="shared" si="76"/>
        <v/>
      </c>
      <c r="AH159" s="169" t="str">
        <f t="shared" si="77"/>
        <v/>
      </c>
      <c r="AI159" s="169" t="str">
        <f t="shared" si="78"/>
        <v/>
      </c>
      <c r="AJ159" s="86">
        <f>ROUNDDOWN( (LEN(scriv!B121)+1) / 2, 0 )</f>
        <v>0</v>
      </c>
      <c r="AK159" s="82">
        <f t="shared" si="79"/>
        <v>0</v>
      </c>
      <c r="AL159" s="82" t="str">
        <f t="shared" si="80"/>
        <v>-</v>
      </c>
      <c r="AM159" s="82" t="str">
        <f t="shared" si="81"/>
        <v>-</v>
      </c>
      <c r="AN159" s="82" t="str">
        <f t="shared" si="82"/>
        <v>-</v>
      </c>
      <c r="AO159" s="82" t="str">
        <f t="shared" si="83"/>
        <v>-</v>
      </c>
      <c r="AP159" s="82" t="str">
        <f t="shared" si="84"/>
        <v>-</v>
      </c>
      <c r="AQ159" s="82" t="str">
        <f t="shared" si="85"/>
        <v>-</v>
      </c>
      <c r="AR159" s="82" t="str">
        <f t="shared" si="86"/>
        <v>-</v>
      </c>
      <c r="AT159" s="82">
        <f t="shared" si="87"/>
        <v>10</v>
      </c>
      <c r="AU159" s="82" t="str">
        <f ca="1">IF(    MAX(OFFSET(AL159,0,0,MATCH("-",AL159:AL$638,0))) = 0,"",
IFERROR(MAX(OFFSET(AL159,0,0,MATCH("-",AL159:AL$638,0))),""))</f>
        <v/>
      </c>
      <c r="AV159" s="82" t="str">
        <f ca="1">IF(    MAX(OFFSET(AM159,0,0,MATCH("-",AM159:AM$638,0))) = 0,"",
IFERROR(MAX(OFFSET(AM159,0,0,MATCH("-",AM159:AM$638,0))),""))</f>
        <v/>
      </c>
      <c r="AW159" s="82" t="str">
        <f ca="1">IF(    MAX(OFFSET(AN159,0,0,MATCH("-",AN159:AN$638,0))) = 0,"",
IFERROR(MAX(OFFSET(AN159,0,0,MATCH("-",AN159:AN$638,0))),""))</f>
        <v/>
      </c>
      <c r="AX159" s="82" t="str">
        <f ca="1">IF(    MAX(OFFSET(AO159,0,0,MATCH("-",AO159:AO$638,0))) = 0,"",
IFERROR(MAX(OFFSET(AO159,0,0,MATCH("-",AO159:AO$638,0))),""))</f>
        <v/>
      </c>
      <c r="AY159" s="82" t="str">
        <f ca="1">IF(    MAX(OFFSET(AP159,0,0,MATCH("-",AP159:AP$638,0))) = 0,"",
IFERROR(MAX(OFFSET(AP159,0,0,MATCH("-",AP159:AP$638,0))),""))</f>
        <v/>
      </c>
      <c r="AZ159" s="82" t="str">
        <f ca="1">IF(    MAX(OFFSET(AQ159,0,0,MATCH("-",AQ159:AQ$638,0))) = 0,"",
IFERROR(MAX(OFFSET(AQ159,0,0,MATCH("-",AQ159:AQ$638,0))),""))</f>
        <v/>
      </c>
      <c r="BA159" s="82" t="str">
        <f ca="1">IF(    MAX(OFFSET(AR159,0,0,MATCH("-",AR159:AR$638,0))) = 0,"",
IFERROR(MAX(OFFSET(AR159,0,0,MATCH("-",AR159:AR$638,0))),""))</f>
        <v/>
      </c>
      <c r="BB159" s="112">
        <f t="shared" ca="1" si="88"/>
        <v>-198</v>
      </c>
      <c r="BC159" s="111" t="str">
        <f t="shared" ca="1" si="89"/>
        <v>Radius</v>
      </c>
      <c r="BD159" s="112">
        <f t="shared" ca="1" si="90"/>
        <v>0</v>
      </c>
      <c r="BE159" s="111">
        <f t="shared" ca="1" si="91"/>
        <v>200</v>
      </c>
      <c r="BF159" s="113" t="e">
        <f t="shared" ca="1" si="92"/>
        <v>#VALUE!</v>
      </c>
      <c r="BG159" s="113" t="e">
        <f t="shared" ca="1" si="93"/>
        <v>#VALUE!</v>
      </c>
      <c r="BH159" s="112">
        <f t="shared" ca="1" si="94"/>
        <v>2000</v>
      </c>
      <c r="BI159" s="112">
        <f t="shared" ca="1" si="95"/>
        <v>200</v>
      </c>
      <c r="BJ159" s="157"/>
      <c r="BK159" s="157"/>
      <c r="BL159" s="158" t="str">
        <f>scriv!AI121</f>
        <v/>
      </c>
      <c r="BM159" s="157"/>
      <c r="BN159" s="157" t="str">
        <f t="shared" si="96"/>
        <v>node</v>
      </c>
      <c r="BO159" s="157"/>
      <c r="BP159" s="159">
        <f t="shared" ca="1" si="97"/>
        <v>0</v>
      </c>
      <c r="BQ159" s="159">
        <f t="shared" ca="1" si="98"/>
        <v>0</v>
      </c>
      <c r="BR159" s="159">
        <f t="shared" si="99"/>
        <v>1</v>
      </c>
      <c r="BS159" s="159" t="str">
        <f t="shared" si="100"/>
        <v>symbol</v>
      </c>
      <c r="BT159" s="157" t="str">
        <f ca="1">IF(scriv!V121&lt;&gt;"",scriv!V121,
IF(E159="",IFERROR(VLOOKUP(BL159,$AH$40:$BT$638,39,FALSE),$BT$36),
$BT$37))</f>
        <v>NodeSquare</v>
      </c>
      <c r="BU159" s="166">
        <f t="shared" ca="1" si="101"/>
        <v>2000</v>
      </c>
      <c r="BV159" s="166">
        <f t="shared" ca="1" si="102"/>
        <v>200</v>
      </c>
      <c r="BW159" s="166">
        <f t="shared" ca="1" si="103"/>
        <v>0</v>
      </c>
      <c r="BX159" s="166">
        <f t="shared" ca="1" si="104"/>
        <v>0</v>
      </c>
      <c r="BY159" s="180" t="str">
        <f t="shared" si="105"/>
        <v/>
      </c>
      <c r="BZ159" s="180" t="str">
        <f t="shared" si="106"/>
        <v/>
      </c>
      <c r="CA159" s="81" t="str">
        <f>IF(scriv!E121&lt;&gt;"",scriv!E121,"")</f>
        <v/>
      </c>
      <c r="CB159" s="82">
        <f t="shared" si="71"/>
        <v>0</v>
      </c>
      <c r="CC159" s="82">
        <f t="shared" si="107"/>
        <v>0</v>
      </c>
      <c r="CD159" s="82" t="str">
        <f t="shared" si="108"/>
        <v>-</v>
      </c>
      <c r="CE159" s="82" t="str">
        <f t="shared" si="109"/>
        <v>-</v>
      </c>
      <c r="CF159" s="82" t="str">
        <f t="shared" si="110"/>
        <v>-</v>
      </c>
      <c r="CG159" s="82" t="str">
        <f t="shared" si="111"/>
        <v>-</v>
      </c>
      <c r="CH159" s="82" t="str">
        <f t="shared" si="112"/>
        <v>-</v>
      </c>
      <c r="CI159" s="82" t="str">
        <f t="shared" si="113"/>
        <v>-</v>
      </c>
      <c r="CJ159" s="82" t="str">
        <f t="shared" si="114"/>
        <v>-</v>
      </c>
      <c r="CK159" s="82" t="str">
        <f t="shared" si="115"/>
        <v>-</v>
      </c>
    </row>
    <row r="160" spans="1:89" s="82" customFormat="1" ht="18" customHeight="1">
      <c r="A160" s="81" t="str">
        <f>scriv!AH122</f>
        <v/>
      </c>
      <c r="B160" s="81" t="str">
        <f>IF(scriv!D122&lt;&gt;"",scriv!D122,"")</f>
        <v/>
      </c>
      <c r="C160" s="81" t="str">
        <f>IF( scriv!AL122&lt;&gt;"", IF(D160&lt;&gt;"","connection ","")&amp;scriv!AL122,IF(D160&lt;&gt;"","connection",""))</f>
        <v/>
      </c>
      <c r="D160" s="82" t="str">
        <f>scriv!AJ122</f>
        <v/>
      </c>
      <c r="E160" s="82" t="str">
        <f>scriv!AK122</f>
        <v/>
      </c>
      <c r="F160" s="156">
        <f>ROW()</f>
        <v>160</v>
      </c>
      <c r="I160" s="81" t="str">
        <f>IF(scriv!AA122&lt;&gt;"",scriv!AA122,J160)</f>
        <v/>
      </c>
      <c r="J160" s="81" t="str">
        <f>IF(scriv!AB122&lt;&gt;"",scriv!AB122,"")</f>
        <v/>
      </c>
      <c r="K160" s="82" t="str">
        <f t="shared" si="72"/>
        <v>none</v>
      </c>
      <c r="L160" s="82" t="str">
        <f t="shared" si="73"/>
        <v>+++&amp;speakTT=</v>
      </c>
      <c r="M160" s="82" t="str">
        <f t="shared" si="70"/>
        <v>OpenClose</v>
      </c>
      <c r="N160" s="82" t="str">
        <f t="shared" si="74"/>
        <v/>
      </c>
      <c r="O160" s="119" t="str">
        <f t="shared" si="75"/>
        <v/>
      </c>
      <c r="P160" s="81" t="str">
        <f>IF(scriv!I122&lt;&gt;"",scriv!I122,"")</f>
        <v/>
      </c>
      <c r="Q160" s="81" t="str">
        <f>IF(scriv!J122&lt;&gt;"",scriv!J122,"")</f>
        <v/>
      </c>
      <c r="R160" s="81">
        <f>IF(scriv!K122&lt;&gt;"",scriv!K122,
IF(I160&lt;&gt;"",1,$R$36))</f>
        <v>0</v>
      </c>
      <c r="S160" s="81" t="str">
        <f>IF(scriv!L122&lt;&gt;"",scriv!L122,
IF(scriv!AB122&lt;&gt;"",$S$36,"none"))</f>
        <v>none</v>
      </c>
      <c r="T160" s="81" t="str">
        <f>IF(scriv!Q122&lt;&gt;"",scriv!Q122,"")</f>
        <v/>
      </c>
      <c r="U160" s="81" t="str">
        <f>IF(scriv!R122&lt;&gt;"",scriv!R122,"")</f>
        <v/>
      </c>
      <c r="V160" s="81" t="str">
        <f>IF(scriv!S122&lt;&gt;"",scriv!S122,"")</f>
        <v/>
      </c>
      <c r="W160" s="81" t="str">
        <f>IF(scriv!T122&lt;&gt;"",scriv!T122,"")</f>
        <v/>
      </c>
      <c r="X160" s="81" t="str">
        <f>IF($E160="",
( IF(scriv!AD122&lt;&gt;"", LEFT( scriv!AD122, FIND(",",scriv!AD122)-1) &amp; "=" &amp; $AH160 &amp; RIGHT( scriv!AD122, LEN(scriv!AD122) + 1 - FIND(",",scriv!AD122)),
  IF($X$36&lt;&gt;"",LEFT( X$36, FIND(",",X$36)-1) &amp; "=" &amp; $AH160 &amp; RIGHT( X$36, LEN(X$36) + 1 - FIND(",",X$36)),""))),
IF(scriv!M122&lt;&gt;"", LEFT( scriv!M122, FIND(",",scriv!M122)-1) &amp; "=" &amp; $AH160 &amp; RIGHT( scriv!M122, LEN(scriv!M122) + 1 - FIND(",",scriv!M122)),
LEFT( X$37, FIND(",",X$37)-1) &amp; "=" &amp; $AH160 &amp; RIGHT( X$37, LEN(X$37) + 1 - FIND(",",X$37))))</f>
        <v>fadeOn=,0.6</v>
      </c>
      <c r="Y160" s="81" t="str">
        <f>IF($E160="",
( IF(scriv!AE122&lt;&gt;"", LEFT( scriv!AE122, FIND(",",scriv!AE122)-1) &amp; "=" &amp; $AH160 &amp; RIGHT( scriv!AE122, LEN(scriv!AE122) + 1 - FIND(",",scriv!AE122)),
  IF($Y$36&lt;&gt;"",LEFT( Y$36, FIND(",",Y$36)-1) &amp; "=" &amp; $AH160 &amp; RIGHT( Y$36, LEN(Y$36) + 1 - FIND(",",Y$36)),""))),
IF(scriv!N122&lt;&gt;"", LEFT( scriv!N122, FIND(",",scriv!N122)-1) &amp; "=" &amp; $AH160 &amp; RIGHT( scriv!N122, LEN(scriv!N122) + 1 - FIND(",",scriv!N122)),
LEFT( Y$37, FIND(",",Y$37)-1) &amp; "=" &amp; $AH160 &amp; RIGHT( Y$37, LEN(Y$37) + 1 - FIND(",",Y$37))))</f>
        <v>fadeOff=,0.6</v>
      </c>
      <c r="Z160" s="81" t="str">
        <f>IF($E160="",
( IF(scriv!AF122&lt;&gt;"", LEFT( scriv!AF122, FIND(",",scriv!AF122)-1) &amp; "=" &amp; $AH160 &amp; RIGHT( scriv!AF122, LEN(scriv!AF122) + 1 - FIND(",",scriv!AF122)),
  IF($Z$36&lt;&gt;"",LEFT( Z$36, FIND(",",Z$36)-1) &amp; "=" &amp; $AH160 &amp; RIGHT( Z$36, LEN(Z$36) + 1 - FIND(",",Z$36)),""))),
IF(scriv!O122&lt;&gt;"", LEFT( scriv!O122, FIND(",",scriv!O122)-1) &amp; "=" &amp; $AH160 &amp; RIGHT( scriv!O122, LEN(scriv!O122) + 1 - FIND(",",scriv!O122)),
LEFT( Z$37, FIND(",",Z$37)-1) &amp; "=" &amp; $AH160 &amp; RIGHT( Z$37, LEN(Z$37) + 1 - FIND(",",Z$37))))</f>
        <v>drawOpen=,1.2</v>
      </c>
      <c r="AA160" s="81" t="str">
        <f>IF($E160="",
( IF(scriv!AG122&lt;&gt;"", LEFT( scriv!AG122, FIND(",",scriv!AG122)-1) &amp; "=" &amp; $AH160 &amp; RIGHT( scriv!AG122, LEN(scriv!AG122) + 1 - FIND(",",scriv!AG122)),
  IF($AA$36&lt;&gt;"",LEFT( AA$36, FIND(",",AA$36)-1) &amp; "=" &amp; $AH160 &amp; RIGHT( AA$36, LEN(AA$36) + 1 - FIND(",",AA$36)),""))),
IF(scriv!P122&lt;&gt;"", LEFT( scriv!P122, FIND(",",scriv!P122)-1) &amp; "=" &amp; $AH160 &amp; RIGHT( scriv!P122, LEN(scriv!P122) + 1 - FIND(",",scriv!P122)),
LEFT( AA$37, FIND(",",AA$37)-1) &amp; "=" &amp; $AH160 &amp; RIGHT( AA$37, LEN(AA$37) + 1 - FIND(",",AA$37))))</f>
        <v>drawClose=,1.2</v>
      </c>
      <c r="AB160" s="167" t="str">
        <f t="shared" si="69"/>
        <v>noTitle</v>
      </c>
      <c r="AC160" s="167"/>
      <c r="AD160" s="45"/>
      <c r="AE160" s="168"/>
      <c r="AF160" s="169">
        <f>IF(D160="",scriv!B122,"")</f>
        <v>0</v>
      </c>
      <c r="AG160" s="170" t="str">
        <f t="shared" si="76"/>
        <v/>
      </c>
      <c r="AH160" s="169" t="str">
        <f t="shared" si="77"/>
        <v/>
      </c>
      <c r="AI160" s="169" t="str">
        <f t="shared" si="78"/>
        <v/>
      </c>
      <c r="AJ160" s="86">
        <f>ROUNDDOWN( (LEN(scriv!B122)+1) / 2, 0 )</f>
        <v>0</v>
      </c>
      <c r="AK160" s="82">
        <f t="shared" si="79"/>
        <v>0</v>
      </c>
      <c r="AL160" s="82" t="str">
        <f t="shared" si="80"/>
        <v>-</v>
      </c>
      <c r="AM160" s="82" t="str">
        <f t="shared" si="81"/>
        <v>-</v>
      </c>
      <c r="AN160" s="82" t="str">
        <f t="shared" si="82"/>
        <v>-</v>
      </c>
      <c r="AO160" s="82" t="str">
        <f t="shared" si="83"/>
        <v>-</v>
      </c>
      <c r="AP160" s="82" t="str">
        <f t="shared" si="84"/>
        <v>-</v>
      </c>
      <c r="AQ160" s="82" t="str">
        <f t="shared" si="85"/>
        <v>-</v>
      </c>
      <c r="AR160" s="82" t="str">
        <f t="shared" si="86"/>
        <v>-</v>
      </c>
      <c r="AT160" s="82">
        <f t="shared" si="87"/>
        <v>10</v>
      </c>
      <c r="AU160" s="82" t="str">
        <f ca="1">IF(    MAX(OFFSET(AL160,0,0,MATCH("-",AL160:AL$638,0))) = 0,"",
IFERROR(MAX(OFFSET(AL160,0,0,MATCH("-",AL160:AL$638,0))),""))</f>
        <v/>
      </c>
      <c r="AV160" s="82" t="str">
        <f ca="1">IF(    MAX(OFFSET(AM160,0,0,MATCH("-",AM160:AM$638,0))) = 0,"",
IFERROR(MAX(OFFSET(AM160,0,0,MATCH("-",AM160:AM$638,0))),""))</f>
        <v/>
      </c>
      <c r="AW160" s="82" t="str">
        <f ca="1">IF(    MAX(OFFSET(AN160,0,0,MATCH("-",AN160:AN$638,0))) = 0,"",
IFERROR(MAX(OFFSET(AN160,0,0,MATCH("-",AN160:AN$638,0))),""))</f>
        <v/>
      </c>
      <c r="AX160" s="82" t="str">
        <f ca="1">IF(    MAX(OFFSET(AO160,0,0,MATCH("-",AO160:AO$638,0))) = 0,"",
IFERROR(MAX(OFFSET(AO160,0,0,MATCH("-",AO160:AO$638,0))),""))</f>
        <v/>
      </c>
      <c r="AY160" s="82" t="str">
        <f ca="1">IF(    MAX(OFFSET(AP160,0,0,MATCH("-",AP160:AP$638,0))) = 0,"",
IFERROR(MAX(OFFSET(AP160,0,0,MATCH("-",AP160:AP$638,0))),""))</f>
        <v/>
      </c>
      <c r="AZ160" s="82" t="str">
        <f ca="1">IF(    MAX(OFFSET(AQ160,0,0,MATCH("-",AQ160:AQ$638,0))) = 0,"",
IFERROR(MAX(OFFSET(AQ160,0,0,MATCH("-",AQ160:AQ$638,0))),""))</f>
        <v/>
      </c>
      <c r="BA160" s="82" t="str">
        <f ca="1">IF(    MAX(OFFSET(AR160,0,0,MATCH("-",AR160:AR$638,0))) = 0,"",
IFERROR(MAX(OFFSET(AR160,0,0,MATCH("-",AR160:AR$638,0))),""))</f>
        <v/>
      </c>
      <c r="BB160" s="112">
        <f t="shared" ca="1" si="88"/>
        <v>-198</v>
      </c>
      <c r="BC160" s="111" t="str">
        <f t="shared" ca="1" si="89"/>
        <v>Radius</v>
      </c>
      <c r="BD160" s="112">
        <f t="shared" ca="1" si="90"/>
        <v>0</v>
      </c>
      <c r="BE160" s="111">
        <f t="shared" ca="1" si="91"/>
        <v>200</v>
      </c>
      <c r="BF160" s="113" t="e">
        <f t="shared" ca="1" si="92"/>
        <v>#VALUE!</v>
      </c>
      <c r="BG160" s="113" t="e">
        <f t="shared" ca="1" si="93"/>
        <v>#VALUE!</v>
      </c>
      <c r="BH160" s="112">
        <f t="shared" ca="1" si="94"/>
        <v>2000</v>
      </c>
      <c r="BI160" s="112">
        <f t="shared" ca="1" si="95"/>
        <v>200</v>
      </c>
      <c r="BJ160" s="157"/>
      <c r="BK160" s="157"/>
      <c r="BL160" s="158" t="str">
        <f>scriv!AI122</f>
        <v/>
      </c>
      <c r="BM160" s="157"/>
      <c r="BN160" s="157" t="str">
        <f t="shared" si="96"/>
        <v>node</v>
      </c>
      <c r="BO160" s="157"/>
      <c r="BP160" s="159">
        <f t="shared" ca="1" si="97"/>
        <v>0</v>
      </c>
      <c r="BQ160" s="159">
        <f t="shared" ca="1" si="98"/>
        <v>0</v>
      </c>
      <c r="BR160" s="159">
        <f t="shared" si="99"/>
        <v>1</v>
      </c>
      <c r="BS160" s="159" t="str">
        <f t="shared" si="100"/>
        <v>symbol</v>
      </c>
      <c r="BT160" s="157" t="str">
        <f ca="1">IF(scriv!V122&lt;&gt;"",scriv!V122,
IF(E160="",IFERROR(VLOOKUP(BL160,$AH$40:$BT$638,39,FALSE),$BT$36),
$BT$37))</f>
        <v>NodeSquare</v>
      </c>
      <c r="BU160" s="166">
        <f t="shared" ca="1" si="101"/>
        <v>2000</v>
      </c>
      <c r="BV160" s="166">
        <f t="shared" ca="1" si="102"/>
        <v>200</v>
      </c>
      <c r="BW160" s="166">
        <f t="shared" ca="1" si="103"/>
        <v>0</v>
      </c>
      <c r="BX160" s="166">
        <f t="shared" ca="1" si="104"/>
        <v>0</v>
      </c>
      <c r="BY160" s="180" t="str">
        <f t="shared" si="105"/>
        <v/>
      </c>
      <c r="BZ160" s="180" t="str">
        <f t="shared" si="106"/>
        <v/>
      </c>
      <c r="CA160" s="81" t="str">
        <f>IF(scriv!E122&lt;&gt;"",scriv!E122,"")</f>
        <v/>
      </c>
      <c r="CB160" s="82">
        <f t="shared" si="71"/>
        <v>0</v>
      </c>
      <c r="CC160" s="82">
        <f t="shared" si="107"/>
        <v>0</v>
      </c>
      <c r="CD160" s="82" t="str">
        <f t="shared" si="108"/>
        <v>-</v>
      </c>
      <c r="CE160" s="82" t="str">
        <f t="shared" si="109"/>
        <v>-</v>
      </c>
      <c r="CF160" s="82" t="str">
        <f t="shared" si="110"/>
        <v>-</v>
      </c>
      <c r="CG160" s="82" t="str">
        <f t="shared" si="111"/>
        <v>-</v>
      </c>
      <c r="CH160" s="82" t="str">
        <f t="shared" si="112"/>
        <v>-</v>
      </c>
      <c r="CI160" s="82" t="str">
        <f t="shared" si="113"/>
        <v>-</v>
      </c>
      <c r="CJ160" s="82" t="str">
        <f t="shared" si="114"/>
        <v>-</v>
      </c>
      <c r="CK160" s="82" t="str">
        <f t="shared" si="115"/>
        <v>-</v>
      </c>
    </row>
    <row r="161" spans="1:89" s="82" customFormat="1" ht="18" customHeight="1">
      <c r="A161" s="81" t="str">
        <f>scriv!AH123</f>
        <v/>
      </c>
      <c r="B161" s="81" t="str">
        <f>IF(scriv!D123&lt;&gt;"",scriv!D123,"")</f>
        <v/>
      </c>
      <c r="C161" s="81" t="str">
        <f>IF( scriv!AL123&lt;&gt;"", IF(D161&lt;&gt;"","connection ","")&amp;scriv!AL123,IF(D161&lt;&gt;"","connection",""))</f>
        <v/>
      </c>
      <c r="D161" s="82" t="str">
        <f>scriv!AJ123</f>
        <v/>
      </c>
      <c r="E161" s="82" t="str">
        <f>scriv!AK123</f>
        <v/>
      </c>
      <c r="F161" s="156">
        <f>ROW()</f>
        <v>161</v>
      </c>
      <c r="I161" s="81" t="str">
        <f>IF(scriv!AA123&lt;&gt;"",scriv!AA123,J161)</f>
        <v/>
      </c>
      <c r="J161" s="81" t="str">
        <f>IF(scriv!AB123&lt;&gt;"",scriv!AB123,"")</f>
        <v/>
      </c>
      <c r="K161" s="82" t="str">
        <f t="shared" si="72"/>
        <v>none</v>
      </c>
      <c r="L161" s="82" t="str">
        <f t="shared" si="73"/>
        <v>+++&amp;speakTT=</v>
      </c>
      <c r="M161" s="82" t="str">
        <f t="shared" si="70"/>
        <v>OpenClose</v>
      </c>
      <c r="N161" s="82" t="str">
        <f t="shared" si="74"/>
        <v/>
      </c>
      <c r="O161" s="119" t="str">
        <f t="shared" si="75"/>
        <v/>
      </c>
      <c r="P161" s="81" t="str">
        <f>IF(scriv!I123&lt;&gt;"",scriv!I123,"")</f>
        <v/>
      </c>
      <c r="Q161" s="81" t="str">
        <f>IF(scriv!J123&lt;&gt;"",scriv!J123,"")</f>
        <v/>
      </c>
      <c r="R161" s="81">
        <f>IF(scriv!K123&lt;&gt;"",scriv!K123,
IF(I161&lt;&gt;"",1,$R$36))</f>
        <v>0</v>
      </c>
      <c r="S161" s="81" t="str">
        <f>IF(scriv!L123&lt;&gt;"",scriv!L123,
IF(scriv!AB123&lt;&gt;"",$S$36,"none"))</f>
        <v>none</v>
      </c>
      <c r="T161" s="81" t="str">
        <f>IF(scriv!Q123&lt;&gt;"",scriv!Q123,"")</f>
        <v/>
      </c>
      <c r="U161" s="81" t="str">
        <f>IF(scriv!R123&lt;&gt;"",scriv!R123,"")</f>
        <v/>
      </c>
      <c r="V161" s="81" t="str">
        <f>IF(scriv!S123&lt;&gt;"",scriv!S123,"")</f>
        <v/>
      </c>
      <c r="W161" s="81" t="str">
        <f>IF(scriv!T123&lt;&gt;"",scriv!T123,"")</f>
        <v/>
      </c>
      <c r="X161" s="81" t="str">
        <f>IF($E161="",
( IF(scriv!AD123&lt;&gt;"", LEFT( scriv!AD123, FIND(",",scriv!AD123)-1) &amp; "=" &amp; $AH161 &amp; RIGHT( scriv!AD123, LEN(scriv!AD123) + 1 - FIND(",",scriv!AD123)),
  IF($X$36&lt;&gt;"",LEFT( X$36, FIND(",",X$36)-1) &amp; "=" &amp; $AH161 &amp; RIGHT( X$36, LEN(X$36) + 1 - FIND(",",X$36)),""))),
IF(scriv!M123&lt;&gt;"", LEFT( scriv!M123, FIND(",",scriv!M123)-1) &amp; "=" &amp; $AH161 &amp; RIGHT( scriv!M123, LEN(scriv!M123) + 1 - FIND(",",scriv!M123)),
LEFT( X$37, FIND(",",X$37)-1) &amp; "=" &amp; $AH161 &amp; RIGHT( X$37, LEN(X$37) + 1 - FIND(",",X$37))))</f>
        <v>fadeOn=,0.6</v>
      </c>
      <c r="Y161" s="81" t="str">
        <f>IF($E161="",
( IF(scriv!AE123&lt;&gt;"", LEFT( scriv!AE123, FIND(",",scriv!AE123)-1) &amp; "=" &amp; $AH161 &amp; RIGHT( scriv!AE123, LEN(scriv!AE123) + 1 - FIND(",",scriv!AE123)),
  IF($Y$36&lt;&gt;"",LEFT( Y$36, FIND(",",Y$36)-1) &amp; "=" &amp; $AH161 &amp; RIGHT( Y$36, LEN(Y$36) + 1 - FIND(",",Y$36)),""))),
IF(scriv!N123&lt;&gt;"", LEFT( scriv!N123, FIND(",",scriv!N123)-1) &amp; "=" &amp; $AH161 &amp; RIGHT( scriv!N123, LEN(scriv!N123) + 1 - FIND(",",scriv!N123)),
LEFT( Y$37, FIND(",",Y$37)-1) &amp; "=" &amp; $AH161 &amp; RIGHT( Y$37, LEN(Y$37) + 1 - FIND(",",Y$37))))</f>
        <v>fadeOff=,0.6</v>
      </c>
      <c r="Z161" s="81" t="str">
        <f>IF($E161="",
( IF(scriv!AF123&lt;&gt;"", LEFT( scriv!AF123, FIND(",",scriv!AF123)-1) &amp; "=" &amp; $AH161 &amp; RIGHT( scriv!AF123, LEN(scriv!AF123) + 1 - FIND(",",scriv!AF123)),
  IF($Z$36&lt;&gt;"",LEFT( Z$36, FIND(",",Z$36)-1) &amp; "=" &amp; $AH161 &amp; RIGHT( Z$36, LEN(Z$36) + 1 - FIND(",",Z$36)),""))),
IF(scriv!O123&lt;&gt;"", LEFT( scriv!O123, FIND(",",scriv!O123)-1) &amp; "=" &amp; $AH161 &amp; RIGHT( scriv!O123, LEN(scriv!O123) + 1 - FIND(",",scriv!O123)),
LEFT( Z$37, FIND(",",Z$37)-1) &amp; "=" &amp; $AH161 &amp; RIGHT( Z$37, LEN(Z$37) + 1 - FIND(",",Z$37))))</f>
        <v>drawOpen=,1.2</v>
      </c>
      <c r="AA161" s="81" t="str">
        <f>IF($E161="",
( IF(scriv!AG123&lt;&gt;"", LEFT( scriv!AG123, FIND(",",scriv!AG123)-1) &amp; "=" &amp; $AH161 &amp; RIGHT( scriv!AG123, LEN(scriv!AG123) + 1 - FIND(",",scriv!AG123)),
  IF($AA$36&lt;&gt;"",LEFT( AA$36, FIND(",",AA$36)-1) &amp; "=" &amp; $AH161 &amp; RIGHT( AA$36, LEN(AA$36) + 1 - FIND(",",AA$36)),""))),
IF(scriv!P123&lt;&gt;"", LEFT( scriv!P123, FIND(",",scriv!P123)-1) &amp; "=" &amp; $AH161 &amp; RIGHT( scriv!P123, LEN(scriv!P123) + 1 - FIND(",",scriv!P123)),
LEFT( AA$37, FIND(",",AA$37)-1) &amp; "=" &amp; $AH161 &amp; RIGHT( AA$37, LEN(AA$37) + 1 - FIND(",",AA$37))))</f>
        <v>drawClose=,1.2</v>
      </c>
      <c r="AB161" s="167" t="str">
        <f t="shared" si="69"/>
        <v>noTitle</v>
      </c>
      <c r="AC161" s="167"/>
      <c r="AD161" s="45"/>
      <c r="AE161" s="168"/>
      <c r="AF161" s="169">
        <f>IF(D161="",scriv!B123,"")</f>
        <v>0</v>
      </c>
      <c r="AG161" s="170" t="str">
        <f t="shared" si="76"/>
        <v/>
      </c>
      <c r="AH161" s="169" t="str">
        <f t="shared" si="77"/>
        <v/>
      </c>
      <c r="AI161" s="169" t="str">
        <f t="shared" si="78"/>
        <v/>
      </c>
      <c r="AJ161" s="86">
        <f>ROUNDDOWN( (LEN(scriv!B123)+1) / 2, 0 )</f>
        <v>0</v>
      </c>
      <c r="AK161" s="82">
        <f t="shared" si="79"/>
        <v>0</v>
      </c>
      <c r="AL161" s="82" t="str">
        <f t="shared" si="80"/>
        <v>-</v>
      </c>
      <c r="AM161" s="82" t="str">
        <f t="shared" si="81"/>
        <v>-</v>
      </c>
      <c r="AN161" s="82" t="str">
        <f t="shared" si="82"/>
        <v>-</v>
      </c>
      <c r="AO161" s="82" t="str">
        <f t="shared" si="83"/>
        <v>-</v>
      </c>
      <c r="AP161" s="82" t="str">
        <f t="shared" si="84"/>
        <v>-</v>
      </c>
      <c r="AQ161" s="82" t="str">
        <f t="shared" si="85"/>
        <v>-</v>
      </c>
      <c r="AR161" s="82" t="str">
        <f t="shared" si="86"/>
        <v>-</v>
      </c>
      <c r="AT161" s="82">
        <f t="shared" si="87"/>
        <v>10</v>
      </c>
      <c r="AU161" s="82" t="str">
        <f ca="1">IF(    MAX(OFFSET(AL161,0,0,MATCH("-",AL161:AL$638,0))) = 0,"",
IFERROR(MAX(OFFSET(AL161,0,0,MATCH("-",AL161:AL$638,0))),""))</f>
        <v/>
      </c>
      <c r="AV161" s="82" t="str">
        <f ca="1">IF(    MAX(OFFSET(AM161,0,0,MATCH("-",AM161:AM$638,0))) = 0,"",
IFERROR(MAX(OFFSET(AM161,0,0,MATCH("-",AM161:AM$638,0))),""))</f>
        <v/>
      </c>
      <c r="AW161" s="82" t="str">
        <f ca="1">IF(    MAX(OFFSET(AN161,0,0,MATCH("-",AN161:AN$638,0))) = 0,"",
IFERROR(MAX(OFFSET(AN161,0,0,MATCH("-",AN161:AN$638,0))),""))</f>
        <v/>
      </c>
      <c r="AX161" s="82" t="str">
        <f ca="1">IF(    MAX(OFFSET(AO161,0,0,MATCH("-",AO161:AO$638,0))) = 0,"",
IFERROR(MAX(OFFSET(AO161,0,0,MATCH("-",AO161:AO$638,0))),""))</f>
        <v/>
      </c>
      <c r="AY161" s="82" t="str">
        <f ca="1">IF(    MAX(OFFSET(AP161,0,0,MATCH("-",AP161:AP$638,0))) = 0,"",
IFERROR(MAX(OFFSET(AP161,0,0,MATCH("-",AP161:AP$638,0))),""))</f>
        <v/>
      </c>
      <c r="AZ161" s="82" t="str">
        <f ca="1">IF(    MAX(OFFSET(AQ161,0,0,MATCH("-",AQ161:AQ$638,0))) = 0,"",
IFERROR(MAX(OFFSET(AQ161,0,0,MATCH("-",AQ161:AQ$638,0))),""))</f>
        <v/>
      </c>
      <c r="BA161" s="82" t="str">
        <f ca="1">IF(    MAX(OFFSET(AR161,0,0,MATCH("-",AR161:AR$638,0))) = 0,"",
IFERROR(MAX(OFFSET(AR161,0,0,MATCH("-",AR161:AR$638,0))),""))</f>
        <v/>
      </c>
      <c r="BB161" s="112">
        <f t="shared" ca="1" si="88"/>
        <v>-198</v>
      </c>
      <c r="BC161" s="111" t="str">
        <f t="shared" ca="1" si="89"/>
        <v>Radius</v>
      </c>
      <c r="BD161" s="112">
        <f t="shared" ca="1" si="90"/>
        <v>0</v>
      </c>
      <c r="BE161" s="111">
        <f t="shared" ca="1" si="91"/>
        <v>200</v>
      </c>
      <c r="BF161" s="113" t="e">
        <f t="shared" ca="1" si="92"/>
        <v>#VALUE!</v>
      </c>
      <c r="BG161" s="113" t="e">
        <f t="shared" ca="1" si="93"/>
        <v>#VALUE!</v>
      </c>
      <c r="BH161" s="112">
        <f t="shared" ca="1" si="94"/>
        <v>2000</v>
      </c>
      <c r="BI161" s="112">
        <f t="shared" ca="1" si="95"/>
        <v>200</v>
      </c>
      <c r="BJ161" s="157"/>
      <c r="BK161" s="157"/>
      <c r="BL161" s="158" t="str">
        <f>scriv!AI123</f>
        <v/>
      </c>
      <c r="BM161" s="157"/>
      <c r="BN161" s="157" t="str">
        <f t="shared" si="96"/>
        <v>node</v>
      </c>
      <c r="BO161" s="157"/>
      <c r="BP161" s="159">
        <f t="shared" ca="1" si="97"/>
        <v>0</v>
      </c>
      <c r="BQ161" s="159">
        <f t="shared" ca="1" si="98"/>
        <v>0</v>
      </c>
      <c r="BR161" s="159">
        <f t="shared" si="99"/>
        <v>1</v>
      </c>
      <c r="BS161" s="159" t="str">
        <f t="shared" si="100"/>
        <v>symbol</v>
      </c>
      <c r="BT161" s="157" t="str">
        <f ca="1">IF(scriv!V123&lt;&gt;"",scriv!V123,
IF(E161="",IFERROR(VLOOKUP(BL161,$AH$40:$BT$638,39,FALSE),$BT$36),
$BT$37))</f>
        <v>NodeSquare</v>
      </c>
      <c r="BU161" s="166">
        <f t="shared" ca="1" si="101"/>
        <v>2000</v>
      </c>
      <c r="BV161" s="166">
        <f t="shared" ca="1" si="102"/>
        <v>200</v>
      </c>
      <c r="BW161" s="166">
        <f t="shared" ca="1" si="103"/>
        <v>0</v>
      </c>
      <c r="BX161" s="166">
        <f t="shared" ca="1" si="104"/>
        <v>0</v>
      </c>
      <c r="BY161" s="180" t="str">
        <f t="shared" si="105"/>
        <v/>
      </c>
      <c r="BZ161" s="180" t="str">
        <f t="shared" si="106"/>
        <v/>
      </c>
      <c r="CA161" s="81" t="str">
        <f>IF(scriv!E123&lt;&gt;"",scriv!E123,"")</f>
        <v/>
      </c>
      <c r="CB161" s="82">
        <f t="shared" si="71"/>
        <v>0</v>
      </c>
      <c r="CC161" s="82">
        <f t="shared" si="107"/>
        <v>0</v>
      </c>
      <c r="CD161" s="82" t="str">
        <f t="shared" si="108"/>
        <v>-</v>
      </c>
      <c r="CE161" s="82" t="str">
        <f t="shared" si="109"/>
        <v>-</v>
      </c>
      <c r="CF161" s="82" t="str">
        <f t="shared" si="110"/>
        <v>-</v>
      </c>
      <c r="CG161" s="82" t="str">
        <f t="shared" si="111"/>
        <v>-</v>
      </c>
      <c r="CH161" s="82" t="str">
        <f t="shared" si="112"/>
        <v>-</v>
      </c>
      <c r="CI161" s="82" t="str">
        <f t="shared" si="113"/>
        <v>-</v>
      </c>
      <c r="CJ161" s="82" t="str">
        <f t="shared" si="114"/>
        <v>-</v>
      </c>
      <c r="CK161" s="82" t="str">
        <f t="shared" si="115"/>
        <v>-</v>
      </c>
    </row>
    <row r="162" spans="1:89" s="82" customFormat="1" ht="18" customHeight="1">
      <c r="A162" s="81" t="str">
        <f>scriv!AH124</f>
        <v/>
      </c>
      <c r="B162" s="81" t="str">
        <f>IF(scriv!D124&lt;&gt;"",scriv!D124,"")</f>
        <v/>
      </c>
      <c r="C162" s="81" t="str">
        <f>IF( scriv!AL124&lt;&gt;"", IF(D162&lt;&gt;"","connection ","")&amp;scriv!AL124,IF(D162&lt;&gt;"","connection",""))</f>
        <v/>
      </c>
      <c r="D162" s="82" t="str">
        <f>scriv!AJ124</f>
        <v/>
      </c>
      <c r="E162" s="82" t="str">
        <f>scriv!AK124</f>
        <v/>
      </c>
      <c r="F162" s="156">
        <f>ROW()</f>
        <v>162</v>
      </c>
      <c r="I162" s="81" t="str">
        <f>IF(scriv!AA124&lt;&gt;"",scriv!AA124,J162)</f>
        <v/>
      </c>
      <c r="J162" s="81" t="str">
        <f>IF(scriv!AB124&lt;&gt;"",scriv!AB124,"")</f>
        <v/>
      </c>
      <c r="K162" s="82" t="str">
        <f t="shared" si="72"/>
        <v>none</v>
      </c>
      <c r="L162" s="82" t="str">
        <f t="shared" si="73"/>
        <v>+++&amp;speakTT=</v>
      </c>
      <c r="M162" s="82" t="str">
        <f t="shared" si="70"/>
        <v>OpenClose</v>
      </c>
      <c r="N162" s="82" t="str">
        <f t="shared" si="74"/>
        <v/>
      </c>
      <c r="O162" s="119" t="str">
        <f t="shared" si="75"/>
        <v/>
      </c>
      <c r="P162" s="81" t="str">
        <f>IF(scriv!I124&lt;&gt;"",scriv!I124,"")</f>
        <v/>
      </c>
      <c r="Q162" s="81" t="str">
        <f>IF(scriv!J124&lt;&gt;"",scriv!J124,"")</f>
        <v/>
      </c>
      <c r="R162" s="81">
        <f>IF(scriv!K124&lt;&gt;"",scriv!K124,
IF(I162&lt;&gt;"",1,$R$36))</f>
        <v>0</v>
      </c>
      <c r="S162" s="81" t="str">
        <f>IF(scriv!L124&lt;&gt;"",scriv!L124,
IF(scriv!AB124&lt;&gt;"",$S$36,"none"))</f>
        <v>none</v>
      </c>
      <c r="T162" s="81" t="str">
        <f>IF(scriv!Q124&lt;&gt;"",scriv!Q124,"")</f>
        <v/>
      </c>
      <c r="U162" s="81" t="str">
        <f>IF(scriv!R124&lt;&gt;"",scriv!R124,"")</f>
        <v/>
      </c>
      <c r="V162" s="81" t="str">
        <f>IF(scriv!S124&lt;&gt;"",scriv!S124,"")</f>
        <v/>
      </c>
      <c r="W162" s="81" t="str">
        <f>IF(scriv!T124&lt;&gt;"",scriv!T124,"")</f>
        <v/>
      </c>
      <c r="X162" s="81" t="str">
        <f>IF($E162="",
( IF(scriv!AD124&lt;&gt;"", LEFT( scriv!AD124, FIND(",",scriv!AD124)-1) &amp; "=" &amp; $AH162 &amp; RIGHT( scriv!AD124, LEN(scriv!AD124) + 1 - FIND(",",scriv!AD124)),
  IF($X$36&lt;&gt;"",LEFT( X$36, FIND(",",X$36)-1) &amp; "=" &amp; $AH162 &amp; RIGHT( X$36, LEN(X$36) + 1 - FIND(",",X$36)),""))),
IF(scriv!M124&lt;&gt;"", LEFT( scriv!M124, FIND(",",scriv!M124)-1) &amp; "=" &amp; $AH162 &amp; RIGHT( scriv!M124, LEN(scriv!M124) + 1 - FIND(",",scriv!M124)),
LEFT( X$37, FIND(",",X$37)-1) &amp; "=" &amp; $AH162 &amp; RIGHT( X$37, LEN(X$37) + 1 - FIND(",",X$37))))</f>
        <v>fadeOn=,0.6</v>
      </c>
      <c r="Y162" s="81" t="str">
        <f>IF($E162="",
( IF(scriv!AE124&lt;&gt;"", LEFT( scriv!AE124, FIND(",",scriv!AE124)-1) &amp; "=" &amp; $AH162 &amp; RIGHT( scriv!AE124, LEN(scriv!AE124) + 1 - FIND(",",scriv!AE124)),
  IF($Y$36&lt;&gt;"",LEFT( Y$36, FIND(",",Y$36)-1) &amp; "=" &amp; $AH162 &amp; RIGHT( Y$36, LEN(Y$36) + 1 - FIND(",",Y$36)),""))),
IF(scriv!N124&lt;&gt;"", LEFT( scriv!N124, FIND(",",scriv!N124)-1) &amp; "=" &amp; $AH162 &amp; RIGHT( scriv!N124, LEN(scriv!N124) + 1 - FIND(",",scriv!N124)),
LEFT( Y$37, FIND(",",Y$37)-1) &amp; "=" &amp; $AH162 &amp; RIGHT( Y$37, LEN(Y$37) + 1 - FIND(",",Y$37))))</f>
        <v>fadeOff=,0.6</v>
      </c>
      <c r="Z162" s="81" t="str">
        <f>IF($E162="",
( IF(scriv!AF124&lt;&gt;"", LEFT( scriv!AF124, FIND(",",scriv!AF124)-1) &amp; "=" &amp; $AH162 &amp; RIGHT( scriv!AF124, LEN(scriv!AF124) + 1 - FIND(",",scriv!AF124)),
  IF($Z$36&lt;&gt;"",LEFT( Z$36, FIND(",",Z$36)-1) &amp; "=" &amp; $AH162 &amp; RIGHT( Z$36, LEN(Z$36) + 1 - FIND(",",Z$36)),""))),
IF(scriv!O124&lt;&gt;"", LEFT( scriv!O124, FIND(",",scriv!O124)-1) &amp; "=" &amp; $AH162 &amp; RIGHT( scriv!O124, LEN(scriv!O124) + 1 - FIND(",",scriv!O124)),
LEFT( Z$37, FIND(",",Z$37)-1) &amp; "=" &amp; $AH162 &amp; RIGHT( Z$37, LEN(Z$37) + 1 - FIND(",",Z$37))))</f>
        <v>drawOpen=,1.2</v>
      </c>
      <c r="AA162" s="81" t="str">
        <f>IF($E162="",
( IF(scriv!AG124&lt;&gt;"", LEFT( scriv!AG124, FIND(",",scriv!AG124)-1) &amp; "=" &amp; $AH162 &amp; RIGHT( scriv!AG124, LEN(scriv!AG124) + 1 - FIND(",",scriv!AG124)),
  IF($AA$36&lt;&gt;"",LEFT( AA$36, FIND(",",AA$36)-1) &amp; "=" &amp; $AH162 &amp; RIGHT( AA$36, LEN(AA$36) + 1 - FIND(",",AA$36)),""))),
IF(scriv!P124&lt;&gt;"", LEFT( scriv!P124, FIND(",",scriv!P124)-1) &amp; "=" &amp; $AH162 &amp; RIGHT( scriv!P124, LEN(scriv!P124) + 1 - FIND(",",scriv!P124)),
LEFT( AA$37, FIND(",",AA$37)-1) &amp; "=" &amp; $AH162 &amp; RIGHT( AA$37, LEN(AA$37) + 1 - FIND(",",AA$37))))</f>
        <v>drawClose=,1.2</v>
      </c>
      <c r="AB162" s="167" t="str">
        <f t="shared" si="69"/>
        <v>noTitle</v>
      </c>
      <c r="AC162" s="167"/>
      <c r="AD162" s="45"/>
      <c r="AE162" s="168"/>
      <c r="AF162" s="169">
        <f>IF(D162="",scriv!B124,"")</f>
        <v>0</v>
      </c>
      <c r="AG162" s="170" t="str">
        <f t="shared" si="76"/>
        <v/>
      </c>
      <c r="AH162" s="169" t="str">
        <f t="shared" si="77"/>
        <v/>
      </c>
      <c r="AI162" s="169" t="str">
        <f t="shared" si="78"/>
        <v/>
      </c>
      <c r="AJ162" s="86">
        <f>ROUNDDOWN( (LEN(scriv!B124)+1) / 2, 0 )</f>
        <v>0</v>
      </c>
      <c r="AK162" s="82">
        <f t="shared" si="79"/>
        <v>0</v>
      </c>
      <c r="AL162" s="82" t="str">
        <f t="shared" si="80"/>
        <v>-</v>
      </c>
      <c r="AM162" s="82" t="str">
        <f t="shared" si="81"/>
        <v>-</v>
      </c>
      <c r="AN162" s="82" t="str">
        <f t="shared" si="82"/>
        <v>-</v>
      </c>
      <c r="AO162" s="82" t="str">
        <f t="shared" si="83"/>
        <v>-</v>
      </c>
      <c r="AP162" s="82" t="str">
        <f t="shared" si="84"/>
        <v>-</v>
      </c>
      <c r="AQ162" s="82" t="str">
        <f t="shared" si="85"/>
        <v>-</v>
      </c>
      <c r="AR162" s="82" t="str">
        <f t="shared" si="86"/>
        <v>-</v>
      </c>
      <c r="AT162" s="82">
        <f t="shared" si="87"/>
        <v>10</v>
      </c>
      <c r="AU162" s="82" t="str">
        <f ca="1">IF(    MAX(OFFSET(AL162,0,0,MATCH("-",AL162:AL$638,0))) = 0,"",
IFERROR(MAX(OFFSET(AL162,0,0,MATCH("-",AL162:AL$638,0))),""))</f>
        <v/>
      </c>
      <c r="AV162" s="82" t="str">
        <f ca="1">IF(    MAX(OFFSET(AM162,0,0,MATCH("-",AM162:AM$638,0))) = 0,"",
IFERROR(MAX(OFFSET(AM162,0,0,MATCH("-",AM162:AM$638,0))),""))</f>
        <v/>
      </c>
      <c r="AW162" s="82" t="str">
        <f ca="1">IF(    MAX(OFFSET(AN162,0,0,MATCH("-",AN162:AN$638,0))) = 0,"",
IFERROR(MAX(OFFSET(AN162,0,0,MATCH("-",AN162:AN$638,0))),""))</f>
        <v/>
      </c>
      <c r="AX162" s="82" t="str">
        <f ca="1">IF(    MAX(OFFSET(AO162,0,0,MATCH("-",AO162:AO$638,0))) = 0,"",
IFERROR(MAX(OFFSET(AO162,0,0,MATCH("-",AO162:AO$638,0))),""))</f>
        <v/>
      </c>
      <c r="AY162" s="82" t="str">
        <f ca="1">IF(    MAX(OFFSET(AP162,0,0,MATCH("-",AP162:AP$638,0))) = 0,"",
IFERROR(MAX(OFFSET(AP162,0,0,MATCH("-",AP162:AP$638,0))),""))</f>
        <v/>
      </c>
      <c r="AZ162" s="82" t="str">
        <f ca="1">IF(    MAX(OFFSET(AQ162,0,0,MATCH("-",AQ162:AQ$638,0))) = 0,"",
IFERROR(MAX(OFFSET(AQ162,0,0,MATCH("-",AQ162:AQ$638,0))),""))</f>
        <v/>
      </c>
      <c r="BA162" s="82" t="str">
        <f ca="1">IF(    MAX(OFFSET(AR162,0,0,MATCH("-",AR162:AR$638,0))) = 0,"",
IFERROR(MAX(OFFSET(AR162,0,0,MATCH("-",AR162:AR$638,0))),""))</f>
        <v/>
      </c>
      <c r="BB162" s="112">
        <f t="shared" ca="1" si="88"/>
        <v>-198</v>
      </c>
      <c r="BC162" s="111" t="str">
        <f t="shared" ca="1" si="89"/>
        <v>Radius</v>
      </c>
      <c r="BD162" s="112">
        <f t="shared" ca="1" si="90"/>
        <v>0</v>
      </c>
      <c r="BE162" s="111">
        <f t="shared" ca="1" si="91"/>
        <v>200</v>
      </c>
      <c r="BF162" s="113" t="e">
        <f t="shared" ca="1" si="92"/>
        <v>#VALUE!</v>
      </c>
      <c r="BG162" s="113" t="e">
        <f t="shared" ca="1" si="93"/>
        <v>#VALUE!</v>
      </c>
      <c r="BH162" s="112">
        <f t="shared" ca="1" si="94"/>
        <v>2000</v>
      </c>
      <c r="BI162" s="112">
        <f t="shared" ca="1" si="95"/>
        <v>200</v>
      </c>
      <c r="BJ162" s="157"/>
      <c r="BK162" s="157"/>
      <c r="BL162" s="158" t="str">
        <f>scriv!AI124</f>
        <v/>
      </c>
      <c r="BM162" s="157"/>
      <c r="BN162" s="157" t="str">
        <f t="shared" si="96"/>
        <v>node</v>
      </c>
      <c r="BO162" s="157"/>
      <c r="BP162" s="159">
        <f t="shared" ca="1" si="97"/>
        <v>0</v>
      </c>
      <c r="BQ162" s="159">
        <f t="shared" ca="1" si="98"/>
        <v>0</v>
      </c>
      <c r="BR162" s="159">
        <f t="shared" si="99"/>
        <v>1</v>
      </c>
      <c r="BS162" s="159" t="str">
        <f t="shared" si="100"/>
        <v>symbol</v>
      </c>
      <c r="BT162" s="157" t="str">
        <f ca="1">IF(scriv!V124&lt;&gt;"",scriv!V124,
IF(E162="",IFERROR(VLOOKUP(BL162,$AH$40:$BT$638,39,FALSE),$BT$36),
$BT$37))</f>
        <v>NodeSquare</v>
      </c>
      <c r="BU162" s="166">
        <f t="shared" ca="1" si="101"/>
        <v>2000</v>
      </c>
      <c r="BV162" s="166">
        <f t="shared" ca="1" si="102"/>
        <v>200</v>
      </c>
      <c r="BW162" s="166">
        <f t="shared" ca="1" si="103"/>
        <v>0</v>
      </c>
      <c r="BX162" s="166">
        <f t="shared" ca="1" si="104"/>
        <v>0</v>
      </c>
      <c r="BY162" s="180" t="str">
        <f t="shared" si="105"/>
        <v/>
      </c>
      <c r="BZ162" s="180" t="str">
        <f t="shared" si="106"/>
        <v/>
      </c>
      <c r="CA162" s="81" t="str">
        <f>IF(scriv!E124&lt;&gt;"",scriv!E124,"")</f>
        <v/>
      </c>
      <c r="CB162" s="82">
        <f t="shared" si="71"/>
        <v>0</v>
      </c>
      <c r="CC162" s="82">
        <f t="shared" si="107"/>
        <v>0</v>
      </c>
      <c r="CD162" s="82" t="str">
        <f t="shared" si="108"/>
        <v>-</v>
      </c>
      <c r="CE162" s="82" t="str">
        <f t="shared" si="109"/>
        <v>-</v>
      </c>
      <c r="CF162" s="82" t="str">
        <f t="shared" si="110"/>
        <v>-</v>
      </c>
      <c r="CG162" s="82" t="str">
        <f t="shared" si="111"/>
        <v>-</v>
      </c>
      <c r="CH162" s="82" t="str">
        <f t="shared" si="112"/>
        <v>-</v>
      </c>
      <c r="CI162" s="82" t="str">
        <f t="shared" si="113"/>
        <v>-</v>
      </c>
      <c r="CJ162" s="82" t="str">
        <f t="shared" si="114"/>
        <v>-</v>
      </c>
      <c r="CK162" s="82" t="str">
        <f t="shared" si="115"/>
        <v>-</v>
      </c>
    </row>
    <row r="163" spans="1:89" s="82" customFormat="1" ht="18" customHeight="1">
      <c r="A163" s="81" t="str">
        <f>scriv!AH125</f>
        <v/>
      </c>
      <c r="B163" s="81" t="str">
        <f>IF(scriv!D125&lt;&gt;"",scriv!D125,"")</f>
        <v/>
      </c>
      <c r="C163" s="81" t="str">
        <f>IF( scriv!AL125&lt;&gt;"", IF(D163&lt;&gt;"","connection ","")&amp;scriv!AL125,IF(D163&lt;&gt;"","connection",""))</f>
        <v/>
      </c>
      <c r="D163" s="82" t="str">
        <f>scriv!AJ125</f>
        <v/>
      </c>
      <c r="E163" s="82" t="str">
        <f>scriv!AK125</f>
        <v/>
      </c>
      <c r="F163" s="156">
        <f>ROW()</f>
        <v>163</v>
      </c>
      <c r="I163" s="81" t="str">
        <f>IF(scriv!AA125&lt;&gt;"",scriv!AA125,J163)</f>
        <v/>
      </c>
      <c r="J163" s="81" t="str">
        <f>IF(scriv!AB125&lt;&gt;"",scriv!AB125,"")</f>
        <v/>
      </c>
      <c r="K163" s="82" t="str">
        <f t="shared" si="72"/>
        <v>none</v>
      </c>
      <c r="L163" s="82" t="str">
        <f t="shared" si="73"/>
        <v>+++&amp;speakTT=</v>
      </c>
      <c r="M163" s="82" t="str">
        <f t="shared" si="70"/>
        <v>OpenClose</v>
      </c>
      <c r="N163" s="82" t="str">
        <f t="shared" si="74"/>
        <v/>
      </c>
      <c r="O163" s="119" t="str">
        <f t="shared" si="75"/>
        <v/>
      </c>
      <c r="P163" s="81" t="str">
        <f>IF(scriv!I125&lt;&gt;"",scriv!I125,"")</f>
        <v/>
      </c>
      <c r="Q163" s="81" t="str">
        <f>IF(scriv!J125&lt;&gt;"",scriv!J125,"")</f>
        <v/>
      </c>
      <c r="R163" s="81">
        <f>IF(scriv!K125&lt;&gt;"",scriv!K125,
IF(I163&lt;&gt;"",1,$R$36))</f>
        <v>0</v>
      </c>
      <c r="S163" s="81" t="str">
        <f>IF(scriv!L125&lt;&gt;"",scriv!L125,
IF(scriv!AB125&lt;&gt;"",$S$36,"none"))</f>
        <v>none</v>
      </c>
      <c r="T163" s="81" t="str">
        <f>IF(scriv!Q125&lt;&gt;"",scriv!Q125,"")</f>
        <v/>
      </c>
      <c r="U163" s="81" t="str">
        <f>IF(scriv!R125&lt;&gt;"",scriv!R125,"")</f>
        <v/>
      </c>
      <c r="V163" s="81" t="str">
        <f>IF(scriv!S125&lt;&gt;"",scriv!S125,"")</f>
        <v/>
      </c>
      <c r="W163" s="81" t="str">
        <f>IF(scriv!T125&lt;&gt;"",scriv!T125,"")</f>
        <v/>
      </c>
      <c r="X163" s="81" t="str">
        <f>IF($E163="",
( IF(scriv!AD125&lt;&gt;"", LEFT( scriv!AD125, FIND(",",scriv!AD125)-1) &amp; "=" &amp; $AH163 &amp; RIGHT( scriv!AD125, LEN(scriv!AD125) + 1 - FIND(",",scriv!AD125)),
  IF($X$36&lt;&gt;"",LEFT( X$36, FIND(",",X$36)-1) &amp; "=" &amp; $AH163 &amp; RIGHT( X$36, LEN(X$36) + 1 - FIND(",",X$36)),""))),
IF(scriv!M125&lt;&gt;"", LEFT( scriv!M125, FIND(",",scriv!M125)-1) &amp; "=" &amp; $AH163 &amp; RIGHT( scriv!M125, LEN(scriv!M125) + 1 - FIND(",",scriv!M125)),
LEFT( X$37, FIND(",",X$37)-1) &amp; "=" &amp; $AH163 &amp; RIGHT( X$37, LEN(X$37) + 1 - FIND(",",X$37))))</f>
        <v>fadeOn=,0.6</v>
      </c>
      <c r="Y163" s="81" t="str">
        <f>IF($E163="",
( IF(scriv!AE125&lt;&gt;"", LEFT( scriv!AE125, FIND(",",scriv!AE125)-1) &amp; "=" &amp; $AH163 &amp; RIGHT( scriv!AE125, LEN(scriv!AE125) + 1 - FIND(",",scriv!AE125)),
  IF($Y$36&lt;&gt;"",LEFT( Y$36, FIND(",",Y$36)-1) &amp; "=" &amp; $AH163 &amp; RIGHT( Y$36, LEN(Y$36) + 1 - FIND(",",Y$36)),""))),
IF(scriv!N125&lt;&gt;"", LEFT( scriv!N125, FIND(",",scriv!N125)-1) &amp; "=" &amp; $AH163 &amp; RIGHT( scriv!N125, LEN(scriv!N125) + 1 - FIND(",",scriv!N125)),
LEFT( Y$37, FIND(",",Y$37)-1) &amp; "=" &amp; $AH163 &amp; RIGHT( Y$37, LEN(Y$37) + 1 - FIND(",",Y$37))))</f>
        <v>fadeOff=,0.6</v>
      </c>
      <c r="Z163" s="81" t="str">
        <f>IF($E163="",
( IF(scriv!AF125&lt;&gt;"", LEFT( scriv!AF125, FIND(",",scriv!AF125)-1) &amp; "=" &amp; $AH163 &amp; RIGHT( scriv!AF125, LEN(scriv!AF125) + 1 - FIND(",",scriv!AF125)),
  IF($Z$36&lt;&gt;"",LEFT( Z$36, FIND(",",Z$36)-1) &amp; "=" &amp; $AH163 &amp; RIGHT( Z$36, LEN(Z$36) + 1 - FIND(",",Z$36)),""))),
IF(scriv!O125&lt;&gt;"", LEFT( scriv!O125, FIND(",",scriv!O125)-1) &amp; "=" &amp; $AH163 &amp; RIGHT( scriv!O125, LEN(scriv!O125) + 1 - FIND(",",scriv!O125)),
LEFT( Z$37, FIND(",",Z$37)-1) &amp; "=" &amp; $AH163 &amp; RIGHT( Z$37, LEN(Z$37) + 1 - FIND(",",Z$37))))</f>
        <v>drawOpen=,1.2</v>
      </c>
      <c r="AA163" s="81" t="str">
        <f>IF($E163="",
( IF(scriv!AG125&lt;&gt;"", LEFT( scriv!AG125, FIND(",",scriv!AG125)-1) &amp; "=" &amp; $AH163 &amp; RIGHT( scriv!AG125, LEN(scriv!AG125) + 1 - FIND(",",scriv!AG125)),
  IF($AA$36&lt;&gt;"",LEFT( AA$36, FIND(",",AA$36)-1) &amp; "=" &amp; $AH163 &amp; RIGHT( AA$36, LEN(AA$36) + 1 - FIND(",",AA$36)),""))),
IF(scriv!P125&lt;&gt;"", LEFT( scriv!P125, FIND(",",scriv!P125)-1) &amp; "=" &amp; $AH163 &amp; RIGHT( scriv!P125, LEN(scriv!P125) + 1 - FIND(",",scriv!P125)),
LEFT( AA$37, FIND(",",AA$37)-1) &amp; "=" &amp; $AH163 &amp; RIGHT( AA$37, LEN(AA$37) + 1 - FIND(",",AA$37))))</f>
        <v>drawClose=,1.2</v>
      </c>
      <c r="AB163" s="167" t="str">
        <f t="shared" si="69"/>
        <v>noTitle</v>
      </c>
      <c r="AC163" s="167"/>
      <c r="AD163" s="45"/>
      <c r="AE163" s="168"/>
      <c r="AF163" s="169">
        <f>IF(D163="",scriv!B125,"")</f>
        <v>0</v>
      </c>
      <c r="AG163" s="170" t="str">
        <f t="shared" si="76"/>
        <v/>
      </c>
      <c r="AH163" s="169" t="str">
        <f t="shared" si="77"/>
        <v/>
      </c>
      <c r="AI163" s="169" t="str">
        <f t="shared" si="78"/>
        <v/>
      </c>
      <c r="AJ163" s="86">
        <f>ROUNDDOWN( (LEN(scriv!B125)+1) / 2, 0 )</f>
        <v>0</v>
      </c>
      <c r="AK163" s="82">
        <f t="shared" si="79"/>
        <v>0</v>
      </c>
      <c r="AL163" s="82" t="str">
        <f t="shared" si="80"/>
        <v>-</v>
      </c>
      <c r="AM163" s="82" t="str">
        <f t="shared" si="81"/>
        <v>-</v>
      </c>
      <c r="AN163" s="82" t="str">
        <f t="shared" si="82"/>
        <v>-</v>
      </c>
      <c r="AO163" s="82" t="str">
        <f t="shared" si="83"/>
        <v>-</v>
      </c>
      <c r="AP163" s="82" t="str">
        <f t="shared" si="84"/>
        <v>-</v>
      </c>
      <c r="AQ163" s="82" t="str">
        <f t="shared" si="85"/>
        <v>-</v>
      </c>
      <c r="AR163" s="82" t="str">
        <f t="shared" si="86"/>
        <v>-</v>
      </c>
      <c r="AT163" s="82">
        <f t="shared" si="87"/>
        <v>10</v>
      </c>
      <c r="AU163" s="82" t="str">
        <f ca="1">IF(    MAX(OFFSET(AL163,0,0,MATCH("-",AL163:AL$638,0))) = 0,"",
IFERROR(MAX(OFFSET(AL163,0,0,MATCH("-",AL163:AL$638,0))),""))</f>
        <v/>
      </c>
      <c r="AV163" s="82" t="str">
        <f ca="1">IF(    MAX(OFFSET(AM163,0,0,MATCH("-",AM163:AM$638,0))) = 0,"",
IFERROR(MAX(OFFSET(AM163,0,0,MATCH("-",AM163:AM$638,0))),""))</f>
        <v/>
      </c>
      <c r="AW163" s="82" t="str">
        <f ca="1">IF(    MAX(OFFSET(AN163,0,0,MATCH("-",AN163:AN$638,0))) = 0,"",
IFERROR(MAX(OFFSET(AN163,0,0,MATCH("-",AN163:AN$638,0))),""))</f>
        <v/>
      </c>
      <c r="AX163" s="82" t="str">
        <f ca="1">IF(    MAX(OFFSET(AO163,0,0,MATCH("-",AO163:AO$638,0))) = 0,"",
IFERROR(MAX(OFFSET(AO163,0,0,MATCH("-",AO163:AO$638,0))),""))</f>
        <v/>
      </c>
      <c r="AY163" s="82" t="str">
        <f ca="1">IF(    MAX(OFFSET(AP163,0,0,MATCH("-",AP163:AP$638,0))) = 0,"",
IFERROR(MAX(OFFSET(AP163,0,0,MATCH("-",AP163:AP$638,0))),""))</f>
        <v/>
      </c>
      <c r="AZ163" s="82" t="str">
        <f ca="1">IF(    MAX(OFFSET(AQ163,0,0,MATCH("-",AQ163:AQ$638,0))) = 0,"",
IFERROR(MAX(OFFSET(AQ163,0,0,MATCH("-",AQ163:AQ$638,0))),""))</f>
        <v/>
      </c>
      <c r="BA163" s="82" t="str">
        <f ca="1">IF(    MAX(OFFSET(AR163,0,0,MATCH("-",AR163:AR$638,0))) = 0,"",
IFERROR(MAX(OFFSET(AR163,0,0,MATCH("-",AR163:AR$638,0))),""))</f>
        <v/>
      </c>
      <c r="BB163" s="112">
        <f t="shared" ca="1" si="88"/>
        <v>-198</v>
      </c>
      <c r="BC163" s="111" t="str">
        <f t="shared" ca="1" si="89"/>
        <v>Radius</v>
      </c>
      <c r="BD163" s="112">
        <f t="shared" ca="1" si="90"/>
        <v>0</v>
      </c>
      <c r="BE163" s="111">
        <f t="shared" ca="1" si="91"/>
        <v>200</v>
      </c>
      <c r="BF163" s="113" t="e">
        <f t="shared" ca="1" si="92"/>
        <v>#VALUE!</v>
      </c>
      <c r="BG163" s="113" t="e">
        <f t="shared" ca="1" si="93"/>
        <v>#VALUE!</v>
      </c>
      <c r="BH163" s="112">
        <f t="shared" ca="1" si="94"/>
        <v>2000</v>
      </c>
      <c r="BI163" s="112">
        <f t="shared" ca="1" si="95"/>
        <v>200</v>
      </c>
      <c r="BJ163" s="157"/>
      <c r="BK163" s="157"/>
      <c r="BL163" s="158" t="str">
        <f>scriv!AI125</f>
        <v/>
      </c>
      <c r="BM163" s="157"/>
      <c r="BN163" s="157" t="str">
        <f t="shared" si="96"/>
        <v>node</v>
      </c>
      <c r="BO163" s="157"/>
      <c r="BP163" s="159">
        <f t="shared" ca="1" si="97"/>
        <v>0</v>
      </c>
      <c r="BQ163" s="159">
        <f t="shared" ca="1" si="98"/>
        <v>0</v>
      </c>
      <c r="BR163" s="159">
        <f t="shared" si="99"/>
        <v>1</v>
      </c>
      <c r="BS163" s="159" t="str">
        <f t="shared" si="100"/>
        <v>symbol</v>
      </c>
      <c r="BT163" s="157" t="str">
        <f ca="1">IF(scriv!V125&lt;&gt;"",scriv!V125,
IF(E163="",IFERROR(VLOOKUP(BL163,$AH$40:$BT$638,39,FALSE),$BT$36),
$BT$37))</f>
        <v>NodeSquare</v>
      </c>
      <c r="BU163" s="166">
        <f t="shared" ca="1" si="101"/>
        <v>2000</v>
      </c>
      <c r="BV163" s="166">
        <f t="shared" ca="1" si="102"/>
        <v>200</v>
      </c>
      <c r="BW163" s="166">
        <f t="shared" ca="1" si="103"/>
        <v>0</v>
      </c>
      <c r="BX163" s="166">
        <f t="shared" ca="1" si="104"/>
        <v>0</v>
      </c>
      <c r="BY163" s="180" t="str">
        <f t="shared" si="105"/>
        <v/>
      </c>
      <c r="BZ163" s="180" t="str">
        <f t="shared" si="106"/>
        <v/>
      </c>
      <c r="CA163" s="81" t="str">
        <f>IF(scriv!E125&lt;&gt;"",scriv!E125,"")</f>
        <v/>
      </c>
      <c r="CB163" s="82">
        <f t="shared" si="71"/>
        <v>0</v>
      </c>
      <c r="CC163" s="82">
        <f t="shared" si="107"/>
        <v>0</v>
      </c>
      <c r="CD163" s="82" t="str">
        <f t="shared" si="108"/>
        <v>-</v>
      </c>
      <c r="CE163" s="82" t="str">
        <f t="shared" si="109"/>
        <v>-</v>
      </c>
      <c r="CF163" s="82" t="str">
        <f t="shared" si="110"/>
        <v>-</v>
      </c>
      <c r="CG163" s="82" t="str">
        <f t="shared" si="111"/>
        <v>-</v>
      </c>
      <c r="CH163" s="82" t="str">
        <f t="shared" si="112"/>
        <v>-</v>
      </c>
      <c r="CI163" s="82" t="str">
        <f t="shared" si="113"/>
        <v>-</v>
      </c>
      <c r="CJ163" s="82" t="str">
        <f t="shared" si="114"/>
        <v>-</v>
      </c>
      <c r="CK163" s="82" t="str">
        <f t="shared" si="115"/>
        <v>-</v>
      </c>
    </row>
    <row r="164" spans="1:89" s="82" customFormat="1" ht="18" customHeight="1">
      <c r="A164" s="81" t="str">
        <f>scriv!AH126</f>
        <v/>
      </c>
      <c r="B164" s="81" t="str">
        <f>IF(scriv!D126&lt;&gt;"",scriv!D126,"")</f>
        <v/>
      </c>
      <c r="C164" s="81" t="str">
        <f>IF( scriv!AL126&lt;&gt;"", IF(D164&lt;&gt;"","connection ","")&amp;scriv!AL126,IF(D164&lt;&gt;"","connection",""))</f>
        <v/>
      </c>
      <c r="D164" s="82" t="str">
        <f>scriv!AJ126</f>
        <v/>
      </c>
      <c r="E164" s="82" t="str">
        <f>scriv!AK126</f>
        <v/>
      </c>
      <c r="F164" s="156">
        <f>ROW()</f>
        <v>164</v>
      </c>
      <c r="I164" s="81" t="str">
        <f>IF(scriv!AA126&lt;&gt;"",scriv!AA126,J164)</f>
        <v/>
      </c>
      <c r="J164" s="81" t="str">
        <f>IF(scriv!AB126&lt;&gt;"",scriv!AB126,"")</f>
        <v/>
      </c>
      <c r="K164" s="82" t="str">
        <f t="shared" si="72"/>
        <v>none</v>
      </c>
      <c r="L164" s="82" t="str">
        <f t="shared" si="73"/>
        <v>+++&amp;speakTT=</v>
      </c>
      <c r="M164" s="82" t="str">
        <f t="shared" si="70"/>
        <v>OpenClose</v>
      </c>
      <c r="N164" s="82" t="str">
        <f t="shared" si="74"/>
        <v/>
      </c>
      <c r="O164" s="119" t="str">
        <f t="shared" si="75"/>
        <v/>
      </c>
      <c r="P164" s="81" t="str">
        <f>IF(scriv!I126&lt;&gt;"",scriv!I126,"")</f>
        <v/>
      </c>
      <c r="Q164" s="81" t="str">
        <f>IF(scriv!J126&lt;&gt;"",scriv!J126,"")</f>
        <v/>
      </c>
      <c r="R164" s="81">
        <f>IF(scriv!K126&lt;&gt;"",scriv!K126,
IF(I164&lt;&gt;"",1,$R$36))</f>
        <v>0</v>
      </c>
      <c r="S164" s="81" t="str">
        <f>IF(scriv!L126&lt;&gt;"",scriv!L126,
IF(scriv!AB126&lt;&gt;"",$S$36,"none"))</f>
        <v>none</v>
      </c>
      <c r="T164" s="81" t="str">
        <f>IF(scriv!Q126&lt;&gt;"",scriv!Q126,"")</f>
        <v/>
      </c>
      <c r="U164" s="81" t="str">
        <f>IF(scriv!R126&lt;&gt;"",scriv!R126,"")</f>
        <v/>
      </c>
      <c r="V164" s="81" t="str">
        <f>IF(scriv!S126&lt;&gt;"",scriv!S126,"")</f>
        <v/>
      </c>
      <c r="W164" s="81" t="str">
        <f>IF(scriv!T126&lt;&gt;"",scriv!T126,"")</f>
        <v/>
      </c>
      <c r="X164" s="81" t="str">
        <f>IF($E164="",
( IF(scriv!AD126&lt;&gt;"", LEFT( scriv!AD126, FIND(",",scriv!AD126)-1) &amp; "=" &amp; $AH164 &amp; RIGHT( scriv!AD126, LEN(scriv!AD126) + 1 - FIND(",",scriv!AD126)),
  IF($X$36&lt;&gt;"",LEFT( X$36, FIND(",",X$36)-1) &amp; "=" &amp; $AH164 &amp; RIGHT( X$36, LEN(X$36) + 1 - FIND(",",X$36)),""))),
IF(scriv!M126&lt;&gt;"", LEFT( scriv!M126, FIND(",",scriv!M126)-1) &amp; "=" &amp; $AH164 &amp; RIGHT( scriv!M126, LEN(scriv!M126) + 1 - FIND(",",scriv!M126)),
LEFT( X$37, FIND(",",X$37)-1) &amp; "=" &amp; $AH164 &amp; RIGHT( X$37, LEN(X$37) + 1 - FIND(",",X$37))))</f>
        <v>fadeOn=,0.6</v>
      </c>
      <c r="Y164" s="81" t="str">
        <f>IF($E164="",
( IF(scriv!AE126&lt;&gt;"", LEFT( scriv!AE126, FIND(",",scriv!AE126)-1) &amp; "=" &amp; $AH164 &amp; RIGHT( scriv!AE126, LEN(scriv!AE126) + 1 - FIND(",",scriv!AE126)),
  IF($Y$36&lt;&gt;"",LEFT( Y$36, FIND(",",Y$36)-1) &amp; "=" &amp; $AH164 &amp; RIGHT( Y$36, LEN(Y$36) + 1 - FIND(",",Y$36)),""))),
IF(scriv!N126&lt;&gt;"", LEFT( scriv!N126, FIND(",",scriv!N126)-1) &amp; "=" &amp; $AH164 &amp; RIGHT( scriv!N126, LEN(scriv!N126) + 1 - FIND(",",scriv!N126)),
LEFT( Y$37, FIND(",",Y$37)-1) &amp; "=" &amp; $AH164 &amp; RIGHT( Y$37, LEN(Y$37) + 1 - FIND(",",Y$37))))</f>
        <v>fadeOff=,0.6</v>
      </c>
      <c r="Z164" s="81" t="str">
        <f>IF($E164="",
( IF(scriv!AF126&lt;&gt;"", LEFT( scriv!AF126, FIND(",",scriv!AF126)-1) &amp; "=" &amp; $AH164 &amp; RIGHT( scriv!AF126, LEN(scriv!AF126) + 1 - FIND(",",scriv!AF126)),
  IF($Z$36&lt;&gt;"",LEFT( Z$36, FIND(",",Z$36)-1) &amp; "=" &amp; $AH164 &amp; RIGHT( Z$36, LEN(Z$36) + 1 - FIND(",",Z$36)),""))),
IF(scriv!O126&lt;&gt;"", LEFT( scriv!O126, FIND(",",scriv!O126)-1) &amp; "=" &amp; $AH164 &amp; RIGHT( scriv!O126, LEN(scriv!O126) + 1 - FIND(",",scriv!O126)),
LEFT( Z$37, FIND(",",Z$37)-1) &amp; "=" &amp; $AH164 &amp; RIGHT( Z$37, LEN(Z$37) + 1 - FIND(",",Z$37))))</f>
        <v>drawOpen=,1.2</v>
      </c>
      <c r="AA164" s="81" t="str">
        <f>IF($E164="",
( IF(scriv!AG126&lt;&gt;"", LEFT( scriv!AG126, FIND(",",scriv!AG126)-1) &amp; "=" &amp; $AH164 &amp; RIGHT( scriv!AG126, LEN(scriv!AG126) + 1 - FIND(",",scriv!AG126)),
  IF($AA$36&lt;&gt;"",LEFT( AA$36, FIND(",",AA$36)-1) &amp; "=" &amp; $AH164 &amp; RIGHT( AA$36, LEN(AA$36) + 1 - FIND(",",AA$36)),""))),
IF(scriv!P126&lt;&gt;"", LEFT( scriv!P126, FIND(",",scriv!P126)-1) &amp; "=" &amp; $AH164 &amp; RIGHT( scriv!P126, LEN(scriv!P126) + 1 - FIND(",",scriv!P126)),
LEFT( AA$37, FIND(",",AA$37)-1) &amp; "=" &amp; $AH164 &amp; RIGHT( AA$37, LEN(AA$37) + 1 - FIND(",",AA$37))))</f>
        <v>drawClose=,1.2</v>
      </c>
      <c r="AB164" s="167" t="str">
        <f t="shared" si="69"/>
        <v>noTitle</v>
      </c>
      <c r="AC164" s="167"/>
      <c r="AD164" s="45"/>
      <c r="AE164" s="168"/>
      <c r="AF164" s="169">
        <f>IF(D164="",scriv!B126,"")</f>
        <v>0</v>
      </c>
      <c r="AG164" s="170" t="str">
        <f t="shared" si="76"/>
        <v/>
      </c>
      <c r="AH164" s="169" t="str">
        <f t="shared" si="77"/>
        <v/>
      </c>
      <c r="AI164" s="169" t="str">
        <f t="shared" si="78"/>
        <v/>
      </c>
      <c r="AJ164" s="86">
        <f>ROUNDDOWN( (LEN(scriv!B126)+1) / 2, 0 )</f>
        <v>0</v>
      </c>
      <c r="AK164" s="82">
        <f t="shared" si="79"/>
        <v>0</v>
      </c>
      <c r="AL164" s="82" t="str">
        <f t="shared" si="80"/>
        <v>-</v>
      </c>
      <c r="AM164" s="82" t="str">
        <f t="shared" si="81"/>
        <v>-</v>
      </c>
      <c r="AN164" s="82" t="str">
        <f t="shared" si="82"/>
        <v>-</v>
      </c>
      <c r="AO164" s="82" t="str">
        <f t="shared" si="83"/>
        <v>-</v>
      </c>
      <c r="AP164" s="82" t="str">
        <f t="shared" si="84"/>
        <v>-</v>
      </c>
      <c r="AQ164" s="82" t="str">
        <f t="shared" si="85"/>
        <v>-</v>
      </c>
      <c r="AR164" s="82" t="str">
        <f t="shared" si="86"/>
        <v>-</v>
      </c>
      <c r="AT164" s="82">
        <f t="shared" si="87"/>
        <v>10</v>
      </c>
      <c r="AU164" s="82" t="str">
        <f ca="1">IF(    MAX(OFFSET(AL164,0,0,MATCH("-",AL164:AL$638,0))) = 0,"",
IFERROR(MAX(OFFSET(AL164,0,0,MATCH("-",AL164:AL$638,0))),""))</f>
        <v/>
      </c>
      <c r="AV164" s="82" t="str">
        <f ca="1">IF(    MAX(OFFSET(AM164,0,0,MATCH("-",AM164:AM$638,0))) = 0,"",
IFERROR(MAX(OFFSET(AM164,0,0,MATCH("-",AM164:AM$638,0))),""))</f>
        <v/>
      </c>
      <c r="AW164" s="82" t="str">
        <f ca="1">IF(    MAX(OFFSET(AN164,0,0,MATCH("-",AN164:AN$638,0))) = 0,"",
IFERROR(MAX(OFFSET(AN164,0,0,MATCH("-",AN164:AN$638,0))),""))</f>
        <v/>
      </c>
      <c r="AX164" s="82" t="str">
        <f ca="1">IF(    MAX(OFFSET(AO164,0,0,MATCH("-",AO164:AO$638,0))) = 0,"",
IFERROR(MAX(OFFSET(AO164,0,0,MATCH("-",AO164:AO$638,0))),""))</f>
        <v/>
      </c>
      <c r="AY164" s="82" t="str">
        <f ca="1">IF(    MAX(OFFSET(AP164,0,0,MATCH("-",AP164:AP$638,0))) = 0,"",
IFERROR(MAX(OFFSET(AP164,0,0,MATCH("-",AP164:AP$638,0))),""))</f>
        <v/>
      </c>
      <c r="AZ164" s="82" t="str">
        <f ca="1">IF(    MAX(OFFSET(AQ164,0,0,MATCH("-",AQ164:AQ$638,0))) = 0,"",
IFERROR(MAX(OFFSET(AQ164,0,0,MATCH("-",AQ164:AQ$638,0))),""))</f>
        <v/>
      </c>
      <c r="BA164" s="82" t="str">
        <f ca="1">IF(    MAX(OFFSET(AR164,0,0,MATCH("-",AR164:AR$638,0))) = 0,"",
IFERROR(MAX(OFFSET(AR164,0,0,MATCH("-",AR164:AR$638,0))),""))</f>
        <v/>
      </c>
      <c r="BB164" s="112">
        <f t="shared" ca="1" si="88"/>
        <v>-198</v>
      </c>
      <c r="BC164" s="111" t="str">
        <f t="shared" ca="1" si="89"/>
        <v>Radius</v>
      </c>
      <c r="BD164" s="112">
        <f t="shared" ca="1" si="90"/>
        <v>0</v>
      </c>
      <c r="BE164" s="111">
        <f t="shared" ca="1" si="91"/>
        <v>200</v>
      </c>
      <c r="BF164" s="113" t="e">
        <f t="shared" ca="1" si="92"/>
        <v>#VALUE!</v>
      </c>
      <c r="BG164" s="113" t="e">
        <f t="shared" ca="1" si="93"/>
        <v>#VALUE!</v>
      </c>
      <c r="BH164" s="112">
        <f t="shared" ca="1" si="94"/>
        <v>2000</v>
      </c>
      <c r="BI164" s="112">
        <f t="shared" ca="1" si="95"/>
        <v>200</v>
      </c>
      <c r="BJ164" s="157"/>
      <c r="BK164" s="157"/>
      <c r="BL164" s="158" t="str">
        <f>scriv!AI126</f>
        <v/>
      </c>
      <c r="BM164" s="157"/>
      <c r="BN164" s="157" t="str">
        <f t="shared" si="96"/>
        <v>node</v>
      </c>
      <c r="BO164" s="157"/>
      <c r="BP164" s="159">
        <f t="shared" ca="1" si="97"/>
        <v>0</v>
      </c>
      <c r="BQ164" s="159">
        <f t="shared" ca="1" si="98"/>
        <v>0</v>
      </c>
      <c r="BR164" s="159">
        <f t="shared" si="99"/>
        <v>1</v>
      </c>
      <c r="BS164" s="159" t="str">
        <f t="shared" si="100"/>
        <v>symbol</v>
      </c>
      <c r="BT164" s="157" t="str">
        <f ca="1">IF(scriv!V126&lt;&gt;"",scriv!V126,
IF(E164="",IFERROR(VLOOKUP(BL164,$AH$40:$BT$638,39,FALSE),$BT$36),
$BT$37))</f>
        <v>NodeSquare</v>
      </c>
      <c r="BU164" s="166">
        <f t="shared" ca="1" si="101"/>
        <v>2000</v>
      </c>
      <c r="BV164" s="166">
        <f t="shared" ca="1" si="102"/>
        <v>200</v>
      </c>
      <c r="BW164" s="166">
        <f t="shared" ca="1" si="103"/>
        <v>0</v>
      </c>
      <c r="BX164" s="166">
        <f t="shared" ca="1" si="104"/>
        <v>0</v>
      </c>
      <c r="BY164" s="180" t="str">
        <f t="shared" si="105"/>
        <v/>
      </c>
      <c r="BZ164" s="180" t="str">
        <f t="shared" si="106"/>
        <v/>
      </c>
      <c r="CA164" s="81" t="str">
        <f>IF(scriv!E126&lt;&gt;"",scriv!E126,"")</f>
        <v/>
      </c>
      <c r="CB164" s="82">
        <f t="shared" si="71"/>
        <v>0</v>
      </c>
      <c r="CC164" s="82">
        <f t="shared" si="107"/>
        <v>0</v>
      </c>
      <c r="CD164" s="82" t="str">
        <f t="shared" si="108"/>
        <v>-</v>
      </c>
      <c r="CE164" s="82" t="str">
        <f t="shared" si="109"/>
        <v>-</v>
      </c>
      <c r="CF164" s="82" t="str">
        <f t="shared" si="110"/>
        <v>-</v>
      </c>
      <c r="CG164" s="82" t="str">
        <f t="shared" si="111"/>
        <v>-</v>
      </c>
      <c r="CH164" s="82" t="str">
        <f t="shared" si="112"/>
        <v>-</v>
      </c>
      <c r="CI164" s="82" t="str">
        <f t="shared" si="113"/>
        <v>-</v>
      </c>
      <c r="CJ164" s="82" t="str">
        <f t="shared" si="114"/>
        <v>-</v>
      </c>
      <c r="CK164" s="82" t="str">
        <f t="shared" si="115"/>
        <v>-</v>
      </c>
    </row>
    <row r="165" spans="1:89" s="82" customFormat="1" ht="18" customHeight="1">
      <c r="A165" s="81" t="str">
        <f>scriv!AH127</f>
        <v/>
      </c>
      <c r="B165" s="81" t="str">
        <f>IF(scriv!D127&lt;&gt;"",scriv!D127,"")</f>
        <v/>
      </c>
      <c r="C165" s="81" t="str">
        <f>IF( scriv!AL127&lt;&gt;"", IF(D165&lt;&gt;"","connection ","")&amp;scriv!AL127,IF(D165&lt;&gt;"","connection",""))</f>
        <v/>
      </c>
      <c r="D165" s="82" t="str">
        <f>scriv!AJ127</f>
        <v/>
      </c>
      <c r="E165" s="82" t="str">
        <f>scriv!AK127</f>
        <v/>
      </c>
      <c r="F165" s="156">
        <f>ROW()</f>
        <v>165</v>
      </c>
      <c r="I165" s="81" t="str">
        <f>IF(scriv!AA127&lt;&gt;"",scriv!AA127,J165)</f>
        <v/>
      </c>
      <c r="J165" s="81" t="str">
        <f>IF(scriv!AB127&lt;&gt;"",scriv!AB127,"")</f>
        <v/>
      </c>
      <c r="K165" s="82" t="str">
        <f t="shared" si="72"/>
        <v>none</v>
      </c>
      <c r="L165" s="82" t="str">
        <f t="shared" si="73"/>
        <v>+++&amp;speakTT=</v>
      </c>
      <c r="M165" s="82" t="str">
        <f t="shared" si="70"/>
        <v>OpenClose</v>
      </c>
      <c r="N165" s="82" t="str">
        <f t="shared" si="74"/>
        <v/>
      </c>
      <c r="O165" s="119" t="str">
        <f t="shared" si="75"/>
        <v/>
      </c>
      <c r="P165" s="81" t="str">
        <f>IF(scriv!I127&lt;&gt;"",scriv!I127,"")</f>
        <v/>
      </c>
      <c r="Q165" s="81" t="str">
        <f>IF(scriv!J127&lt;&gt;"",scriv!J127,"")</f>
        <v/>
      </c>
      <c r="R165" s="81">
        <f>IF(scriv!K127&lt;&gt;"",scriv!K127,
IF(I165&lt;&gt;"",1,$R$36))</f>
        <v>0</v>
      </c>
      <c r="S165" s="81" t="str">
        <f>IF(scriv!L127&lt;&gt;"",scriv!L127,
IF(scriv!AB127&lt;&gt;"",$S$36,"none"))</f>
        <v>none</v>
      </c>
      <c r="T165" s="81" t="str">
        <f>IF(scriv!Q127&lt;&gt;"",scriv!Q127,"")</f>
        <v/>
      </c>
      <c r="U165" s="81" t="str">
        <f>IF(scriv!R127&lt;&gt;"",scriv!R127,"")</f>
        <v/>
      </c>
      <c r="V165" s="81" t="str">
        <f>IF(scriv!S127&lt;&gt;"",scriv!S127,"")</f>
        <v/>
      </c>
      <c r="W165" s="81" t="str">
        <f>IF(scriv!T127&lt;&gt;"",scriv!T127,"")</f>
        <v/>
      </c>
      <c r="X165" s="81" t="str">
        <f>IF($E165="",
( IF(scriv!AD127&lt;&gt;"", LEFT( scriv!AD127, FIND(",",scriv!AD127)-1) &amp; "=" &amp; $AH165 &amp; RIGHT( scriv!AD127, LEN(scriv!AD127) + 1 - FIND(",",scriv!AD127)),
  IF($X$36&lt;&gt;"",LEFT( X$36, FIND(",",X$36)-1) &amp; "=" &amp; $AH165 &amp; RIGHT( X$36, LEN(X$36) + 1 - FIND(",",X$36)),""))),
IF(scriv!M127&lt;&gt;"", LEFT( scriv!M127, FIND(",",scriv!M127)-1) &amp; "=" &amp; $AH165 &amp; RIGHT( scriv!M127, LEN(scriv!M127) + 1 - FIND(",",scriv!M127)),
LEFT( X$37, FIND(",",X$37)-1) &amp; "=" &amp; $AH165 &amp; RIGHT( X$37, LEN(X$37) + 1 - FIND(",",X$37))))</f>
        <v>fadeOn=,0.6</v>
      </c>
      <c r="Y165" s="81" t="str">
        <f>IF($E165="",
( IF(scriv!AE127&lt;&gt;"", LEFT( scriv!AE127, FIND(",",scriv!AE127)-1) &amp; "=" &amp; $AH165 &amp; RIGHT( scriv!AE127, LEN(scriv!AE127) + 1 - FIND(",",scriv!AE127)),
  IF($Y$36&lt;&gt;"",LEFT( Y$36, FIND(",",Y$36)-1) &amp; "=" &amp; $AH165 &amp; RIGHT( Y$36, LEN(Y$36) + 1 - FIND(",",Y$36)),""))),
IF(scriv!N127&lt;&gt;"", LEFT( scriv!N127, FIND(",",scriv!N127)-1) &amp; "=" &amp; $AH165 &amp; RIGHT( scriv!N127, LEN(scriv!N127) + 1 - FIND(",",scriv!N127)),
LEFT( Y$37, FIND(",",Y$37)-1) &amp; "=" &amp; $AH165 &amp; RIGHT( Y$37, LEN(Y$37) + 1 - FIND(",",Y$37))))</f>
        <v>fadeOff=,0.6</v>
      </c>
      <c r="Z165" s="81" t="str">
        <f>IF($E165="",
( IF(scriv!AF127&lt;&gt;"", LEFT( scriv!AF127, FIND(",",scriv!AF127)-1) &amp; "=" &amp; $AH165 &amp; RIGHT( scriv!AF127, LEN(scriv!AF127) + 1 - FIND(",",scriv!AF127)),
  IF($Z$36&lt;&gt;"",LEFT( Z$36, FIND(",",Z$36)-1) &amp; "=" &amp; $AH165 &amp; RIGHT( Z$36, LEN(Z$36) + 1 - FIND(",",Z$36)),""))),
IF(scriv!O127&lt;&gt;"", LEFT( scriv!O127, FIND(",",scriv!O127)-1) &amp; "=" &amp; $AH165 &amp; RIGHT( scriv!O127, LEN(scriv!O127) + 1 - FIND(",",scriv!O127)),
LEFT( Z$37, FIND(",",Z$37)-1) &amp; "=" &amp; $AH165 &amp; RIGHT( Z$37, LEN(Z$37) + 1 - FIND(",",Z$37))))</f>
        <v>drawOpen=,1.2</v>
      </c>
      <c r="AA165" s="81" t="str">
        <f>IF($E165="",
( IF(scriv!AG127&lt;&gt;"", LEFT( scriv!AG127, FIND(",",scriv!AG127)-1) &amp; "=" &amp; $AH165 &amp; RIGHT( scriv!AG127, LEN(scriv!AG127) + 1 - FIND(",",scriv!AG127)),
  IF($AA$36&lt;&gt;"",LEFT( AA$36, FIND(",",AA$36)-1) &amp; "=" &amp; $AH165 &amp; RIGHT( AA$36, LEN(AA$36) + 1 - FIND(",",AA$36)),""))),
IF(scriv!P127&lt;&gt;"", LEFT( scriv!P127, FIND(",",scriv!P127)-1) &amp; "=" &amp; $AH165 &amp; RIGHT( scriv!P127, LEN(scriv!P127) + 1 - FIND(",",scriv!P127)),
LEFT( AA$37, FIND(",",AA$37)-1) &amp; "=" &amp; $AH165 &amp; RIGHT( AA$37, LEN(AA$37) + 1 - FIND(",",AA$37))))</f>
        <v>drawClose=,1.2</v>
      </c>
      <c r="AB165" s="167" t="str">
        <f t="shared" si="69"/>
        <v>noTitle</v>
      </c>
      <c r="AC165" s="167"/>
      <c r="AD165" s="45"/>
      <c r="AE165" s="168"/>
      <c r="AF165" s="169">
        <f>IF(D165="",scriv!B127,"")</f>
        <v>0</v>
      </c>
      <c r="AG165" s="170" t="str">
        <f t="shared" si="76"/>
        <v/>
      </c>
      <c r="AH165" s="169" t="str">
        <f t="shared" si="77"/>
        <v/>
      </c>
      <c r="AI165" s="169" t="str">
        <f t="shared" si="78"/>
        <v/>
      </c>
      <c r="AJ165" s="86">
        <f>ROUNDDOWN( (LEN(scriv!B127)+1) / 2, 0 )</f>
        <v>0</v>
      </c>
      <c r="AK165" s="82">
        <f t="shared" si="79"/>
        <v>0</v>
      </c>
      <c r="AL165" s="82" t="str">
        <f t="shared" si="80"/>
        <v>-</v>
      </c>
      <c r="AM165" s="82" t="str">
        <f t="shared" si="81"/>
        <v>-</v>
      </c>
      <c r="AN165" s="82" t="str">
        <f t="shared" si="82"/>
        <v>-</v>
      </c>
      <c r="AO165" s="82" t="str">
        <f t="shared" si="83"/>
        <v>-</v>
      </c>
      <c r="AP165" s="82" t="str">
        <f t="shared" si="84"/>
        <v>-</v>
      </c>
      <c r="AQ165" s="82" t="str">
        <f t="shared" si="85"/>
        <v>-</v>
      </c>
      <c r="AR165" s="82" t="str">
        <f t="shared" si="86"/>
        <v>-</v>
      </c>
      <c r="AT165" s="82">
        <f t="shared" si="87"/>
        <v>10</v>
      </c>
      <c r="AU165" s="82" t="str">
        <f ca="1">IF(    MAX(OFFSET(AL165,0,0,MATCH("-",AL165:AL$638,0))) = 0,"",
IFERROR(MAX(OFFSET(AL165,0,0,MATCH("-",AL165:AL$638,0))),""))</f>
        <v/>
      </c>
      <c r="AV165" s="82" t="str">
        <f ca="1">IF(    MAX(OFFSET(AM165,0,0,MATCH("-",AM165:AM$638,0))) = 0,"",
IFERROR(MAX(OFFSET(AM165,0,0,MATCH("-",AM165:AM$638,0))),""))</f>
        <v/>
      </c>
      <c r="AW165" s="82" t="str">
        <f ca="1">IF(    MAX(OFFSET(AN165,0,0,MATCH("-",AN165:AN$638,0))) = 0,"",
IFERROR(MAX(OFFSET(AN165,0,0,MATCH("-",AN165:AN$638,0))),""))</f>
        <v/>
      </c>
      <c r="AX165" s="82" t="str">
        <f ca="1">IF(    MAX(OFFSET(AO165,0,0,MATCH("-",AO165:AO$638,0))) = 0,"",
IFERROR(MAX(OFFSET(AO165,0,0,MATCH("-",AO165:AO$638,0))),""))</f>
        <v/>
      </c>
      <c r="AY165" s="82" t="str">
        <f ca="1">IF(    MAX(OFFSET(AP165,0,0,MATCH("-",AP165:AP$638,0))) = 0,"",
IFERROR(MAX(OFFSET(AP165,0,0,MATCH("-",AP165:AP$638,0))),""))</f>
        <v/>
      </c>
      <c r="AZ165" s="82" t="str">
        <f ca="1">IF(    MAX(OFFSET(AQ165,0,0,MATCH("-",AQ165:AQ$638,0))) = 0,"",
IFERROR(MAX(OFFSET(AQ165,0,0,MATCH("-",AQ165:AQ$638,0))),""))</f>
        <v/>
      </c>
      <c r="BA165" s="82" t="str">
        <f ca="1">IF(    MAX(OFFSET(AR165,0,0,MATCH("-",AR165:AR$638,0))) = 0,"",
IFERROR(MAX(OFFSET(AR165,0,0,MATCH("-",AR165:AR$638,0))),""))</f>
        <v/>
      </c>
      <c r="BB165" s="112">
        <f t="shared" ca="1" si="88"/>
        <v>-198</v>
      </c>
      <c r="BC165" s="111" t="str">
        <f t="shared" ca="1" si="89"/>
        <v>Radius</v>
      </c>
      <c r="BD165" s="112">
        <f t="shared" ca="1" si="90"/>
        <v>0</v>
      </c>
      <c r="BE165" s="111">
        <f t="shared" ca="1" si="91"/>
        <v>200</v>
      </c>
      <c r="BF165" s="113" t="e">
        <f t="shared" ca="1" si="92"/>
        <v>#VALUE!</v>
      </c>
      <c r="BG165" s="113" t="e">
        <f t="shared" ca="1" si="93"/>
        <v>#VALUE!</v>
      </c>
      <c r="BH165" s="112">
        <f t="shared" ca="1" si="94"/>
        <v>2000</v>
      </c>
      <c r="BI165" s="112">
        <f t="shared" ca="1" si="95"/>
        <v>200</v>
      </c>
      <c r="BJ165" s="157"/>
      <c r="BK165" s="157"/>
      <c r="BL165" s="158" t="str">
        <f>scriv!AI127</f>
        <v/>
      </c>
      <c r="BM165" s="157"/>
      <c r="BN165" s="157" t="str">
        <f t="shared" si="96"/>
        <v>node</v>
      </c>
      <c r="BO165" s="157"/>
      <c r="BP165" s="159">
        <f t="shared" ca="1" si="97"/>
        <v>0</v>
      </c>
      <c r="BQ165" s="159">
        <f t="shared" ca="1" si="98"/>
        <v>0</v>
      </c>
      <c r="BR165" s="159">
        <f t="shared" si="99"/>
        <v>1</v>
      </c>
      <c r="BS165" s="159" t="str">
        <f t="shared" si="100"/>
        <v>symbol</v>
      </c>
      <c r="BT165" s="157" t="str">
        <f ca="1">IF(scriv!V127&lt;&gt;"",scriv!V127,
IF(E165="",IFERROR(VLOOKUP(BL165,$AH$40:$BT$638,39,FALSE),$BT$36),
$BT$37))</f>
        <v>NodeSquare</v>
      </c>
      <c r="BU165" s="166">
        <f t="shared" ca="1" si="101"/>
        <v>2000</v>
      </c>
      <c r="BV165" s="166">
        <f t="shared" ca="1" si="102"/>
        <v>200</v>
      </c>
      <c r="BW165" s="166">
        <f t="shared" ca="1" si="103"/>
        <v>0</v>
      </c>
      <c r="BX165" s="166">
        <f t="shared" ca="1" si="104"/>
        <v>0</v>
      </c>
      <c r="BY165" s="180" t="str">
        <f t="shared" si="105"/>
        <v/>
      </c>
      <c r="BZ165" s="180" t="str">
        <f t="shared" si="106"/>
        <v/>
      </c>
      <c r="CA165" s="81" t="str">
        <f>IF(scriv!E127&lt;&gt;"",scriv!E127,"")</f>
        <v/>
      </c>
      <c r="CB165" s="82">
        <f t="shared" si="71"/>
        <v>0</v>
      </c>
      <c r="CC165" s="82">
        <f t="shared" si="107"/>
        <v>0</v>
      </c>
      <c r="CD165" s="82" t="str">
        <f t="shared" si="108"/>
        <v>-</v>
      </c>
      <c r="CE165" s="82" t="str">
        <f t="shared" si="109"/>
        <v>-</v>
      </c>
      <c r="CF165" s="82" t="str">
        <f t="shared" si="110"/>
        <v>-</v>
      </c>
      <c r="CG165" s="82" t="str">
        <f t="shared" si="111"/>
        <v>-</v>
      </c>
      <c r="CH165" s="82" t="str">
        <f t="shared" si="112"/>
        <v>-</v>
      </c>
      <c r="CI165" s="82" t="str">
        <f t="shared" si="113"/>
        <v>-</v>
      </c>
      <c r="CJ165" s="82" t="str">
        <f t="shared" si="114"/>
        <v>-</v>
      </c>
      <c r="CK165" s="82" t="str">
        <f t="shared" si="115"/>
        <v>-</v>
      </c>
    </row>
    <row r="166" spans="1:89" s="82" customFormat="1" ht="18" customHeight="1">
      <c r="A166" s="81" t="str">
        <f>scriv!AH128</f>
        <v/>
      </c>
      <c r="B166" s="81" t="str">
        <f>IF(scriv!D128&lt;&gt;"",scriv!D128,"")</f>
        <v/>
      </c>
      <c r="C166" s="81" t="str">
        <f>IF( scriv!AL128&lt;&gt;"", IF(D166&lt;&gt;"","connection ","")&amp;scriv!AL128,IF(D166&lt;&gt;"","connection",""))</f>
        <v/>
      </c>
      <c r="D166" s="82" t="str">
        <f>scriv!AJ128</f>
        <v/>
      </c>
      <c r="E166" s="82" t="str">
        <f>scriv!AK128</f>
        <v/>
      </c>
      <c r="F166" s="156">
        <f>ROW()</f>
        <v>166</v>
      </c>
      <c r="I166" s="81" t="str">
        <f>IF(scriv!AA128&lt;&gt;"",scriv!AA128,J166)</f>
        <v/>
      </c>
      <c r="J166" s="81" t="str">
        <f>IF(scriv!AB128&lt;&gt;"",scriv!AB128,"")</f>
        <v/>
      </c>
      <c r="K166" s="82" t="str">
        <f t="shared" si="72"/>
        <v>none</v>
      </c>
      <c r="L166" s="82" t="str">
        <f t="shared" si="73"/>
        <v>+++&amp;speakTT=</v>
      </c>
      <c r="M166" s="82" t="str">
        <f t="shared" si="70"/>
        <v>OpenClose</v>
      </c>
      <c r="N166" s="82" t="str">
        <f t="shared" si="74"/>
        <v/>
      </c>
      <c r="O166" s="119" t="str">
        <f t="shared" si="75"/>
        <v/>
      </c>
      <c r="P166" s="81" t="str">
        <f>IF(scriv!I128&lt;&gt;"",scriv!I128,"")</f>
        <v/>
      </c>
      <c r="Q166" s="81" t="str">
        <f>IF(scriv!J128&lt;&gt;"",scriv!J128,"")</f>
        <v/>
      </c>
      <c r="R166" s="81">
        <f>IF(scriv!K128&lt;&gt;"",scriv!K128,
IF(I166&lt;&gt;"",1,$R$36))</f>
        <v>0</v>
      </c>
      <c r="S166" s="81" t="str">
        <f>IF(scriv!L128&lt;&gt;"",scriv!L128,
IF(scriv!AB128&lt;&gt;"",$S$36,"none"))</f>
        <v>none</v>
      </c>
      <c r="T166" s="81" t="str">
        <f>IF(scriv!Q128&lt;&gt;"",scriv!Q128,"")</f>
        <v/>
      </c>
      <c r="U166" s="81" t="str">
        <f>IF(scriv!R128&lt;&gt;"",scriv!R128,"")</f>
        <v/>
      </c>
      <c r="V166" s="81" t="str">
        <f>IF(scriv!S128&lt;&gt;"",scriv!S128,"")</f>
        <v/>
      </c>
      <c r="W166" s="81" t="str">
        <f>IF(scriv!T128&lt;&gt;"",scriv!T128,"")</f>
        <v/>
      </c>
      <c r="X166" s="81" t="str">
        <f>IF($E166="",
( IF(scriv!AD128&lt;&gt;"", LEFT( scriv!AD128, FIND(",",scriv!AD128)-1) &amp; "=" &amp; $AH166 &amp; RIGHT( scriv!AD128, LEN(scriv!AD128) + 1 - FIND(",",scriv!AD128)),
  IF($X$36&lt;&gt;"",LEFT( X$36, FIND(",",X$36)-1) &amp; "=" &amp; $AH166 &amp; RIGHT( X$36, LEN(X$36) + 1 - FIND(",",X$36)),""))),
IF(scriv!M128&lt;&gt;"", LEFT( scriv!M128, FIND(",",scriv!M128)-1) &amp; "=" &amp; $AH166 &amp; RIGHT( scriv!M128, LEN(scriv!M128) + 1 - FIND(",",scriv!M128)),
LEFT( X$37, FIND(",",X$37)-1) &amp; "=" &amp; $AH166 &amp; RIGHT( X$37, LEN(X$37) + 1 - FIND(",",X$37))))</f>
        <v>fadeOn=,0.6</v>
      </c>
      <c r="Y166" s="81" t="str">
        <f>IF($E166="",
( IF(scriv!AE128&lt;&gt;"", LEFT( scriv!AE128, FIND(",",scriv!AE128)-1) &amp; "=" &amp; $AH166 &amp; RIGHT( scriv!AE128, LEN(scriv!AE128) + 1 - FIND(",",scriv!AE128)),
  IF($Y$36&lt;&gt;"",LEFT( Y$36, FIND(",",Y$36)-1) &amp; "=" &amp; $AH166 &amp; RIGHT( Y$36, LEN(Y$36) + 1 - FIND(",",Y$36)),""))),
IF(scriv!N128&lt;&gt;"", LEFT( scriv!N128, FIND(",",scriv!N128)-1) &amp; "=" &amp; $AH166 &amp; RIGHT( scriv!N128, LEN(scriv!N128) + 1 - FIND(",",scriv!N128)),
LEFT( Y$37, FIND(",",Y$37)-1) &amp; "=" &amp; $AH166 &amp; RIGHT( Y$37, LEN(Y$37) + 1 - FIND(",",Y$37))))</f>
        <v>fadeOff=,0.6</v>
      </c>
      <c r="Z166" s="81" t="str">
        <f>IF($E166="",
( IF(scriv!AF128&lt;&gt;"", LEFT( scriv!AF128, FIND(",",scriv!AF128)-1) &amp; "=" &amp; $AH166 &amp; RIGHT( scriv!AF128, LEN(scriv!AF128) + 1 - FIND(",",scriv!AF128)),
  IF($Z$36&lt;&gt;"",LEFT( Z$36, FIND(",",Z$36)-1) &amp; "=" &amp; $AH166 &amp; RIGHT( Z$36, LEN(Z$36) + 1 - FIND(",",Z$36)),""))),
IF(scriv!O128&lt;&gt;"", LEFT( scriv!O128, FIND(",",scriv!O128)-1) &amp; "=" &amp; $AH166 &amp; RIGHT( scriv!O128, LEN(scriv!O128) + 1 - FIND(",",scriv!O128)),
LEFT( Z$37, FIND(",",Z$37)-1) &amp; "=" &amp; $AH166 &amp; RIGHT( Z$37, LEN(Z$37) + 1 - FIND(",",Z$37))))</f>
        <v>drawOpen=,1.2</v>
      </c>
      <c r="AA166" s="81" t="str">
        <f>IF($E166="",
( IF(scriv!AG128&lt;&gt;"", LEFT( scriv!AG128, FIND(",",scriv!AG128)-1) &amp; "=" &amp; $AH166 &amp; RIGHT( scriv!AG128, LEN(scriv!AG128) + 1 - FIND(",",scriv!AG128)),
  IF($AA$36&lt;&gt;"",LEFT( AA$36, FIND(",",AA$36)-1) &amp; "=" &amp; $AH166 &amp; RIGHT( AA$36, LEN(AA$36) + 1 - FIND(",",AA$36)),""))),
IF(scriv!P128&lt;&gt;"", LEFT( scriv!P128, FIND(",",scriv!P128)-1) &amp; "=" &amp; $AH166 &amp; RIGHT( scriv!P128, LEN(scriv!P128) + 1 - FIND(",",scriv!P128)),
LEFT( AA$37, FIND(",",AA$37)-1) &amp; "=" &amp; $AH166 &amp; RIGHT( AA$37, LEN(AA$37) + 1 - FIND(",",AA$37))))</f>
        <v>drawClose=,1.2</v>
      </c>
      <c r="AB166" s="167" t="str">
        <f t="shared" si="69"/>
        <v>noTitle</v>
      </c>
      <c r="AC166" s="167"/>
      <c r="AD166" s="45"/>
      <c r="AE166" s="168"/>
      <c r="AF166" s="169">
        <f>IF(D166="",scriv!B128,"")</f>
        <v>0</v>
      </c>
      <c r="AG166" s="170" t="str">
        <f t="shared" si="76"/>
        <v/>
      </c>
      <c r="AH166" s="169" t="str">
        <f t="shared" si="77"/>
        <v/>
      </c>
      <c r="AI166" s="169" t="str">
        <f t="shared" si="78"/>
        <v/>
      </c>
      <c r="AJ166" s="86">
        <f>ROUNDDOWN( (LEN(scriv!B128)+1) / 2, 0 )</f>
        <v>0</v>
      </c>
      <c r="AK166" s="82">
        <f t="shared" si="79"/>
        <v>0</v>
      </c>
      <c r="AL166" s="82" t="str">
        <f t="shared" si="80"/>
        <v>-</v>
      </c>
      <c r="AM166" s="82" t="str">
        <f t="shared" si="81"/>
        <v>-</v>
      </c>
      <c r="AN166" s="82" t="str">
        <f t="shared" si="82"/>
        <v>-</v>
      </c>
      <c r="AO166" s="82" t="str">
        <f t="shared" si="83"/>
        <v>-</v>
      </c>
      <c r="AP166" s="82" t="str">
        <f t="shared" si="84"/>
        <v>-</v>
      </c>
      <c r="AQ166" s="82" t="str">
        <f t="shared" si="85"/>
        <v>-</v>
      </c>
      <c r="AR166" s="82" t="str">
        <f t="shared" si="86"/>
        <v>-</v>
      </c>
      <c r="AT166" s="82">
        <f t="shared" si="87"/>
        <v>10</v>
      </c>
      <c r="AU166" s="82" t="str">
        <f ca="1">IF(    MAX(OFFSET(AL166,0,0,MATCH("-",AL166:AL$638,0))) = 0,"",
IFERROR(MAX(OFFSET(AL166,0,0,MATCH("-",AL166:AL$638,0))),""))</f>
        <v/>
      </c>
      <c r="AV166" s="82" t="str">
        <f ca="1">IF(    MAX(OFFSET(AM166,0,0,MATCH("-",AM166:AM$638,0))) = 0,"",
IFERROR(MAX(OFFSET(AM166,0,0,MATCH("-",AM166:AM$638,0))),""))</f>
        <v/>
      </c>
      <c r="AW166" s="82" t="str">
        <f ca="1">IF(    MAX(OFFSET(AN166,0,0,MATCH("-",AN166:AN$638,0))) = 0,"",
IFERROR(MAX(OFFSET(AN166,0,0,MATCH("-",AN166:AN$638,0))),""))</f>
        <v/>
      </c>
      <c r="AX166" s="82" t="str">
        <f ca="1">IF(    MAX(OFFSET(AO166,0,0,MATCH("-",AO166:AO$638,0))) = 0,"",
IFERROR(MAX(OFFSET(AO166,0,0,MATCH("-",AO166:AO$638,0))),""))</f>
        <v/>
      </c>
      <c r="AY166" s="82" t="str">
        <f ca="1">IF(    MAX(OFFSET(AP166,0,0,MATCH("-",AP166:AP$638,0))) = 0,"",
IFERROR(MAX(OFFSET(AP166,0,0,MATCH("-",AP166:AP$638,0))),""))</f>
        <v/>
      </c>
      <c r="AZ166" s="82" t="str">
        <f ca="1">IF(    MAX(OFFSET(AQ166,0,0,MATCH("-",AQ166:AQ$638,0))) = 0,"",
IFERROR(MAX(OFFSET(AQ166,0,0,MATCH("-",AQ166:AQ$638,0))),""))</f>
        <v/>
      </c>
      <c r="BA166" s="82" t="str">
        <f ca="1">IF(    MAX(OFFSET(AR166,0,0,MATCH("-",AR166:AR$638,0))) = 0,"",
IFERROR(MAX(OFFSET(AR166,0,0,MATCH("-",AR166:AR$638,0))),""))</f>
        <v/>
      </c>
      <c r="BB166" s="112">
        <f t="shared" ca="1" si="88"/>
        <v>-198</v>
      </c>
      <c r="BC166" s="111" t="str">
        <f t="shared" ca="1" si="89"/>
        <v>Radius</v>
      </c>
      <c r="BD166" s="112">
        <f t="shared" ca="1" si="90"/>
        <v>0</v>
      </c>
      <c r="BE166" s="111">
        <f t="shared" ca="1" si="91"/>
        <v>200</v>
      </c>
      <c r="BF166" s="113" t="e">
        <f t="shared" ca="1" si="92"/>
        <v>#VALUE!</v>
      </c>
      <c r="BG166" s="113" t="e">
        <f t="shared" ca="1" si="93"/>
        <v>#VALUE!</v>
      </c>
      <c r="BH166" s="112">
        <f t="shared" ca="1" si="94"/>
        <v>2000</v>
      </c>
      <c r="BI166" s="112">
        <f t="shared" ca="1" si="95"/>
        <v>200</v>
      </c>
      <c r="BJ166" s="157"/>
      <c r="BK166" s="157"/>
      <c r="BL166" s="158" t="str">
        <f>scriv!AI128</f>
        <v/>
      </c>
      <c r="BM166" s="157"/>
      <c r="BN166" s="157" t="str">
        <f t="shared" si="96"/>
        <v>node</v>
      </c>
      <c r="BO166" s="157"/>
      <c r="BP166" s="159">
        <f t="shared" ca="1" si="97"/>
        <v>0</v>
      </c>
      <c r="BQ166" s="159">
        <f t="shared" ca="1" si="98"/>
        <v>0</v>
      </c>
      <c r="BR166" s="159">
        <f t="shared" si="99"/>
        <v>1</v>
      </c>
      <c r="BS166" s="159" t="str">
        <f t="shared" si="100"/>
        <v>symbol</v>
      </c>
      <c r="BT166" s="157" t="str">
        <f ca="1">IF(scriv!V128&lt;&gt;"",scriv!V128,
IF(E166="",IFERROR(VLOOKUP(BL166,$AH$40:$BT$638,39,FALSE),$BT$36),
$BT$37))</f>
        <v>NodeSquare</v>
      </c>
      <c r="BU166" s="166">
        <f t="shared" ca="1" si="101"/>
        <v>2000</v>
      </c>
      <c r="BV166" s="166">
        <f t="shared" ca="1" si="102"/>
        <v>200</v>
      </c>
      <c r="BW166" s="166">
        <f t="shared" ca="1" si="103"/>
        <v>0</v>
      </c>
      <c r="BX166" s="166">
        <f t="shared" ca="1" si="104"/>
        <v>0</v>
      </c>
      <c r="BY166" s="180" t="str">
        <f t="shared" si="105"/>
        <v/>
      </c>
      <c r="BZ166" s="180" t="str">
        <f t="shared" si="106"/>
        <v/>
      </c>
      <c r="CA166" s="81" t="str">
        <f>IF(scriv!E128&lt;&gt;"",scriv!E128,"")</f>
        <v/>
      </c>
      <c r="CB166" s="82">
        <f t="shared" si="71"/>
        <v>0</v>
      </c>
      <c r="CC166" s="82">
        <f t="shared" si="107"/>
        <v>0</v>
      </c>
      <c r="CD166" s="82" t="str">
        <f t="shared" si="108"/>
        <v>-</v>
      </c>
      <c r="CE166" s="82" t="str">
        <f t="shared" si="109"/>
        <v>-</v>
      </c>
      <c r="CF166" s="82" t="str">
        <f t="shared" si="110"/>
        <v>-</v>
      </c>
      <c r="CG166" s="82" t="str">
        <f t="shared" si="111"/>
        <v>-</v>
      </c>
      <c r="CH166" s="82" t="str">
        <f t="shared" si="112"/>
        <v>-</v>
      </c>
      <c r="CI166" s="82" t="str">
        <f t="shared" si="113"/>
        <v>-</v>
      </c>
      <c r="CJ166" s="82" t="str">
        <f t="shared" si="114"/>
        <v>-</v>
      </c>
      <c r="CK166" s="82" t="str">
        <f t="shared" si="115"/>
        <v>-</v>
      </c>
    </row>
    <row r="167" spans="1:89" s="82" customFormat="1" ht="18" customHeight="1">
      <c r="A167" s="81" t="str">
        <f>scriv!AH129</f>
        <v/>
      </c>
      <c r="B167" s="81" t="str">
        <f>IF(scriv!D129&lt;&gt;"",scriv!D129,"")</f>
        <v/>
      </c>
      <c r="C167" s="81" t="str">
        <f>IF( scriv!AL129&lt;&gt;"", IF(D167&lt;&gt;"","connection ","")&amp;scriv!AL129,IF(D167&lt;&gt;"","connection",""))</f>
        <v/>
      </c>
      <c r="D167" s="82" t="str">
        <f>scriv!AJ129</f>
        <v/>
      </c>
      <c r="E167" s="82" t="str">
        <f>scriv!AK129</f>
        <v/>
      </c>
      <c r="F167" s="156">
        <f>ROW()</f>
        <v>167</v>
      </c>
      <c r="I167" s="81" t="str">
        <f>IF(scriv!AA129&lt;&gt;"",scriv!AA129,J167)</f>
        <v/>
      </c>
      <c r="J167" s="81" t="str">
        <f>IF(scriv!AB129&lt;&gt;"",scriv!AB129,"")</f>
        <v/>
      </c>
      <c r="K167" s="82" t="str">
        <f t="shared" si="72"/>
        <v>none</v>
      </c>
      <c r="L167" s="82" t="str">
        <f t="shared" si="73"/>
        <v>+++&amp;speakTT=</v>
      </c>
      <c r="M167" s="82" t="str">
        <f t="shared" si="70"/>
        <v>OpenClose</v>
      </c>
      <c r="N167" s="82" t="str">
        <f t="shared" si="74"/>
        <v/>
      </c>
      <c r="O167" s="119" t="str">
        <f t="shared" si="75"/>
        <v/>
      </c>
      <c r="P167" s="81" t="str">
        <f>IF(scriv!I129&lt;&gt;"",scriv!I129,"")</f>
        <v/>
      </c>
      <c r="Q167" s="81" t="str">
        <f>IF(scriv!J129&lt;&gt;"",scriv!J129,"")</f>
        <v/>
      </c>
      <c r="R167" s="81">
        <f>IF(scriv!K129&lt;&gt;"",scriv!K129,
IF(I167&lt;&gt;"",1,$R$36))</f>
        <v>0</v>
      </c>
      <c r="S167" s="81" t="str">
        <f>IF(scriv!L129&lt;&gt;"",scriv!L129,
IF(scriv!AB129&lt;&gt;"",$S$36,"none"))</f>
        <v>none</v>
      </c>
      <c r="T167" s="81" t="str">
        <f>IF(scriv!Q129&lt;&gt;"",scriv!Q129,"")</f>
        <v/>
      </c>
      <c r="U167" s="81" t="str">
        <f>IF(scriv!R129&lt;&gt;"",scriv!R129,"")</f>
        <v/>
      </c>
      <c r="V167" s="81" t="str">
        <f>IF(scriv!S129&lt;&gt;"",scriv!S129,"")</f>
        <v/>
      </c>
      <c r="W167" s="81" t="str">
        <f>IF(scriv!T129&lt;&gt;"",scriv!T129,"")</f>
        <v/>
      </c>
      <c r="X167" s="81" t="str">
        <f>IF($E167="",
( IF(scriv!AD129&lt;&gt;"", LEFT( scriv!AD129, FIND(",",scriv!AD129)-1) &amp; "=" &amp; $AH167 &amp; RIGHT( scriv!AD129, LEN(scriv!AD129) + 1 - FIND(",",scriv!AD129)),
  IF($X$36&lt;&gt;"",LEFT( X$36, FIND(",",X$36)-1) &amp; "=" &amp; $AH167 &amp; RIGHT( X$36, LEN(X$36) + 1 - FIND(",",X$36)),""))),
IF(scriv!M129&lt;&gt;"", LEFT( scriv!M129, FIND(",",scriv!M129)-1) &amp; "=" &amp; $AH167 &amp; RIGHT( scriv!M129, LEN(scriv!M129) + 1 - FIND(",",scriv!M129)),
LEFT( X$37, FIND(",",X$37)-1) &amp; "=" &amp; $AH167 &amp; RIGHT( X$37, LEN(X$37) + 1 - FIND(",",X$37))))</f>
        <v>fadeOn=,0.6</v>
      </c>
      <c r="Y167" s="81" t="str">
        <f>IF($E167="",
( IF(scriv!AE129&lt;&gt;"", LEFT( scriv!AE129, FIND(",",scriv!AE129)-1) &amp; "=" &amp; $AH167 &amp; RIGHT( scriv!AE129, LEN(scriv!AE129) + 1 - FIND(",",scriv!AE129)),
  IF($Y$36&lt;&gt;"",LEFT( Y$36, FIND(",",Y$36)-1) &amp; "=" &amp; $AH167 &amp; RIGHT( Y$36, LEN(Y$36) + 1 - FIND(",",Y$36)),""))),
IF(scriv!N129&lt;&gt;"", LEFT( scriv!N129, FIND(",",scriv!N129)-1) &amp; "=" &amp; $AH167 &amp; RIGHT( scriv!N129, LEN(scriv!N129) + 1 - FIND(",",scriv!N129)),
LEFT( Y$37, FIND(",",Y$37)-1) &amp; "=" &amp; $AH167 &amp; RIGHT( Y$37, LEN(Y$37) + 1 - FIND(",",Y$37))))</f>
        <v>fadeOff=,0.6</v>
      </c>
      <c r="Z167" s="81" t="str">
        <f>IF($E167="",
( IF(scriv!AF129&lt;&gt;"", LEFT( scriv!AF129, FIND(",",scriv!AF129)-1) &amp; "=" &amp; $AH167 &amp; RIGHT( scriv!AF129, LEN(scriv!AF129) + 1 - FIND(",",scriv!AF129)),
  IF($Z$36&lt;&gt;"",LEFT( Z$36, FIND(",",Z$36)-1) &amp; "=" &amp; $AH167 &amp; RIGHT( Z$36, LEN(Z$36) + 1 - FIND(",",Z$36)),""))),
IF(scriv!O129&lt;&gt;"", LEFT( scriv!O129, FIND(",",scriv!O129)-1) &amp; "=" &amp; $AH167 &amp; RIGHT( scriv!O129, LEN(scriv!O129) + 1 - FIND(",",scriv!O129)),
LEFT( Z$37, FIND(",",Z$37)-1) &amp; "=" &amp; $AH167 &amp; RIGHT( Z$37, LEN(Z$37) + 1 - FIND(",",Z$37))))</f>
        <v>drawOpen=,1.2</v>
      </c>
      <c r="AA167" s="81" t="str">
        <f>IF($E167="",
( IF(scriv!AG129&lt;&gt;"", LEFT( scriv!AG129, FIND(",",scriv!AG129)-1) &amp; "=" &amp; $AH167 &amp; RIGHT( scriv!AG129, LEN(scriv!AG129) + 1 - FIND(",",scriv!AG129)),
  IF($AA$36&lt;&gt;"",LEFT( AA$36, FIND(",",AA$36)-1) &amp; "=" &amp; $AH167 &amp; RIGHT( AA$36, LEN(AA$36) + 1 - FIND(",",AA$36)),""))),
IF(scriv!P129&lt;&gt;"", LEFT( scriv!P129, FIND(",",scriv!P129)-1) &amp; "=" &amp; $AH167 &amp; RIGHT( scriv!P129, LEN(scriv!P129) + 1 - FIND(",",scriv!P129)),
LEFT( AA$37, FIND(",",AA$37)-1) &amp; "=" &amp; $AH167 &amp; RIGHT( AA$37, LEN(AA$37) + 1 - FIND(",",AA$37))))</f>
        <v>drawClose=,1.2</v>
      </c>
      <c r="AB167" s="167" t="str">
        <f t="shared" ref="AB167:AB230" si="116">$AB$36</f>
        <v>noTitle</v>
      </c>
      <c r="AC167" s="167"/>
      <c r="AD167" s="45"/>
      <c r="AE167" s="168"/>
      <c r="AF167" s="169">
        <f>IF(D167="",scriv!B129,"")</f>
        <v>0</v>
      </c>
      <c r="AG167" s="170" t="str">
        <f t="shared" si="76"/>
        <v/>
      </c>
      <c r="AH167" s="169" t="str">
        <f t="shared" si="77"/>
        <v/>
      </c>
      <c r="AI167" s="169" t="str">
        <f t="shared" si="78"/>
        <v/>
      </c>
      <c r="AJ167" s="86">
        <f>ROUNDDOWN( (LEN(scriv!B129)+1) / 2, 0 )</f>
        <v>0</v>
      </c>
      <c r="AK167" s="82">
        <f t="shared" si="79"/>
        <v>0</v>
      </c>
      <c r="AL167" s="82" t="str">
        <f t="shared" si="80"/>
        <v>-</v>
      </c>
      <c r="AM167" s="82" t="str">
        <f t="shared" si="81"/>
        <v>-</v>
      </c>
      <c r="AN167" s="82" t="str">
        <f t="shared" si="82"/>
        <v>-</v>
      </c>
      <c r="AO167" s="82" t="str">
        <f t="shared" si="83"/>
        <v>-</v>
      </c>
      <c r="AP167" s="82" t="str">
        <f t="shared" si="84"/>
        <v>-</v>
      </c>
      <c r="AQ167" s="82" t="str">
        <f t="shared" si="85"/>
        <v>-</v>
      </c>
      <c r="AR167" s="82" t="str">
        <f t="shared" si="86"/>
        <v>-</v>
      </c>
      <c r="AT167" s="82">
        <f t="shared" si="87"/>
        <v>10</v>
      </c>
      <c r="AU167" s="82" t="str">
        <f ca="1">IF(    MAX(OFFSET(AL167,0,0,MATCH("-",AL167:AL$638,0))) = 0,"",
IFERROR(MAX(OFFSET(AL167,0,0,MATCH("-",AL167:AL$638,0))),""))</f>
        <v/>
      </c>
      <c r="AV167" s="82" t="str">
        <f ca="1">IF(    MAX(OFFSET(AM167,0,0,MATCH("-",AM167:AM$638,0))) = 0,"",
IFERROR(MAX(OFFSET(AM167,0,0,MATCH("-",AM167:AM$638,0))),""))</f>
        <v/>
      </c>
      <c r="AW167" s="82" t="str">
        <f ca="1">IF(    MAX(OFFSET(AN167,0,0,MATCH("-",AN167:AN$638,0))) = 0,"",
IFERROR(MAX(OFFSET(AN167,0,0,MATCH("-",AN167:AN$638,0))),""))</f>
        <v/>
      </c>
      <c r="AX167" s="82" t="str">
        <f ca="1">IF(    MAX(OFFSET(AO167,0,0,MATCH("-",AO167:AO$638,0))) = 0,"",
IFERROR(MAX(OFFSET(AO167,0,0,MATCH("-",AO167:AO$638,0))),""))</f>
        <v/>
      </c>
      <c r="AY167" s="82" t="str">
        <f ca="1">IF(    MAX(OFFSET(AP167,0,0,MATCH("-",AP167:AP$638,0))) = 0,"",
IFERROR(MAX(OFFSET(AP167,0,0,MATCH("-",AP167:AP$638,0))),""))</f>
        <v/>
      </c>
      <c r="AZ167" s="82" t="str">
        <f ca="1">IF(    MAX(OFFSET(AQ167,0,0,MATCH("-",AQ167:AQ$638,0))) = 0,"",
IFERROR(MAX(OFFSET(AQ167,0,0,MATCH("-",AQ167:AQ$638,0))),""))</f>
        <v/>
      </c>
      <c r="BA167" s="82" t="str">
        <f ca="1">IF(    MAX(OFFSET(AR167,0,0,MATCH("-",AR167:AR$638,0))) = 0,"",
IFERROR(MAX(OFFSET(AR167,0,0,MATCH("-",AR167:AR$638,0))),""))</f>
        <v/>
      </c>
      <c r="BB167" s="112">
        <f t="shared" ca="1" si="88"/>
        <v>-198</v>
      </c>
      <c r="BC167" s="111" t="str">
        <f t="shared" ca="1" si="89"/>
        <v>Radius</v>
      </c>
      <c r="BD167" s="112">
        <f t="shared" ca="1" si="90"/>
        <v>0</v>
      </c>
      <c r="BE167" s="111">
        <f t="shared" ca="1" si="91"/>
        <v>200</v>
      </c>
      <c r="BF167" s="113" t="e">
        <f t="shared" ca="1" si="92"/>
        <v>#VALUE!</v>
      </c>
      <c r="BG167" s="113" t="e">
        <f t="shared" ca="1" si="93"/>
        <v>#VALUE!</v>
      </c>
      <c r="BH167" s="112">
        <f t="shared" ca="1" si="94"/>
        <v>2000</v>
      </c>
      <c r="BI167" s="112">
        <f t="shared" ca="1" si="95"/>
        <v>200</v>
      </c>
      <c r="BJ167" s="157"/>
      <c r="BK167" s="157"/>
      <c r="BL167" s="158" t="str">
        <f>scriv!AI129</f>
        <v/>
      </c>
      <c r="BM167" s="157"/>
      <c r="BN167" s="157" t="str">
        <f t="shared" si="96"/>
        <v>node</v>
      </c>
      <c r="BO167" s="157"/>
      <c r="BP167" s="159">
        <f t="shared" ca="1" si="97"/>
        <v>0</v>
      </c>
      <c r="BQ167" s="159">
        <f t="shared" ca="1" si="98"/>
        <v>0</v>
      </c>
      <c r="BR167" s="159">
        <f t="shared" si="99"/>
        <v>1</v>
      </c>
      <c r="BS167" s="159" t="str">
        <f t="shared" si="100"/>
        <v>symbol</v>
      </c>
      <c r="BT167" s="157" t="str">
        <f ca="1">IF(scriv!V129&lt;&gt;"",scriv!V129,
IF(E167="",IFERROR(VLOOKUP(BL167,$AH$40:$BT$638,39,FALSE),$BT$36),
$BT$37))</f>
        <v>NodeSquare</v>
      </c>
      <c r="BU167" s="166">
        <f t="shared" ca="1" si="101"/>
        <v>2000</v>
      </c>
      <c r="BV167" s="166">
        <f t="shared" ca="1" si="102"/>
        <v>200</v>
      </c>
      <c r="BW167" s="166">
        <f t="shared" ca="1" si="103"/>
        <v>0</v>
      </c>
      <c r="BX167" s="166">
        <f t="shared" ca="1" si="104"/>
        <v>0</v>
      </c>
      <c r="BY167" s="180" t="str">
        <f t="shared" si="105"/>
        <v/>
      </c>
      <c r="BZ167" s="180" t="str">
        <f t="shared" si="106"/>
        <v/>
      </c>
      <c r="CA167" s="81" t="str">
        <f>IF(scriv!E129&lt;&gt;"",scriv!E129,"")</f>
        <v/>
      </c>
      <c r="CB167" s="82">
        <f t="shared" si="71"/>
        <v>0</v>
      </c>
      <c r="CC167" s="82">
        <f t="shared" si="107"/>
        <v>0</v>
      </c>
      <c r="CD167" s="82" t="str">
        <f t="shared" si="108"/>
        <v>-</v>
      </c>
      <c r="CE167" s="82" t="str">
        <f t="shared" si="109"/>
        <v>-</v>
      </c>
      <c r="CF167" s="82" t="str">
        <f t="shared" si="110"/>
        <v>-</v>
      </c>
      <c r="CG167" s="82" t="str">
        <f t="shared" si="111"/>
        <v>-</v>
      </c>
      <c r="CH167" s="82" t="str">
        <f t="shared" si="112"/>
        <v>-</v>
      </c>
      <c r="CI167" s="82" t="str">
        <f t="shared" si="113"/>
        <v>-</v>
      </c>
      <c r="CJ167" s="82" t="str">
        <f t="shared" si="114"/>
        <v>-</v>
      </c>
      <c r="CK167" s="82" t="str">
        <f t="shared" si="115"/>
        <v>-</v>
      </c>
    </row>
    <row r="168" spans="1:89" s="82" customFormat="1" ht="18" customHeight="1">
      <c r="A168" s="81" t="str">
        <f>scriv!AH130</f>
        <v/>
      </c>
      <c r="B168" s="81" t="str">
        <f>IF(scriv!D130&lt;&gt;"",scriv!D130,"")</f>
        <v/>
      </c>
      <c r="C168" s="81" t="str">
        <f>IF( scriv!AL130&lt;&gt;"", IF(D168&lt;&gt;"","connection ","")&amp;scriv!AL130,IF(D168&lt;&gt;"","connection",""))</f>
        <v/>
      </c>
      <c r="D168" s="82" t="str">
        <f>scriv!AJ130</f>
        <v/>
      </c>
      <c r="E168" s="82" t="str">
        <f>scriv!AK130</f>
        <v/>
      </c>
      <c r="F168" s="156">
        <f>ROW()</f>
        <v>168</v>
      </c>
      <c r="I168" s="81" t="str">
        <f>IF(scriv!AA130&lt;&gt;"",scriv!AA130,J168)</f>
        <v/>
      </c>
      <c r="J168" s="81" t="str">
        <f>IF(scriv!AB130&lt;&gt;"",scriv!AB130,"")</f>
        <v/>
      </c>
      <c r="K168" s="82" t="str">
        <f t="shared" si="72"/>
        <v>none</v>
      </c>
      <c r="L168" s="82" t="str">
        <f t="shared" si="73"/>
        <v>+++&amp;speakTT=</v>
      </c>
      <c r="M168" s="82" t="str">
        <f t="shared" ref="M168:M231" si="117">$M$36</f>
        <v>OpenClose</v>
      </c>
      <c r="N168" s="82" t="str">
        <f t="shared" si="74"/>
        <v/>
      </c>
      <c r="O168" s="119" t="str">
        <f t="shared" si="75"/>
        <v/>
      </c>
      <c r="P168" s="81" t="str">
        <f>IF(scriv!I130&lt;&gt;"",scriv!I130,"")</f>
        <v/>
      </c>
      <c r="Q168" s="81" t="str">
        <f>IF(scriv!J130&lt;&gt;"",scriv!J130,"")</f>
        <v/>
      </c>
      <c r="R168" s="81">
        <f>IF(scriv!K130&lt;&gt;"",scriv!K130,
IF(I168&lt;&gt;"",1,$R$36))</f>
        <v>0</v>
      </c>
      <c r="S168" s="81" t="str">
        <f>IF(scriv!L130&lt;&gt;"",scriv!L130,
IF(scriv!AB130&lt;&gt;"",$S$36,"none"))</f>
        <v>none</v>
      </c>
      <c r="T168" s="81" t="str">
        <f>IF(scriv!Q130&lt;&gt;"",scriv!Q130,"")</f>
        <v/>
      </c>
      <c r="U168" s="81" t="str">
        <f>IF(scriv!R130&lt;&gt;"",scriv!R130,"")</f>
        <v/>
      </c>
      <c r="V168" s="81" t="str">
        <f>IF(scriv!S130&lt;&gt;"",scriv!S130,"")</f>
        <v/>
      </c>
      <c r="W168" s="81" t="str">
        <f>IF(scriv!T130&lt;&gt;"",scriv!T130,"")</f>
        <v/>
      </c>
      <c r="X168" s="81" t="str">
        <f>IF($E168="",
( IF(scriv!AD130&lt;&gt;"", LEFT( scriv!AD130, FIND(",",scriv!AD130)-1) &amp; "=" &amp; $AH168 &amp; RIGHT( scriv!AD130, LEN(scriv!AD130) + 1 - FIND(",",scriv!AD130)),
  IF($X$36&lt;&gt;"",LEFT( X$36, FIND(",",X$36)-1) &amp; "=" &amp; $AH168 &amp; RIGHT( X$36, LEN(X$36) + 1 - FIND(",",X$36)),""))),
IF(scriv!M130&lt;&gt;"", LEFT( scriv!M130, FIND(",",scriv!M130)-1) &amp; "=" &amp; $AH168 &amp; RIGHT( scriv!M130, LEN(scriv!M130) + 1 - FIND(",",scriv!M130)),
LEFT( X$37, FIND(",",X$37)-1) &amp; "=" &amp; $AH168 &amp; RIGHT( X$37, LEN(X$37) + 1 - FIND(",",X$37))))</f>
        <v>fadeOn=,0.6</v>
      </c>
      <c r="Y168" s="81" t="str">
        <f>IF($E168="",
( IF(scriv!AE130&lt;&gt;"", LEFT( scriv!AE130, FIND(",",scriv!AE130)-1) &amp; "=" &amp; $AH168 &amp; RIGHT( scriv!AE130, LEN(scriv!AE130) + 1 - FIND(",",scriv!AE130)),
  IF($Y$36&lt;&gt;"",LEFT( Y$36, FIND(",",Y$36)-1) &amp; "=" &amp; $AH168 &amp; RIGHT( Y$36, LEN(Y$36) + 1 - FIND(",",Y$36)),""))),
IF(scriv!N130&lt;&gt;"", LEFT( scriv!N130, FIND(",",scriv!N130)-1) &amp; "=" &amp; $AH168 &amp; RIGHT( scriv!N130, LEN(scriv!N130) + 1 - FIND(",",scriv!N130)),
LEFT( Y$37, FIND(",",Y$37)-1) &amp; "=" &amp; $AH168 &amp; RIGHT( Y$37, LEN(Y$37) + 1 - FIND(",",Y$37))))</f>
        <v>fadeOff=,0.6</v>
      </c>
      <c r="Z168" s="81" t="str">
        <f>IF($E168="",
( IF(scriv!AF130&lt;&gt;"", LEFT( scriv!AF130, FIND(",",scriv!AF130)-1) &amp; "=" &amp; $AH168 &amp; RIGHT( scriv!AF130, LEN(scriv!AF130) + 1 - FIND(",",scriv!AF130)),
  IF($Z$36&lt;&gt;"",LEFT( Z$36, FIND(",",Z$36)-1) &amp; "=" &amp; $AH168 &amp; RIGHT( Z$36, LEN(Z$36) + 1 - FIND(",",Z$36)),""))),
IF(scriv!O130&lt;&gt;"", LEFT( scriv!O130, FIND(",",scriv!O130)-1) &amp; "=" &amp; $AH168 &amp; RIGHT( scriv!O130, LEN(scriv!O130) + 1 - FIND(",",scriv!O130)),
LEFT( Z$37, FIND(",",Z$37)-1) &amp; "=" &amp; $AH168 &amp; RIGHT( Z$37, LEN(Z$37) + 1 - FIND(",",Z$37))))</f>
        <v>drawOpen=,1.2</v>
      </c>
      <c r="AA168" s="81" t="str">
        <f>IF($E168="",
( IF(scriv!AG130&lt;&gt;"", LEFT( scriv!AG130, FIND(",",scriv!AG130)-1) &amp; "=" &amp; $AH168 &amp; RIGHT( scriv!AG130, LEN(scriv!AG130) + 1 - FIND(",",scriv!AG130)),
  IF($AA$36&lt;&gt;"",LEFT( AA$36, FIND(",",AA$36)-1) &amp; "=" &amp; $AH168 &amp; RIGHT( AA$36, LEN(AA$36) + 1 - FIND(",",AA$36)),""))),
IF(scriv!P130&lt;&gt;"", LEFT( scriv!P130, FIND(",",scriv!P130)-1) &amp; "=" &amp; $AH168 &amp; RIGHT( scriv!P130, LEN(scriv!P130) + 1 - FIND(",",scriv!P130)),
LEFT( AA$37, FIND(",",AA$37)-1) &amp; "=" &amp; $AH168 &amp; RIGHT( AA$37, LEN(AA$37) + 1 - FIND(",",AA$37))))</f>
        <v>drawClose=,1.2</v>
      </c>
      <c r="AB168" s="167" t="str">
        <f t="shared" si="116"/>
        <v>noTitle</v>
      </c>
      <c r="AC168" s="167"/>
      <c r="AD168" s="45"/>
      <c r="AE168" s="168"/>
      <c r="AF168" s="169">
        <f>IF(D168="",scriv!B130,"")</f>
        <v>0</v>
      </c>
      <c r="AG168" s="170" t="str">
        <f t="shared" si="76"/>
        <v/>
      </c>
      <c r="AH168" s="169" t="str">
        <f t="shared" si="77"/>
        <v/>
      </c>
      <c r="AI168" s="169" t="str">
        <f t="shared" si="78"/>
        <v/>
      </c>
      <c r="AJ168" s="86">
        <f>ROUNDDOWN( (LEN(scriv!B130)+1) / 2, 0 )</f>
        <v>0</v>
      </c>
      <c r="AK168" s="82">
        <f t="shared" si="79"/>
        <v>0</v>
      </c>
      <c r="AL168" s="82" t="str">
        <f t="shared" si="80"/>
        <v>-</v>
      </c>
      <c r="AM168" s="82" t="str">
        <f t="shared" si="81"/>
        <v>-</v>
      </c>
      <c r="AN168" s="82" t="str">
        <f t="shared" si="82"/>
        <v>-</v>
      </c>
      <c r="AO168" s="82" t="str">
        <f t="shared" si="83"/>
        <v>-</v>
      </c>
      <c r="AP168" s="82" t="str">
        <f t="shared" si="84"/>
        <v>-</v>
      </c>
      <c r="AQ168" s="82" t="str">
        <f t="shared" si="85"/>
        <v>-</v>
      </c>
      <c r="AR168" s="82" t="str">
        <f t="shared" si="86"/>
        <v>-</v>
      </c>
      <c r="AT168" s="82">
        <f t="shared" si="87"/>
        <v>10</v>
      </c>
      <c r="AU168" s="82" t="str">
        <f ca="1">IF(    MAX(OFFSET(AL168,0,0,MATCH("-",AL168:AL$638,0))) = 0,"",
IFERROR(MAX(OFFSET(AL168,0,0,MATCH("-",AL168:AL$638,0))),""))</f>
        <v/>
      </c>
      <c r="AV168" s="82" t="str">
        <f ca="1">IF(    MAX(OFFSET(AM168,0,0,MATCH("-",AM168:AM$638,0))) = 0,"",
IFERROR(MAX(OFFSET(AM168,0,0,MATCH("-",AM168:AM$638,0))),""))</f>
        <v/>
      </c>
      <c r="AW168" s="82" t="str">
        <f ca="1">IF(    MAX(OFFSET(AN168,0,0,MATCH("-",AN168:AN$638,0))) = 0,"",
IFERROR(MAX(OFFSET(AN168,0,0,MATCH("-",AN168:AN$638,0))),""))</f>
        <v/>
      </c>
      <c r="AX168" s="82" t="str">
        <f ca="1">IF(    MAX(OFFSET(AO168,0,0,MATCH("-",AO168:AO$638,0))) = 0,"",
IFERROR(MAX(OFFSET(AO168,0,0,MATCH("-",AO168:AO$638,0))),""))</f>
        <v/>
      </c>
      <c r="AY168" s="82" t="str">
        <f ca="1">IF(    MAX(OFFSET(AP168,0,0,MATCH("-",AP168:AP$638,0))) = 0,"",
IFERROR(MAX(OFFSET(AP168,0,0,MATCH("-",AP168:AP$638,0))),""))</f>
        <v/>
      </c>
      <c r="AZ168" s="82" t="str">
        <f ca="1">IF(    MAX(OFFSET(AQ168,0,0,MATCH("-",AQ168:AQ$638,0))) = 0,"",
IFERROR(MAX(OFFSET(AQ168,0,0,MATCH("-",AQ168:AQ$638,0))),""))</f>
        <v/>
      </c>
      <c r="BA168" s="82" t="str">
        <f ca="1">IF(    MAX(OFFSET(AR168,0,0,MATCH("-",AR168:AR$638,0))) = 0,"",
IFERROR(MAX(OFFSET(AR168,0,0,MATCH("-",AR168:AR$638,0))),""))</f>
        <v/>
      </c>
      <c r="BB168" s="112">
        <f t="shared" ca="1" si="88"/>
        <v>-198</v>
      </c>
      <c r="BC168" s="111" t="str">
        <f t="shared" ca="1" si="89"/>
        <v>Radius</v>
      </c>
      <c r="BD168" s="112">
        <f t="shared" ca="1" si="90"/>
        <v>0</v>
      </c>
      <c r="BE168" s="111">
        <f t="shared" ca="1" si="91"/>
        <v>200</v>
      </c>
      <c r="BF168" s="113" t="e">
        <f t="shared" ca="1" si="92"/>
        <v>#VALUE!</v>
      </c>
      <c r="BG168" s="113" t="e">
        <f t="shared" ca="1" si="93"/>
        <v>#VALUE!</v>
      </c>
      <c r="BH168" s="112">
        <f t="shared" ca="1" si="94"/>
        <v>2000</v>
      </c>
      <c r="BI168" s="112">
        <f t="shared" ca="1" si="95"/>
        <v>200</v>
      </c>
      <c r="BJ168" s="157"/>
      <c r="BK168" s="157"/>
      <c r="BL168" s="158" t="str">
        <f>scriv!AI130</f>
        <v/>
      </c>
      <c r="BM168" s="157"/>
      <c r="BN168" s="157" t="str">
        <f t="shared" si="96"/>
        <v>node</v>
      </c>
      <c r="BO168" s="157"/>
      <c r="BP168" s="159">
        <f t="shared" ca="1" si="97"/>
        <v>0</v>
      </c>
      <c r="BQ168" s="159">
        <f t="shared" ca="1" si="98"/>
        <v>0</v>
      </c>
      <c r="BR168" s="159">
        <f t="shared" si="99"/>
        <v>1</v>
      </c>
      <c r="BS168" s="159" t="str">
        <f t="shared" si="100"/>
        <v>symbol</v>
      </c>
      <c r="BT168" s="157" t="str">
        <f ca="1">IF(scriv!V130&lt;&gt;"",scriv!V130,
IF(E168="",IFERROR(VLOOKUP(BL168,$AH$40:$BT$638,39,FALSE),$BT$36),
$BT$37))</f>
        <v>NodeSquare</v>
      </c>
      <c r="BU168" s="166">
        <f t="shared" ca="1" si="101"/>
        <v>2000</v>
      </c>
      <c r="BV168" s="166">
        <f t="shared" ca="1" si="102"/>
        <v>200</v>
      </c>
      <c r="BW168" s="166">
        <f t="shared" ca="1" si="103"/>
        <v>0</v>
      </c>
      <c r="BX168" s="166">
        <f t="shared" ca="1" si="104"/>
        <v>0</v>
      </c>
      <c r="BY168" s="180" t="str">
        <f t="shared" si="105"/>
        <v/>
      </c>
      <c r="BZ168" s="180" t="str">
        <f t="shared" si="106"/>
        <v/>
      </c>
      <c r="CA168" s="81" t="str">
        <f>IF(scriv!E130&lt;&gt;"",scriv!E130,"")</f>
        <v/>
      </c>
      <c r="CB168" s="82">
        <f t="shared" si="71"/>
        <v>0</v>
      </c>
      <c r="CC168" s="82">
        <f t="shared" si="107"/>
        <v>0</v>
      </c>
      <c r="CD168" s="82" t="str">
        <f t="shared" si="108"/>
        <v>-</v>
      </c>
      <c r="CE168" s="82" t="str">
        <f t="shared" si="109"/>
        <v>-</v>
      </c>
      <c r="CF168" s="82" t="str">
        <f t="shared" si="110"/>
        <v>-</v>
      </c>
      <c r="CG168" s="82" t="str">
        <f t="shared" si="111"/>
        <v>-</v>
      </c>
      <c r="CH168" s="82" t="str">
        <f t="shared" si="112"/>
        <v>-</v>
      </c>
      <c r="CI168" s="82" t="str">
        <f t="shared" si="113"/>
        <v>-</v>
      </c>
      <c r="CJ168" s="82" t="str">
        <f t="shared" si="114"/>
        <v>-</v>
      </c>
      <c r="CK168" s="82" t="str">
        <f t="shared" si="115"/>
        <v>-</v>
      </c>
    </row>
    <row r="169" spans="1:89" s="82" customFormat="1" ht="18" customHeight="1">
      <c r="A169" s="81" t="str">
        <f>scriv!AH131</f>
        <v/>
      </c>
      <c r="B169" s="81" t="str">
        <f>IF(scriv!D131&lt;&gt;"",scriv!D131,"")</f>
        <v/>
      </c>
      <c r="C169" s="81" t="str">
        <f>IF( scriv!AL131&lt;&gt;"", IF(D169&lt;&gt;"","connection ","")&amp;scriv!AL131,IF(D169&lt;&gt;"","connection",""))</f>
        <v/>
      </c>
      <c r="D169" s="82" t="str">
        <f>scriv!AJ131</f>
        <v/>
      </c>
      <c r="E169" s="82" t="str">
        <f>scriv!AK131</f>
        <v/>
      </c>
      <c r="F169" s="156">
        <f>ROW()</f>
        <v>169</v>
      </c>
      <c r="I169" s="81" t="str">
        <f>IF(scriv!AA131&lt;&gt;"",scriv!AA131,J169)</f>
        <v/>
      </c>
      <c r="J169" s="81" t="str">
        <f>IF(scriv!AB131&lt;&gt;"",scriv!AB131,"")</f>
        <v/>
      </c>
      <c r="K169" s="82" t="str">
        <f t="shared" si="72"/>
        <v>none</v>
      </c>
      <c r="L169" s="82" t="str">
        <f t="shared" si="73"/>
        <v>+++&amp;speakTT=</v>
      </c>
      <c r="M169" s="82" t="str">
        <f t="shared" si="117"/>
        <v>OpenClose</v>
      </c>
      <c r="N169" s="82" t="str">
        <f t="shared" si="74"/>
        <v/>
      </c>
      <c r="O169" s="119" t="str">
        <f t="shared" si="75"/>
        <v/>
      </c>
      <c r="P169" s="81" t="str">
        <f>IF(scriv!I131&lt;&gt;"",scriv!I131,"")</f>
        <v/>
      </c>
      <c r="Q169" s="81" t="str">
        <f>IF(scriv!J131&lt;&gt;"",scriv!J131,"")</f>
        <v/>
      </c>
      <c r="R169" s="81">
        <f>IF(scriv!K131&lt;&gt;"",scriv!K131,
IF(I169&lt;&gt;"",1,$R$36))</f>
        <v>0</v>
      </c>
      <c r="S169" s="81" t="str">
        <f>IF(scriv!L131&lt;&gt;"",scriv!L131,
IF(scriv!AB131&lt;&gt;"",$S$36,"none"))</f>
        <v>none</v>
      </c>
      <c r="T169" s="81" t="str">
        <f>IF(scriv!Q131&lt;&gt;"",scriv!Q131,"")</f>
        <v/>
      </c>
      <c r="U169" s="81" t="str">
        <f>IF(scriv!R131&lt;&gt;"",scriv!R131,"")</f>
        <v/>
      </c>
      <c r="V169" s="81" t="str">
        <f>IF(scriv!S131&lt;&gt;"",scriv!S131,"")</f>
        <v/>
      </c>
      <c r="W169" s="81" t="str">
        <f>IF(scriv!T131&lt;&gt;"",scriv!T131,"")</f>
        <v/>
      </c>
      <c r="X169" s="81" t="str">
        <f>IF($E169="",
( IF(scriv!AD131&lt;&gt;"", LEFT( scriv!AD131, FIND(",",scriv!AD131)-1) &amp; "=" &amp; $AH169 &amp; RIGHT( scriv!AD131, LEN(scriv!AD131) + 1 - FIND(",",scriv!AD131)),
  IF($X$36&lt;&gt;"",LEFT( X$36, FIND(",",X$36)-1) &amp; "=" &amp; $AH169 &amp; RIGHT( X$36, LEN(X$36) + 1 - FIND(",",X$36)),""))),
IF(scriv!M131&lt;&gt;"", LEFT( scriv!M131, FIND(",",scriv!M131)-1) &amp; "=" &amp; $AH169 &amp; RIGHT( scriv!M131, LEN(scriv!M131) + 1 - FIND(",",scriv!M131)),
LEFT( X$37, FIND(",",X$37)-1) &amp; "=" &amp; $AH169 &amp; RIGHT( X$37, LEN(X$37) + 1 - FIND(",",X$37))))</f>
        <v>fadeOn=,0.6</v>
      </c>
      <c r="Y169" s="81" t="str">
        <f>IF($E169="",
( IF(scriv!AE131&lt;&gt;"", LEFT( scriv!AE131, FIND(",",scriv!AE131)-1) &amp; "=" &amp; $AH169 &amp; RIGHT( scriv!AE131, LEN(scriv!AE131) + 1 - FIND(",",scriv!AE131)),
  IF($Y$36&lt;&gt;"",LEFT( Y$36, FIND(",",Y$36)-1) &amp; "=" &amp; $AH169 &amp; RIGHT( Y$36, LEN(Y$36) + 1 - FIND(",",Y$36)),""))),
IF(scriv!N131&lt;&gt;"", LEFT( scriv!N131, FIND(",",scriv!N131)-1) &amp; "=" &amp; $AH169 &amp; RIGHT( scriv!N131, LEN(scriv!N131) + 1 - FIND(",",scriv!N131)),
LEFT( Y$37, FIND(",",Y$37)-1) &amp; "=" &amp; $AH169 &amp; RIGHT( Y$37, LEN(Y$37) + 1 - FIND(",",Y$37))))</f>
        <v>fadeOff=,0.6</v>
      </c>
      <c r="Z169" s="81" t="str">
        <f>IF($E169="",
( IF(scriv!AF131&lt;&gt;"", LEFT( scriv!AF131, FIND(",",scriv!AF131)-1) &amp; "=" &amp; $AH169 &amp; RIGHT( scriv!AF131, LEN(scriv!AF131) + 1 - FIND(",",scriv!AF131)),
  IF($Z$36&lt;&gt;"",LEFT( Z$36, FIND(",",Z$36)-1) &amp; "=" &amp; $AH169 &amp; RIGHT( Z$36, LEN(Z$36) + 1 - FIND(",",Z$36)),""))),
IF(scriv!O131&lt;&gt;"", LEFT( scriv!O131, FIND(",",scriv!O131)-1) &amp; "=" &amp; $AH169 &amp; RIGHT( scriv!O131, LEN(scriv!O131) + 1 - FIND(",",scriv!O131)),
LEFT( Z$37, FIND(",",Z$37)-1) &amp; "=" &amp; $AH169 &amp; RIGHT( Z$37, LEN(Z$37) + 1 - FIND(",",Z$37))))</f>
        <v>drawOpen=,1.2</v>
      </c>
      <c r="AA169" s="81" t="str">
        <f>IF($E169="",
( IF(scriv!AG131&lt;&gt;"", LEFT( scriv!AG131, FIND(",",scriv!AG131)-1) &amp; "=" &amp; $AH169 &amp; RIGHT( scriv!AG131, LEN(scriv!AG131) + 1 - FIND(",",scriv!AG131)),
  IF($AA$36&lt;&gt;"",LEFT( AA$36, FIND(",",AA$36)-1) &amp; "=" &amp; $AH169 &amp; RIGHT( AA$36, LEN(AA$36) + 1 - FIND(",",AA$36)),""))),
IF(scriv!P131&lt;&gt;"", LEFT( scriv!P131, FIND(",",scriv!P131)-1) &amp; "=" &amp; $AH169 &amp; RIGHT( scriv!P131, LEN(scriv!P131) + 1 - FIND(",",scriv!P131)),
LEFT( AA$37, FIND(",",AA$37)-1) &amp; "=" &amp; $AH169 &amp; RIGHT( AA$37, LEN(AA$37) + 1 - FIND(",",AA$37))))</f>
        <v>drawClose=,1.2</v>
      </c>
      <c r="AB169" s="167" t="str">
        <f t="shared" si="116"/>
        <v>noTitle</v>
      </c>
      <c r="AC169" s="167"/>
      <c r="AD169" s="45"/>
      <c r="AE169" s="168"/>
      <c r="AF169" s="169">
        <f>IF(D169="",scriv!B131,"")</f>
        <v>0</v>
      </c>
      <c r="AG169" s="170" t="str">
        <f t="shared" si="76"/>
        <v/>
      </c>
      <c r="AH169" s="169" t="str">
        <f t="shared" si="77"/>
        <v/>
      </c>
      <c r="AI169" s="169" t="str">
        <f t="shared" si="78"/>
        <v/>
      </c>
      <c r="AJ169" s="86">
        <f>ROUNDDOWN( (LEN(scriv!B131)+1) / 2, 0 )</f>
        <v>0</v>
      </c>
      <c r="AK169" s="82">
        <f t="shared" si="79"/>
        <v>0</v>
      </c>
      <c r="AL169" s="82" t="str">
        <f t="shared" si="80"/>
        <v>-</v>
      </c>
      <c r="AM169" s="82" t="str">
        <f t="shared" si="81"/>
        <v>-</v>
      </c>
      <c r="AN169" s="82" t="str">
        <f t="shared" si="82"/>
        <v>-</v>
      </c>
      <c r="AO169" s="82" t="str">
        <f t="shared" si="83"/>
        <v>-</v>
      </c>
      <c r="AP169" s="82" t="str">
        <f t="shared" si="84"/>
        <v>-</v>
      </c>
      <c r="AQ169" s="82" t="str">
        <f t="shared" si="85"/>
        <v>-</v>
      </c>
      <c r="AR169" s="82" t="str">
        <f t="shared" si="86"/>
        <v>-</v>
      </c>
      <c r="AT169" s="82">
        <f t="shared" si="87"/>
        <v>10</v>
      </c>
      <c r="AU169" s="82" t="str">
        <f ca="1">IF(    MAX(OFFSET(AL169,0,0,MATCH("-",AL169:AL$638,0))) = 0,"",
IFERROR(MAX(OFFSET(AL169,0,0,MATCH("-",AL169:AL$638,0))),""))</f>
        <v/>
      </c>
      <c r="AV169" s="82" t="str">
        <f ca="1">IF(    MAX(OFFSET(AM169,0,0,MATCH("-",AM169:AM$638,0))) = 0,"",
IFERROR(MAX(OFFSET(AM169,0,0,MATCH("-",AM169:AM$638,0))),""))</f>
        <v/>
      </c>
      <c r="AW169" s="82" t="str">
        <f ca="1">IF(    MAX(OFFSET(AN169,0,0,MATCH("-",AN169:AN$638,0))) = 0,"",
IFERROR(MAX(OFFSET(AN169,0,0,MATCH("-",AN169:AN$638,0))),""))</f>
        <v/>
      </c>
      <c r="AX169" s="82" t="str">
        <f ca="1">IF(    MAX(OFFSET(AO169,0,0,MATCH("-",AO169:AO$638,0))) = 0,"",
IFERROR(MAX(OFFSET(AO169,0,0,MATCH("-",AO169:AO$638,0))),""))</f>
        <v/>
      </c>
      <c r="AY169" s="82" t="str">
        <f ca="1">IF(    MAX(OFFSET(AP169,0,0,MATCH("-",AP169:AP$638,0))) = 0,"",
IFERROR(MAX(OFFSET(AP169,0,0,MATCH("-",AP169:AP$638,0))),""))</f>
        <v/>
      </c>
      <c r="AZ169" s="82" t="str">
        <f ca="1">IF(    MAX(OFFSET(AQ169,0,0,MATCH("-",AQ169:AQ$638,0))) = 0,"",
IFERROR(MAX(OFFSET(AQ169,0,0,MATCH("-",AQ169:AQ$638,0))),""))</f>
        <v/>
      </c>
      <c r="BA169" s="82" t="str">
        <f ca="1">IF(    MAX(OFFSET(AR169,0,0,MATCH("-",AR169:AR$638,0))) = 0,"",
IFERROR(MAX(OFFSET(AR169,0,0,MATCH("-",AR169:AR$638,0))),""))</f>
        <v/>
      </c>
      <c r="BB169" s="112">
        <f t="shared" ca="1" si="88"/>
        <v>-198</v>
      </c>
      <c r="BC169" s="111" t="str">
        <f t="shared" ca="1" si="89"/>
        <v>Radius</v>
      </c>
      <c r="BD169" s="112">
        <f t="shared" ca="1" si="90"/>
        <v>0</v>
      </c>
      <c r="BE169" s="111">
        <f t="shared" ca="1" si="91"/>
        <v>200</v>
      </c>
      <c r="BF169" s="113" t="e">
        <f t="shared" ca="1" si="92"/>
        <v>#VALUE!</v>
      </c>
      <c r="BG169" s="113" t="e">
        <f t="shared" ca="1" si="93"/>
        <v>#VALUE!</v>
      </c>
      <c r="BH169" s="112">
        <f t="shared" ca="1" si="94"/>
        <v>2000</v>
      </c>
      <c r="BI169" s="112">
        <f t="shared" ca="1" si="95"/>
        <v>200</v>
      </c>
      <c r="BJ169" s="157"/>
      <c r="BK169" s="157"/>
      <c r="BL169" s="158" t="str">
        <f>scriv!AI131</f>
        <v/>
      </c>
      <c r="BM169" s="157"/>
      <c r="BN169" s="157" t="str">
        <f t="shared" si="96"/>
        <v>node</v>
      </c>
      <c r="BO169" s="157"/>
      <c r="BP169" s="159">
        <f t="shared" ca="1" si="97"/>
        <v>0</v>
      </c>
      <c r="BQ169" s="159">
        <f t="shared" ca="1" si="98"/>
        <v>0</v>
      </c>
      <c r="BR169" s="159">
        <f t="shared" si="99"/>
        <v>1</v>
      </c>
      <c r="BS169" s="159" t="str">
        <f t="shared" si="100"/>
        <v>symbol</v>
      </c>
      <c r="BT169" s="157" t="str">
        <f ca="1">IF(scriv!V131&lt;&gt;"",scriv!V131,
IF(E169="",IFERROR(VLOOKUP(BL169,$AH$40:$BT$638,39,FALSE),$BT$36),
$BT$37))</f>
        <v>NodeSquare</v>
      </c>
      <c r="BU169" s="166">
        <f t="shared" ca="1" si="101"/>
        <v>2000</v>
      </c>
      <c r="BV169" s="166">
        <f t="shared" ca="1" si="102"/>
        <v>200</v>
      </c>
      <c r="BW169" s="166">
        <f t="shared" ca="1" si="103"/>
        <v>0</v>
      </c>
      <c r="BX169" s="166">
        <f t="shared" ca="1" si="104"/>
        <v>0</v>
      </c>
      <c r="BY169" s="180" t="str">
        <f t="shared" si="105"/>
        <v/>
      </c>
      <c r="BZ169" s="180" t="str">
        <f t="shared" si="106"/>
        <v/>
      </c>
      <c r="CA169" s="81" t="str">
        <f>IF(scriv!E131&lt;&gt;"",scriv!E131,"")</f>
        <v/>
      </c>
      <c r="CB169" s="82">
        <f t="shared" ref="CB169:CB232" si="118">$CB$36</f>
        <v>0</v>
      </c>
      <c r="CC169" s="82">
        <f t="shared" si="107"/>
        <v>0</v>
      </c>
      <c r="CD169" s="82" t="str">
        <f t="shared" si="108"/>
        <v>-</v>
      </c>
      <c r="CE169" s="82" t="str">
        <f t="shared" si="109"/>
        <v>-</v>
      </c>
      <c r="CF169" s="82" t="str">
        <f t="shared" si="110"/>
        <v>-</v>
      </c>
      <c r="CG169" s="82" t="str">
        <f t="shared" si="111"/>
        <v>-</v>
      </c>
      <c r="CH169" s="82" t="str">
        <f t="shared" si="112"/>
        <v>-</v>
      </c>
      <c r="CI169" s="82" t="str">
        <f t="shared" si="113"/>
        <v>-</v>
      </c>
      <c r="CJ169" s="82" t="str">
        <f t="shared" si="114"/>
        <v>-</v>
      </c>
      <c r="CK169" s="82" t="str">
        <f t="shared" si="115"/>
        <v>-</v>
      </c>
    </row>
    <row r="170" spans="1:89" s="82" customFormat="1" ht="18" customHeight="1">
      <c r="A170" s="81" t="str">
        <f>scriv!AH132</f>
        <v/>
      </c>
      <c r="B170" s="81" t="str">
        <f>IF(scriv!D132&lt;&gt;"",scriv!D132,"")</f>
        <v/>
      </c>
      <c r="C170" s="81" t="str">
        <f>IF( scriv!AL132&lt;&gt;"", IF(D170&lt;&gt;"","connection ","")&amp;scriv!AL132,IF(D170&lt;&gt;"","connection",""))</f>
        <v/>
      </c>
      <c r="D170" s="82" t="str">
        <f>scriv!AJ132</f>
        <v/>
      </c>
      <c r="E170" s="82" t="str">
        <f>scriv!AK132</f>
        <v/>
      </c>
      <c r="F170" s="156">
        <f>ROW()</f>
        <v>170</v>
      </c>
      <c r="I170" s="81" t="str">
        <f>IF(scriv!AA132&lt;&gt;"",scriv!AA132,J170)</f>
        <v/>
      </c>
      <c r="J170" s="81" t="str">
        <f>IF(scriv!AB132&lt;&gt;"",scriv!AB132,"")</f>
        <v/>
      </c>
      <c r="K170" s="82" t="str">
        <f t="shared" ref="K170:K233" si="119">$K$36</f>
        <v>none</v>
      </c>
      <c r="L170" s="82" t="str">
        <f t="shared" ref="L170:L233" si="120">$L$36&amp;A170</f>
        <v>+++&amp;speakTT=</v>
      </c>
      <c r="M170" s="82" t="str">
        <f t="shared" si="117"/>
        <v>OpenClose</v>
      </c>
      <c r="N170" s="82" t="str">
        <f t="shared" ref="N170:N233" si="121">$N$36</f>
        <v/>
      </c>
      <c r="O170" s="119" t="str">
        <f t="shared" ref="O170:O233" si="122">IF(P170&lt;&gt;"","+++&amp;openLink="&amp;P170,"")</f>
        <v/>
      </c>
      <c r="P170" s="81" t="str">
        <f>IF(scriv!I132&lt;&gt;"",scriv!I132,"")</f>
        <v/>
      </c>
      <c r="Q170" s="81" t="str">
        <f>IF(scriv!J132&lt;&gt;"",scriv!J132,"")</f>
        <v/>
      </c>
      <c r="R170" s="81">
        <f>IF(scriv!K132&lt;&gt;"",scriv!K132,
IF(I170&lt;&gt;"",1,$R$36))</f>
        <v>0</v>
      </c>
      <c r="S170" s="81" t="str">
        <f>IF(scriv!L132&lt;&gt;"",scriv!L132,
IF(scriv!AB132&lt;&gt;"",$S$36,"none"))</f>
        <v>none</v>
      </c>
      <c r="T170" s="81" t="str">
        <f>IF(scriv!Q132&lt;&gt;"",scriv!Q132,"")</f>
        <v/>
      </c>
      <c r="U170" s="81" t="str">
        <f>IF(scriv!R132&lt;&gt;"",scriv!R132,"")</f>
        <v/>
      </c>
      <c r="V170" s="81" t="str">
        <f>IF(scriv!S132&lt;&gt;"",scriv!S132,"")</f>
        <v/>
      </c>
      <c r="W170" s="81" t="str">
        <f>IF(scriv!T132&lt;&gt;"",scriv!T132,"")</f>
        <v/>
      </c>
      <c r="X170" s="81" t="str">
        <f>IF($E170="",
( IF(scriv!AD132&lt;&gt;"", LEFT( scriv!AD132, FIND(",",scriv!AD132)-1) &amp; "=" &amp; $AH170 &amp; RIGHT( scriv!AD132, LEN(scriv!AD132) + 1 - FIND(",",scriv!AD132)),
  IF($X$36&lt;&gt;"",LEFT( X$36, FIND(",",X$36)-1) &amp; "=" &amp; $AH170 &amp; RIGHT( X$36, LEN(X$36) + 1 - FIND(",",X$36)),""))),
IF(scriv!M132&lt;&gt;"", LEFT( scriv!M132, FIND(",",scriv!M132)-1) &amp; "=" &amp; $AH170 &amp; RIGHT( scriv!M132, LEN(scriv!M132) + 1 - FIND(",",scriv!M132)),
LEFT( X$37, FIND(",",X$37)-1) &amp; "=" &amp; $AH170 &amp; RIGHT( X$37, LEN(X$37) + 1 - FIND(",",X$37))))</f>
        <v>fadeOn=,0.6</v>
      </c>
      <c r="Y170" s="81" t="str">
        <f>IF($E170="",
( IF(scriv!AE132&lt;&gt;"", LEFT( scriv!AE132, FIND(",",scriv!AE132)-1) &amp; "=" &amp; $AH170 &amp; RIGHT( scriv!AE132, LEN(scriv!AE132) + 1 - FIND(",",scriv!AE132)),
  IF($Y$36&lt;&gt;"",LEFT( Y$36, FIND(",",Y$36)-1) &amp; "=" &amp; $AH170 &amp; RIGHT( Y$36, LEN(Y$36) + 1 - FIND(",",Y$36)),""))),
IF(scriv!N132&lt;&gt;"", LEFT( scriv!N132, FIND(",",scriv!N132)-1) &amp; "=" &amp; $AH170 &amp; RIGHT( scriv!N132, LEN(scriv!N132) + 1 - FIND(",",scriv!N132)),
LEFT( Y$37, FIND(",",Y$37)-1) &amp; "=" &amp; $AH170 &amp; RIGHT( Y$37, LEN(Y$37) + 1 - FIND(",",Y$37))))</f>
        <v>fadeOff=,0.6</v>
      </c>
      <c r="Z170" s="81" t="str">
        <f>IF($E170="",
( IF(scriv!AF132&lt;&gt;"", LEFT( scriv!AF132, FIND(",",scriv!AF132)-1) &amp; "=" &amp; $AH170 &amp; RIGHT( scriv!AF132, LEN(scriv!AF132) + 1 - FIND(",",scriv!AF132)),
  IF($Z$36&lt;&gt;"",LEFT( Z$36, FIND(",",Z$36)-1) &amp; "=" &amp; $AH170 &amp; RIGHT( Z$36, LEN(Z$36) + 1 - FIND(",",Z$36)),""))),
IF(scriv!O132&lt;&gt;"", LEFT( scriv!O132, FIND(",",scriv!O132)-1) &amp; "=" &amp; $AH170 &amp; RIGHT( scriv!O132, LEN(scriv!O132) + 1 - FIND(",",scriv!O132)),
LEFT( Z$37, FIND(",",Z$37)-1) &amp; "=" &amp; $AH170 &amp; RIGHT( Z$37, LEN(Z$37) + 1 - FIND(",",Z$37))))</f>
        <v>drawOpen=,1.2</v>
      </c>
      <c r="AA170" s="81" t="str">
        <f>IF($E170="",
( IF(scriv!AG132&lt;&gt;"", LEFT( scriv!AG132, FIND(",",scriv!AG132)-1) &amp; "=" &amp; $AH170 &amp; RIGHT( scriv!AG132, LEN(scriv!AG132) + 1 - FIND(",",scriv!AG132)),
  IF($AA$36&lt;&gt;"",LEFT( AA$36, FIND(",",AA$36)-1) &amp; "=" &amp; $AH170 &amp; RIGHT( AA$36, LEN(AA$36) + 1 - FIND(",",AA$36)),""))),
IF(scriv!P132&lt;&gt;"", LEFT( scriv!P132, FIND(",",scriv!P132)-1) &amp; "=" &amp; $AH170 &amp; RIGHT( scriv!P132, LEN(scriv!P132) + 1 - FIND(",",scriv!P132)),
LEFT( AA$37, FIND(",",AA$37)-1) &amp; "=" &amp; $AH170 &amp; RIGHT( AA$37, LEN(AA$37) + 1 - FIND(",",AA$37))))</f>
        <v>drawClose=,1.2</v>
      </c>
      <c r="AB170" s="167" t="str">
        <f t="shared" si="116"/>
        <v>noTitle</v>
      </c>
      <c r="AC170" s="167"/>
      <c r="AD170" s="45"/>
      <c r="AE170" s="168"/>
      <c r="AF170" s="169">
        <f>IF(D170="",scriv!B132,"")</f>
        <v>0</v>
      </c>
      <c r="AG170" s="170" t="str">
        <f t="shared" ref="AG170:AG233" si="123">IF(AH170&lt;&gt;"",$AG$36,"")</f>
        <v/>
      </c>
      <c r="AH170" s="169" t="str">
        <f t="shared" ref="AH170:AH233" si="124">A170</f>
        <v/>
      </c>
      <c r="AI170" s="169" t="str">
        <f t="shared" ref="AI170:AI233" si="125">B170</f>
        <v/>
      </c>
      <c r="AJ170" s="86">
        <f>ROUNDDOWN( (LEN(scriv!B132)+1) / 2, 0 )</f>
        <v>0</v>
      </c>
      <c r="AK170" s="82">
        <f t="shared" ref="AK170:AK233" si="126">IF(CC170="","",
IF(CC170="-","-",
IF(ISERROR(LEFT(CC170,FIND(".",CC170)-1)),VALUE(CC170),
(VALUE(LEFT(CC170,FIND(".",CC170)-1))))))</f>
        <v>0</v>
      </c>
      <c r="AL170" s="82" t="str">
        <f t="shared" ref="AL170:AL233" si="127">IF(CD170="","",
IF(CD170="-","-",
IF(ISERROR(LEFT(CD170,FIND(".",CD170)-1)),VALUE(CD170),
(VALUE(LEFT(CD170,FIND(".",CD170)-1))))))</f>
        <v>-</v>
      </c>
      <c r="AM170" s="82" t="str">
        <f t="shared" ref="AM170:AM233" si="128">IF(CE170="","",
IF(CE170="-","-",
IF(ISERROR(LEFT(CE170,FIND(".",CE170)-1)),VALUE(CE170),
(VALUE(LEFT(CE170,FIND(".",CE170)-1))))))</f>
        <v>-</v>
      </c>
      <c r="AN170" s="82" t="str">
        <f t="shared" ref="AN170:AN233" si="129">IF(CF170="","",
IF(CF170="-","-",
IF(ISERROR(LEFT(CF170,FIND(".",CF170)-1)),VALUE(CF170),
(VALUE(LEFT(CF170,FIND(".",CF170)-1))))))</f>
        <v>-</v>
      </c>
      <c r="AO170" s="82" t="str">
        <f t="shared" ref="AO170:AO233" si="130">IF(CG170="","",
IF(CG170="-","-",
IF(ISERROR(LEFT(CG170,FIND(".",CG170)-1)),VALUE(CG170),
(VALUE(LEFT(CG170,FIND(".",CG170)-1))))))</f>
        <v>-</v>
      </c>
      <c r="AP170" s="82" t="str">
        <f t="shared" ref="AP170:AP233" si="131">IF(CH170="","",
IF(CH170="-","-",
IF(ISERROR(LEFT(CH170,FIND(".",CH170)-1)),VALUE(CH170),
(VALUE(LEFT(CH170,FIND(".",CH170)-1))))))</f>
        <v>-</v>
      </c>
      <c r="AQ170" s="82" t="str">
        <f t="shared" ref="AQ170:AQ233" si="132">IF(CI170="","",
IF(CI170="-","-",
IF(ISERROR(LEFT(CI170,FIND(".",CI170)-1)),VALUE(CI170),
(VALUE(LEFT(CI170,FIND(".",CI170)-1))))))</f>
        <v>-</v>
      </c>
      <c r="AR170" s="82" t="str">
        <f t="shared" ref="AR170:AR233" si="133">IF(CJ170="","",
IF(CJ170="-","-",
IF(ISERROR(LEFT(CJ170,FIND(".",CJ170)-1)),VALUE(CJ170),
(VALUE(LEFT(CJ170,FIND(".",CJ170)-1))))))</f>
        <v>-</v>
      </c>
      <c r="AT170" s="82">
        <f t="shared" ref="AT170:AT233" si="134">MAX($AK$40:$AK$140)</f>
        <v>10</v>
      </c>
      <c r="AU170" s="82" t="str">
        <f ca="1">IF(    MAX(OFFSET(AL170,0,0,MATCH("-",AL170:AL$638,0))) = 0,"",
IFERROR(MAX(OFFSET(AL170,0,0,MATCH("-",AL170:AL$638,0))),""))</f>
        <v/>
      </c>
      <c r="AV170" s="82" t="str">
        <f ca="1">IF(    MAX(OFFSET(AM170,0,0,MATCH("-",AM170:AM$638,0))) = 0,"",
IFERROR(MAX(OFFSET(AM170,0,0,MATCH("-",AM170:AM$638,0))),""))</f>
        <v/>
      </c>
      <c r="AW170" s="82" t="str">
        <f ca="1">IF(    MAX(OFFSET(AN170,0,0,MATCH("-",AN170:AN$638,0))) = 0,"",
IFERROR(MAX(OFFSET(AN170,0,0,MATCH("-",AN170:AN$638,0))),""))</f>
        <v/>
      </c>
      <c r="AX170" s="82" t="str">
        <f ca="1">IF(    MAX(OFFSET(AO170,0,0,MATCH("-",AO170:AO$638,0))) = 0,"",
IFERROR(MAX(OFFSET(AO170,0,0,MATCH("-",AO170:AO$638,0))),""))</f>
        <v/>
      </c>
      <c r="AY170" s="82" t="str">
        <f ca="1">IF(    MAX(OFFSET(AP170,0,0,MATCH("-",AP170:AP$638,0))) = 0,"",
IFERROR(MAX(OFFSET(AP170,0,0,MATCH("-",AP170:AP$638,0))),""))</f>
        <v/>
      </c>
      <c r="AZ170" s="82" t="str">
        <f ca="1">IF(    MAX(OFFSET(AQ170,0,0,MATCH("-",AQ170:AQ$638,0))) = 0,"",
IFERROR(MAX(OFFSET(AQ170,0,0,MATCH("-",AQ170:AQ$638,0))),""))</f>
        <v/>
      </c>
      <c r="BA170" s="82" t="str">
        <f ca="1">IF(    MAX(OFFSET(AR170,0,0,MATCH("-",AR170:AR$638,0))) = 0,"",
IFERROR(MAX(OFFSET(AR170,0,0,MATCH("-",AR170:AR$638,0))),""))</f>
        <v/>
      </c>
      <c r="BB170" s="112">
        <f t="shared" ref="BB170:BB233" ca="1" si="135">IF(AT170&lt;&gt;"",$BC$14/AT170*(AK170-1)-($BC$14)/2 + ($BC$14/AT170/2),0) +
IF(AU170&lt;&gt;"",$BC$14/AT170/AU170*(AL170-1)-($BC$14/AT170)/2 + ($BC$14/AT170/AU170/2),0) +
IF(AV170&lt;&gt;"",$BC$14/AT170/AU170/AV170*(AM170-1)-($BC$14/AT170/AU170)/2 + ($BC$14/AT170/AU170/AV170/2),0) +
IF(AW170&lt;&gt;"",$BC$14/AT170/AU170/AV170/AW170*(AN170-1)-($BC$14/AT170/AU170/AV170)/2 + ($BC$14/AT170/AU170/AV170/AW170/2),0) +
IF(AX170&lt;&gt;"",$BC$14/AT170/AU170/AV170/AW170/AX170*(AO170-1)-($BC$14/AT170/AU170/AV170/AW170)/2 + ($BC$14/AT170/AU170/AV170/AW170/AX170/2),0) +
IF(AY170&lt;&gt;"",$BC$14/AT170/AU170/AV170/AW170/AX170/AY170*(AP170-1)-($BC$14/AT170/AU170/AV170/AW170/AX170)/2 + ($BC$14/AT170/AU170/AV170/AW170/AX170/AY170/2),0)</f>
        <v>-198</v>
      </c>
      <c r="BC170" s="111" t="str">
        <f t="shared" ref="BC170:BC233" ca="1" si="136">INDIRECT("BC"&amp;19+AJ170)</f>
        <v>Radius</v>
      </c>
      <c r="BD170" s="112">
        <f t="shared" ref="BD170:BD233" ca="1" si="137">IF(AT170&lt;&gt;"", $BD$20 + (($BF$20/AT170) * (AK170 - 1)) - IF($BH$20=1,(($BF$20 / 2) - ($BF$20/AT170) / 2),0),0)
+IF(AU170&lt;&gt;"", $BD$21 + (($BF$21/AU170) * (AL170 - 1)) - IF($BH$21=1,(($BF$21 / 2) - ($BF$21/AU170) / 2),0),0)
+IF(AV170&lt;&gt;"", $BD$22 + (($BF$22/AV170) * (AM170 - 1)) - IF($BH$22=1,(($BF$22 / 2) - ($BF$22/AV170) / 2),0),0)
+IF(AW170&lt;&gt;"", $BD$23 + (($BF$23/AW170) * (AN170 - 1)) - IF($BH$23=1,(($BF$23 / 2) - ($BF$23/AW170) / 2),0),0)
+IF(AX170&lt;&gt;"", $BD$24 + (($BF$24/AX170) * (AO170 - 1)) - IF($BH$24=1,(($BF$24 / 2) - ($BF$24/AX170) / 2),0),0)
+IF(AY170&lt;&gt;"", $BD$25 + (($BF$25/AY170) * (AP170 - 1)) - IF($BH$25=1,(($BF$25 / 2) - ($BF$25/AY170) / 2),0),0)
+IF(AZ170&lt;&gt;"", $BD$26 + (($BF$26/AZ170) * (AQ170 - 1)) - IF($BH$26=1,(($BF$26 / 2) - ($BF$26/AZ170) / 2),0),0)
+IF(BA170&lt;&gt;"", $BD$27 + (($BF$27/BA170) * (AR170 - 1)) - IF($BH$27=1,(($BF$27 / 2) - ($BF$27/BA170) / 2),0),0)</f>
        <v>0</v>
      </c>
      <c r="BE170" s="111">
        <f t="shared" ref="BE170:BE233" ca="1" si="138">IF(AT170&lt;&gt;"", $BE$20 + (($BG$20/AT170) * (AK170 - 1)) - IF($BI$20=1,(($BG$20 / 2) - ($BG$20/AT170) / 2),0),0)
+IF(AU170&lt;&gt;"", $BE$21 + (($BG$21/AU170) * (AL170 - 1)) - IF($BI$21=1,(($BG$21 / 2) - ($BG$21/AU170) / 2),0),0)
+IF(AV170&lt;&gt;"", $BE$22 + (($BG$22/AV170) * (AM170 - 1)) - IF($BI$22=1,(($BG$22 / 2) - ($BG$22/AV170) / 2),0),0)
+IF(AW170&lt;&gt;"", $BE$23 + (($BG$23/AW170) * (AN170 - 1)) - IF($BI$23=1,(($BG$23 / 2) - ($BG$23/AW170) / 2),0),0)
+IF(AX170&lt;&gt;"", $BE$24 + (($BG$24/AX170) * (AO170 - 1)) - IF($BI$24=1,(($BG$24 / 2) - ($BG$24/AX170) / 2),0),0)
+IF(AY170&lt;&gt;"", $BE$25 + (($BG$25/AY170) * (AP170 - 1)) - IF($BI$25=1,(($BG$25 / 2) - ($BG$25/AY170) / 2),0),0)
+IF(AZ170&lt;&gt;"", $BE$26 + (($BG$26/AZ170) * (AQ170 - 1)) - IF($BI$26=1,(($BG$26 / 2) - ($BG$26/AZ170) / 2),0),0)
+IF(BA170&lt;&gt;"", $BE$27 + (($BG$27/BA170) * (AR170 - 1)) - IF($BI$27=1,(($BG$27 / 2) - ($BG$27/BA170) / 2),0),0)</f>
        <v>200</v>
      </c>
      <c r="BF170" s="113" t="e">
        <f t="shared" ref="BF170:BF233" ca="1" si="139">ROUND(BC170*COS(RADIANS(BB170+$BC$13)),2)+$BD$12</f>
        <v>#VALUE!</v>
      </c>
      <c r="BG170" s="113" t="e">
        <f t="shared" ref="BG170:BG233" ca="1" si="140">ROUND(BC170*SIN(RADIANS(BB170+$BC$13)),2)+$BE$12</f>
        <v>#VALUE!</v>
      </c>
      <c r="BH170" s="112">
        <f t="shared" ref="BH170:BH233" ca="1" si="141">BD170+$BD$12</f>
        <v>2000</v>
      </c>
      <c r="BI170" s="112">
        <f t="shared" ref="BI170:BI233" ca="1" si="142">BE170+$BE$12</f>
        <v>200</v>
      </c>
      <c r="BJ170" s="157"/>
      <c r="BK170" s="157"/>
      <c r="BL170" s="158" t="str">
        <f>scriv!AI132</f>
        <v/>
      </c>
      <c r="BM170" s="157"/>
      <c r="BN170" s="157" t="str">
        <f t="shared" ref="BN170:BN233" si="143">IF(D170="",$BN$36,"link")</f>
        <v>node</v>
      </c>
      <c r="BO170" s="157"/>
      <c r="BP170" s="159">
        <f t="shared" ref="BP170:BP233" ca="1" si="144">IF(AJ170&gt;0,INDIRECT("BP"&amp;19+AJ170),0)</f>
        <v>0</v>
      </c>
      <c r="BQ170" s="159">
        <f t="shared" ref="BQ170:BQ233" ca="1" si="145">IF(AJ170&gt;0,INDIRECT("BQ"&amp;19+AJ170),0)</f>
        <v>0</v>
      </c>
      <c r="BR170" s="159">
        <f t="shared" ref="BR170:BR233" si="146">$BR$36</f>
        <v>1</v>
      </c>
      <c r="BS170" s="159" t="str">
        <f t="shared" ref="BS170:BS233" si="147">$BS$36</f>
        <v>symbol</v>
      </c>
      <c r="BT170" s="157" t="str">
        <f ca="1">IF(scriv!V132&lt;&gt;"",scriv!V132,
IF(E170="",IFERROR(VLOOKUP(BL170,$AH$40:$BT$638,39,FALSE),$BT$36),
$BT$37))</f>
        <v>NodeSquare</v>
      </c>
      <c r="BU170" s="166">
        <f t="shared" ref="BU170:BU233" ca="1" si="148">IF(BN170&lt;&gt;"link",
IF($BE$10=0, ROUND(BF170,2),ROUND(BH170,2)),
IFERROR(VLOOKUP(BY170,$AH$40:$BQ$638,35,FALSE),1) )</f>
        <v>2000</v>
      </c>
      <c r="BV170" s="166">
        <f t="shared" ref="BV170:BV233" ca="1" si="149">IF(BN170&lt;&gt;"link",
IF($BE$10=0, ROUND(BG170,2),ROUND(BI170,2)),
IFERROR(VLOOKUP(BY170,$AH$40:$BQ$638,36,FALSE),1) )</f>
        <v>200</v>
      </c>
      <c r="BW170" s="166">
        <f t="shared" ref="BW170:BW233" ca="1" si="150">IFERROR(VLOOKUP(BZ170,$AH$40:$BQ$638,35,FALSE),0)</f>
        <v>0</v>
      </c>
      <c r="BX170" s="166">
        <f t="shared" ref="BX170:BX233" ca="1" si="151">IFERROR(VLOOKUP(BZ170,$AH$40:$BQ$638,36,FALSE),0)</f>
        <v>0</v>
      </c>
      <c r="BY170" s="180" t="str">
        <f t="shared" ref="BY170:BY233" si="152">D170</f>
        <v/>
      </c>
      <c r="BZ170" s="180" t="str">
        <f t="shared" ref="BZ170:BZ233" si="153">E170</f>
        <v/>
      </c>
      <c r="CA170" s="81" t="str">
        <f>IF(scriv!E132&lt;&gt;"",scriv!E132,"")</f>
        <v/>
      </c>
      <c r="CB170" s="82">
        <f t="shared" si="118"/>
        <v>0</v>
      </c>
      <c r="CC170" s="82">
        <f t="shared" ref="CC170:CC233" si="154">AF170</f>
        <v>0</v>
      </c>
      <c r="CD170" s="82" t="str">
        <f t="shared" ref="CD170:CD233" si="155">IF(CC170="","",
IF(ISERROR(RIGHT(CC170,LEN(CC170)-FIND(".",CC170))),"-",
RIGHT(CC170,LEN(CC170)-FIND(".",CC170))))</f>
        <v>-</v>
      </c>
      <c r="CE170" s="82" t="str">
        <f t="shared" ref="CE170:CE233" si="156">IF(CD170="","",
IF(ISERROR(RIGHT(CD170,LEN(CD170)-FIND(".",CD170))),"-",
RIGHT(CD170,LEN(CD170)-FIND(".",CD170))))</f>
        <v>-</v>
      </c>
      <c r="CF170" s="82" t="str">
        <f t="shared" ref="CF170:CF233" si="157">IF(CE170="","",
IF(ISERROR(RIGHT(CE170,LEN(CE170)-FIND(".",CE170))),"-",
RIGHT(CE170,LEN(CE170)-FIND(".",CE170))))</f>
        <v>-</v>
      </c>
      <c r="CG170" s="82" t="str">
        <f t="shared" ref="CG170:CG233" si="158">IF(CF170="","",
IF(ISERROR(RIGHT(CF170,LEN(CF170)-FIND(".",CF170))),"-",
RIGHT(CF170,LEN(CF170)-FIND(".",CF170))))</f>
        <v>-</v>
      </c>
      <c r="CH170" s="82" t="str">
        <f t="shared" ref="CH170:CH233" si="159">IF(CG170="","",
IF(ISERROR(RIGHT(CG170,LEN(CG170)-FIND(".",CG170))),"-",
RIGHT(CG170,LEN(CG170)-FIND(".",CG170))))</f>
        <v>-</v>
      </c>
      <c r="CI170" s="82" t="str">
        <f t="shared" ref="CI170:CI233" si="160">IF(CH170="","",
IF(ISERROR(RIGHT(CH170,LEN(CH170)-FIND(".",CH170))),"-",
RIGHT(CH170,LEN(CH170)-FIND(".",CH170))))</f>
        <v>-</v>
      </c>
      <c r="CJ170" s="82" t="str">
        <f t="shared" ref="CJ170:CJ233" si="161">IF(CI170="","",
IF(ISERROR(RIGHT(CI170,LEN(CI170)-FIND(".",CI170))),"-",
RIGHT(CI170,LEN(CI170)-FIND(".",CI170))))</f>
        <v>-</v>
      </c>
      <c r="CK170" s="82" t="str">
        <f t="shared" ref="CK170:CK233" si="162">IF(CJ170="","",
IF(ISERROR(RIGHT(CJ170,LEN(CJ170)-FIND(".",CJ170))),"-",
RIGHT(CJ170,LEN(CJ170)-FIND(".",CJ170))))</f>
        <v>-</v>
      </c>
    </row>
    <row r="171" spans="1:89" s="82" customFormat="1" ht="18" customHeight="1">
      <c r="A171" s="81" t="str">
        <f>scriv!AH133</f>
        <v/>
      </c>
      <c r="B171" s="81" t="str">
        <f>IF(scriv!D133&lt;&gt;"",scriv!D133,"")</f>
        <v/>
      </c>
      <c r="C171" s="81" t="str">
        <f>IF( scriv!AL133&lt;&gt;"", IF(D171&lt;&gt;"","connection ","")&amp;scriv!AL133,IF(D171&lt;&gt;"","connection",""))</f>
        <v/>
      </c>
      <c r="D171" s="82" t="str">
        <f>scriv!AJ133</f>
        <v/>
      </c>
      <c r="E171" s="82" t="str">
        <f>scriv!AK133</f>
        <v/>
      </c>
      <c r="F171" s="156">
        <f>ROW()</f>
        <v>171</v>
      </c>
      <c r="I171" s="81" t="str">
        <f>IF(scriv!AA133&lt;&gt;"",scriv!AA133,J171)</f>
        <v/>
      </c>
      <c r="J171" s="81" t="str">
        <f>IF(scriv!AB133&lt;&gt;"",scriv!AB133,"")</f>
        <v/>
      </c>
      <c r="K171" s="82" t="str">
        <f t="shared" si="119"/>
        <v>none</v>
      </c>
      <c r="L171" s="82" t="str">
        <f t="shared" si="120"/>
        <v>+++&amp;speakTT=</v>
      </c>
      <c r="M171" s="82" t="str">
        <f t="shared" si="117"/>
        <v>OpenClose</v>
      </c>
      <c r="N171" s="82" t="str">
        <f t="shared" si="121"/>
        <v/>
      </c>
      <c r="O171" s="119" t="str">
        <f t="shared" si="122"/>
        <v/>
      </c>
      <c r="P171" s="81" t="str">
        <f>IF(scriv!I133&lt;&gt;"",scriv!I133,"")</f>
        <v/>
      </c>
      <c r="Q171" s="81" t="str">
        <f>IF(scriv!J133&lt;&gt;"",scriv!J133,"")</f>
        <v/>
      </c>
      <c r="R171" s="81">
        <f>IF(scriv!K133&lt;&gt;"",scriv!K133,
IF(I171&lt;&gt;"",1,$R$36))</f>
        <v>0</v>
      </c>
      <c r="S171" s="81" t="str">
        <f>IF(scriv!L133&lt;&gt;"",scriv!L133,
IF(scriv!AB133&lt;&gt;"",$S$36,"none"))</f>
        <v>none</v>
      </c>
      <c r="T171" s="81" t="str">
        <f>IF(scriv!Q133&lt;&gt;"",scriv!Q133,"")</f>
        <v/>
      </c>
      <c r="U171" s="81" t="str">
        <f>IF(scriv!R133&lt;&gt;"",scriv!R133,"")</f>
        <v/>
      </c>
      <c r="V171" s="81" t="str">
        <f>IF(scriv!S133&lt;&gt;"",scriv!S133,"")</f>
        <v/>
      </c>
      <c r="W171" s="81" t="str">
        <f>IF(scriv!T133&lt;&gt;"",scriv!T133,"")</f>
        <v/>
      </c>
      <c r="X171" s="81" t="str">
        <f>IF($E171="",
( IF(scriv!AD133&lt;&gt;"", LEFT( scriv!AD133, FIND(",",scriv!AD133)-1) &amp; "=" &amp; $AH171 &amp; RIGHT( scriv!AD133, LEN(scriv!AD133) + 1 - FIND(",",scriv!AD133)),
  IF($X$36&lt;&gt;"",LEFT( X$36, FIND(",",X$36)-1) &amp; "=" &amp; $AH171 &amp; RIGHT( X$36, LEN(X$36) + 1 - FIND(",",X$36)),""))),
IF(scriv!M133&lt;&gt;"", LEFT( scriv!M133, FIND(",",scriv!M133)-1) &amp; "=" &amp; $AH171 &amp; RIGHT( scriv!M133, LEN(scriv!M133) + 1 - FIND(",",scriv!M133)),
LEFT( X$37, FIND(",",X$37)-1) &amp; "=" &amp; $AH171 &amp; RIGHT( X$37, LEN(X$37) + 1 - FIND(",",X$37))))</f>
        <v>fadeOn=,0.6</v>
      </c>
      <c r="Y171" s="81" t="str">
        <f>IF($E171="",
( IF(scriv!AE133&lt;&gt;"", LEFT( scriv!AE133, FIND(",",scriv!AE133)-1) &amp; "=" &amp; $AH171 &amp; RIGHT( scriv!AE133, LEN(scriv!AE133) + 1 - FIND(",",scriv!AE133)),
  IF($Y$36&lt;&gt;"",LEFT( Y$36, FIND(",",Y$36)-1) &amp; "=" &amp; $AH171 &amp; RIGHT( Y$36, LEN(Y$36) + 1 - FIND(",",Y$36)),""))),
IF(scriv!N133&lt;&gt;"", LEFT( scriv!N133, FIND(",",scriv!N133)-1) &amp; "=" &amp; $AH171 &amp; RIGHT( scriv!N133, LEN(scriv!N133) + 1 - FIND(",",scriv!N133)),
LEFT( Y$37, FIND(",",Y$37)-1) &amp; "=" &amp; $AH171 &amp; RIGHT( Y$37, LEN(Y$37) + 1 - FIND(",",Y$37))))</f>
        <v>fadeOff=,0.6</v>
      </c>
      <c r="Z171" s="81" t="str">
        <f>IF($E171="",
( IF(scriv!AF133&lt;&gt;"", LEFT( scriv!AF133, FIND(",",scriv!AF133)-1) &amp; "=" &amp; $AH171 &amp; RIGHT( scriv!AF133, LEN(scriv!AF133) + 1 - FIND(",",scriv!AF133)),
  IF($Z$36&lt;&gt;"",LEFT( Z$36, FIND(",",Z$36)-1) &amp; "=" &amp; $AH171 &amp; RIGHT( Z$36, LEN(Z$36) + 1 - FIND(",",Z$36)),""))),
IF(scriv!O133&lt;&gt;"", LEFT( scriv!O133, FIND(",",scriv!O133)-1) &amp; "=" &amp; $AH171 &amp; RIGHT( scriv!O133, LEN(scriv!O133) + 1 - FIND(",",scriv!O133)),
LEFT( Z$37, FIND(",",Z$37)-1) &amp; "=" &amp; $AH171 &amp; RIGHT( Z$37, LEN(Z$37) + 1 - FIND(",",Z$37))))</f>
        <v>drawOpen=,1.2</v>
      </c>
      <c r="AA171" s="81" t="str">
        <f>IF($E171="",
( IF(scriv!AG133&lt;&gt;"", LEFT( scriv!AG133, FIND(",",scriv!AG133)-1) &amp; "=" &amp; $AH171 &amp; RIGHT( scriv!AG133, LEN(scriv!AG133) + 1 - FIND(",",scriv!AG133)),
  IF($AA$36&lt;&gt;"",LEFT( AA$36, FIND(",",AA$36)-1) &amp; "=" &amp; $AH171 &amp; RIGHT( AA$36, LEN(AA$36) + 1 - FIND(",",AA$36)),""))),
IF(scriv!P133&lt;&gt;"", LEFT( scriv!P133, FIND(",",scriv!P133)-1) &amp; "=" &amp; $AH171 &amp; RIGHT( scriv!P133, LEN(scriv!P133) + 1 - FIND(",",scriv!P133)),
LEFT( AA$37, FIND(",",AA$37)-1) &amp; "=" &amp; $AH171 &amp; RIGHT( AA$37, LEN(AA$37) + 1 - FIND(",",AA$37))))</f>
        <v>drawClose=,1.2</v>
      </c>
      <c r="AB171" s="167" t="str">
        <f t="shared" si="116"/>
        <v>noTitle</v>
      </c>
      <c r="AC171" s="167"/>
      <c r="AD171" s="45"/>
      <c r="AE171" s="168"/>
      <c r="AF171" s="169">
        <f>IF(D171="",scriv!B133,"")</f>
        <v>0</v>
      </c>
      <c r="AG171" s="170" t="str">
        <f t="shared" si="123"/>
        <v/>
      </c>
      <c r="AH171" s="169" t="str">
        <f t="shared" si="124"/>
        <v/>
      </c>
      <c r="AI171" s="169" t="str">
        <f t="shared" si="125"/>
        <v/>
      </c>
      <c r="AJ171" s="86">
        <f>ROUNDDOWN( (LEN(scriv!B133)+1) / 2, 0 )</f>
        <v>0</v>
      </c>
      <c r="AK171" s="82">
        <f t="shared" si="126"/>
        <v>0</v>
      </c>
      <c r="AL171" s="82" t="str">
        <f t="shared" si="127"/>
        <v>-</v>
      </c>
      <c r="AM171" s="82" t="str">
        <f t="shared" si="128"/>
        <v>-</v>
      </c>
      <c r="AN171" s="82" t="str">
        <f t="shared" si="129"/>
        <v>-</v>
      </c>
      <c r="AO171" s="82" t="str">
        <f t="shared" si="130"/>
        <v>-</v>
      </c>
      <c r="AP171" s="82" t="str">
        <f t="shared" si="131"/>
        <v>-</v>
      </c>
      <c r="AQ171" s="82" t="str">
        <f t="shared" si="132"/>
        <v>-</v>
      </c>
      <c r="AR171" s="82" t="str">
        <f t="shared" si="133"/>
        <v>-</v>
      </c>
      <c r="AT171" s="82">
        <f t="shared" si="134"/>
        <v>10</v>
      </c>
      <c r="AU171" s="82" t="str">
        <f ca="1">IF(    MAX(OFFSET(AL171,0,0,MATCH("-",AL171:AL$638,0))) = 0,"",
IFERROR(MAX(OFFSET(AL171,0,0,MATCH("-",AL171:AL$638,0))),""))</f>
        <v/>
      </c>
      <c r="AV171" s="82" t="str">
        <f ca="1">IF(    MAX(OFFSET(AM171,0,0,MATCH("-",AM171:AM$638,0))) = 0,"",
IFERROR(MAX(OFFSET(AM171,0,0,MATCH("-",AM171:AM$638,0))),""))</f>
        <v/>
      </c>
      <c r="AW171" s="82" t="str">
        <f ca="1">IF(    MAX(OFFSET(AN171,0,0,MATCH("-",AN171:AN$638,0))) = 0,"",
IFERROR(MAX(OFFSET(AN171,0,0,MATCH("-",AN171:AN$638,0))),""))</f>
        <v/>
      </c>
      <c r="AX171" s="82" t="str">
        <f ca="1">IF(    MAX(OFFSET(AO171,0,0,MATCH("-",AO171:AO$638,0))) = 0,"",
IFERROR(MAX(OFFSET(AO171,0,0,MATCH("-",AO171:AO$638,0))),""))</f>
        <v/>
      </c>
      <c r="AY171" s="82" t="str">
        <f ca="1">IF(    MAX(OFFSET(AP171,0,0,MATCH("-",AP171:AP$638,0))) = 0,"",
IFERROR(MAX(OFFSET(AP171,0,0,MATCH("-",AP171:AP$638,0))),""))</f>
        <v/>
      </c>
      <c r="AZ171" s="82" t="str">
        <f ca="1">IF(    MAX(OFFSET(AQ171,0,0,MATCH("-",AQ171:AQ$638,0))) = 0,"",
IFERROR(MAX(OFFSET(AQ171,0,0,MATCH("-",AQ171:AQ$638,0))),""))</f>
        <v/>
      </c>
      <c r="BA171" s="82" t="str">
        <f ca="1">IF(    MAX(OFFSET(AR171,0,0,MATCH("-",AR171:AR$638,0))) = 0,"",
IFERROR(MAX(OFFSET(AR171,0,0,MATCH("-",AR171:AR$638,0))),""))</f>
        <v/>
      </c>
      <c r="BB171" s="112">
        <f t="shared" ca="1" si="135"/>
        <v>-198</v>
      </c>
      <c r="BC171" s="111" t="str">
        <f t="shared" ca="1" si="136"/>
        <v>Radius</v>
      </c>
      <c r="BD171" s="112">
        <f t="shared" ca="1" si="137"/>
        <v>0</v>
      </c>
      <c r="BE171" s="111">
        <f t="shared" ca="1" si="138"/>
        <v>200</v>
      </c>
      <c r="BF171" s="113" t="e">
        <f t="shared" ca="1" si="139"/>
        <v>#VALUE!</v>
      </c>
      <c r="BG171" s="113" t="e">
        <f t="shared" ca="1" si="140"/>
        <v>#VALUE!</v>
      </c>
      <c r="BH171" s="112">
        <f t="shared" ca="1" si="141"/>
        <v>2000</v>
      </c>
      <c r="BI171" s="112">
        <f t="shared" ca="1" si="142"/>
        <v>200</v>
      </c>
      <c r="BJ171" s="157"/>
      <c r="BK171" s="157"/>
      <c r="BL171" s="158" t="str">
        <f>scriv!AI133</f>
        <v/>
      </c>
      <c r="BM171" s="157"/>
      <c r="BN171" s="157" t="str">
        <f t="shared" si="143"/>
        <v>node</v>
      </c>
      <c r="BO171" s="157"/>
      <c r="BP171" s="159">
        <f t="shared" ca="1" si="144"/>
        <v>0</v>
      </c>
      <c r="BQ171" s="159">
        <f t="shared" ca="1" si="145"/>
        <v>0</v>
      </c>
      <c r="BR171" s="159">
        <f t="shared" si="146"/>
        <v>1</v>
      </c>
      <c r="BS171" s="159" t="str">
        <f t="shared" si="147"/>
        <v>symbol</v>
      </c>
      <c r="BT171" s="157" t="str">
        <f ca="1">IF(scriv!V133&lt;&gt;"",scriv!V133,
IF(E171="",IFERROR(VLOOKUP(BL171,$AH$40:$BT$638,39,FALSE),$BT$36),
$BT$37))</f>
        <v>NodeSquare</v>
      </c>
      <c r="BU171" s="166">
        <f t="shared" ca="1" si="148"/>
        <v>2000</v>
      </c>
      <c r="BV171" s="166">
        <f t="shared" ca="1" si="149"/>
        <v>200</v>
      </c>
      <c r="BW171" s="166">
        <f t="shared" ca="1" si="150"/>
        <v>0</v>
      </c>
      <c r="BX171" s="166">
        <f t="shared" ca="1" si="151"/>
        <v>0</v>
      </c>
      <c r="BY171" s="180" t="str">
        <f t="shared" si="152"/>
        <v/>
      </c>
      <c r="BZ171" s="180" t="str">
        <f t="shared" si="153"/>
        <v/>
      </c>
      <c r="CA171" s="81" t="str">
        <f>IF(scriv!E133&lt;&gt;"",scriv!E133,"")</f>
        <v/>
      </c>
      <c r="CB171" s="82">
        <f t="shared" si="118"/>
        <v>0</v>
      </c>
      <c r="CC171" s="82">
        <f t="shared" si="154"/>
        <v>0</v>
      </c>
      <c r="CD171" s="82" t="str">
        <f t="shared" si="155"/>
        <v>-</v>
      </c>
      <c r="CE171" s="82" t="str">
        <f t="shared" si="156"/>
        <v>-</v>
      </c>
      <c r="CF171" s="82" t="str">
        <f t="shared" si="157"/>
        <v>-</v>
      </c>
      <c r="CG171" s="82" t="str">
        <f t="shared" si="158"/>
        <v>-</v>
      </c>
      <c r="CH171" s="82" t="str">
        <f t="shared" si="159"/>
        <v>-</v>
      </c>
      <c r="CI171" s="82" t="str">
        <f t="shared" si="160"/>
        <v>-</v>
      </c>
      <c r="CJ171" s="82" t="str">
        <f t="shared" si="161"/>
        <v>-</v>
      </c>
      <c r="CK171" s="82" t="str">
        <f t="shared" si="162"/>
        <v>-</v>
      </c>
    </row>
    <row r="172" spans="1:89" s="82" customFormat="1" ht="18" customHeight="1">
      <c r="A172" s="81" t="str">
        <f>scriv!AH134</f>
        <v/>
      </c>
      <c r="B172" s="81" t="str">
        <f>IF(scriv!D134&lt;&gt;"",scriv!D134,"")</f>
        <v/>
      </c>
      <c r="C172" s="81" t="str">
        <f>IF( scriv!AL134&lt;&gt;"", IF(D172&lt;&gt;"","connection ","")&amp;scriv!AL134,IF(D172&lt;&gt;"","connection",""))</f>
        <v/>
      </c>
      <c r="D172" s="82" t="str">
        <f>scriv!AJ134</f>
        <v/>
      </c>
      <c r="E172" s="82" t="str">
        <f>scriv!AK134</f>
        <v/>
      </c>
      <c r="F172" s="156">
        <f>ROW()</f>
        <v>172</v>
      </c>
      <c r="I172" s="81" t="str">
        <f>IF(scriv!AA134&lt;&gt;"",scriv!AA134,J172)</f>
        <v/>
      </c>
      <c r="J172" s="81" t="str">
        <f>IF(scriv!AB134&lt;&gt;"",scriv!AB134,"")</f>
        <v/>
      </c>
      <c r="K172" s="82" t="str">
        <f t="shared" si="119"/>
        <v>none</v>
      </c>
      <c r="L172" s="82" t="str">
        <f t="shared" si="120"/>
        <v>+++&amp;speakTT=</v>
      </c>
      <c r="M172" s="82" t="str">
        <f t="shared" si="117"/>
        <v>OpenClose</v>
      </c>
      <c r="N172" s="82" t="str">
        <f t="shared" si="121"/>
        <v/>
      </c>
      <c r="O172" s="119" t="str">
        <f t="shared" si="122"/>
        <v/>
      </c>
      <c r="P172" s="81" t="str">
        <f>IF(scriv!I134&lt;&gt;"",scriv!I134,"")</f>
        <v/>
      </c>
      <c r="Q172" s="81" t="str">
        <f>IF(scriv!J134&lt;&gt;"",scriv!J134,"")</f>
        <v/>
      </c>
      <c r="R172" s="81">
        <f>IF(scriv!K134&lt;&gt;"",scriv!K134,
IF(I172&lt;&gt;"",1,$R$36))</f>
        <v>0</v>
      </c>
      <c r="S172" s="81" t="str">
        <f>IF(scriv!L134&lt;&gt;"",scriv!L134,
IF(scriv!AB134&lt;&gt;"",$S$36,"none"))</f>
        <v>none</v>
      </c>
      <c r="T172" s="81" t="str">
        <f>IF(scriv!Q134&lt;&gt;"",scriv!Q134,"")</f>
        <v/>
      </c>
      <c r="U172" s="81" t="str">
        <f>IF(scriv!R134&lt;&gt;"",scriv!R134,"")</f>
        <v/>
      </c>
      <c r="V172" s="81" t="str">
        <f>IF(scriv!S134&lt;&gt;"",scriv!S134,"")</f>
        <v/>
      </c>
      <c r="W172" s="81" t="str">
        <f>IF(scriv!T134&lt;&gt;"",scriv!T134,"")</f>
        <v/>
      </c>
      <c r="X172" s="81" t="str">
        <f>IF($E172="",
( IF(scriv!AD134&lt;&gt;"", LEFT( scriv!AD134, FIND(",",scriv!AD134)-1) &amp; "=" &amp; $AH172 &amp; RIGHT( scriv!AD134, LEN(scriv!AD134) + 1 - FIND(",",scriv!AD134)),
  IF($X$36&lt;&gt;"",LEFT( X$36, FIND(",",X$36)-1) &amp; "=" &amp; $AH172 &amp; RIGHT( X$36, LEN(X$36) + 1 - FIND(",",X$36)),""))),
IF(scriv!M134&lt;&gt;"", LEFT( scriv!M134, FIND(",",scriv!M134)-1) &amp; "=" &amp; $AH172 &amp; RIGHT( scriv!M134, LEN(scriv!M134) + 1 - FIND(",",scriv!M134)),
LEFT( X$37, FIND(",",X$37)-1) &amp; "=" &amp; $AH172 &amp; RIGHT( X$37, LEN(X$37) + 1 - FIND(",",X$37))))</f>
        <v>fadeOn=,0.6</v>
      </c>
      <c r="Y172" s="81" t="str">
        <f>IF($E172="",
( IF(scriv!AE134&lt;&gt;"", LEFT( scriv!AE134, FIND(",",scriv!AE134)-1) &amp; "=" &amp; $AH172 &amp; RIGHT( scriv!AE134, LEN(scriv!AE134) + 1 - FIND(",",scriv!AE134)),
  IF($Y$36&lt;&gt;"",LEFT( Y$36, FIND(",",Y$36)-1) &amp; "=" &amp; $AH172 &amp; RIGHT( Y$36, LEN(Y$36) + 1 - FIND(",",Y$36)),""))),
IF(scriv!N134&lt;&gt;"", LEFT( scriv!N134, FIND(",",scriv!N134)-1) &amp; "=" &amp; $AH172 &amp; RIGHT( scriv!N134, LEN(scriv!N134) + 1 - FIND(",",scriv!N134)),
LEFT( Y$37, FIND(",",Y$37)-1) &amp; "=" &amp; $AH172 &amp; RIGHT( Y$37, LEN(Y$37) + 1 - FIND(",",Y$37))))</f>
        <v>fadeOff=,0.6</v>
      </c>
      <c r="Z172" s="81" t="str">
        <f>IF($E172="",
( IF(scriv!AF134&lt;&gt;"", LEFT( scriv!AF134, FIND(",",scriv!AF134)-1) &amp; "=" &amp; $AH172 &amp; RIGHT( scriv!AF134, LEN(scriv!AF134) + 1 - FIND(",",scriv!AF134)),
  IF($Z$36&lt;&gt;"",LEFT( Z$36, FIND(",",Z$36)-1) &amp; "=" &amp; $AH172 &amp; RIGHT( Z$36, LEN(Z$36) + 1 - FIND(",",Z$36)),""))),
IF(scriv!O134&lt;&gt;"", LEFT( scriv!O134, FIND(",",scriv!O134)-1) &amp; "=" &amp; $AH172 &amp; RIGHT( scriv!O134, LEN(scriv!O134) + 1 - FIND(",",scriv!O134)),
LEFT( Z$37, FIND(",",Z$37)-1) &amp; "=" &amp; $AH172 &amp; RIGHT( Z$37, LEN(Z$37) + 1 - FIND(",",Z$37))))</f>
        <v>drawOpen=,1.2</v>
      </c>
      <c r="AA172" s="81" t="str">
        <f>IF($E172="",
( IF(scriv!AG134&lt;&gt;"", LEFT( scriv!AG134, FIND(",",scriv!AG134)-1) &amp; "=" &amp; $AH172 &amp; RIGHT( scriv!AG134, LEN(scriv!AG134) + 1 - FIND(",",scriv!AG134)),
  IF($AA$36&lt;&gt;"",LEFT( AA$36, FIND(",",AA$36)-1) &amp; "=" &amp; $AH172 &amp; RIGHT( AA$36, LEN(AA$36) + 1 - FIND(",",AA$36)),""))),
IF(scriv!P134&lt;&gt;"", LEFT( scriv!P134, FIND(",",scriv!P134)-1) &amp; "=" &amp; $AH172 &amp; RIGHT( scriv!P134, LEN(scriv!P134) + 1 - FIND(",",scriv!P134)),
LEFT( AA$37, FIND(",",AA$37)-1) &amp; "=" &amp; $AH172 &amp; RIGHT( AA$37, LEN(AA$37) + 1 - FIND(",",AA$37))))</f>
        <v>drawClose=,1.2</v>
      </c>
      <c r="AB172" s="167" t="str">
        <f t="shared" si="116"/>
        <v>noTitle</v>
      </c>
      <c r="AC172" s="167"/>
      <c r="AD172" s="45"/>
      <c r="AE172" s="168"/>
      <c r="AF172" s="169">
        <f>IF(D172="",scriv!B134,"")</f>
        <v>0</v>
      </c>
      <c r="AG172" s="170" t="str">
        <f t="shared" si="123"/>
        <v/>
      </c>
      <c r="AH172" s="169" t="str">
        <f t="shared" si="124"/>
        <v/>
      </c>
      <c r="AI172" s="169" t="str">
        <f t="shared" si="125"/>
        <v/>
      </c>
      <c r="AJ172" s="86">
        <f>ROUNDDOWN( (LEN(scriv!B134)+1) / 2, 0 )</f>
        <v>0</v>
      </c>
      <c r="AK172" s="82">
        <f t="shared" si="126"/>
        <v>0</v>
      </c>
      <c r="AL172" s="82" t="str">
        <f t="shared" si="127"/>
        <v>-</v>
      </c>
      <c r="AM172" s="82" t="str">
        <f t="shared" si="128"/>
        <v>-</v>
      </c>
      <c r="AN172" s="82" t="str">
        <f t="shared" si="129"/>
        <v>-</v>
      </c>
      <c r="AO172" s="82" t="str">
        <f t="shared" si="130"/>
        <v>-</v>
      </c>
      <c r="AP172" s="82" t="str">
        <f t="shared" si="131"/>
        <v>-</v>
      </c>
      <c r="AQ172" s="82" t="str">
        <f t="shared" si="132"/>
        <v>-</v>
      </c>
      <c r="AR172" s="82" t="str">
        <f t="shared" si="133"/>
        <v>-</v>
      </c>
      <c r="AT172" s="82">
        <f t="shared" si="134"/>
        <v>10</v>
      </c>
      <c r="AU172" s="82" t="str">
        <f ca="1">IF(    MAX(OFFSET(AL172,0,0,MATCH("-",AL172:AL$638,0))) = 0,"",
IFERROR(MAX(OFFSET(AL172,0,0,MATCH("-",AL172:AL$638,0))),""))</f>
        <v/>
      </c>
      <c r="AV172" s="82" t="str">
        <f ca="1">IF(    MAX(OFFSET(AM172,0,0,MATCH("-",AM172:AM$638,0))) = 0,"",
IFERROR(MAX(OFFSET(AM172,0,0,MATCH("-",AM172:AM$638,0))),""))</f>
        <v/>
      </c>
      <c r="AW172" s="82" t="str">
        <f ca="1">IF(    MAX(OFFSET(AN172,0,0,MATCH("-",AN172:AN$638,0))) = 0,"",
IFERROR(MAX(OFFSET(AN172,0,0,MATCH("-",AN172:AN$638,0))),""))</f>
        <v/>
      </c>
      <c r="AX172" s="82" t="str">
        <f ca="1">IF(    MAX(OFFSET(AO172,0,0,MATCH("-",AO172:AO$638,0))) = 0,"",
IFERROR(MAX(OFFSET(AO172,0,0,MATCH("-",AO172:AO$638,0))),""))</f>
        <v/>
      </c>
      <c r="AY172" s="82" t="str">
        <f ca="1">IF(    MAX(OFFSET(AP172,0,0,MATCH("-",AP172:AP$638,0))) = 0,"",
IFERROR(MAX(OFFSET(AP172,0,0,MATCH("-",AP172:AP$638,0))),""))</f>
        <v/>
      </c>
      <c r="AZ172" s="82" t="str">
        <f ca="1">IF(    MAX(OFFSET(AQ172,0,0,MATCH("-",AQ172:AQ$638,0))) = 0,"",
IFERROR(MAX(OFFSET(AQ172,0,0,MATCH("-",AQ172:AQ$638,0))),""))</f>
        <v/>
      </c>
      <c r="BA172" s="82" t="str">
        <f ca="1">IF(    MAX(OFFSET(AR172,0,0,MATCH("-",AR172:AR$638,0))) = 0,"",
IFERROR(MAX(OFFSET(AR172,0,0,MATCH("-",AR172:AR$638,0))),""))</f>
        <v/>
      </c>
      <c r="BB172" s="112">
        <f t="shared" ca="1" si="135"/>
        <v>-198</v>
      </c>
      <c r="BC172" s="111" t="str">
        <f t="shared" ca="1" si="136"/>
        <v>Radius</v>
      </c>
      <c r="BD172" s="112">
        <f t="shared" ca="1" si="137"/>
        <v>0</v>
      </c>
      <c r="BE172" s="111">
        <f t="shared" ca="1" si="138"/>
        <v>200</v>
      </c>
      <c r="BF172" s="113" t="e">
        <f t="shared" ca="1" si="139"/>
        <v>#VALUE!</v>
      </c>
      <c r="BG172" s="113" t="e">
        <f t="shared" ca="1" si="140"/>
        <v>#VALUE!</v>
      </c>
      <c r="BH172" s="112">
        <f t="shared" ca="1" si="141"/>
        <v>2000</v>
      </c>
      <c r="BI172" s="112">
        <f t="shared" ca="1" si="142"/>
        <v>200</v>
      </c>
      <c r="BJ172" s="157"/>
      <c r="BK172" s="157"/>
      <c r="BL172" s="158" t="str">
        <f>scriv!AI134</f>
        <v/>
      </c>
      <c r="BM172" s="157"/>
      <c r="BN172" s="157" t="str">
        <f t="shared" si="143"/>
        <v>node</v>
      </c>
      <c r="BO172" s="157"/>
      <c r="BP172" s="159">
        <f t="shared" ca="1" si="144"/>
        <v>0</v>
      </c>
      <c r="BQ172" s="159">
        <f t="shared" ca="1" si="145"/>
        <v>0</v>
      </c>
      <c r="BR172" s="159">
        <f t="shared" si="146"/>
        <v>1</v>
      </c>
      <c r="BS172" s="159" t="str">
        <f t="shared" si="147"/>
        <v>symbol</v>
      </c>
      <c r="BT172" s="157" t="str">
        <f ca="1">IF(scriv!V134&lt;&gt;"",scriv!V134,
IF(E172="",IFERROR(VLOOKUP(BL172,$AH$40:$BT$638,39,FALSE),$BT$36),
$BT$37))</f>
        <v>NodeSquare</v>
      </c>
      <c r="BU172" s="166">
        <f t="shared" ca="1" si="148"/>
        <v>2000</v>
      </c>
      <c r="BV172" s="166">
        <f t="shared" ca="1" si="149"/>
        <v>200</v>
      </c>
      <c r="BW172" s="166">
        <f t="shared" ca="1" si="150"/>
        <v>0</v>
      </c>
      <c r="BX172" s="166">
        <f t="shared" ca="1" si="151"/>
        <v>0</v>
      </c>
      <c r="BY172" s="180" t="str">
        <f t="shared" si="152"/>
        <v/>
      </c>
      <c r="BZ172" s="180" t="str">
        <f t="shared" si="153"/>
        <v/>
      </c>
      <c r="CA172" s="81" t="str">
        <f>IF(scriv!E134&lt;&gt;"",scriv!E134,"")</f>
        <v/>
      </c>
      <c r="CB172" s="82">
        <f t="shared" si="118"/>
        <v>0</v>
      </c>
      <c r="CC172" s="82">
        <f t="shared" si="154"/>
        <v>0</v>
      </c>
      <c r="CD172" s="82" t="str">
        <f t="shared" si="155"/>
        <v>-</v>
      </c>
      <c r="CE172" s="82" t="str">
        <f t="shared" si="156"/>
        <v>-</v>
      </c>
      <c r="CF172" s="82" t="str">
        <f t="shared" si="157"/>
        <v>-</v>
      </c>
      <c r="CG172" s="82" t="str">
        <f t="shared" si="158"/>
        <v>-</v>
      </c>
      <c r="CH172" s="82" t="str">
        <f t="shared" si="159"/>
        <v>-</v>
      </c>
      <c r="CI172" s="82" t="str">
        <f t="shared" si="160"/>
        <v>-</v>
      </c>
      <c r="CJ172" s="82" t="str">
        <f t="shared" si="161"/>
        <v>-</v>
      </c>
      <c r="CK172" s="82" t="str">
        <f t="shared" si="162"/>
        <v>-</v>
      </c>
    </row>
    <row r="173" spans="1:89" s="82" customFormat="1" ht="18" customHeight="1">
      <c r="A173" s="81" t="str">
        <f>scriv!AH135</f>
        <v/>
      </c>
      <c r="B173" s="81" t="str">
        <f>IF(scriv!D135&lt;&gt;"",scriv!D135,"")</f>
        <v/>
      </c>
      <c r="C173" s="81" t="str">
        <f>IF( scriv!AL135&lt;&gt;"", IF(D173&lt;&gt;"","connection ","")&amp;scriv!AL135,IF(D173&lt;&gt;"","connection",""))</f>
        <v/>
      </c>
      <c r="D173" s="82" t="str">
        <f>scriv!AJ135</f>
        <v/>
      </c>
      <c r="E173" s="82" t="str">
        <f>scriv!AK135</f>
        <v/>
      </c>
      <c r="F173" s="156">
        <f>ROW()</f>
        <v>173</v>
      </c>
      <c r="I173" s="81" t="str">
        <f>IF(scriv!AA135&lt;&gt;"",scriv!AA135,J173)</f>
        <v/>
      </c>
      <c r="J173" s="81" t="str">
        <f>IF(scriv!AB135&lt;&gt;"",scriv!AB135,"")</f>
        <v/>
      </c>
      <c r="K173" s="82" t="str">
        <f t="shared" si="119"/>
        <v>none</v>
      </c>
      <c r="L173" s="82" t="str">
        <f t="shared" si="120"/>
        <v>+++&amp;speakTT=</v>
      </c>
      <c r="M173" s="82" t="str">
        <f t="shared" si="117"/>
        <v>OpenClose</v>
      </c>
      <c r="N173" s="82" t="str">
        <f t="shared" si="121"/>
        <v/>
      </c>
      <c r="O173" s="119" t="str">
        <f t="shared" si="122"/>
        <v/>
      </c>
      <c r="P173" s="81" t="str">
        <f>IF(scriv!I135&lt;&gt;"",scriv!I135,"")</f>
        <v/>
      </c>
      <c r="Q173" s="81" t="str">
        <f>IF(scriv!J135&lt;&gt;"",scriv!J135,"")</f>
        <v/>
      </c>
      <c r="R173" s="81">
        <f>IF(scriv!K135&lt;&gt;"",scriv!K135,
IF(I173&lt;&gt;"",1,$R$36))</f>
        <v>0</v>
      </c>
      <c r="S173" s="81" t="str">
        <f>IF(scriv!L135&lt;&gt;"",scriv!L135,
IF(scriv!AB135&lt;&gt;"",$S$36,"none"))</f>
        <v>none</v>
      </c>
      <c r="T173" s="81" t="str">
        <f>IF(scriv!Q135&lt;&gt;"",scriv!Q135,"")</f>
        <v/>
      </c>
      <c r="U173" s="81" t="str">
        <f>IF(scriv!R135&lt;&gt;"",scriv!R135,"")</f>
        <v/>
      </c>
      <c r="V173" s="81" t="str">
        <f>IF(scriv!S135&lt;&gt;"",scriv!S135,"")</f>
        <v/>
      </c>
      <c r="W173" s="81" t="str">
        <f>IF(scriv!T135&lt;&gt;"",scriv!T135,"")</f>
        <v/>
      </c>
      <c r="X173" s="81" t="str">
        <f>IF($E173="",
( IF(scriv!AD135&lt;&gt;"", LEFT( scriv!AD135, FIND(",",scriv!AD135)-1) &amp; "=" &amp; $AH173 &amp; RIGHT( scriv!AD135, LEN(scriv!AD135) + 1 - FIND(",",scriv!AD135)),
  IF($X$36&lt;&gt;"",LEFT( X$36, FIND(",",X$36)-1) &amp; "=" &amp; $AH173 &amp; RIGHT( X$36, LEN(X$36) + 1 - FIND(",",X$36)),""))),
IF(scriv!M135&lt;&gt;"", LEFT( scriv!M135, FIND(",",scriv!M135)-1) &amp; "=" &amp; $AH173 &amp; RIGHT( scriv!M135, LEN(scriv!M135) + 1 - FIND(",",scriv!M135)),
LEFT( X$37, FIND(",",X$37)-1) &amp; "=" &amp; $AH173 &amp; RIGHT( X$37, LEN(X$37) + 1 - FIND(",",X$37))))</f>
        <v>fadeOn=,0.6</v>
      </c>
      <c r="Y173" s="81" t="str">
        <f>IF($E173="",
( IF(scriv!AE135&lt;&gt;"", LEFT( scriv!AE135, FIND(",",scriv!AE135)-1) &amp; "=" &amp; $AH173 &amp; RIGHT( scriv!AE135, LEN(scriv!AE135) + 1 - FIND(",",scriv!AE135)),
  IF($Y$36&lt;&gt;"",LEFT( Y$36, FIND(",",Y$36)-1) &amp; "=" &amp; $AH173 &amp; RIGHT( Y$36, LEN(Y$36) + 1 - FIND(",",Y$36)),""))),
IF(scriv!N135&lt;&gt;"", LEFT( scriv!N135, FIND(",",scriv!N135)-1) &amp; "=" &amp; $AH173 &amp; RIGHT( scriv!N135, LEN(scriv!N135) + 1 - FIND(",",scriv!N135)),
LEFT( Y$37, FIND(",",Y$37)-1) &amp; "=" &amp; $AH173 &amp; RIGHT( Y$37, LEN(Y$37) + 1 - FIND(",",Y$37))))</f>
        <v>fadeOff=,0.6</v>
      </c>
      <c r="Z173" s="81" t="str">
        <f>IF($E173="",
( IF(scriv!AF135&lt;&gt;"", LEFT( scriv!AF135, FIND(",",scriv!AF135)-1) &amp; "=" &amp; $AH173 &amp; RIGHT( scriv!AF135, LEN(scriv!AF135) + 1 - FIND(",",scriv!AF135)),
  IF($Z$36&lt;&gt;"",LEFT( Z$36, FIND(",",Z$36)-1) &amp; "=" &amp; $AH173 &amp; RIGHT( Z$36, LEN(Z$36) + 1 - FIND(",",Z$36)),""))),
IF(scriv!O135&lt;&gt;"", LEFT( scriv!O135, FIND(",",scriv!O135)-1) &amp; "=" &amp; $AH173 &amp; RIGHT( scriv!O135, LEN(scriv!O135) + 1 - FIND(",",scriv!O135)),
LEFT( Z$37, FIND(",",Z$37)-1) &amp; "=" &amp; $AH173 &amp; RIGHT( Z$37, LEN(Z$37) + 1 - FIND(",",Z$37))))</f>
        <v>drawOpen=,1.2</v>
      </c>
      <c r="AA173" s="81" t="str">
        <f>IF($E173="",
( IF(scriv!AG135&lt;&gt;"", LEFT( scriv!AG135, FIND(",",scriv!AG135)-1) &amp; "=" &amp; $AH173 &amp; RIGHT( scriv!AG135, LEN(scriv!AG135) + 1 - FIND(",",scriv!AG135)),
  IF($AA$36&lt;&gt;"",LEFT( AA$36, FIND(",",AA$36)-1) &amp; "=" &amp; $AH173 &amp; RIGHT( AA$36, LEN(AA$36) + 1 - FIND(",",AA$36)),""))),
IF(scriv!P135&lt;&gt;"", LEFT( scriv!P135, FIND(",",scriv!P135)-1) &amp; "=" &amp; $AH173 &amp; RIGHT( scriv!P135, LEN(scriv!P135) + 1 - FIND(",",scriv!P135)),
LEFT( AA$37, FIND(",",AA$37)-1) &amp; "=" &amp; $AH173 &amp; RIGHT( AA$37, LEN(AA$37) + 1 - FIND(",",AA$37))))</f>
        <v>drawClose=,1.2</v>
      </c>
      <c r="AB173" s="167" t="str">
        <f t="shared" si="116"/>
        <v>noTitle</v>
      </c>
      <c r="AC173" s="167"/>
      <c r="AD173" s="45"/>
      <c r="AE173" s="168"/>
      <c r="AF173" s="169">
        <f>IF(D173="",scriv!B135,"")</f>
        <v>0</v>
      </c>
      <c r="AG173" s="170" t="str">
        <f t="shared" si="123"/>
        <v/>
      </c>
      <c r="AH173" s="169" t="str">
        <f t="shared" si="124"/>
        <v/>
      </c>
      <c r="AI173" s="169" t="str">
        <f t="shared" si="125"/>
        <v/>
      </c>
      <c r="AJ173" s="86">
        <f>ROUNDDOWN( (LEN(scriv!B135)+1) / 2, 0 )</f>
        <v>0</v>
      </c>
      <c r="AK173" s="82">
        <f t="shared" si="126"/>
        <v>0</v>
      </c>
      <c r="AL173" s="82" t="str">
        <f t="shared" si="127"/>
        <v>-</v>
      </c>
      <c r="AM173" s="82" t="str">
        <f t="shared" si="128"/>
        <v>-</v>
      </c>
      <c r="AN173" s="82" t="str">
        <f t="shared" si="129"/>
        <v>-</v>
      </c>
      <c r="AO173" s="82" t="str">
        <f t="shared" si="130"/>
        <v>-</v>
      </c>
      <c r="AP173" s="82" t="str">
        <f t="shared" si="131"/>
        <v>-</v>
      </c>
      <c r="AQ173" s="82" t="str">
        <f t="shared" si="132"/>
        <v>-</v>
      </c>
      <c r="AR173" s="82" t="str">
        <f t="shared" si="133"/>
        <v>-</v>
      </c>
      <c r="AT173" s="82">
        <f t="shared" si="134"/>
        <v>10</v>
      </c>
      <c r="AU173" s="82" t="str">
        <f ca="1">IF(    MAX(OFFSET(AL173,0,0,MATCH("-",AL173:AL$638,0))) = 0,"",
IFERROR(MAX(OFFSET(AL173,0,0,MATCH("-",AL173:AL$638,0))),""))</f>
        <v/>
      </c>
      <c r="AV173" s="82" t="str">
        <f ca="1">IF(    MAX(OFFSET(AM173,0,0,MATCH("-",AM173:AM$638,0))) = 0,"",
IFERROR(MAX(OFFSET(AM173,0,0,MATCH("-",AM173:AM$638,0))),""))</f>
        <v/>
      </c>
      <c r="AW173" s="82" t="str">
        <f ca="1">IF(    MAX(OFFSET(AN173,0,0,MATCH("-",AN173:AN$638,0))) = 0,"",
IFERROR(MAX(OFFSET(AN173,0,0,MATCH("-",AN173:AN$638,0))),""))</f>
        <v/>
      </c>
      <c r="AX173" s="82" t="str">
        <f ca="1">IF(    MAX(OFFSET(AO173,0,0,MATCH("-",AO173:AO$638,0))) = 0,"",
IFERROR(MAX(OFFSET(AO173,0,0,MATCH("-",AO173:AO$638,0))),""))</f>
        <v/>
      </c>
      <c r="AY173" s="82" t="str">
        <f ca="1">IF(    MAX(OFFSET(AP173,0,0,MATCH("-",AP173:AP$638,0))) = 0,"",
IFERROR(MAX(OFFSET(AP173,0,0,MATCH("-",AP173:AP$638,0))),""))</f>
        <v/>
      </c>
      <c r="AZ173" s="82" t="str">
        <f ca="1">IF(    MAX(OFFSET(AQ173,0,0,MATCH("-",AQ173:AQ$638,0))) = 0,"",
IFERROR(MAX(OFFSET(AQ173,0,0,MATCH("-",AQ173:AQ$638,0))),""))</f>
        <v/>
      </c>
      <c r="BA173" s="82" t="str">
        <f ca="1">IF(    MAX(OFFSET(AR173,0,0,MATCH("-",AR173:AR$638,0))) = 0,"",
IFERROR(MAX(OFFSET(AR173,0,0,MATCH("-",AR173:AR$638,0))),""))</f>
        <v/>
      </c>
      <c r="BB173" s="112">
        <f t="shared" ca="1" si="135"/>
        <v>-198</v>
      </c>
      <c r="BC173" s="111" t="str">
        <f t="shared" ca="1" si="136"/>
        <v>Radius</v>
      </c>
      <c r="BD173" s="112">
        <f t="shared" ca="1" si="137"/>
        <v>0</v>
      </c>
      <c r="BE173" s="111">
        <f t="shared" ca="1" si="138"/>
        <v>200</v>
      </c>
      <c r="BF173" s="113" t="e">
        <f t="shared" ca="1" si="139"/>
        <v>#VALUE!</v>
      </c>
      <c r="BG173" s="113" t="e">
        <f t="shared" ca="1" si="140"/>
        <v>#VALUE!</v>
      </c>
      <c r="BH173" s="112">
        <f t="shared" ca="1" si="141"/>
        <v>2000</v>
      </c>
      <c r="BI173" s="112">
        <f t="shared" ca="1" si="142"/>
        <v>200</v>
      </c>
      <c r="BJ173" s="157"/>
      <c r="BK173" s="157"/>
      <c r="BL173" s="158" t="str">
        <f>scriv!AI135</f>
        <v/>
      </c>
      <c r="BM173" s="157"/>
      <c r="BN173" s="157" t="str">
        <f t="shared" si="143"/>
        <v>node</v>
      </c>
      <c r="BO173" s="157"/>
      <c r="BP173" s="159">
        <f t="shared" ca="1" si="144"/>
        <v>0</v>
      </c>
      <c r="BQ173" s="159">
        <f t="shared" ca="1" si="145"/>
        <v>0</v>
      </c>
      <c r="BR173" s="159">
        <f t="shared" si="146"/>
        <v>1</v>
      </c>
      <c r="BS173" s="159" t="str">
        <f t="shared" si="147"/>
        <v>symbol</v>
      </c>
      <c r="BT173" s="157" t="str">
        <f ca="1">IF(scriv!V135&lt;&gt;"",scriv!V135,
IF(E173="",IFERROR(VLOOKUP(BL173,$AH$40:$BT$638,39,FALSE),$BT$36),
$BT$37))</f>
        <v>NodeSquare</v>
      </c>
      <c r="BU173" s="166">
        <f t="shared" ca="1" si="148"/>
        <v>2000</v>
      </c>
      <c r="BV173" s="166">
        <f t="shared" ca="1" si="149"/>
        <v>200</v>
      </c>
      <c r="BW173" s="166">
        <f t="shared" ca="1" si="150"/>
        <v>0</v>
      </c>
      <c r="BX173" s="166">
        <f t="shared" ca="1" si="151"/>
        <v>0</v>
      </c>
      <c r="BY173" s="180" t="str">
        <f t="shared" si="152"/>
        <v/>
      </c>
      <c r="BZ173" s="180" t="str">
        <f t="shared" si="153"/>
        <v/>
      </c>
      <c r="CA173" s="81" t="str">
        <f>IF(scriv!E135&lt;&gt;"",scriv!E135,"")</f>
        <v/>
      </c>
      <c r="CB173" s="82">
        <f t="shared" si="118"/>
        <v>0</v>
      </c>
      <c r="CC173" s="82">
        <f t="shared" si="154"/>
        <v>0</v>
      </c>
      <c r="CD173" s="82" t="str">
        <f t="shared" si="155"/>
        <v>-</v>
      </c>
      <c r="CE173" s="82" t="str">
        <f t="shared" si="156"/>
        <v>-</v>
      </c>
      <c r="CF173" s="82" t="str">
        <f t="shared" si="157"/>
        <v>-</v>
      </c>
      <c r="CG173" s="82" t="str">
        <f t="shared" si="158"/>
        <v>-</v>
      </c>
      <c r="CH173" s="82" t="str">
        <f t="shared" si="159"/>
        <v>-</v>
      </c>
      <c r="CI173" s="82" t="str">
        <f t="shared" si="160"/>
        <v>-</v>
      </c>
      <c r="CJ173" s="82" t="str">
        <f t="shared" si="161"/>
        <v>-</v>
      </c>
      <c r="CK173" s="82" t="str">
        <f t="shared" si="162"/>
        <v>-</v>
      </c>
    </row>
    <row r="174" spans="1:89" s="82" customFormat="1" ht="18" customHeight="1">
      <c r="A174" s="81" t="str">
        <f>scriv!AH136</f>
        <v/>
      </c>
      <c r="B174" s="81" t="str">
        <f>IF(scriv!D136&lt;&gt;"",scriv!D136,"")</f>
        <v/>
      </c>
      <c r="C174" s="81" t="str">
        <f>IF( scriv!AL136&lt;&gt;"", IF(D174&lt;&gt;"","connection ","")&amp;scriv!AL136,IF(D174&lt;&gt;"","connection",""))</f>
        <v/>
      </c>
      <c r="D174" s="82" t="str">
        <f>scriv!AJ136</f>
        <v/>
      </c>
      <c r="E174" s="82" t="str">
        <f>scriv!AK136</f>
        <v/>
      </c>
      <c r="F174" s="156">
        <f>ROW()</f>
        <v>174</v>
      </c>
      <c r="I174" s="81" t="str">
        <f>IF(scriv!AA136&lt;&gt;"",scriv!AA136,J174)</f>
        <v/>
      </c>
      <c r="J174" s="81" t="str">
        <f>IF(scriv!AB136&lt;&gt;"",scriv!AB136,"")</f>
        <v/>
      </c>
      <c r="K174" s="82" t="str">
        <f t="shared" si="119"/>
        <v>none</v>
      </c>
      <c r="L174" s="82" t="str">
        <f t="shared" si="120"/>
        <v>+++&amp;speakTT=</v>
      </c>
      <c r="M174" s="82" t="str">
        <f t="shared" si="117"/>
        <v>OpenClose</v>
      </c>
      <c r="N174" s="82" t="str">
        <f t="shared" si="121"/>
        <v/>
      </c>
      <c r="O174" s="119" t="str">
        <f t="shared" si="122"/>
        <v/>
      </c>
      <c r="P174" s="81" t="str">
        <f>IF(scriv!I136&lt;&gt;"",scriv!I136,"")</f>
        <v/>
      </c>
      <c r="Q174" s="81" t="str">
        <f>IF(scriv!J136&lt;&gt;"",scriv!J136,"")</f>
        <v/>
      </c>
      <c r="R174" s="81">
        <f>IF(scriv!K136&lt;&gt;"",scriv!K136,
IF(I174&lt;&gt;"",1,$R$36))</f>
        <v>0</v>
      </c>
      <c r="S174" s="81" t="str">
        <f>IF(scriv!L136&lt;&gt;"",scriv!L136,
IF(scriv!AB136&lt;&gt;"",$S$36,"none"))</f>
        <v>none</v>
      </c>
      <c r="T174" s="81" t="str">
        <f>IF(scriv!Q136&lt;&gt;"",scriv!Q136,"")</f>
        <v/>
      </c>
      <c r="U174" s="81" t="str">
        <f>IF(scriv!R136&lt;&gt;"",scriv!R136,"")</f>
        <v/>
      </c>
      <c r="V174" s="81" t="str">
        <f>IF(scriv!S136&lt;&gt;"",scriv!S136,"")</f>
        <v/>
      </c>
      <c r="W174" s="81" t="str">
        <f>IF(scriv!T136&lt;&gt;"",scriv!T136,"")</f>
        <v/>
      </c>
      <c r="X174" s="81" t="str">
        <f>IF($E174="",
( IF(scriv!AD136&lt;&gt;"", LEFT( scriv!AD136, FIND(",",scriv!AD136)-1) &amp; "=" &amp; $AH174 &amp; RIGHT( scriv!AD136, LEN(scriv!AD136) + 1 - FIND(",",scriv!AD136)),
  IF($X$36&lt;&gt;"",LEFT( X$36, FIND(",",X$36)-1) &amp; "=" &amp; $AH174 &amp; RIGHT( X$36, LEN(X$36) + 1 - FIND(",",X$36)),""))),
IF(scriv!M136&lt;&gt;"", LEFT( scriv!M136, FIND(",",scriv!M136)-1) &amp; "=" &amp; $AH174 &amp; RIGHT( scriv!M136, LEN(scriv!M136) + 1 - FIND(",",scriv!M136)),
LEFT( X$37, FIND(",",X$37)-1) &amp; "=" &amp; $AH174 &amp; RIGHT( X$37, LEN(X$37) + 1 - FIND(",",X$37))))</f>
        <v>fadeOn=,0.6</v>
      </c>
      <c r="Y174" s="81" t="str">
        <f>IF($E174="",
( IF(scriv!AE136&lt;&gt;"", LEFT( scriv!AE136, FIND(",",scriv!AE136)-1) &amp; "=" &amp; $AH174 &amp; RIGHT( scriv!AE136, LEN(scriv!AE136) + 1 - FIND(",",scriv!AE136)),
  IF($Y$36&lt;&gt;"",LEFT( Y$36, FIND(",",Y$36)-1) &amp; "=" &amp; $AH174 &amp; RIGHT( Y$36, LEN(Y$36) + 1 - FIND(",",Y$36)),""))),
IF(scriv!N136&lt;&gt;"", LEFT( scriv!N136, FIND(",",scriv!N136)-1) &amp; "=" &amp; $AH174 &amp; RIGHT( scriv!N136, LEN(scriv!N136) + 1 - FIND(",",scriv!N136)),
LEFT( Y$37, FIND(",",Y$37)-1) &amp; "=" &amp; $AH174 &amp; RIGHT( Y$37, LEN(Y$37) + 1 - FIND(",",Y$37))))</f>
        <v>fadeOff=,0.6</v>
      </c>
      <c r="Z174" s="81" t="str">
        <f>IF($E174="",
( IF(scriv!AF136&lt;&gt;"", LEFT( scriv!AF136, FIND(",",scriv!AF136)-1) &amp; "=" &amp; $AH174 &amp; RIGHT( scriv!AF136, LEN(scriv!AF136) + 1 - FIND(",",scriv!AF136)),
  IF($Z$36&lt;&gt;"",LEFT( Z$36, FIND(",",Z$36)-1) &amp; "=" &amp; $AH174 &amp; RIGHT( Z$36, LEN(Z$36) + 1 - FIND(",",Z$36)),""))),
IF(scriv!O136&lt;&gt;"", LEFT( scriv!O136, FIND(",",scriv!O136)-1) &amp; "=" &amp; $AH174 &amp; RIGHT( scriv!O136, LEN(scriv!O136) + 1 - FIND(",",scriv!O136)),
LEFT( Z$37, FIND(",",Z$37)-1) &amp; "=" &amp; $AH174 &amp; RIGHT( Z$37, LEN(Z$37) + 1 - FIND(",",Z$37))))</f>
        <v>drawOpen=,1.2</v>
      </c>
      <c r="AA174" s="81" t="str">
        <f>IF($E174="",
( IF(scriv!AG136&lt;&gt;"", LEFT( scriv!AG136, FIND(",",scriv!AG136)-1) &amp; "=" &amp; $AH174 &amp; RIGHT( scriv!AG136, LEN(scriv!AG136) + 1 - FIND(",",scriv!AG136)),
  IF($AA$36&lt;&gt;"",LEFT( AA$36, FIND(",",AA$36)-1) &amp; "=" &amp; $AH174 &amp; RIGHT( AA$36, LEN(AA$36) + 1 - FIND(",",AA$36)),""))),
IF(scriv!P136&lt;&gt;"", LEFT( scriv!P136, FIND(",",scriv!P136)-1) &amp; "=" &amp; $AH174 &amp; RIGHT( scriv!P136, LEN(scriv!P136) + 1 - FIND(",",scriv!P136)),
LEFT( AA$37, FIND(",",AA$37)-1) &amp; "=" &amp; $AH174 &amp; RIGHT( AA$37, LEN(AA$37) + 1 - FIND(",",AA$37))))</f>
        <v>drawClose=,1.2</v>
      </c>
      <c r="AB174" s="167" t="str">
        <f t="shared" si="116"/>
        <v>noTitle</v>
      </c>
      <c r="AC174" s="167"/>
      <c r="AD174" s="45"/>
      <c r="AE174" s="168"/>
      <c r="AF174" s="169">
        <f>IF(D174="",scriv!B136,"")</f>
        <v>0</v>
      </c>
      <c r="AG174" s="170" t="str">
        <f t="shared" si="123"/>
        <v/>
      </c>
      <c r="AH174" s="169" t="str">
        <f t="shared" si="124"/>
        <v/>
      </c>
      <c r="AI174" s="169" t="str">
        <f t="shared" si="125"/>
        <v/>
      </c>
      <c r="AJ174" s="86">
        <f>ROUNDDOWN( (LEN(scriv!B136)+1) / 2, 0 )</f>
        <v>0</v>
      </c>
      <c r="AK174" s="82">
        <f t="shared" si="126"/>
        <v>0</v>
      </c>
      <c r="AL174" s="82" t="str">
        <f t="shared" si="127"/>
        <v>-</v>
      </c>
      <c r="AM174" s="82" t="str">
        <f t="shared" si="128"/>
        <v>-</v>
      </c>
      <c r="AN174" s="82" t="str">
        <f t="shared" si="129"/>
        <v>-</v>
      </c>
      <c r="AO174" s="82" t="str">
        <f t="shared" si="130"/>
        <v>-</v>
      </c>
      <c r="AP174" s="82" t="str">
        <f t="shared" si="131"/>
        <v>-</v>
      </c>
      <c r="AQ174" s="82" t="str">
        <f t="shared" si="132"/>
        <v>-</v>
      </c>
      <c r="AR174" s="82" t="str">
        <f t="shared" si="133"/>
        <v>-</v>
      </c>
      <c r="AT174" s="82">
        <f t="shared" si="134"/>
        <v>10</v>
      </c>
      <c r="AU174" s="82" t="str">
        <f ca="1">IF(    MAX(OFFSET(AL174,0,0,MATCH("-",AL174:AL$638,0))) = 0,"",
IFERROR(MAX(OFFSET(AL174,0,0,MATCH("-",AL174:AL$638,0))),""))</f>
        <v/>
      </c>
      <c r="AV174" s="82" t="str">
        <f ca="1">IF(    MAX(OFFSET(AM174,0,0,MATCH("-",AM174:AM$638,0))) = 0,"",
IFERROR(MAX(OFFSET(AM174,0,0,MATCH("-",AM174:AM$638,0))),""))</f>
        <v/>
      </c>
      <c r="AW174" s="82" t="str">
        <f ca="1">IF(    MAX(OFFSET(AN174,0,0,MATCH("-",AN174:AN$638,0))) = 0,"",
IFERROR(MAX(OFFSET(AN174,0,0,MATCH("-",AN174:AN$638,0))),""))</f>
        <v/>
      </c>
      <c r="AX174" s="82" t="str">
        <f ca="1">IF(    MAX(OFFSET(AO174,0,0,MATCH("-",AO174:AO$638,0))) = 0,"",
IFERROR(MAX(OFFSET(AO174,0,0,MATCH("-",AO174:AO$638,0))),""))</f>
        <v/>
      </c>
      <c r="AY174" s="82" t="str">
        <f ca="1">IF(    MAX(OFFSET(AP174,0,0,MATCH("-",AP174:AP$638,0))) = 0,"",
IFERROR(MAX(OFFSET(AP174,0,0,MATCH("-",AP174:AP$638,0))),""))</f>
        <v/>
      </c>
      <c r="AZ174" s="82" t="str">
        <f ca="1">IF(    MAX(OFFSET(AQ174,0,0,MATCH("-",AQ174:AQ$638,0))) = 0,"",
IFERROR(MAX(OFFSET(AQ174,0,0,MATCH("-",AQ174:AQ$638,0))),""))</f>
        <v/>
      </c>
      <c r="BA174" s="82" t="str">
        <f ca="1">IF(    MAX(OFFSET(AR174,0,0,MATCH("-",AR174:AR$638,0))) = 0,"",
IFERROR(MAX(OFFSET(AR174,0,0,MATCH("-",AR174:AR$638,0))),""))</f>
        <v/>
      </c>
      <c r="BB174" s="112">
        <f t="shared" ca="1" si="135"/>
        <v>-198</v>
      </c>
      <c r="BC174" s="111" t="str">
        <f t="shared" ca="1" si="136"/>
        <v>Radius</v>
      </c>
      <c r="BD174" s="112">
        <f t="shared" ca="1" si="137"/>
        <v>0</v>
      </c>
      <c r="BE174" s="111">
        <f t="shared" ca="1" si="138"/>
        <v>200</v>
      </c>
      <c r="BF174" s="113" t="e">
        <f t="shared" ca="1" si="139"/>
        <v>#VALUE!</v>
      </c>
      <c r="BG174" s="113" t="e">
        <f t="shared" ca="1" si="140"/>
        <v>#VALUE!</v>
      </c>
      <c r="BH174" s="112">
        <f t="shared" ca="1" si="141"/>
        <v>2000</v>
      </c>
      <c r="BI174" s="112">
        <f t="shared" ca="1" si="142"/>
        <v>200</v>
      </c>
      <c r="BJ174" s="157"/>
      <c r="BK174" s="157"/>
      <c r="BL174" s="158" t="str">
        <f>scriv!AI136</f>
        <v/>
      </c>
      <c r="BM174" s="157"/>
      <c r="BN174" s="157" t="str">
        <f t="shared" si="143"/>
        <v>node</v>
      </c>
      <c r="BO174" s="157"/>
      <c r="BP174" s="159">
        <f t="shared" ca="1" si="144"/>
        <v>0</v>
      </c>
      <c r="BQ174" s="159">
        <f t="shared" ca="1" si="145"/>
        <v>0</v>
      </c>
      <c r="BR174" s="159">
        <f t="shared" si="146"/>
        <v>1</v>
      </c>
      <c r="BS174" s="159" t="str">
        <f t="shared" si="147"/>
        <v>symbol</v>
      </c>
      <c r="BT174" s="157" t="str">
        <f ca="1">IF(scriv!V136&lt;&gt;"",scriv!V136,
IF(E174="",IFERROR(VLOOKUP(BL174,$AH$40:$BT$638,39,FALSE),$BT$36),
$BT$37))</f>
        <v>NodeSquare</v>
      </c>
      <c r="BU174" s="166">
        <f t="shared" ca="1" si="148"/>
        <v>2000</v>
      </c>
      <c r="BV174" s="166">
        <f t="shared" ca="1" si="149"/>
        <v>200</v>
      </c>
      <c r="BW174" s="166">
        <f t="shared" ca="1" si="150"/>
        <v>0</v>
      </c>
      <c r="BX174" s="166">
        <f t="shared" ca="1" si="151"/>
        <v>0</v>
      </c>
      <c r="BY174" s="180" t="str">
        <f t="shared" si="152"/>
        <v/>
      </c>
      <c r="BZ174" s="180" t="str">
        <f t="shared" si="153"/>
        <v/>
      </c>
      <c r="CA174" s="81" t="str">
        <f>IF(scriv!E136&lt;&gt;"",scriv!E136,"")</f>
        <v/>
      </c>
      <c r="CB174" s="82">
        <f t="shared" si="118"/>
        <v>0</v>
      </c>
      <c r="CC174" s="82">
        <f t="shared" si="154"/>
        <v>0</v>
      </c>
      <c r="CD174" s="82" t="str">
        <f t="shared" si="155"/>
        <v>-</v>
      </c>
      <c r="CE174" s="82" t="str">
        <f t="shared" si="156"/>
        <v>-</v>
      </c>
      <c r="CF174" s="82" t="str">
        <f t="shared" si="157"/>
        <v>-</v>
      </c>
      <c r="CG174" s="82" t="str">
        <f t="shared" si="158"/>
        <v>-</v>
      </c>
      <c r="CH174" s="82" t="str">
        <f t="shared" si="159"/>
        <v>-</v>
      </c>
      <c r="CI174" s="82" t="str">
        <f t="shared" si="160"/>
        <v>-</v>
      </c>
      <c r="CJ174" s="82" t="str">
        <f t="shared" si="161"/>
        <v>-</v>
      </c>
      <c r="CK174" s="82" t="str">
        <f t="shared" si="162"/>
        <v>-</v>
      </c>
    </row>
    <row r="175" spans="1:89" s="82" customFormat="1" ht="18" customHeight="1">
      <c r="A175" s="81" t="str">
        <f>scriv!AH137</f>
        <v/>
      </c>
      <c r="B175" s="81" t="str">
        <f>IF(scriv!D137&lt;&gt;"",scriv!D137,"")</f>
        <v/>
      </c>
      <c r="C175" s="81" t="str">
        <f>IF( scriv!AL137&lt;&gt;"", IF(D175&lt;&gt;"","connection ","")&amp;scriv!AL137,IF(D175&lt;&gt;"","connection",""))</f>
        <v/>
      </c>
      <c r="D175" s="82" t="str">
        <f>scriv!AJ137</f>
        <v/>
      </c>
      <c r="E175" s="82" t="str">
        <f>scriv!AK137</f>
        <v/>
      </c>
      <c r="F175" s="156">
        <f>ROW()</f>
        <v>175</v>
      </c>
      <c r="I175" s="81" t="str">
        <f>IF(scriv!AA137&lt;&gt;"",scriv!AA137,J175)</f>
        <v/>
      </c>
      <c r="J175" s="81" t="str">
        <f>IF(scriv!AB137&lt;&gt;"",scriv!AB137,"")</f>
        <v/>
      </c>
      <c r="K175" s="82" t="str">
        <f t="shared" si="119"/>
        <v>none</v>
      </c>
      <c r="L175" s="82" t="str">
        <f t="shared" si="120"/>
        <v>+++&amp;speakTT=</v>
      </c>
      <c r="M175" s="82" t="str">
        <f t="shared" si="117"/>
        <v>OpenClose</v>
      </c>
      <c r="N175" s="82" t="str">
        <f t="shared" si="121"/>
        <v/>
      </c>
      <c r="O175" s="119" t="str">
        <f t="shared" si="122"/>
        <v/>
      </c>
      <c r="P175" s="81" t="str">
        <f>IF(scriv!I137&lt;&gt;"",scriv!I137,"")</f>
        <v/>
      </c>
      <c r="Q175" s="81" t="str">
        <f>IF(scriv!J137&lt;&gt;"",scriv!J137,"")</f>
        <v/>
      </c>
      <c r="R175" s="81">
        <f>IF(scriv!K137&lt;&gt;"",scriv!K137,
IF(I175&lt;&gt;"",1,$R$36))</f>
        <v>0</v>
      </c>
      <c r="S175" s="81" t="str">
        <f>IF(scriv!L137&lt;&gt;"",scriv!L137,
IF(scriv!AB137&lt;&gt;"",$S$36,"none"))</f>
        <v>none</v>
      </c>
      <c r="T175" s="81" t="str">
        <f>IF(scriv!Q137&lt;&gt;"",scriv!Q137,"")</f>
        <v/>
      </c>
      <c r="U175" s="81" t="str">
        <f>IF(scriv!R137&lt;&gt;"",scriv!R137,"")</f>
        <v/>
      </c>
      <c r="V175" s="81" t="str">
        <f>IF(scriv!S137&lt;&gt;"",scriv!S137,"")</f>
        <v/>
      </c>
      <c r="W175" s="81" t="str">
        <f>IF(scriv!T137&lt;&gt;"",scriv!T137,"")</f>
        <v/>
      </c>
      <c r="X175" s="81" t="str">
        <f>IF($E175="",
( IF(scriv!AD137&lt;&gt;"", LEFT( scriv!AD137, FIND(",",scriv!AD137)-1) &amp; "=" &amp; $AH175 &amp; RIGHT( scriv!AD137, LEN(scriv!AD137) + 1 - FIND(",",scriv!AD137)),
  IF($X$36&lt;&gt;"",LEFT( X$36, FIND(",",X$36)-1) &amp; "=" &amp; $AH175 &amp; RIGHT( X$36, LEN(X$36) + 1 - FIND(",",X$36)),""))),
IF(scriv!M137&lt;&gt;"", LEFT( scriv!M137, FIND(",",scriv!M137)-1) &amp; "=" &amp; $AH175 &amp; RIGHT( scriv!M137, LEN(scriv!M137) + 1 - FIND(",",scriv!M137)),
LEFT( X$37, FIND(",",X$37)-1) &amp; "=" &amp; $AH175 &amp; RIGHT( X$37, LEN(X$37) + 1 - FIND(",",X$37))))</f>
        <v>fadeOn=,0.6</v>
      </c>
      <c r="Y175" s="81" t="str">
        <f>IF($E175="",
( IF(scriv!AE137&lt;&gt;"", LEFT( scriv!AE137, FIND(",",scriv!AE137)-1) &amp; "=" &amp; $AH175 &amp; RIGHT( scriv!AE137, LEN(scriv!AE137) + 1 - FIND(",",scriv!AE137)),
  IF($Y$36&lt;&gt;"",LEFT( Y$36, FIND(",",Y$36)-1) &amp; "=" &amp; $AH175 &amp; RIGHT( Y$36, LEN(Y$36) + 1 - FIND(",",Y$36)),""))),
IF(scriv!N137&lt;&gt;"", LEFT( scriv!N137, FIND(",",scriv!N137)-1) &amp; "=" &amp; $AH175 &amp; RIGHT( scriv!N137, LEN(scriv!N137) + 1 - FIND(",",scriv!N137)),
LEFT( Y$37, FIND(",",Y$37)-1) &amp; "=" &amp; $AH175 &amp; RIGHT( Y$37, LEN(Y$37) + 1 - FIND(",",Y$37))))</f>
        <v>fadeOff=,0.6</v>
      </c>
      <c r="Z175" s="81" t="str">
        <f>IF($E175="",
( IF(scriv!AF137&lt;&gt;"", LEFT( scriv!AF137, FIND(",",scriv!AF137)-1) &amp; "=" &amp; $AH175 &amp; RIGHT( scriv!AF137, LEN(scriv!AF137) + 1 - FIND(",",scriv!AF137)),
  IF($Z$36&lt;&gt;"",LEFT( Z$36, FIND(",",Z$36)-1) &amp; "=" &amp; $AH175 &amp; RIGHT( Z$36, LEN(Z$36) + 1 - FIND(",",Z$36)),""))),
IF(scriv!O137&lt;&gt;"", LEFT( scriv!O137, FIND(",",scriv!O137)-1) &amp; "=" &amp; $AH175 &amp; RIGHT( scriv!O137, LEN(scriv!O137) + 1 - FIND(",",scriv!O137)),
LEFT( Z$37, FIND(",",Z$37)-1) &amp; "=" &amp; $AH175 &amp; RIGHT( Z$37, LEN(Z$37) + 1 - FIND(",",Z$37))))</f>
        <v>drawOpen=,1.2</v>
      </c>
      <c r="AA175" s="81" t="str">
        <f>IF($E175="",
( IF(scriv!AG137&lt;&gt;"", LEFT( scriv!AG137, FIND(",",scriv!AG137)-1) &amp; "=" &amp; $AH175 &amp; RIGHT( scriv!AG137, LEN(scriv!AG137) + 1 - FIND(",",scriv!AG137)),
  IF($AA$36&lt;&gt;"",LEFT( AA$36, FIND(",",AA$36)-1) &amp; "=" &amp; $AH175 &amp; RIGHT( AA$36, LEN(AA$36) + 1 - FIND(",",AA$36)),""))),
IF(scriv!P137&lt;&gt;"", LEFT( scriv!P137, FIND(",",scriv!P137)-1) &amp; "=" &amp; $AH175 &amp; RIGHT( scriv!P137, LEN(scriv!P137) + 1 - FIND(",",scriv!P137)),
LEFT( AA$37, FIND(",",AA$37)-1) &amp; "=" &amp; $AH175 &amp; RIGHT( AA$37, LEN(AA$37) + 1 - FIND(",",AA$37))))</f>
        <v>drawClose=,1.2</v>
      </c>
      <c r="AB175" s="167" t="str">
        <f t="shared" si="116"/>
        <v>noTitle</v>
      </c>
      <c r="AC175" s="167"/>
      <c r="AD175" s="45"/>
      <c r="AE175" s="168"/>
      <c r="AF175" s="169">
        <f>IF(D175="",scriv!B137,"")</f>
        <v>0</v>
      </c>
      <c r="AG175" s="170" t="str">
        <f t="shared" si="123"/>
        <v/>
      </c>
      <c r="AH175" s="169" t="str">
        <f t="shared" si="124"/>
        <v/>
      </c>
      <c r="AI175" s="169" t="str">
        <f t="shared" si="125"/>
        <v/>
      </c>
      <c r="AJ175" s="86">
        <f>ROUNDDOWN( (LEN(scriv!B137)+1) / 2, 0 )</f>
        <v>0</v>
      </c>
      <c r="AK175" s="82">
        <f t="shared" si="126"/>
        <v>0</v>
      </c>
      <c r="AL175" s="82" t="str">
        <f t="shared" si="127"/>
        <v>-</v>
      </c>
      <c r="AM175" s="82" t="str">
        <f t="shared" si="128"/>
        <v>-</v>
      </c>
      <c r="AN175" s="82" t="str">
        <f t="shared" si="129"/>
        <v>-</v>
      </c>
      <c r="AO175" s="82" t="str">
        <f t="shared" si="130"/>
        <v>-</v>
      </c>
      <c r="AP175" s="82" t="str">
        <f t="shared" si="131"/>
        <v>-</v>
      </c>
      <c r="AQ175" s="82" t="str">
        <f t="shared" si="132"/>
        <v>-</v>
      </c>
      <c r="AR175" s="82" t="str">
        <f t="shared" si="133"/>
        <v>-</v>
      </c>
      <c r="AT175" s="82">
        <f t="shared" si="134"/>
        <v>10</v>
      </c>
      <c r="AU175" s="82" t="str">
        <f ca="1">IF(    MAX(OFFSET(AL175,0,0,MATCH("-",AL175:AL$638,0))) = 0,"",
IFERROR(MAX(OFFSET(AL175,0,0,MATCH("-",AL175:AL$638,0))),""))</f>
        <v/>
      </c>
      <c r="AV175" s="82" t="str">
        <f ca="1">IF(    MAX(OFFSET(AM175,0,0,MATCH("-",AM175:AM$638,0))) = 0,"",
IFERROR(MAX(OFFSET(AM175,0,0,MATCH("-",AM175:AM$638,0))),""))</f>
        <v/>
      </c>
      <c r="AW175" s="82" t="str">
        <f ca="1">IF(    MAX(OFFSET(AN175,0,0,MATCH("-",AN175:AN$638,0))) = 0,"",
IFERROR(MAX(OFFSET(AN175,0,0,MATCH("-",AN175:AN$638,0))),""))</f>
        <v/>
      </c>
      <c r="AX175" s="82" t="str">
        <f ca="1">IF(    MAX(OFFSET(AO175,0,0,MATCH("-",AO175:AO$638,0))) = 0,"",
IFERROR(MAX(OFFSET(AO175,0,0,MATCH("-",AO175:AO$638,0))),""))</f>
        <v/>
      </c>
      <c r="AY175" s="82" t="str">
        <f ca="1">IF(    MAX(OFFSET(AP175,0,0,MATCH("-",AP175:AP$638,0))) = 0,"",
IFERROR(MAX(OFFSET(AP175,0,0,MATCH("-",AP175:AP$638,0))),""))</f>
        <v/>
      </c>
      <c r="AZ175" s="82" t="str">
        <f ca="1">IF(    MAX(OFFSET(AQ175,0,0,MATCH("-",AQ175:AQ$638,0))) = 0,"",
IFERROR(MAX(OFFSET(AQ175,0,0,MATCH("-",AQ175:AQ$638,0))),""))</f>
        <v/>
      </c>
      <c r="BA175" s="82" t="str">
        <f ca="1">IF(    MAX(OFFSET(AR175,0,0,MATCH("-",AR175:AR$638,0))) = 0,"",
IFERROR(MAX(OFFSET(AR175,0,0,MATCH("-",AR175:AR$638,0))),""))</f>
        <v/>
      </c>
      <c r="BB175" s="112">
        <f t="shared" ca="1" si="135"/>
        <v>-198</v>
      </c>
      <c r="BC175" s="111" t="str">
        <f t="shared" ca="1" si="136"/>
        <v>Radius</v>
      </c>
      <c r="BD175" s="112">
        <f t="shared" ca="1" si="137"/>
        <v>0</v>
      </c>
      <c r="BE175" s="111">
        <f t="shared" ca="1" si="138"/>
        <v>200</v>
      </c>
      <c r="BF175" s="113" t="e">
        <f t="shared" ca="1" si="139"/>
        <v>#VALUE!</v>
      </c>
      <c r="BG175" s="113" t="e">
        <f t="shared" ca="1" si="140"/>
        <v>#VALUE!</v>
      </c>
      <c r="BH175" s="112">
        <f t="shared" ca="1" si="141"/>
        <v>2000</v>
      </c>
      <c r="BI175" s="112">
        <f t="shared" ca="1" si="142"/>
        <v>200</v>
      </c>
      <c r="BJ175" s="157"/>
      <c r="BK175" s="157"/>
      <c r="BL175" s="158" t="str">
        <f>scriv!AI137</f>
        <v/>
      </c>
      <c r="BM175" s="157"/>
      <c r="BN175" s="157" t="str">
        <f t="shared" si="143"/>
        <v>node</v>
      </c>
      <c r="BO175" s="157"/>
      <c r="BP175" s="159">
        <f t="shared" ca="1" si="144"/>
        <v>0</v>
      </c>
      <c r="BQ175" s="159">
        <f t="shared" ca="1" si="145"/>
        <v>0</v>
      </c>
      <c r="BR175" s="159">
        <f t="shared" si="146"/>
        <v>1</v>
      </c>
      <c r="BS175" s="159" t="str">
        <f t="shared" si="147"/>
        <v>symbol</v>
      </c>
      <c r="BT175" s="157" t="str">
        <f ca="1">IF(scriv!V137&lt;&gt;"",scriv!V137,
IF(E175="",IFERROR(VLOOKUP(BL175,$AH$40:$BT$638,39,FALSE),$BT$36),
$BT$37))</f>
        <v>NodeSquare</v>
      </c>
      <c r="BU175" s="166">
        <f t="shared" ca="1" si="148"/>
        <v>2000</v>
      </c>
      <c r="BV175" s="166">
        <f t="shared" ca="1" si="149"/>
        <v>200</v>
      </c>
      <c r="BW175" s="166">
        <f t="shared" ca="1" si="150"/>
        <v>0</v>
      </c>
      <c r="BX175" s="166">
        <f t="shared" ca="1" si="151"/>
        <v>0</v>
      </c>
      <c r="BY175" s="180" t="str">
        <f t="shared" si="152"/>
        <v/>
      </c>
      <c r="BZ175" s="180" t="str">
        <f t="shared" si="153"/>
        <v/>
      </c>
      <c r="CA175" s="81" t="str">
        <f>IF(scriv!E137&lt;&gt;"",scriv!E137,"")</f>
        <v/>
      </c>
      <c r="CB175" s="82">
        <f t="shared" si="118"/>
        <v>0</v>
      </c>
      <c r="CC175" s="82">
        <f t="shared" si="154"/>
        <v>0</v>
      </c>
      <c r="CD175" s="82" t="str">
        <f t="shared" si="155"/>
        <v>-</v>
      </c>
      <c r="CE175" s="82" t="str">
        <f t="shared" si="156"/>
        <v>-</v>
      </c>
      <c r="CF175" s="82" t="str">
        <f t="shared" si="157"/>
        <v>-</v>
      </c>
      <c r="CG175" s="82" t="str">
        <f t="shared" si="158"/>
        <v>-</v>
      </c>
      <c r="CH175" s="82" t="str">
        <f t="shared" si="159"/>
        <v>-</v>
      </c>
      <c r="CI175" s="82" t="str">
        <f t="shared" si="160"/>
        <v>-</v>
      </c>
      <c r="CJ175" s="82" t="str">
        <f t="shared" si="161"/>
        <v>-</v>
      </c>
      <c r="CK175" s="82" t="str">
        <f t="shared" si="162"/>
        <v>-</v>
      </c>
    </row>
    <row r="176" spans="1:89" s="82" customFormat="1" ht="18" customHeight="1">
      <c r="A176" s="81" t="str">
        <f>scriv!AH138</f>
        <v/>
      </c>
      <c r="B176" s="81" t="str">
        <f>IF(scriv!D138&lt;&gt;"",scriv!D138,"")</f>
        <v/>
      </c>
      <c r="C176" s="81" t="str">
        <f>IF( scriv!AL138&lt;&gt;"", IF(D176&lt;&gt;"","connection ","")&amp;scriv!AL138,IF(D176&lt;&gt;"","connection",""))</f>
        <v/>
      </c>
      <c r="D176" s="82" t="str">
        <f>scriv!AJ138</f>
        <v/>
      </c>
      <c r="E176" s="82" t="str">
        <f>scriv!AK138</f>
        <v/>
      </c>
      <c r="F176" s="156">
        <f>ROW()</f>
        <v>176</v>
      </c>
      <c r="I176" s="81" t="str">
        <f>IF(scriv!AA138&lt;&gt;"",scriv!AA138,J176)</f>
        <v/>
      </c>
      <c r="J176" s="81" t="str">
        <f>IF(scriv!AB138&lt;&gt;"",scriv!AB138,"")</f>
        <v/>
      </c>
      <c r="K176" s="82" t="str">
        <f t="shared" si="119"/>
        <v>none</v>
      </c>
      <c r="L176" s="82" t="str">
        <f t="shared" si="120"/>
        <v>+++&amp;speakTT=</v>
      </c>
      <c r="M176" s="82" t="str">
        <f t="shared" si="117"/>
        <v>OpenClose</v>
      </c>
      <c r="N176" s="82" t="str">
        <f t="shared" si="121"/>
        <v/>
      </c>
      <c r="O176" s="119" t="str">
        <f t="shared" si="122"/>
        <v/>
      </c>
      <c r="P176" s="81" t="str">
        <f>IF(scriv!I138&lt;&gt;"",scriv!I138,"")</f>
        <v/>
      </c>
      <c r="Q176" s="81" t="str">
        <f>IF(scriv!J138&lt;&gt;"",scriv!J138,"")</f>
        <v/>
      </c>
      <c r="R176" s="81">
        <f>IF(scriv!K138&lt;&gt;"",scriv!K138,
IF(I176&lt;&gt;"",1,$R$36))</f>
        <v>0</v>
      </c>
      <c r="S176" s="81" t="str">
        <f>IF(scriv!L138&lt;&gt;"",scriv!L138,
IF(scriv!AB138&lt;&gt;"",$S$36,"none"))</f>
        <v>none</v>
      </c>
      <c r="T176" s="81" t="str">
        <f>IF(scriv!Q138&lt;&gt;"",scriv!Q138,"")</f>
        <v/>
      </c>
      <c r="U176" s="81" t="str">
        <f>IF(scriv!R138&lt;&gt;"",scriv!R138,"")</f>
        <v/>
      </c>
      <c r="V176" s="81" t="str">
        <f>IF(scriv!S138&lt;&gt;"",scriv!S138,"")</f>
        <v/>
      </c>
      <c r="W176" s="81" t="str">
        <f>IF(scriv!T138&lt;&gt;"",scriv!T138,"")</f>
        <v/>
      </c>
      <c r="X176" s="81" t="str">
        <f>IF($E176="",
( IF(scriv!AD138&lt;&gt;"", LEFT( scriv!AD138, FIND(",",scriv!AD138)-1) &amp; "=" &amp; $AH176 &amp; RIGHT( scriv!AD138, LEN(scriv!AD138) + 1 - FIND(",",scriv!AD138)),
  IF($X$36&lt;&gt;"",LEFT( X$36, FIND(",",X$36)-1) &amp; "=" &amp; $AH176 &amp; RIGHT( X$36, LEN(X$36) + 1 - FIND(",",X$36)),""))),
IF(scriv!M138&lt;&gt;"", LEFT( scriv!M138, FIND(",",scriv!M138)-1) &amp; "=" &amp; $AH176 &amp; RIGHT( scriv!M138, LEN(scriv!M138) + 1 - FIND(",",scriv!M138)),
LEFT( X$37, FIND(",",X$37)-1) &amp; "=" &amp; $AH176 &amp; RIGHT( X$37, LEN(X$37) + 1 - FIND(",",X$37))))</f>
        <v>fadeOn=,0.6</v>
      </c>
      <c r="Y176" s="81" t="str">
        <f>IF($E176="",
( IF(scriv!AE138&lt;&gt;"", LEFT( scriv!AE138, FIND(",",scriv!AE138)-1) &amp; "=" &amp; $AH176 &amp; RIGHT( scriv!AE138, LEN(scriv!AE138) + 1 - FIND(",",scriv!AE138)),
  IF($Y$36&lt;&gt;"",LEFT( Y$36, FIND(",",Y$36)-1) &amp; "=" &amp; $AH176 &amp; RIGHT( Y$36, LEN(Y$36) + 1 - FIND(",",Y$36)),""))),
IF(scriv!N138&lt;&gt;"", LEFT( scriv!N138, FIND(",",scriv!N138)-1) &amp; "=" &amp; $AH176 &amp; RIGHT( scriv!N138, LEN(scriv!N138) + 1 - FIND(",",scriv!N138)),
LEFT( Y$37, FIND(",",Y$37)-1) &amp; "=" &amp; $AH176 &amp; RIGHT( Y$37, LEN(Y$37) + 1 - FIND(",",Y$37))))</f>
        <v>fadeOff=,0.6</v>
      </c>
      <c r="Z176" s="81" t="str">
        <f>IF($E176="",
( IF(scriv!AF138&lt;&gt;"", LEFT( scriv!AF138, FIND(",",scriv!AF138)-1) &amp; "=" &amp; $AH176 &amp; RIGHT( scriv!AF138, LEN(scriv!AF138) + 1 - FIND(",",scriv!AF138)),
  IF($Z$36&lt;&gt;"",LEFT( Z$36, FIND(",",Z$36)-1) &amp; "=" &amp; $AH176 &amp; RIGHT( Z$36, LEN(Z$36) + 1 - FIND(",",Z$36)),""))),
IF(scriv!O138&lt;&gt;"", LEFT( scriv!O138, FIND(",",scriv!O138)-1) &amp; "=" &amp; $AH176 &amp; RIGHT( scriv!O138, LEN(scriv!O138) + 1 - FIND(",",scriv!O138)),
LEFT( Z$37, FIND(",",Z$37)-1) &amp; "=" &amp; $AH176 &amp; RIGHT( Z$37, LEN(Z$37) + 1 - FIND(",",Z$37))))</f>
        <v>drawOpen=,1.2</v>
      </c>
      <c r="AA176" s="81" t="str">
        <f>IF($E176="",
( IF(scriv!AG138&lt;&gt;"", LEFT( scriv!AG138, FIND(",",scriv!AG138)-1) &amp; "=" &amp; $AH176 &amp; RIGHT( scriv!AG138, LEN(scriv!AG138) + 1 - FIND(",",scriv!AG138)),
  IF($AA$36&lt;&gt;"",LEFT( AA$36, FIND(",",AA$36)-1) &amp; "=" &amp; $AH176 &amp; RIGHT( AA$36, LEN(AA$36) + 1 - FIND(",",AA$36)),""))),
IF(scriv!P138&lt;&gt;"", LEFT( scriv!P138, FIND(",",scriv!P138)-1) &amp; "=" &amp; $AH176 &amp; RIGHT( scriv!P138, LEN(scriv!P138) + 1 - FIND(",",scriv!P138)),
LEFT( AA$37, FIND(",",AA$37)-1) &amp; "=" &amp; $AH176 &amp; RIGHT( AA$37, LEN(AA$37) + 1 - FIND(",",AA$37))))</f>
        <v>drawClose=,1.2</v>
      </c>
      <c r="AB176" s="167" t="str">
        <f t="shared" si="116"/>
        <v>noTitle</v>
      </c>
      <c r="AC176" s="167"/>
      <c r="AD176" s="45"/>
      <c r="AE176" s="168"/>
      <c r="AF176" s="169">
        <f>IF(D176="",scriv!B138,"")</f>
        <v>0</v>
      </c>
      <c r="AG176" s="170" t="str">
        <f t="shared" si="123"/>
        <v/>
      </c>
      <c r="AH176" s="169" t="str">
        <f t="shared" si="124"/>
        <v/>
      </c>
      <c r="AI176" s="169" t="str">
        <f t="shared" si="125"/>
        <v/>
      </c>
      <c r="AJ176" s="86">
        <f>ROUNDDOWN( (LEN(scriv!B138)+1) / 2, 0 )</f>
        <v>0</v>
      </c>
      <c r="AK176" s="82">
        <f t="shared" si="126"/>
        <v>0</v>
      </c>
      <c r="AL176" s="82" t="str">
        <f t="shared" si="127"/>
        <v>-</v>
      </c>
      <c r="AM176" s="82" t="str">
        <f t="shared" si="128"/>
        <v>-</v>
      </c>
      <c r="AN176" s="82" t="str">
        <f t="shared" si="129"/>
        <v>-</v>
      </c>
      <c r="AO176" s="82" t="str">
        <f t="shared" si="130"/>
        <v>-</v>
      </c>
      <c r="AP176" s="82" t="str">
        <f t="shared" si="131"/>
        <v>-</v>
      </c>
      <c r="AQ176" s="82" t="str">
        <f t="shared" si="132"/>
        <v>-</v>
      </c>
      <c r="AR176" s="82" t="str">
        <f t="shared" si="133"/>
        <v>-</v>
      </c>
      <c r="AT176" s="82">
        <f t="shared" si="134"/>
        <v>10</v>
      </c>
      <c r="AU176" s="82" t="str">
        <f ca="1">IF(    MAX(OFFSET(AL176,0,0,MATCH("-",AL176:AL$638,0))) = 0,"",
IFERROR(MAX(OFFSET(AL176,0,0,MATCH("-",AL176:AL$638,0))),""))</f>
        <v/>
      </c>
      <c r="AV176" s="82" t="str">
        <f ca="1">IF(    MAX(OFFSET(AM176,0,0,MATCH("-",AM176:AM$638,0))) = 0,"",
IFERROR(MAX(OFFSET(AM176,0,0,MATCH("-",AM176:AM$638,0))),""))</f>
        <v/>
      </c>
      <c r="AW176" s="82" t="str">
        <f ca="1">IF(    MAX(OFFSET(AN176,0,0,MATCH("-",AN176:AN$638,0))) = 0,"",
IFERROR(MAX(OFFSET(AN176,0,0,MATCH("-",AN176:AN$638,0))),""))</f>
        <v/>
      </c>
      <c r="AX176" s="82" t="str">
        <f ca="1">IF(    MAX(OFFSET(AO176,0,0,MATCH("-",AO176:AO$638,0))) = 0,"",
IFERROR(MAX(OFFSET(AO176,0,0,MATCH("-",AO176:AO$638,0))),""))</f>
        <v/>
      </c>
      <c r="AY176" s="82" t="str">
        <f ca="1">IF(    MAX(OFFSET(AP176,0,0,MATCH("-",AP176:AP$638,0))) = 0,"",
IFERROR(MAX(OFFSET(AP176,0,0,MATCH("-",AP176:AP$638,0))),""))</f>
        <v/>
      </c>
      <c r="AZ176" s="82" t="str">
        <f ca="1">IF(    MAX(OFFSET(AQ176,0,0,MATCH("-",AQ176:AQ$638,0))) = 0,"",
IFERROR(MAX(OFFSET(AQ176,0,0,MATCH("-",AQ176:AQ$638,0))),""))</f>
        <v/>
      </c>
      <c r="BA176" s="82" t="str">
        <f ca="1">IF(    MAX(OFFSET(AR176,0,0,MATCH("-",AR176:AR$638,0))) = 0,"",
IFERROR(MAX(OFFSET(AR176,0,0,MATCH("-",AR176:AR$638,0))),""))</f>
        <v/>
      </c>
      <c r="BB176" s="112">
        <f t="shared" ca="1" si="135"/>
        <v>-198</v>
      </c>
      <c r="BC176" s="111" t="str">
        <f t="shared" ca="1" si="136"/>
        <v>Radius</v>
      </c>
      <c r="BD176" s="112">
        <f t="shared" ca="1" si="137"/>
        <v>0</v>
      </c>
      <c r="BE176" s="111">
        <f t="shared" ca="1" si="138"/>
        <v>200</v>
      </c>
      <c r="BF176" s="113" t="e">
        <f t="shared" ca="1" si="139"/>
        <v>#VALUE!</v>
      </c>
      <c r="BG176" s="113" t="e">
        <f t="shared" ca="1" si="140"/>
        <v>#VALUE!</v>
      </c>
      <c r="BH176" s="112">
        <f t="shared" ca="1" si="141"/>
        <v>2000</v>
      </c>
      <c r="BI176" s="112">
        <f t="shared" ca="1" si="142"/>
        <v>200</v>
      </c>
      <c r="BJ176" s="157"/>
      <c r="BK176" s="157"/>
      <c r="BL176" s="158" t="str">
        <f>scriv!AI138</f>
        <v/>
      </c>
      <c r="BM176" s="157"/>
      <c r="BN176" s="157" t="str">
        <f t="shared" si="143"/>
        <v>node</v>
      </c>
      <c r="BO176" s="157"/>
      <c r="BP176" s="159">
        <f t="shared" ca="1" si="144"/>
        <v>0</v>
      </c>
      <c r="BQ176" s="159">
        <f t="shared" ca="1" si="145"/>
        <v>0</v>
      </c>
      <c r="BR176" s="159">
        <f t="shared" si="146"/>
        <v>1</v>
      </c>
      <c r="BS176" s="159" t="str">
        <f t="shared" si="147"/>
        <v>symbol</v>
      </c>
      <c r="BT176" s="157" t="str">
        <f ca="1">IF(scriv!V138&lt;&gt;"",scriv!V138,
IF(E176="",IFERROR(VLOOKUP(BL176,$AH$40:$BT$638,39,FALSE),$BT$36),
$BT$37))</f>
        <v>NodeSquare</v>
      </c>
      <c r="BU176" s="166">
        <f t="shared" ca="1" si="148"/>
        <v>2000</v>
      </c>
      <c r="BV176" s="166">
        <f t="shared" ca="1" si="149"/>
        <v>200</v>
      </c>
      <c r="BW176" s="166">
        <f t="shared" ca="1" si="150"/>
        <v>0</v>
      </c>
      <c r="BX176" s="166">
        <f t="shared" ca="1" si="151"/>
        <v>0</v>
      </c>
      <c r="BY176" s="180" t="str">
        <f t="shared" si="152"/>
        <v/>
      </c>
      <c r="BZ176" s="180" t="str">
        <f t="shared" si="153"/>
        <v/>
      </c>
      <c r="CA176" s="81" t="str">
        <f>IF(scriv!E138&lt;&gt;"",scriv!E138,"")</f>
        <v/>
      </c>
      <c r="CB176" s="82">
        <f t="shared" si="118"/>
        <v>0</v>
      </c>
      <c r="CC176" s="82">
        <f t="shared" si="154"/>
        <v>0</v>
      </c>
      <c r="CD176" s="82" t="str">
        <f t="shared" si="155"/>
        <v>-</v>
      </c>
      <c r="CE176" s="82" t="str">
        <f t="shared" si="156"/>
        <v>-</v>
      </c>
      <c r="CF176" s="82" t="str">
        <f t="shared" si="157"/>
        <v>-</v>
      </c>
      <c r="CG176" s="82" t="str">
        <f t="shared" si="158"/>
        <v>-</v>
      </c>
      <c r="CH176" s="82" t="str">
        <f t="shared" si="159"/>
        <v>-</v>
      </c>
      <c r="CI176" s="82" t="str">
        <f t="shared" si="160"/>
        <v>-</v>
      </c>
      <c r="CJ176" s="82" t="str">
        <f t="shared" si="161"/>
        <v>-</v>
      </c>
      <c r="CK176" s="82" t="str">
        <f t="shared" si="162"/>
        <v>-</v>
      </c>
    </row>
    <row r="177" spans="1:89" s="82" customFormat="1" ht="18" customHeight="1">
      <c r="A177" s="81" t="str">
        <f>scriv!AH139</f>
        <v/>
      </c>
      <c r="B177" s="81" t="str">
        <f>IF(scriv!D139&lt;&gt;"",scriv!D139,"")</f>
        <v/>
      </c>
      <c r="C177" s="81" t="str">
        <f>IF( scriv!AL139&lt;&gt;"", IF(D177&lt;&gt;"","connection ","")&amp;scriv!AL139,IF(D177&lt;&gt;"","connection",""))</f>
        <v/>
      </c>
      <c r="D177" s="82" t="str">
        <f>scriv!AJ139</f>
        <v/>
      </c>
      <c r="E177" s="82" t="str">
        <f>scriv!AK139</f>
        <v/>
      </c>
      <c r="F177" s="156">
        <f>ROW()</f>
        <v>177</v>
      </c>
      <c r="I177" s="81" t="str">
        <f>IF(scriv!AA139&lt;&gt;"",scriv!AA139,J177)</f>
        <v/>
      </c>
      <c r="J177" s="81" t="str">
        <f>IF(scriv!AB139&lt;&gt;"",scriv!AB139,"")</f>
        <v/>
      </c>
      <c r="K177" s="82" t="str">
        <f t="shared" si="119"/>
        <v>none</v>
      </c>
      <c r="L177" s="82" t="str">
        <f t="shared" si="120"/>
        <v>+++&amp;speakTT=</v>
      </c>
      <c r="M177" s="82" t="str">
        <f t="shared" si="117"/>
        <v>OpenClose</v>
      </c>
      <c r="N177" s="82" t="str">
        <f t="shared" si="121"/>
        <v/>
      </c>
      <c r="O177" s="119" t="str">
        <f t="shared" si="122"/>
        <v/>
      </c>
      <c r="P177" s="81" t="str">
        <f>IF(scriv!I139&lt;&gt;"",scriv!I139,"")</f>
        <v/>
      </c>
      <c r="Q177" s="81" t="str">
        <f>IF(scriv!J139&lt;&gt;"",scriv!J139,"")</f>
        <v/>
      </c>
      <c r="R177" s="81">
        <f>IF(scriv!K139&lt;&gt;"",scriv!K139,
IF(I177&lt;&gt;"",1,$R$36))</f>
        <v>0</v>
      </c>
      <c r="S177" s="81" t="str">
        <f>IF(scriv!L139&lt;&gt;"",scriv!L139,
IF(scriv!AB139&lt;&gt;"",$S$36,"none"))</f>
        <v>none</v>
      </c>
      <c r="T177" s="81" t="str">
        <f>IF(scriv!Q139&lt;&gt;"",scriv!Q139,"")</f>
        <v/>
      </c>
      <c r="U177" s="81" t="str">
        <f>IF(scriv!R139&lt;&gt;"",scriv!R139,"")</f>
        <v/>
      </c>
      <c r="V177" s="81" t="str">
        <f>IF(scriv!S139&lt;&gt;"",scriv!S139,"")</f>
        <v/>
      </c>
      <c r="W177" s="81" t="str">
        <f>IF(scriv!T139&lt;&gt;"",scriv!T139,"")</f>
        <v/>
      </c>
      <c r="X177" s="81" t="str">
        <f>IF($E177="",
( IF(scriv!AD139&lt;&gt;"", LEFT( scriv!AD139, FIND(",",scriv!AD139)-1) &amp; "=" &amp; $AH177 &amp; RIGHT( scriv!AD139, LEN(scriv!AD139) + 1 - FIND(",",scriv!AD139)),
  IF($X$36&lt;&gt;"",LEFT( X$36, FIND(",",X$36)-1) &amp; "=" &amp; $AH177 &amp; RIGHT( X$36, LEN(X$36) + 1 - FIND(",",X$36)),""))),
IF(scriv!M139&lt;&gt;"", LEFT( scriv!M139, FIND(",",scriv!M139)-1) &amp; "=" &amp; $AH177 &amp; RIGHT( scriv!M139, LEN(scriv!M139) + 1 - FIND(",",scriv!M139)),
LEFT( X$37, FIND(",",X$37)-1) &amp; "=" &amp; $AH177 &amp; RIGHT( X$37, LEN(X$37) + 1 - FIND(",",X$37))))</f>
        <v>fadeOn=,0.6</v>
      </c>
      <c r="Y177" s="81" t="str">
        <f>IF($E177="",
( IF(scriv!AE139&lt;&gt;"", LEFT( scriv!AE139, FIND(",",scriv!AE139)-1) &amp; "=" &amp; $AH177 &amp; RIGHT( scriv!AE139, LEN(scriv!AE139) + 1 - FIND(",",scriv!AE139)),
  IF($Y$36&lt;&gt;"",LEFT( Y$36, FIND(",",Y$36)-1) &amp; "=" &amp; $AH177 &amp; RIGHT( Y$36, LEN(Y$36) + 1 - FIND(",",Y$36)),""))),
IF(scriv!N139&lt;&gt;"", LEFT( scriv!N139, FIND(",",scriv!N139)-1) &amp; "=" &amp; $AH177 &amp; RIGHT( scriv!N139, LEN(scriv!N139) + 1 - FIND(",",scriv!N139)),
LEFT( Y$37, FIND(",",Y$37)-1) &amp; "=" &amp; $AH177 &amp; RIGHT( Y$37, LEN(Y$37) + 1 - FIND(",",Y$37))))</f>
        <v>fadeOff=,0.6</v>
      </c>
      <c r="Z177" s="81" t="str">
        <f>IF($E177="",
( IF(scriv!AF139&lt;&gt;"", LEFT( scriv!AF139, FIND(",",scriv!AF139)-1) &amp; "=" &amp; $AH177 &amp; RIGHT( scriv!AF139, LEN(scriv!AF139) + 1 - FIND(",",scriv!AF139)),
  IF($Z$36&lt;&gt;"",LEFT( Z$36, FIND(",",Z$36)-1) &amp; "=" &amp; $AH177 &amp; RIGHT( Z$36, LEN(Z$36) + 1 - FIND(",",Z$36)),""))),
IF(scriv!O139&lt;&gt;"", LEFT( scriv!O139, FIND(",",scriv!O139)-1) &amp; "=" &amp; $AH177 &amp; RIGHT( scriv!O139, LEN(scriv!O139) + 1 - FIND(",",scriv!O139)),
LEFT( Z$37, FIND(",",Z$37)-1) &amp; "=" &amp; $AH177 &amp; RIGHT( Z$37, LEN(Z$37) + 1 - FIND(",",Z$37))))</f>
        <v>drawOpen=,1.2</v>
      </c>
      <c r="AA177" s="81" t="str">
        <f>IF($E177="",
( IF(scriv!AG139&lt;&gt;"", LEFT( scriv!AG139, FIND(",",scriv!AG139)-1) &amp; "=" &amp; $AH177 &amp; RIGHT( scriv!AG139, LEN(scriv!AG139) + 1 - FIND(",",scriv!AG139)),
  IF($AA$36&lt;&gt;"",LEFT( AA$36, FIND(",",AA$36)-1) &amp; "=" &amp; $AH177 &amp; RIGHT( AA$36, LEN(AA$36) + 1 - FIND(",",AA$36)),""))),
IF(scriv!P139&lt;&gt;"", LEFT( scriv!P139, FIND(",",scriv!P139)-1) &amp; "=" &amp; $AH177 &amp; RIGHT( scriv!P139, LEN(scriv!P139) + 1 - FIND(",",scriv!P139)),
LEFT( AA$37, FIND(",",AA$37)-1) &amp; "=" &amp; $AH177 &amp; RIGHT( AA$37, LEN(AA$37) + 1 - FIND(",",AA$37))))</f>
        <v>drawClose=,1.2</v>
      </c>
      <c r="AB177" s="167" t="str">
        <f t="shared" si="116"/>
        <v>noTitle</v>
      </c>
      <c r="AC177" s="167"/>
      <c r="AD177" s="45"/>
      <c r="AE177" s="168"/>
      <c r="AF177" s="169">
        <f>IF(D177="",scriv!B139,"")</f>
        <v>0</v>
      </c>
      <c r="AG177" s="170" t="str">
        <f t="shared" si="123"/>
        <v/>
      </c>
      <c r="AH177" s="169" t="str">
        <f t="shared" si="124"/>
        <v/>
      </c>
      <c r="AI177" s="169" t="str">
        <f t="shared" si="125"/>
        <v/>
      </c>
      <c r="AJ177" s="86">
        <f>ROUNDDOWN( (LEN(scriv!B139)+1) / 2, 0 )</f>
        <v>0</v>
      </c>
      <c r="AK177" s="82">
        <f t="shared" si="126"/>
        <v>0</v>
      </c>
      <c r="AL177" s="82" t="str">
        <f t="shared" si="127"/>
        <v>-</v>
      </c>
      <c r="AM177" s="82" t="str">
        <f t="shared" si="128"/>
        <v>-</v>
      </c>
      <c r="AN177" s="82" t="str">
        <f t="shared" si="129"/>
        <v>-</v>
      </c>
      <c r="AO177" s="82" t="str">
        <f t="shared" si="130"/>
        <v>-</v>
      </c>
      <c r="AP177" s="82" t="str">
        <f t="shared" si="131"/>
        <v>-</v>
      </c>
      <c r="AQ177" s="82" t="str">
        <f t="shared" si="132"/>
        <v>-</v>
      </c>
      <c r="AR177" s="82" t="str">
        <f t="shared" si="133"/>
        <v>-</v>
      </c>
      <c r="AT177" s="82">
        <f t="shared" si="134"/>
        <v>10</v>
      </c>
      <c r="AU177" s="82" t="str">
        <f ca="1">IF(    MAX(OFFSET(AL177,0,0,MATCH("-",AL177:AL$638,0))) = 0,"",
IFERROR(MAX(OFFSET(AL177,0,0,MATCH("-",AL177:AL$638,0))),""))</f>
        <v/>
      </c>
      <c r="AV177" s="82" t="str">
        <f ca="1">IF(    MAX(OFFSET(AM177,0,0,MATCH("-",AM177:AM$638,0))) = 0,"",
IFERROR(MAX(OFFSET(AM177,0,0,MATCH("-",AM177:AM$638,0))),""))</f>
        <v/>
      </c>
      <c r="AW177" s="82" t="str">
        <f ca="1">IF(    MAX(OFFSET(AN177,0,0,MATCH("-",AN177:AN$638,0))) = 0,"",
IFERROR(MAX(OFFSET(AN177,0,0,MATCH("-",AN177:AN$638,0))),""))</f>
        <v/>
      </c>
      <c r="AX177" s="82" t="str">
        <f ca="1">IF(    MAX(OFFSET(AO177,0,0,MATCH("-",AO177:AO$638,0))) = 0,"",
IFERROR(MAX(OFFSET(AO177,0,0,MATCH("-",AO177:AO$638,0))),""))</f>
        <v/>
      </c>
      <c r="AY177" s="82" t="str">
        <f ca="1">IF(    MAX(OFFSET(AP177,0,0,MATCH("-",AP177:AP$638,0))) = 0,"",
IFERROR(MAX(OFFSET(AP177,0,0,MATCH("-",AP177:AP$638,0))),""))</f>
        <v/>
      </c>
      <c r="AZ177" s="82" t="str">
        <f ca="1">IF(    MAX(OFFSET(AQ177,0,0,MATCH("-",AQ177:AQ$638,0))) = 0,"",
IFERROR(MAX(OFFSET(AQ177,0,0,MATCH("-",AQ177:AQ$638,0))),""))</f>
        <v/>
      </c>
      <c r="BA177" s="82" t="str">
        <f ca="1">IF(    MAX(OFFSET(AR177,0,0,MATCH("-",AR177:AR$638,0))) = 0,"",
IFERROR(MAX(OFFSET(AR177,0,0,MATCH("-",AR177:AR$638,0))),""))</f>
        <v/>
      </c>
      <c r="BB177" s="112">
        <f t="shared" ca="1" si="135"/>
        <v>-198</v>
      </c>
      <c r="BC177" s="111" t="str">
        <f t="shared" ca="1" si="136"/>
        <v>Radius</v>
      </c>
      <c r="BD177" s="112">
        <f t="shared" ca="1" si="137"/>
        <v>0</v>
      </c>
      <c r="BE177" s="111">
        <f t="shared" ca="1" si="138"/>
        <v>200</v>
      </c>
      <c r="BF177" s="113" t="e">
        <f t="shared" ca="1" si="139"/>
        <v>#VALUE!</v>
      </c>
      <c r="BG177" s="113" t="e">
        <f t="shared" ca="1" si="140"/>
        <v>#VALUE!</v>
      </c>
      <c r="BH177" s="112">
        <f t="shared" ca="1" si="141"/>
        <v>2000</v>
      </c>
      <c r="BI177" s="112">
        <f t="shared" ca="1" si="142"/>
        <v>200</v>
      </c>
      <c r="BJ177" s="157"/>
      <c r="BK177" s="157"/>
      <c r="BL177" s="158" t="str">
        <f>scriv!AI139</f>
        <v/>
      </c>
      <c r="BM177" s="157"/>
      <c r="BN177" s="157" t="str">
        <f t="shared" si="143"/>
        <v>node</v>
      </c>
      <c r="BO177" s="157"/>
      <c r="BP177" s="159">
        <f t="shared" ca="1" si="144"/>
        <v>0</v>
      </c>
      <c r="BQ177" s="159">
        <f t="shared" ca="1" si="145"/>
        <v>0</v>
      </c>
      <c r="BR177" s="159">
        <f t="shared" si="146"/>
        <v>1</v>
      </c>
      <c r="BS177" s="159" t="str">
        <f t="shared" si="147"/>
        <v>symbol</v>
      </c>
      <c r="BT177" s="157" t="str">
        <f ca="1">IF(scriv!V139&lt;&gt;"",scriv!V139,
IF(E177="",IFERROR(VLOOKUP(BL177,$AH$40:$BT$638,39,FALSE),$BT$36),
$BT$37))</f>
        <v>NodeSquare</v>
      </c>
      <c r="BU177" s="166">
        <f t="shared" ca="1" si="148"/>
        <v>2000</v>
      </c>
      <c r="BV177" s="166">
        <f t="shared" ca="1" si="149"/>
        <v>200</v>
      </c>
      <c r="BW177" s="166">
        <f t="shared" ca="1" si="150"/>
        <v>0</v>
      </c>
      <c r="BX177" s="166">
        <f t="shared" ca="1" si="151"/>
        <v>0</v>
      </c>
      <c r="BY177" s="180" t="str">
        <f t="shared" si="152"/>
        <v/>
      </c>
      <c r="BZ177" s="180" t="str">
        <f t="shared" si="153"/>
        <v/>
      </c>
      <c r="CA177" s="81" t="str">
        <f>IF(scriv!E139&lt;&gt;"",scriv!E139,"")</f>
        <v/>
      </c>
      <c r="CB177" s="82">
        <f t="shared" si="118"/>
        <v>0</v>
      </c>
      <c r="CC177" s="82">
        <f t="shared" si="154"/>
        <v>0</v>
      </c>
      <c r="CD177" s="82" t="str">
        <f t="shared" si="155"/>
        <v>-</v>
      </c>
      <c r="CE177" s="82" t="str">
        <f t="shared" si="156"/>
        <v>-</v>
      </c>
      <c r="CF177" s="82" t="str">
        <f t="shared" si="157"/>
        <v>-</v>
      </c>
      <c r="CG177" s="82" t="str">
        <f t="shared" si="158"/>
        <v>-</v>
      </c>
      <c r="CH177" s="82" t="str">
        <f t="shared" si="159"/>
        <v>-</v>
      </c>
      <c r="CI177" s="82" t="str">
        <f t="shared" si="160"/>
        <v>-</v>
      </c>
      <c r="CJ177" s="82" t="str">
        <f t="shared" si="161"/>
        <v>-</v>
      </c>
      <c r="CK177" s="82" t="str">
        <f t="shared" si="162"/>
        <v>-</v>
      </c>
    </row>
    <row r="178" spans="1:89" s="82" customFormat="1" ht="18" customHeight="1">
      <c r="A178" s="81" t="str">
        <f>scriv!AH140</f>
        <v/>
      </c>
      <c r="B178" s="81" t="str">
        <f>IF(scriv!D140&lt;&gt;"",scriv!D140,"")</f>
        <v/>
      </c>
      <c r="C178" s="81" t="str">
        <f>IF( scriv!AL140&lt;&gt;"", IF(D178&lt;&gt;"","connection ","")&amp;scriv!AL140,IF(D178&lt;&gt;"","connection",""))</f>
        <v/>
      </c>
      <c r="D178" s="82" t="str">
        <f>scriv!AJ140</f>
        <v/>
      </c>
      <c r="E178" s="82" t="str">
        <f>scriv!AK140</f>
        <v/>
      </c>
      <c r="F178" s="156">
        <f>ROW()</f>
        <v>178</v>
      </c>
      <c r="I178" s="81" t="str">
        <f>IF(scriv!AA140&lt;&gt;"",scriv!AA140,J178)</f>
        <v/>
      </c>
      <c r="J178" s="81" t="str">
        <f>IF(scriv!AB140&lt;&gt;"",scriv!AB140,"")</f>
        <v/>
      </c>
      <c r="K178" s="82" t="str">
        <f t="shared" si="119"/>
        <v>none</v>
      </c>
      <c r="L178" s="82" t="str">
        <f t="shared" si="120"/>
        <v>+++&amp;speakTT=</v>
      </c>
      <c r="M178" s="82" t="str">
        <f t="shared" si="117"/>
        <v>OpenClose</v>
      </c>
      <c r="N178" s="82" t="str">
        <f t="shared" si="121"/>
        <v/>
      </c>
      <c r="O178" s="119" t="str">
        <f t="shared" si="122"/>
        <v/>
      </c>
      <c r="P178" s="81" t="str">
        <f>IF(scriv!I140&lt;&gt;"",scriv!I140,"")</f>
        <v/>
      </c>
      <c r="Q178" s="81" t="str">
        <f>IF(scriv!J140&lt;&gt;"",scriv!J140,"")</f>
        <v/>
      </c>
      <c r="R178" s="81">
        <f>IF(scriv!K140&lt;&gt;"",scriv!K140,
IF(I178&lt;&gt;"",1,$R$36))</f>
        <v>0</v>
      </c>
      <c r="S178" s="81" t="str">
        <f>IF(scriv!L140&lt;&gt;"",scriv!L140,
IF(scriv!AB140&lt;&gt;"",$S$36,"none"))</f>
        <v>none</v>
      </c>
      <c r="T178" s="81" t="str">
        <f>IF(scriv!Q140&lt;&gt;"",scriv!Q140,"")</f>
        <v/>
      </c>
      <c r="U178" s="81" t="str">
        <f>IF(scriv!R140&lt;&gt;"",scriv!R140,"")</f>
        <v/>
      </c>
      <c r="V178" s="81" t="str">
        <f>IF(scriv!S140&lt;&gt;"",scriv!S140,"")</f>
        <v/>
      </c>
      <c r="W178" s="81" t="str">
        <f>IF(scriv!T140&lt;&gt;"",scriv!T140,"")</f>
        <v/>
      </c>
      <c r="X178" s="81" t="str">
        <f>IF($E178="",
( IF(scriv!AD140&lt;&gt;"", LEFT( scriv!AD140, FIND(",",scriv!AD140)-1) &amp; "=" &amp; $AH178 &amp; RIGHT( scriv!AD140, LEN(scriv!AD140) + 1 - FIND(",",scriv!AD140)),
  IF($X$36&lt;&gt;"",LEFT( X$36, FIND(",",X$36)-1) &amp; "=" &amp; $AH178 &amp; RIGHT( X$36, LEN(X$36) + 1 - FIND(",",X$36)),""))),
IF(scriv!M140&lt;&gt;"", LEFT( scriv!M140, FIND(",",scriv!M140)-1) &amp; "=" &amp; $AH178 &amp; RIGHT( scriv!M140, LEN(scriv!M140) + 1 - FIND(",",scriv!M140)),
LEFT( X$37, FIND(",",X$37)-1) &amp; "=" &amp; $AH178 &amp; RIGHT( X$37, LEN(X$37) + 1 - FIND(",",X$37))))</f>
        <v>fadeOn=,0.6</v>
      </c>
      <c r="Y178" s="81" t="str">
        <f>IF($E178="",
( IF(scriv!AE140&lt;&gt;"", LEFT( scriv!AE140, FIND(",",scriv!AE140)-1) &amp; "=" &amp; $AH178 &amp; RIGHT( scriv!AE140, LEN(scriv!AE140) + 1 - FIND(",",scriv!AE140)),
  IF($Y$36&lt;&gt;"",LEFT( Y$36, FIND(",",Y$36)-1) &amp; "=" &amp; $AH178 &amp; RIGHT( Y$36, LEN(Y$36) + 1 - FIND(",",Y$36)),""))),
IF(scriv!N140&lt;&gt;"", LEFT( scriv!N140, FIND(",",scriv!N140)-1) &amp; "=" &amp; $AH178 &amp; RIGHT( scriv!N140, LEN(scriv!N140) + 1 - FIND(",",scriv!N140)),
LEFT( Y$37, FIND(",",Y$37)-1) &amp; "=" &amp; $AH178 &amp; RIGHT( Y$37, LEN(Y$37) + 1 - FIND(",",Y$37))))</f>
        <v>fadeOff=,0.6</v>
      </c>
      <c r="Z178" s="81" t="str">
        <f>IF($E178="",
( IF(scriv!AF140&lt;&gt;"", LEFT( scriv!AF140, FIND(",",scriv!AF140)-1) &amp; "=" &amp; $AH178 &amp; RIGHT( scriv!AF140, LEN(scriv!AF140) + 1 - FIND(",",scriv!AF140)),
  IF($Z$36&lt;&gt;"",LEFT( Z$36, FIND(",",Z$36)-1) &amp; "=" &amp; $AH178 &amp; RIGHT( Z$36, LEN(Z$36) + 1 - FIND(",",Z$36)),""))),
IF(scriv!O140&lt;&gt;"", LEFT( scriv!O140, FIND(",",scriv!O140)-1) &amp; "=" &amp; $AH178 &amp; RIGHT( scriv!O140, LEN(scriv!O140) + 1 - FIND(",",scriv!O140)),
LEFT( Z$37, FIND(",",Z$37)-1) &amp; "=" &amp; $AH178 &amp; RIGHT( Z$37, LEN(Z$37) + 1 - FIND(",",Z$37))))</f>
        <v>drawOpen=,1.2</v>
      </c>
      <c r="AA178" s="81" t="str">
        <f>IF($E178="",
( IF(scriv!AG140&lt;&gt;"", LEFT( scriv!AG140, FIND(",",scriv!AG140)-1) &amp; "=" &amp; $AH178 &amp; RIGHT( scriv!AG140, LEN(scriv!AG140) + 1 - FIND(",",scriv!AG140)),
  IF($AA$36&lt;&gt;"",LEFT( AA$36, FIND(",",AA$36)-1) &amp; "=" &amp; $AH178 &amp; RIGHT( AA$36, LEN(AA$36) + 1 - FIND(",",AA$36)),""))),
IF(scriv!P140&lt;&gt;"", LEFT( scriv!P140, FIND(",",scriv!P140)-1) &amp; "=" &amp; $AH178 &amp; RIGHT( scriv!P140, LEN(scriv!P140) + 1 - FIND(",",scriv!P140)),
LEFT( AA$37, FIND(",",AA$37)-1) &amp; "=" &amp; $AH178 &amp; RIGHT( AA$37, LEN(AA$37) + 1 - FIND(",",AA$37))))</f>
        <v>drawClose=,1.2</v>
      </c>
      <c r="AB178" s="167" t="str">
        <f t="shared" si="116"/>
        <v>noTitle</v>
      </c>
      <c r="AC178" s="167"/>
      <c r="AD178" s="45"/>
      <c r="AE178" s="168"/>
      <c r="AF178" s="169">
        <f>IF(D178="",scriv!B140,"")</f>
        <v>0</v>
      </c>
      <c r="AG178" s="170" t="str">
        <f t="shared" si="123"/>
        <v/>
      </c>
      <c r="AH178" s="169" t="str">
        <f t="shared" si="124"/>
        <v/>
      </c>
      <c r="AI178" s="169" t="str">
        <f t="shared" si="125"/>
        <v/>
      </c>
      <c r="AJ178" s="86">
        <f>ROUNDDOWN( (LEN(scriv!B140)+1) / 2, 0 )</f>
        <v>0</v>
      </c>
      <c r="AK178" s="82">
        <f t="shared" si="126"/>
        <v>0</v>
      </c>
      <c r="AL178" s="82" t="str">
        <f t="shared" si="127"/>
        <v>-</v>
      </c>
      <c r="AM178" s="82" t="str">
        <f t="shared" si="128"/>
        <v>-</v>
      </c>
      <c r="AN178" s="82" t="str">
        <f t="shared" si="129"/>
        <v>-</v>
      </c>
      <c r="AO178" s="82" t="str">
        <f t="shared" si="130"/>
        <v>-</v>
      </c>
      <c r="AP178" s="82" t="str">
        <f t="shared" si="131"/>
        <v>-</v>
      </c>
      <c r="AQ178" s="82" t="str">
        <f t="shared" si="132"/>
        <v>-</v>
      </c>
      <c r="AR178" s="82" t="str">
        <f t="shared" si="133"/>
        <v>-</v>
      </c>
      <c r="AT178" s="82">
        <f t="shared" si="134"/>
        <v>10</v>
      </c>
      <c r="AU178" s="82" t="str">
        <f ca="1">IF(    MAX(OFFSET(AL178,0,0,MATCH("-",AL178:AL$638,0))) = 0,"",
IFERROR(MAX(OFFSET(AL178,0,0,MATCH("-",AL178:AL$638,0))),""))</f>
        <v/>
      </c>
      <c r="AV178" s="82" t="str">
        <f ca="1">IF(    MAX(OFFSET(AM178,0,0,MATCH("-",AM178:AM$638,0))) = 0,"",
IFERROR(MAX(OFFSET(AM178,0,0,MATCH("-",AM178:AM$638,0))),""))</f>
        <v/>
      </c>
      <c r="AW178" s="82" t="str">
        <f ca="1">IF(    MAX(OFFSET(AN178,0,0,MATCH("-",AN178:AN$638,0))) = 0,"",
IFERROR(MAX(OFFSET(AN178,0,0,MATCH("-",AN178:AN$638,0))),""))</f>
        <v/>
      </c>
      <c r="AX178" s="82" t="str">
        <f ca="1">IF(    MAX(OFFSET(AO178,0,0,MATCH("-",AO178:AO$638,0))) = 0,"",
IFERROR(MAX(OFFSET(AO178,0,0,MATCH("-",AO178:AO$638,0))),""))</f>
        <v/>
      </c>
      <c r="AY178" s="82" t="str">
        <f ca="1">IF(    MAX(OFFSET(AP178,0,0,MATCH("-",AP178:AP$638,0))) = 0,"",
IFERROR(MAX(OFFSET(AP178,0,0,MATCH("-",AP178:AP$638,0))),""))</f>
        <v/>
      </c>
      <c r="AZ178" s="82" t="str">
        <f ca="1">IF(    MAX(OFFSET(AQ178,0,0,MATCH("-",AQ178:AQ$638,0))) = 0,"",
IFERROR(MAX(OFFSET(AQ178,0,0,MATCH("-",AQ178:AQ$638,0))),""))</f>
        <v/>
      </c>
      <c r="BA178" s="82" t="str">
        <f ca="1">IF(    MAX(OFFSET(AR178,0,0,MATCH("-",AR178:AR$638,0))) = 0,"",
IFERROR(MAX(OFFSET(AR178,0,0,MATCH("-",AR178:AR$638,0))),""))</f>
        <v/>
      </c>
      <c r="BB178" s="112">
        <f t="shared" ca="1" si="135"/>
        <v>-198</v>
      </c>
      <c r="BC178" s="111" t="str">
        <f t="shared" ca="1" si="136"/>
        <v>Radius</v>
      </c>
      <c r="BD178" s="112">
        <f t="shared" ca="1" si="137"/>
        <v>0</v>
      </c>
      <c r="BE178" s="111">
        <f t="shared" ca="1" si="138"/>
        <v>200</v>
      </c>
      <c r="BF178" s="113" t="e">
        <f t="shared" ca="1" si="139"/>
        <v>#VALUE!</v>
      </c>
      <c r="BG178" s="113" t="e">
        <f t="shared" ca="1" si="140"/>
        <v>#VALUE!</v>
      </c>
      <c r="BH178" s="112">
        <f t="shared" ca="1" si="141"/>
        <v>2000</v>
      </c>
      <c r="BI178" s="112">
        <f t="shared" ca="1" si="142"/>
        <v>200</v>
      </c>
      <c r="BJ178" s="157"/>
      <c r="BK178" s="157"/>
      <c r="BL178" s="158" t="str">
        <f>scriv!AI140</f>
        <v/>
      </c>
      <c r="BM178" s="157"/>
      <c r="BN178" s="157" t="str">
        <f t="shared" si="143"/>
        <v>node</v>
      </c>
      <c r="BO178" s="157"/>
      <c r="BP178" s="159">
        <f t="shared" ca="1" si="144"/>
        <v>0</v>
      </c>
      <c r="BQ178" s="159">
        <f t="shared" ca="1" si="145"/>
        <v>0</v>
      </c>
      <c r="BR178" s="159">
        <f t="shared" si="146"/>
        <v>1</v>
      </c>
      <c r="BS178" s="159" t="str">
        <f t="shared" si="147"/>
        <v>symbol</v>
      </c>
      <c r="BT178" s="157" t="str">
        <f ca="1">IF(scriv!V140&lt;&gt;"",scriv!V140,
IF(E178="",IFERROR(VLOOKUP(BL178,$AH$40:$BT$638,39,FALSE),$BT$36),
$BT$37))</f>
        <v>NodeSquare</v>
      </c>
      <c r="BU178" s="166">
        <f t="shared" ca="1" si="148"/>
        <v>2000</v>
      </c>
      <c r="BV178" s="166">
        <f t="shared" ca="1" si="149"/>
        <v>200</v>
      </c>
      <c r="BW178" s="166">
        <f t="shared" ca="1" si="150"/>
        <v>0</v>
      </c>
      <c r="BX178" s="166">
        <f t="shared" ca="1" si="151"/>
        <v>0</v>
      </c>
      <c r="BY178" s="180" t="str">
        <f t="shared" si="152"/>
        <v/>
      </c>
      <c r="BZ178" s="180" t="str">
        <f t="shared" si="153"/>
        <v/>
      </c>
      <c r="CA178" s="81" t="str">
        <f>IF(scriv!E140&lt;&gt;"",scriv!E140,"")</f>
        <v/>
      </c>
      <c r="CB178" s="82">
        <f t="shared" si="118"/>
        <v>0</v>
      </c>
      <c r="CC178" s="82">
        <f t="shared" si="154"/>
        <v>0</v>
      </c>
      <c r="CD178" s="82" t="str">
        <f t="shared" si="155"/>
        <v>-</v>
      </c>
      <c r="CE178" s="82" t="str">
        <f t="shared" si="156"/>
        <v>-</v>
      </c>
      <c r="CF178" s="82" t="str">
        <f t="shared" si="157"/>
        <v>-</v>
      </c>
      <c r="CG178" s="82" t="str">
        <f t="shared" si="158"/>
        <v>-</v>
      </c>
      <c r="CH178" s="82" t="str">
        <f t="shared" si="159"/>
        <v>-</v>
      </c>
      <c r="CI178" s="82" t="str">
        <f t="shared" si="160"/>
        <v>-</v>
      </c>
      <c r="CJ178" s="82" t="str">
        <f t="shared" si="161"/>
        <v>-</v>
      </c>
      <c r="CK178" s="82" t="str">
        <f t="shared" si="162"/>
        <v>-</v>
      </c>
    </row>
    <row r="179" spans="1:89" s="82" customFormat="1" ht="18" customHeight="1">
      <c r="A179" s="81" t="str">
        <f>scriv!AH141</f>
        <v/>
      </c>
      <c r="B179" s="81" t="str">
        <f>IF(scriv!D141&lt;&gt;"",scriv!D141,"")</f>
        <v/>
      </c>
      <c r="C179" s="81" t="str">
        <f>IF( scriv!AL141&lt;&gt;"", IF(D179&lt;&gt;"","connection ","")&amp;scriv!AL141,IF(D179&lt;&gt;"","connection",""))</f>
        <v/>
      </c>
      <c r="D179" s="82" t="str">
        <f>scriv!AJ141</f>
        <v/>
      </c>
      <c r="E179" s="82" t="str">
        <f>scriv!AK141</f>
        <v/>
      </c>
      <c r="F179" s="156">
        <f>ROW()</f>
        <v>179</v>
      </c>
      <c r="I179" s="81" t="str">
        <f>IF(scriv!AA141&lt;&gt;"",scriv!AA141,J179)</f>
        <v/>
      </c>
      <c r="J179" s="81" t="str">
        <f>IF(scriv!AB141&lt;&gt;"",scriv!AB141,"")</f>
        <v/>
      </c>
      <c r="K179" s="82" t="str">
        <f t="shared" si="119"/>
        <v>none</v>
      </c>
      <c r="L179" s="82" t="str">
        <f t="shared" si="120"/>
        <v>+++&amp;speakTT=</v>
      </c>
      <c r="M179" s="82" t="str">
        <f t="shared" si="117"/>
        <v>OpenClose</v>
      </c>
      <c r="N179" s="82" t="str">
        <f t="shared" si="121"/>
        <v/>
      </c>
      <c r="O179" s="119" t="str">
        <f t="shared" si="122"/>
        <v/>
      </c>
      <c r="P179" s="81" t="str">
        <f>IF(scriv!I141&lt;&gt;"",scriv!I141,"")</f>
        <v/>
      </c>
      <c r="Q179" s="81" t="str">
        <f>IF(scriv!J141&lt;&gt;"",scriv!J141,"")</f>
        <v/>
      </c>
      <c r="R179" s="81">
        <f>IF(scriv!K141&lt;&gt;"",scriv!K141,
IF(I179&lt;&gt;"",1,$R$36))</f>
        <v>0</v>
      </c>
      <c r="S179" s="81" t="str">
        <f>IF(scriv!L141&lt;&gt;"",scriv!L141,
IF(scriv!AB141&lt;&gt;"",$S$36,"none"))</f>
        <v>none</v>
      </c>
      <c r="T179" s="81" t="str">
        <f>IF(scriv!Q141&lt;&gt;"",scriv!Q141,"")</f>
        <v/>
      </c>
      <c r="U179" s="81" t="str">
        <f>IF(scriv!R141&lt;&gt;"",scriv!R141,"")</f>
        <v/>
      </c>
      <c r="V179" s="81" t="str">
        <f>IF(scriv!S141&lt;&gt;"",scriv!S141,"")</f>
        <v/>
      </c>
      <c r="W179" s="81" t="str">
        <f>IF(scriv!T141&lt;&gt;"",scriv!T141,"")</f>
        <v/>
      </c>
      <c r="X179" s="81" t="str">
        <f>IF($E179="",
( IF(scriv!AD141&lt;&gt;"", LEFT( scriv!AD141, FIND(",",scriv!AD141)-1) &amp; "=" &amp; $AH179 &amp; RIGHT( scriv!AD141, LEN(scriv!AD141) + 1 - FIND(",",scriv!AD141)),
  IF($X$36&lt;&gt;"",LEFT( X$36, FIND(",",X$36)-1) &amp; "=" &amp; $AH179 &amp; RIGHT( X$36, LEN(X$36) + 1 - FIND(",",X$36)),""))),
IF(scriv!M141&lt;&gt;"", LEFT( scriv!M141, FIND(",",scriv!M141)-1) &amp; "=" &amp; $AH179 &amp; RIGHT( scriv!M141, LEN(scriv!M141) + 1 - FIND(",",scriv!M141)),
LEFT( X$37, FIND(",",X$37)-1) &amp; "=" &amp; $AH179 &amp; RIGHT( X$37, LEN(X$37) + 1 - FIND(",",X$37))))</f>
        <v>fadeOn=,0.6</v>
      </c>
      <c r="Y179" s="81" t="str">
        <f>IF($E179="",
( IF(scriv!AE141&lt;&gt;"", LEFT( scriv!AE141, FIND(",",scriv!AE141)-1) &amp; "=" &amp; $AH179 &amp; RIGHT( scriv!AE141, LEN(scriv!AE141) + 1 - FIND(",",scriv!AE141)),
  IF($Y$36&lt;&gt;"",LEFT( Y$36, FIND(",",Y$36)-1) &amp; "=" &amp; $AH179 &amp; RIGHT( Y$36, LEN(Y$36) + 1 - FIND(",",Y$36)),""))),
IF(scriv!N141&lt;&gt;"", LEFT( scriv!N141, FIND(",",scriv!N141)-1) &amp; "=" &amp; $AH179 &amp; RIGHT( scriv!N141, LEN(scriv!N141) + 1 - FIND(",",scriv!N141)),
LEFT( Y$37, FIND(",",Y$37)-1) &amp; "=" &amp; $AH179 &amp; RIGHT( Y$37, LEN(Y$37) + 1 - FIND(",",Y$37))))</f>
        <v>fadeOff=,0.6</v>
      </c>
      <c r="Z179" s="81" t="str">
        <f>IF($E179="",
( IF(scriv!AF141&lt;&gt;"", LEFT( scriv!AF141, FIND(",",scriv!AF141)-1) &amp; "=" &amp; $AH179 &amp; RIGHT( scriv!AF141, LEN(scriv!AF141) + 1 - FIND(",",scriv!AF141)),
  IF($Z$36&lt;&gt;"",LEFT( Z$36, FIND(",",Z$36)-1) &amp; "=" &amp; $AH179 &amp; RIGHT( Z$36, LEN(Z$36) + 1 - FIND(",",Z$36)),""))),
IF(scriv!O141&lt;&gt;"", LEFT( scriv!O141, FIND(",",scriv!O141)-1) &amp; "=" &amp; $AH179 &amp; RIGHT( scriv!O141, LEN(scriv!O141) + 1 - FIND(",",scriv!O141)),
LEFT( Z$37, FIND(",",Z$37)-1) &amp; "=" &amp; $AH179 &amp; RIGHT( Z$37, LEN(Z$37) + 1 - FIND(",",Z$37))))</f>
        <v>drawOpen=,1.2</v>
      </c>
      <c r="AA179" s="81" t="str">
        <f>IF($E179="",
( IF(scriv!AG141&lt;&gt;"", LEFT( scriv!AG141, FIND(",",scriv!AG141)-1) &amp; "=" &amp; $AH179 &amp; RIGHT( scriv!AG141, LEN(scriv!AG141) + 1 - FIND(",",scriv!AG141)),
  IF($AA$36&lt;&gt;"",LEFT( AA$36, FIND(",",AA$36)-1) &amp; "=" &amp; $AH179 &amp; RIGHT( AA$36, LEN(AA$36) + 1 - FIND(",",AA$36)),""))),
IF(scriv!P141&lt;&gt;"", LEFT( scriv!P141, FIND(",",scriv!P141)-1) &amp; "=" &amp; $AH179 &amp; RIGHT( scriv!P141, LEN(scriv!P141) + 1 - FIND(",",scriv!P141)),
LEFT( AA$37, FIND(",",AA$37)-1) &amp; "=" &amp; $AH179 &amp; RIGHT( AA$37, LEN(AA$37) + 1 - FIND(",",AA$37))))</f>
        <v>drawClose=,1.2</v>
      </c>
      <c r="AB179" s="167" t="str">
        <f t="shared" si="116"/>
        <v>noTitle</v>
      </c>
      <c r="AC179" s="167"/>
      <c r="AD179" s="45"/>
      <c r="AE179" s="168"/>
      <c r="AF179" s="169">
        <f>IF(D179="",scriv!B141,"")</f>
        <v>0</v>
      </c>
      <c r="AG179" s="170" t="str">
        <f t="shared" si="123"/>
        <v/>
      </c>
      <c r="AH179" s="169" t="str">
        <f t="shared" si="124"/>
        <v/>
      </c>
      <c r="AI179" s="169" t="str">
        <f t="shared" si="125"/>
        <v/>
      </c>
      <c r="AJ179" s="86">
        <f>ROUNDDOWN( (LEN(scriv!B141)+1) / 2, 0 )</f>
        <v>0</v>
      </c>
      <c r="AK179" s="82">
        <f t="shared" si="126"/>
        <v>0</v>
      </c>
      <c r="AL179" s="82" t="str">
        <f t="shared" si="127"/>
        <v>-</v>
      </c>
      <c r="AM179" s="82" t="str">
        <f t="shared" si="128"/>
        <v>-</v>
      </c>
      <c r="AN179" s="82" t="str">
        <f t="shared" si="129"/>
        <v>-</v>
      </c>
      <c r="AO179" s="82" t="str">
        <f t="shared" si="130"/>
        <v>-</v>
      </c>
      <c r="AP179" s="82" t="str">
        <f t="shared" si="131"/>
        <v>-</v>
      </c>
      <c r="AQ179" s="82" t="str">
        <f t="shared" si="132"/>
        <v>-</v>
      </c>
      <c r="AR179" s="82" t="str">
        <f t="shared" si="133"/>
        <v>-</v>
      </c>
      <c r="AT179" s="82">
        <f t="shared" si="134"/>
        <v>10</v>
      </c>
      <c r="AU179" s="82" t="str">
        <f ca="1">IF(    MAX(OFFSET(AL179,0,0,MATCH("-",AL179:AL$638,0))) = 0,"",
IFERROR(MAX(OFFSET(AL179,0,0,MATCH("-",AL179:AL$638,0))),""))</f>
        <v/>
      </c>
      <c r="AV179" s="82" t="str">
        <f ca="1">IF(    MAX(OFFSET(AM179,0,0,MATCH("-",AM179:AM$638,0))) = 0,"",
IFERROR(MAX(OFFSET(AM179,0,0,MATCH("-",AM179:AM$638,0))),""))</f>
        <v/>
      </c>
      <c r="AW179" s="82" t="str">
        <f ca="1">IF(    MAX(OFFSET(AN179,0,0,MATCH("-",AN179:AN$638,0))) = 0,"",
IFERROR(MAX(OFFSET(AN179,0,0,MATCH("-",AN179:AN$638,0))),""))</f>
        <v/>
      </c>
      <c r="AX179" s="82" t="str">
        <f ca="1">IF(    MAX(OFFSET(AO179,0,0,MATCH("-",AO179:AO$638,0))) = 0,"",
IFERROR(MAX(OFFSET(AO179,0,0,MATCH("-",AO179:AO$638,0))),""))</f>
        <v/>
      </c>
      <c r="AY179" s="82" t="str">
        <f ca="1">IF(    MAX(OFFSET(AP179,0,0,MATCH("-",AP179:AP$638,0))) = 0,"",
IFERROR(MAX(OFFSET(AP179,0,0,MATCH("-",AP179:AP$638,0))),""))</f>
        <v/>
      </c>
      <c r="AZ179" s="82" t="str">
        <f ca="1">IF(    MAX(OFFSET(AQ179,0,0,MATCH("-",AQ179:AQ$638,0))) = 0,"",
IFERROR(MAX(OFFSET(AQ179,0,0,MATCH("-",AQ179:AQ$638,0))),""))</f>
        <v/>
      </c>
      <c r="BA179" s="82" t="str">
        <f ca="1">IF(    MAX(OFFSET(AR179,0,0,MATCH("-",AR179:AR$638,0))) = 0,"",
IFERROR(MAX(OFFSET(AR179,0,0,MATCH("-",AR179:AR$638,0))),""))</f>
        <v/>
      </c>
      <c r="BB179" s="112">
        <f t="shared" ca="1" si="135"/>
        <v>-198</v>
      </c>
      <c r="BC179" s="111" t="str">
        <f t="shared" ca="1" si="136"/>
        <v>Radius</v>
      </c>
      <c r="BD179" s="112">
        <f t="shared" ca="1" si="137"/>
        <v>0</v>
      </c>
      <c r="BE179" s="111">
        <f t="shared" ca="1" si="138"/>
        <v>200</v>
      </c>
      <c r="BF179" s="113" t="e">
        <f t="shared" ca="1" si="139"/>
        <v>#VALUE!</v>
      </c>
      <c r="BG179" s="113" t="e">
        <f t="shared" ca="1" si="140"/>
        <v>#VALUE!</v>
      </c>
      <c r="BH179" s="112">
        <f t="shared" ca="1" si="141"/>
        <v>2000</v>
      </c>
      <c r="BI179" s="112">
        <f t="shared" ca="1" si="142"/>
        <v>200</v>
      </c>
      <c r="BJ179" s="157"/>
      <c r="BK179" s="157"/>
      <c r="BL179" s="158" t="str">
        <f>scriv!AI141</f>
        <v/>
      </c>
      <c r="BM179" s="157"/>
      <c r="BN179" s="157" t="str">
        <f t="shared" si="143"/>
        <v>node</v>
      </c>
      <c r="BO179" s="157"/>
      <c r="BP179" s="159">
        <f t="shared" ca="1" si="144"/>
        <v>0</v>
      </c>
      <c r="BQ179" s="159">
        <f t="shared" ca="1" si="145"/>
        <v>0</v>
      </c>
      <c r="BR179" s="159">
        <f t="shared" si="146"/>
        <v>1</v>
      </c>
      <c r="BS179" s="159" t="str">
        <f t="shared" si="147"/>
        <v>symbol</v>
      </c>
      <c r="BT179" s="157" t="str">
        <f ca="1">IF(scriv!V141&lt;&gt;"",scriv!V141,
IF(E179="",IFERROR(VLOOKUP(BL179,$AH$40:$BT$638,39,FALSE),$BT$36),
$BT$37))</f>
        <v>NodeSquare</v>
      </c>
      <c r="BU179" s="166">
        <f t="shared" ca="1" si="148"/>
        <v>2000</v>
      </c>
      <c r="BV179" s="166">
        <f t="shared" ca="1" si="149"/>
        <v>200</v>
      </c>
      <c r="BW179" s="166">
        <f t="shared" ca="1" si="150"/>
        <v>0</v>
      </c>
      <c r="BX179" s="166">
        <f t="shared" ca="1" si="151"/>
        <v>0</v>
      </c>
      <c r="BY179" s="180" t="str">
        <f t="shared" si="152"/>
        <v/>
      </c>
      <c r="BZ179" s="180" t="str">
        <f t="shared" si="153"/>
        <v/>
      </c>
      <c r="CA179" s="81" t="str">
        <f>IF(scriv!E141&lt;&gt;"",scriv!E141,"")</f>
        <v/>
      </c>
      <c r="CB179" s="82">
        <f t="shared" si="118"/>
        <v>0</v>
      </c>
      <c r="CC179" s="82">
        <f t="shared" si="154"/>
        <v>0</v>
      </c>
      <c r="CD179" s="82" t="str">
        <f t="shared" si="155"/>
        <v>-</v>
      </c>
      <c r="CE179" s="82" t="str">
        <f t="shared" si="156"/>
        <v>-</v>
      </c>
      <c r="CF179" s="82" t="str">
        <f t="shared" si="157"/>
        <v>-</v>
      </c>
      <c r="CG179" s="82" t="str">
        <f t="shared" si="158"/>
        <v>-</v>
      </c>
      <c r="CH179" s="82" t="str">
        <f t="shared" si="159"/>
        <v>-</v>
      </c>
      <c r="CI179" s="82" t="str">
        <f t="shared" si="160"/>
        <v>-</v>
      </c>
      <c r="CJ179" s="82" t="str">
        <f t="shared" si="161"/>
        <v>-</v>
      </c>
      <c r="CK179" s="82" t="str">
        <f t="shared" si="162"/>
        <v>-</v>
      </c>
    </row>
    <row r="180" spans="1:89" s="82" customFormat="1" ht="18" customHeight="1">
      <c r="A180" s="81" t="str">
        <f>scriv!AH142</f>
        <v/>
      </c>
      <c r="B180" s="81" t="str">
        <f>IF(scriv!D142&lt;&gt;"",scriv!D142,"")</f>
        <v/>
      </c>
      <c r="C180" s="81" t="str">
        <f>IF( scriv!AL142&lt;&gt;"", IF(D180&lt;&gt;"","connection ","")&amp;scriv!AL142,IF(D180&lt;&gt;"","connection",""))</f>
        <v/>
      </c>
      <c r="D180" s="82" t="str">
        <f>scriv!AJ142</f>
        <v/>
      </c>
      <c r="E180" s="82" t="str">
        <f>scriv!AK142</f>
        <v/>
      </c>
      <c r="F180" s="156">
        <f>ROW()</f>
        <v>180</v>
      </c>
      <c r="I180" s="81" t="str">
        <f>IF(scriv!AA142&lt;&gt;"",scriv!AA142,J180)</f>
        <v/>
      </c>
      <c r="J180" s="81" t="str">
        <f>IF(scriv!AB142&lt;&gt;"",scriv!AB142,"")</f>
        <v/>
      </c>
      <c r="K180" s="82" t="str">
        <f t="shared" si="119"/>
        <v>none</v>
      </c>
      <c r="L180" s="82" t="str">
        <f t="shared" si="120"/>
        <v>+++&amp;speakTT=</v>
      </c>
      <c r="M180" s="82" t="str">
        <f t="shared" si="117"/>
        <v>OpenClose</v>
      </c>
      <c r="N180" s="82" t="str">
        <f t="shared" si="121"/>
        <v/>
      </c>
      <c r="O180" s="119" t="str">
        <f t="shared" si="122"/>
        <v/>
      </c>
      <c r="P180" s="81" t="str">
        <f>IF(scriv!I142&lt;&gt;"",scriv!I142,"")</f>
        <v/>
      </c>
      <c r="Q180" s="81" t="str">
        <f>IF(scriv!J142&lt;&gt;"",scriv!J142,"")</f>
        <v/>
      </c>
      <c r="R180" s="81">
        <f>IF(scriv!K142&lt;&gt;"",scriv!K142,
IF(I180&lt;&gt;"",1,$R$36))</f>
        <v>0</v>
      </c>
      <c r="S180" s="81" t="str">
        <f>IF(scriv!L142&lt;&gt;"",scriv!L142,
IF(scriv!AB142&lt;&gt;"",$S$36,"none"))</f>
        <v>none</v>
      </c>
      <c r="T180" s="81" t="str">
        <f>IF(scriv!Q142&lt;&gt;"",scriv!Q142,"")</f>
        <v/>
      </c>
      <c r="U180" s="81" t="str">
        <f>IF(scriv!R142&lt;&gt;"",scriv!R142,"")</f>
        <v/>
      </c>
      <c r="V180" s="81" t="str">
        <f>IF(scriv!S142&lt;&gt;"",scriv!S142,"")</f>
        <v/>
      </c>
      <c r="W180" s="81" t="str">
        <f>IF(scriv!T142&lt;&gt;"",scriv!T142,"")</f>
        <v/>
      </c>
      <c r="X180" s="81" t="str">
        <f>IF($E180="",
( IF(scriv!AD142&lt;&gt;"", LEFT( scriv!AD142, FIND(",",scriv!AD142)-1) &amp; "=" &amp; $AH180 &amp; RIGHT( scriv!AD142, LEN(scriv!AD142) + 1 - FIND(",",scriv!AD142)),
  IF($X$36&lt;&gt;"",LEFT( X$36, FIND(",",X$36)-1) &amp; "=" &amp; $AH180 &amp; RIGHT( X$36, LEN(X$36) + 1 - FIND(",",X$36)),""))),
IF(scriv!M142&lt;&gt;"", LEFT( scriv!M142, FIND(",",scriv!M142)-1) &amp; "=" &amp; $AH180 &amp; RIGHT( scriv!M142, LEN(scriv!M142) + 1 - FIND(",",scriv!M142)),
LEFT( X$37, FIND(",",X$37)-1) &amp; "=" &amp; $AH180 &amp; RIGHT( X$37, LEN(X$37) + 1 - FIND(",",X$37))))</f>
        <v>fadeOn=,0.6</v>
      </c>
      <c r="Y180" s="81" t="str">
        <f>IF($E180="",
( IF(scriv!AE142&lt;&gt;"", LEFT( scriv!AE142, FIND(",",scriv!AE142)-1) &amp; "=" &amp; $AH180 &amp; RIGHT( scriv!AE142, LEN(scriv!AE142) + 1 - FIND(",",scriv!AE142)),
  IF($Y$36&lt;&gt;"",LEFT( Y$36, FIND(",",Y$36)-1) &amp; "=" &amp; $AH180 &amp; RIGHT( Y$36, LEN(Y$36) + 1 - FIND(",",Y$36)),""))),
IF(scriv!N142&lt;&gt;"", LEFT( scriv!N142, FIND(",",scriv!N142)-1) &amp; "=" &amp; $AH180 &amp; RIGHT( scriv!N142, LEN(scriv!N142) + 1 - FIND(",",scriv!N142)),
LEFT( Y$37, FIND(",",Y$37)-1) &amp; "=" &amp; $AH180 &amp; RIGHT( Y$37, LEN(Y$37) + 1 - FIND(",",Y$37))))</f>
        <v>fadeOff=,0.6</v>
      </c>
      <c r="Z180" s="81" t="str">
        <f>IF($E180="",
( IF(scriv!AF142&lt;&gt;"", LEFT( scriv!AF142, FIND(",",scriv!AF142)-1) &amp; "=" &amp; $AH180 &amp; RIGHT( scriv!AF142, LEN(scriv!AF142) + 1 - FIND(",",scriv!AF142)),
  IF($Z$36&lt;&gt;"",LEFT( Z$36, FIND(",",Z$36)-1) &amp; "=" &amp; $AH180 &amp; RIGHT( Z$36, LEN(Z$36) + 1 - FIND(",",Z$36)),""))),
IF(scriv!O142&lt;&gt;"", LEFT( scriv!O142, FIND(",",scriv!O142)-1) &amp; "=" &amp; $AH180 &amp; RIGHT( scriv!O142, LEN(scriv!O142) + 1 - FIND(",",scriv!O142)),
LEFT( Z$37, FIND(",",Z$37)-1) &amp; "=" &amp; $AH180 &amp; RIGHT( Z$37, LEN(Z$37) + 1 - FIND(",",Z$37))))</f>
        <v>drawOpen=,1.2</v>
      </c>
      <c r="AA180" s="81" t="str">
        <f>IF($E180="",
( IF(scriv!AG142&lt;&gt;"", LEFT( scriv!AG142, FIND(",",scriv!AG142)-1) &amp; "=" &amp; $AH180 &amp; RIGHT( scriv!AG142, LEN(scriv!AG142) + 1 - FIND(",",scriv!AG142)),
  IF($AA$36&lt;&gt;"",LEFT( AA$36, FIND(",",AA$36)-1) &amp; "=" &amp; $AH180 &amp; RIGHT( AA$36, LEN(AA$36) + 1 - FIND(",",AA$36)),""))),
IF(scriv!P142&lt;&gt;"", LEFT( scriv!P142, FIND(",",scriv!P142)-1) &amp; "=" &amp; $AH180 &amp; RIGHT( scriv!P142, LEN(scriv!P142) + 1 - FIND(",",scriv!P142)),
LEFT( AA$37, FIND(",",AA$37)-1) &amp; "=" &amp; $AH180 &amp; RIGHT( AA$37, LEN(AA$37) + 1 - FIND(",",AA$37))))</f>
        <v>drawClose=,1.2</v>
      </c>
      <c r="AB180" s="167" t="str">
        <f t="shared" si="116"/>
        <v>noTitle</v>
      </c>
      <c r="AC180" s="167"/>
      <c r="AD180" s="45"/>
      <c r="AE180" s="168"/>
      <c r="AF180" s="169">
        <f>IF(D180="",scriv!B142,"")</f>
        <v>0</v>
      </c>
      <c r="AG180" s="170" t="str">
        <f t="shared" si="123"/>
        <v/>
      </c>
      <c r="AH180" s="169" t="str">
        <f t="shared" si="124"/>
        <v/>
      </c>
      <c r="AI180" s="169" t="str">
        <f t="shared" si="125"/>
        <v/>
      </c>
      <c r="AJ180" s="86">
        <f>ROUNDDOWN( (LEN(scriv!B142)+1) / 2, 0 )</f>
        <v>0</v>
      </c>
      <c r="AK180" s="82">
        <f t="shared" si="126"/>
        <v>0</v>
      </c>
      <c r="AL180" s="82" t="str">
        <f t="shared" si="127"/>
        <v>-</v>
      </c>
      <c r="AM180" s="82" t="str">
        <f t="shared" si="128"/>
        <v>-</v>
      </c>
      <c r="AN180" s="82" t="str">
        <f t="shared" si="129"/>
        <v>-</v>
      </c>
      <c r="AO180" s="82" t="str">
        <f t="shared" si="130"/>
        <v>-</v>
      </c>
      <c r="AP180" s="82" t="str">
        <f t="shared" si="131"/>
        <v>-</v>
      </c>
      <c r="AQ180" s="82" t="str">
        <f t="shared" si="132"/>
        <v>-</v>
      </c>
      <c r="AR180" s="82" t="str">
        <f t="shared" si="133"/>
        <v>-</v>
      </c>
      <c r="AT180" s="82">
        <f t="shared" si="134"/>
        <v>10</v>
      </c>
      <c r="AU180" s="82" t="str">
        <f ca="1">IF(    MAX(OFFSET(AL180,0,0,MATCH("-",AL180:AL$638,0))) = 0,"",
IFERROR(MAX(OFFSET(AL180,0,0,MATCH("-",AL180:AL$638,0))),""))</f>
        <v/>
      </c>
      <c r="AV180" s="82" t="str">
        <f ca="1">IF(    MAX(OFFSET(AM180,0,0,MATCH("-",AM180:AM$638,0))) = 0,"",
IFERROR(MAX(OFFSET(AM180,0,0,MATCH("-",AM180:AM$638,0))),""))</f>
        <v/>
      </c>
      <c r="AW180" s="82" t="str">
        <f ca="1">IF(    MAX(OFFSET(AN180,0,0,MATCH("-",AN180:AN$638,0))) = 0,"",
IFERROR(MAX(OFFSET(AN180,0,0,MATCH("-",AN180:AN$638,0))),""))</f>
        <v/>
      </c>
      <c r="AX180" s="82" t="str">
        <f ca="1">IF(    MAX(OFFSET(AO180,0,0,MATCH("-",AO180:AO$638,0))) = 0,"",
IFERROR(MAX(OFFSET(AO180,0,0,MATCH("-",AO180:AO$638,0))),""))</f>
        <v/>
      </c>
      <c r="AY180" s="82" t="str">
        <f ca="1">IF(    MAX(OFFSET(AP180,0,0,MATCH("-",AP180:AP$638,0))) = 0,"",
IFERROR(MAX(OFFSET(AP180,0,0,MATCH("-",AP180:AP$638,0))),""))</f>
        <v/>
      </c>
      <c r="AZ180" s="82" t="str">
        <f ca="1">IF(    MAX(OFFSET(AQ180,0,0,MATCH("-",AQ180:AQ$638,0))) = 0,"",
IFERROR(MAX(OFFSET(AQ180,0,0,MATCH("-",AQ180:AQ$638,0))),""))</f>
        <v/>
      </c>
      <c r="BA180" s="82" t="str">
        <f ca="1">IF(    MAX(OFFSET(AR180,0,0,MATCH("-",AR180:AR$638,0))) = 0,"",
IFERROR(MAX(OFFSET(AR180,0,0,MATCH("-",AR180:AR$638,0))),""))</f>
        <v/>
      </c>
      <c r="BB180" s="112">
        <f t="shared" ca="1" si="135"/>
        <v>-198</v>
      </c>
      <c r="BC180" s="111" t="str">
        <f t="shared" ca="1" si="136"/>
        <v>Radius</v>
      </c>
      <c r="BD180" s="112">
        <f t="shared" ca="1" si="137"/>
        <v>0</v>
      </c>
      <c r="BE180" s="111">
        <f t="shared" ca="1" si="138"/>
        <v>200</v>
      </c>
      <c r="BF180" s="113" t="e">
        <f t="shared" ca="1" si="139"/>
        <v>#VALUE!</v>
      </c>
      <c r="BG180" s="113" t="e">
        <f t="shared" ca="1" si="140"/>
        <v>#VALUE!</v>
      </c>
      <c r="BH180" s="112">
        <f t="shared" ca="1" si="141"/>
        <v>2000</v>
      </c>
      <c r="BI180" s="112">
        <f t="shared" ca="1" si="142"/>
        <v>200</v>
      </c>
      <c r="BJ180" s="157"/>
      <c r="BK180" s="157"/>
      <c r="BL180" s="158" t="str">
        <f>scriv!AI142</f>
        <v/>
      </c>
      <c r="BM180" s="157"/>
      <c r="BN180" s="157" t="str">
        <f t="shared" si="143"/>
        <v>node</v>
      </c>
      <c r="BO180" s="157"/>
      <c r="BP180" s="159">
        <f t="shared" ca="1" si="144"/>
        <v>0</v>
      </c>
      <c r="BQ180" s="159">
        <f t="shared" ca="1" si="145"/>
        <v>0</v>
      </c>
      <c r="BR180" s="159">
        <f t="shared" si="146"/>
        <v>1</v>
      </c>
      <c r="BS180" s="159" t="str">
        <f t="shared" si="147"/>
        <v>symbol</v>
      </c>
      <c r="BT180" s="157" t="str">
        <f ca="1">IF(scriv!V142&lt;&gt;"",scriv!V142,
IF(E180="",IFERROR(VLOOKUP(BL180,$AH$40:$BT$638,39,FALSE),$BT$36),
$BT$37))</f>
        <v>NodeSquare</v>
      </c>
      <c r="BU180" s="166">
        <f t="shared" ca="1" si="148"/>
        <v>2000</v>
      </c>
      <c r="BV180" s="166">
        <f t="shared" ca="1" si="149"/>
        <v>200</v>
      </c>
      <c r="BW180" s="166">
        <f t="shared" ca="1" si="150"/>
        <v>0</v>
      </c>
      <c r="BX180" s="166">
        <f t="shared" ca="1" si="151"/>
        <v>0</v>
      </c>
      <c r="BY180" s="180" t="str">
        <f t="shared" si="152"/>
        <v/>
      </c>
      <c r="BZ180" s="180" t="str">
        <f t="shared" si="153"/>
        <v/>
      </c>
      <c r="CA180" s="81" t="str">
        <f>IF(scriv!E142&lt;&gt;"",scriv!E142,"")</f>
        <v/>
      </c>
      <c r="CB180" s="82">
        <f t="shared" si="118"/>
        <v>0</v>
      </c>
      <c r="CC180" s="82">
        <f t="shared" si="154"/>
        <v>0</v>
      </c>
      <c r="CD180" s="82" t="str">
        <f t="shared" si="155"/>
        <v>-</v>
      </c>
      <c r="CE180" s="82" t="str">
        <f t="shared" si="156"/>
        <v>-</v>
      </c>
      <c r="CF180" s="82" t="str">
        <f t="shared" si="157"/>
        <v>-</v>
      </c>
      <c r="CG180" s="82" t="str">
        <f t="shared" si="158"/>
        <v>-</v>
      </c>
      <c r="CH180" s="82" t="str">
        <f t="shared" si="159"/>
        <v>-</v>
      </c>
      <c r="CI180" s="82" t="str">
        <f t="shared" si="160"/>
        <v>-</v>
      </c>
      <c r="CJ180" s="82" t="str">
        <f t="shared" si="161"/>
        <v>-</v>
      </c>
      <c r="CK180" s="82" t="str">
        <f t="shared" si="162"/>
        <v>-</v>
      </c>
    </row>
    <row r="181" spans="1:89" s="82" customFormat="1" ht="18" customHeight="1">
      <c r="A181" s="81" t="str">
        <f>scriv!AH143</f>
        <v/>
      </c>
      <c r="B181" s="81" t="str">
        <f>IF(scriv!D143&lt;&gt;"",scriv!D143,"")</f>
        <v/>
      </c>
      <c r="C181" s="81" t="str">
        <f>IF( scriv!AL143&lt;&gt;"", IF(D181&lt;&gt;"","connection ","")&amp;scriv!AL143,IF(D181&lt;&gt;"","connection",""))</f>
        <v/>
      </c>
      <c r="D181" s="82" t="str">
        <f>scriv!AJ143</f>
        <v/>
      </c>
      <c r="E181" s="82" t="str">
        <f>scriv!AK143</f>
        <v/>
      </c>
      <c r="F181" s="156">
        <f>ROW()</f>
        <v>181</v>
      </c>
      <c r="I181" s="81" t="str">
        <f>IF(scriv!AA143&lt;&gt;"",scriv!AA143,J181)</f>
        <v/>
      </c>
      <c r="J181" s="81" t="str">
        <f>IF(scriv!AB143&lt;&gt;"",scriv!AB143,"")</f>
        <v/>
      </c>
      <c r="K181" s="82" t="str">
        <f t="shared" si="119"/>
        <v>none</v>
      </c>
      <c r="L181" s="82" t="str">
        <f t="shared" si="120"/>
        <v>+++&amp;speakTT=</v>
      </c>
      <c r="M181" s="82" t="str">
        <f t="shared" si="117"/>
        <v>OpenClose</v>
      </c>
      <c r="N181" s="82" t="str">
        <f t="shared" si="121"/>
        <v/>
      </c>
      <c r="O181" s="119" t="str">
        <f t="shared" si="122"/>
        <v/>
      </c>
      <c r="P181" s="81" t="str">
        <f>IF(scriv!I143&lt;&gt;"",scriv!I143,"")</f>
        <v/>
      </c>
      <c r="Q181" s="81" t="str">
        <f>IF(scriv!J143&lt;&gt;"",scriv!J143,"")</f>
        <v/>
      </c>
      <c r="R181" s="81">
        <f>IF(scriv!K143&lt;&gt;"",scriv!K143,
IF(I181&lt;&gt;"",1,$R$36))</f>
        <v>0</v>
      </c>
      <c r="S181" s="81" t="str">
        <f>IF(scriv!L143&lt;&gt;"",scriv!L143,
IF(scriv!AB143&lt;&gt;"",$S$36,"none"))</f>
        <v>none</v>
      </c>
      <c r="T181" s="81" t="str">
        <f>IF(scriv!Q143&lt;&gt;"",scriv!Q143,"")</f>
        <v/>
      </c>
      <c r="U181" s="81" t="str">
        <f>IF(scriv!R143&lt;&gt;"",scriv!R143,"")</f>
        <v/>
      </c>
      <c r="V181" s="81" t="str">
        <f>IF(scriv!S143&lt;&gt;"",scriv!S143,"")</f>
        <v/>
      </c>
      <c r="W181" s="81" t="str">
        <f>IF(scriv!T143&lt;&gt;"",scriv!T143,"")</f>
        <v/>
      </c>
      <c r="X181" s="81" t="str">
        <f>IF($E181="",
( IF(scriv!AD143&lt;&gt;"", LEFT( scriv!AD143, FIND(",",scriv!AD143)-1) &amp; "=" &amp; $AH181 &amp; RIGHT( scriv!AD143, LEN(scriv!AD143) + 1 - FIND(",",scriv!AD143)),
  IF($X$36&lt;&gt;"",LEFT( X$36, FIND(",",X$36)-1) &amp; "=" &amp; $AH181 &amp; RIGHT( X$36, LEN(X$36) + 1 - FIND(",",X$36)),""))),
IF(scriv!M143&lt;&gt;"", LEFT( scriv!M143, FIND(",",scriv!M143)-1) &amp; "=" &amp; $AH181 &amp; RIGHT( scriv!M143, LEN(scriv!M143) + 1 - FIND(",",scriv!M143)),
LEFT( X$37, FIND(",",X$37)-1) &amp; "=" &amp; $AH181 &amp; RIGHT( X$37, LEN(X$37) + 1 - FIND(",",X$37))))</f>
        <v>fadeOn=,0.6</v>
      </c>
      <c r="Y181" s="81" t="str">
        <f>IF($E181="",
( IF(scriv!AE143&lt;&gt;"", LEFT( scriv!AE143, FIND(",",scriv!AE143)-1) &amp; "=" &amp; $AH181 &amp; RIGHT( scriv!AE143, LEN(scriv!AE143) + 1 - FIND(",",scriv!AE143)),
  IF($Y$36&lt;&gt;"",LEFT( Y$36, FIND(",",Y$36)-1) &amp; "=" &amp; $AH181 &amp; RIGHT( Y$36, LEN(Y$36) + 1 - FIND(",",Y$36)),""))),
IF(scriv!N143&lt;&gt;"", LEFT( scriv!N143, FIND(",",scriv!N143)-1) &amp; "=" &amp; $AH181 &amp; RIGHT( scriv!N143, LEN(scriv!N143) + 1 - FIND(",",scriv!N143)),
LEFT( Y$37, FIND(",",Y$37)-1) &amp; "=" &amp; $AH181 &amp; RIGHT( Y$37, LEN(Y$37) + 1 - FIND(",",Y$37))))</f>
        <v>fadeOff=,0.6</v>
      </c>
      <c r="Z181" s="81" t="str">
        <f>IF($E181="",
( IF(scriv!AF143&lt;&gt;"", LEFT( scriv!AF143, FIND(",",scriv!AF143)-1) &amp; "=" &amp; $AH181 &amp; RIGHT( scriv!AF143, LEN(scriv!AF143) + 1 - FIND(",",scriv!AF143)),
  IF($Z$36&lt;&gt;"",LEFT( Z$36, FIND(",",Z$36)-1) &amp; "=" &amp; $AH181 &amp; RIGHT( Z$36, LEN(Z$36) + 1 - FIND(",",Z$36)),""))),
IF(scriv!O143&lt;&gt;"", LEFT( scriv!O143, FIND(",",scriv!O143)-1) &amp; "=" &amp; $AH181 &amp; RIGHT( scriv!O143, LEN(scriv!O143) + 1 - FIND(",",scriv!O143)),
LEFT( Z$37, FIND(",",Z$37)-1) &amp; "=" &amp; $AH181 &amp; RIGHT( Z$37, LEN(Z$37) + 1 - FIND(",",Z$37))))</f>
        <v>drawOpen=,1.2</v>
      </c>
      <c r="AA181" s="81" t="str">
        <f>IF($E181="",
( IF(scriv!AG143&lt;&gt;"", LEFT( scriv!AG143, FIND(",",scriv!AG143)-1) &amp; "=" &amp; $AH181 &amp; RIGHT( scriv!AG143, LEN(scriv!AG143) + 1 - FIND(",",scriv!AG143)),
  IF($AA$36&lt;&gt;"",LEFT( AA$36, FIND(",",AA$36)-1) &amp; "=" &amp; $AH181 &amp; RIGHT( AA$36, LEN(AA$36) + 1 - FIND(",",AA$36)),""))),
IF(scriv!P143&lt;&gt;"", LEFT( scriv!P143, FIND(",",scriv!P143)-1) &amp; "=" &amp; $AH181 &amp; RIGHT( scriv!P143, LEN(scriv!P143) + 1 - FIND(",",scriv!P143)),
LEFT( AA$37, FIND(",",AA$37)-1) &amp; "=" &amp; $AH181 &amp; RIGHT( AA$37, LEN(AA$37) + 1 - FIND(",",AA$37))))</f>
        <v>drawClose=,1.2</v>
      </c>
      <c r="AB181" s="167" t="str">
        <f t="shared" si="116"/>
        <v>noTitle</v>
      </c>
      <c r="AC181" s="167"/>
      <c r="AD181" s="45"/>
      <c r="AE181" s="168"/>
      <c r="AF181" s="169">
        <f>IF(D181="",scriv!B143,"")</f>
        <v>0</v>
      </c>
      <c r="AG181" s="170" t="str">
        <f t="shared" si="123"/>
        <v/>
      </c>
      <c r="AH181" s="169" t="str">
        <f t="shared" si="124"/>
        <v/>
      </c>
      <c r="AI181" s="169" t="str">
        <f t="shared" si="125"/>
        <v/>
      </c>
      <c r="AJ181" s="86">
        <f>ROUNDDOWN( (LEN(scriv!B143)+1) / 2, 0 )</f>
        <v>0</v>
      </c>
      <c r="AK181" s="82">
        <f t="shared" si="126"/>
        <v>0</v>
      </c>
      <c r="AL181" s="82" t="str">
        <f t="shared" si="127"/>
        <v>-</v>
      </c>
      <c r="AM181" s="82" t="str">
        <f t="shared" si="128"/>
        <v>-</v>
      </c>
      <c r="AN181" s="82" t="str">
        <f t="shared" si="129"/>
        <v>-</v>
      </c>
      <c r="AO181" s="82" t="str">
        <f t="shared" si="130"/>
        <v>-</v>
      </c>
      <c r="AP181" s="82" t="str">
        <f t="shared" si="131"/>
        <v>-</v>
      </c>
      <c r="AQ181" s="82" t="str">
        <f t="shared" si="132"/>
        <v>-</v>
      </c>
      <c r="AR181" s="82" t="str">
        <f t="shared" si="133"/>
        <v>-</v>
      </c>
      <c r="AT181" s="82">
        <f t="shared" si="134"/>
        <v>10</v>
      </c>
      <c r="AU181" s="82" t="str">
        <f ca="1">IF(    MAX(OFFSET(AL181,0,0,MATCH("-",AL181:AL$638,0))) = 0,"",
IFERROR(MAX(OFFSET(AL181,0,0,MATCH("-",AL181:AL$638,0))),""))</f>
        <v/>
      </c>
      <c r="AV181" s="82" t="str">
        <f ca="1">IF(    MAX(OFFSET(AM181,0,0,MATCH("-",AM181:AM$638,0))) = 0,"",
IFERROR(MAX(OFFSET(AM181,0,0,MATCH("-",AM181:AM$638,0))),""))</f>
        <v/>
      </c>
      <c r="AW181" s="82" t="str">
        <f ca="1">IF(    MAX(OFFSET(AN181,0,0,MATCH("-",AN181:AN$638,0))) = 0,"",
IFERROR(MAX(OFFSET(AN181,0,0,MATCH("-",AN181:AN$638,0))),""))</f>
        <v/>
      </c>
      <c r="AX181" s="82" t="str">
        <f ca="1">IF(    MAX(OFFSET(AO181,0,0,MATCH("-",AO181:AO$638,0))) = 0,"",
IFERROR(MAX(OFFSET(AO181,0,0,MATCH("-",AO181:AO$638,0))),""))</f>
        <v/>
      </c>
      <c r="AY181" s="82" t="str">
        <f ca="1">IF(    MAX(OFFSET(AP181,0,0,MATCH("-",AP181:AP$638,0))) = 0,"",
IFERROR(MAX(OFFSET(AP181,0,0,MATCH("-",AP181:AP$638,0))),""))</f>
        <v/>
      </c>
      <c r="AZ181" s="82" t="str">
        <f ca="1">IF(    MAX(OFFSET(AQ181,0,0,MATCH("-",AQ181:AQ$638,0))) = 0,"",
IFERROR(MAX(OFFSET(AQ181,0,0,MATCH("-",AQ181:AQ$638,0))),""))</f>
        <v/>
      </c>
      <c r="BA181" s="82" t="str">
        <f ca="1">IF(    MAX(OFFSET(AR181,0,0,MATCH("-",AR181:AR$638,0))) = 0,"",
IFERROR(MAX(OFFSET(AR181,0,0,MATCH("-",AR181:AR$638,0))),""))</f>
        <v/>
      </c>
      <c r="BB181" s="112">
        <f t="shared" ca="1" si="135"/>
        <v>-198</v>
      </c>
      <c r="BC181" s="111" t="str">
        <f t="shared" ca="1" si="136"/>
        <v>Radius</v>
      </c>
      <c r="BD181" s="112">
        <f t="shared" ca="1" si="137"/>
        <v>0</v>
      </c>
      <c r="BE181" s="111">
        <f t="shared" ca="1" si="138"/>
        <v>200</v>
      </c>
      <c r="BF181" s="113" t="e">
        <f t="shared" ca="1" si="139"/>
        <v>#VALUE!</v>
      </c>
      <c r="BG181" s="113" t="e">
        <f t="shared" ca="1" si="140"/>
        <v>#VALUE!</v>
      </c>
      <c r="BH181" s="112">
        <f t="shared" ca="1" si="141"/>
        <v>2000</v>
      </c>
      <c r="BI181" s="112">
        <f t="shared" ca="1" si="142"/>
        <v>200</v>
      </c>
      <c r="BJ181" s="157"/>
      <c r="BK181" s="157"/>
      <c r="BL181" s="158" t="str">
        <f>scriv!AI143</f>
        <v/>
      </c>
      <c r="BM181" s="157"/>
      <c r="BN181" s="157" t="str">
        <f t="shared" si="143"/>
        <v>node</v>
      </c>
      <c r="BO181" s="157"/>
      <c r="BP181" s="159">
        <f t="shared" ca="1" si="144"/>
        <v>0</v>
      </c>
      <c r="BQ181" s="159">
        <f t="shared" ca="1" si="145"/>
        <v>0</v>
      </c>
      <c r="BR181" s="159">
        <f t="shared" si="146"/>
        <v>1</v>
      </c>
      <c r="BS181" s="159" t="str">
        <f t="shared" si="147"/>
        <v>symbol</v>
      </c>
      <c r="BT181" s="157" t="str">
        <f ca="1">IF(scriv!V143&lt;&gt;"",scriv!V143,
IF(E181="",IFERROR(VLOOKUP(BL181,$AH$40:$BT$638,39,FALSE),$BT$36),
$BT$37))</f>
        <v>NodeSquare</v>
      </c>
      <c r="BU181" s="166">
        <f t="shared" ca="1" si="148"/>
        <v>2000</v>
      </c>
      <c r="BV181" s="166">
        <f t="shared" ca="1" si="149"/>
        <v>200</v>
      </c>
      <c r="BW181" s="166">
        <f t="shared" ca="1" si="150"/>
        <v>0</v>
      </c>
      <c r="BX181" s="166">
        <f t="shared" ca="1" si="151"/>
        <v>0</v>
      </c>
      <c r="BY181" s="180" t="str">
        <f t="shared" si="152"/>
        <v/>
      </c>
      <c r="BZ181" s="180" t="str">
        <f t="shared" si="153"/>
        <v/>
      </c>
      <c r="CA181" s="81" t="str">
        <f>IF(scriv!E143&lt;&gt;"",scriv!E143,"")</f>
        <v/>
      </c>
      <c r="CB181" s="82">
        <f t="shared" si="118"/>
        <v>0</v>
      </c>
      <c r="CC181" s="82">
        <f t="shared" si="154"/>
        <v>0</v>
      </c>
      <c r="CD181" s="82" t="str">
        <f t="shared" si="155"/>
        <v>-</v>
      </c>
      <c r="CE181" s="82" t="str">
        <f t="shared" si="156"/>
        <v>-</v>
      </c>
      <c r="CF181" s="82" t="str">
        <f t="shared" si="157"/>
        <v>-</v>
      </c>
      <c r="CG181" s="82" t="str">
        <f t="shared" si="158"/>
        <v>-</v>
      </c>
      <c r="CH181" s="82" t="str">
        <f t="shared" si="159"/>
        <v>-</v>
      </c>
      <c r="CI181" s="82" t="str">
        <f t="shared" si="160"/>
        <v>-</v>
      </c>
      <c r="CJ181" s="82" t="str">
        <f t="shared" si="161"/>
        <v>-</v>
      </c>
      <c r="CK181" s="82" t="str">
        <f t="shared" si="162"/>
        <v>-</v>
      </c>
    </row>
    <row r="182" spans="1:89" s="82" customFormat="1" ht="18" customHeight="1">
      <c r="A182" s="81" t="str">
        <f>scriv!AH144</f>
        <v/>
      </c>
      <c r="B182" s="81" t="str">
        <f>IF(scriv!D144&lt;&gt;"",scriv!D144,"")</f>
        <v/>
      </c>
      <c r="C182" s="81" t="str">
        <f>IF( scriv!AL144&lt;&gt;"", IF(D182&lt;&gt;"","connection ","")&amp;scriv!AL144,IF(D182&lt;&gt;"","connection",""))</f>
        <v/>
      </c>
      <c r="D182" s="82" t="str">
        <f>scriv!AJ144</f>
        <v/>
      </c>
      <c r="E182" s="82" t="str">
        <f>scriv!AK144</f>
        <v/>
      </c>
      <c r="F182" s="156">
        <f>ROW()</f>
        <v>182</v>
      </c>
      <c r="I182" s="81" t="str">
        <f>IF(scriv!AA144&lt;&gt;"",scriv!AA144,J182)</f>
        <v/>
      </c>
      <c r="J182" s="81" t="str">
        <f>IF(scriv!AB144&lt;&gt;"",scriv!AB144,"")</f>
        <v/>
      </c>
      <c r="K182" s="82" t="str">
        <f t="shared" si="119"/>
        <v>none</v>
      </c>
      <c r="L182" s="82" t="str">
        <f t="shared" si="120"/>
        <v>+++&amp;speakTT=</v>
      </c>
      <c r="M182" s="82" t="str">
        <f t="shared" si="117"/>
        <v>OpenClose</v>
      </c>
      <c r="N182" s="82" t="str">
        <f t="shared" si="121"/>
        <v/>
      </c>
      <c r="O182" s="119" t="str">
        <f t="shared" si="122"/>
        <v/>
      </c>
      <c r="P182" s="81" t="str">
        <f>IF(scriv!I144&lt;&gt;"",scriv!I144,"")</f>
        <v/>
      </c>
      <c r="Q182" s="81" t="str">
        <f>IF(scriv!J144&lt;&gt;"",scriv!J144,"")</f>
        <v/>
      </c>
      <c r="R182" s="81">
        <f>IF(scriv!K144&lt;&gt;"",scriv!K144,
IF(I182&lt;&gt;"",1,$R$36))</f>
        <v>0</v>
      </c>
      <c r="S182" s="81" t="str">
        <f>IF(scriv!L144&lt;&gt;"",scriv!L144,
IF(scriv!AB144&lt;&gt;"",$S$36,"none"))</f>
        <v>none</v>
      </c>
      <c r="T182" s="81" t="str">
        <f>IF(scriv!Q144&lt;&gt;"",scriv!Q144,"")</f>
        <v/>
      </c>
      <c r="U182" s="81" t="str">
        <f>IF(scriv!R144&lt;&gt;"",scriv!R144,"")</f>
        <v/>
      </c>
      <c r="V182" s="81" t="str">
        <f>IF(scriv!S144&lt;&gt;"",scriv!S144,"")</f>
        <v/>
      </c>
      <c r="W182" s="81" t="str">
        <f>IF(scriv!T144&lt;&gt;"",scriv!T144,"")</f>
        <v/>
      </c>
      <c r="X182" s="81" t="str">
        <f>IF($E182="",
( IF(scriv!AD144&lt;&gt;"", LEFT( scriv!AD144, FIND(",",scriv!AD144)-1) &amp; "=" &amp; $AH182 &amp; RIGHT( scriv!AD144, LEN(scriv!AD144) + 1 - FIND(",",scriv!AD144)),
  IF($X$36&lt;&gt;"",LEFT( X$36, FIND(",",X$36)-1) &amp; "=" &amp; $AH182 &amp; RIGHT( X$36, LEN(X$36) + 1 - FIND(",",X$36)),""))),
IF(scriv!M144&lt;&gt;"", LEFT( scriv!M144, FIND(",",scriv!M144)-1) &amp; "=" &amp; $AH182 &amp; RIGHT( scriv!M144, LEN(scriv!M144) + 1 - FIND(",",scriv!M144)),
LEFT( X$37, FIND(",",X$37)-1) &amp; "=" &amp; $AH182 &amp; RIGHT( X$37, LEN(X$37) + 1 - FIND(",",X$37))))</f>
        <v>fadeOn=,0.6</v>
      </c>
      <c r="Y182" s="81" t="str">
        <f>IF($E182="",
( IF(scriv!AE144&lt;&gt;"", LEFT( scriv!AE144, FIND(",",scriv!AE144)-1) &amp; "=" &amp; $AH182 &amp; RIGHT( scriv!AE144, LEN(scriv!AE144) + 1 - FIND(",",scriv!AE144)),
  IF($Y$36&lt;&gt;"",LEFT( Y$36, FIND(",",Y$36)-1) &amp; "=" &amp; $AH182 &amp; RIGHT( Y$36, LEN(Y$36) + 1 - FIND(",",Y$36)),""))),
IF(scriv!N144&lt;&gt;"", LEFT( scriv!N144, FIND(",",scriv!N144)-1) &amp; "=" &amp; $AH182 &amp; RIGHT( scriv!N144, LEN(scriv!N144) + 1 - FIND(",",scriv!N144)),
LEFT( Y$37, FIND(",",Y$37)-1) &amp; "=" &amp; $AH182 &amp; RIGHT( Y$37, LEN(Y$37) + 1 - FIND(",",Y$37))))</f>
        <v>fadeOff=,0.6</v>
      </c>
      <c r="Z182" s="81" t="str">
        <f>IF($E182="",
( IF(scriv!AF144&lt;&gt;"", LEFT( scriv!AF144, FIND(",",scriv!AF144)-1) &amp; "=" &amp; $AH182 &amp; RIGHT( scriv!AF144, LEN(scriv!AF144) + 1 - FIND(",",scriv!AF144)),
  IF($Z$36&lt;&gt;"",LEFT( Z$36, FIND(",",Z$36)-1) &amp; "=" &amp; $AH182 &amp; RIGHT( Z$36, LEN(Z$36) + 1 - FIND(",",Z$36)),""))),
IF(scriv!O144&lt;&gt;"", LEFT( scriv!O144, FIND(",",scriv!O144)-1) &amp; "=" &amp; $AH182 &amp; RIGHT( scriv!O144, LEN(scriv!O144) + 1 - FIND(",",scriv!O144)),
LEFT( Z$37, FIND(",",Z$37)-1) &amp; "=" &amp; $AH182 &amp; RIGHT( Z$37, LEN(Z$37) + 1 - FIND(",",Z$37))))</f>
        <v>drawOpen=,1.2</v>
      </c>
      <c r="AA182" s="81" t="str">
        <f>IF($E182="",
( IF(scriv!AG144&lt;&gt;"", LEFT( scriv!AG144, FIND(",",scriv!AG144)-1) &amp; "=" &amp; $AH182 &amp; RIGHT( scriv!AG144, LEN(scriv!AG144) + 1 - FIND(",",scriv!AG144)),
  IF($AA$36&lt;&gt;"",LEFT( AA$36, FIND(",",AA$36)-1) &amp; "=" &amp; $AH182 &amp; RIGHT( AA$36, LEN(AA$36) + 1 - FIND(",",AA$36)),""))),
IF(scriv!P144&lt;&gt;"", LEFT( scriv!P144, FIND(",",scriv!P144)-1) &amp; "=" &amp; $AH182 &amp; RIGHT( scriv!P144, LEN(scriv!P144) + 1 - FIND(",",scriv!P144)),
LEFT( AA$37, FIND(",",AA$37)-1) &amp; "=" &amp; $AH182 &amp; RIGHT( AA$37, LEN(AA$37) + 1 - FIND(",",AA$37))))</f>
        <v>drawClose=,1.2</v>
      </c>
      <c r="AB182" s="167" t="str">
        <f t="shared" si="116"/>
        <v>noTitle</v>
      </c>
      <c r="AC182" s="167"/>
      <c r="AD182" s="45"/>
      <c r="AE182" s="168"/>
      <c r="AF182" s="169">
        <f>IF(D182="",scriv!B144,"")</f>
        <v>0</v>
      </c>
      <c r="AG182" s="170" t="str">
        <f t="shared" si="123"/>
        <v/>
      </c>
      <c r="AH182" s="169" t="str">
        <f t="shared" si="124"/>
        <v/>
      </c>
      <c r="AI182" s="169" t="str">
        <f t="shared" si="125"/>
        <v/>
      </c>
      <c r="AJ182" s="86">
        <f>ROUNDDOWN( (LEN(scriv!B144)+1) / 2, 0 )</f>
        <v>0</v>
      </c>
      <c r="AK182" s="82">
        <f t="shared" si="126"/>
        <v>0</v>
      </c>
      <c r="AL182" s="82" t="str">
        <f t="shared" si="127"/>
        <v>-</v>
      </c>
      <c r="AM182" s="82" t="str">
        <f t="shared" si="128"/>
        <v>-</v>
      </c>
      <c r="AN182" s="82" t="str">
        <f t="shared" si="129"/>
        <v>-</v>
      </c>
      <c r="AO182" s="82" t="str">
        <f t="shared" si="130"/>
        <v>-</v>
      </c>
      <c r="AP182" s="82" t="str">
        <f t="shared" si="131"/>
        <v>-</v>
      </c>
      <c r="AQ182" s="82" t="str">
        <f t="shared" si="132"/>
        <v>-</v>
      </c>
      <c r="AR182" s="82" t="str">
        <f t="shared" si="133"/>
        <v>-</v>
      </c>
      <c r="AT182" s="82">
        <f t="shared" si="134"/>
        <v>10</v>
      </c>
      <c r="AU182" s="82" t="str">
        <f ca="1">IF(    MAX(OFFSET(AL182,0,0,MATCH("-",AL182:AL$638,0))) = 0,"",
IFERROR(MAX(OFFSET(AL182,0,0,MATCH("-",AL182:AL$638,0))),""))</f>
        <v/>
      </c>
      <c r="AV182" s="82" t="str">
        <f ca="1">IF(    MAX(OFFSET(AM182,0,0,MATCH("-",AM182:AM$638,0))) = 0,"",
IFERROR(MAX(OFFSET(AM182,0,0,MATCH("-",AM182:AM$638,0))),""))</f>
        <v/>
      </c>
      <c r="AW182" s="82" t="str">
        <f ca="1">IF(    MAX(OFFSET(AN182,0,0,MATCH("-",AN182:AN$638,0))) = 0,"",
IFERROR(MAX(OFFSET(AN182,0,0,MATCH("-",AN182:AN$638,0))),""))</f>
        <v/>
      </c>
      <c r="AX182" s="82" t="str">
        <f ca="1">IF(    MAX(OFFSET(AO182,0,0,MATCH("-",AO182:AO$638,0))) = 0,"",
IFERROR(MAX(OFFSET(AO182,0,0,MATCH("-",AO182:AO$638,0))),""))</f>
        <v/>
      </c>
      <c r="AY182" s="82" t="str">
        <f ca="1">IF(    MAX(OFFSET(AP182,0,0,MATCH("-",AP182:AP$638,0))) = 0,"",
IFERROR(MAX(OFFSET(AP182,0,0,MATCH("-",AP182:AP$638,0))),""))</f>
        <v/>
      </c>
      <c r="AZ182" s="82" t="str">
        <f ca="1">IF(    MAX(OFFSET(AQ182,0,0,MATCH("-",AQ182:AQ$638,0))) = 0,"",
IFERROR(MAX(OFFSET(AQ182,0,0,MATCH("-",AQ182:AQ$638,0))),""))</f>
        <v/>
      </c>
      <c r="BA182" s="82" t="str">
        <f ca="1">IF(    MAX(OFFSET(AR182,0,0,MATCH("-",AR182:AR$638,0))) = 0,"",
IFERROR(MAX(OFFSET(AR182,0,0,MATCH("-",AR182:AR$638,0))),""))</f>
        <v/>
      </c>
      <c r="BB182" s="112">
        <f t="shared" ca="1" si="135"/>
        <v>-198</v>
      </c>
      <c r="BC182" s="111" t="str">
        <f t="shared" ca="1" si="136"/>
        <v>Radius</v>
      </c>
      <c r="BD182" s="112">
        <f t="shared" ca="1" si="137"/>
        <v>0</v>
      </c>
      <c r="BE182" s="111">
        <f t="shared" ca="1" si="138"/>
        <v>200</v>
      </c>
      <c r="BF182" s="113" t="e">
        <f t="shared" ca="1" si="139"/>
        <v>#VALUE!</v>
      </c>
      <c r="BG182" s="113" t="e">
        <f t="shared" ca="1" si="140"/>
        <v>#VALUE!</v>
      </c>
      <c r="BH182" s="112">
        <f t="shared" ca="1" si="141"/>
        <v>2000</v>
      </c>
      <c r="BI182" s="112">
        <f t="shared" ca="1" si="142"/>
        <v>200</v>
      </c>
      <c r="BJ182" s="157"/>
      <c r="BK182" s="157"/>
      <c r="BL182" s="158" t="str">
        <f>scriv!AI144</f>
        <v/>
      </c>
      <c r="BM182" s="157"/>
      <c r="BN182" s="157" t="str">
        <f t="shared" si="143"/>
        <v>node</v>
      </c>
      <c r="BO182" s="157"/>
      <c r="BP182" s="159">
        <f t="shared" ca="1" si="144"/>
        <v>0</v>
      </c>
      <c r="BQ182" s="159">
        <f t="shared" ca="1" si="145"/>
        <v>0</v>
      </c>
      <c r="BR182" s="159">
        <f t="shared" si="146"/>
        <v>1</v>
      </c>
      <c r="BS182" s="159" t="str">
        <f t="shared" si="147"/>
        <v>symbol</v>
      </c>
      <c r="BT182" s="157" t="str">
        <f ca="1">IF(scriv!V144&lt;&gt;"",scriv!V144,
IF(E182="",IFERROR(VLOOKUP(BL182,$AH$40:$BT$638,39,FALSE),$BT$36),
$BT$37))</f>
        <v>NodeSquare</v>
      </c>
      <c r="BU182" s="166">
        <f t="shared" ca="1" si="148"/>
        <v>2000</v>
      </c>
      <c r="BV182" s="166">
        <f t="shared" ca="1" si="149"/>
        <v>200</v>
      </c>
      <c r="BW182" s="166">
        <f t="shared" ca="1" si="150"/>
        <v>0</v>
      </c>
      <c r="BX182" s="166">
        <f t="shared" ca="1" si="151"/>
        <v>0</v>
      </c>
      <c r="BY182" s="180" t="str">
        <f t="shared" si="152"/>
        <v/>
      </c>
      <c r="BZ182" s="180" t="str">
        <f t="shared" si="153"/>
        <v/>
      </c>
      <c r="CA182" s="81" t="str">
        <f>IF(scriv!E144&lt;&gt;"",scriv!E144,"")</f>
        <v/>
      </c>
      <c r="CB182" s="82">
        <f t="shared" si="118"/>
        <v>0</v>
      </c>
      <c r="CC182" s="82">
        <f t="shared" si="154"/>
        <v>0</v>
      </c>
      <c r="CD182" s="82" t="str">
        <f t="shared" si="155"/>
        <v>-</v>
      </c>
      <c r="CE182" s="82" t="str">
        <f t="shared" si="156"/>
        <v>-</v>
      </c>
      <c r="CF182" s="82" t="str">
        <f t="shared" si="157"/>
        <v>-</v>
      </c>
      <c r="CG182" s="82" t="str">
        <f t="shared" si="158"/>
        <v>-</v>
      </c>
      <c r="CH182" s="82" t="str">
        <f t="shared" si="159"/>
        <v>-</v>
      </c>
      <c r="CI182" s="82" t="str">
        <f t="shared" si="160"/>
        <v>-</v>
      </c>
      <c r="CJ182" s="82" t="str">
        <f t="shared" si="161"/>
        <v>-</v>
      </c>
      <c r="CK182" s="82" t="str">
        <f t="shared" si="162"/>
        <v>-</v>
      </c>
    </row>
    <row r="183" spans="1:89" s="82" customFormat="1" ht="18" customHeight="1">
      <c r="A183" s="81" t="str">
        <f>scriv!AH145</f>
        <v/>
      </c>
      <c r="B183" s="81" t="str">
        <f>IF(scriv!D145&lt;&gt;"",scriv!D145,"")</f>
        <v/>
      </c>
      <c r="C183" s="81" t="str">
        <f>IF( scriv!AL145&lt;&gt;"", IF(D183&lt;&gt;"","connection ","")&amp;scriv!AL145,IF(D183&lt;&gt;"","connection",""))</f>
        <v/>
      </c>
      <c r="D183" s="82" t="str">
        <f>scriv!AJ145</f>
        <v/>
      </c>
      <c r="E183" s="82" t="str">
        <f>scriv!AK145</f>
        <v/>
      </c>
      <c r="F183" s="156">
        <f>ROW()</f>
        <v>183</v>
      </c>
      <c r="I183" s="81" t="str">
        <f>IF(scriv!AA145&lt;&gt;"",scriv!AA145,J183)</f>
        <v/>
      </c>
      <c r="J183" s="81" t="str">
        <f>IF(scriv!AB145&lt;&gt;"",scriv!AB145,"")</f>
        <v/>
      </c>
      <c r="K183" s="82" t="str">
        <f t="shared" si="119"/>
        <v>none</v>
      </c>
      <c r="L183" s="82" t="str">
        <f t="shared" si="120"/>
        <v>+++&amp;speakTT=</v>
      </c>
      <c r="M183" s="82" t="str">
        <f t="shared" si="117"/>
        <v>OpenClose</v>
      </c>
      <c r="N183" s="82" t="str">
        <f t="shared" si="121"/>
        <v/>
      </c>
      <c r="O183" s="119" t="str">
        <f t="shared" si="122"/>
        <v/>
      </c>
      <c r="P183" s="81" t="str">
        <f>IF(scriv!I145&lt;&gt;"",scriv!I145,"")</f>
        <v/>
      </c>
      <c r="Q183" s="81" t="str">
        <f>IF(scriv!J145&lt;&gt;"",scriv!J145,"")</f>
        <v/>
      </c>
      <c r="R183" s="81">
        <f>IF(scriv!K145&lt;&gt;"",scriv!K145,
IF(I183&lt;&gt;"",1,$R$36))</f>
        <v>0</v>
      </c>
      <c r="S183" s="81" t="str">
        <f>IF(scriv!L145&lt;&gt;"",scriv!L145,
IF(scriv!AB145&lt;&gt;"",$S$36,"none"))</f>
        <v>none</v>
      </c>
      <c r="T183" s="81" t="str">
        <f>IF(scriv!Q145&lt;&gt;"",scriv!Q145,"")</f>
        <v/>
      </c>
      <c r="U183" s="81" t="str">
        <f>IF(scriv!R145&lt;&gt;"",scriv!R145,"")</f>
        <v/>
      </c>
      <c r="V183" s="81" t="str">
        <f>IF(scriv!S145&lt;&gt;"",scriv!S145,"")</f>
        <v/>
      </c>
      <c r="W183" s="81" t="str">
        <f>IF(scriv!T145&lt;&gt;"",scriv!T145,"")</f>
        <v/>
      </c>
      <c r="X183" s="81" t="str">
        <f>IF($E183="",
( IF(scriv!AD145&lt;&gt;"", LEFT( scriv!AD145, FIND(",",scriv!AD145)-1) &amp; "=" &amp; $AH183 &amp; RIGHT( scriv!AD145, LEN(scriv!AD145) + 1 - FIND(",",scriv!AD145)),
  IF($X$36&lt;&gt;"",LEFT( X$36, FIND(",",X$36)-1) &amp; "=" &amp; $AH183 &amp; RIGHT( X$36, LEN(X$36) + 1 - FIND(",",X$36)),""))),
IF(scriv!M145&lt;&gt;"", LEFT( scriv!M145, FIND(",",scriv!M145)-1) &amp; "=" &amp; $AH183 &amp; RIGHT( scriv!M145, LEN(scriv!M145) + 1 - FIND(",",scriv!M145)),
LEFT( X$37, FIND(",",X$37)-1) &amp; "=" &amp; $AH183 &amp; RIGHT( X$37, LEN(X$37) + 1 - FIND(",",X$37))))</f>
        <v>fadeOn=,0.6</v>
      </c>
      <c r="Y183" s="81" t="str">
        <f>IF($E183="",
( IF(scriv!AE145&lt;&gt;"", LEFT( scriv!AE145, FIND(",",scriv!AE145)-1) &amp; "=" &amp; $AH183 &amp; RIGHT( scriv!AE145, LEN(scriv!AE145) + 1 - FIND(",",scriv!AE145)),
  IF($Y$36&lt;&gt;"",LEFT( Y$36, FIND(",",Y$36)-1) &amp; "=" &amp; $AH183 &amp; RIGHT( Y$36, LEN(Y$36) + 1 - FIND(",",Y$36)),""))),
IF(scriv!N145&lt;&gt;"", LEFT( scriv!N145, FIND(",",scriv!N145)-1) &amp; "=" &amp; $AH183 &amp; RIGHT( scriv!N145, LEN(scriv!N145) + 1 - FIND(",",scriv!N145)),
LEFT( Y$37, FIND(",",Y$37)-1) &amp; "=" &amp; $AH183 &amp; RIGHT( Y$37, LEN(Y$37) + 1 - FIND(",",Y$37))))</f>
        <v>fadeOff=,0.6</v>
      </c>
      <c r="Z183" s="81" t="str">
        <f>IF($E183="",
( IF(scriv!AF145&lt;&gt;"", LEFT( scriv!AF145, FIND(",",scriv!AF145)-1) &amp; "=" &amp; $AH183 &amp; RIGHT( scriv!AF145, LEN(scriv!AF145) + 1 - FIND(",",scriv!AF145)),
  IF($Z$36&lt;&gt;"",LEFT( Z$36, FIND(",",Z$36)-1) &amp; "=" &amp; $AH183 &amp; RIGHT( Z$36, LEN(Z$36) + 1 - FIND(",",Z$36)),""))),
IF(scriv!O145&lt;&gt;"", LEFT( scriv!O145, FIND(",",scriv!O145)-1) &amp; "=" &amp; $AH183 &amp; RIGHT( scriv!O145, LEN(scriv!O145) + 1 - FIND(",",scriv!O145)),
LEFT( Z$37, FIND(",",Z$37)-1) &amp; "=" &amp; $AH183 &amp; RIGHT( Z$37, LEN(Z$37) + 1 - FIND(",",Z$37))))</f>
        <v>drawOpen=,1.2</v>
      </c>
      <c r="AA183" s="81" t="str">
        <f>IF($E183="",
( IF(scriv!AG145&lt;&gt;"", LEFT( scriv!AG145, FIND(",",scriv!AG145)-1) &amp; "=" &amp; $AH183 &amp; RIGHT( scriv!AG145, LEN(scriv!AG145) + 1 - FIND(",",scriv!AG145)),
  IF($AA$36&lt;&gt;"",LEFT( AA$36, FIND(",",AA$36)-1) &amp; "=" &amp; $AH183 &amp; RIGHT( AA$36, LEN(AA$36) + 1 - FIND(",",AA$36)),""))),
IF(scriv!P145&lt;&gt;"", LEFT( scriv!P145, FIND(",",scriv!P145)-1) &amp; "=" &amp; $AH183 &amp; RIGHT( scriv!P145, LEN(scriv!P145) + 1 - FIND(",",scriv!P145)),
LEFT( AA$37, FIND(",",AA$37)-1) &amp; "=" &amp; $AH183 &amp; RIGHT( AA$37, LEN(AA$37) + 1 - FIND(",",AA$37))))</f>
        <v>drawClose=,1.2</v>
      </c>
      <c r="AB183" s="167" t="str">
        <f t="shared" si="116"/>
        <v>noTitle</v>
      </c>
      <c r="AC183" s="167"/>
      <c r="AD183" s="45"/>
      <c r="AE183" s="168"/>
      <c r="AF183" s="169">
        <f>IF(D183="",scriv!B145,"")</f>
        <v>0</v>
      </c>
      <c r="AG183" s="170" t="str">
        <f t="shared" si="123"/>
        <v/>
      </c>
      <c r="AH183" s="169" t="str">
        <f t="shared" si="124"/>
        <v/>
      </c>
      <c r="AI183" s="169" t="str">
        <f t="shared" si="125"/>
        <v/>
      </c>
      <c r="AJ183" s="86">
        <f>ROUNDDOWN( (LEN(scriv!B145)+1) / 2, 0 )</f>
        <v>0</v>
      </c>
      <c r="AK183" s="82">
        <f t="shared" si="126"/>
        <v>0</v>
      </c>
      <c r="AL183" s="82" t="str">
        <f t="shared" si="127"/>
        <v>-</v>
      </c>
      <c r="AM183" s="82" t="str">
        <f t="shared" si="128"/>
        <v>-</v>
      </c>
      <c r="AN183" s="82" t="str">
        <f t="shared" si="129"/>
        <v>-</v>
      </c>
      <c r="AO183" s="82" t="str">
        <f t="shared" si="130"/>
        <v>-</v>
      </c>
      <c r="AP183" s="82" t="str">
        <f t="shared" si="131"/>
        <v>-</v>
      </c>
      <c r="AQ183" s="82" t="str">
        <f t="shared" si="132"/>
        <v>-</v>
      </c>
      <c r="AR183" s="82" t="str">
        <f t="shared" si="133"/>
        <v>-</v>
      </c>
      <c r="AT183" s="82">
        <f t="shared" si="134"/>
        <v>10</v>
      </c>
      <c r="AU183" s="82" t="str">
        <f ca="1">IF(    MAX(OFFSET(AL183,0,0,MATCH("-",AL183:AL$638,0))) = 0,"",
IFERROR(MAX(OFFSET(AL183,0,0,MATCH("-",AL183:AL$638,0))),""))</f>
        <v/>
      </c>
      <c r="AV183" s="82" t="str">
        <f ca="1">IF(    MAX(OFFSET(AM183,0,0,MATCH("-",AM183:AM$638,0))) = 0,"",
IFERROR(MAX(OFFSET(AM183,0,0,MATCH("-",AM183:AM$638,0))),""))</f>
        <v/>
      </c>
      <c r="AW183" s="82" t="str">
        <f ca="1">IF(    MAX(OFFSET(AN183,0,0,MATCH("-",AN183:AN$638,0))) = 0,"",
IFERROR(MAX(OFFSET(AN183,0,0,MATCH("-",AN183:AN$638,0))),""))</f>
        <v/>
      </c>
      <c r="AX183" s="82" t="str">
        <f ca="1">IF(    MAX(OFFSET(AO183,0,0,MATCH("-",AO183:AO$638,0))) = 0,"",
IFERROR(MAX(OFFSET(AO183,0,0,MATCH("-",AO183:AO$638,0))),""))</f>
        <v/>
      </c>
      <c r="AY183" s="82" t="str">
        <f ca="1">IF(    MAX(OFFSET(AP183,0,0,MATCH("-",AP183:AP$638,0))) = 0,"",
IFERROR(MAX(OFFSET(AP183,0,0,MATCH("-",AP183:AP$638,0))),""))</f>
        <v/>
      </c>
      <c r="AZ183" s="82" t="str">
        <f ca="1">IF(    MAX(OFFSET(AQ183,0,0,MATCH("-",AQ183:AQ$638,0))) = 0,"",
IFERROR(MAX(OFFSET(AQ183,0,0,MATCH("-",AQ183:AQ$638,0))),""))</f>
        <v/>
      </c>
      <c r="BA183" s="82" t="str">
        <f ca="1">IF(    MAX(OFFSET(AR183,0,0,MATCH("-",AR183:AR$638,0))) = 0,"",
IFERROR(MAX(OFFSET(AR183,0,0,MATCH("-",AR183:AR$638,0))),""))</f>
        <v/>
      </c>
      <c r="BB183" s="112">
        <f t="shared" ca="1" si="135"/>
        <v>-198</v>
      </c>
      <c r="BC183" s="111" t="str">
        <f t="shared" ca="1" si="136"/>
        <v>Radius</v>
      </c>
      <c r="BD183" s="112">
        <f t="shared" ca="1" si="137"/>
        <v>0</v>
      </c>
      <c r="BE183" s="111">
        <f t="shared" ca="1" si="138"/>
        <v>200</v>
      </c>
      <c r="BF183" s="113" t="e">
        <f t="shared" ca="1" si="139"/>
        <v>#VALUE!</v>
      </c>
      <c r="BG183" s="113" t="e">
        <f t="shared" ca="1" si="140"/>
        <v>#VALUE!</v>
      </c>
      <c r="BH183" s="112">
        <f t="shared" ca="1" si="141"/>
        <v>2000</v>
      </c>
      <c r="BI183" s="112">
        <f t="shared" ca="1" si="142"/>
        <v>200</v>
      </c>
      <c r="BJ183" s="157"/>
      <c r="BK183" s="157"/>
      <c r="BL183" s="158" t="str">
        <f>scriv!AI145</f>
        <v/>
      </c>
      <c r="BM183" s="157"/>
      <c r="BN183" s="157" t="str">
        <f t="shared" si="143"/>
        <v>node</v>
      </c>
      <c r="BO183" s="157"/>
      <c r="BP183" s="159">
        <f t="shared" ca="1" si="144"/>
        <v>0</v>
      </c>
      <c r="BQ183" s="159">
        <f t="shared" ca="1" si="145"/>
        <v>0</v>
      </c>
      <c r="BR183" s="159">
        <f t="shared" si="146"/>
        <v>1</v>
      </c>
      <c r="BS183" s="159" t="str">
        <f t="shared" si="147"/>
        <v>symbol</v>
      </c>
      <c r="BT183" s="157" t="str">
        <f ca="1">IF(scriv!V145&lt;&gt;"",scriv!V145,
IF(E183="",IFERROR(VLOOKUP(BL183,$AH$40:$BT$638,39,FALSE),$BT$36),
$BT$37))</f>
        <v>NodeSquare</v>
      </c>
      <c r="BU183" s="166">
        <f t="shared" ca="1" si="148"/>
        <v>2000</v>
      </c>
      <c r="BV183" s="166">
        <f t="shared" ca="1" si="149"/>
        <v>200</v>
      </c>
      <c r="BW183" s="166">
        <f t="shared" ca="1" si="150"/>
        <v>0</v>
      </c>
      <c r="BX183" s="166">
        <f t="shared" ca="1" si="151"/>
        <v>0</v>
      </c>
      <c r="BY183" s="180" t="str">
        <f t="shared" si="152"/>
        <v/>
      </c>
      <c r="BZ183" s="180" t="str">
        <f t="shared" si="153"/>
        <v/>
      </c>
      <c r="CA183" s="81" t="str">
        <f>IF(scriv!E145&lt;&gt;"",scriv!E145,"")</f>
        <v/>
      </c>
      <c r="CB183" s="82">
        <f t="shared" si="118"/>
        <v>0</v>
      </c>
      <c r="CC183" s="82">
        <f t="shared" si="154"/>
        <v>0</v>
      </c>
      <c r="CD183" s="82" t="str">
        <f t="shared" si="155"/>
        <v>-</v>
      </c>
      <c r="CE183" s="82" t="str">
        <f t="shared" si="156"/>
        <v>-</v>
      </c>
      <c r="CF183" s="82" t="str">
        <f t="shared" si="157"/>
        <v>-</v>
      </c>
      <c r="CG183" s="82" t="str">
        <f t="shared" si="158"/>
        <v>-</v>
      </c>
      <c r="CH183" s="82" t="str">
        <f t="shared" si="159"/>
        <v>-</v>
      </c>
      <c r="CI183" s="82" t="str">
        <f t="shared" si="160"/>
        <v>-</v>
      </c>
      <c r="CJ183" s="82" t="str">
        <f t="shared" si="161"/>
        <v>-</v>
      </c>
      <c r="CK183" s="82" t="str">
        <f t="shared" si="162"/>
        <v>-</v>
      </c>
    </row>
    <row r="184" spans="1:89" s="82" customFormat="1" ht="18" customHeight="1">
      <c r="A184" s="81" t="str">
        <f>scriv!AH146</f>
        <v/>
      </c>
      <c r="B184" s="81" t="str">
        <f>IF(scriv!D146&lt;&gt;"",scriv!D146,"")</f>
        <v/>
      </c>
      <c r="C184" s="81" t="str">
        <f>IF( scriv!AL146&lt;&gt;"", IF(D184&lt;&gt;"","connection ","")&amp;scriv!AL146,IF(D184&lt;&gt;"","connection",""))</f>
        <v/>
      </c>
      <c r="D184" s="82" t="str">
        <f>scriv!AJ146</f>
        <v/>
      </c>
      <c r="E184" s="82" t="str">
        <f>scriv!AK146</f>
        <v/>
      </c>
      <c r="F184" s="156">
        <f>ROW()</f>
        <v>184</v>
      </c>
      <c r="I184" s="81" t="str">
        <f>IF(scriv!AA146&lt;&gt;"",scriv!AA146,J184)</f>
        <v/>
      </c>
      <c r="J184" s="81" t="str">
        <f>IF(scriv!AB146&lt;&gt;"",scriv!AB146,"")</f>
        <v/>
      </c>
      <c r="K184" s="82" t="str">
        <f t="shared" si="119"/>
        <v>none</v>
      </c>
      <c r="L184" s="82" t="str">
        <f t="shared" si="120"/>
        <v>+++&amp;speakTT=</v>
      </c>
      <c r="M184" s="82" t="str">
        <f t="shared" si="117"/>
        <v>OpenClose</v>
      </c>
      <c r="N184" s="82" t="str">
        <f t="shared" si="121"/>
        <v/>
      </c>
      <c r="O184" s="119" t="str">
        <f t="shared" si="122"/>
        <v/>
      </c>
      <c r="P184" s="81" t="str">
        <f>IF(scriv!I146&lt;&gt;"",scriv!I146,"")</f>
        <v/>
      </c>
      <c r="Q184" s="81" t="str">
        <f>IF(scriv!J146&lt;&gt;"",scriv!J146,"")</f>
        <v/>
      </c>
      <c r="R184" s="81">
        <f>IF(scriv!K146&lt;&gt;"",scriv!K146,
IF(I184&lt;&gt;"",1,$R$36))</f>
        <v>0</v>
      </c>
      <c r="S184" s="81" t="str">
        <f>IF(scriv!L146&lt;&gt;"",scriv!L146,
IF(scriv!AB146&lt;&gt;"",$S$36,"none"))</f>
        <v>none</v>
      </c>
      <c r="T184" s="81" t="str">
        <f>IF(scriv!Q146&lt;&gt;"",scriv!Q146,"")</f>
        <v/>
      </c>
      <c r="U184" s="81" t="str">
        <f>IF(scriv!R146&lt;&gt;"",scriv!R146,"")</f>
        <v/>
      </c>
      <c r="V184" s="81" t="str">
        <f>IF(scriv!S146&lt;&gt;"",scriv!S146,"")</f>
        <v/>
      </c>
      <c r="W184" s="81" t="str">
        <f>IF(scriv!T146&lt;&gt;"",scriv!T146,"")</f>
        <v/>
      </c>
      <c r="X184" s="81" t="str">
        <f>IF($E184="",
( IF(scriv!AD146&lt;&gt;"", LEFT( scriv!AD146, FIND(",",scriv!AD146)-1) &amp; "=" &amp; $AH184 &amp; RIGHT( scriv!AD146, LEN(scriv!AD146) + 1 - FIND(",",scriv!AD146)),
  IF($X$36&lt;&gt;"",LEFT( X$36, FIND(",",X$36)-1) &amp; "=" &amp; $AH184 &amp; RIGHT( X$36, LEN(X$36) + 1 - FIND(",",X$36)),""))),
IF(scriv!M146&lt;&gt;"", LEFT( scriv!M146, FIND(",",scriv!M146)-1) &amp; "=" &amp; $AH184 &amp; RIGHT( scriv!M146, LEN(scriv!M146) + 1 - FIND(",",scriv!M146)),
LEFT( X$37, FIND(",",X$37)-1) &amp; "=" &amp; $AH184 &amp; RIGHT( X$37, LEN(X$37) + 1 - FIND(",",X$37))))</f>
        <v>fadeOn=,0.6</v>
      </c>
      <c r="Y184" s="81" t="str">
        <f>IF($E184="",
( IF(scriv!AE146&lt;&gt;"", LEFT( scriv!AE146, FIND(",",scriv!AE146)-1) &amp; "=" &amp; $AH184 &amp; RIGHT( scriv!AE146, LEN(scriv!AE146) + 1 - FIND(",",scriv!AE146)),
  IF($Y$36&lt;&gt;"",LEFT( Y$36, FIND(",",Y$36)-1) &amp; "=" &amp; $AH184 &amp; RIGHT( Y$36, LEN(Y$36) + 1 - FIND(",",Y$36)),""))),
IF(scriv!N146&lt;&gt;"", LEFT( scriv!N146, FIND(",",scriv!N146)-1) &amp; "=" &amp; $AH184 &amp; RIGHT( scriv!N146, LEN(scriv!N146) + 1 - FIND(",",scriv!N146)),
LEFT( Y$37, FIND(",",Y$37)-1) &amp; "=" &amp; $AH184 &amp; RIGHT( Y$37, LEN(Y$37) + 1 - FIND(",",Y$37))))</f>
        <v>fadeOff=,0.6</v>
      </c>
      <c r="Z184" s="81" t="str">
        <f>IF($E184="",
( IF(scriv!AF146&lt;&gt;"", LEFT( scriv!AF146, FIND(",",scriv!AF146)-1) &amp; "=" &amp; $AH184 &amp; RIGHT( scriv!AF146, LEN(scriv!AF146) + 1 - FIND(",",scriv!AF146)),
  IF($Z$36&lt;&gt;"",LEFT( Z$36, FIND(",",Z$36)-1) &amp; "=" &amp; $AH184 &amp; RIGHT( Z$36, LEN(Z$36) + 1 - FIND(",",Z$36)),""))),
IF(scriv!O146&lt;&gt;"", LEFT( scriv!O146, FIND(",",scriv!O146)-1) &amp; "=" &amp; $AH184 &amp; RIGHT( scriv!O146, LEN(scriv!O146) + 1 - FIND(",",scriv!O146)),
LEFT( Z$37, FIND(",",Z$37)-1) &amp; "=" &amp; $AH184 &amp; RIGHT( Z$37, LEN(Z$37) + 1 - FIND(",",Z$37))))</f>
        <v>drawOpen=,1.2</v>
      </c>
      <c r="AA184" s="81" t="str">
        <f>IF($E184="",
( IF(scriv!AG146&lt;&gt;"", LEFT( scriv!AG146, FIND(",",scriv!AG146)-1) &amp; "=" &amp; $AH184 &amp; RIGHT( scriv!AG146, LEN(scriv!AG146) + 1 - FIND(",",scriv!AG146)),
  IF($AA$36&lt;&gt;"",LEFT( AA$36, FIND(",",AA$36)-1) &amp; "=" &amp; $AH184 &amp; RIGHT( AA$36, LEN(AA$36) + 1 - FIND(",",AA$36)),""))),
IF(scriv!P146&lt;&gt;"", LEFT( scriv!P146, FIND(",",scriv!P146)-1) &amp; "=" &amp; $AH184 &amp; RIGHT( scriv!P146, LEN(scriv!P146) + 1 - FIND(",",scriv!P146)),
LEFT( AA$37, FIND(",",AA$37)-1) &amp; "=" &amp; $AH184 &amp; RIGHT( AA$37, LEN(AA$37) + 1 - FIND(",",AA$37))))</f>
        <v>drawClose=,1.2</v>
      </c>
      <c r="AB184" s="167" t="str">
        <f t="shared" si="116"/>
        <v>noTitle</v>
      </c>
      <c r="AC184" s="167"/>
      <c r="AD184" s="45"/>
      <c r="AE184" s="168"/>
      <c r="AF184" s="169">
        <f>IF(D184="",scriv!B146,"")</f>
        <v>0</v>
      </c>
      <c r="AG184" s="170" t="str">
        <f t="shared" si="123"/>
        <v/>
      </c>
      <c r="AH184" s="169" t="str">
        <f t="shared" si="124"/>
        <v/>
      </c>
      <c r="AI184" s="169" t="str">
        <f t="shared" si="125"/>
        <v/>
      </c>
      <c r="AJ184" s="86">
        <f>ROUNDDOWN( (LEN(scriv!B146)+1) / 2, 0 )</f>
        <v>0</v>
      </c>
      <c r="AK184" s="82">
        <f t="shared" si="126"/>
        <v>0</v>
      </c>
      <c r="AL184" s="82" t="str">
        <f t="shared" si="127"/>
        <v>-</v>
      </c>
      <c r="AM184" s="82" t="str">
        <f t="shared" si="128"/>
        <v>-</v>
      </c>
      <c r="AN184" s="82" t="str">
        <f t="shared" si="129"/>
        <v>-</v>
      </c>
      <c r="AO184" s="82" t="str">
        <f t="shared" si="130"/>
        <v>-</v>
      </c>
      <c r="AP184" s="82" t="str">
        <f t="shared" si="131"/>
        <v>-</v>
      </c>
      <c r="AQ184" s="82" t="str">
        <f t="shared" si="132"/>
        <v>-</v>
      </c>
      <c r="AR184" s="82" t="str">
        <f t="shared" si="133"/>
        <v>-</v>
      </c>
      <c r="AT184" s="82">
        <f t="shared" si="134"/>
        <v>10</v>
      </c>
      <c r="AU184" s="82" t="str">
        <f ca="1">IF(    MAX(OFFSET(AL184,0,0,MATCH("-",AL184:AL$638,0))) = 0,"",
IFERROR(MAX(OFFSET(AL184,0,0,MATCH("-",AL184:AL$638,0))),""))</f>
        <v/>
      </c>
      <c r="AV184" s="82" t="str">
        <f ca="1">IF(    MAX(OFFSET(AM184,0,0,MATCH("-",AM184:AM$638,0))) = 0,"",
IFERROR(MAX(OFFSET(AM184,0,0,MATCH("-",AM184:AM$638,0))),""))</f>
        <v/>
      </c>
      <c r="AW184" s="82" t="str">
        <f ca="1">IF(    MAX(OFFSET(AN184,0,0,MATCH("-",AN184:AN$638,0))) = 0,"",
IFERROR(MAX(OFFSET(AN184,0,0,MATCH("-",AN184:AN$638,0))),""))</f>
        <v/>
      </c>
      <c r="AX184" s="82" t="str">
        <f ca="1">IF(    MAX(OFFSET(AO184,0,0,MATCH("-",AO184:AO$638,0))) = 0,"",
IFERROR(MAX(OFFSET(AO184,0,0,MATCH("-",AO184:AO$638,0))),""))</f>
        <v/>
      </c>
      <c r="AY184" s="82" t="str">
        <f ca="1">IF(    MAX(OFFSET(AP184,0,0,MATCH("-",AP184:AP$638,0))) = 0,"",
IFERROR(MAX(OFFSET(AP184,0,0,MATCH("-",AP184:AP$638,0))),""))</f>
        <v/>
      </c>
      <c r="AZ184" s="82" t="str">
        <f ca="1">IF(    MAX(OFFSET(AQ184,0,0,MATCH("-",AQ184:AQ$638,0))) = 0,"",
IFERROR(MAX(OFFSET(AQ184,0,0,MATCH("-",AQ184:AQ$638,0))),""))</f>
        <v/>
      </c>
      <c r="BA184" s="82" t="str">
        <f ca="1">IF(    MAX(OFFSET(AR184,0,0,MATCH("-",AR184:AR$638,0))) = 0,"",
IFERROR(MAX(OFFSET(AR184,0,0,MATCH("-",AR184:AR$638,0))),""))</f>
        <v/>
      </c>
      <c r="BB184" s="112">
        <f t="shared" ca="1" si="135"/>
        <v>-198</v>
      </c>
      <c r="BC184" s="111" t="str">
        <f t="shared" ca="1" si="136"/>
        <v>Radius</v>
      </c>
      <c r="BD184" s="112">
        <f t="shared" ca="1" si="137"/>
        <v>0</v>
      </c>
      <c r="BE184" s="111">
        <f t="shared" ca="1" si="138"/>
        <v>200</v>
      </c>
      <c r="BF184" s="113" t="e">
        <f t="shared" ca="1" si="139"/>
        <v>#VALUE!</v>
      </c>
      <c r="BG184" s="113" t="e">
        <f t="shared" ca="1" si="140"/>
        <v>#VALUE!</v>
      </c>
      <c r="BH184" s="112">
        <f t="shared" ca="1" si="141"/>
        <v>2000</v>
      </c>
      <c r="BI184" s="112">
        <f t="shared" ca="1" si="142"/>
        <v>200</v>
      </c>
      <c r="BJ184" s="157"/>
      <c r="BK184" s="157"/>
      <c r="BL184" s="158" t="str">
        <f>scriv!AI146</f>
        <v/>
      </c>
      <c r="BM184" s="157"/>
      <c r="BN184" s="157" t="str">
        <f t="shared" si="143"/>
        <v>node</v>
      </c>
      <c r="BO184" s="157"/>
      <c r="BP184" s="159">
        <f t="shared" ca="1" si="144"/>
        <v>0</v>
      </c>
      <c r="BQ184" s="159">
        <f t="shared" ca="1" si="145"/>
        <v>0</v>
      </c>
      <c r="BR184" s="159">
        <f t="shared" si="146"/>
        <v>1</v>
      </c>
      <c r="BS184" s="159" t="str">
        <f t="shared" si="147"/>
        <v>symbol</v>
      </c>
      <c r="BT184" s="157" t="str">
        <f ca="1">IF(scriv!V146&lt;&gt;"",scriv!V146,
IF(E184="",IFERROR(VLOOKUP(BL184,$AH$40:$BT$638,39,FALSE),$BT$36),
$BT$37))</f>
        <v>NodeSquare</v>
      </c>
      <c r="BU184" s="166">
        <f t="shared" ca="1" si="148"/>
        <v>2000</v>
      </c>
      <c r="BV184" s="166">
        <f t="shared" ca="1" si="149"/>
        <v>200</v>
      </c>
      <c r="BW184" s="166">
        <f t="shared" ca="1" si="150"/>
        <v>0</v>
      </c>
      <c r="BX184" s="166">
        <f t="shared" ca="1" si="151"/>
        <v>0</v>
      </c>
      <c r="BY184" s="180" t="str">
        <f t="shared" si="152"/>
        <v/>
      </c>
      <c r="BZ184" s="180" t="str">
        <f t="shared" si="153"/>
        <v/>
      </c>
      <c r="CA184" s="81" t="str">
        <f>IF(scriv!E146&lt;&gt;"",scriv!E146,"")</f>
        <v/>
      </c>
      <c r="CB184" s="82">
        <f t="shared" si="118"/>
        <v>0</v>
      </c>
      <c r="CC184" s="82">
        <f t="shared" si="154"/>
        <v>0</v>
      </c>
      <c r="CD184" s="82" t="str">
        <f t="shared" si="155"/>
        <v>-</v>
      </c>
      <c r="CE184" s="82" t="str">
        <f t="shared" si="156"/>
        <v>-</v>
      </c>
      <c r="CF184" s="82" t="str">
        <f t="shared" si="157"/>
        <v>-</v>
      </c>
      <c r="CG184" s="82" t="str">
        <f t="shared" si="158"/>
        <v>-</v>
      </c>
      <c r="CH184" s="82" t="str">
        <f t="shared" si="159"/>
        <v>-</v>
      </c>
      <c r="CI184" s="82" t="str">
        <f t="shared" si="160"/>
        <v>-</v>
      </c>
      <c r="CJ184" s="82" t="str">
        <f t="shared" si="161"/>
        <v>-</v>
      </c>
      <c r="CK184" s="82" t="str">
        <f t="shared" si="162"/>
        <v>-</v>
      </c>
    </row>
    <row r="185" spans="1:89" s="82" customFormat="1" ht="18" customHeight="1">
      <c r="A185" s="81" t="str">
        <f>scriv!AH147</f>
        <v/>
      </c>
      <c r="B185" s="81" t="str">
        <f>IF(scriv!D147&lt;&gt;"",scriv!D147,"")</f>
        <v/>
      </c>
      <c r="C185" s="81" t="str">
        <f>IF( scriv!AL147&lt;&gt;"", IF(D185&lt;&gt;"","connection ","")&amp;scriv!AL147,IF(D185&lt;&gt;"","connection",""))</f>
        <v/>
      </c>
      <c r="D185" s="82" t="str">
        <f>scriv!AJ147</f>
        <v/>
      </c>
      <c r="E185" s="82" t="str">
        <f>scriv!AK147</f>
        <v/>
      </c>
      <c r="F185" s="156">
        <f>ROW()</f>
        <v>185</v>
      </c>
      <c r="I185" s="81" t="str">
        <f>IF(scriv!AA147&lt;&gt;"",scriv!AA147,J185)</f>
        <v/>
      </c>
      <c r="J185" s="81" t="str">
        <f>IF(scriv!AB147&lt;&gt;"",scriv!AB147,"")</f>
        <v/>
      </c>
      <c r="K185" s="82" t="str">
        <f t="shared" si="119"/>
        <v>none</v>
      </c>
      <c r="L185" s="82" t="str">
        <f t="shared" si="120"/>
        <v>+++&amp;speakTT=</v>
      </c>
      <c r="M185" s="82" t="str">
        <f t="shared" si="117"/>
        <v>OpenClose</v>
      </c>
      <c r="N185" s="82" t="str">
        <f t="shared" si="121"/>
        <v/>
      </c>
      <c r="O185" s="119" t="str">
        <f t="shared" si="122"/>
        <v/>
      </c>
      <c r="P185" s="81" t="str">
        <f>IF(scriv!I147&lt;&gt;"",scriv!I147,"")</f>
        <v/>
      </c>
      <c r="Q185" s="81" t="str">
        <f>IF(scriv!J147&lt;&gt;"",scriv!J147,"")</f>
        <v/>
      </c>
      <c r="R185" s="81">
        <f>IF(scriv!K147&lt;&gt;"",scriv!K147,
IF(I185&lt;&gt;"",1,$R$36))</f>
        <v>0</v>
      </c>
      <c r="S185" s="81" t="str">
        <f>IF(scriv!L147&lt;&gt;"",scriv!L147,
IF(scriv!AB147&lt;&gt;"",$S$36,"none"))</f>
        <v>none</v>
      </c>
      <c r="T185" s="81" t="str">
        <f>IF(scriv!Q147&lt;&gt;"",scriv!Q147,"")</f>
        <v/>
      </c>
      <c r="U185" s="81" t="str">
        <f>IF(scriv!R147&lt;&gt;"",scriv!R147,"")</f>
        <v/>
      </c>
      <c r="V185" s="81" t="str">
        <f>IF(scriv!S147&lt;&gt;"",scriv!S147,"")</f>
        <v/>
      </c>
      <c r="W185" s="81" t="str">
        <f>IF(scriv!T147&lt;&gt;"",scriv!T147,"")</f>
        <v/>
      </c>
      <c r="X185" s="81" t="str">
        <f>IF($E185="",
( IF(scriv!AD147&lt;&gt;"", LEFT( scriv!AD147, FIND(",",scriv!AD147)-1) &amp; "=" &amp; $AH185 &amp; RIGHT( scriv!AD147, LEN(scriv!AD147) + 1 - FIND(",",scriv!AD147)),
  IF($X$36&lt;&gt;"",LEFT( X$36, FIND(",",X$36)-1) &amp; "=" &amp; $AH185 &amp; RIGHT( X$36, LEN(X$36) + 1 - FIND(",",X$36)),""))),
IF(scriv!M147&lt;&gt;"", LEFT( scriv!M147, FIND(",",scriv!M147)-1) &amp; "=" &amp; $AH185 &amp; RIGHT( scriv!M147, LEN(scriv!M147) + 1 - FIND(",",scriv!M147)),
LEFT( X$37, FIND(",",X$37)-1) &amp; "=" &amp; $AH185 &amp; RIGHT( X$37, LEN(X$37) + 1 - FIND(",",X$37))))</f>
        <v>fadeOn=,0.6</v>
      </c>
      <c r="Y185" s="81" t="str">
        <f>IF($E185="",
( IF(scriv!AE147&lt;&gt;"", LEFT( scriv!AE147, FIND(",",scriv!AE147)-1) &amp; "=" &amp; $AH185 &amp; RIGHT( scriv!AE147, LEN(scriv!AE147) + 1 - FIND(",",scriv!AE147)),
  IF($Y$36&lt;&gt;"",LEFT( Y$36, FIND(",",Y$36)-1) &amp; "=" &amp; $AH185 &amp; RIGHT( Y$36, LEN(Y$36) + 1 - FIND(",",Y$36)),""))),
IF(scriv!N147&lt;&gt;"", LEFT( scriv!N147, FIND(",",scriv!N147)-1) &amp; "=" &amp; $AH185 &amp; RIGHT( scriv!N147, LEN(scriv!N147) + 1 - FIND(",",scriv!N147)),
LEFT( Y$37, FIND(",",Y$37)-1) &amp; "=" &amp; $AH185 &amp; RIGHT( Y$37, LEN(Y$37) + 1 - FIND(",",Y$37))))</f>
        <v>fadeOff=,0.6</v>
      </c>
      <c r="Z185" s="81" t="str">
        <f>IF($E185="",
( IF(scriv!AF147&lt;&gt;"", LEFT( scriv!AF147, FIND(",",scriv!AF147)-1) &amp; "=" &amp; $AH185 &amp; RIGHT( scriv!AF147, LEN(scriv!AF147) + 1 - FIND(",",scriv!AF147)),
  IF($Z$36&lt;&gt;"",LEFT( Z$36, FIND(",",Z$36)-1) &amp; "=" &amp; $AH185 &amp; RIGHT( Z$36, LEN(Z$36) + 1 - FIND(",",Z$36)),""))),
IF(scriv!O147&lt;&gt;"", LEFT( scriv!O147, FIND(",",scriv!O147)-1) &amp; "=" &amp; $AH185 &amp; RIGHT( scriv!O147, LEN(scriv!O147) + 1 - FIND(",",scriv!O147)),
LEFT( Z$37, FIND(",",Z$37)-1) &amp; "=" &amp; $AH185 &amp; RIGHT( Z$37, LEN(Z$37) + 1 - FIND(",",Z$37))))</f>
        <v>drawOpen=,1.2</v>
      </c>
      <c r="AA185" s="81" t="str">
        <f>IF($E185="",
( IF(scriv!AG147&lt;&gt;"", LEFT( scriv!AG147, FIND(",",scriv!AG147)-1) &amp; "=" &amp; $AH185 &amp; RIGHT( scriv!AG147, LEN(scriv!AG147) + 1 - FIND(",",scriv!AG147)),
  IF($AA$36&lt;&gt;"",LEFT( AA$36, FIND(",",AA$36)-1) &amp; "=" &amp; $AH185 &amp; RIGHT( AA$36, LEN(AA$36) + 1 - FIND(",",AA$36)),""))),
IF(scriv!P147&lt;&gt;"", LEFT( scriv!P147, FIND(",",scriv!P147)-1) &amp; "=" &amp; $AH185 &amp; RIGHT( scriv!P147, LEN(scriv!P147) + 1 - FIND(",",scriv!P147)),
LEFT( AA$37, FIND(",",AA$37)-1) &amp; "=" &amp; $AH185 &amp; RIGHT( AA$37, LEN(AA$37) + 1 - FIND(",",AA$37))))</f>
        <v>drawClose=,1.2</v>
      </c>
      <c r="AB185" s="167" t="str">
        <f t="shared" si="116"/>
        <v>noTitle</v>
      </c>
      <c r="AC185" s="167"/>
      <c r="AD185" s="45"/>
      <c r="AE185" s="168"/>
      <c r="AF185" s="169">
        <f>IF(D185="",scriv!B147,"")</f>
        <v>0</v>
      </c>
      <c r="AG185" s="170" t="str">
        <f t="shared" si="123"/>
        <v/>
      </c>
      <c r="AH185" s="169" t="str">
        <f t="shared" si="124"/>
        <v/>
      </c>
      <c r="AI185" s="169" t="str">
        <f t="shared" si="125"/>
        <v/>
      </c>
      <c r="AJ185" s="86">
        <f>ROUNDDOWN( (LEN(scriv!B147)+1) / 2, 0 )</f>
        <v>0</v>
      </c>
      <c r="AK185" s="82">
        <f t="shared" si="126"/>
        <v>0</v>
      </c>
      <c r="AL185" s="82" t="str">
        <f t="shared" si="127"/>
        <v>-</v>
      </c>
      <c r="AM185" s="82" t="str">
        <f t="shared" si="128"/>
        <v>-</v>
      </c>
      <c r="AN185" s="82" t="str">
        <f t="shared" si="129"/>
        <v>-</v>
      </c>
      <c r="AO185" s="82" t="str">
        <f t="shared" si="130"/>
        <v>-</v>
      </c>
      <c r="AP185" s="82" t="str">
        <f t="shared" si="131"/>
        <v>-</v>
      </c>
      <c r="AQ185" s="82" t="str">
        <f t="shared" si="132"/>
        <v>-</v>
      </c>
      <c r="AR185" s="82" t="str">
        <f t="shared" si="133"/>
        <v>-</v>
      </c>
      <c r="AT185" s="82">
        <f t="shared" si="134"/>
        <v>10</v>
      </c>
      <c r="AU185" s="82" t="str">
        <f ca="1">IF(    MAX(OFFSET(AL185,0,0,MATCH("-",AL185:AL$638,0))) = 0,"",
IFERROR(MAX(OFFSET(AL185,0,0,MATCH("-",AL185:AL$638,0))),""))</f>
        <v/>
      </c>
      <c r="AV185" s="82" t="str">
        <f ca="1">IF(    MAX(OFFSET(AM185,0,0,MATCH("-",AM185:AM$638,0))) = 0,"",
IFERROR(MAX(OFFSET(AM185,0,0,MATCH("-",AM185:AM$638,0))),""))</f>
        <v/>
      </c>
      <c r="AW185" s="82" t="str">
        <f ca="1">IF(    MAX(OFFSET(AN185,0,0,MATCH("-",AN185:AN$638,0))) = 0,"",
IFERROR(MAX(OFFSET(AN185,0,0,MATCH("-",AN185:AN$638,0))),""))</f>
        <v/>
      </c>
      <c r="AX185" s="82" t="str">
        <f ca="1">IF(    MAX(OFFSET(AO185,0,0,MATCH("-",AO185:AO$638,0))) = 0,"",
IFERROR(MAX(OFFSET(AO185,0,0,MATCH("-",AO185:AO$638,0))),""))</f>
        <v/>
      </c>
      <c r="AY185" s="82" t="str">
        <f ca="1">IF(    MAX(OFFSET(AP185,0,0,MATCH("-",AP185:AP$638,0))) = 0,"",
IFERROR(MAX(OFFSET(AP185,0,0,MATCH("-",AP185:AP$638,0))),""))</f>
        <v/>
      </c>
      <c r="AZ185" s="82" t="str">
        <f ca="1">IF(    MAX(OFFSET(AQ185,0,0,MATCH("-",AQ185:AQ$638,0))) = 0,"",
IFERROR(MAX(OFFSET(AQ185,0,0,MATCH("-",AQ185:AQ$638,0))),""))</f>
        <v/>
      </c>
      <c r="BA185" s="82" t="str">
        <f ca="1">IF(    MAX(OFFSET(AR185,0,0,MATCH("-",AR185:AR$638,0))) = 0,"",
IFERROR(MAX(OFFSET(AR185,0,0,MATCH("-",AR185:AR$638,0))),""))</f>
        <v/>
      </c>
      <c r="BB185" s="112">
        <f t="shared" ca="1" si="135"/>
        <v>-198</v>
      </c>
      <c r="BC185" s="111" t="str">
        <f t="shared" ca="1" si="136"/>
        <v>Radius</v>
      </c>
      <c r="BD185" s="112">
        <f t="shared" ca="1" si="137"/>
        <v>0</v>
      </c>
      <c r="BE185" s="111">
        <f t="shared" ca="1" si="138"/>
        <v>200</v>
      </c>
      <c r="BF185" s="113" t="e">
        <f t="shared" ca="1" si="139"/>
        <v>#VALUE!</v>
      </c>
      <c r="BG185" s="113" t="e">
        <f t="shared" ca="1" si="140"/>
        <v>#VALUE!</v>
      </c>
      <c r="BH185" s="112">
        <f t="shared" ca="1" si="141"/>
        <v>2000</v>
      </c>
      <c r="BI185" s="112">
        <f t="shared" ca="1" si="142"/>
        <v>200</v>
      </c>
      <c r="BJ185" s="157"/>
      <c r="BK185" s="157"/>
      <c r="BL185" s="158" t="str">
        <f>scriv!AI147</f>
        <v/>
      </c>
      <c r="BM185" s="157"/>
      <c r="BN185" s="157" t="str">
        <f t="shared" si="143"/>
        <v>node</v>
      </c>
      <c r="BO185" s="157"/>
      <c r="BP185" s="159">
        <f t="shared" ca="1" si="144"/>
        <v>0</v>
      </c>
      <c r="BQ185" s="159">
        <f t="shared" ca="1" si="145"/>
        <v>0</v>
      </c>
      <c r="BR185" s="159">
        <f t="shared" si="146"/>
        <v>1</v>
      </c>
      <c r="BS185" s="159" t="str">
        <f t="shared" si="147"/>
        <v>symbol</v>
      </c>
      <c r="BT185" s="157" t="str">
        <f ca="1">IF(scriv!V147&lt;&gt;"",scriv!V147,
IF(E185="",IFERROR(VLOOKUP(BL185,$AH$40:$BT$638,39,FALSE),$BT$36),
$BT$37))</f>
        <v>NodeSquare</v>
      </c>
      <c r="BU185" s="166">
        <f t="shared" ca="1" si="148"/>
        <v>2000</v>
      </c>
      <c r="BV185" s="166">
        <f t="shared" ca="1" si="149"/>
        <v>200</v>
      </c>
      <c r="BW185" s="166">
        <f t="shared" ca="1" si="150"/>
        <v>0</v>
      </c>
      <c r="BX185" s="166">
        <f t="shared" ca="1" si="151"/>
        <v>0</v>
      </c>
      <c r="BY185" s="180" t="str">
        <f t="shared" si="152"/>
        <v/>
      </c>
      <c r="BZ185" s="180" t="str">
        <f t="shared" si="153"/>
        <v/>
      </c>
      <c r="CA185" s="81" t="str">
        <f>IF(scriv!E147&lt;&gt;"",scriv!E147,"")</f>
        <v/>
      </c>
      <c r="CB185" s="82">
        <f t="shared" si="118"/>
        <v>0</v>
      </c>
      <c r="CC185" s="82">
        <f t="shared" si="154"/>
        <v>0</v>
      </c>
      <c r="CD185" s="82" t="str">
        <f t="shared" si="155"/>
        <v>-</v>
      </c>
      <c r="CE185" s="82" t="str">
        <f t="shared" si="156"/>
        <v>-</v>
      </c>
      <c r="CF185" s="82" t="str">
        <f t="shared" si="157"/>
        <v>-</v>
      </c>
      <c r="CG185" s="82" t="str">
        <f t="shared" si="158"/>
        <v>-</v>
      </c>
      <c r="CH185" s="82" t="str">
        <f t="shared" si="159"/>
        <v>-</v>
      </c>
      <c r="CI185" s="82" t="str">
        <f t="shared" si="160"/>
        <v>-</v>
      </c>
      <c r="CJ185" s="82" t="str">
        <f t="shared" si="161"/>
        <v>-</v>
      </c>
      <c r="CK185" s="82" t="str">
        <f t="shared" si="162"/>
        <v>-</v>
      </c>
    </row>
    <row r="186" spans="1:89" s="82" customFormat="1" ht="18" customHeight="1">
      <c r="A186" s="81" t="str">
        <f>scriv!AH148</f>
        <v/>
      </c>
      <c r="B186" s="81" t="str">
        <f>IF(scriv!D148&lt;&gt;"",scriv!D148,"")</f>
        <v/>
      </c>
      <c r="C186" s="81" t="str">
        <f>IF( scriv!AL148&lt;&gt;"", IF(D186&lt;&gt;"","connection ","")&amp;scriv!AL148,IF(D186&lt;&gt;"","connection",""))</f>
        <v/>
      </c>
      <c r="D186" s="82" t="str">
        <f>scriv!AJ148</f>
        <v/>
      </c>
      <c r="E186" s="82" t="str">
        <f>scriv!AK148</f>
        <v/>
      </c>
      <c r="F186" s="156">
        <f>ROW()</f>
        <v>186</v>
      </c>
      <c r="I186" s="81" t="str">
        <f>IF(scriv!AA148&lt;&gt;"",scriv!AA148,J186)</f>
        <v/>
      </c>
      <c r="J186" s="81" t="str">
        <f>IF(scriv!AB148&lt;&gt;"",scriv!AB148,"")</f>
        <v/>
      </c>
      <c r="K186" s="82" t="str">
        <f t="shared" si="119"/>
        <v>none</v>
      </c>
      <c r="L186" s="82" t="str">
        <f t="shared" si="120"/>
        <v>+++&amp;speakTT=</v>
      </c>
      <c r="M186" s="82" t="str">
        <f t="shared" si="117"/>
        <v>OpenClose</v>
      </c>
      <c r="N186" s="82" t="str">
        <f t="shared" si="121"/>
        <v/>
      </c>
      <c r="O186" s="119" t="str">
        <f t="shared" si="122"/>
        <v/>
      </c>
      <c r="P186" s="81" t="str">
        <f>IF(scriv!I148&lt;&gt;"",scriv!I148,"")</f>
        <v/>
      </c>
      <c r="Q186" s="81" t="str">
        <f>IF(scriv!J148&lt;&gt;"",scriv!J148,"")</f>
        <v/>
      </c>
      <c r="R186" s="81">
        <f>IF(scriv!K148&lt;&gt;"",scriv!K148,
IF(I186&lt;&gt;"",1,$R$36))</f>
        <v>0</v>
      </c>
      <c r="S186" s="81" t="str">
        <f>IF(scriv!L148&lt;&gt;"",scriv!L148,
IF(scriv!AB148&lt;&gt;"",$S$36,"none"))</f>
        <v>none</v>
      </c>
      <c r="T186" s="81" t="str">
        <f>IF(scriv!Q148&lt;&gt;"",scriv!Q148,"")</f>
        <v/>
      </c>
      <c r="U186" s="81" t="str">
        <f>IF(scriv!R148&lt;&gt;"",scriv!R148,"")</f>
        <v/>
      </c>
      <c r="V186" s="81" t="str">
        <f>IF(scriv!S148&lt;&gt;"",scriv!S148,"")</f>
        <v/>
      </c>
      <c r="W186" s="81" t="str">
        <f>IF(scriv!T148&lt;&gt;"",scriv!T148,"")</f>
        <v/>
      </c>
      <c r="X186" s="81" t="str">
        <f>IF($E186="",
( IF(scriv!AD148&lt;&gt;"", LEFT( scriv!AD148, FIND(",",scriv!AD148)-1) &amp; "=" &amp; $AH186 &amp; RIGHT( scriv!AD148, LEN(scriv!AD148) + 1 - FIND(",",scriv!AD148)),
  IF($X$36&lt;&gt;"",LEFT( X$36, FIND(",",X$36)-1) &amp; "=" &amp; $AH186 &amp; RIGHT( X$36, LEN(X$36) + 1 - FIND(",",X$36)),""))),
IF(scriv!M148&lt;&gt;"", LEFT( scriv!M148, FIND(",",scriv!M148)-1) &amp; "=" &amp; $AH186 &amp; RIGHT( scriv!M148, LEN(scriv!M148) + 1 - FIND(",",scriv!M148)),
LEFT( X$37, FIND(",",X$37)-1) &amp; "=" &amp; $AH186 &amp; RIGHT( X$37, LEN(X$37) + 1 - FIND(",",X$37))))</f>
        <v>fadeOn=,0.6</v>
      </c>
      <c r="Y186" s="81" t="str">
        <f>IF($E186="",
( IF(scriv!AE148&lt;&gt;"", LEFT( scriv!AE148, FIND(",",scriv!AE148)-1) &amp; "=" &amp; $AH186 &amp; RIGHT( scriv!AE148, LEN(scriv!AE148) + 1 - FIND(",",scriv!AE148)),
  IF($Y$36&lt;&gt;"",LEFT( Y$36, FIND(",",Y$36)-1) &amp; "=" &amp; $AH186 &amp; RIGHT( Y$36, LEN(Y$36) + 1 - FIND(",",Y$36)),""))),
IF(scriv!N148&lt;&gt;"", LEFT( scriv!N148, FIND(",",scriv!N148)-1) &amp; "=" &amp; $AH186 &amp; RIGHT( scriv!N148, LEN(scriv!N148) + 1 - FIND(",",scriv!N148)),
LEFT( Y$37, FIND(",",Y$37)-1) &amp; "=" &amp; $AH186 &amp; RIGHT( Y$37, LEN(Y$37) + 1 - FIND(",",Y$37))))</f>
        <v>fadeOff=,0.6</v>
      </c>
      <c r="Z186" s="81" t="str">
        <f>IF($E186="",
( IF(scriv!AF148&lt;&gt;"", LEFT( scriv!AF148, FIND(",",scriv!AF148)-1) &amp; "=" &amp; $AH186 &amp; RIGHT( scriv!AF148, LEN(scriv!AF148) + 1 - FIND(",",scriv!AF148)),
  IF($Z$36&lt;&gt;"",LEFT( Z$36, FIND(",",Z$36)-1) &amp; "=" &amp; $AH186 &amp; RIGHT( Z$36, LEN(Z$36) + 1 - FIND(",",Z$36)),""))),
IF(scriv!O148&lt;&gt;"", LEFT( scriv!O148, FIND(",",scriv!O148)-1) &amp; "=" &amp; $AH186 &amp; RIGHT( scriv!O148, LEN(scriv!O148) + 1 - FIND(",",scriv!O148)),
LEFT( Z$37, FIND(",",Z$37)-1) &amp; "=" &amp; $AH186 &amp; RIGHT( Z$37, LEN(Z$37) + 1 - FIND(",",Z$37))))</f>
        <v>drawOpen=,1.2</v>
      </c>
      <c r="AA186" s="81" t="str">
        <f>IF($E186="",
( IF(scriv!AG148&lt;&gt;"", LEFT( scriv!AG148, FIND(",",scriv!AG148)-1) &amp; "=" &amp; $AH186 &amp; RIGHT( scriv!AG148, LEN(scriv!AG148) + 1 - FIND(",",scriv!AG148)),
  IF($AA$36&lt;&gt;"",LEFT( AA$36, FIND(",",AA$36)-1) &amp; "=" &amp; $AH186 &amp; RIGHT( AA$36, LEN(AA$36) + 1 - FIND(",",AA$36)),""))),
IF(scriv!P148&lt;&gt;"", LEFT( scriv!P148, FIND(",",scriv!P148)-1) &amp; "=" &amp; $AH186 &amp; RIGHT( scriv!P148, LEN(scriv!P148) + 1 - FIND(",",scriv!P148)),
LEFT( AA$37, FIND(",",AA$37)-1) &amp; "=" &amp; $AH186 &amp; RIGHT( AA$37, LEN(AA$37) + 1 - FIND(",",AA$37))))</f>
        <v>drawClose=,1.2</v>
      </c>
      <c r="AB186" s="167" t="str">
        <f t="shared" si="116"/>
        <v>noTitle</v>
      </c>
      <c r="AC186" s="167"/>
      <c r="AD186" s="45"/>
      <c r="AE186" s="168"/>
      <c r="AF186" s="169">
        <f>IF(D186="",scriv!B148,"")</f>
        <v>0</v>
      </c>
      <c r="AG186" s="170" t="str">
        <f t="shared" si="123"/>
        <v/>
      </c>
      <c r="AH186" s="169" t="str">
        <f t="shared" si="124"/>
        <v/>
      </c>
      <c r="AI186" s="169" t="str">
        <f t="shared" si="125"/>
        <v/>
      </c>
      <c r="AJ186" s="86">
        <f>ROUNDDOWN( (LEN(scriv!B148)+1) / 2, 0 )</f>
        <v>0</v>
      </c>
      <c r="AK186" s="82">
        <f t="shared" si="126"/>
        <v>0</v>
      </c>
      <c r="AL186" s="82" t="str">
        <f t="shared" si="127"/>
        <v>-</v>
      </c>
      <c r="AM186" s="82" t="str">
        <f t="shared" si="128"/>
        <v>-</v>
      </c>
      <c r="AN186" s="82" t="str">
        <f t="shared" si="129"/>
        <v>-</v>
      </c>
      <c r="AO186" s="82" t="str">
        <f t="shared" si="130"/>
        <v>-</v>
      </c>
      <c r="AP186" s="82" t="str">
        <f t="shared" si="131"/>
        <v>-</v>
      </c>
      <c r="AQ186" s="82" t="str">
        <f t="shared" si="132"/>
        <v>-</v>
      </c>
      <c r="AR186" s="82" t="str">
        <f t="shared" si="133"/>
        <v>-</v>
      </c>
      <c r="AT186" s="82">
        <f t="shared" si="134"/>
        <v>10</v>
      </c>
      <c r="AU186" s="82" t="str">
        <f ca="1">IF(    MAX(OFFSET(AL186,0,0,MATCH("-",AL186:AL$638,0))) = 0,"",
IFERROR(MAX(OFFSET(AL186,0,0,MATCH("-",AL186:AL$638,0))),""))</f>
        <v/>
      </c>
      <c r="AV186" s="82" t="str">
        <f ca="1">IF(    MAX(OFFSET(AM186,0,0,MATCH("-",AM186:AM$638,0))) = 0,"",
IFERROR(MAX(OFFSET(AM186,0,0,MATCH("-",AM186:AM$638,0))),""))</f>
        <v/>
      </c>
      <c r="AW186" s="82" t="str">
        <f ca="1">IF(    MAX(OFFSET(AN186,0,0,MATCH("-",AN186:AN$638,0))) = 0,"",
IFERROR(MAX(OFFSET(AN186,0,0,MATCH("-",AN186:AN$638,0))),""))</f>
        <v/>
      </c>
      <c r="AX186" s="82" t="str">
        <f ca="1">IF(    MAX(OFFSET(AO186,0,0,MATCH("-",AO186:AO$638,0))) = 0,"",
IFERROR(MAX(OFFSET(AO186,0,0,MATCH("-",AO186:AO$638,0))),""))</f>
        <v/>
      </c>
      <c r="AY186" s="82" t="str">
        <f ca="1">IF(    MAX(OFFSET(AP186,0,0,MATCH("-",AP186:AP$638,0))) = 0,"",
IFERROR(MAX(OFFSET(AP186,0,0,MATCH("-",AP186:AP$638,0))),""))</f>
        <v/>
      </c>
      <c r="AZ186" s="82" t="str">
        <f ca="1">IF(    MAX(OFFSET(AQ186,0,0,MATCH("-",AQ186:AQ$638,0))) = 0,"",
IFERROR(MAX(OFFSET(AQ186,0,0,MATCH("-",AQ186:AQ$638,0))),""))</f>
        <v/>
      </c>
      <c r="BA186" s="82" t="str">
        <f ca="1">IF(    MAX(OFFSET(AR186,0,0,MATCH("-",AR186:AR$638,0))) = 0,"",
IFERROR(MAX(OFFSET(AR186,0,0,MATCH("-",AR186:AR$638,0))),""))</f>
        <v/>
      </c>
      <c r="BB186" s="112">
        <f t="shared" ca="1" si="135"/>
        <v>-198</v>
      </c>
      <c r="BC186" s="111" t="str">
        <f t="shared" ca="1" si="136"/>
        <v>Radius</v>
      </c>
      <c r="BD186" s="112">
        <f t="shared" ca="1" si="137"/>
        <v>0</v>
      </c>
      <c r="BE186" s="111">
        <f t="shared" ca="1" si="138"/>
        <v>200</v>
      </c>
      <c r="BF186" s="113" t="e">
        <f t="shared" ca="1" si="139"/>
        <v>#VALUE!</v>
      </c>
      <c r="BG186" s="113" t="e">
        <f t="shared" ca="1" si="140"/>
        <v>#VALUE!</v>
      </c>
      <c r="BH186" s="112">
        <f t="shared" ca="1" si="141"/>
        <v>2000</v>
      </c>
      <c r="BI186" s="112">
        <f t="shared" ca="1" si="142"/>
        <v>200</v>
      </c>
      <c r="BJ186" s="157"/>
      <c r="BK186" s="157"/>
      <c r="BL186" s="158" t="str">
        <f>scriv!AI148</f>
        <v/>
      </c>
      <c r="BM186" s="157"/>
      <c r="BN186" s="157" t="str">
        <f t="shared" si="143"/>
        <v>node</v>
      </c>
      <c r="BO186" s="157"/>
      <c r="BP186" s="159">
        <f t="shared" ca="1" si="144"/>
        <v>0</v>
      </c>
      <c r="BQ186" s="159">
        <f t="shared" ca="1" si="145"/>
        <v>0</v>
      </c>
      <c r="BR186" s="159">
        <f t="shared" si="146"/>
        <v>1</v>
      </c>
      <c r="BS186" s="159" t="str">
        <f t="shared" si="147"/>
        <v>symbol</v>
      </c>
      <c r="BT186" s="157" t="str">
        <f ca="1">IF(scriv!V148&lt;&gt;"",scriv!V148,
IF(E186="",IFERROR(VLOOKUP(BL186,$AH$40:$BT$638,39,FALSE),$BT$36),
$BT$37))</f>
        <v>NodeSquare</v>
      </c>
      <c r="BU186" s="166">
        <f t="shared" ca="1" si="148"/>
        <v>2000</v>
      </c>
      <c r="BV186" s="166">
        <f t="shared" ca="1" si="149"/>
        <v>200</v>
      </c>
      <c r="BW186" s="166">
        <f t="shared" ca="1" si="150"/>
        <v>0</v>
      </c>
      <c r="BX186" s="166">
        <f t="shared" ca="1" si="151"/>
        <v>0</v>
      </c>
      <c r="BY186" s="180" t="str">
        <f t="shared" si="152"/>
        <v/>
      </c>
      <c r="BZ186" s="180" t="str">
        <f t="shared" si="153"/>
        <v/>
      </c>
      <c r="CA186" s="81" t="str">
        <f>IF(scriv!E148&lt;&gt;"",scriv!E148,"")</f>
        <v/>
      </c>
      <c r="CB186" s="82">
        <f t="shared" si="118"/>
        <v>0</v>
      </c>
      <c r="CC186" s="82">
        <f t="shared" si="154"/>
        <v>0</v>
      </c>
      <c r="CD186" s="82" t="str">
        <f t="shared" si="155"/>
        <v>-</v>
      </c>
      <c r="CE186" s="82" t="str">
        <f t="shared" si="156"/>
        <v>-</v>
      </c>
      <c r="CF186" s="82" t="str">
        <f t="shared" si="157"/>
        <v>-</v>
      </c>
      <c r="CG186" s="82" t="str">
        <f t="shared" si="158"/>
        <v>-</v>
      </c>
      <c r="CH186" s="82" t="str">
        <f t="shared" si="159"/>
        <v>-</v>
      </c>
      <c r="CI186" s="82" t="str">
        <f t="shared" si="160"/>
        <v>-</v>
      </c>
      <c r="CJ186" s="82" t="str">
        <f t="shared" si="161"/>
        <v>-</v>
      </c>
      <c r="CK186" s="82" t="str">
        <f t="shared" si="162"/>
        <v>-</v>
      </c>
    </row>
    <row r="187" spans="1:89" s="82" customFormat="1" ht="18" customHeight="1">
      <c r="A187" s="81" t="str">
        <f>scriv!AH149</f>
        <v/>
      </c>
      <c r="B187" s="81" t="str">
        <f>IF(scriv!D149&lt;&gt;"",scriv!D149,"")</f>
        <v/>
      </c>
      <c r="C187" s="81" t="str">
        <f>IF( scriv!AL149&lt;&gt;"", IF(D187&lt;&gt;"","connection ","")&amp;scriv!AL149,IF(D187&lt;&gt;"","connection",""))</f>
        <v/>
      </c>
      <c r="D187" s="82" t="str">
        <f>scriv!AJ149</f>
        <v/>
      </c>
      <c r="E187" s="82" t="str">
        <f>scriv!AK149</f>
        <v/>
      </c>
      <c r="F187" s="156">
        <f>ROW()</f>
        <v>187</v>
      </c>
      <c r="I187" s="81" t="str">
        <f>IF(scriv!AA149&lt;&gt;"",scriv!AA149,J187)</f>
        <v/>
      </c>
      <c r="J187" s="81" t="str">
        <f>IF(scriv!AB149&lt;&gt;"",scriv!AB149,"")</f>
        <v/>
      </c>
      <c r="K187" s="82" t="str">
        <f t="shared" si="119"/>
        <v>none</v>
      </c>
      <c r="L187" s="82" t="str">
        <f t="shared" si="120"/>
        <v>+++&amp;speakTT=</v>
      </c>
      <c r="M187" s="82" t="str">
        <f t="shared" si="117"/>
        <v>OpenClose</v>
      </c>
      <c r="N187" s="82" t="str">
        <f t="shared" si="121"/>
        <v/>
      </c>
      <c r="O187" s="119" t="str">
        <f t="shared" si="122"/>
        <v/>
      </c>
      <c r="P187" s="81" t="str">
        <f>IF(scriv!I149&lt;&gt;"",scriv!I149,"")</f>
        <v/>
      </c>
      <c r="Q187" s="81" t="str">
        <f>IF(scriv!J149&lt;&gt;"",scriv!J149,"")</f>
        <v/>
      </c>
      <c r="R187" s="81">
        <f>IF(scriv!K149&lt;&gt;"",scriv!K149,
IF(I187&lt;&gt;"",1,$R$36))</f>
        <v>0</v>
      </c>
      <c r="S187" s="81" t="str">
        <f>IF(scriv!L149&lt;&gt;"",scriv!L149,
IF(scriv!AB149&lt;&gt;"",$S$36,"none"))</f>
        <v>none</v>
      </c>
      <c r="T187" s="81" t="str">
        <f>IF(scriv!Q149&lt;&gt;"",scriv!Q149,"")</f>
        <v/>
      </c>
      <c r="U187" s="81" t="str">
        <f>IF(scriv!R149&lt;&gt;"",scriv!R149,"")</f>
        <v/>
      </c>
      <c r="V187" s="81" t="str">
        <f>IF(scriv!S149&lt;&gt;"",scriv!S149,"")</f>
        <v/>
      </c>
      <c r="W187" s="81" t="str">
        <f>IF(scriv!T149&lt;&gt;"",scriv!T149,"")</f>
        <v/>
      </c>
      <c r="X187" s="81" t="str">
        <f>IF($E187="",
( IF(scriv!AD149&lt;&gt;"", LEFT( scriv!AD149, FIND(",",scriv!AD149)-1) &amp; "=" &amp; $AH187 &amp; RIGHT( scriv!AD149, LEN(scriv!AD149) + 1 - FIND(",",scriv!AD149)),
  IF($X$36&lt;&gt;"",LEFT( X$36, FIND(",",X$36)-1) &amp; "=" &amp; $AH187 &amp; RIGHT( X$36, LEN(X$36) + 1 - FIND(",",X$36)),""))),
IF(scriv!M149&lt;&gt;"", LEFT( scriv!M149, FIND(",",scriv!M149)-1) &amp; "=" &amp; $AH187 &amp; RIGHT( scriv!M149, LEN(scriv!M149) + 1 - FIND(",",scriv!M149)),
LEFT( X$37, FIND(",",X$37)-1) &amp; "=" &amp; $AH187 &amp; RIGHT( X$37, LEN(X$37) + 1 - FIND(",",X$37))))</f>
        <v>fadeOn=,0.6</v>
      </c>
      <c r="Y187" s="81" t="str">
        <f>IF($E187="",
( IF(scriv!AE149&lt;&gt;"", LEFT( scriv!AE149, FIND(",",scriv!AE149)-1) &amp; "=" &amp; $AH187 &amp; RIGHT( scriv!AE149, LEN(scriv!AE149) + 1 - FIND(",",scriv!AE149)),
  IF($Y$36&lt;&gt;"",LEFT( Y$36, FIND(",",Y$36)-1) &amp; "=" &amp; $AH187 &amp; RIGHT( Y$36, LEN(Y$36) + 1 - FIND(",",Y$36)),""))),
IF(scriv!N149&lt;&gt;"", LEFT( scriv!N149, FIND(",",scriv!N149)-1) &amp; "=" &amp; $AH187 &amp; RIGHT( scriv!N149, LEN(scriv!N149) + 1 - FIND(",",scriv!N149)),
LEFT( Y$37, FIND(",",Y$37)-1) &amp; "=" &amp; $AH187 &amp; RIGHT( Y$37, LEN(Y$37) + 1 - FIND(",",Y$37))))</f>
        <v>fadeOff=,0.6</v>
      </c>
      <c r="Z187" s="81" t="str">
        <f>IF($E187="",
( IF(scriv!AF149&lt;&gt;"", LEFT( scriv!AF149, FIND(",",scriv!AF149)-1) &amp; "=" &amp; $AH187 &amp; RIGHT( scriv!AF149, LEN(scriv!AF149) + 1 - FIND(",",scriv!AF149)),
  IF($Z$36&lt;&gt;"",LEFT( Z$36, FIND(",",Z$36)-1) &amp; "=" &amp; $AH187 &amp; RIGHT( Z$36, LEN(Z$36) + 1 - FIND(",",Z$36)),""))),
IF(scriv!O149&lt;&gt;"", LEFT( scriv!O149, FIND(",",scriv!O149)-1) &amp; "=" &amp; $AH187 &amp; RIGHT( scriv!O149, LEN(scriv!O149) + 1 - FIND(",",scriv!O149)),
LEFT( Z$37, FIND(",",Z$37)-1) &amp; "=" &amp; $AH187 &amp; RIGHT( Z$37, LEN(Z$37) + 1 - FIND(",",Z$37))))</f>
        <v>drawOpen=,1.2</v>
      </c>
      <c r="AA187" s="81" t="str">
        <f>IF($E187="",
( IF(scriv!AG149&lt;&gt;"", LEFT( scriv!AG149, FIND(",",scriv!AG149)-1) &amp; "=" &amp; $AH187 &amp; RIGHT( scriv!AG149, LEN(scriv!AG149) + 1 - FIND(",",scriv!AG149)),
  IF($AA$36&lt;&gt;"",LEFT( AA$36, FIND(",",AA$36)-1) &amp; "=" &amp; $AH187 &amp; RIGHT( AA$36, LEN(AA$36) + 1 - FIND(",",AA$36)),""))),
IF(scriv!P149&lt;&gt;"", LEFT( scriv!P149, FIND(",",scriv!P149)-1) &amp; "=" &amp; $AH187 &amp; RIGHT( scriv!P149, LEN(scriv!P149) + 1 - FIND(",",scriv!P149)),
LEFT( AA$37, FIND(",",AA$37)-1) &amp; "=" &amp; $AH187 &amp; RIGHT( AA$37, LEN(AA$37) + 1 - FIND(",",AA$37))))</f>
        <v>drawClose=,1.2</v>
      </c>
      <c r="AB187" s="167" t="str">
        <f t="shared" si="116"/>
        <v>noTitle</v>
      </c>
      <c r="AC187" s="167"/>
      <c r="AD187" s="45"/>
      <c r="AE187" s="168"/>
      <c r="AF187" s="169">
        <f>IF(D187="",scriv!B149,"")</f>
        <v>0</v>
      </c>
      <c r="AG187" s="170" t="str">
        <f t="shared" si="123"/>
        <v/>
      </c>
      <c r="AH187" s="169" t="str">
        <f t="shared" si="124"/>
        <v/>
      </c>
      <c r="AI187" s="169" t="str">
        <f t="shared" si="125"/>
        <v/>
      </c>
      <c r="AJ187" s="86">
        <f>ROUNDDOWN( (LEN(scriv!B149)+1) / 2, 0 )</f>
        <v>0</v>
      </c>
      <c r="AK187" s="82">
        <f t="shared" si="126"/>
        <v>0</v>
      </c>
      <c r="AL187" s="82" t="str">
        <f t="shared" si="127"/>
        <v>-</v>
      </c>
      <c r="AM187" s="82" t="str">
        <f t="shared" si="128"/>
        <v>-</v>
      </c>
      <c r="AN187" s="82" t="str">
        <f t="shared" si="129"/>
        <v>-</v>
      </c>
      <c r="AO187" s="82" t="str">
        <f t="shared" si="130"/>
        <v>-</v>
      </c>
      <c r="AP187" s="82" t="str">
        <f t="shared" si="131"/>
        <v>-</v>
      </c>
      <c r="AQ187" s="82" t="str">
        <f t="shared" si="132"/>
        <v>-</v>
      </c>
      <c r="AR187" s="82" t="str">
        <f t="shared" si="133"/>
        <v>-</v>
      </c>
      <c r="AT187" s="82">
        <f t="shared" si="134"/>
        <v>10</v>
      </c>
      <c r="AU187" s="82" t="str">
        <f ca="1">IF(    MAX(OFFSET(AL187,0,0,MATCH("-",AL187:AL$638,0))) = 0,"",
IFERROR(MAX(OFFSET(AL187,0,0,MATCH("-",AL187:AL$638,0))),""))</f>
        <v/>
      </c>
      <c r="AV187" s="82" t="str">
        <f ca="1">IF(    MAX(OFFSET(AM187,0,0,MATCH("-",AM187:AM$638,0))) = 0,"",
IFERROR(MAX(OFFSET(AM187,0,0,MATCH("-",AM187:AM$638,0))),""))</f>
        <v/>
      </c>
      <c r="AW187" s="82" t="str">
        <f ca="1">IF(    MAX(OFFSET(AN187,0,0,MATCH("-",AN187:AN$638,0))) = 0,"",
IFERROR(MAX(OFFSET(AN187,0,0,MATCH("-",AN187:AN$638,0))),""))</f>
        <v/>
      </c>
      <c r="AX187" s="82" t="str">
        <f ca="1">IF(    MAX(OFFSET(AO187,0,0,MATCH("-",AO187:AO$638,0))) = 0,"",
IFERROR(MAX(OFFSET(AO187,0,0,MATCH("-",AO187:AO$638,0))),""))</f>
        <v/>
      </c>
      <c r="AY187" s="82" t="str">
        <f ca="1">IF(    MAX(OFFSET(AP187,0,0,MATCH("-",AP187:AP$638,0))) = 0,"",
IFERROR(MAX(OFFSET(AP187,0,0,MATCH("-",AP187:AP$638,0))),""))</f>
        <v/>
      </c>
      <c r="AZ187" s="82" t="str">
        <f ca="1">IF(    MAX(OFFSET(AQ187,0,0,MATCH("-",AQ187:AQ$638,0))) = 0,"",
IFERROR(MAX(OFFSET(AQ187,0,0,MATCH("-",AQ187:AQ$638,0))),""))</f>
        <v/>
      </c>
      <c r="BA187" s="82" t="str">
        <f ca="1">IF(    MAX(OFFSET(AR187,0,0,MATCH("-",AR187:AR$638,0))) = 0,"",
IFERROR(MAX(OFFSET(AR187,0,0,MATCH("-",AR187:AR$638,0))),""))</f>
        <v/>
      </c>
      <c r="BB187" s="112">
        <f t="shared" ca="1" si="135"/>
        <v>-198</v>
      </c>
      <c r="BC187" s="111" t="str">
        <f t="shared" ca="1" si="136"/>
        <v>Radius</v>
      </c>
      <c r="BD187" s="112">
        <f t="shared" ca="1" si="137"/>
        <v>0</v>
      </c>
      <c r="BE187" s="111">
        <f t="shared" ca="1" si="138"/>
        <v>200</v>
      </c>
      <c r="BF187" s="113" t="e">
        <f t="shared" ca="1" si="139"/>
        <v>#VALUE!</v>
      </c>
      <c r="BG187" s="113" t="e">
        <f t="shared" ca="1" si="140"/>
        <v>#VALUE!</v>
      </c>
      <c r="BH187" s="112">
        <f t="shared" ca="1" si="141"/>
        <v>2000</v>
      </c>
      <c r="BI187" s="112">
        <f t="shared" ca="1" si="142"/>
        <v>200</v>
      </c>
      <c r="BJ187" s="157"/>
      <c r="BK187" s="157"/>
      <c r="BL187" s="158" t="str">
        <f>scriv!AI149</f>
        <v/>
      </c>
      <c r="BM187" s="157"/>
      <c r="BN187" s="157" t="str">
        <f t="shared" si="143"/>
        <v>node</v>
      </c>
      <c r="BO187" s="157"/>
      <c r="BP187" s="159">
        <f t="shared" ca="1" si="144"/>
        <v>0</v>
      </c>
      <c r="BQ187" s="159">
        <f t="shared" ca="1" si="145"/>
        <v>0</v>
      </c>
      <c r="BR187" s="159">
        <f t="shared" si="146"/>
        <v>1</v>
      </c>
      <c r="BS187" s="159" t="str">
        <f t="shared" si="147"/>
        <v>symbol</v>
      </c>
      <c r="BT187" s="157" t="str">
        <f ca="1">IF(scriv!V149&lt;&gt;"",scriv!V149,
IF(E187="",IFERROR(VLOOKUP(BL187,$AH$40:$BT$638,39,FALSE),$BT$36),
$BT$37))</f>
        <v>NodeSquare</v>
      </c>
      <c r="BU187" s="166">
        <f t="shared" ca="1" si="148"/>
        <v>2000</v>
      </c>
      <c r="BV187" s="166">
        <f t="shared" ca="1" si="149"/>
        <v>200</v>
      </c>
      <c r="BW187" s="166">
        <f t="shared" ca="1" si="150"/>
        <v>0</v>
      </c>
      <c r="BX187" s="166">
        <f t="shared" ca="1" si="151"/>
        <v>0</v>
      </c>
      <c r="BY187" s="180" t="str">
        <f t="shared" si="152"/>
        <v/>
      </c>
      <c r="BZ187" s="180" t="str">
        <f t="shared" si="153"/>
        <v/>
      </c>
      <c r="CA187" s="81" t="str">
        <f>IF(scriv!E149&lt;&gt;"",scriv!E149,"")</f>
        <v/>
      </c>
      <c r="CB187" s="82">
        <f t="shared" si="118"/>
        <v>0</v>
      </c>
      <c r="CC187" s="82">
        <f t="shared" si="154"/>
        <v>0</v>
      </c>
      <c r="CD187" s="82" t="str">
        <f t="shared" si="155"/>
        <v>-</v>
      </c>
      <c r="CE187" s="82" t="str">
        <f t="shared" si="156"/>
        <v>-</v>
      </c>
      <c r="CF187" s="82" t="str">
        <f t="shared" si="157"/>
        <v>-</v>
      </c>
      <c r="CG187" s="82" t="str">
        <f t="shared" si="158"/>
        <v>-</v>
      </c>
      <c r="CH187" s="82" t="str">
        <f t="shared" si="159"/>
        <v>-</v>
      </c>
      <c r="CI187" s="82" t="str">
        <f t="shared" si="160"/>
        <v>-</v>
      </c>
      <c r="CJ187" s="82" t="str">
        <f t="shared" si="161"/>
        <v>-</v>
      </c>
      <c r="CK187" s="82" t="str">
        <f t="shared" si="162"/>
        <v>-</v>
      </c>
    </row>
    <row r="188" spans="1:89" s="82" customFormat="1" ht="18" customHeight="1">
      <c r="A188" s="81" t="str">
        <f>scriv!AH150</f>
        <v/>
      </c>
      <c r="B188" s="81" t="str">
        <f>IF(scriv!D150&lt;&gt;"",scriv!D150,"")</f>
        <v/>
      </c>
      <c r="C188" s="81" t="str">
        <f>IF( scriv!AL150&lt;&gt;"", IF(D188&lt;&gt;"","connection ","")&amp;scriv!AL150,IF(D188&lt;&gt;"","connection",""))</f>
        <v/>
      </c>
      <c r="D188" s="82" t="str">
        <f>scriv!AJ150</f>
        <v/>
      </c>
      <c r="E188" s="82" t="str">
        <f>scriv!AK150</f>
        <v/>
      </c>
      <c r="F188" s="156">
        <f>ROW()</f>
        <v>188</v>
      </c>
      <c r="I188" s="81" t="str">
        <f>IF(scriv!AA150&lt;&gt;"",scriv!AA150,J188)</f>
        <v/>
      </c>
      <c r="J188" s="81" t="str">
        <f>IF(scriv!AB150&lt;&gt;"",scriv!AB150,"")</f>
        <v/>
      </c>
      <c r="K188" s="82" t="str">
        <f t="shared" si="119"/>
        <v>none</v>
      </c>
      <c r="L188" s="82" t="str">
        <f t="shared" si="120"/>
        <v>+++&amp;speakTT=</v>
      </c>
      <c r="M188" s="82" t="str">
        <f t="shared" si="117"/>
        <v>OpenClose</v>
      </c>
      <c r="N188" s="82" t="str">
        <f t="shared" si="121"/>
        <v/>
      </c>
      <c r="O188" s="119" t="str">
        <f t="shared" si="122"/>
        <v/>
      </c>
      <c r="P188" s="81" t="str">
        <f>IF(scriv!I150&lt;&gt;"",scriv!I150,"")</f>
        <v/>
      </c>
      <c r="Q188" s="81" t="str">
        <f>IF(scriv!J150&lt;&gt;"",scriv!J150,"")</f>
        <v/>
      </c>
      <c r="R188" s="81">
        <f>IF(scriv!K150&lt;&gt;"",scriv!K150,
IF(I188&lt;&gt;"",1,$R$36))</f>
        <v>0</v>
      </c>
      <c r="S188" s="81" t="str">
        <f>IF(scriv!L150&lt;&gt;"",scriv!L150,
IF(scriv!AB150&lt;&gt;"",$S$36,"none"))</f>
        <v>none</v>
      </c>
      <c r="T188" s="81" t="str">
        <f>IF(scriv!Q150&lt;&gt;"",scriv!Q150,"")</f>
        <v/>
      </c>
      <c r="U188" s="81" t="str">
        <f>IF(scriv!R150&lt;&gt;"",scriv!R150,"")</f>
        <v/>
      </c>
      <c r="V188" s="81" t="str">
        <f>IF(scriv!S150&lt;&gt;"",scriv!S150,"")</f>
        <v/>
      </c>
      <c r="W188" s="81" t="str">
        <f>IF(scriv!T150&lt;&gt;"",scriv!T150,"")</f>
        <v/>
      </c>
      <c r="X188" s="81" t="str">
        <f>IF($E188="",
( IF(scriv!AD150&lt;&gt;"", LEFT( scriv!AD150, FIND(",",scriv!AD150)-1) &amp; "=" &amp; $AH188 &amp; RIGHT( scriv!AD150, LEN(scriv!AD150) + 1 - FIND(",",scriv!AD150)),
  IF($X$36&lt;&gt;"",LEFT( X$36, FIND(",",X$36)-1) &amp; "=" &amp; $AH188 &amp; RIGHT( X$36, LEN(X$36) + 1 - FIND(",",X$36)),""))),
IF(scriv!M150&lt;&gt;"", LEFT( scriv!M150, FIND(",",scriv!M150)-1) &amp; "=" &amp; $AH188 &amp; RIGHT( scriv!M150, LEN(scriv!M150) + 1 - FIND(",",scriv!M150)),
LEFT( X$37, FIND(",",X$37)-1) &amp; "=" &amp; $AH188 &amp; RIGHT( X$37, LEN(X$37) + 1 - FIND(",",X$37))))</f>
        <v>fadeOn=,0.6</v>
      </c>
      <c r="Y188" s="81" t="str">
        <f>IF($E188="",
( IF(scriv!AE150&lt;&gt;"", LEFT( scriv!AE150, FIND(",",scriv!AE150)-1) &amp; "=" &amp; $AH188 &amp; RIGHT( scriv!AE150, LEN(scriv!AE150) + 1 - FIND(",",scriv!AE150)),
  IF($Y$36&lt;&gt;"",LEFT( Y$36, FIND(",",Y$36)-1) &amp; "=" &amp; $AH188 &amp; RIGHT( Y$36, LEN(Y$36) + 1 - FIND(",",Y$36)),""))),
IF(scriv!N150&lt;&gt;"", LEFT( scriv!N150, FIND(",",scriv!N150)-1) &amp; "=" &amp; $AH188 &amp; RIGHT( scriv!N150, LEN(scriv!N150) + 1 - FIND(",",scriv!N150)),
LEFT( Y$37, FIND(",",Y$37)-1) &amp; "=" &amp; $AH188 &amp; RIGHT( Y$37, LEN(Y$37) + 1 - FIND(",",Y$37))))</f>
        <v>fadeOff=,0.6</v>
      </c>
      <c r="Z188" s="81" t="str">
        <f>IF($E188="",
( IF(scriv!AF150&lt;&gt;"", LEFT( scriv!AF150, FIND(",",scriv!AF150)-1) &amp; "=" &amp; $AH188 &amp; RIGHT( scriv!AF150, LEN(scriv!AF150) + 1 - FIND(",",scriv!AF150)),
  IF($Z$36&lt;&gt;"",LEFT( Z$36, FIND(",",Z$36)-1) &amp; "=" &amp; $AH188 &amp; RIGHT( Z$36, LEN(Z$36) + 1 - FIND(",",Z$36)),""))),
IF(scriv!O150&lt;&gt;"", LEFT( scriv!O150, FIND(",",scriv!O150)-1) &amp; "=" &amp; $AH188 &amp; RIGHT( scriv!O150, LEN(scriv!O150) + 1 - FIND(",",scriv!O150)),
LEFT( Z$37, FIND(",",Z$37)-1) &amp; "=" &amp; $AH188 &amp; RIGHT( Z$37, LEN(Z$37) + 1 - FIND(",",Z$37))))</f>
        <v>drawOpen=,1.2</v>
      </c>
      <c r="AA188" s="81" t="str">
        <f>IF($E188="",
( IF(scriv!AG150&lt;&gt;"", LEFT( scriv!AG150, FIND(",",scriv!AG150)-1) &amp; "=" &amp; $AH188 &amp; RIGHT( scriv!AG150, LEN(scriv!AG150) + 1 - FIND(",",scriv!AG150)),
  IF($AA$36&lt;&gt;"",LEFT( AA$36, FIND(",",AA$36)-1) &amp; "=" &amp; $AH188 &amp; RIGHT( AA$36, LEN(AA$36) + 1 - FIND(",",AA$36)),""))),
IF(scriv!P150&lt;&gt;"", LEFT( scriv!P150, FIND(",",scriv!P150)-1) &amp; "=" &amp; $AH188 &amp; RIGHT( scriv!P150, LEN(scriv!P150) + 1 - FIND(",",scriv!P150)),
LEFT( AA$37, FIND(",",AA$37)-1) &amp; "=" &amp; $AH188 &amp; RIGHT( AA$37, LEN(AA$37) + 1 - FIND(",",AA$37))))</f>
        <v>drawClose=,1.2</v>
      </c>
      <c r="AB188" s="167" t="str">
        <f t="shared" si="116"/>
        <v>noTitle</v>
      </c>
      <c r="AC188" s="167"/>
      <c r="AD188" s="45"/>
      <c r="AE188" s="168"/>
      <c r="AF188" s="169">
        <f>IF(D188="",scriv!B150,"")</f>
        <v>0</v>
      </c>
      <c r="AG188" s="170" t="str">
        <f t="shared" si="123"/>
        <v/>
      </c>
      <c r="AH188" s="169" t="str">
        <f t="shared" si="124"/>
        <v/>
      </c>
      <c r="AI188" s="169" t="str">
        <f t="shared" si="125"/>
        <v/>
      </c>
      <c r="AJ188" s="86">
        <f>ROUNDDOWN( (LEN(scriv!B150)+1) / 2, 0 )</f>
        <v>0</v>
      </c>
      <c r="AK188" s="82">
        <f t="shared" si="126"/>
        <v>0</v>
      </c>
      <c r="AL188" s="82" t="str">
        <f t="shared" si="127"/>
        <v>-</v>
      </c>
      <c r="AM188" s="82" t="str">
        <f t="shared" si="128"/>
        <v>-</v>
      </c>
      <c r="AN188" s="82" t="str">
        <f t="shared" si="129"/>
        <v>-</v>
      </c>
      <c r="AO188" s="82" t="str">
        <f t="shared" si="130"/>
        <v>-</v>
      </c>
      <c r="AP188" s="82" t="str">
        <f t="shared" si="131"/>
        <v>-</v>
      </c>
      <c r="AQ188" s="82" t="str">
        <f t="shared" si="132"/>
        <v>-</v>
      </c>
      <c r="AR188" s="82" t="str">
        <f t="shared" si="133"/>
        <v>-</v>
      </c>
      <c r="AT188" s="82">
        <f t="shared" si="134"/>
        <v>10</v>
      </c>
      <c r="AU188" s="82" t="str">
        <f ca="1">IF(    MAX(OFFSET(AL188,0,0,MATCH("-",AL188:AL$638,0))) = 0,"",
IFERROR(MAX(OFFSET(AL188,0,0,MATCH("-",AL188:AL$638,0))),""))</f>
        <v/>
      </c>
      <c r="AV188" s="82" t="str">
        <f ca="1">IF(    MAX(OFFSET(AM188,0,0,MATCH("-",AM188:AM$638,0))) = 0,"",
IFERROR(MAX(OFFSET(AM188,0,0,MATCH("-",AM188:AM$638,0))),""))</f>
        <v/>
      </c>
      <c r="AW188" s="82" t="str">
        <f ca="1">IF(    MAX(OFFSET(AN188,0,0,MATCH("-",AN188:AN$638,0))) = 0,"",
IFERROR(MAX(OFFSET(AN188,0,0,MATCH("-",AN188:AN$638,0))),""))</f>
        <v/>
      </c>
      <c r="AX188" s="82" t="str">
        <f ca="1">IF(    MAX(OFFSET(AO188,0,0,MATCH("-",AO188:AO$638,0))) = 0,"",
IFERROR(MAX(OFFSET(AO188,0,0,MATCH("-",AO188:AO$638,0))),""))</f>
        <v/>
      </c>
      <c r="AY188" s="82" t="str">
        <f ca="1">IF(    MAX(OFFSET(AP188,0,0,MATCH("-",AP188:AP$638,0))) = 0,"",
IFERROR(MAX(OFFSET(AP188,0,0,MATCH("-",AP188:AP$638,0))),""))</f>
        <v/>
      </c>
      <c r="AZ188" s="82" t="str">
        <f ca="1">IF(    MAX(OFFSET(AQ188,0,0,MATCH("-",AQ188:AQ$638,0))) = 0,"",
IFERROR(MAX(OFFSET(AQ188,0,0,MATCH("-",AQ188:AQ$638,0))),""))</f>
        <v/>
      </c>
      <c r="BA188" s="82" t="str">
        <f ca="1">IF(    MAX(OFFSET(AR188,0,0,MATCH("-",AR188:AR$638,0))) = 0,"",
IFERROR(MAX(OFFSET(AR188,0,0,MATCH("-",AR188:AR$638,0))),""))</f>
        <v/>
      </c>
      <c r="BB188" s="112">
        <f t="shared" ca="1" si="135"/>
        <v>-198</v>
      </c>
      <c r="BC188" s="111" t="str">
        <f t="shared" ca="1" si="136"/>
        <v>Radius</v>
      </c>
      <c r="BD188" s="112">
        <f t="shared" ca="1" si="137"/>
        <v>0</v>
      </c>
      <c r="BE188" s="111">
        <f t="shared" ca="1" si="138"/>
        <v>200</v>
      </c>
      <c r="BF188" s="113" t="e">
        <f t="shared" ca="1" si="139"/>
        <v>#VALUE!</v>
      </c>
      <c r="BG188" s="113" t="e">
        <f t="shared" ca="1" si="140"/>
        <v>#VALUE!</v>
      </c>
      <c r="BH188" s="112">
        <f t="shared" ca="1" si="141"/>
        <v>2000</v>
      </c>
      <c r="BI188" s="112">
        <f t="shared" ca="1" si="142"/>
        <v>200</v>
      </c>
      <c r="BJ188" s="157"/>
      <c r="BK188" s="157"/>
      <c r="BL188" s="158" t="str">
        <f>scriv!AI150</f>
        <v/>
      </c>
      <c r="BM188" s="157"/>
      <c r="BN188" s="157" t="str">
        <f t="shared" si="143"/>
        <v>node</v>
      </c>
      <c r="BO188" s="157"/>
      <c r="BP188" s="159">
        <f t="shared" ca="1" si="144"/>
        <v>0</v>
      </c>
      <c r="BQ188" s="159">
        <f t="shared" ca="1" si="145"/>
        <v>0</v>
      </c>
      <c r="BR188" s="159">
        <f t="shared" si="146"/>
        <v>1</v>
      </c>
      <c r="BS188" s="159" t="str">
        <f t="shared" si="147"/>
        <v>symbol</v>
      </c>
      <c r="BT188" s="157" t="str">
        <f ca="1">IF(scriv!V150&lt;&gt;"",scriv!V150,
IF(E188="",IFERROR(VLOOKUP(BL188,$AH$40:$BT$638,39,FALSE),$BT$36),
$BT$37))</f>
        <v>NodeSquare</v>
      </c>
      <c r="BU188" s="166">
        <f t="shared" ca="1" si="148"/>
        <v>2000</v>
      </c>
      <c r="BV188" s="166">
        <f t="shared" ca="1" si="149"/>
        <v>200</v>
      </c>
      <c r="BW188" s="166">
        <f t="shared" ca="1" si="150"/>
        <v>0</v>
      </c>
      <c r="BX188" s="166">
        <f t="shared" ca="1" si="151"/>
        <v>0</v>
      </c>
      <c r="BY188" s="180" t="str">
        <f t="shared" si="152"/>
        <v/>
      </c>
      <c r="BZ188" s="180" t="str">
        <f t="shared" si="153"/>
        <v/>
      </c>
      <c r="CA188" s="81" t="str">
        <f>IF(scriv!E150&lt;&gt;"",scriv!E150,"")</f>
        <v/>
      </c>
      <c r="CB188" s="82">
        <f t="shared" si="118"/>
        <v>0</v>
      </c>
      <c r="CC188" s="82">
        <f t="shared" si="154"/>
        <v>0</v>
      </c>
      <c r="CD188" s="82" t="str">
        <f t="shared" si="155"/>
        <v>-</v>
      </c>
      <c r="CE188" s="82" t="str">
        <f t="shared" si="156"/>
        <v>-</v>
      </c>
      <c r="CF188" s="82" t="str">
        <f t="shared" si="157"/>
        <v>-</v>
      </c>
      <c r="CG188" s="82" t="str">
        <f t="shared" si="158"/>
        <v>-</v>
      </c>
      <c r="CH188" s="82" t="str">
        <f t="shared" si="159"/>
        <v>-</v>
      </c>
      <c r="CI188" s="82" t="str">
        <f t="shared" si="160"/>
        <v>-</v>
      </c>
      <c r="CJ188" s="82" t="str">
        <f t="shared" si="161"/>
        <v>-</v>
      </c>
      <c r="CK188" s="82" t="str">
        <f t="shared" si="162"/>
        <v>-</v>
      </c>
    </row>
    <row r="189" spans="1:89" s="82" customFormat="1" ht="18" customHeight="1">
      <c r="A189" s="81" t="str">
        <f>scriv!AH151</f>
        <v/>
      </c>
      <c r="B189" s="81" t="str">
        <f>IF(scriv!D151&lt;&gt;"",scriv!D151,"")</f>
        <v/>
      </c>
      <c r="C189" s="81" t="str">
        <f>IF( scriv!AL151&lt;&gt;"", IF(D189&lt;&gt;"","connection ","")&amp;scriv!AL151,IF(D189&lt;&gt;"","connection",""))</f>
        <v/>
      </c>
      <c r="D189" s="82" t="str">
        <f>scriv!AJ151</f>
        <v/>
      </c>
      <c r="E189" s="82" t="str">
        <f>scriv!AK151</f>
        <v/>
      </c>
      <c r="F189" s="156">
        <f>ROW()</f>
        <v>189</v>
      </c>
      <c r="I189" s="81" t="str">
        <f>IF(scriv!AA151&lt;&gt;"",scriv!AA151,J189)</f>
        <v/>
      </c>
      <c r="J189" s="81" t="str">
        <f>IF(scriv!AB151&lt;&gt;"",scriv!AB151,"")</f>
        <v/>
      </c>
      <c r="K189" s="82" t="str">
        <f t="shared" si="119"/>
        <v>none</v>
      </c>
      <c r="L189" s="82" t="str">
        <f t="shared" si="120"/>
        <v>+++&amp;speakTT=</v>
      </c>
      <c r="M189" s="82" t="str">
        <f t="shared" si="117"/>
        <v>OpenClose</v>
      </c>
      <c r="N189" s="82" t="str">
        <f t="shared" si="121"/>
        <v/>
      </c>
      <c r="O189" s="119" t="str">
        <f t="shared" si="122"/>
        <v/>
      </c>
      <c r="P189" s="81" t="str">
        <f>IF(scriv!I151&lt;&gt;"",scriv!I151,"")</f>
        <v/>
      </c>
      <c r="Q189" s="81" t="str">
        <f>IF(scriv!J151&lt;&gt;"",scriv!J151,"")</f>
        <v/>
      </c>
      <c r="R189" s="81">
        <f>IF(scriv!K151&lt;&gt;"",scriv!K151,
IF(I189&lt;&gt;"",1,$R$36))</f>
        <v>0</v>
      </c>
      <c r="S189" s="81" t="str">
        <f>IF(scriv!L151&lt;&gt;"",scriv!L151,
IF(scriv!AB151&lt;&gt;"",$S$36,"none"))</f>
        <v>none</v>
      </c>
      <c r="T189" s="81" t="str">
        <f>IF(scriv!Q151&lt;&gt;"",scriv!Q151,"")</f>
        <v/>
      </c>
      <c r="U189" s="81" t="str">
        <f>IF(scriv!R151&lt;&gt;"",scriv!R151,"")</f>
        <v/>
      </c>
      <c r="V189" s="81" t="str">
        <f>IF(scriv!S151&lt;&gt;"",scriv!S151,"")</f>
        <v/>
      </c>
      <c r="W189" s="81" t="str">
        <f>IF(scriv!T151&lt;&gt;"",scriv!T151,"")</f>
        <v/>
      </c>
      <c r="X189" s="81" t="str">
        <f>IF($E189="",
( IF(scriv!AD151&lt;&gt;"", LEFT( scriv!AD151, FIND(",",scriv!AD151)-1) &amp; "=" &amp; $AH189 &amp; RIGHT( scriv!AD151, LEN(scriv!AD151) + 1 - FIND(",",scriv!AD151)),
  IF($X$36&lt;&gt;"",LEFT( X$36, FIND(",",X$36)-1) &amp; "=" &amp; $AH189 &amp; RIGHT( X$36, LEN(X$36) + 1 - FIND(",",X$36)),""))),
IF(scriv!M151&lt;&gt;"", LEFT( scriv!M151, FIND(",",scriv!M151)-1) &amp; "=" &amp; $AH189 &amp; RIGHT( scriv!M151, LEN(scriv!M151) + 1 - FIND(",",scriv!M151)),
LEFT( X$37, FIND(",",X$37)-1) &amp; "=" &amp; $AH189 &amp; RIGHT( X$37, LEN(X$37) + 1 - FIND(",",X$37))))</f>
        <v>fadeOn=,0.6</v>
      </c>
      <c r="Y189" s="81" t="str">
        <f>IF($E189="",
( IF(scriv!AE151&lt;&gt;"", LEFT( scriv!AE151, FIND(",",scriv!AE151)-1) &amp; "=" &amp; $AH189 &amp; RIGHT( scriv!AE151, LEN(scriv!AE151) + 1 - FIND(",",scriv!AE151)),
  IF($Y$36&lt;&gt;"",LEFT( Y$36, FIND(",",Y$36)-1) &amp; "=" &amp; $AH189 &amp; RIGHT( Y$36, LEN(Y$36) + 1 - FIND(",",Y$36)),""))),
IF(scriv!N151&lt;&gt;"", LEFT( scriv!N151, FIND(",",scriv!N151)-1) &amp; "=" &amp; $AH189 &amp; RIGHT( scriv!N151, LEN(scriv!N151) + 1 - FIND(",",scriv!N151)),
LEFT( Y$37, FIND(",",Y$37)-1) &amp; "=" &amp; $AH189 &amp; RIGHT( Y$37, LEN(Y$37) + 1 - FIND(",",Y$37))))</f>
        <v>fadeOff=,0.6</v>
      </c>
      <c r="Z189" s="81" t="str">
        <f>IF($E189="",
( IF(scriv!AF151&lt;&gt;"", LEFT( scriv!AF151, FIND(",",scriv!AF151)-1) &amp; "=" &amp; $AH189 &amp; RIGHT( scriv!AF151, LEN(scriv!AF151) + 1 - FIND(",",scriv!AF151)),
  IF($Z$36&lt;&gt;"",LEFT( Z$36, FIND(",",Z$36)-1) &amp; "=" &amp; $AH189 &amp; RIGHT( Z$36, LEN(Z$36) + 1 - FIND(",",Z$36)),""))),
IF(scriv!O151&lt;&gt;"", LEFT( scriv!O151, FIND(",",scriv!O151)-1) &amp; "=" &amp; $AH189 &amp; RIGHT( scriv!O151, LEN(scriv!O151) + 1 - FIND(",",scriv!O151)),
LEFT( Z$37, FIND(",",Z$37)-1) &amp; "=" &amp; $AH189 &amp; RIGHT( Z$37, LEN(Z$37) + 1 - FIND(",",Z$37))))</f>
        <v>drawOpen=,1.2</v>
      </c>
      <c r="AA189" s="81" t="str">
        <f>IF($E189="",
( IF(scriv!AG151&lt;&gt;"", LEFT( scriv!AG151, FIND(",",scriv!AG151)-1) &amp; "=" &amp; $AH189 &amp; RIGHT( scriv!AG151, LEN(scriv!AG151) + 1 - FIND(",",scriv!AG151)),
  IF($AA$36&lt;&gt;"",LEFT( AA$36, FIND(",",AA$36)-1) &amp; "=" &amp; $AH189 &amp; RIGHT( AA$36, LEN(AA$36) + 1 - FIND(",",AA$36)),""))),
IF(scriv!P151&lt;&gt;"", LEFT( scriv!P151, FIND(",",scriv!P151)-1) &amp; "=" &amp; $AH189 &amp; RIGHT( scriv!P151, LEN(scriv!P151) + 1 - FIND(",",scriv!P151)),
LEFT( AA$37, FIND(",",AA$37)-1) &amp; "=" &amp; $AH189 &amp; RIGHT( AA$37, LEN(AA$37) + 1 - FIND(",",AA$37))))</f>
        <v>drawClose=,1.2</v>
      </c>
      <c r="AB189" s="167" t="str">
        <f t="shared" si="116"/>
        <v>noTitle</v>
      </c>
      <c r="AC189" s="167"/>
      <c r="AD189" s="45"/>
      <c r="AE189" s="168"/>
      <c r="AF189" s="169">
        <f>IF(D189="",scriv!B151,"")</f>
        <v>0</v>
      </c>
      <c r="AG189" s="170" t="str">
        <f t="shared" si="123"/>
        <v/>
      </c>
      <c r="AH189" s="169" t="str">
        <f t="shared" si="124"/>
        <v/>
      </c>
      <c r="AI189" s="169" t="str">
        <f t="shared" si="125"/>
        <v/>
      </c>
      <c r="AJ189" s="86">
        <f>ROUNDDOWN( (LEN(scriv!B151)+1) / 2, 0 )</f>
        <v>0</v>
      </c>
      <c r="AK189" s="82">
        <f t="shared" si="126"/>
        <v>0</v>
      </c>
      <c r="AL189" s="82" t="str">
        <f t="shared" si="127"/>
        <v>-</v>
      </c>
      <c r="AM189" s="82" t="str">
        <f t="shared" si="128"/>
        <v>-</v>
      </c>
      <c r="AN189" s="82" t="str">
        <f t="shared" si="129"/>
        <v>-</v>
      </c>
      <c r="AO189" s="82" t="str">
        <f t="shared" si="130"/>
        <v>-</v>
      </c>
      <c r="AP189" s="82" t="str">
        <f t="shared" si="131"/>
        <v>-</v>
      </c>
      <c r="AQ189" s="82" t="str">
        <f t="shared" si="132"/>
        <v>-</v>
      </c>
      <c r="AR189" s="82" t="str">
        <f t="shared" si="133"/>
        <v>-</v>
      </c>
      <c r="AT189" s="82">
        <f t="shared" si="134"/>
        <v>10</v>
      </c>
      <c r="AU189" s="82" t="str">
        <f ca="1">IF(    MAX(OFFSET(AL189,0,0,MATCH("-",AL189:AL$638,0))) = 0,"",
IFERROR(MAX(OFFSET(AL189,0,0,MATCH("-",AL189:AL$638,0))),""))</f>
        <v/>
      </c>
      <c r="AV189" s="82" t="str">
        <f ca="1">IF(    MAX(OFFSET(AM189,0,0,MATCH("-",AM189:AM$638,0))) = 0,"",
IFERROR(MAX(OFFSET(AM189,0,0,MATCH("-",AM189:AM$638,0))),""))</f>
        <v/>
      </c>
      <c r="AW189" s="82" t="str">
        <f ca="1">IF(    MAX(OFFSET(AN189,0,0,MATCH("-",AN189:AN$638,0))) = 0,"",
IFERROR(MAX(OFFSET(AN189,0,0,MATCH("-",AN189:AN$638,0))),""))</f>
        <v/>
      </c>
      <c r="AX189" s="82" t="str">
        <f ca="1">IF(    MAX(OFFSET(AO189,0,0,MATCH("-",AO189:AO$638,0))) = 0,"",
IFERROR(MAX(OFFSET(AO189,0,0,MATCH("-",AO189:AO$638,0))),""))</f>
        <v/>
      </c>
      <c r="AY189" s="82" t="str">
        <f ca="1">IF(    MAX(OFFSET(AP189,0,0,MATCH("-",AP189:AP$638,0))) = 0,"",
IFERROR(MAX(OFFSET(AP189,0,0,MATCH("-",AP189:AP$638,0))),""))</f>
        <v/>
      </c>
      <c r="AZ189" s="82" t="str">
        <f ca="1">IF(    MAX(OFFSET(AQ189,0,0,MATCH("-",AQ189:AQ$638,0))) = 0,"",
IFERROR(MAX(OFFSET(AQ189,0,0,MATCH("-",AQ189:AQ$638,0))),""))</f>
        <v/>
      </c>
      <c r="BA189" s="82" t="str">
        <f ca="1">IF(    MAX(OFFSET(AR189,0,0,MATCH("-",AR189:AR$638,0))) = 0,"",
IFERROR(MAX(OFFSET(AR189,0,0,MATCH("-",AR189:AR$638,0))),""))</f>
        <v/>
      </c>
      <c r="BB189" s="112">
        <f t="shared" ca="1" si="135"/>
        <v>-198</v>
      </c>
      <c r="BC189" s="111" t="str">
        <f t="shared" ca="1" si="136"/>
        <v>Radius</v>
      </c>
      <c r="BD189" s="112">
        <f t="shared" ca="1" si="137"/>
        <v>0</v>
      </c>
      <c r="BE189" s="111">
        <f t="shared" ca="1" si="138"/>
        <v>200</v>
      </c>
      <c r="BF189" s="113" t="e">
        <f t="shared" ca="1" si="139"/>
        <v>#VALUE!</v>
      </c>
      <c r="BG189" s="113" t="e">
        <f t="shared" ca="1" si="140"/>
        <v>#VALUE!</v>
      </c>
      <c r="BH189" s="112">
        <f t="shared" ca="1" si="141"/>
        <v>2000</v>
      </c>
      <c r="BI189" s="112">
        <f t="shared" ca="1" si="142"/>
        <v>200</v>
      </c>
      <c r="BJ189" s="157"/>
      <c r="BK189" s="157"/>
      <c r="BL189" s="158" t="str">
        <f>scriv!AI151</f>
        <v/>
      </c>
      <c r="BM189" s="157"/>
      <c r="BN189" s="157" t="str">
        <f t="shared" si="143"/>
        <v>node</v>
      </c>
      <c r="BO189" s="157"/>
      <c r="BP189" s="159">
        <f t="shared" ca="1" si="144"/>
        <v>0</v>
      </c>
      <c r="BQ189" s="159">
        <f t="shared" ca="1" si="145"/>
        <v>0</v>
      </c>
      <c r="BR189" s="159">
        <f t="shared" si="146"/>
        <v>1</v>
      </c>
      <c r="BS189" s="159" t="str">
        <f t="shared" si="147"/>
        <v>symbol</v>
      </c>
      <c r="BT189" s="157" t="str">
        <f ca="1">IF(scriv!V151&lt;&gt;"",scriv!V151,
IF(E189="",IFERROR(VLOOKUP(BL189,$AH$40:$BT$638,39,FALSE),$BT$36),
$BT$37))</f>
        <v>NodeSquare</v>
      </c>
      <c r="BU189" s="166">
        <f t="shared" ca="1" si="148"/>
        <v>2000</v>
      </c>
      <c r="BV189" s="166">
        <f t="shared" ca="1" si="149"/>
        <v>200</v>
      </c>
      <c r="BW189" s="166">
        <f t="shared" ca="1" si="150"/>
        <v>0</v>
      </c>
      <c r="BX189" s="166">
        <f t="shared" ca="1" si="151"/>
        <v>0</v>
      </c>
      <c r="BY189" s="180" t="str">
        <f t="shared" si="152"/>
        <v/>
      </c>
      <c r="BZ189" s="180" t="str">
        <f t="shared" si="153"/>
        <v/>
      </c>
      <c r="CA189" s="81" t="str">
        <f>IF(scriv!E151&lt;&gt;"",scriv!E151,"")</f>
        <v/>
      </c>
      <c r="CB189" s="82">
        <f t="shared" si="118"/>
        <v>0</v>
      </c>
      <c r="CC189" s="82">
        <f t="shared" si="154"/>
        <v>0</v>
      </c>
      <c r="CD189" s="82" t="str">
        <f t="shared" si="155"/>
        <v>-</v>
      </c>
      <c r="CE189" s="82" t="str">
        <f t="shared" si="156"/>
        <v>-</v>
      </c>
      <c r="CF189" s="82" t="str">
        <f t="shared" si="157"/>
        <v>-</v>
      </c>
      <c r="CG189" s="82" t="str">
        <f t="shared" si="158"/>
        <v>-</v>
      </c>
      <c r="CH189" s="82" t="str">
        <f t="shared" si="159"/>
        <v>-</v>
      </c>
      <c r="CI189" s="82" t="str">
        <f t="shared" si="160"/>
        <v>-</v>
      </c>
      <c r="CJ189" s="82" t="str">
        <f t="shared" si="161"/>
        <v>-</v>
      </c>
      <c r="CK189" s="82" t="str">
        <f t="shared" si="162"/>
        <v>-</v>
      </c>
    </row>
    <row r="190" spans="1:89" s="82" customFormat="1" ht="18" customHeight="1">
      <c r="A190" s="81" t="str">
        <f>scriv!AH152</f>
        <v/>
      </c>
      <c r="B190" s="81" t="str">
        <f>IF(scriv!D152&lt;&gt;"",scriv!D152,"")</f>
        <v/>
      </c>
      <c r="C190" s="81" t="str">
        <f>IF( scriv!AL152&lt;&gt;"", IF(D190&lt;&gt;"","connection ","")&amp;scriv!AL152,IF(D190&lt;&gt;"","connection",""))</f>
        <v/>
      </c>
      <c r="D190" s="82" t="str">
        <f>scriv!AJ152</f>
        <v/>
      </c>
      <c r="E190" s="82" t="str">
        <f>scriv!AK152</f>
        <v/>
      </c>
      <c r="F190" s="156">
        <f>ROW()</f>
        <v>190</v>
      </c>
      <c r="I190" s="81" t="str">
        <f>IF(scriv!AA152&lt;&gt;"",scriv!AA152,J190)</f>
        <v/>
      </c>
      <c r="J190" s="81" t="str">
        <f>IF(scriv!AB152&lt;&gt;"",scriv!AB152,"")</f>
        <v/>
      </c>
      <c r="K190" s="82" t="str">
        <f t="shared" si="119"/>
        <v>none</v>
      </c>
      <c r="L190" s="82" t="str">
        <f t="shared" si="120"/>
        <v>+++&amp;speakTT=</v>
      </c>
      <c r="M190" s="82" t="str">
        <f t="shared" si="117"/>
        <v>OpenClose</v>
      </c>
      <c r="N190" s="82" t="str">
        <f t="shared" si="121"/>
        <v/>
      </c>
      <c r="O190" s="119" t="str">
        <f t="shared" si="122"/>
        <v/>
      </c>
      <c r="P190" s="81" t="str">
        <f>IF(scriv!I152&lt;&gt;"",scriv!I152,"")</f>
        <v/>
      </c>
      <c r="Q190" s="81" t="str">
        <f>IF(scriv!J152&lt;&gt;"",scriv!J152,"")</f>
        <v/>
      </c>
      <c r="R190" s="81">
        <f>IF(scriv!K152&lt;&gt;"",scriv!K152,
IF(I190&lt;&gt;"",1,$R$36))</f>
        <v>0</v>
      </c>
      <c r="S190" s="81" t="str">
        <f>IF(scriv!L152&lt;&gt;"",scriv!L152,
IF(scriv!AB152&lt;&gt;"",$S$36,"none"))</f>
        <v>none</v>
      </c>
      <c r="T190" s="81" t="str">
        <f>IF(scriv!Q152&lt;&gt;"",scriv!Q152,"")</f>
        <v/>
      </c>
      <c r="U190" s="81" t="str">
        <f>IF(scriv!R152&lt;&gt;"",scriv!R152,"")</f>
        <v/>
      </c>
      <c r="V190" s="81" t="str">
        <f>IF(scriv!S152&lt;&gt;"",scriv!S152,"")</f>
        <v/>
      </c>
      <c r="W190" s="81" t="str">
        <f>IF(scriv!T152&lt;&gt;"",scriv!T152,"")</f>
        <v/>
      </c>
      <c r="X190" s="81" t="str">
        <f>IF($E190="",
( IF(scriv!AD152&lt;&gt;"", LEFT( scriv!AD152, FIND(",",scriv!AD152)-1) &amp; "=" &amp; $AH190 &amp; RIGHT( scriv!AD152, LEN(scriv!AD152) + 1 - FIND(",",scriv!AD152)),
  IF($X$36&lt;&gt;"",LEFT( X$36, FIND(",",X$36)-1) &amp; "=" &amp; $AH190 &amp; RIGHT( X$36, LEN(X$36) + 1 - FIND(",",X$36)),""))),
IF(scriv!M152&lt;&gt;"", LEFT( scriv!M152, FIND(",",scriv!M152)-1) &amp; "=" &amp; $AH190 &amp; RIGHT( scriv!M152, LEN(scriv!M152) + 1 - FIND(",",scriv!M152)),
LEFT( X$37, FIND(",",X$37)-1) &amp; "=" &amp; $AH190 &amp; RIGHT( X$37, LEN(X$37) + 1 - FIND(",",X$37))))</f>
        <v>fadeOn=,0.6</v>
      </c>
      <c r="Y190" s="81" t="str">
        <f>IF($E190="",
( IF(scriv!AE152&lt;&gt;"", LEFT( scriv!AE152, FIND(",",scriv!AE152)-1) &amp; "=" &amp; $AH190 &amp; RIGHT( scriv!AE152, LEN(scriv!AE152) + 1 - FIND(",",scriv!AE152)),
  IF($Y$36&lt;&gt;"",LEFT( Y$36, FIND(",",Y$36)-1) &amp; "=" &amp; $AH190 &amp; RIGHT( Y$36, LEN(Y$36) + 1 - FIND(",",Y$36)),""))),
IF(scriv!N152&lt;&gt;"", LEFT( scriv!N152, FIND(",",scriv!N152)-1) &amp; "=" &amp; $AH190 &amp; RIGHT( scriv!N152, LEN(scriv!N152) + 1 - FIND(",",scriv!N152)),
LEFT( Y$37, FIND(",",Y$37)-1) &amp; "=" &amp; $AH190 &amp; RIGHT( Y$37, LEN(Y$37) + 1 - FIND(",",Y$37))))</f>
        <v>fadeOff=,0.6</v>
      </c>
      <c r="Z190" s="81" t="str">
        <f>IF($E190="",
( IF(scriv!AF152&lt;&gt;"", LEFT( scriv!AF152, FIND(",",scriv!AF152)-1) &amp; "=" &amp; $AH190 &amp; RIGHT( scriv!AF152, LEN(scriv!AF152) + 1 - FIND(",",scriv!AF152)),
  IF($Z$36&lt;&gt;"",LEFT( Z$36, FIND(",",Z$36)-1) &amp; "=" &amp; $AH190 &amp; RIGHT( Z$36, LEN(Z$36) + 1 - FIND(",",Z$36)),""))),
IF(scriv!O152&lt;&gt;"", LEFT( scriv!O152, FIND(",",scriv!O152)-1) &amp; "=" &amp; $AH190 &amp; RIGHT( scriv!O152, LEN(scriv!O152) + 1 - FIND(",",scriv!O152)),
LEFT( Z$37, FIND(",",Z$37)-1) &amp; "=" &amp; $AH190 &amp; RIGHT( Z$37, LEN(Z$37) + 1 - FIND(",",Z$37))))</f>
        <v>drawOpen=,1.2</v>
      </c>
      <c r="AA190" s="81" t="str">
        <f>IF($E190="",
( IF(scriv!AG152&lt;&gt;"", LEFT( scriv!AG152, FIND(",",scriv!AG152)-1) &amp; "=" &amp; $AH190 &amp; RIGHT( scriv!AG152, LEN(scriv!AG152) + 1 - FIND(",",scriv!AG152)),
  IF($AA$36&lt;&gt;"",LEFT( AA$36, FIND(",",AA$36)-1) &amp; "=" &amp; $AH190 &amp; RIGHT( AA$36, LEN(AA$36) + 1 - FIND(",",AA$36)),""))),
IF(scriv!P152&lt;&gt;"", LEFT( scriv!P152, FIND(",",scriv!P152)-1) &amp; "=" &amp; $AH190 &amp; RIGHT( scriv!P152, LEN(scriv!P152) + 1 - FIND(",",scriv!P152)),
LEFT( AA$37, FIND(",",AA$37)-1) &amp; "=" &amp; $AH190 &amp; RIGHT( AA$37, LEN(AA$37) + 1 - FIND(",",AA$37))))</f>
        <v>drawClose=,1.2</v>
      </c>
      <c r="AB190" s="167" t="str">
        <f t="shared" si="116"/>
        <v>noTitle</v>
      </c>
      <c r="AC190" s="167"/>
      <c r="AD190" s="45"/>
      <c r="AE190" s="168"/>
      <c r="AF190" s="169">
        <f>IF(D190="",scriv!B152,"")</f>
        <v>0</v>
      </c>
      <c r="AG190" s="170" t="str">
        <f t="shared" si="123"/>
        <v/>
      </c>
      <c r="AH190" s="169" t="str">
        <f t="shared" si="124"/>
        <v/>
      </c>
      <c r="AI190" s="169" t="str">
        <f t="shared" si="125"/>
        <v/>
      </c>
      <c r="AJ190" s="86">
        <f>ROUNDDOWN( (LEN(scriv!B152)+1) / 2, 0 )</f>
        <v>0</v>
      </c>
      <c r="AK190" s="82">
        <f t="shared" si="126"/>
        <v>0</v>
      </c>
      <c r="AL190" s="82" t="str">
        <f t="shared" si="127"/>
        <v>-</v>
      </c>
      <c r="AM190" s="82" t="str">
        <f t="shared" si="128"/>
        <v>-</v>
      </c>
      <c r="AN190" s="82" t="str">
        <f t="shared" si="129"/>
        <v>-</v>
      </c>
      <c r="AO190" s="82" t="str">
        <f t="shared" si="130"/>
        <v>-</v>
      </c>
      <c r="AP190" s="82" t="str">
        <f t="shared" si="131"/>
        <v>-</v>
      </c>
      <c r="AQ190" s="82" t="str">
        <f t="shared" si="132"/>
        <v>-</v>
      </c>
      <c r="AR190" s="82" t="str">
        <f t="shared" si="133"/>
        <v>-</v>
      </c>
      <c r="AT190" s="82">
        <f t="shared" si="134"/>
        <v>10</v>
      </c>
      <c r="AU190" s="82" t="str">
        <f ca="1">IF(    MAX(OFFSET(AL190,0,0,MATCH("-",AL190:AL$638,0))) = 0,"",
IFERROR(MAX(OFFSET(AL190,0,0,MATCH("-",AL190:AL$638,0))),""))</f>
        <v/>
      </c>
      <c r="AV190" s="82" t="str">
        <f ca="1">IF(    MAX(OFFSET(AM190,0,0,MATCH("-",AM190:AM$638,0))) = 0,"",
IFERROR(MAX(OFFSET(AM190,0,0,MATCH("-",AM190:AM$638,0))),""))</f>
        <v/>
      </c>
      <c r="AW190" s="82" t="str">
        <f ca="1">IF(    MAX(OFFSET(AN190,0,0,MATCH("-",AN190:AN$638,0))) = 0,"",
IFERROR(MAX(OFFSET(AN190,0,0,MATCH("-",AN190:AN$638,0))),""))</f>
        <v/>
      </c>
      <c r="AX190" s="82" t="str">
        <f ca="1">IF(    MAX(OFFSET(AO190,0,0,MATCH("-",AO190:AO$638,0))) = 0,"",
IFERROR(MAX(OFFSET(AO190,0,0,MATCH("-",AO190:AO$638,0))),""))</f>
        <v/>
      </c>
      <c r="AY190" s="82" t="str">
        <f ca="1">IF(    MAX(OFFSET(AP190,0,0,MATCH("-",AP190:AP$638,0))) = 0,"",
IFERROR(MAX(OFFSET(AP190,0,0,MATCH("-",AP190:AP$638,0))),""))</f>
        <v/>
      </c>
      <c r="AZ190" s="82" t="str">
        <f ca="1">IF(    MAX(OFFSET(AQ190,0,0,MATCH("-",AQ190:AQ$638,0))) = 0,"",
IFERROR(MAX(OFFSET(AQ190,0,0,MATCH("-",AQ190:AQ$638,0))),""))</f>
        <v/>
      </c>
      <c r="BA190" s="82" t="str">
        <f ca="1">IF(    MAX(OFFSET(AR190,0,0,MATCH("-",AR190:AR$638,0))) = 0,"",
IFERROR(MAX(OFFSET(AR190,0,0,MATCH("-",AR190:AR$638,0))),""))</f>
        <v/>
      </c>
      <c r="BB190" s="112">
        <f t="shared" ca="1" si="135"/>
        <v>-198</v>
      </c>
      <c r="BC190" s="111" t="str">
        <f t="shared" ca="1" si="136"/>
        <v>Radius</v>
      </c>
      <c r="BD190" s="112">
        <f t="shared" ca="1" si="137"/>
        <v>0</v>
      </c>
      <c r="BE190" s="111">
        <f t="shared" ca="1" si="138"/>
        <v>200</v>
      </c>
      <c r="BF190" s="113" t="e">
        <f t="shared" ca="1" si="139"/>
        <v>#VALUE!</v>
      </c>
      <c r="BG190" s="113" t="e">
        <f t="shared" ca="1" si="140"/>
        <v>#VALUE!</v>
      </c>
      <c r="BH190" s="112">
        <f t="shared" ca="1" si="141"/>
        <v>2000</v>
      </c>
      <c r="BI190" s="112">
        <f t="shared" ca="1" si="142"/>
        <v>200</v>
      </c>
      <c r="BJ190" s="157"/>
      <c r="BK190" s="157"/>
      <c r="BL190" s="158" t="str">
        <f>scriv!AI152</f>
        <v/>
      </c>
      <c r="BM190" s="157"/>
      <c r="BN190" s="157" t="str">
        <f t="shared" si="143"/>
        <v>node</v>
      </c>
      <c r="BO190" s="157"/>
      <c r="BP190" s="159">
        <f t="shared" ca="1" si="144"/>
        <v>0</v>
      </c>
      <c r="BQ190" s="159">
        <f t="shared" ca="1" si="145"/>
        <v>0</v>
      </c>
      <c r="BR190" s="159">
        <f t="shared" si="146"/>
        <v>1</v>
      </c>
      <c r="BS190" s="159" t="str">
        <f t="shared" si="147"/>
        <v>symbol</v>
      </c>
      <c r="BT190" s="157" t="str">
        <f ca="1">IF(scriv!V152&lt;&gt;"",scriv!V152,
IF(E190="",IFERROR(VLOOKUP(BL190,$AH$40:$BT$638,39,FALSE),$BT$36),
$BT$37))</f>
        <v>NodeSquare</v>
      </c>
      <c r="BU190" s="166">
        <f t="shared" ca="1" si="148"/>
        <v>2000</v>
      </c>
      <c r="BV190" s="166">
        <f t="shared" ca="1" si="149"/>
        <v>200</v>
      </c>
      <c r="BW190" s="166">
        <f t="shared" ca="1" si="150"/>
        <v>0</v>
      </c>
      <c r="BX190" s="166">
        <f t="shared" ca="1" si="151"/>
        <v>0</v>
      </c>
      <c r="BY190" s="180" t="str">
        <f t="shared" si="152"/>
        <v/>
      </c>
      <c r="BZ190" s="180" t="str">
        <f t="shared" si="153"/>
        <v/>
      </c>
      <c r="CA190" s="81" t="str">
        <f>IF(scriv!E152&lt;&gt;"",scriv!E152,"")</f>
        <v/>
      </c>
      <c r="CB190" s="82">
        <f t="shared" si="118"/>
        <v>0</v>
      </c>
      <c r="CC190" s="82">
        <f t="shared" si="154"/>
        <v>0</v>
      </c>
      <c r="CD190" s="82" t="str">
        <f t="shared" si="155"/>
        <v>-</v>
      </c>
      <c r="CE190" s="82" t="str">
        <f t="shared" si="156"/>
        <v>-</v>
      </c>
      <c r="CF190" s="82" t="str">
        <f t="shared" si="157"/>
        <v>-</v>
      </c>
      <c r="CG190" s="82" t="str">
        <f t="shared" si="158"/>
        <v>-</v>
      </c>
      <c r="CH190" s="82" t="str">
        <f t="shared" si="159"/>
        <v>-</v>
      </c>
      <c r="CI190" s="82" t="str">
        <f t="shared" si="160"/>
        <v>-</v>
      </c>
      <c r="CJ190" s="82" t="str">
        <f t="shared" si="161"/>
        <v>-</v>
      </c>
      <c r="CK190" s="82" t="str">
        <f t="shared" si="162"/>
        <v>-</v>
      </c>
    </row>
    <row r="191" spans="1:89" s="82" customFormat="1" ht="18" customHeight="1">
      <c r="A191" s="81" t="str">
        <f>scriv!AH153</f>
        <v/>
      </c>
      <c r="B191" s="81" t="str">
        <f>IF(scriv!D153&lt;&gt;"",scriv!D153,"")</f>
        <v/>
      </c>
      <c r="C191" s="81" t="str">
        <f>IF( scriv!AL153&lt;&gt;"", IF(D191&lt;&gt;"","connection ","")&amp;scriv!AL153,IF(D191&lt;&gt;"","connection",""))</f>
        <v/>
      </c>
      <c r="D191" s="82" t="str">
        <f>scriv!AJ153</f>
        <v/>
      </c>
      <c r="E191" s="82" t="str">
        <f>scriv!AK153</f>
        <v/>
      </c>
      <c r="F191" s="156">
        <f>ROW()</f>
        <v>191</v>
      </c>
      <c r="I191" s="81" t="str">
        <f>IF(scriv!AA153&lt;&gt;"",scriv!AA153,J191)</f>
        <v/>
      </c>
      <c r="J191" s="81" t="str">
        <f>IF(scriv!AB153&lt;&gt;"",scriv!AB153,"")</f>
        <v/>
      </c>
      <c r="K191" s="82" t="str">
        <f t="shared" si="119"/>
        <v>none</v>
      </c>
      <c r="L191" s="82" t="str">
        <f t="shared" si="120"/>
        <v>+++&amp;speakTT=</v>
      </c>
      <c r="M191" s="82" t="str">
        <f t="shared" si="117"/>
        <v>OpenClose</v>
      </c>
      <c r="N191" s="82" t="str">
        <f t="shared" si="121"/>
        <v/>
      </c>
      <c r="O191" s="119" t="str">
        <f t="shared" si="122"/>
        <v/>
      </c>
      <c r="P191" s="81" t="str">
        <f>IF(scriv!I153&lt;&gt;"",scriv!I153,"")</f>
        <v/>
      </c>
      <c r="Q191" s="81" t="str">
        <f>IF(scriv!J153&lt;&gt;"",scriv!J153,"")</f>
        <v/>
      </c>
      <c r="R191" s="81">
        <f>IF(scriv!K153&lt;&gt;"",scriv!K153,
IF(I191&lt;&gt;"",1,$R$36))</f>
        <v>0</v>
      </c>
      <c r="S191" s="81" t="str">
        <f>IF(scriv!L153&lt;&gt;"",scriv!L153,
IF(scriv!AB153&lt;&gt;"",$S$36,"none"))</f>
        <v>none</v>
      </c>
      <c r="T191" s="81" t="str">
        <f>IF(scriv!Q153&lt;&gt;"",scriv!Q153,"")</f>
        <v/>
      </c>
      <c r="U191" s="81" t="str">
        <f>IF(scriv!R153&lt;&gt;"",scriv!R153,"")</f>
        <v/>
      </c>
      <c r="V191" s="81" t="str">
        <f>IF(scriv!S153&lt;&gt;"",scriv!S153,"")</f>
        <v/>
      </c>
      <c r="W191" s="81" t="str">
        <f>IF(scriv!T153&lt;&gt;"",scriv!T153,"")</f>
        <v/>
      </c>
      <c r="X191" s="81" t="str">
        <f>IF($E191="",
( IF(scriv!AD153&lt;&gt;"", LEFT( scriv!AD153, FIND(",",scriv!AD153)-1) &amp; "=" &amp; $AH191 &amp; RIGHT( scriv!AD153, LEN(scriv!AD153) + 1 - FIND(",",scriv!AD153)),
  IF($X$36&lt;&gt;"",LEFT( X$36, FIND(",",X$36)-1) &amp; "=" &amp; $AH191 &amp; RIGHT( X$36, LEN(X$36) + 1 - FIND(",",X$36)),""))),
IF(scriv!M153&lt;&gt;"", LEFT( scriv!M153, FIND(",",scriv!M153)-1) &amp; "=" &amp; $AH191 &amp; RIGHT( scriv!M153, LEN(scriv!M153) + 1 - FIND(",",scriv!M153)),
LEFT( X$37, FIND(",",X$37)-1) &amp; "=" &amp; $AH191 &amp; RIGHT( X$37, LEN(X$37) + 1 - FIND(",",X$37))))</f>
        <v>fadeOn=,0.6</v>
      </c>
      <c r="Y191" s="81" t="str">
        <f>IF($E191="",
( IF(scriv!AE153&lt;&gt;"", LEFT( scriv!AE153, FIND(",",scriv!AE153)-1) &amp; "=" &amp; $AH191 &amp; RIGHT( scriv!AE153, LEN(scriv!AE153) + 1 - FIND(",",scriv!AE153)),
  IF($Y$36&lt;&gt;"",LEFT( Y$36, FIND(",",Y$36)-1) &amp; "=" &amp; $AH191 &amp; RIGHT( Y$36, LEN(Y$36) + 1 - FIND(",",Y$36)),""))),
IF(scriv!N153&lt;&gt;"", LEFT( scriv!N153, FIND(",",scriv!N153)-1) &amp; "=" &amp; $AH191 &amp; RIGHT( scriv!N153, LEN(scriv!N153) + 1 - FIND(",",scriv!N153)),
LEFT( Y$37, FIND(",",Y$37)-1) &amp; "=" &amp; $AH191 &amp; RIGHT( Y$37, LEN(Y$37) + 1 - FIND(",",Y$37))))</f>
        <v>fadeOff=,0.6</v>
      </c>
      <c r="Z191" s="81" t="str">
        <f>IF($E191="",
( IF(scriv!AF153&lt;&gt;"", LEFT( scriv!AF153, FIND(",",scriv!AF153)-1) &amp; "=" &amp; $AH191 &amp; RIGHT( scriv!AF153, LEN(scriv!AF153) + 1 - FIND(",",scriv!AF153)),
  IF($Z$36&lt;&gt;"",LEFT( Z$36, FIND(",",Z$36)-1) &amp; "=" &amp; $AH191 &amp; RIGHT( Z$36, LEN(Z$36) + 1 - FIND(",",Z$36)),""))),
IF(scriv!O153&lt;&gt;"", LEFT( scriv!O153, FIND(",",scriv!O153)-1) &amp; "=" &amp; $AH191 &amp; RIGHT( scriv!O153, LEN(scriv!O153) + 1 - FIND(",",scriv!O153)),
LEFT( Z$37, FIND(",",Z$37)-1) &amp; "=" &amp; $AH191 &amp; RIGHT( Z$37, LEN(Z$37) + 1 - FIND(",",Z$37))))</f>
        <v>drawOpen=,1.2</v>
      </c>
      <c r="AA191" s="81" t="str">
        <f>IF($E191="",
( IF(scriv!AG153&lt;&gt;"", LEFT( scriv!AG153, FIND(",",scriv!AG153)-1) &amp; "=" &amp; $AH191 &amp; RIGHT( scriv!AG153, LEN(scriv!AG153) + 1 - FIND(",",scriv!AG153)),
  IF($AA$36&lt;&gt;"",LEFT( AA$36, FIND(",",AA$36)-1) &amp; "=" &amp; $AH191 &amp; RIGHT( AA$36, LEN(AA$36) + 1 - FIND(",",AA$36)),""))),
IF(scriv!P153&lt;&gt;"", LEFT( scriv!P153, FIND(",",scriv!P153)-1) &amp; "=" &amp; $AH191 &amp; RIGHT( scriv!P153, LEN(scriv!P153) + 1 - FIND(",",scriv!P153)),
LEFT( AA$37, FIND(",",AA$37)-1) &amp; "=" &amp; $AH191 &amp; RIGHT( AA$37, LEN(AA$37) + 1 - FIND(",",AA$37))))</f>
        <v>drawClose=,1.2</v>
      </c>
      <c r="AB191" s="167" t="str">
        <f t="shared" si="116"/>
        <v>noTitle</v>
      </c>
      <c r="AC191" s="167"/>
      <c r="AD191" s="45"/>
      <c r="AE191" s="168"/>
      <c r="AF191" s="169">
        <f>IF(D191="",scriv!B153,"")</f>
        <v>0</v>
      </c>
      <c r="AG191" s="170" t="str">
        <f t="shared" si="123"/>
        <v/>
      </c>
      <c r="AH191" s="169" t="str">
        <f t="shared" si="124"/>
        <v/>
      </c>
      <c r="AI191" s="169" t="str">
        <f t="shared" si="125"/>
        <v/>
      </c>
      <c r="AJ191" s="86">
        <f>ROUNDDOWN( (LEN(scriv!B153)+1) / 2, 0 )</f>
        <v>0</v>
      </c>
      <c r="AK191" s="82">
        <f t="shared" si="126"/>
        <v>0</v>
      </c>
      <c r="AL191" s="82" t="str">
        <f t="shared" si="127"/>
        <v>-</v>
      </c>
      <c r="AM191" s="82" t="str">
        <f t="shared" si="128"/>
        <v>-</v>
      </c>
      <c r="AN191" s="82" t="str">
        <f t="shared" si="129"/>
        <v>-</v>
      </c>
      <c r="AO191" s="82" t="str">
        <f t="shared" si="130"/>
        <v>-</v>
      </c>
      <c r="AP191" s="82" t="str">
        <f t="shared" si="131"/>
        <v>-</v>
      </c>
      <c r="AQ191" s="82" t="str">
        <f t="shared" si="132"/>
        <v>-</v>
      </c>
      <c r="AR191" s="82" t="str">
        <f t="shared" si="133"/>
        <v>-</v>
      </c>
      <c r="AT191" s="82">
        <f t="shared" si="134"/>
        <v>10</v>
      </c>
      <c r="AU191" s="82" t="str">
        <f ca="1">IF(    MAX(OFFSET(AL191,0,0,MATCH("-",AL191:AL$638,0))) = 0,"",
IFERROR(MAX(OFFSET(AL191,0,0,MATCH("-",AL191:AL$638,0))),""))</f>
        <v/>
      </c>
      <c r="AV191" s="82" t="str">
        <f ca="1">IF(    MAX(OFFSET(AM191,0,0,MATCH("-",AM191:AM$638,0))) = 0,"",
IFERROR(MAX(OFFSET(AM191,0,0,MATCH("-",AM191:AM$638,0))),""))</f>
        <v/>
      </c>
      <c r="AW191" s="82" t="str">
        <f ca="1">IF(    MAX(OFFSET(AN191,0,0,MATCH("-",AN191:AN$638,0))) = 0,"",
IFERROR(MAX(OFFSET(AN191,0,0,MATCH("-",AN191:AN$638,0))),""))</f>
        <v/>
      </c>
      <c r="AX191" s="82" t="str">
        <f ca="1">IF(    MAX(OFFSET(AO191,0,0,MATCH("-",AO191:AO$638,0))) = 0,"",
IFERROR(MAX(OFFSET(AO191,0,0,MATCH("-",AO191:AO$638,0))),""))</f>
        <v/>
      </c>
      <c r="AY191" s="82" t="str">
        <f ca="1">IF(    MAX(OFFSET(AP191,0,0,MATCH("-",AP191:AP$638,0))) = 0,"",
IFERROR(MAX(OFFSET(AP191,0,0,MATCH("-",AP191:AP$638,0))),""))</f>
        <v/>
      </c>
      <c r="AZ191" s="82" t="str">
        <f ca="1">IF(    MAX(OFFSET(AQ191,0,0,MATCH("-",AQ191:AQ$638,0))) = 0,"",
IFERROR(MAX(OFFSET(AQ191,0,0,MATCH("-",AQ191:AQ$638,0))),""))</f>
        <v/>
      </c>
      <c r="BA191" s="82" t="str">
        <f ca="1">IF(    MAX(OFFSET(AR191,0,0,MATCH("-",AR191:AR$638,0))) = 0,"",
IFERROR(MAX(OFFSET(AR191,0,0,MATCH("-",AR191:AR$638,0))),""))</f>
        <v/>
      </c>
      <c r="BB191" s="112">
        <f t="shared" ca="1" si="135"/>
        <v>-198</v>
      </c>
      <c r="BC191" s="111" t="str">
        <f t="shared" ca="1" si="136"/>
        <v>Radius</v>
      </c>
      <c r="BD191" s="112">
        <f t="shared" ca="1" si="137"/>
        <v>0</v>
      </c>
      <c r="BE191" s="111">
        <f t="shared" ca="1" si="138"/>
        <v>200</v>
      </c>
      <c r="BF191" s="113" t="e">
        <f t="shared" ca="1" si="139"/>
        <v>#VALUE!</v>
      </c>
      <c r="BG191" s="113" t="e">
        <f t="shared" ca="1" si="140"/>
        <v>#VALUE!</v>
      </c>
      <c r="BH191" s="112">
        <f t="shared" ca="1" si="141"/>
        <v>2000</v>
      </c>
      <c r="BI191" s="112">
        <f t="shared" ca="1" si="142"/>
        <v>200</v>
      </c>
      <c r="BJ191" s="157"/>
      <c r="BK191" s="157"/>
      <c r="BL191" s="158" t="str">
        <f>scriv!AI153</f>
        <v/>
      </c>
      <c r="BM191" s="157"/>
      <c r="BN191" s="157" t="str">
        <f t="shared" si="143"/>
        <v>node</v>
      </c>
      <c r="BO191" s="157"/>
      <c r="BP191" s="159">
        <f t="shared" ca="1" si="144"/>
        <v>0</v>
      </c>
      <c r="BQ191" s="159">
        <f t="shared" ca="1" si="145"/>
        <v>0</v>
      </c>
      <c r="BR191" s="159">
        <f t="shared" si="146"/>
        <v>1</v>
      </c>
      <c r="BS191" s="159" t="str">
        <f t="shared" si="147"/>
        <v>symbol</v>
      </c>
      <c r="BT191" s="157" t="str">
        <f ca="1">IF(scriv!V153&lt;&gt;"",scriv!V153,
IF(E191="",IFERROR(VLOOKUP(BL191,$AH$40:$BT$638,39,FALSE),$BT$36),
$BT$37))</f>
        <v>NodeSquare</v>
      </c>
      <c r="BU191" s="166">
        <f t="shared" ca="1" si="148"/>
        <v>2000</v>
      </c>
      <c r="BV191" s="166">
        <f t="shared" ca="1" si="149"/>
        <v>200</v>
      </c>
      <c r="BW191" s="166">
        <f t="shared" ca="1" si="150"/>
        <v>0</v>
      </c>
      <c r="BX191" s="166">
        <f t="shared" ca="1" si="151"/>
        <v>0</v>
      </c>
      <c r="BY191" s="180" t="str">
        <f t="shared" si="152"/>
        <v/>
      </c>
      <c r="BZ191" s="180" t="str">
        <f t="shared" si="153"/>
        <v/>
      </c>
      <c r="CA191" s="81" t="str">
        <f>IF(scriv!E153&lt;&gt;"",scriv!E153,"")</f>
        <v/>
      </c>
      <c r="CB191" s="82">
        <f t="shared" si="118"/>
        <v>0</v>
      </c>
      <c r="CC191" s="82">
        <f t="shared" si="154"/>
        <v>0</v>
      </c>
      <c r="CD191" s="82" t="str">
        <f t="shared" si="155"/>
        <v>-</v>
      </c>
      <c r="CE191" s="82" t="str">
        <f t="shared" si="156"/>
        <v>-</v>
      </c>
      <c r="CF191" s="82" t="str">
        <f t="shared" si="157"/>
        <v>-</v>
      </c>
      <c r="CG191" s="82" t="str">
        <f t="shared" si="158"/>
        <v>-</v>
      </c>
      <c r="CH191" s="82" t="str">
        <f t="shared" si="159"/>
        <v>-</v>
      </c>
      <c r="CI191" s="82" t="str">
        <f t="shared" si="160"/>
        <v>-</v>
      </c>
      <c r="CJ191" s="82" t="str">
        <f t="shared" si="161"/>
        <v>-</v>
      </c>
      <c r="CK191" s="82" t="str">
        <f t="shared" si="162"/>
        <v>-</v>
      </c>
    </row>
    <row r="192" spans="1:89" s="82" customFormat="1" ht="18" customHeight="1">
      <c r="A192" s="81" t="str">
        <f>scriv!AH154</f>
        <v/>
      </c>
      <c r="B192" s="81" t="str">
        <f>IF(scriv!D154&lt;&gt;"",scriv!D154,"")</f>
        <v/>
      </c>
      <c r="C192" s="81" t="str">
        <f>IF( scriv!AL154&lt;&gt;"", IF(D192&lt;&gt;"","connection ","")&amp;scriv!AL154,IF(D192&lt;&gt;"","connection",""))</f>
        <v/>
      </c>
      <c r="D192" s="82" t="str">
        <f>scriv!AJ154</f>
        <v/>
      </c>
      <c r="E192" s="82" t="str">
        <f>scriv!AK154</f>
        <v/>
      </c>
      <c r="F192" s="156">
        <f>ROW()</f>
        <v>192</v>
      </c>
      <c r="I192" s="81" t="str">
        <f>IF(scriv!AA154&lt;&gt;"",scriv!AA154,J192)</f>
        <v/>
      </c>
      <c r="J192" s="81" t="str">
        <f>IF(scriv!AB154&lt;&gt;"",scriv!AB154,"")</f>
        <v/>
      </c>
      <c r="K192" s="82" t="str">
        <f t="shared" si="119"/>
        <v>none</v>
      </c>
      <c r="L192" s="82" t="str">
        <f t="shared" si="120"/>
        <v>+++&amp;speakTT=</v>
      </c>
      <c r="M192" s="82" t="str">
        <f t="shared" si="117"/>
        <v>OpenClose</v>
      </c>
      <c r="N192" s="82" t="str">
        <f t="shared" si="121"/>
        <v/>
      </c>
      <c r="O192" s="119" t="str">
        <f t="shared" si="122"/>
        <v/>
      </c>
      <c r="P192" s="81" t="str">
        <f>IF(scriv!I154&lt;&gt;"",scriv!I154,"")</f>
        <v/>
      </c>
      <c r="Q192" s="81" t="str">
        <f>IF(scriv!J154&lt;&gt;"",scriv!J154,"")</f>
        <v/>
      </c>
      <c r="R192" s="81">
        <f>IF(scriv!K154&lt;&gt;"",scriv!K154,
IF(I192&lt;&gt;"",1,$R$36))</f>
        <v>0</v>
      </c>
      <c r="S192" s="81" t="str">
        <f>IF(scriv!L154&lt;&gt;"",scriv!L154,
IF(scriv!AB154&lt;&gt;"",$S$36,"none"))</f>
        <v>none</v>
      </c>
      <c r="T192" s="81" t="str">
        <f>IF(scriv!Q154&lt;&gt;"",scriv!Q154,"")</f>
        <v/>
      </c>
      <c r="U192" s="81" t="str">
        <f>IF(scriv!R154&lt;&gt;"",scriv!R154,"")</f>
        <v/>
      </c>
      <c r="V192" s="81" t="str">
        <f>IF(scriv!S154&lt;&gt;"",scriv!S154,"")</f>
        <v/>
      </c>
      <c r="W192" s="81" t="str">
        <f>IF(scriv!T154&lt;&gt;"",scriv!T154,"")</f>
        <v/>
      </c>
      <c r="X192" s="81" t="str">
        <f>IF($E192="",
( IF(scriv!AD154&lt;&gt;"", LEFT( scriv!AD154, FIND(",",scriv!AD154)-1) &amp; "=" &amp; $AH192 &amp; RIGHT( scriv!AD154, LEN(scriv!AD154) + 1 - FIND(",",scriv!AD154)),
  IF($X$36&lt;&gt;"",LEFT( X$36, FIND(",",X$36)-1) &amp; "=" &amp; $AH192 &amp; RIGHT( X$36, LEN(X$36) + 1 - FIND(",",X$36)),""))),
IF(scriv!M154&lt;&gt;"", LEFT( scriv!M154, FIND(",",scriv!M154)-1) &amp; "=" &amp; $AH192 &amp; RIGHT( scriv!M154, LEN(scriv!M154) + 1 - FIND(",",scriv!M154)),
LEFT( X$37, FIND(",",X$37)-1) &amp; "=" &amp; $AH192 &amp; RIGHT( X$37, LEN(X$37) + 1 - FIND(",",X$37))))</f>
        <v>fadeOn=,0.6</v>
      </c>
      <c r="Y192" s="81" t="str">
        <f>IF($E192="",
( IF(scriv!AE154&lt;&gt;"", LEFT( scriv!AE154, FIND(",",scriv!AE154)-1) &amp; "=" &amp; $AH192 &amp; RIGHT( scriv!AE154, LEN(scriv!AE154) + 1 - FIND(",",scriv!AE154)),
  IF($Y$36&lt;&gt;"",LEFT( Y$36, FIND(",",Y$36)-1) &amp; "=" &amp; $AH192 &amp; RIGHT( Y$36, LEN(Y$36) + 1 - FIND(",",Y$36)),""))),
IF(scriv!N154&lt;&gt;"", LEFT( scriv!N154, FIND(",",scriv!N154)-1) &amp; "=" &amp; $AH192 &amp; RIGHT( scriv!N154, LEN(scriv!N154) + 1 - FIND(",",scriv!N154)),
LEFT( Y$37, FIND(",",Y$37)-1) &amp; "=" &amp; $AH192 &amp; RIGHT( Y$37, LEN(Y$37) + 1 - FIND(",",Y$37))))</f>
        <v>fadeOff=,0.6</v>
      </c>
      <c r="Z192" s="81" t="str">
        <f>IF($E192="",
( IF(scriv!AF154&lt;&gt;"", LEFT( scriv!AF154, FIND(",",scriv!AF154)-1) &amp; "=" &amp; $AH192 &amp; RIGHT( scriv!AF154, LEN(scriv!AF154) + 1 - FIND(",",scriv!AF154)),
  IF($Z$36&lt;&gt;"",LEFT( Z$36, FIND(",",Z$36)-1) &amp; "=" &amp; $AH192 &amp; RIGHT( Z$36, LEN(Z$36) + 1 - FIND(",",Z$36)),""))),
IF(scriv!O154&lt;&gt;"", LEFT( scriv!O154, FIND(",",scriv!O154)-1) &amp; "=" &amp; $AH192 &amp; RIGHT( scriv!O154, LEN(scriv!O154) + 1 - FIND(",",scriv!O154)),
LEFT( Z$37, FIND(",",Z$37)-1) &amp; "=" &amp; $AH192 &amp; RIGHT( Z$37, LEN(Z$37) + 1 - FIND(",",Z$37))))</f>
        <v>drawOpen=,1.2</v>
      </c>
      <c r="AA192" s="81" t="str">
        <f>IF($E192="",
( IF(scriv!AG154&lt;&gt;"", LEFT( scriv!AG154, FIND(",",scriv!AG154)-1) &amp; "=" &amp; $AH192 &amp; RIGHT( scriv!AG154, LEN(scriv!AG154) + 1 - FIND(",",scriv!AG154)),
  IF($AA$36&lt;&gt;"",LEFT( AA$36, FIND(",",AA$36)-1) &amp; "=" &amp; $AH192 &amp; RIGHT( AA$36, LEN(AA$36) + 1 - FIND(",",AA$36)),""))),
IF(scriv!P154&lt;&gt;"", LEFT( scriv!P154, FIND(",",scriv!P154)-1) &amp; "=" &amp; $AH192 &amp; RIGHT( scriv!P154, LEN(scriv!P154) + 1 - FIND(",",scriv!P154)),
LEFT( AA$37, FIND(",",AA$37)-1) &amp; "=" &amp; $AH192 &amp; RIGHT( AA$37, LEN(AA$37) + 1 - FIND(",",AA$37))))</f>
        <v>drawClose=,1.2</v>
      </c>
      <c r="AB192" s="167" t="str">
        <f t="shared" si="116"/>
        <v>noTitle</v>
      </c>
      <c r="AC192" s="167"/>
      <c r="AD192" s="45"/>
      <c r="AE192" s="168"/>
      <c r="AF192" s="169">
        <f>IF(D192="",scriv!B154,"")</f>
        <v>0</v>
      </c>
      <c r="AG192" s="170" t="str">
        <f t="shared" si="123"/>
        <v/>
      </c>
      <c r="AH192" s="169" t="str">
        <f t="shared" si="124"/>
        <v/>
      </c>
      <c r="AI192" s="169" t="str">
        <f t="shared" si="125"/>
        <v/>
      </c>
      <c r="AJ192" s="86">
        <f>ROUNDDOWN( (LEN(scriv!B154)+1) / 2, 0 )</f>
        <v>0</v>
      </c>
      <c r="AK192" s="82">
        <f t="shared" si="126"/>
        <v>0</v>
      </c>
      <c r="AL192" s="82" t="str">
        <f t="shared" si="127"/>
        <v>-</v>
      </c>
      <c r="AM192" s="82" t="str">
        <f t="shared" si="128"/>
        <v>-</v>
      </c>
      <c r="AN192" s="82" t="str">
        <f t="shared" si="129"/>
        <v>-</v>
      </c>
      <c r="AO192" s="82" t="str">
        <f t="shared" si="130"/>
        <v>-</v>
      </c>
      <c r="AP192" s="82" t="str">
        <f t="shared" si="131"/>
        <v>-</v>
      </c>
      <c r="AQ192" s="82" t="str">
        <f t="shared" si="132"/>
        <v>-</v>
      </c>
      <c r="AR192" s="82" t="str">
        <f t="shared" si="133"/>
        <v>-</v>
      </c>
      <c r="AT192" s="82">
        <f t="shared" si="134"/>
        <v>10</v>
      </c>
      <c r="AU192" s="82" t="str">
        <f ca="1">IF(    MAX(OFFSET(AL192,0,0,MATCH("-",AL192:AL$638,0))) = 0,"",
IFERROR(MAX(OFFSET(AL192,0,0,MATCH("-",AL192:AL$638,0))),""))</f>
        <v/>
      </c>
      <c r="AV192" s="82" t="str">
        <f ca="1">IF(    MAX(OFFSET(AM192,0,0,MATCH("-",AM192:AM$638,0))) = 0,"",
IFERROR(MAX(OFFSET(AM192,0,0,MATCH("-",AM192:AM$638,0))),""))</f>
        <v/>
      </c>
      <c r="AW192" s="82" t="str">
        <f ca="1">IF(    MAX(OFFSET(AN192,0,0,MATCH("-",AN192:AN$638,0))) = 0,"",
IFERROR(MAX(OFFSET(AN192,0,0,MATCH("-",AN192:AN$638,0))),""))</f>
        <v/>
      </c>
      <c r="AX192" s="82" t="str">
        <f ca="1">IF(    MAX(OFFSET(AO192,0,0,MATCH("-",AO192:AO$638,0))) = 0,"",
IFERROR(MAX(OFFSET(AO192,0,0,MATCH("-",AO192:AO$638,0))),""))</f>
        <v/>
      </c>
      <c r="AY192" s="82" t="str">
        <f ca="1">IF(    MAX(OFFSET(AP192,0,0,MATCH("-",AP192:AP$638,0))) = 0,"",
IFERROR(MAX(OFFSET(AP192,0,0,MATCH("-",AP192:AP$638,0))),""))</f>
        <v/>
      </c>
      <c r="AZ192" s="82" t="str">
        <f ca="1">IF(    MAX(OFFSET(AQ192,0,0,MATCH("-",AQ192:AQ$638,0))) = 0,"",
IFERROR(MAX(OFFSET(AQ192,0,0,MATCH("-",AQ192:AQ$638,0))),""))</f>
        <v/>
      </c>
      <c r="BA192" s="82" t="str">
        <f ca="1">IF(    MAX(OFFSET(AR192,0,0,MATCH("-",AR192:AR$638,0))) = 0,"",
IFERROR(MAX(OFFSET(AR192,0,0,MATCH("-",AR192:AR$638,0))),""))</f>
        <v/>
      </c>
      <c r="BB192" s="112">
        <f t="shared" ca="1" si="135"/>
        <v>-198</v>
      </c>
      <c r="BC192" s="111" t="str">
        <f t="shared" ca="1" si="136"/>
        <v>Radius</v>
      </c>
      <c r="BD192" s="112">
        <f t="shared" ca="1" si="137"/>
        <v>0</v>
      </c>
      <c r="BE192" s="111">
        <f t="shared" ca="1" si="138"/>
        <v>200</v>
      </c>
      <c r="BF192" s="113" t="e">
        <f t="shared" ca="1" si="139"/>
        <v>#VALUE!</v>
      </c>
      <c r="BG192" s="113" t="e">
        <f t="shared" ca="1" si="140"/>
        <v>#VALUE!</v>
      </c>
      <c r="BH192" s="112">
        <f t="shared" ca="1" si="141"/>
        <v>2000</v>
      </c>
      <c r="BI192" s="112">
        <f t="shared" ca="1" si="142"/>
        <v>200</v>
      </c>
      <c r="BJ192" s="157"/>
      <c r="BK192" s="157"/>
      <c r="BL192" s="158" t="str">
        <f>scriv!AI154</f>
        <v/>
      </c>
      <c r="BM192" s="157"/>
      <c r="BN192" s="157" t="str">
        <f t="shared" si="143"/>
        <v>node</v>
      </c>
      <c r="BO192" s="157"/>
      <c r="BP192" s="159">
        <f t="shared" ca="1" si="144"/>
        <v>0</v>
      </c>
      <c r="BQ192" s="159">
        <f t="shared" ca="1" si="145"/>
        <v>0</v>
      </c>
      <c r="BR192" s="159">
        <f t="shared" si="146"/>
        <v>1</v>
      </c>
      <c r="BS192" s="159" t="str">
        <f t="shared" si="147"/>
        <v>symbol</v>
      </c>
      <c r="BT192" s="157" t="str">
        <f ca="1">IF(scriv!V154&lt;&gt;"",scriv!V154,
IF(E192="",IFERROR(VLOOKUP(BL192,$AH$40:$BT$638,39,FALSE),$BT$36),
$BT$37))</f>
        <v>NodeSquare</v>
      </c>
      <c r="BU192" s="166">
        <f t="shared" ca="1" si="148"/>
        <v>2000</v>
      </c>
      <c r="BV192" s="166">
        <f t="shared" ca="1" si="149"/>
        <v>200</v>
      </c>
      <c r="BW192" s="166">
        <f t="shared" ca="1" si="150"/>
        <v>0</v>
      </c>
      <c r="BX192" s="166">
        <f t="shared" ca="1" si="151"/>
        <v>0</v>
      </c>
      <c r="BY192" s="180" t="str">
        <f t="shared" si="152"/>
        <v/>
      </c>
      <c r="BZ192" s="180" t="str">
        <f t="shared" si="153"/>
        <v/>
      </c>
      <c r="CA192" s="81" t="str">
        <f>IF(scriv!E154&lt;&gt;"",scriv!E154,"")</f>
        <v/>
      </c>
      <c r="CB192" s="82">
        <f t="shared" si="118"/>
        <v>0</v>
      </c>
      <c r="CC192" s="82">
        <f t="shared" si="154"/>
        <v>0</v>
      </c>
      <c r="CD192" s="82" t="str">
        <f t="shared" si="155"/>
        <v>-</v>
      </c>
      <c r="CE192" s="82" t="str">
        <f t="shared" si="156"/>
        <v>-</v>
      </c>
      <c r="CF192" s="82" t="str">
        <f t="shared" si="157"/>
        <v>-</v>
      </c>
      <c r="CG192" s="82" t="str">
        <f t="shared" si="158"/>
        <v>-</v>
      </c>
      <c r="CH192" s="82" t="str">
        <f t="shared" si="159"/>
        <v>-</v>
      </c>
      <c r="CI192" s="82" t="str">
        <f t="shared" si="160"/>
        <v>-</v>
      </c>
      <c r="CJ192" s="82" t="str">
        <f t="shared" si="161"/>
        <v>-</v>
      </c>
      <c r="CK192" s="82" t="str">
        <f t="shared" si="162"/>
        <v>-</v>
      </c>
    </row>
    <row r="193" spans="1:89" s="82" customFormat="1" ht="18" customHeight="1">
      <c r="A193" s="81" t="str">
        <f>scriv!AH155</f>
        <v/>
      </c>
      <c r="B193" s="81" t="str">
        <f>IF(scriv!D155&lt;&gt;"",scriv!D155,"")</f>
        <v/>
      </c>
      <c r="C193" s="81" t="str">
        <f>IF( scriv!AL155&lt;&gt;"", IF(D193&lt;&gt;"","connection ","")&amp;scriv!AL155,IF(D193&lt;&gt;"","connection",""))</f>
        <v/>
      </c>
      <c r="D193" s="82" t="str">
        <f>scriv!AJ155</f>
        <v/>
      </c>
      <c r="E193" s="82" t="str">
        <f>scriv!AK155</f>
        <v/>
      </c>
      <c r="F193" s="156">
        <f>ROW()</f>
        <v>193</v>
      </c>
      <c r="I193" s="81" t="str">
        <f>IF(scriv!AA155&lt;&gt;"",scriv!AA155,J193)</f>
        <v/>
      </c>
      <c r="J193" s="81" t="str">
        <f>IF(scriv!AB155&lt;&gt;"",scriv!AB155,"")</f>
        <v/>
      </c>
      <c r="K193" s="82" t="str">
        <f t="shared" si="119"/>
        <v>none</v>
      </c>
      <c r="L193" s="82" t="str">
        <f t="shared" si="120"/>
        <v>+++&amp;speakTT=</v>
      </c>
      <c r="M193" s="82" t="str">
        <f t="shared" si="117"/>
        <v>OpenClose</v>
      </c>
      <c r="N193" s="82" t="str">
        <f t="shared" si="121"/>
        <v/>
      </c>
      <c r="O193" s="119" t="str">
        <f t="shared" si="122"/>
        <v/>
      </c>
      <c r="P193" s="81" t="str">
        <f>IF(scriv!I155&lt;&gt;"",scriv!I155,"")</f>
        <v/>
      </c>
      <c r="Q193" s="81" t="str">
        <f>IF(scriv!J155&lt;&gt;"",scriv!J155,"")</f>
        <v/>
      </c>
      <c r="R193" s="81">
        <f>IF(scriv!K155&lt;&gt;"",scriv!K155,
IF(I193&lt;&gt;"",1,$R$36))</f>
        <v>0</v>
      </c>
      <c r="S193" s="81" t="str">
        <f>IF(scriv!L155&lt;&gt;"",scriv!L155,
IF(scriv!AB155&lt;&gt;"",$S$36,"none"))</f>
        <v>none</v>
      </c>
      <c r="T193" s="81" t="str">
        <f>IF(scriv!Q155&lt;&gt;"",scriv!Q155,"")</f>
        <v/>
      </c>
      <c r="U193" s="81" t="str">
        <f>IF(scriv!R155&lt;&gt;"",scriv!R155,"")</f>
        <v/>
      </c>
      <c r="V193" s="81" t="str">
        <f>IF(scriv!S155&lt;&gt;"",scriv!S155,"")</f>
        <v/>
      </c>
      <c r="W193" s="81" t="str">
        <f>IF(scriv!T155&lt;&gt;"",scriv!T155,"")</f>
        <v/>
      </c>
      <c r="X193" s="81" t="str">
        <f>IF($E193="",
( IF(scriv!AD155&lt;&gt;"", LEFT( scriv!AD155, FIND(",",scriv!AD155)-1) &amp; "=" &amp; $AH193 &amp; RIGHT( scriv!AD155, LEN(scriv!AD155) + 1 - FIND(",",scriv!AD155)),
  IF($X$36&lt;&gt;"",LEFT( X$36, FIND(",",X$36)-1) &amp; "=" &amp; $AH193 &amp; RIGHT( X$36, LEN(X$36) + 1 - FIND(",",X$36)),""))),
IF(scriv!M155&lt;&gt;"", LEFT( scriv!M155, FIND(",",scriv!M155)-1) &amp; "=" &amp; $AH193 &amp; RIGHT( scriv!M155, LEN(scriv!M155) + 1 - FIND(",",scriv!M155)),
LEFT( X$37, FIND(",",X$37)-1) &amp; "=" &amp; $AH193 &amp; RIGHT( X$37, LEN(X$37) + 1 - FIND(",",X$37))))</f>
        <v>fadeOn=,0.6</v>
      </c>
      <c r="Y193" s="81" t="str">
        <f>IF($E193="",
( IF(scriv!AE155&lt;&gt;"", LEFT( scriv!AE155, FIND(",",scriv!AE155)-1) &amp; "=" &amp; $AH193 &amp; RIGHT( scriv!AE155, LEN(scriv!AE155) + 1 - FIND(",",scriv!AE155)),
  IF($Y$36&lt;&gt;"",LEFT( Y$36, FIND(",",Y$36)-1) &amp; "=" &amp; $AH193 &amp; RIGHT( Y$36, LEN(Y$36) + 1 - FIND(",",Y$36)),""))),
IF(scriv!N155&lt;&gt;"", LEFT( scriv!N155, FIND(",",scriv!N155)-1) &amp; "=" &amp; $AH193 &amp; RIGHT( scriv!N155, LEN(scriv!N155) + 1 - FIND(",",scriv!N155)),
LEFT( Y$37, FIND(",",Y$37)-1) &amp; "=" &amp; $AH193 &amp; RIGHT( Y$37, LEN(Y$37) + 1 - FIND(",",Y$37))))</f>
        <v>fadeOff=,0.6</v>
      </c>
      <c r="Z193" s="81" t="str">
        <f>IF($E193="",
( IF(scriv!AF155&lt;&gt;"", LEFT( scriv!AF155, FIND(",",scriv!AF155)-1) &amp; "=" &amp; $AH193 &amp; RIGHT( scriv!AF155, LEN(scriv!AF155) + 1 - FIND(",",scriv!AF155)),
  IF($Z$36&lt;&gt;"",LEFT( Z$36, FIND(",",Z$36)-1) &amp; "=" &amp; $AH193 &amp; RIGHT( Z$36, LEN(Z$36) + 1 - FIND(",",Z$36)),""))),
IF(scriv!O155&lt;&gt;"", LEFT( scriv!O155, FIND(",",scriv!O155)-1) &amp; "=" &amp; $AH193 &amp; RIGHT( scriv!O155, LEN(scriv!O155) + 1 - FIND(",",scriv!O155)),
LEFT( Z$37, FIND(",",Z$37)-1) &amp; "=" &amp; $AH193 &amp; RIGHT( Z$37, LEN(Z$37) + 1 - FIND(",",Z$37))))</f>
        <v>drawOpen=,1.2</v>
      </c>
      <c r="AA193" s="81" t="str">
        <f>IF($E193="",
( IF(scriv!AG155&lt;&gt;"", LEFT( scriv!AG155, FIND(",",scriv!AG155)-1) &amp; "=" &amp; $AH193 &amp; RIGHT( scriv!AG155, LEN(scriv!AG155) + 1 - FIND(",",scriv!AG155)),
  IF($AA$36&lt;&gt;"",LEFT( AA$36, FIND(",",AA$36)-1) &amp; "=" &amp; $AH193 &amp; RIGHT( AA$36, LEN(AA$36) + 1 - FIND(",",AA$36)),""))),
IF(scriv!P155&lt;&gt;"", LEFT( scriv!P155, FIND(",",scriv!P155)-1) &amp; "=" &amp; $AH193 &amp; RIGHT( scriv!P155, LEN(scriv!P155) + 1 - FIND(",",scriv!P155)),
LEFT( AA$37, FIND(",",AA$37)-1) &amp; "=" &amp; $AH193 &amp; RIGHT( AA$37, LEN(AA$37) + 1 - FIND(",",AA$37))))</f>
        <v>drawClose=,1.2</v>
      </c>
      <c r="AB193" s="167" t="str">
        <f t="shared" si="116"/>
        <v>noTitle</v>
      </c>
      <c r="AC193" s="167"/>
      <c r="AD193" s="45"/>
      <c r="AE193" s="168"/>
      <c r="AF193" s="169">
        <f>IF(D193="",scriv!B155,"")</f>
        <v>0</v>
      </c>
      <c r="AG193" s="170" t="str">
        <f t="shared" si="123"/>
        <v/>
      </c>
      <c r="AH193" s="169" t="str">
        <f t="shared" si="124"/>
        <v/>
      </c>
      <c r="AI193" s="169" t="str">
        <f t="shared" si="125"/>
        <v/>
      </c>
      <c r="AJ193" s="86">
        <f>ROUNDDOWN( (LEN(scriv!B155)+1) / 2, 0 )</f>
        <v>0</v>
      </c>
      <c r="AK193" s="82">
        <f t="shared" si="126"/>
        <v>0</v>
      </c>
      <c r="AL193" s="82" t="str">
        <f t="shared" si="127"/>
        <v>-</v>
      </c>
      <c r="AM193" s="82" t="str">
        <f t="shared" si="128"/>
        <v>-</v>
      </c>
      <c r="AN193" s="82" t="str">
        <f t="shared" si="129"/>
        <v>-</v>
      </c>
      <c r="AO193" s="82" t="str">
        <f t="shared" si="130"/>
        <v>-</v>
      </c>
      <c r="AP193" s="82" t="str">
        <f t="shared" si="131"/>
        <v>-</v>
      </c>
      <c r="AQ193" s="82" t="str">
        <f t="shared" si="132"/>
        <v>-</v>
      </c>
      <c r="AR193" s="82" t="str">
        <f t="shared" si="133"/>
        <v>-</v>
      </c>
      <c r="AT193" s="82">
        <f t="shared" si="134"/>
        <v>10</v>
      </c>
      <c r="AU193" s="82" t="str">
        <f ca="1">IF(    MAX(OFFSET(AL193,0,0,MATCH("-",AL193:AL$638,0))) = 0,"",
IFERROR(MAX(OFFSET(AL193,0,0,MATCH("-",AL193:AL$638,0))),""))</f>
        <v/>
      </c>
      <c r="AV193" s="82" t="str">
        <f ca="1">IF(    MAX(OFFSET(AM193,0,0,MATCH("-",AM193:AM$638,0))) = 0,"",
IFERROR(MAX(OFFSET(AM193,0,0,MATCH("-",AM193:AM$638,0))),""))</f>
        <v/>
      </c>
      <c r="AW193" s="82" t="str">
        <f ca="1">IF(    MAX(OFFSET(AN193,0,0,MATCH("-",AN193:AN$638,0))) = 0,"",
IFERROR(MAX(OFFSET(AN193,0,0,MATCH("-",AN193:AN$638,0))),""))</f>
        <v/>
      </c>
      <c r="AX193" s="82" t="str">
        <f ca="1">IF(    MAX(OFFSET(AO193,0,0,MATCH("-",AO193:AO$638,0))) = 0,"",
IFERROR(MAX(OFFSET(AO193,0,0,MATCH("-",AO193:AO$638,0))),""))</f>
        <v/>
      </c>
      <c r="AY193" s="82" t="str">
        <f ca="1">IF(    MAX(OFFSET(AP193,0,0,MATCH("-",AP193:AP$638,0))) = 0,"",
IFERROR(MAX(OFFSET(AP193,0,0,MATCH("-",AP193:AP$638,0))),""))</f>
        <v/>
      </c>
      <c r="AZ193" s="82" t="str">
        <f ca="1">IF(    MAX(OFFSET(AQ193,0,0,MATCH("-",AQ193:AQ$638,0))) = 0,"",
IFERROR(MAX(OFFSET(AQ193,0,0,MATCH("-",AQ193:AQ$638,0))),""))</f>
        <v/>
      </c>
      <c r="BA193" s="82" t="str">
        <f ca="1">IF(    MAX(OFFSET(AR193,0,0,MATCH("-",AR193:AR$638,0))) = 0,"",
IFERROR(MAX(OFFSET(AR193,0,0,MATCH("-",AR193:AR$638,0))),""))</f>
        <v/>
      </c>
      <c r="BB193" s="112">
        <f t="shared" ca="1" si="135"/>
        <v>-198</v>
      </c>
      <c r="BC193" s="111" t="str">
        <f t="shared" ca="1" si="136"/>
        <v>Radius</v>
      </c>
      <c r="BD193" s="112">
        <f t="shared" ca="1" si="137"/>
        <v>0</v>
      </c>
      <c r="BE193" s="111">
        <f t="shared" ca="1" si="138"/>
        <v>200</v>
      </c>
      <c r="BF193" s="113" t="e">
        <f t="shared" ca="1" si="139"/>
        <v>#VALUE!</v>
      </c>
      <c r="BG193" s="113" t="e">
        <f t="shared" ca="1" si="140"/>
        <v>#VALUE!</v>
      </c>
      <c r="BH193" s="112">
        <f t="shared" ca="1" si="141"/>
        <v>2000</v>
      </c>
      <c r="BI193" s="112">
        <f t="shared" ca="1" si="142"/>
        <v>200</v>
      </c>
      <c r="BJ193" s="157"/>
      <c r="BK193" s="157"/>
      <c r="BL193" s="158" t="str">
        <f>scriv!AI155</f>
        <v/>
      </c>
      <c r="BM193" s="157"/>
      <c r="BN193" s="157" t="str">
        <f t="shared" si="143"/>
        <v>node</v>
      </c>
      <c r="BO193" s="157"/>
      <c r="BP193" s="159">
        <f t="shared" ca="1" si="144"/>
        <v>0</v>
      </c>
      <c r="BQ193" s="159">
        <f t="shared" ca="1" si="145"/>
        <v>0</v>
      </c>
      <c r="BR193" s="159">
        <f t="shared" si="146"/>
        <v>1</v>
      </c>
      <c r="BS193" s="159" t="str">
        <f t="shared" si="147"/>
        <v>symbol</v>
      </c>
      <c r="BT193" s="157" t="str">
        <f ca="1">IF(scriv!V155&lt;&gt;"",scriv!V155,
IF(E193="",IFERROR(VLOOKUP(BL193,$AH$40:$BT$638,39,FALSE),$BT$36),
$BT$37))</f>
        <v>NodeSquare</v>
      </c>
      <c r="BU193" s="166">
        <f t="shared" ca="1" si="148"/>
        <v>2000</v>
      </c>
      <c r="BV193" s="166">
        <f t="shared" ca="1" si="149"/>
        <v>200</v>
      </c>
      <c r="BW193" s="166">
        <f t="shared" ca="1" si="150"/>
        <v>0</v>
      </c>
      <c r="BX193" s="166">
        <f t="shared" ca="1" si="151"/>
        <v>0</v>
      </c>
      <c r="BY193" s="180" t="str">
        <f t="shared" si="152"/>
        <v/>
      </c>
      <c r="BZ193" s="180" t="str">
        <f t="shared" si="153"/>
        <v/>
      </c>
      <c r="CA193" s="81" t="str">
        <f>IF(scriv!E155&lt;&gt;"",scriv!E155,"")</f>
        <v/>
      </c>
      <c r="CB193" s="82">
        <f t="shared" si="118"/>
        <v>0</v>
      </c>
      <c r="CC193" s="82">
        <f t="shared" si="154"/>
        <v>0</v>
      </c>
      <c r="CD193" s="82" t="str">
        <f t="shared" si="155"/>
        <v>-</v>
      </c>
      <c r="CE193" s="82" t="str">
        <f t="shared" si="156"/>
        <v>-</v>
      </c>
      <c r="CF193" s="82" t="str">
        <f t="shared" si="157"/>
        <v>-</v>
      </c>
      <c r="CG193" s="82" t="str">
        <f t="shared" si="158"/>
        <v>-</v>
      </c>
      <c r="CH193" s="82" t="str">
        <f t="shared" si="159"/>
        <v>-</v>
      </c>
      <c r="CI193" s="82" t="str">
        <f t="shared" si="160"/>
        <v>-</v>
      </c>
      <c r="CJ193" s="82" t="str">
        <f t="shared" si="161"/>
        <v>-</v>
      </c>
      <c r="CK193" s="82" t="str">
        <f t="shared" si="162"/>
        <v>-</v>
      </c>
    </row>
    <row r="194" spans="1:89" s="82" customFormat="1" ht="18" customHeight="1">
      <c r="A194" s="81" t="str">
        <f>scriv!AH156</f>
        <v/>
      </c>
      <c r="B194" s="81" t="str">
        <f>IF(scriv!D156&lt;&gt;"",scriv!D156,"")</f>
        <v/>
      </c>
      <c r="C194" s="81" t="str">
        <f>IF( scriv!AL156&lt;&gt;"", IF(D194&lt;&gt;"","connection ","")&amp;scriv!AL156,IF(D194&lt;&gt;"","connection",""))</f>
        <v/>
      </c>
      <c r="D194" s="82" t="str">
        <f>scriv!AJ156</f>
        <v/>
      </c>
      <c r="E194" s="82" t="str">
        <f>scriv!AK156</f>
        <v/>
      </c>
      <c r="F194" s="156">
        <f>ROW()</f>
        <v>194</v>
      </c>
      <c r="I194" s="81" t="str">
        <f>IF(scriv!AA156&lt;&gt;"",scriv!AA156,J194)</f>
        <v/>
      </c>
      <c r="J194" s="81" t="str">
        <f>IF(scriv!AB156&lt;&gt;"",scriv!AB156,"")</f>
        <v/>
      </c>
      <c r="K194" s="82" t="str">
        <f t="shared" si="119"/>
        <v>none</v>
      </c>
      <c r="L194" s="82" t="str">
        <f t="shared" si="120"/>
        <v>+++&amp;speakTT=</v>
      </c>
      <c r="M194" s="82" t="str">
        <f t="shared" si="117"/>
        <v>OpenClose</v>
      </c>
      <c r="N194" s="82" t="str">
        <f t="shared" si="121"/>
        <v/>
      </c>
      <c r="O194" s="119" t="str">
        <f t="shared" si="122"/>
        <v/>
      </c>
      <c r="P194" s="81" t="str">
        <f>IF(scriv!I156&lt;&gt;"",scriv!I156,"")</f>
        <v/>
      </c>
      <c r="Q194" s="81" t="str">
        <f>IF(scriv!J156&lt;&gt;"",scriv!J156,"")</f>
        <v/>
      </c>
      <c r="R194" s="81">
        <f>IF(scriv!K156&lt;&gt;"",scriv!K156,
IF(I194&lt;&gt;"",1,$R$36))</f>
        <v>0</v>
      </c>
      <c r="S194" s="81" t="str">
        <f>IF(scriv!L156&lt;&gt;"",scriv!L156,
IF(scriv!AB156&lt;&gt;"",$S$36,"none"))</f>
        <v>none</v>
      </c>
      <c r="T194" s="81" t="str">
        <f>IF(scriv!Q156&lt;&gt;"",scriv!Q156,"")</f>
        <v/>
      </c>
      <c r="U194" s="81" t="str">
        <f>IF(scriv!R156&lt;&gt;"",scriv!R156,"")</f>
        <v/>
      </c>
      <c r="V194" s="81" t="str">
        <f>IF(scriv!S156&lt;&gt;"",scriv!S156,"")</f>
        <v/>
      </c>
      <c r="W194" s="81" t="str">
        <f>IF(scriv!T156&lt;&gt;"",scriv!T156,"")</f>
        <v/>
      </c>
      <c r="X194" s="81" t="str">
        <f>IF($E194="",
( IF(scriv!AD156&lt;&gt;"", LEFT( scriv!AD156, FIND(",",scriv!AD156)-1) &amp; "=" &amp; $AH194 &amp; RIGHT( scriv!AD156, LEN(scriv!AD156) + 1 - FIND(",",scriv!AD156)),
  IF($X$36&lt;&gt;"",LEFT( X$36, FIND(",",X$36)-1) &amp; "=" &amp; $AH194 &amp; RIGHT( X$36, LEN(X$36) + 1 - FIND(",",X$36)),""))),
IF(scriv!M156&lt;&gt;"", LEFT( scriv!M156, FIND(",",scriv!M156)-1) &amp; "=" &amp; $AH194 &amp; RIGHT( scriv!M156, LEN(scriv!M156) + 1 - FIND(",",scriv!M156)),
LEFT( X$37, FIND(",",X$37)-1) &amp; "=" &amp; $AH194 &amp; RIGHT( X$37, LEN(X$37) + 1 - FIND(",",X$37))))</f>
        <v>fadeOn=,0.6</v>
      </c>
      <c r="Y194" s="81" t="str">
        <f>IF($E194="",
( IF(scriv!AE156&lt;&gt;"", LEFT( scriv!AE156, FIND(",",scriv!AE156)-1) &amp; "=" &amp; $AH194 &amp; RIGHT( scriv!AE156, LEN(scriv!AE156) + 1 - FIND(",",scriv!AE156)),
  IF($Y$36&lt;&gt;"",LEFT( Y$36, FIND(",",Y$36)-1) &amp; "=" &amp; $AH194 &amp; RIGHT( Y$36, LEN(Y$36) + 1 - FIND(",",Y$36)),""))),
IF(scriv!N156&lt;&gt;"", LEFT( scriv!N156, FIND(",",scriv!N156)-1) &amp; "=" &amp; $AH194 &amp; RIGHT( scriv!N156, LEN(scriv!N156) + 1 - FIND(",",scriv!N156)),
LEFT( Y$37, FIND(",",Y$37)-1) &amp; "=" &amp; $AH194 &amp; RIGHT( Y$37, LEN(Y$37) + 1 - FIND(",",Y$37))))</f>
        <v>fadeOff=,0.6</v>
      </c>
      <c r="Z194" s="81" t="str">
        <f>IF($E194="",
( IF(scriv!AF156&lt;&gt;"", LEFT( scriv!AF156, FIND(",",scriv!AF156)-1) &amp; "=" &amp; $AH194 &amp; RIGHT( scriv!AF156, LEN(scriv!AF156) + 1 - FIND(",",scriv!AF156)),
  IF($Z$36&lt;&gt;"",LEFT( Z$36, FIND(",",Z$36)-1) &amp; "=" &amp; $AH194 &amp; RIGHT( Z$36, LEN(Z$36) + 1 - FIND(",",Z$36)),""))),
IF(scriv!O156&lt;&gt;"", LEFT( scriv!O156, FIND(",",scriv!O156)-1) &amp; "=" &amp; $AH194 &amp; RIGHT( scriv!O156, LEN(scriv!O156) + 1 - FIND(",",scriv!O156)),
LEFT( Z$37, FIND(",",Z$37)-1) &amp; "=" &amp; $AH194 &amp; RIGHT( Z$37, LEN(Z$37) + 1 - FIND(",",Z$37))))</f>
        <v>drawOpen=,1.2</v>
      </c>
      <c r="AA194" s="81" t="str">
        <f>IF($E194="",
( IF(scriv!AG156&lt;&gt;"", LEFT( scriv!AG156, FIND(",",scriv!AG156)-1) &amp; "=" &amp; $AH194 &amp; RIGHT( scriv!AG156, LEN(scriv!AG156) + 1 - FIND(",",scriv!AG156)),
  IF($AA$36&lt;&gt;"",LEFT( AA$36, FIND(",",AA$36)-1) &amp; "=" &amp; $AH194 &amp; RIGHT( AA$36, LEN(AA$36) + 1 - FIND(",",AA$36)),""))),
IF(scriv!P156&lt;&gt;"", LEFT( scriv!P156, FIND(",",scriv!P156)-1) &amp; "=" &amp; $AH194 &amp; RIGHT( scriv!P156, LEN(scriv!P156) + 1 - FIND(",",scriv!P156)),
LEFT( AA$37, FIND(",",AA$37)-1) &amp; "=" &amp; $AH194 &amp; RIGHT( AA$37, LEN(AA$37) + 1 - FIND(",",AA$37))))</f>
        <v>drawClose=,1.2</v>
      </c>
      <c r="AB194" s="167" t="str">
        <f t="shared" si="116"/>
        <v>noTitle</v>
      </c>
      <c r="AC194" s="167"/>
      <c r="AD194" s="45"/>
      <c r="AE194" s="168"/>
      <c r="AF194" s="169">
        <f>IF(D194="",scriv!B156,"")</f>
        <v>0</v>
      </c>
      <c r="AG194" s="170" t="str">
        <f t="shared" si="123"/>
        <v/>
      </c>
      <c r="AH194" s="169" t="str">
        <f t="shared" si="124"/>
        <v/>
      </c>
      <c r="AI194" s="169" t="str">
        <f t="shared" si="125"/>
        <v/>
      </c>
      <c r="AJ194" s="86">
        <f>ROUNDDOWN( (LEN(scriv!B156)+1) / 2, 0 )</f>
        <v>0</v>
      </c>
      <c r="AK194" s="82">
        <f t="shared" si="126"/>
        <v>0</v>
      </c>
      <c r="AL194" s="82" t="str">
        <f t="shared" si="127"/>
        <v>-</v>
      </c>
      <c r="AM194" s="82" t="str">
        <f t="shared" si="128"/>
        <v>-</v>
      </c>
      <c r="AN194" s="82" t="str">
        <f t="shared" si="129"/>
        <v>-</v>
      </c>
      <c r="AO194" s="82" t="str">
        <f t="shared" si="130"/>
        <v>-</v>
      </c>
      <c r="AP194" s="82" t="str">
        <f t="shared" si="131"/>
        <v>-</v>
      </c>
      <c r="AQ194" s="82" t="str">
        <f t="shared" si="132"/>
        <v>-</v>
      </c>
      <c r="AR194" s="82" t="str">
        <f t="shared" si="133"/>
        <v>-</v>
      </c>
      <c r="AT194" s="82">
        <f t="shared" si="134"/>
        <v>10</v>
      </c>
      <c r="AU194" s="82" t="str">
        <f ca="1">IF(    MAX(OFFSET(AL194,0,0,MATCH("-",AL194:AL$638,0))) = 0,"",
IFERROR(MAX(OFFSET(AL194,0,0,MATCH("-",AL194:AL$638,0))),""))</f>
        <v/>
      </c>
      <c r="AV194" s="82" t="str">
        <f ca="1">IF(    MAX(OFFSET(AM194,0,0,MATCH("-",AM194:AM$638,0))) = 0,"",
IFERROR(MAX(OFFSET(AM194,0,0,MATCH("-",AM194:AM$638,0))),""))</f>
        <v/>
      </c>
      <c r="AW194" s="82" t="str">
        <f ca="1">IF(    MAX(OFFSET(AN194,0,0,MATCH("-",AN194:AN$638,0))) = 0,"",
IFERROR(MAX(OFFSET(AN194,0,0,MATCH("-",AN194:AN$638,0))),""))</f>
        <v/>
      </c>
      <c r="AX194" s="82" t="str">
        <f ca="1">IF(    MAX(OFFSET(AO194,0,0,MATCH("-",AO194:AO$638,0))) = 0,"",
IFERROR(MAX(OFFSET(AO194,0,0,MATCH("-",AO194:AO$638,0))),""))</f>
        <v/>
      </c>
      <c r="AY194" s="82" t="str">
        <f ca="1">IF(    MAX(OFFSET(AP194,0,0,MATCH("-",AP194:AP$638,0))) = 0,"",
IFERROR(MAX(OFFSET(AP194,0,0,MATCH("-",AP194:AP$638,0))),""))</f>
        <v/>
      </c>
      <c r="AZ194" s="82" t="str">
        <f ca="1">IF(    MAX(OFFSET(AQ194,0,0,MATCH("-",AQ194:AQ$638,0))) = 0,"",
IFERROR(MAX(OFFSET(AQ194,0,0,MATCH("-",AQ194:AQ$638,0))),""))</f>
        <v/>
      </c>
      <c r="BA194" s="82" t="str">
        <f ca="1">IF(    MAX(OFFSET(AR194,0,0,MATCH("-",AR194:AR$638,0))) = 0,"",
IFERROR(MAX(OFFSET(AR194,0,0,MATCH("-",AR194:AR$638,0))),""))</f>
        <v/>
      </c>
      <c r="BB194" s="112">
        <f t="shared" ca="1" si="135"/>
        <v>-198</v>
      </c>
      <c r="BC194" s="111" t="str">
        <f t="shared" ca="1" si="136"/>
        <v>Radius</v>
      </c>
      <c r="BD194" s="112">
        <f t="shared" ca="1" si="137"/>
        <v>0</v>
      </c>
      <c r="BE194" s="111">
        <f t="shared" ca="1" si="138"/>
        <v>200</v>
      </c>
      <c r="BF194" s="113" t="e">
        <f t="shared" ca="1" si="139"/>
        <v>#VALUE!</v>
      </c>
      <c r="BG194" s="113" t="e">
        <f t="shared" ca="1" si="140"/>
        <v>#VALUE!</v>
      </c>
      <c r="BH194" s="112">
        <f t="shared" ca="1" si="141"/>
        <v>2000</v>
      </c>
      <c r="BI194" s="112">
        <f t="shared" ca="1" si="142"/>
        <v>200</v>
      </c>
      <c r="BJ194" s="157"/>
      <c r="BK194" s="157"/>
      <c r="BL194" s="158" t="str">
        <f>scriv!AI156</f>
        <v/>
      </c>
      <c r="BM194" s="157"/>
      <c r="BN194" s="157" t="str">
        <f t="shared" si="143"/>
        <v>node</v>
      </c>
      <c r="BO194" s="157"/>
      <c r="BP194" s="159">
        <f t="shared" ca="1" si="144"/>
        <v>0</v>
      </c>
      <c r="BQ194" s="159">
        <f t="shared" ca="1" si="145"/>
        <v>0</v>
      </c>
      <c r="BR194" s="159">
        <f t="shared" si="146"/>
        <v>1</v>
      </c>
      <c r="BS194" s="159" t="str">
        <f t="shared" si="147"/>
        <v>symbol</v>
      </c>
      <c r="BT194" s="157" t="str">
        <f ca="1">IF(scriv!V156&lt;&gt;"",scriv!V156,
IF(E194="",IFERROR(VLOOKUP(BL194,$AH$40:$BT$638,39,FALSE),$BT$36),
$BT$37))</f>
        <v>NodeSquare</v>
      </c>
      <c r="BU194" s="166">
        <f t="shared" ca="1" si="148"/>
        <v>2000</v>
      </c>
      <c r="BV194" s="166">
        <f t="shared" ca="1" si="149"/>
        <v>200</v>
      </c>
      <c r="BW194" s="166">
        <f t="shared" ca="1" si="150"/>
        <v>0</v>
      </c>
      <c r="BX194" s="166">
        <f t="shared" ca="1" si="151"/>
        <v>0</v>
      </c>
      <c r="BY194" s="180" t="str">
        <f t="shared" si="152"/>
        <v/>
      </c>
      <c r="BZ194" s="180" t="str">
        <f t="shared" si="153"/>
        <v/>
      </c>
      <c r="CA194" s="81" t="str">
        <f>IF(scriv!E156&lt;&gt;"",scriv!E156,"")</f>
        <v/>
      </c>
      <c r="CB194" s="82">
        <f t="shared" si="118"/>
        <v>0</v>
      </c>
      <c r="CC194" s="82">
        <f t="shared" si="154"/>
        <v>0</v>
      </c>
      <c r="CD194" s="82" t="str">
        <f t="shared" si="155"/>
        <v>-</v>
      </c>
      <c r="CE194" s="82" t="str">
        <f t="shared" si="156"/>
        <v>-</v>
      </c>
      <c r="CF194" s="82" t="str">
        <f t="shared" si="157"/>
        <v>-</v>
      </c>
      <c r="CG194" s="82" t="str">
        <f t="shared" si="158"/>
        <v>-</v>
      </c>
      <c r="CH194" s="82" t="str">
        <f t="shared" si="159"/>
        <v>-</v>
      </c>
      <c r="CI194" s="82" t="str">
        <f t="shared" si="160"/>
        <v>-</v>
      </c>
      <c r="CJ194" s="82" t="str">
        <f t="shared" si="161"/>
        <v>-</v>
      </c>
      <c r="CK194" s="82" t="str">
        <f t="shared" si="162"/>
        <v>-</v>
      </c>
    </row>
    <row r="195" spans="1:89" s="82" customFormat="1" ht="18" customHeight="1">
      <c r="A195" s="81" t="str">
        <f>scriv!AH157</f>
        <v/>
      </c>
      <c r="B195" s="81" t="str">
        <f>IF(scriv!D157&lt;&gt;"",scriv!D157,"")</f>
        <v/>
      </c>
      <c r="C195" s="81" t="str">
        <f>IF( scriv!AL157&lt;&gt;"", IF(D195&lt;&gt;"","connection ","")&amp;scriv!AL157,IF(D195&lt;&gt;"","connection",""))</f>
        <v/>
      </c>
      <c r="D195" s="82" t="str">
        <f>scriv!AJ157</f>
        <v/>
      </c>
      <c r="E195" s="82" t="str">
        <f>scriv!AK157</f>
        <v/>
      </c>
      <c r="F195" s="156">
        <f>ROW()</f>
        <v>195</v>
      </c>
      <c r="I195" s="81" t="str">
        <f>IF(scriv!AA157&lt;&gt;"",scriv!AA157,J195)</f>
        <v/>
      </c>
      <c r="J195" s="81" t="str">
        <f>IF(scriv!AB157&lt;&gt;"",scriv!AB157,"")</f>
        <v/>
      </c>
      <c r="K195" s="82" t="str">
        <f t="shared" si="119"/>
        <v>none</v>
      </c>
      <c r="L195" s="82" t="str">
        <f t="shared" si="120"/>
        <v>+++&amp;speakTT=</v>
      </c>
      <c r="M195" s="82" t="str">
        <f t="shared" si="117"/>
        <v>OpenClose</v>
      </c>
      <c r="N195" s="82" t="str">
        <f t="shared" si="121"/>
        <v/>
      </c>
      <c r="O195" s="119" t="str">
        <f t="shared" si="122"/>
        <v/>
      </c>
      <c r="P195" s="81" t="str">
        <f>IF(scriv!I157&lt;&gt;"",scriv!I157,"")</f>
        <v/>
      </c>
      <c r="Q195" s="81" t="str">
        <f>IF(scriv!J157&lt;&gt;"",scriv!J157,"")</f>
        <v/>
      </c>
      <c r="R195" s="81">
        <f>IF(scriv!K157&lt;&gt;"",scriv!K157,
IF(I195&lt;&gt;"",1,$R$36))</f>
        <v>0</v>
      </c>
      <c r="S195" s="81" t="str">
        <f>IF(scriv!L157&lt;&gt;"",scriv!L157,
IF(scriv!AB157&lt;&gt;"",$S$36,"none"))</f>
        <v>none</v>
      </c>
      <c r="T195" s="81" t="str">
        <f>IF(scriv!Q157&lt;&gt;"",scriv!Q157,"")</f>
        <v/>
      </c>
      <c r="U195" s="81" t="str">
        <f>IF(scriv!R157&lt;&gt;"",scriv!R157,"")</f>
        <v/>
      </c>
      <c r="V195" s="81" t="str">
        <f>IF(scriv!S157&lt;&gt;"",scriv!S157,"")</f>
        <v/>
      </c>
      <c r="W195" s="81" t="str">
        <f>IF(scriv!T157&lt;&gt;"",scriv!T157,"")</f>
        <v/>
      </c>
      <c r="X195" s="81" t="str">
        <f>IF($E195="",
( IF(scriv!AD157&lt;&gt;"", LEFT( scriv!AD157, FIND(",",scriv!AD157)-1) &amp; "=" &amp; $AH195 &amp; RIGHT( scriv!AD157, LEN(scriv!AD157) + 1 - FIND(",",scriv!AD157)),
  IF($X$36&lt;&gt;"",LEFT( X$36, FIND(",",X$36)-1) &amp; "=" &amp; $AH195 &amp; RIGHT( X$36, LEN(X$36) + 1 - FIND(",",X$36)),""))),
IF(scriv!M157&lt;&gt;"", LEFT( scriv!M157, FIND(",",scriv!M157)-1) &amp; "=" &amp; $AH195 &amp; RIGHT( scriv!M157, LEN(scriv!M157) + 1 - FIND(",",scriv!M157)),
LEFT( X$37, FIND(",",X$37)-1) &amp; "=" &amp; $AH195 &amp; RIGHT( X$37, LEN(X$37) + 1 - FIND(",",X$37))))</f>
        <v>fadeOn=,0.6</v>
      </c>
      <c r="Y195" s="81" t="str">
        <f>IF($E195="",
( IF(scriv!AE157&lt;&gt;"", LEFT( scriv!AE157, FIND(",",scriv!AE157)-1) &amp; "=" &amp; $AH195 &amp; RIGHT( scriv!AE157, LEN(scriv!AE157) + 1 - FIND(",",scriv!AE157)),
  IF($Y$36&lt;&gt;"",LEFT( Y$36, FIND(",",Y$36)-1) &amp; "=" &amp; $AH195 &amp; RIGHT( Y$36, LEN(Y$36) + 1 - FIND(",",Y$36)),""))),
IF(scriv!N157&lt;&gt;"", LEFT( scriv!N157, FIND(",",scriv!N157)-1) &amp; "=" &amp; $AH195 &amp; RIGHT( scriv!N157, LEN(scriv!N157) + 1 - FIND(",",scriv!N157)),
LEFT( Y$37, FIND(",",Y$37)-1) &amp; "=" &amp; $AH195 &amp; RIGHT( Y$37, LEN(Y$37) + 1 - FIND(",",Y$37))))</f>
        <v>fadeOff=,0.6</v>
      </c>
      <c r="Z195" s="81" t="str">
        <f>IF($E195="",
( IF(scriv!AF157&lt;&gt;"", LEFT( scriv!AF157, FIND(",",scriv!AF157)-1) &amp; "=" &amp; $AH195 &amp; RIGHT( scriv!AF157, LEN(scriv!AF157) + 1 - FIND(",",scriv!AF157)),
  IF($Z$36&lt;&gt;"",LEFT( Z$36, FIND(",",Z$36)-1) &amp; "=" &amp; $AH195 &amp; RIGHT( Z$36, LEN(Z$36) + 1 - FIND(",",Z$36)),""))),
IF(scriv!O157&lt;&gt;"", LEFT( scriv!O157, FIND(",",scriv!O157)-1) &amp; "=" &amp; $AH195 &amp; RIGHT( scriv!O157, LEN(scriv!O157) + 1 - FIND(",",scriv!O157)),
LEFT( Z$37, FIND(",",Z$37)-1) &amp; "=" &amp; $AH195 &amp; RIGHT( Z$37, LEN(Z$37) + 1 - FIND(",",Z$37))))</f>
        <v>drawOpen=,1.2</v>
      </c>
      <c r="AA195" s="81" t="str">
        <f>IF($E195="",
( IF(scriv!AG157&lt;&gt;"", LEFT( scriv!AG157, FIND(",",scriv!AG157)-1) &amp; "=" &amp; $AH195 &amp; RIGHT( scriv!AG157, LEN(scriv!AG157) + 1 - FIND(",",scriv!AG157)),
  IF($AA$36&lt;&gt;"",LEFT( AA$36, FIND(",",AA$36)-1) &amp; "=" &amp; $AH195 &amp; RIGHT( AA$36, LEN(AA$36) + 1 - FIND(",",AA$36)),""))),
IF(scriv!P157&lt;&gt;"", LEFT( scriv!P157, FIND(",",scriv!P157)-1) &amp; "=" &amp; $AH195 &amp; RIGHT( scriv!P157, LEN(scriv!P157) + 1 - FIND(",",scriv!P157)),
LEFT( AA$37, FIND(",",AA$37)-1) &amp; "=" &amp; $AH195 &amp; RIGHT( AA$37, LEN(AA$37) + 1 - FIND(",",AA$37))))</f>
        <v>drawClose=,1.2</v>
      </c>
      <c r="AB195" s="167" t="str">
        <f t="shared" si="116"/>
        <v>noTitle</v>
      </c>
      <c r="AC195" s="167"/>
      <c r="AD195" s="45"/>
      <c r="AE195" s="168"/>
      <c r="AF195" s="169">
        <f>IF(D195="",scriv!B157,"")</f>
        <v>0</v>
      </c>
      <c r="AG195" s="170" t="str">
        <f t="shared" si="123"/>
        <v/>
      </c>
      <c r="AH195" s="169" t="str">
        <f t="shared" si="124"/>
        <v/>
      </c>
      <c r="AI195" s="169" t="str">
        <f t="shared" si="125"/>
        <v/>
      </c>
      <c r="AJ195" s="86">
        <f>ROUNDDOWN( (LEN(scriv!B157)+1) / 2, 0 )</f>
        <v>0</v>
      </c>
      <c r="AK195" s="82">
        <f t="shared" si="126"/>
        <v>0</v>
      </c>
      <c r="AL195" s="82" t="str">
        <f t="shared" si="127"/>
        <v>-</v>
      </c>
      <c r="AM195" s="82" t="str">
        <f t="shared" si="128"/>
        <v>-</v>
      </c>
      <c r="AN195" s="82" t="str">
        <f t="shared" si="129"/>
        <v>-</v>
      </c>
      <c r="AO195" s="82" t="str">
        <f t="shared" si="130"/>
        <v>-</v>
      </c>
      <c r="AP195" s="82" t="str">
        <f t="shared" si="131"/>
        <v>-</v>
      </c>
      <c r="AQ195" s="82" t="str">
        <f t="shared" si="132"/>
        <v>-</v>
      </c>
      <c r="AR195" s="82" t="str">
        <f t="shared" si="133"/>
        <v>-</v>
      </c>
      <c r="AT195" s="82">
        <f t="shared" si="134"/>
        <v>10</v>
      </c>
      <c r="AU195" s="82" t="str">
        <f ca="1">IF(    MAX(OFFSET(AL195,0,0,MATCH("-",AL195:AL$638,0))) = 0,"",
IFERROR(MAX(OFFSET(AL195,0,0,MATCH("-",AL195:AL$638,0))),""))</f>
        <v/>
      </c>
      <c r="AV195" s="82" t="str">
        <f ca="1">IF(    MAX(OFFSET(AM195,0,0,MATCH("-",AM195:AM$638,0))) = 0,"",
IFERROR(MAX(OFFSET(AM195,0,0,MATCH("-",AM195:AM$638,0))),""))</f>
        <v/>
      </c>
      <c r="AW195" s="82" t="str">
        <f ca="1">IF(    MAX(OFFSET(AN195,0,0,MATCH("-",AN195:AN$638,0))) = 0,"",
IFERROR(MAX(OFFSET(AN195,0,0,MATCH("-",AN195:AN$638,0))),""))</f>
        <v/>
      </c>
      <c r="AX195" s="82" t="str">
        <f ca="1">IF(    MAX(OFFSET(AO195,0,0,MATCH("-",AO195:AO$638,0))) = 0,"",
IFERROR(MAX(OFFSET(AO195,0,0,MATCH("-",AO195:AO$638,0))),""))</f>
        <v/>
      </c>
      <c r="AY195" s="82" t="str">
        <f ca="1">IF(    MAX(OFFSET(AP195,0,0,MATCH("-",AP195:AP$638,0))) = 0,"",
IFERROR(MAX(OFFSET(AP195,0,0,MATCH("-",AP195:AP$638,0))),""))</f>
        <v/>
      </c>
      <c r="AZ195" s="82" t="str">
        <f ca="1">IF(    MAX(OFFSET(AQ195,0,0,MATCH("-",AQ195:AQ$638,0))) = 0,"",
IFERROR(MAX(OFFSET(AQ195,0,0,MATCH("-",AQ195:AQ$638,0))),""))</f>
        <v/>
      </c>
      <c r="BA195" s="82" t="str">
        <f ca="1">IF(    MAX(OFFSET(AR195,0,0,MATCH("-",AR195:AR$638,0))) = 0,"",
IFERROR(MAX(OFFSET(AR195,0,0,MATCH("-",AR195:AR$638,0))),""))</f>
        <v/>
      </c>
      <c r="BB195" s="112">
        <f t="shared" ca="1" si="135"/>
        <v>-198</v>
      </c>
      <c r="BC195" s="111" t="str">
        <f t="shared" ca="1" si="136"/>
        <v>Radius</v>
      </c>
      <c r="BD195" s="112">
        <f t="shared" ca="1" si="137"/>
        <v>0</v>
      </c>
      <c r="BE195" s="111">
        <f t="shared" ca="1" si="138"/>
        <v>200</v>
      </c>
      <c r="BF195" s="113" t="e">
        <f t="shared" ca="1" si="139"/>
        <v>#VALUE!</v>
      </c>
      <c r="BG195" s="113" t="e">
        <f t="shared" ca="1" si="140"/>
        <v>#VALUE!</v>
      </c>
      <c r="BH195" s="112">
        <f t="shared" ca="1" si="141"/>
        <v>2000</v>
      </c>
      <c r="BI195" s="112">
        <f t="shared" ca="1" si="142"/>
        <v>200</v>
      </c>
      <c r="BJ195" s="157"/>
      <c r="BK195" s="157"/>
      <c r="BL195" s="158" t="str">
        <f>scriv!AI157</f>
        <v/>
      </c>
      <c r="BM195" s="157"/>
      <c r="BN195" s="157" t="str">
        <f t="shared" si="143"/>
        <v>node</v>
      </c>
      <c r="BO195" s="157"/>
      <c r="BP195" s="159">
        <f t="shared" ca="1" si="144"/>
        <v>0</v>
      </c>
      <c r="BQ195" s="159">
        <f t="shared" ca="1" si="145"/>
        <v>0</v>
      </c>
      <c r="BR195" s="159">
        <f t="shared" si="146"/>
        <v>1</v>
      </c>
      <c r="BS195" s="159" t="str">
        <f t="shared" si="147"/>
        <v>symbol</v>
      </c>
      <c r="BT195" s="157" t="str">
        <f ca="1">IF(scriv!V157&lt;&gt;"",scriv!V157,
IF(E195="",IFERROR(VLOOKUP(BL195,$AH$40:$BT$638,39,FALSE),$BT$36),
$BT$37))</f>
        <v>NodeSquare</v>
      </c>
      <c r="BU195" s="166">
        <f t="shared" ca="1" si="148"/>
        <v>2000</v>
      </c>
      <c r="BV195" s="166">
        <f t="shared" ca="1" si="149"/>
        <v>200</v>
      </c>
      <c r="BW195" s="166">
        <f t="shared" ca="1" si="150"/>
        <v>0</v>
      </c>
      <c r="BX195" s="166">
        <f t="shared" ca="1" si="151"/>
        <v>0</v>
      </c>
      <c r="BY195" s="180" t="str">
        <f t="shared" si="152"/>
        <v/>
      </c>
      <c r="BZ195" s="180" t="str">
        <f t="shared" si="153"/>
        <v/>
      </c>
      <c r="CA195" s="81" t="str">
        <f>IF(scriv!E157&lt;&gt;"",scriv!E157,"")</f>
        <v/>
      </c>
      <c r="CB195" s="82">
        <f t="shared" si="118"/>
        <v>0</v>
      </c>
      <c r="CC195" s="82">
        <f t="shared" si="154"/>
        <v>0</v>
      </c>
      <c r="CD195" s="82" t="str">
        <f t="shared" si="155"/>
        <v>-</v>
      </c>
      <c r="CE195" s="82" t="str">
        <f t="shared" si="156"/>
        <v>-</v>
      </c>
      <c r="CF195" s="82" t="str">
        <f t="shared" si="157"/>
        <v>-</v>
      </c>
      <c r="CG195" s="82" t="str">
        <f t="shared" si="158"/>
        <v>-</v>
      </c>
      <c r="CH195" s="82" t="str">
        <f t="shared" si="159"/>
        <v>-</v>
      </c>
      <c r="CI195" s="82" t="str">
        <f t="shared" si="160"/>
        <v>-</v>
      </c>
      <c r="CJ195" s="82" t="str">
        <f t="shared" si="161"/>
        <v>-</v>
      </c>
      <c r="CK195" s="82" t="str">
        <f t="shared" si="162"/>
        <v>-</v>
      </c>
    </row>
    <row r="196" spans="1:89" s="82" customFormat="1" ht="18" customHeight="1">
      <c r="A196" s="81" t="str">
        <f>scriv!AH158</f>
        <v/>
      </c>
      <c r="B196" s="81" t="str">
        <f>IF(scriv!D158&lt;&gt;"",scriv!D158,"")</f>
        <v/>
      </c>
      <c r="C196" s="81" t="str">
        <f>IF( scriv!AL158&lt;&gt;"", IF(D196&lt;&gt;"","connection ","")&amp;scriv!AL158,IF(D196&lt;&gt;"","connection",""))</f>
        <v/>
      </c>
      <c r="D196" s="82" t="str">
        <f>scriv!AJ158</f>
        <v/>
      </c>
      <c r="E196" s="82" t="str">
        <f>scriv!AK158</f>
        <v/>
      </c>
      <c r="F196" s="156">
        <f>ROW()</f>
        <v>196</v>
      </c>
      <c r="I196" s="81" t="str">
        <f>IF(scriv!AA158&lt;&gt;"",scriv!AA158,J196)</f>
        <v/>
      </c>
      <c r="J196" s="81" t="str">
        <f>IF(scriv!AB158&lt;&gt;"",scriv!AB158,"")</f>
        <v/>
      </c>
      <c r="K196" s="82" t="str">
        <f t="shared" si="119"/>
        <v>none</v>
      </c>
      <c r="L196" s="82" t="str">
        <f t="shared" si="120"/>
        <v>+++&amp;speakTT=</v>
      </c>
      <c r="M196" s="82" t="str">
        <f t="shared" si="117"/>
        <v>OpenClose</v>
      </c>
      <c r="N196" s="82" t="str">
        <f t="shared" si="121"/>
        <v/>
      </c>
      <c r="O196" s="119" t="str">
        <f t="shared" si="122"/>
        <v/>
      </c>
      <c r="P196" s="81" t="str">
        <f>IF(scriv!I158&lt;&gt;"",scriv!I158,"")</f>
        <v/>
      </c>
      <c r="Q196" s="81" t="str">
        <f>IF(scriv!J158&lt;&gt;"",scriv!J158,"")</f>
        <v/>
      </c>
      <c r="R196" s="81">
        <f>IF(scriv!K158&lt;&gt;"",scriv!K158,
IF(I196&lt;&gt;"",1,$R$36))</f>
        <v>0</v>
      </c>
      <c r="S196" s="81" t="str">
        <f>IF(scriv!L158&lt;&gt;"",scriv!L158,
IF(scriv!AB158&lt;&gt;"",$S$36,"none"))</f>
        <v>none</v>
      </c>
      <c r="T196" s="81" t="str">
        <f>IF(scriv!Q158&lt;&gt;"",scriv!Q158,"")</f>
        <v/>
      </c>
      <c r="U196" s="81" t="str">
        <f>IF(scriv!R158&lt;&gt;"",scriv!R158,"")</f>
        <v/>
      </c>
      <c r="V196" s="81" t="str">
        <f>IF(scriv!S158&lt;&gt;"",scriv!S158,"")</f>
        <v/>
      </c>
      <c r="W196" s="81" t="str">
        <f>IF(scriv!T158&lt;&gt;"",scriv!T158,"")</f>
        <v/>
      </c>
      <c r="X196" s="81" t="str">
        <f>IF($E196="",
( IF(scriv!AD158&lt;&gt;"", LEFT( scriv!AD158, FIND(",",scriv!AD158)-1) &amp; "=" &amp; $AH196 &amp; RIGHT( scriv!AD158, LEN(scriv!AD158) + 1 - FIND(",",scriv!AD158)),
  IF($X$36&lt;&gt;"",LEFT( X$36, FIND(",",X$36)-1) &amp; "=" &amp; $AH196 &amp; RIGHT( X$36, LEN(X$36) + 1 - FIND(",",X$36)),""))),
IF(scriv!M158&lt;&gt;"", LEFT( scriv!M158, FIND(",",scriv!M158)-1) &amp; "=" &amp; $AH196 &amp; RIGHT( scriv!M158, LEN(scriv!M158) + 1 - FIND(",",scriv!M158)),
LEFT( X$37, FIND(",",X$37)-1) &amp; "=" &amp; $AH196 &amp; RIGHT( X$37, LEN(X$37) + 1 - FIND(",",X$37))))</f>
        <v>fadeOn=,0.6</v>
      </c>
      <c r="Y196" s="81" t="str">
        <f>IF($E196="",
( IF(scriv!AE158&lt;&gt;"", LEFT( scriv!AE158, FIND(",",scriv!AE158)-1) &amp; "=" &amp; $AH196 &amp; RIGHT( scriv!AE158, LEN(scriv!AE158) + 1 - FIND(",",scriv!AE158)),
  IF($Y$36&lt;&gt;"",LEFT( Y$36, FIND(",",Y$36)-1) &amp; "=" &amp; $AH196 &amp; RIGHT( Y$36, LEN(Y$36) + 1 - FIND(",",Y$36)),""))),
IF(scriv!N158&lt;&gt;"", LEFT( scriv!N158, FIND(",",scriv!N158)-1) &amp; "=" &amp; $AH196 &amp; RIGHT( scriv!N158, LEN(scriv!N158) + 1 - FIND(",",scriv!N158)),
LEFT( Y$37, FIND(",",Y$37)-1) &amp; "=" &amp; $AH196 &amp; RIGHT( Y$37, LEN(Y$37) + 1 - FIND(",",Y$37))))</f>
        <v>fadeOff=,0.6</v>
      </c>
      <c r="Z196" s="81" t="str">
        <f>IF($E196="",
( IF(scriv!AF158&lt;&gt;"", LEFT( scriv!AF158, FIND(",",scriv!AF158)-1) &amp; "=" &amp; $AH196 &amp; RIGHT( scriv!AF158, LEN(scriv!AF158) + 1 - FIND(",",scriv!AF158)),
  IF($Z$36&lt;&gt;"",LEFT( Z$36, FIND(",",Z$36)-1) &amp; "=" &amp; $AH196 &amp; RIGHT( Z$36, LEN(Z$36) + 1 - FIND(",",Z$36)),""))),
IF(scriv!O158&lt;&gt;"", LEFT( scriv!O158, FIND(",",scriv!O158)-1) &amp; "=" &amp; $AH196 &amp; RIGHT( scriv!O158, LEN(scriv!O158) + 1 - FIND(",",scriv!O158)),
LEFT( Z$37, FIND(",",Z$37)-1) &amp; "=" &amp; $AH196 &amp; RIGHT( Z$37, LEN(Z$37) + 1 - FIND(",",Z$37))))</f>
        <v>drawOpen=,1.2</v>
      </c>
      <c r="AA196" s="81" t="str">
        <f>IF($E196="",
( IF(scriv!AG158&lt;&gt;"", LEFT( scriv!AG158, FIND(",",scriv!AG158)-1) &amp; "=" &amp; $AH196 &amp; RIGHT( scriv!AG158, LEN(scriv!AG158) + 1 - FIND(",",scriv!AG158)),
  IF($AA$36&lt;&gt;"",LEFT( AA$36, FIND(",",AA$36)-1) &amp; "=" &amp; $AH196 &amp; RIGHT( AA$36, LEN(AA$36) + 1 - FIND(",",AA$36)),""))),
IF(scriv!P158&lt;&gt;"", LEFT( scriv!P158, FIND(",",scriv!P158)-1) &amp; "=" &amp; $AH196 &amp; RIGHT( scriv!P158, LEN(scriv!P158) + 1 - FIND(",",scriv!P158)),
LEFT( AA$37, FIND(",",AA$37)-1) &amp; "=" &amp; $AH196 &amp; RIGHT( AA$37, LEN(AA$37) + 1 - FIND(",",AA$37))))</f>
        <v>drawClose=,1.2</v>
      </c>
      <c r="AB196" s="167" t="str">
        <f t="shared" si="116"/>
        <v>noTitle</v>
      </c>
      <c r="AC196" s="167"/>
      <c r="AD196" s="45"/>
      <c r="AE196" s="168"/>
      <c r="AF196" s="169">
        <f>IF(D196="",scriv!B158,"")</f>
        <v>0</v>
      </c>
      <c r="AG196" s="170" t="str">
        <f t="shared" si="123"/>
        <v/>
      </c>
      <c r="AH196" s="169" t="str">
        <f t="shared" si="124"/>
        <v/>
      </c>
      <c r="AI196" s="169" t="str">
        <f t="shared" si="125"/>
        <v/>
      </c>
      <c r="AJ196" s="86">
        <f>ROUNDDOWN( (LEN(scriv!B158)+1) / 2, 0 )</f>
        <v>0</v>
      </c>
      <c r="AK196" s="82">
        <f t="shared" si="126"/>
        <v>0</v>
      </c>
      <c r="AL196" s="82" t="str">
        <f t="shared" si="127"/>
        <v>-</v>
      </c>
      <c r="AM196" s="82" t="str">
        <f t="shared" si="128"/>
        <v>-</v>
      </c>
      <c r="AN196" s="82" t="str">
        <f t="shared" si="129"/>
        <v>-</v>
      </c>
      <c r="AO196" s="82" t="str">
        <f t="shared" si="130"/>
        <v>-</v>
      </c>
      <c r="AP196" s="82" t="str">
        <f t="shared" si="131"/>
        <v>-</v>
      </c>
      <c r="AQ196" s="82" t="str">
        <f t="shared" si="132"/>
        <v>-</v>
      </c>
      <c r="AR196" s="82" t="str">
        <f t="shared" si="133"/>
        <v>-</v>
      </c>
      <c r="AT196" s="82">
        <f t="shared" si="134"/>
        <v>10</v>
      </c>
      <c r="AU196" s="82" t="str">
        <f ca="1">IF(    MAX(OFFSET(AL196,0,0,MATCH("-",AL196:AL$638,0))) = 0,"",
IFERROR(MAX(OFFSET(AL196,0,0,MATCH("-",AL196:AL$638,0))),""))</f>
        <v/>
      </c>
      <c r="AV196" s="82" t="str">
        <f ca="1">IF(    MAX(OFFSET(AM196,0,0,MATCH("-",AM196:AM$638,0))) = 0,"",
IFERROR(MAX(OFFSET(AM196,0,0,MATCH("-",AM196:AM$638,0))),""))</f>
        <v/>
      </c>
      <c r="AW196" s="82" t="str">
        <f ca="1">IF(    MAX(OFFSET(AN196,0,0,MATCH("-",AN196:AN$638,0))) = 0,"",
IFERROR(MAX(OFFSET(AN196,0,0,MATCH("-",AN196:AN$638,0))),""))</f>
        <v/>
      </c>
      <c r="AX196" s="82" t="str">
        <f ca="1">IF(    MAX(OFFSET(AO196,0,0,MATCH("-",AO196:AO$638,0))) = 0,"",
IFERROR(MAX(OFFSET(AO196,0,0,MATCH("-",AO196:AO$638,0))),""))</f>
        <v/>
      </c>
      <c r="AY196" s="82" t="str">
        <f ca="1">IF(    MAX(OFFSET(AP196,0,0,MATCH("-",AP196:AP$638,0))) = 0,"",
IFERROR(MAX(OFFSET(AP196,0,0,MATCH("-",AP196:AP$638,0))),""))</f>
        <v/>
      </c>
      <c r="AZ196" s="82" t="str">
        <f ca="1">IF(    MAX(OFFSET(AQ196,0,0,MATCH("-",AQ196:AQ$638,0))) = 0,"",
IFERROR(MAX(OFFSET(AQ196,0,0,MATCH("-",AQ196:AQ$638,0))),""))</f>
        <v/>
      </c>
      <c r="BA196" s="82" t="str">
        <f ca="1">IF(    MAX(OFFSET(AR196,0,0,MATCH("-",AR196:AR$638,0))) = 0,"",
IFERROR(MAX(OFFSET(AR196,0,0,MATCH("-",AR196:AR$638,0))),""))</f>
        <v/>
      </c>
      <c r="BB196" s="112">
        <f t="shared" ca="1" si="135"/>
        <v>-198</v>
      </c>
      <c r="BC196" s="111" t="str">
        <f t="shared" ca="1" si="136"/>
        <v>Radius</v>
      </c>
      <c r="BD196" s="112">
        <f t="shared" ca="1" si="137"/>
        <v>0</v>
      </c>
      <c r="BE196" s="111">
        <f t="shared" ca="1" si="138"/>
        <v>200</v>
      </c>
      <c r="BF196" s="113" t="e">
        <f t="shared" ca="1" si="139"/>
        <v>#VALUE!</v>
      </c>
      <c r="BG196" s="113" t="e">
        <f t="shared" ca="1" si="140"/>
        <v>#VALUE!</v>
      </c>
      <c r="BH196" s="112">
        <f t="shared" ca="1" si="141"/>
        <v>2000</v>
      </c>
      <c r="BI196" s="112">
        <f t="shared" ca="1" si="142"/>
        <v>200</v>
      </c>
      <c r="BJ196" s="157"/>
      <c r="BK196" s="157"/>
      <c r="BL196" s="158" t="str">
        <f>scriv!AI158</f>
        <v/>
      </c>
      <c r="BM196" s="157"/>
      <c r="BN196" s="157" t="str">
        <f t="shared" si="143"/>
        <v>node</v>
      </c>
      <c r="BO196" s="157"/>
      <c r="BP196" s="159">
        <f t="shared" ca="1" si="144"/>
        <v>0</v>
      </c>
      <c r="BQ196" s="159">
        <f t="shared" ca="1" si="145"/>
        <v>0</v>
      </c>
      <c r="BR196" s="159">
        <f t="shared" si="146"/>
        <v>1</v>
      </c>
      <c r="BS196" s="159" t="str">
        <f t="shared" si="147"/>
        <v>symbol</v>
      </c>
      <c r="BT196" s="157" t="str">
        <f ca="1">IF(scriv!V158&lt;&gt;"",scriv!V158,
IF(E196="",IFERROR(VLOOKUP(BL196,$AH$40:$BT$638,39,FALSE),$BT$36),
$BT$37))</f>
        <v>NodeSquare</v>
      </c>
      <c r="BU196" s="166">
        <f t="shared" ca="1" si="148"/>
        <v>2000</v>
      </c>
      <c r="BV196" s="166">
        <f t="shared" ca="1" si="149"/>
        <v>200</v>
      </c>
      <c r="BW196" s="166">
        <f t="shared" ca="1" si="150"/>
        <v>0</v>
      </c>
      <c r="BX196" s="166">
        <f t="shared" ca="1" si="151"/>
        <v>0</v>
      </c>
      <c r="BY196" s="180" t="str">
        <f t="shared" si="152"/>
        <v/>
      </c>
      <c r="BZ196" s="180" t="str">
        <f t="shared" si="153"/>
        <v/>
      </c>
      <c r="CA196" s="81" t="str">
        <f>IF(scriv!E158&lt;&gt;"",scriv!E158,"")</f>
        <v/>
      </c>
      <c r="CB196" s="82">
        <f t="shared" si="118"/>
        <v>0</v>
      </c>
      <c r="CC196" s="82">
        <f t="shared" si="154"/>
        <v>0</v>
      </c>
      <c r="CD196" s="82" t="str">
        <f t="shared" si="155"/>
        <v>-</v>
      </c>
      <c r="CE196" s="82" t="str">
        <f t="shared" si="156"/>
        <v>-</v>
      </c>
      <c r="CF196" s="82" t="str">
        <f t="shared" si="157"/>
        <v>-</v>
      </c>
      <c r="CG196" s="82" t="str">
        <f t="shared" si="158"/>
        <v>-</v>
      </c>
      <c r="CH196" s="82" t="str">
        <f t="shared" si="159"/>
        <v>-</v>
      </c>
      <c r="CI196" s="82" t="str">
        <f t="shared" si="160"/>
        <v>-</v>
      </c>
      <c r="CJ196" s="82" t="str">
        <f t="shared" si="161"/>
        <v>-</v>
      </c>
      <c r="CK196" s="82" t="str">
        <f t="shared" si="162"/>
        <v>-</v>
      </c>
    </row>
    <row r="197" spans="1:89" s="82" customFormat="1" ht="18" customHeight="1">
      <c r="A197" s="81" t="str">
        <f>scriv!AH159</f>
        <v/>
      </c>
      <c r="B197" s="81" t="str">
        <f>IF(scriv!D159&lt;&gt;"",scriv!D159,"")</f>
        <v/>
      </c>
      <c r="C197" s="81" t="str">
        <f>IF( scriv!AL159&lt;&gt;"", IF(D197&lt;&gt;"","connection ","")&amp;scriv!AL159,IF(D197&lt;&gt;"","connection",""))</f>
        <v/>
      </c>
      <c r="D197" s="82" t="str">
        <f>scriv!AJ159</f>
        <v/>
      </c>
      <c r="E197" s="82" t="str">
        <f>scriv!AK159</f>
        <v/>
      </c>
      <c r="F197" s="156">
        <f>ROW()</f>
        <v>197</v>
      </c>
      <c r="I197" s="81" t="str">
        <f>IF(scriv!AA159&lt;&gt;"",scriv!AA159,J197)</f>
        <v/>
      </c>
      <c r="J197" s="81" t="str">
        <f>IF(scriv!AB159&lt;&gt;"",scriv!AB159,"")</f>
        <v/>
      </c>
      <c r="K197" s="82" t="str">
        <f t="shared" si="119"/>
        <v>none</v>
      </c>
      <c r="L197" s="82" t="str">
        <f t="shared" si="120"/>
        <v>+++&amp;speakTT=</v>
      </c>
      <c r="M197" s="82" t="str">
        <f t="shared" si="117"/>
        <v>OpenClose</v>
      </c>
      <c r="N197" s="82" t="str">
        <f t="shared" si="121"/>
        <v/>
      </c>
      <c r="O197" s="119" t="str">
        <f t="shared" si="122"/>
        <v/>
      </c>
      <c r="P197" s="81" t="str">
        <f>IF(scriv!I159&lt;&gt;"",scriv!I159,"")</f>
        <v/>
      </c>
      <c r="Q197" s="81" t="str">
        <f>IF(scriv!J159&lt;&gt;"",scriv!J159,"")</f>
        <v/>
      </c>
      <c r="R197" s="81">
        <f>IF(scriv!K159&lt;&gt;"",scriv!K159,
IF(I197&lt;&gt;"",1,$R$36))</f>
        <v>0</v>
      </c>
      <c r="S197" s="81" t="str">
        <f>IF(scriv!L159&lt;&gt;"",scriv!L159,
IF(scriv!AB159&lt;&gt;"",$S$36,"none"))</f>
        <v>none</v>
      </c>
      <c r="T197" s="81" t="str">
        <f>IF(scriv!Q159&lt;&gt;"",scriv!Q159,"")</f>
        <v/>
      </c>
      <c r="U197" s="81" t="str">
        <f>IF(scriv!R159&lt;&gt;"",scriv!R159,"")</f>
        <v/>
      </c>
      <c r="V197" s="81" t="str">
        <f>IF(scriv!S159&lt;&gt;"",scriv!S159,"")</f>
        <v/>
      </c>
      <c r="W197" s="81" t="str">
        <f>IF(scriv!T159&lt;&gt;"",scriv!T159,"")</f>
        <v/>
      </c>
      <c r="X197" s="81" t="str">
        <f>IF($E197="",
( IF(scriv!AD159&lt;&gt;"", LEFT( scriv!AD159, FIND(",",scriv!AD159)-1) &amp; "=" &amp; $AH197 &amp; RIGHT( scriv!AD159, LEN(scriv!AD159) + 1 - FIND(",",scriv!AD159)),
  IF($X$36&lt;&gt;"",LEFT( X$36, FIND(",",X$36)-1) &amp; "=" &amp; $AH197 &amp; RIGHT( X$36, LEN(X$36) + 1 - FIND(",",X$36)),""))),
IF(scriv!M159&lt;&gt;"", LEFT( scriv!M159, FIND(",",scriv!M159)-1) &amp; "=" &amp; $AH197 &amp; RIGHT( scriv!M159, LEN(scriv!M159) + 1 - FIND(",",scriv!M159)),
LEFT( X$37, FIND(",",X$37)-1) &amp; "=" &amp; $AH197 &amp; RIGHT( X$37, LEN(X$37) + 1 - FIND(",",X$37))))</f>
        <v>fadeOn=,0.6</v>
      </c>
      <c r="Y197" s="81" t="str">
        <f>IF($E197="",
( IF(scriv!AE159&lt;&gt;"", LEFT( scriv!AE159, FIND(",",scriv!AE159)-1) &amp; "=" &amp; $AH197 &amp; RIGHT( scriv!AE159, LEN(scriv!AE159) + 1 - FIND(",",scriv!AE159)),
  IF($Y$36&lt;&gt;"",LEFT( Y$36, FIND(",",Y$36)-1) &amp; "=" &amp; $AH197 &amp; RIGHT( Y$36, LEN(Y$36) + 1 - FIND(",",Y$36)),""))),
IF(scriv!N159&lt;&gt;"", LEFT( scriv!N159, FIND(",",scriv!N159)-1) &amp; "=" &amp; $AH197 &amp; RIGHT( scriv!N159, LEN(scriv!N159) + 1 - FIND(",",scriv!N159)),
LEFT( Y$37, FIND(",",Y$37)-1) &amp; "=" &amp; $AH197 &amp; RIGHT( Y$37, LEN(Y$37) + 1 - FIND(",",Y$37))))</f>
        <v>fadeOff=,0.6</v>
      </c>
      <c r="Z197" s="81" t="str">
        <f>IF($E197="",
( IF(scriv!AF159&lt;&gt;"", LEFT( scriv!AF159, FIND(",",scriv!AF159)-1) &amp; "=" &amp; $AH197 &amp; RIGHT( scriv!AF159, LEN(scriv!AF159) + 1 - FIND(",",scriv!AF159)),
  IF($Z$36&lt;&gt;"",LEFT( Z$36, FIND(",",Z$36)-1) &amp; "=" &amp; $AH197 &amp; RIGHT( Z$36, LEN(Z$36) + 1 - FIND(",",Z$36)),""))),
IF(scriv!O159&lt;&gt;"", LEFT( scriv!O159, FIND(",",scriv!O159)-1) &amp; "=" &amp; $AH197 &amp; RIGHT( scriv!O159, LEN(scriv!O159) + 1 - FIND(",",scriv!O159)),
LEFT( Z$37, FIND(",",Z$37)-1) &amp; "=" &amp; $AH197 &amp; RIGHT( Z$37, LEN(Z$37) + 1 - FIND(",",Z$37))))</f>
        <v>drawOpen=,1.2</v>
      </c>
      <c r="AA197" s="81" t="str">
        <f>IF($E197="",
( IF(scriv!AG159&lt;&gt;"", LEFT( scriv!AG159, FIND(",",scriv!AG159)-1) &amp; "=" &amp; $AH197 &amp; RIGHT( scriv!AG159, LEN(scriv!AG159) + 1 - FIND(",",scriv!AG159)),
  IF($AA$36&lt;&gt;"",LEFT( AA$36, FIND(",",AA$36)-1) &amp; "=" &amp; $AH197 &amp; RIGHT( AA$36, LEN(AA$36) + 1 - FIND(",",AA$36)),""))),
IF(scriv!P159&lt;&gt;"", LEFT( scriv!P159, FIND(",",scriv!P159)-1) &amp; "=" &amp; $AH197 &amp; RIGHT( scriv!P159, LEN(scriv!P159) + 1 - FIND(",",scriv!P159)),
LEFT( AA$37, FIND(",",AA$37)-1) &amp; "=" &amp; $AH197 &amp; RIGHT( AA$37, LEN(AA$37) + 1 - FIND(",",AA$37))))</f>
        <v>drawClose=,1.2</v>
      </c>
      <c r="AB197" s="167" t="str">
        <f t="shared" si="116"/>
        <v>noTitle</v>
      </c>
      <c r="AC197" s="167"/>
      <c r="AD197" s="45"/>
      <c r="AE197" s="168"/>
      <c r="AF197" s="169">
        <f>IF(D197="",scriv!B159,"")</f>
        <v>0</v>
      </c>
      <c r="AG197" s="170" t="str">
        <f t="shared" si="123"/>
        <v/>
      </c>
      <c r="AH197" s="169" t="str">
        <f t="shared" si="124"/>
        <v/>
      </c>
      <c r="AI197" s="169" t="str">
        <f t="shared" si="125"/>
        <v/>
      </c>
      <c r="AJ197" s="86">
        <f>ROUNDDOWN( (LEN(scriv!B159)+1) / 2, 0 )</f>
        <v>0</v>
      </c>
      <c r="AK197" s="82">
        <f t="shared" si="126"/>
        <v>0</v>
      </c>
      <c r="AL197" s="82" t="str">
        <f t="shared" si="127"/>
        <v>-</v>
      </c>
      <c r="AM197" s="82" t="str">
        <f t="shared" si="128"/>
        <v>-</v>
      </c>
      <c r="AN197" s="82" t="str">
        <f t="shared" si="129"/>
        <v>-</v>
      </c>
      <c r="AO197" s="82" t="str">
        <f t="shared" si="130"/>
        <v>-</v>
      </c>
      <c r="AP197" s="82" t="str">
        <f t="shared" si="131"/>
        <v>-</v>
      </c>
      <c r="AQ197" s="82" t="str">
        <f t="shared" si="132"/>
        <v>-</v>
      </c>
      <c r="AR197" s="82" t="str">
        <f t="shared" si="133"/>
        <v>-</v>
      </c>
      <c r="AT197" s="82">
        <f t="shared" si="134"/>
        <v>10</v>
      </c>
      <c r="AU197" s="82" t="str">
        <f ca="1">IF(    MAX(OFFSET(AL197,0,0,MATCH("-",AL197:AL$638,0))) = 0,"",
IFERROR(MAX(OFFSET(AL197,0,0,MATCH("-",AL197:AL$638,0))),""))</f>
        <v/>
      </c>
      <c r="AV197" s="82" t="str">
        <f ca="1">IF(    MAX(OFFSET(AM197,0,0,MATCH("-",AM197:AM$638,0))) = 0,"",
IFERROR(MAX(OFFSET(AM197,0,0,MATCH("-",AM197:AM$638,0))),""))</f>
        <v/>
      </c>
      <c r="AW197" s="82" t="str">
        <f ca="1">IF(    MAX(OFFSET(AN197,0,0,MATCH("-",AN197:AN$638,0))) = 0,"",
IFERROR(MAX(OFFSET(AN197,0,0,MATCH("-",AN197:AN$638,0))),""))</f>
        <v/>
      </c>
      <c r="AX197" s="82" t="str">
        <f ca="1">IF(    MAX(OFFSET(AO197,0,0,MATCH("-",AO197:AO$638,0))) = 0,"",
IFERROR(MAX(OFFSET(AO197,0,0,MATCH("-",AO197:AO$638,0))),""))</f>
        <v/>
      </c>
      <c r="AY197" s="82" t="str">
        <f ca="1">IF(    MAX(OFFSET(AP197,0,0,MATCH("-",AP197:AP$638,0))) = 0,"",
IFERROR(MAX(OFFSET(AP197,0,0,MATCH("-",AP197:AP$638,0))),""))</f>
        <v/>
      </c>
      <c r="AZ197" s="82" t="str">
        <f ca="1">IF(    MAX(OFFSET(AQ197,0,0,MATCH("-",AQ197:AQ$638,0))) = 0,"",
IFERROR(MAX(OFFSET(AQ197,0,0,MATCH("-",AQ197:AQ$638,0))),""))</f>
        <v/>
      </c>
      <c r="BA197" s="82" t="str">
        <f ca="1">IF(    MAX(OFFSET(AR197,0,0,MATCH("-",AR197:AR$638,0))) = 0,"",
IFERROR(MAX(OFFSET(AR197,0,0,MATCH("-",AR197:AR$638,0))),""))</f>
        <v/>
      </c>
      <c r="BB197" s="112">
        <f t="shared" ca="1" si="135"/>
        <v>-198</v>
      </c>
      <c r="BC197" s="111" t="str">
        <f t="shared" ca="1" si="136"/>
        <v>Radius</v>
      </c>
      <c r="BD197" s="112">
        <f t="shared" ca="1" si="137"/>
        <v>0</v>
      </c>
      <c r="BE197" s="111">
        <f t="shared" ca="1" si="138"/>
        <v>200</v>
      </c>
      <c r="BF197" s="113" t="e">
        <f t="shared" ca="1" si="139"/>
        <v>#VALUE!</v>
      </c>
      <c r="BG197" s="113" t="e">
        <f t="shared" ca="1" si="140"/>
        <v>#VALUE!</v>
      </c>
      <c r="BH197" s="112">
        <f t="shared" ca="1" si="141"/>
        <v>2000</v>
      </c>
      <c r="BI197" s="112">
        <f t="shared" ca="1" si="142"/>
        <v>200</v>
      </c>
      <c r="BJ197" s="157"/>
      <c r="BK197" s="157"/>
      <c r="BL197" s="158" t="str">
        <f>scriv!AI159</f>
        <v/>
      </c>
      <c r="BM197" s="157"/>
      <c r="BN197" s="157" t="str">
        <f t="shared" si="143"/>
        <v>node</v>
      </c>
      <c r="BO197" s="157"/>
      <c r="BP197" s="159">
        <f t="shared" ca="1" si="144"/>
        <v>0</v>
      </c>
      <c r="BQ197" s="159">
        <f t="shared" ca="1" si="145"/>
        <v>0</v>
      </c>
      <c r="BR197" s="159">
        <f t="shared" si="146"/>
        <v>1</v>
      </c>
      <c r="BS197" s="159" t="str">
        <f t="shared" si="147"/>
        <v>symbol</v>
      </c>
      <c r="BT197" s="157" t="str">
        <f ca="1">IF(scriv!V159&lt;&gt;"",scriv!V159,
IF(E197="",IFERROR(VLOOKUP(BL197,$AH$40:$BT$638,39,FALSE),$BT$36),
$BT$37))</f>
        <v>NodeSquare</v>
      </c>
      <c r="BU197" s="166">
        <f t="shared" ca="1" si="148"/>
        <v>2000</v>
      </c>
      <c r="BV197" s="166">
        <f t="shared" ca="1" si="149"/>
        <v>200</v>
      </c>
      <c r="BW197" s="166">
        <f t="shared" ca="1" si="150"/>
        <v>0</v>
      </c>
      <c r="BX197" s="166">
        <f t="shared" ca="1" si="151"/>
        <v>0</v>
      </c>
      <c r="BY197" s="180" t="str">
        <f t="shared" si="152"/>
        <v/>
      </c>
      <c r="BZ197" s="180" t="str">
        <f t="shared" si="153"/>
        <v/>
      </c>
      <c r="CA197" s="81" t="str">
        <f>IF(scriv!E159&lt;&gt;"",scriv!E159,"")</f>
        <v/>
      </c>
      <c r="CB197" s="82">
        <f t="shared" si="118"/>
        <v>0</v>
      </c>
      <c r="CC197" s="82">
        <f t="shared" si="154"/>
        <v>0</v>
      </c>
      <c r="CD197" s="82" t="str">
        <f t="shared" si="155"/>
        <v>-</v>
      </c>
      <c r="CE197" s="82" t="str">
        <f t="shared" si="156"/>
        <v>-</v>
      </c>
      <c r="CF197" s="82" t="str">
        <f t="shared" si="157"/>
        <v>-</v>
      </c>
      <c r="CG197" s="82" t="str">
        <f t="shared" si="158"/>
        <v>-</v>
      </c>
      <c r="CH197" s="82" t="str">
        <f t="shared" si="159"/>
        <v>-</v>
      </c>
      <c r="CI197" s="82" t="str">
        <f t="shared" si="160"/>
        <v>-</v>
      </c>
      <c r="CJ197" s="82" t="str">
        <f t="shared" si="161"/>
        <v>-</v>
      </c>
      <c r="CK197" s="82" t="str">
        <f t="shared" si="162"/>
        <v>-</v>
      </c>
    </row>
    <row r="198" spans="1:89" s="82" customFormat="1" ht="18" customHeight="1">
      <c r="A198" s="81" t="str">
        <f>scriv!AH160</f>
        <v/>
      </c>
      <c r="B198" s="81" t="str">
        <f>IF(scriv!D160&lt;&gt;"",scriv!D160,"")</f>
        <v/>
      </c>
      <c r="C198" s="81" t="str">
        <f>IF( scriv!AL160&lt;&gt;"", IF(D198&lt;&gt;"","connection ","")&amp;scriv!AL160,IF(D198&lt;&gt;"","connection",""))</f>
        <v/>
      </c>
      <c r="D198" s="82" t="str">
        <f>scriv!AJ160</f>
        <v/>
      </c>
      <c r="E198" s="82" t="str">
        <f>scriv!AK160</f>
        <v/>
      </c>
      <c r="F198" s="156">
        <f>ROW()</f>
        <v>198</v>
      </c>
      <c r="I198" s="81" t="str">
        <f>IF(scriv!AA160&lt;&gt;"",scriv!AA160,J198)</f>
        <v/>
      </c>
      <c r="J198" s="81" t="str">
        <f>IF(scriv!AB160&lt;&gt;"",scriv!AB160,"")</f>
        <v/>
      </c>
      <c r="K198" s="82" t="str">
        <f t="shared" si="119"/>
        <v>none</v>
      </c>
      <c r="L198" s="82" t="str">
        <f t="shared" si="120"/>
        <v>+++&amp;speakTT=</v>
      </c>
      <c r="M198" s="82" t="str">
        <f t="shared" si="117"/>
        <v>OpenClose</v>
      </c>
      <c r="N198" s="82" t="str">
        <f t="shared" si="121"/>
        <v/>
      </c>
      <c r="O198" s="119" t="str">
        <f t="shared" si="122"/>
        <v/>
      </c>
      <c r="P198" s="81" t="str">
        <f>IF(scriv!I160&lt;&gt;"",scriv!I160,"")</f>
        <v/>
      </c>
      <c r="Q198" s="81" t="str">
        <f>IF(scriv!J160&lt;&gt;"",scriv!J160,"")</f>
        <v/>
      </c>
      <c r="R198" s="81">
        <f>IF(scriv!K160&lt;&gt;"",scriv!K160,
IF(I198&lt;&gt;"",1,$R$36))</f>
        <v>0</v>
      </c>
      <c r="S198" s="81" t="str">
        <f>IF(scriv!L160&lt;&gt;"",scriv!L160,
IF(scriv!AB160&lt;&gt;"",$S$36,"none"))</f>
        <v>none</v>
      </c>
      <c r="T198" s="81" t="str">
        <f>IF(scriv!Q160&lt;&gt;"",scriv!Q160,"")</f>
        <v/>
      </c>
      <c r="U198" s="81" t="str">
        <f>IF(scriv!R160&lt;&gt;"",scriv!R160,"")</f>
        <v/>
      </c>
      <c r="V198" s="81" t="str">
        <f>IF(scriv!S160&lt;&gt;"",scriv!S160,"")</f>
        <v/>
      </c>
      <c r="W198" s="81" t="str">
        <f>IF(scriv!T160&lt;&gt;"",scriv!T160,"")</f>
        <v/>
      </c>
      <c r="X198" s="81" t="str">
        <f>IF($E198="",
( IF(scriv!AD160&lt;&gt;"", LEFT( scriv!AD160, FIND(",",scriv!AD160)-1) &amp; "=" &amp; $AH198 &amp; RIGHT( scriv!AD160, LEN(scriv!AD160) + 1 - FIND(",",scriv!AD160)),
  IF($X$36&lt;&gt;"",LEFT( X$36, FIND(",",X$36)-1) &amp; "=" &amp; $AH198 &amp; RIGHT( X$36, LEN(X$36) + 1 - FIND(",",X$36)),""))),
IF(scriv!M160&lt;&gt;"", LEFT( scriv!M160, FIND(",",scriv!M160)-1) &amp; "=" &amp; $AH198 &amp; RIGHT( scriv!M160, LEN(scriv!M160) + 1 - FIND(",",scriv!M160)),
LEFT( X$37, FIND(",",X$37)-1) &amp; "=" &amp; $AH198 &amp; RIGHT( X$37, LEN(X$37) + 1 - FIND(",",X$37))))</f>
        <v>fadeOn=,0.6</v>
      </c>
      <c r="Y198" s="81" t="str">
        <f>IF($E198="",
( IF(scriv!AE160&lt;&gt;"", LEFT( scriv!AE160, FIND(",",scriv!AE160)-1) &amp; "=" &amp; $AH198 &amp; RIGHT( scriv!AE160, LEN(scriv!AE160) + 1 - FIND(",",scriv!AE160)),
  IF($Y$36&lt;&gt;"",LEFT( Y$36, FIND(",",Y$36)-1) &amp; "=" &amp; $AH198 &amp; RIGHT( Y$36, LEN(Y$36) + 1 - FIND(",",Y$36)),""))),
IF(scriv!N160&lt;&gt;"", LEFT( scriv!N160, FIND(",",scriv!N160)-1) &amp; "=" &amp; $AH198 &amp; RIGHT( scriv!N160, LEN(scriv!N160) + 1 - FIND(",",scriv!N160)),
LEFT( Y$37, FIND(",",Y$37)-1) &amp; "=" &amp; $AH198 &amp; RIGHT( Y$37, LEN(Y$37) + 1 - FIND(",",Y$37))))</f>
        <v>fadeOff=,0.6</v>
      </c>
      <c r="Z198" s="81" t="str">
        <f>IF($E198="",
( IF(scriv!AF160&lt;&gt;"", LEFT( scriv!AF160, FIND(",",scriv!AF160)-1) &amp; "=" &amp; $AH198 &amp; RIGHT( scriv!AF160, LEN(scriv!AF160) + 1 - FIND(",",scriv!AF160)),
  IF($Z$36&lt;&gt;"",LEFT( Z$36, FIND(",",Z$36)-1) &amp; "=" &amp; $AH198 &amp; RIGHT( Z$36, LEN(Z$36) + 1 - FIND(",",Z$36)),""))),
IF(scriv!O160&lt;&gt;"", LEFT( scriv!O160, FIND(",",scriv!O160)-1) &amp; "=" &amp; $AH198 &amp; RIGHT( scriv!O160, LEN(scriv!O160) + 1 - FIND(",",scriv!O160)),
LEFT( Z$37, FIND(",",Z$37)-1) &amp; "=" &amp; $AH198 &amp; RIGHT( Z$37, LEN(Z$37) + 1 - FIND(",",Z$37))))</f>
        <v>drawOpen=,1.2</v>
      </c>
      <c r="AA198" s="81" t="str">
        <f>IF($E198="",
( IF(scriv!AG160&lt;&gt;"", LEFT( scriv!AG160, FIND(",",scriv!AG160)-1) &amp; "=" &amp; $AH198 &amp; RIGHT( scriv!AG160, LEN(scriv!AG160) + 1 - FIND(",",scriv!AG160)),
  IF($AA$36&lt;&gt;"",LEFT( AA$36, FIND(",",AA$36)-1) &amp; "=" &amp; $AH198 &amp; RIGHT( AA$36, LEN(AA$36) + 1 - FIND(",",AA$36)),""))),
IF(scriv!P160&lt;&gt;"", LEFT( scriv!P160, FIND(",",scriv!P160)-1) &amp; "=" &amp; $AH198 &amp; RIGHT( scriv!P160, LEN(scriv!P160) + 1 - FIND(",",scriv!P160)),
LEFT( AA$37, FIND(",",AA$37)-1) &amp; "=" &amp; $AH198 &amp; RIGHT( AA$37, LEN(AA$37) + 1 - FIND(",",AA$37))))</f>
        <v>drawClose=,1.2</v>
      </c>
      <c r="AB198" s="167" t="str">
        <f t="shared" si="116"/>
        <v>noTitle</v>
      </c>
      <c r="AC198" s="167"/>
      <c r="AD198" s="45"/>
      <c r="AE198" s="168"/>
      <c r="AF198" s="169">
        <f>IF(D198="",scriv!B160,"")</f>
        <v>0</v>
      </c>
      <c r="AG198" s="170" t="str">
        <f t="shared" si="123"/>
        <v/>
      </c>
      <c r="AH198" s="169" t="str">
        <f t="shared" si="124"/>
        <v/>
      </c>
      <c r="AI198" s="169" t="str">
        <f t="shared" si="125"/>
        <v/>
      </c>
      <c r="AJ198" s="86">
        <f>ROUNDDOWN( (LEN(scriv!B160)+1) / 2, 0 )</f>
        <v>0</v>
      </c>
      <c r="AK198" s="82">
        <f t="shared" si="126"/>
        <v>0</v>
      </c>
      <c r="AL198" s="82" t="str">
        <f t="shared" si="127"/>
        <v>-</v>
      </c>
      <c r="AM198" s="82" t="str">
        <f t="shared" si="128"/>
        <v>-</v>
      </c>
      <c r="AN198" s="82" t="str">
        <f t="shared" si="129"/>
        <v>-</v>
      </c>
      <c r="AO198" s="82" t="str">
        <f t="shared" si="130"/>
        <v>-</v>
      </c>
      <c r="AP198" s="82" t="str">
        <f t="shared" si="131"/>
        <v>-</v>
      </c>
      <c r="AQ198" s="82" t="str">
        <f t="shared" si="132"/>
        <v>-</v>
      </c>
      <c r="AR198" s="82" t="str">
        <f t="shared" si="133"/>
        <v>-</v>
      </c>
      <c r="AT198" s="82">
        <f t="shared" si="134"/>
        <v>10</v>
      </c>
      <c r="AU198" s="82" t="str">
        <f ca="1">IF(    MAX(OFFSET(AL198,0,0,MATCH("-",AL198:AL$638,0))) = 0,"",
IFERROR(MAX(OFFSET(AL198,0,0,MATCH("-",AL198:AL$638,0))),""))</f>
        <v/>
      </c>
      <c r="AV198" s="82" t="str">
        <f ca="1">IF(    MAX(OFFSET(AM198,0,0,MATCH("-",AM198:AM$638,0))) = 0,"",
IFERROR(MAX(OFFSET(AM198,0,0,MATCH("-",AM198:AM$638,0))),""))</f>
        <v/>
      </c>
      <c r="AW198" s="82" t="str">
        <f ca="1">IF(    MAX(OFFSET(AN198,0,0,MATCH("-",AN198:AN$638,0))) = 0,"",
IFERROR(MAX(OFFSET(AN198,0,0,MATCH("-",AN198:AN$638,0))),""))</f>
        <v/>
      </c>
      <c r="AX198" s="82" t="str">
        <f ca="1">IF(    MAX(OFFSET(AO198,0,0,MATCH("-",AO198:AO$638,0))) = 0,"",
IFERROR(MAX(OFFSET(AO198,0,0,MATCH("-",AO198:AO$638,0))),""))</f>
        <v/>
      </c>
      <c r="AY198" s="82" t="str">
        <f ca="1">IF(    MAX(OFFSET(AP198,0,0,MATCH("-",AP198:AP$638,0))) = 0,"",
IFERROR(MAX(OFFSET(AP198,0,0,MATCH("-",AP198:AP$638,0))),""))</f>
        <v/>
      </c>
      <c r="AZ198" s="82" t="str">
        <f ca="1">IF(    MAX(OFFSET(AQ198,0,0,MATCH("-",AQ198:AQ$638,0))) = 0,"",
IFERROR(MAX(OFFSET(AQ198,0,0,MATCH("-",AQ198:AQ$638,0))),""))</f>
        <v/>
      </c>
      <c r="BA198" s="82" t="str">
        <f ca="1">IF(    MAX(OFFSET(AR198,0,0,MATCH("-",AR198:AR$638,0))) = 0,"",
IFERROR(MAX(OFFSET(AR198,0,0,MATCH("-",AR198:AR$638,0))),""))</f>
        <v/>
      </c>
      <c r="BB198" s="112">
        <f t="shared" ca="1" si="135"/>
        <v>-198</v>
      </c>
      <c r="BC198" s="111" t="str">
        <f t="shared" ca="1" si="136"/>
        <v>Radius</v>
      </c>
      <c r="BD198" s="112">
        <f t="shared" ca="1" si="137"/>
        <v>0</v>
      </c>
      <c r="BE198" s="111">
        <f t="shared" ca="1" si="138"/>
        <v>200</v>
      </c>
      <c r="BF198" s="113" t="e">
        <f t="shared" ca="1" si="139"/>
        <v>#VALUE!</v>
      </c>
      <c r="BG198" s="113" t="e">
        <f t="shared" ca="1" si="140"/>
        <v>#VALUE!</v>
      </c>
      <c r="BH198" s="112">
        <f t="shared" ca="1" si="141"/>
        <v>2000</v>
      </c>
      <c r="BI198" s="112">
        <f t="shared" ca="1" si="142"/>
        <v>200</v>
      </c>
      <c r="BJ198" s="157"/>
      <c r="BK198" s="157"/>
      <c r="BL198" s="158" t="str">
        <f>scriv!AI160</f>
        <v/>
      </c>
      <c r="BM198" s="157"/>
      <c r="BN198" s="157" t="str">
        <f t="shared" si="143"/>
        <v>node</v>
      </c>
      <c r="BO198" s="157"/>
      <c r="BP198" s="159">
        <f t="shared" ca="1" si="144"/>
        <v>0</v>
      </c>
      <c r="BQ198" s="159">
        <f t="shared" ca="1" si="145"/>
        <v>0</v>
      </c>
      <c r="BR198" s="159">
        <f t="shared" si="146"/>
        <v>1</v>
      </c>
      <c r="BS198" s="159" t="str">
        <f t="shared" si="147"/>
        <v>symbol</v>
      </c>
      <c r="BT198" s="157" t="str">
        <f ca="1">IF(scriv!V160&lt;&gt;"",scriv!V160,
IF(E198="",IFERROR(VLOOKUP(BL198,$AH$40:$BT$638,39,FALSE),$BT$36),
$BT$37))</f>
        <v>NodeSquare</v>
      </c>
      <c r="BU198" s="166">
        <f t="shared" ca="1" si="148"/>
        <v>2000</v>
      </c>
      <c r="BV198" s="166">
        <f t="shared" ca="1" si="149"/>
        <v>200</v>
      </c>
      <c r="BW198" s="166">
        <f t="shared" ca="1" si="150"/>
        <v>0</v>
      </c>
      <c r="BX198" s="166">
        <f t="shared" ca="1" si="151"/>
        <v>0</v>
      </c>
      <c r="BY198" s="180" t="str">
        <f t="shared" si="152"/>
        <v/>
      </c>
      <c r="BZ198" s="180" t="str">
        <f t="shared" si="153"/>
        <v/>
      </c>
      <c r="CA198" s="81" t="str">
        <f>IF(scriv!E160&lt;&gt;"",scriv!E160,"")</f>
        <v/>
      </c>
      <c r="CB198" s="82">
        <f t="shared" si="118"/>
        <v>0</v>
      </c>
      <c r="CC198" s="82">
        <f t="shared" si="154"/>
        <v>0</v>
      </c>
      <c r="CD198" s="82" t="str">
        <f t="shared" si="155"/>
        <v>-</v>
      </c>
      <c r="CE198" s="82" t="str">
        <f t="shared" si="156"/>
        <v>-</v>
      </c>
      <c r="CF198" s="82" t="str">
        <f t="shared" si="157"/>
        <v>-</v>
      </c>
      <c r="CG198" s="82" t="str">
        <f t="shared" si="158"/>
        <v>-</v>
      </c>
      <c r="CH198" s="82" t="str">
        <f t="shared" si="159"/>
        <v>-</v>
      </c>
      <c r="CI198" s="82" t="str">
        <f t="shared" si="160"/>
        <v>-</v>
      </c>
      <c r="CJ198" s="82" t="str">
        <f t="shared" si="161"/>
        <v>-</v>
      </c>
      <c r="CK198" s="82" t="str">
        <f t="shared" si="162"/>
        <v>-</v>
      </c>
    </row>
    <row r="199" spans="1:89" s="82" customFormat="1" ht="18" customHeight="1">
      <c r="A199" s="81" t="str">
        <f>scriv!AH161</f>
        <v/>
      </c>
      <c r="B199" s="81" t="str">
        <f>IF(scriv!D161&lt;&gt;"",scriv!D161,"")</f>
        <v/>
      </c>
      <c r="C199" s="81" t="str">
        <f>IF( scriv!AL161&lt;&gt;"", IF(D199&lt;&gt;"","connection ","")&amp;scriv!AL161,IF(D199&lt;&gt;"","connection",""))</f>
        <v/>
      </c>
      <c r="D199" s="82" t="str">
        <f>scriv!AJ161</f>
        <v/>
      </c>
      <c r="E199" s="82" t="str">
        <f>scriv!AK161</f>
        <v/>
      </c>
      <c r="F199" s="156">
        <f>ROW()</f>
        <v>199</v>
      </c>
      <c r="I199" s="81" t="str">
        <f>IF(scriv!AA161&lt;&gt;"",scriv!AA161,J199)</f>
        <v/>
      </c>
      <c r="J199" s="81" t="str">
        <f>IF(scriv!AB161&lt;&gt;"",scriv!AB161,"")</f>
        <v/>
      </c>
      <c r="K199" s="82" t="str">
        <f t="shared" si="119"/>
        <v>none</v>
      </c>
      <c r="L199" s="82" t="str">
        <f t="shared" si="120"/>
        <v>+++&amp;speakTT=</v>
      </c>
      <c r="M199" s="82" t="str">
        <f t="shared" si="117"/>
        <v>OpenClose</v>
      </c>
      <c r="N199" s="82" t="str">
        <f t="shared" si="121"/>
        <v/>
      </c>
      <c r="O199" s="119" t="str">
        <f t="shared" si="122"/>
        <v/>
      </c>
      <c r="P199" s="81" t="str">
        <f>IF(scriv!I161&lt;&gt;"",scriv!I161,"")</f>
        <v/>
      </c>
      <c r="Q199" s="81" t="str">
        <f>IF(scriv!J161&lt;&gt;"",scriv!J161,"")</f>
        <v/>
      </c>
      <c r="R199" s="81">
        <f>IF(scriv!K161&lt;&gt;"",scriv!K161,
IF(I199&lt;&gt;"",1,$R$36))</f>
        <v>0</v>
      </c>
      <c r="S199" s="81" t="str">
        <f>IF(scriv!L161&lt;&gt;"",scriv!L161,
IF(scriv!AB161&lt;&gt;"",$S$36,"none"))</f>
        <v>none</v>
      </c>
      <c r="T199" s="81" t="str">
        <f>IF(scriv!Q161&lt;&gt;"",scriv!Q161,"")</f>
        <v/>
      </c>
      <c r="U199" s="81" t="str">
        <f>IF(scriv!R161&lt;&gt;"",scriv!R161,"")</f>
        <v/>
      </c>
      <c r="V199" s="81" t="str">
        <f>IF(scriv!S161&lt;&gt;"",scriv!S161,"")</f>
        <v/>
      </c>
      <c r="W199" s="81" t="str">
        <f>IF(scriv!T161&lt;&gt;"",scriv!T161,"")</f>
        <v/>
      </c>
      <c r="X199" s="81" t="str">
        <f>IF($E199="",
( IF(scriv!AD161&lt;&gt;"", LEFT( scriv!AD161, FIND(",",scriv!AD161)-1) &amp; "=" &amp; $AH199 &amp; RIGHT( scriv!AD161, LEN(scriv!AD161) + 1 - FIND(",",scriv!AD161)),
  IF($X$36&lt;&gt;"",LEFT( X$36, FIND(",",X$36)-1) &amp; "=" &amp; $AH199 &amp; RIGHT( X$36, LEN(X$36) + 1 - FIND(",",X$36)),""))),
IF(scriv!M161&lt;&gt;"", LEFT( scriv!M161, FIND(",",scriv!M161)-1) &amp; "=" &amp; $AH199 &amp; RIGHT( scriv!M161, LEN(scriv!M161) + 1 - FIND(",",scriv!M161)),
LEFT( X$37, FIND(",",X$37)-1) &amp; "=" &amp; $AH199 &amp; RIGHT( X$37, LEN(X$37) + 1 - FIND(",",X$37))))</f>
        <v>fadeOn=,0.6</v>
      </c>
      <c r="Y199" s="81" t="str">
        <f>IF($E199="",
( IF(scriv!AE161&lt;&gt;"", LEFT( scriv!AE161, FIND(",",scriv!AE161)-1) &amp; "=" &amp; $AH199 &amp; RIGHT( scriv!AE161, LEN(scriv!AE161) + 1 - FIND(",",scriv!AE161)),
  IF($Y$36&lt;&gt;"",LEFT( Y$36, FIND(",",Y$36)-1) &amp; "=" &amp; $AH199 &amp; RIGHT( Y$36, LEN(Y$36) + 1 - FIND(",",Y$36)),""))),
IF(scriv!N161&lt;&gt;"", LEFT( scriv!N161, FIND(",",scriv!N161)-1) &amp; "=" &amp; $AH199 &amp; RIGHT( scriv!N161, LEN(scriv!N161) + 1 - FIND(",",scriv!N161)),
LEFT( Y$37, FIND(",",Y$37)-1) &amp; "=" &amp; $AH199 &amp; RIGHT( Y$37, LEN(Y$37) + 1 - FIND(",",Y$37))))</f>
        <v>fadeOff=,0.6</v>
      </c>
      <c r="Z199" s="81" t="str">
        <f>IF($E199="",
( IF(scriv!AF161&lt;&gt;"", LEFT( scriv!AF161, FIND(",",scriv!AF161)-1) &amp; "=" &amp; $AH199 &amp; RIGHT( scriv!AF161, LEN(scriv!AF161) + 1 - FIND(",",scriv!AF161)),
  IF($Z$36&lt;&gt;"",LEFT( Z$36, FIND(",",Z$36)-1) &amp; "=" &amp; $AH199 &amp; RIGHT( Z$36, LEN(Z$36) + 1 - FIND(",",Z$36)),""))),
IF(scriv!O161&lt;&gt;"", LEFT( scriv!O161, FIND(",",scriv!O161)-1) &amp; "=" &amp; $AH199 &amp; RIGHT( scriv!O161, LEN(scriv!O161) + 1 - FIND(",",scriv!O161)),
LEFT( Z$37, FIND(",",Z$37)-1) &amp; "=" &amp; $AH199 &amp; RIGHT( Z$37, LEN(Z$37) + 1 - FIND(",",Z$37))))</f>
        <v>drawOpen=,1.2</v>
      </c>
      <c r="AA199" s="81" t="str">
        <f>IF($E199="",
( IF(scriv!AG161&lt;&gt;"", LEFT( scriv!AG161, FIND(",",scriv!AG161)-1) &amp; "=" &amp; $AH199 &amp; RIGHT( scriv!AG161, LEN(scriv!AG161) + 1 - FIND(",",scriv!AG161)),
  IF($AA$36&lt;&gt;"",LEFT( AA$36, FIND(",",AA$36)-1) &amp; "=" &amp; $AH199 &amp; RIGHT( AA$36, LEN(AA$36) + 1 - FIND(",",AA$36)),""))),
IF(scriv!P161&lt;&gt;"", LEFT( scriv!P161, FIND(",",scriv!P161)-1) &amp; "=" &amp; $AH199 &amp; RIGHT( scriv!P161, LEN(scriv!P161) + 1 - FIND(",",scriv!P161)),
LEFT( AA$37, FIND(",",AA$37)-1) &amp; "=" &amp; $AH199 &amp; RIGHT( AA$37, LEN(AA$37) + 1 - FIND(",",AA$37))))</f>
        <v>drawClose=,1.2</v>
      </c>
      <c r="AB199" s="167" t="str">
        <f t="shared" si="116"/>
        <v>noTitle</v>
      </c>
      <c r="AC199" s="167"/>
      <c r="AD199" s="45"/>
      <c r="AE199" s="168"/>
      <c r="AF199" s="169">
        <f>IF(D199="",scriv!B161,"")</f>
        <v>0</v>
      </c>
      <c r="AG199" s="170" t="str">
        <f t="shared" si="123"/>
        <v/>
      </c>
      <c r="AH199" s="169" t="str">
        <f t="shared" si="124"/>
        <v/>
      </c>
      <c r="AI199" s="169" t="str">
        <f t="shared" si="125"/>
        <v/>
      </c>
      <c r="AJ199" s="86">
        <f>ROUNDDOWN( (LEN(scriv!B161)+1) / 2, 0 )</f>
        <v>0</v>
      </c>
      <c r="AK199" s="82">
        <f t="shared" si="126"/>
        <v>0</v>
      </c>
      <c r="AL199" s="82" t="str">
        <f t="shared" si="127"/>
        <v>-</v>
      </c>
      <c r="AM199" s="82" t="str">
        <f t="shared" si="128"/>
        <v>-</v>
      </c>
      <c r="AN199" s="82" t="str">
        <f t="shared" si="129"/>
        <v>-</v>
      </c>
      <c r="AO199" s="82" t="str">
        <f t="shared" si="130"/>
        <v>-</v>
      </c>
      <c r="AP199" s="82" t="str">
        <f t="shared" si="131"/>
        <v>-</v>
      </c>
      <c r="AQ199" s="82" t="str">
        <f t="shared" si="132"/>
        <v>-</v>
      </c>
      <c r="AR199" s="82" t="str">
        <f t="shared" si="133"/>
        <v>-</v>
      </c>
      <c r="AT199" s="82">
        <f t="shared" si="134"/>
        <v>10</v>
      </c>
      <c r="AU199" s="82" t="str">
        <f ca="1">IF(    MAX(OFFSET(AL199,0,0,MATCH("-",AL199:AL$638,0))) = 0,"",
IFERROR(MAX(OFFSET(AL199,0,0,MATCH("-",AL199:AL$638,0))),""))</f>
        <v/>
      </c>
      <c r="AV199" s="82" t="str">
        <f ca="1">IF(    MAX(OFFSET(AM199,0,0,MATCH("-",AM199:AM$638,0))) = 0,"",
IFERROR(MAX(OFFSET(AM199,0,0,MATCH("-",AM199:AM$638,0))),""))</f>
        <v/>
      </c>
      <c r="AW199" s="82" t="str">
        <f ca="1">IF(    MAX(OFFSET(AN199,0,0,MATCH("-",AN199:AN$638,0))) = 0,"",
IFERROR(MAX(OFFSET(AN199,0,0,MATCH("-",AN199:AN$638,0))),""))</f>
        <v/>
      </c>
      <c r="AX199" s="82" t="str">
        <f ca="1">IF(    MAX(OFFSET(AO199,0,0,MATCH("-",AO199:AO$638,0))) = 0,"",
IFERROR(MAX(OFFSET(AO199,0,0,MATCH("-",AO199:AO$638,0))),""))</f>
        <v/>
      </c>
      <c r="AY199" s="82" t="str">
        <f ca="1">IF(    MAX(OFFSET(AP199,0,0,MATCH("-",AP199:AP$638,0))) = 0,"",
IFERROR(MAX(OFFSET(AP199,0,0,MATCH("-",AP199:AP$638,0))),""))</f>
        <v/>
      </c>
      <c r="AZ199" s="82" t="str">
        <f ca="1">IF(    MAX(OFFSET(AQ199,0,0,MATCH("-",AQ199:AQ$638,0))) = 0,"",
IFERROR(MAX(OFFSET(AQ199,0,0,MATCH("-",AQ199:AQ$638,0))),""))</f>
        <v/>
      </c>
      <c r="BA199" s="82" t="str">
        <f ca="1">IF(    MAX(OFFSET(AR199,0,0,MATCH("-",AR199:AR$638,0))) = 0,"",
IFERROR(MAX(OFFSET(AR199,0,0,MATCH("-",AR199:AR$638,0))),""))</f>
        <v/>
      </c>
      <c r="BB199" s="112">
        <f t="shared" ca="1" si="135"/>
        <v>-198</v>
      </c>
      <c r="BC199" s="111" t="str">
        <f t="shared" ca="1" si="136"/>
        <v>Radius</v>
      </c>
      <c r="BD199" s="112">
        <f t="shared" ca="1" si="137"/>
        <v>0</v>
      </c>
      <c r="BE199" s="111">
        <f t="shared" ca="1" si="138"/>
        <v>200</v>
      </c>
      <c r="BF199" s="113" t="e">
        <f t="shared" ca="1" si="139"/>
        <v>#VALUE!</v>
      </c>
      <c r="BG199" s="113" t="e">
        <f t="shared" ca="1" si="140"/>
        <v>#VALUE!</v>
      </c>
      <c r="BH199" s="112">
        <f t="shared" ca="1" si="141"/>
        <v>2000</v>
      </c>
      <c r="BI199" s="112">
        <f t="shared" ca="1" si="142"/>
        <v>200</v>
      </c>
      <c r="BJ199" s="157"/>
      <c r="BK199" s="157"/>
      <c r="BL199" s="158" t="str">
        <f>scriv!AI161</f>
        <v/>
      </c>
      <c r="BM199" s="157"/>
      <c r="BN199" s="157" t="str">
        <f t="shared" si="143"/>
        <v>node</v>
      </c>
      <c r="BO199" s="157"/>
      <c r="BP199" s="159">
        <f t="shared" ca="1" si="144"/>
        <v>0</v>
      </c>
      <c r="BQ199" s="159">
        <f t="shared" ca="1" si="145"/>
        <v>0</v>
      </c>
      <c r="BR199" s="159">
        <f t="shared" si="146"/>
        <v>1</v>
      </c>
      <c r="BS199" s="159" t="str">
        <f t="shared" si="147"/>
        <v>symbol</v>
      </c>
      <c r="BT199" s="157" t="str">
        <f ca="1">IF(scriv!V161&lt;&gt;"",scriv!V161,
IF(E199="",IFERROR(VLOOKUP(BL199,$AH$40:$BT$638,39,FALSE),$BT$36),
$BT$37))</f>
        <v>NodeSquare</v>
      </c>
      <c r="BU199" s="166">
        <f t="shared" ca="1" si="148"/>
        <v>2000</v>
      </c>
      <c r="BV199" s="166">
        <f t="shared" ca="1" si="149"/>
        <v>200</v>
      </c>
      <c r="BW199" s="166">
        <f t="shared" ca="1" si="150"/>
        <v>0</v>
      </c>
      <c r="BX199" s="166">
        <f t="shared" ca="1" si="151"/>
        <v>0</v>
      </c>
      <c r="BY199" s="180" t="str">
        <f t="shared" si="152"/>
        <v/>
      </c>
      <c r="BZ199" s="180" t="str">
        <f t="shared" si="153"/>
        <v/>
      </c>
      <c r="CA199" s="81" t="str">
        <f>IF(scriv!E161&lt;&gt;"",scriv!E161,"")</f>
        <v/>
      </c>
      <c r="CB199" s="82">
        <f t="shared" si="118"/>
        <v>0</v>
      </c>
      <c r="CC199" s="82">
        <f t="shared" si="154"/>
        <v>0</v>
      </c>
      <c r="CD199" s="82" t="str">
        <f t="shared" si="155"/>
        <v>-</v>
      </c>
      <c r="CE199" s="82" t="str">
        <f t="shared" si="156"/>
        <v>-</v>
      </c>
      <c r="CF199" s="82" t="str">
        <f t="shared" si="157"/>
        <v>-</v>
      </c>
      <c r="CG199" s="82" t="str">
        <f t="shared" si="158"/>
        <v>-</v>
      </c>
      <c r="CH199" s="82" t="str">
        <f t="shared" si="159"/>
        <v>-</v>
      </c>
      <c r="CI199" s="82" t="str">
        <f t="shared" si="160"/>
        <v>-</v>
      </c>
      <c r="CJ199" s="82" t="str">
        <f t="shared" si="161"/>
        <v>-</v>
      </c>
      <c r="CK199" s="82" t="str">
        <f t="shared" si="162"/>
        <v>-</v>
      </c>
    </row>
    <row r="200" spans="1:89" s="82" customFormat="1" ht="18" customHeight="1">
      <c r="A200" s="81" t="str">
        <f>scriv!AH162</f>
        <v/>
      </c>
      <c r="B200" s="81" t="str">
        <f>IF(scriv!D162&lt;&gt;"",scriv!D162,"")</f>
        <v/>
      </c>
      <c r="C200" s="81" t="str">
        <f>IF( scriv!AL162&lt;&gt;"", IF(D200&lt;&gt;"","connection ","")&amp;scriv!AL162,IF(D200&lt;&gt;"","connection",""))</f>
        <v/>
      </c>
      <c r="D200" s="82" t="str">
        <f>scriv!AJ162</f>
        <v/>
      </c>
      <c r="E200" s="82" t="str">
        <f>scriv!AK162</f>
        <v/>
      </c>
      <c r="F200" s="156">
        <f>ROW()</f>
        <v>200</v>
      </c>
      <c r="I200" s="81" t="str">
        <f>IF(scriv!AA162&lt;&gt;"",scriv!AA162,J200)</f>
        <v/>
      </c>
      <c r="J200" s="81" t="str">
        <f>IF(scriv!AB162&lt;&gt;"",scriv!AB162,"")</f>
        <v/>
      </c>
      <c r="K200" s="82" t="str">
        <f t="shared" si="119"/>
        <v>none</v>
      </c>
      <c r="L200" s="82" t="str">
        <f t="shared" si="120"/>
        <v>+++&amp;speakTT=</v>
      </c>
      <c r="M200" s="82" t="str">
        <f t="shared" si="117"/>
        <v>OpenClose</v>
      </c>
      <c r="N200" s="82" t="str">
        <f t="shared" si="121"/>
        <v/>
      </c>
      <c r="O200" s="119" t="str">
        <f t="shared" si="122"/>
        <v/>
      </c>
      <c r="P200" s="81" t="str">
        <f>IF(scriv!I162&lt;&gt;"",scriv!I162,"")</f>
        <v/>
      </c>
      <c r="Q200" s="81" t="str">
        <f>IF(scriv!J162&lt;&gt;"",scriv!J162,"")</f>
        <v/>
      </c>
      <c r="R200" s="81">
        <f>IF(scriv!K162&lt;&gt;"",scriv!K162,
IF(I200&lt;&gt;"",1,$R$36))</f>
        <v>0</v>
      </c>
      <c r="S200" s="81" t="str">
        <f>IF(scriv!L162&lt;&gt;"",scriv!L162,
IF(scriv!AB162&lt;&gt;"",$S$36,"none"))</f>
        <v>none</v>
      </c>
      <c r="T200" s="81" t="str">
        <f>IF(scriv!Q162&lt;&gt;"",scriv!Q162,"")</f>
        <v/>
      </c>
      <c r="U200" s="81" t="str">
        <f>IF(scriv!R162&lt;&gt;"",scriv!R162,"")</f>
        <v/>
      </c>
      <c r="V200" s="81" t="str">
        <f>IF(scriv!S162&lt;&gt;"",scriv!S162,"")</f>
        <v/>
      </c>
      <c r="W200" s="81" t="str">
        <f>IF(scriv!T162&lt;&gt;"",scriv!T162,"")</f>
        <v/>
      </c>
      <c r="X200" s="81" t="str">
        <f>IF($E200="",
( IF(scriv!AD162&lt;&gt;"", LEFT( scriv!AD162, FIND(",",scriv!AD162)-1) &amp; "=" &amp; $AH200 &amp; RIGHT( scriv!AD162, LEN(scriv!AD162) + 1 - FIND(",",scriv!AD162)),
  IF($X$36&lt;&gt;"",LEFT( X$36, FIND(",",X$36)-1) &amp; "=" &amp; $AH200 &amp; RIGHT( X$36, LEN(X$36) + 1 - FIND(",",X$36)),""))),
IF(scriv!M162&lt;&gt;"", LEFT( scriv!M162, FIND(",",scriv!M162)-1) &amp; "=" &amp; $AH200 &amp; RIGHT( scriv!M162, LEN(scriv!M162) + 1 - FIND(",",scriv!M162)),
LEFT( X$37, FIND(",",X$37)-1) &amp; "=" &amp; $AH200 &amp; RIGHT( X$37, LEN(X$37) + 1 - FIND(",",X$37))))</f>
        <v>fadeOn=,0.6</v>
      </c>
      <c r="Y200" s="81" t="str">
        <f>IF($E200="",
( IF(scriv!AE162&lt;&gt;"", LEFT( scriv!AE162, FIND(",",scriv!AE162)-1) &amp; "=" &amp; $AH200 &amp; RIGHT( scriv!AE162, LEN(scriv!AE162) + 1 - FIND(",",scriv!AE162)),
  IF($Y$36&lt;&gt;"",LEFT( Y$36, FIND(",",Y$36)-1) &amp; "=" &amp; $AH200 &amp; RIGHT( Y$36, LEN(Y$36) + 1 - FIND(",",Y$36)),""))),
IF(scriv!N162&lt;&gt;"", LEFT( scriv!N162, FIND(",",scriv!N162)-1) &amp; "=" &amp; $AH200 &amp; RIGHT( scriv!N162, LEN(scriv!N162) + 1 - FIND(",",scriv!N162)),
LEFT( Y$37, FIND(",",Y$37)-1) &amp; "=" &amp; $AH200 &amp; RIGHT( Y$37, LEN(Y$37) + 1 - FIND(",",Y$37))))</f>
        <v>fadeOff=,0.6</v>
      </c>
      <c r="Z200" s="81" t="str">
        <f>IF($E200="",
( IF(scriv!AF162&lt;&gt;"", LEFT( scriv!AF162, FIND(",",scriv!AF162)-1) &amp; "=" &amp; $AH200 &amp; RIGHT( scriv!AF162, LEN(scriv!AF162) + 1 - FIND(",",scriv!AF162)),
  IF($Z$36&lt;&gt;"",LEFT( Z$36, FIND(",",Z$36)-1) &amp; "=" &amp; $AH200 &amp; RIGHT( Z$36, LEN(Z$36) + 1 - FIND(",",Z$36)),""))),
IF(scriv!O162&lt;&gt;"", LEFT( scriv!O162, FIND(",",scriv!O162)-1) &amp; "=" &amp; $AH200 &amp; RIGHT( scriv!O162, LEN(scriv!O162) + 1 - FIND(",",scriv!O162)),
LEFT( Z$37, FIND(",",Z$37)-1) &amp; "=" &amp; $AH200 &amp; RIGHT( Z$37, LEN(Z$37) + 1 - FIND(",",Z$37))))</f>
        <v>drawOpen=,1.2</v>
      </c>
      <c r="AA200" s="81" t="str">
        <f>IF($E200="",
( IF(scriv!AG162&lt;&gt;"", LEFT( scriv!AG162, FIND(",",scriv!AG162)-1) &amp; "=" &amp; $AH200 &amp; RIGHT( scriv!AG162, LEN(scriv!AG162) + 1 - FIND(",",scriv!AG162)),
  IF($AA$36&lt;&gt;"",LEFT( AA$36, FIND(",",AA$36)-1) &amp; "=" &amp; $AH200 &amp; RIGHT( AA$36, LEN(AA$36) + 1 - FIND(",",AA$36)),""))),
IF(scriv!P162&lt;&gt;"", LEFT( scriv!P162, FIND(",",scriv!P162)-1) &amp; "=" &amp; $AH200 &amp; RIGHT( scriv!P162, LEN(scriv!P162) + 1 - FIND(",",scriv!P162)),
LEFT( AA$37, FIND(",",AA$37)-1) &amp; "=" &amp; $AH200 &amp; RIGHT( AA$37, LEN(AA$37) + 1 - FIND(",",AA$37))))</f>
        <v>drawClose=,1.2</v>
      </c>
      <c r="AB200" s="167" t="str">
        <f t="shared" si="116"/>
        <v>noTitle</v>
      </c>
      <c r="AC200" s="167"/>
      <c r="AD200" s="45"/>
      <c r="AE200" s="168"/>
      <c r="AF200" s="169">
        <f>IF(D200="",scriv!B162,"")</f>
        <v>0</v>
      </c>
      <c r="AG200" s="170" t="str">
        <f t="shared" si="123"/>
        <v/>
      </c>
      <c r="AH200" s="169" t="str">
        <f t="shared" si="124"/>
        <v/>
      </c>
      <c r="AI200" s="169" t="str">
        <f t="shared" si="125"/>
        <v/>
      </c>
      <c r="AJ200" s="86">
        <f>ROUNDDOWN( (LEN(scriv!B162)+1) / 2, 0 )</f>
        <v>0</v>
      </c>
      <c r="AK200" s="82">
        <f t="shared" si="126"/>
        <v>0</v>
      </c>
      <c r="AL200" s="82" t="str">
        <f t="shared" si="127"/>
        <v>-</v>
      </c>
      <c r="AM200" s="82" t="str">
        <f t="shared" si="128"/>
        <v>-</v>
      </c>
      <c r="AN200" s="82" t="str">
        <f t="shared" si="129"/>
        <v>-</v>
      </c>
      <c r="AO200" s="82" t="str">
        <f t="shared" si="130"/>
        <v>-</v>
      </c>
      <c r="AP200" s="82" t="str">
        <f t="shared" si="131"/>
        <v>-</v>
      </c>
      <c r="AQ200" s="82" t="str">
        <f t="shared" si="132"/>
        <v>-</v>
      </c>
      <c r="AR200" s="82" t="str">
        <f t="shared" si="133"/>
        <v>-</v>
      </c>
      <c r="AT200" s="82">
        <f t="shared" si="134"/>
        <v>10</v>
      </c>
      <c r="AU200" s="82" t="str">
        <f ca="1">IF(    MAX(OFFSET(AL200,0,0,MATCH("-",AL200:AL$638,0))) = 0,"",
IFERROR(MAX(OFFSET(AL200,0,0,MATCH("-",AL200:AL$638,0))),""))</f>
        <v/>
      </c>
      <c r="AV200" s="82" t="str">
        <f ca="1">IF(    MAX(OFFSET(AM200,0,0,MATCH("-",AM200:AM$638,0))) = 0,"",
IFERROR(MAX(OFFSET(AM200,0,0,MATCH("-",AM200:AM$638,0))),""))</f>
        <v/>
      </c>
      <c r="AW200" s="82" t="str">
        <f ca="1">IF(    MAX(OFFSET(AN200,0,0,MATCH("-",AN200:AN$638,0))) = 0,"",
IFERROR(MAX(OFFSET(AN200,0,0,MATCH("-",AN200:AN$638,0))),""))</f>
        <v/>
      </c>
      <c r="AX200" s="82" t="str">
        <f ca="1">IF(    MAX(OFFSET(AO200,0,0,MATCH("-",AO200:AO$638,0))) = 0,"",
IFERROR(MAX(OFFSET(AO200,0,0,MATCH("-",AO200:AO$638,0))),""))</f>
        <v/>
      </c>
      <c r="AY200" s="82" t="str">
        <f ca="1">IF(    MAX(OFFSET(AP200,0,0,MATCH("-",AP200:AP$638,0))) = 0,"",
IFERROR(MAX(OFFSET(AP200,0,0,MATCH("-",AP200:AP$638,0))),""))</f>
        <v/>
      </c>
      <c r="AZ200" s="82" t="str">
        <f ca="1">IF(    MAX(OFFSET(AQ200,0,0,MATCH("-",AQ200:AQ$638,0))) = 0,"",
IFERROR(MAX(OFFSET(AQ200,0,0,MATCH("-",AQ200:AQ$638,0))),""))</f>
        <v/>
      </c>
      <c r="BA200" s="82" t="str">
        <f ca="1">IF(    MAX(OFFSET(AR200,0,0,MATCH("-",AR200:AR$638,0))) = 0,"",
IFERROR(MAX(OFFSET(AR200,0,0,MATCH("-",AR200:AR$638,0))),""))</f>
        <v/>
      </c>
      <c r="BB200" s="112">
        <f t="shared" ca="1" si="135"/>
        <v>-198</v>
      </c>
      <c r="BC200" s="111" t="str">
        <f t="shared" ca="1" si="136"/>
        <v>Radius</v>
      </c>
      <c r="BD200" s="112">
        <f t="shared" ca="1" si="137"/>
        <v>0</v>
      </c>
      <c r="BE200" s="111">
        <f t="shared" ca="1" si="138"/>
        <v>200</v>
      </c>
      <c r="BF200" s="113" t="e">
        <f t="shared" ca="1" si="139"/>
        <v>#VALUE!</v>
      </c>
      <c r="BG200" s="113" t="e">
        <f t="shared" ca="1" si="140"/>
        <v>#VALUE!</v>
      </c>
      <c r="BH200" s="112">
        <f t="shared" ca="1" si="141"/>
        <v>2000</v>
      </c>
      <c r="BI200" s="112">
        <f t="shared" ca="1" si="142"/>
        <v>200</v>
      </c>
      <c r="BJ200" s="157"/>
      <c r="BK200" s="157"/>
      <c r="BL200" s="158" t="str">
        <f>scriv!AI162</f>
        <v/>
      </c>
      <c r="BM200" s="157"/>
      <c r="BN200" s="157" t="str">
        <f t="shared" si="143"/>
        <v>node</v>
      </c>
      <c r="BO200" s="157"/>
      <c r="BP200" s="159">
        <f t="shared" ca="1" si="144"/>
        <v>0</v>
      </c>
      <c r="BQ200" s="159">
        <f t="shared" ca="1" si="145"/>
        <v>0</v>
      </c>
      <c r="BR200" s="159">
        <f t="shared" si="146"/>
        <v>1</v>
      </c>
      <c r="BS200" s="159" t="str">
        <f t="shared" si="147"/>
        <v>symbol</v>
      </c>
      <c r="BT200" s="157" t="str">
        <f ca="1">IF(scriv!V162&lt;&gt;"",scriv!V162,
IF(E200="",IFERROR(VLOOKUP(BL200,$AH$40:$BT$638,39,FALSE),$BT$36),
$BT$37))</f>
        <v>NodeSquare</v>
      </c>
      <c r="BU200" s="166">
        <f t="shared" ca="1" si="148"/>
        <v>2000</v>
      </c>
      <c r="BV200" s="166">
        <f t="shared" ca="1" si="149"/>
        <v>200</v>
      </c>
      <c r="BW200" s="166">
        <f t="shared" ca="1" si="150"/>
        <v>0</v>
      </c>
      <c r="BX200" s="166">
        <f t="shared" ca="1" si="151"/>
        <v>0</v>
      </c>
      <c r="BY200" s="180" t="str">
        <f t="shared" si="152"/>
        <v/>
      </c>
      <c r="BZ200" s="180" t="str">
        <f t="shared" si="153"/>
        <v/>
      </c>
      <c r="CA200" s="81" t="str">
        <f>IF(scriv!E162&lt;&gt;"",scriv!E162,"")</f>
        <v/>
      </c>
      <c r="CB200" s="82">
        <f t="shared" si="118"/>
        <v>0</v>
      </c>
      <c r="CC200" s="82">
        <f t="shared" si="154"/>
        <v>0</v>
      </c>
      <c r="CD200" s="82" t="str">
        <f t="shared" si="155"/>
        <v>-</v>
      </c>
      <c r="CE200" s="82" t="str">
        <f t="shared" si="156"/>
        <v>-</v>
      </c>
      <c r="CF200" s="82" t="str">
        <f t="shared" si="157"/>
        <v>-</v>
      </c>
      <c r="CG200" s="82" t="str">
        <f t="shared" si="158"/>
        <v>-</v>
      </c>
      <c r="CH200" s="82" t="str">
        <f t="shared" si="159"/>
        <v>-</v>
      </c>
      <c r="CI200" s="82" t="str">
        <f t="shared" si="160"/>
        <v>-</v>
      </c>
      <c r="CJ200" s="82" t="str">
        <f t="shared" si="161"/>
        <v>-</v>
      </c>
      <c r="CK200" s="82" t="str">
        <f t="shared" si="162"/>
        <v>-</v>
      </c>
    </row>
    <row r="201" spans="1:89" s="82" customFormat="1" ht="18" customHeight="1">
      <c r="A201" s="81" t="str">
        <f>scriv!AH163</f>
        <v/>
      </c>
      <c r="B201" s="81" t="str">
        <f>IF(scriv!D163&lt;&gt;"",scriv!D163,"")</f>
        <v/>
      </c>
      <c r="C201" s="81" t="str">
        <f>IF( scriv!AL163&lt;&gt;"", IF(D201&lt;&gt;"","connection ","")&amp;scriv!AL163,IF(D201&lt;&gt;"","connection",""))</f>
        <v/>
      </c>
      <c r="D201" s="82" t="str">
        <f>scriv!AJ163</f>
        <v/>
      </c>
      <c r="E201" s="82" t="str">
        <f>scriv!AK163</f>
        <v/>
      </c>
      <c r="F201" s="156">
        <f>ROW()</f>
        <v>201</v>
      </c>
      <c r="I201" s="81" t="str">
        <f>IF(scriv!AA163&lt;&gt;"",scriv!AA163,J201)</f>
        <v/>
      </c>
      <c r="J201" s="81" t="str">
        <f>IF(scriv!AB163&lt;&gt;"",scriv!AB163,"")</f>
        <v/>
      </c>
      <c r="K201" s="82" t="str">
        <f t="shared" si="119"/>
        <v>none</v>
      </c>
      <c r="L201" s="82" t="str">
        <f t="shared" si="120"/>
        <v>+++&amp;speakTT=</v>
      </c>
      <c r="M201" s="82" t="str">
        <f t="shared" si="117"/>
        <v>OpenClose</v>
      </c>
      <c r="N201" s="82" t="str">
        <f t="shared" si="121"/>
        <v/>
      </c>
      <c r="O201" s="119" t="str">
        <f t="shared" si="122"/>
        <v/>
      </c>
      <c r="P201" s="81" t="str">
        <f>IF(scriv!I163&lt;&gt;"",scriv!I163,"")</f>
        <v/>
      </c>
      <c r="Q201" s="81" t="str">
        <f>IF(scriv!J163&lt;&gt;"",scriv!J163,"")</f>
        <v/>
      </c>
      <c r="R201" s="81">
        <f>IF(scriv!K163&lt;&gt;"",scriv!K163,
IF(I201&lt;&gt;"",1,$R$36))</f>
        <v>0</v>
      </c>
      <c r="S201" s="81" t="str">
        <f>IF(scriv!L163&lt;&gt;"",scriv!L163,
IF(scriv!AB163&lt;&gt;"",$S$36,"none"))</f>
        <v>none</v>
      </c>
      <c r="T201" s="81" t="str">
        <f>IF(scriv!Q163&lt;&gt;"",scriv!Q163,"")</f>
        <v/>
      </c>
      <c r="U201" s="81" t="str">
        <f>IF(scriv!R163&lt;&gt;"",scriv!R163,"")</f>
        <v/>
      </c>
      <c r="V201" s="81" t="str">
        <f>IF(scriv!S163&lt;&gt;"",scriv!S163,"")</f>
        <v/>
      </c>
      <c r="W201" s="81" t="str">
        <f>IF(scriv!T163&lt;&gt;"",scriv!T163,"")</f>
        <v/>
      </c>
      <c r="X201" s="81" t="str">
        <f>IF($E201="",
( IF(scriv!AD163&lt;&gt;"", LEFT( scriv!AD163, FIND(",",scriv!AD163)-1) &amp; "=" &amp; $AH201 &amp; RIGHT( scriv!AD163, LEN(scriv!AD163) + 1 - FIND(",",scriv!AD163)),
  IF($X$36&lt;&gt;"",LEFT( X$36, FIND(",",X$36)-1) &amp; "=" &amp; $AH201 &amp; RIGHT( X$36, LEN(X$36) + 1 - FIND(",",X$36)),""))),
IF(scriv!M163&lt;&gt;"", LEFT( scriv!M163, FIND(",",scriv!M163)-1) &amp; "=" &amp; $AH201 &amp; RIGHT( scriv!M163, LEN(scriv!M163) + 1 - FIND(",",scriv!M163)),
LEFT( X$37, FIND(",",X$37)-1) &amp; "=" &amp; $AH201 &amp; RIGHT( X$37, LEN(X$37) + 1 - FIND(",",X$37))))</f>
        <v>fadeOn=,0.6</v>
      </c>
      <c r="Y201" s="81" t="str">
        <f>IF($E201="",
( IF(scriv!AE163&lt;&gt;"", LEFT( scriv!AE163, FIND(",",scriv!AE163)-1) &amp; "=" &amp; $AH201 &amp; RIGHT( scriv!AE163, LEN(scriv!AE163) + 1 - FIND(",",scriv!AE163)),
  IF($Y$36&lt;&gt;"",LEFT( Y$36, FIND(",",Y$36)-1) &amp; "=" &amp; $AH201 &amp; RIGHT( Y$36, LEN(Y$36) + 1 - FIND(",",Y$36)),""))),
IF(scriv!N163&lt;&gt;"", LEFT( scriv!N163, FIND(",",scriv!N163)-1) &amp; "=" &amp; $AH201 &amp; RIGHT( scriv!N163, LEN(scriv!N163) + 1 - FIND(",",scriv!N163)),
LEFT( Y$37, FIND(",",Y$37)-1) &amp; "=" &amp; $AH201 &amp; RIGHT( Y$37, LEN(Y$37) + 1 - FIND(",",Y$37))))</f>
        <v>fadeOff=,0.6</v>
      </c>
      <c r="Z201" s="81" t="str">
        <f>IF($E201="",
( IF(scriv!AF163&lt;&gt;"", LEFT( scriv!AF163, FIND(",",scriv!AF163)-1) &amp; "=" &amp; $AH201 &amp; RIGHT( scriv!AF163, LEN(scriv!AF163) + 1 - FIND(",",scriv!AF163)),
  IF($Z$36&lt;&gt;"",LEFT( Z$36, FIND(",",Z$36)-1) &amp; "=" &amp; $AH201 &amp; RIGHT( Z$36, LEN(Z$36) + 1 - FIND(",",Z$36)),""))),
IF(scriv!O163&lt;&gt;"", LEFT( scriv!O163, FIND(",",scriv!O163)-1) &amp; "=" &amp; $AH201 &amp; RIGHT( scriv!O163, LEN(scriv!O163) + 1 - FIND(",",scriv!O163)),
LEFT( Z$37, FIND(",",Z$37)-1) &amp; "=" &amp; $AH201 &amp; RIGHT( Z$37, LEN(Z$37) + 1 - FIND(",",Z$37))))</f>
        <v>drawOpen=,1.2</v>
      </c>
      <c r="AA201" s="81" t="str">
        <f>IF($E201="",
( IF(scriv!AG163&lt;&gt;"", LEFT( scriv!AG163, FIND(",",scriv!AG163)-1) &amp; "=" &amp; $AH201 &amp; RIGHT( scriv!AG163, LEN(scriv!AG163) + 1 - FIND(",",scriv!AG163)),
  IF($AA$36&lt;&gt;"",LEFT( AA$36, FIND(",",AA$36)-1) &amp; "=" &amp; $AH201 &amp; RIGHT( AA$36, LEN(AA$36) + 1 - FIND(",",AA$36)),""))),
IF(scriv!P163&lt;&gt;"", LEFT( scriv!P163, FIND(",",scriv!P163)-1) &amp; "=" &amp; $AH201 &amp; RIGHT( scriv!P163, LEN(scriv!P163) + 1 - FIND(",",scriv!P163)),
LEFT( AA$37, FIND(",",AA$37)-1) &amp; "=" &amp; $AH201 &amp; RIGHT( AA$37, LEN(AA$37) + 1 - FIND(",",AA$37))))</f>
        <v>drawClose=,1.2</v>
      </c>
      <c r="AB201" s="167" t="str">
        <f t="shared" si="116"/>
        <v>noTitle</v>
      </c>
      <c r="AC201" s="167"/>
      <c r="AD201" s="45"/>
      <c r="AE201" s="168"/>
      <c r="AF201" s="169">
        <f>IF(D201="",scriv!B163,"")</f>
        <v>0</v>
      </c>
      <c r="AG201" s="170" t="str">
        <f t="shared" si="123"/>
        <v/>
      </c>
      <c r="AH201" s="169" t="str">
        <f t="shared" si="124"/>
        <v/>
      </c>
      <c r="AI201" s="169" t="str">
        <f t="shared" si="125"/>
        <v/>
      </c>
      <c r="AJ201" s="86">
        <f>ROUNDDOWN( (LEN(scriv!B163)+1) / 2, 0 )</f>
        <v>0</v>
      </c>
      <c r="AK201" s="82">
        <f t="shared" si="126"/>
        <v>0</v>
      </c>
      <c r="AL201" s="82" t="str">
        <f t="shared" si="127"/>
        <v>-</v>
      </c>
      <c r="AM201" s="82" t="str">
        <f t="shared" si="128"/>
        <v>-</v>
      </c>
      <c r="AN201" s="82" t="str">
        <f t="shared" si="129"/>
        <v>-</v>
      </c>
      <c r="AO201" s="82" t="str">
        <f t="shared" si="130"/>
        <v>-</v>
      </c>
      <c r="AP201" s="82" t="str">
        <f t="shared" si="131"/>
        <v>-</v>
      </c>
      <c r="AQ201" s="82" t="str">
        <f t="shared" si="132"/>
        <v>-</v>
      </c>
      <c r="AR201" s="82" t="str">
        <f t="shared" si="133"/>
        <v>-</v>
      </c>
      <c r="AT201" s="82">
        <f t="shared" si="134"/>
        <v>10</v>
      </c>
      <c r="AU201" s="82" t="str">
        <f ca="1">IF(    MAX(OFFSET(AL201,0,0,MATCH("-",AL201:AL$638,0))) = 0,"",
IFERROR(MAX(OFFSET(AL201,0,0,MATCH("-",AL201:AL$638,0))),""))</f>
        <v/>
      </c>
      <c r="AV201" s="82" t="str">
        <f ca="1">IF(    MAX(OFFSET(AM201,0,0,MATCH("-",AM201:AM$638,0))) = 0,"",
IFERROR(MAX(OFFSET(AM201,0,0,MATCH("-",AM201:AM$638,0))),""))</f>
        <v/>
      </c>
      <c r="AW201" s="82" t="str">
        <f ca="1">IF(    MAX(OFFSET(AN201,0,0,MATCH("-",AN201:AN$638,0))) = 0,"",
IFERROR(MAX(OFFSET(AN201,0,0,MATCH("-",AN201:AN$638,0))),""))</f>
        <v/>
      </c>
      <c r="AX201" s="82" t="str">
        <f ca="1">IF(    MAX(OFFSET(AO201,0,0,MATCH("-",AO201:AO$638,0))) = 0,"",
IFERROR(MAX(OFFSET(AO201,0,0,MATCH("-",AO201:AO$638,0))),""))</f>
        <v/>
      </c>
      <c r="AY201" s="82" t="str">
        <f ca="1">IF(    MAX(OFFSET(AP201,0,0,MATCH("-",AP201:AP$638,0))) = 0,"",
IFERROR(MAX(OFFSET(AP201,0,0,MATCH("-",AP201:AP$638,0))),""))</f>
        <v/>
      </c>
      <c r="AZ201" s="82" t="str">
        <f ca="1">IF(    MAX(OFFSET(AQ201,0,0,MATCH("-",AQ201:AQ$638,0))) = 0,"",
IFERROR(MAX(OFFSET(AQ201,0,0,MATCH("-",AQ201:AQ$638,0))),""))</f>
        <v/>
      </c>
      <c r="BA201" s="82" t="str">
        <f ca="1">IF(    MAX(OFFSET(AR201,0,0,MATCH("-",AR201:AR$638,0))) = 0,"",
IFERROR(MAX(OFFSET(AR201,0,0,MATCH("-",AR201:AR$638,0))),""))</f>
        <v/>
      </c>
      <c r="BB201" s="112">
        <f t="shared" ca="1" si="135"/>
        <v>-198</v>
      </c>
      <c r="BC201" s="111" t="str">
        <f t="shared" ca="1" si="136"/>
        <v>Radius</v>
      </c>
      <c r="BD201" s="112">
        <f t="shared" ca="1" si="137"/>
        <v>0</v>
      </c>
      <c r="BE201" s="111">
        <f t="shared" ca="1" si="138"/>
        <v>200</v>
      </c>
      <c r="BF201" s="113" t="e">
        <f t="shared" ca="1" si="139"/>
        <v>#VALUE!</v>
      </c>
      <c r="BG201" s="113" t="e">
        <f t="shared" ca="1" si="140"/>
        <v>#VALUE!</v>
      </c>
      <c r="BH201" s="112">
        <f t="shared" ca="1" si="141"/>
        <v>2000</v>
      </c>
      <c r="BI201" s="112">
        <f t="shared" ca="1" si="142"/>
        <v>200</v>
      </c>
      <c r="BJ201" s="157"/>
      <c r="BK201" s="157"/>
      <c r="BL201" s="158" t="str">
        <f>scriv!AI163</f>
        <v/>
      </c>
      <c r="BM201" s="157"/>
      <c r="BN201" s="157" t="str">
        <f t="shared" si="143"/>
        <v>node</v>
      </c>
      <c r="BO201" s="157"/>
      <c r="BP201" s="159">
        <f t="shared" ca="1" si="144"/>
        <v>0</v>
      </c>
      <c r="BQ201" s="159">
        <f t="shared" ca="1" si="145"/>
        <v>0</v>
      </c>
      <c r="BR201" s="159">
        <f t="shared" si="146"/>
        <v>1</v>
      </c>
      <c r="BS201" s="159" t="str">
        <f t="shared" si="147"/>
        <v>symbol</v>
      </c>
      <c r="BT201" s="157" t="str">
        <f ca="1">IF(scriv!V163&lt;&gt;"",scriv!V163,
IF(E201="",IFERROR(VLOOKUP(BL201,$AH$40:$BT$638,39,FALSE),$BT$36),
$BT$37))</f>
        <v>NodeSquare</v>
      </c>
      <c r="BU201" s="166">
        <f t="shared" ca="1" si="148"/>
        <v>2000</v>
      </c>
      <c r="BV201" s="166">
        <f t="shared" ca="1" si="149"/>
        <v>200</v>
      </c>
      <c r="BW201" s="166">
        <f t="shared" ca="1" si="150"/>
        <v>0</v>
      </c>
      <c r="BX201" s="166">
        <f t="shared" ca="1" si="151"/>
        <v>0</v>
      </c>
      <c r="BY201" s="180" t="str">
        <f t="shared" si="152"/>
        <v/>
      </c>
      <c r="BZ201" s="180" t="str">
        <f t="shared" si="153"/>
        <v/>
      </c>
      <c r="CA201" s="81" t="str">
        <f>IF(scriv!E163&lt;&gt;"",scriv!E163,"")</f>
        <v/>
      </c>
      <c r="CB201" s="82">
        <f t="shared" si="118"/>
        <v>0</v>
      </c>
      <c r="CC201" s="82">
        <f t="shared" si="154"/>
        <v>0</v>
      </c>
      <c r="CD201" s="82" t="str">
        <f t="shared" si="155"/>
        <v>-</v>
      </c>
      <c r="CE201" s="82" t="str">
        <f t="shared" si="156"/>
        <v>-</v>
      </c>
      <c r="CF201" s="82" t="str">
        <f t="shared" si="157"/>
        <v>-</v>
      </c>
      <c r="CG201" s="82" t="str">
        <f t="shared" si="158"/>
        <v>-</v>
      </c>
      <c r="CH201" s="82" t="str">
        <f t="shared" si="159"/>
        <v>-</v>
      </c>
      <c r="CI201" s="82" t="str">
        <f t="shared" si="160"/>
        <v>-</v>
      </c>
      <c r="CJ201" s="82" t="str">
        <f t="shared" si="161"/>
        <v>-</v>
      </c>
      <c r="CK201" s="82" t="str">
        <f t="shared" si="162"/>
        <v>-</v>
      </c>
    </row>
    <row r="202" spans="1:89" s="82" customFormat="1" ht="18" customHeight="1">
      <c r="A202" s="81" t="str">
        <f>scriv!AH164</f>
        <v/>
      </c>
      <c r="B202" s="81" t="str">
        <f>IF(scriv!D164&lt;&gt;"",scriv!D164,"")</f>
        <v/>
      </c>
      <c r="C202" s="81" t="str">
        <f>IF( scriv!AL164&lt;&gt;"", IF(D202&lt;&gt;"","connection ","")&amp;scriv!AL164,IF(D202&lt;&gt;"","connection",""))</f>
        <v/>
      </c>
      <c r="D202" s="82" t="str">
        <f>scriv!AJ164</f>
        <v/>
      </c>
      <c r="E202" s="82" t="str">
        <f>scriv!AK164</f>
        <v/>
      </c>
      <c r="F202" s="156">
        <f>ROW()</f>
        <v>202</v>
      </c>
      <c r="I202" s="81" t="str">
        <f>IF(scriv!AA164&lt;&gt;"",scriv!AA164,J202)</f>
        <v/>
      </c>
      <c r="J202" s="81" t="str">
        <f>IF(scriv!AB164&lt;&gt;"",scriv!AB164,"")</f>
        <v/>
      </c>
      <c r="K202" s="82" t="str">
        <f t="shared" si="119"/>
        <v>none</v>
      </c>
      <c r="L202" s="82" t="str">
        <f t="shared" si="120"/>
        <v>+++&amp;speakTT=</v>
      </c>
      <c r="M202" s="82" t="str">
        <f t="shared" si="117"/>
        <v>OpenClose</v>
      </c>
      <c r="N202" s="82" t="str">
        <f t="shared" si="121"/>
        <v/>
      </c>
      <c r="O202" s="119" t="str">
        <f t="shared" si="122"/>
        <v/>
      </c>
      <c r="P202" s="81" t="str">
        <f>IF(scriv!I164&lt;&gt;"",scriv!I164,"")</f>
        <v/>
      </c>
      <c r="Q202" s="81" t="str">
        <f>IF(scriv!J164&lt;&gt;"",scriv!J164,"")</f>
        <v/>
      </c>
      <c r="R202" s="81">
        <f>IF(scriv!K164&lt;&gt;"",scriv!K164,
IF(I202&lt;&gt;"",1,$R$36))</f>
        <v>0</v>
      </c>
      <c r="S202" s="81" t="str">
        <f>IF(scriv!L164&lt;&gt;"",scriv!L164,
IF(scriv!AB164&lt;&gt;"",$S$36,"none"))</f>
        <v>none</v>
      </c>
      <c r="T202" s="81" t="str">
        <f>IF(scriv!Q164&lt;&gt;"",scriv!Q164,"")</f>
        <v/>
      </c>
      <c r="U202" s="81" t="str">
        <f>IF(scriv!R164&lt;&gt;"",scriv!R164,"")</f>
        <v/>
      </c>
      <c r="V202" s="81" t="str">
        <f>IF(scriv!S164&lt;&gt;"",scriv!S164,"")</f>
        <v/>
      </c>
      <c r="W202" s="81" t="str">
        <f>IF(scriv!T164&lt;&gt;"",scriv!T164,"")</f>
        <v/>
      </c>
      <c r="X202" s="81" t="str">
        <f>IF($E202="",
( IF(scriv!AD164&lt;&gt;"", LEFT( scriv!AD164, FIND(",",scriv!AD164)-1) &amp; "=" &amp; $AH202 &amp; RIGHT( scriv!AD164, LEN(scriv!AD164) + 1 - FIND(",",scriv!AD164)),
  IF($X$36&lt;&gt;"",LEFT( X$36, FIND(",",X$36)-1) &amp; "=" &amp; $AH202 &amp; RIGHT( X$36, LEN(X$36) + 1 - FIND(",",X$36)),""))),
IF(scriv!M164&lt;&gt;"", LEFT( scriv!M164, FIND(",",scriv!M164)-1) &amp; "=" &amp; $AH202 &amp; RIGHT( scriv!M164, LEN(scriv!M164) + 1 - FIND(",",scriv!M164)),
LEFT( X$37, FIND(",",X$37)-1) &amp; "=" &amp; $AH202 &amp; RIGHT( X$37, LEN(X$37) + 1 - FIND(",",X$37))))</f>
        <v>fadeOn=,0.6</v>
      </c>
      <c r="Y202" s="81" t="str">
        <f>IF($E202="",
( IF(scriv!AE164&lt;&gt;"", LEFT( scriv!AE164, FIND(",",scriv!AE164)-1) &amp; "=" &amp; $AH202 &amp; RIGHT( scriv!AE164, LEN(scriv!AE164) + 1 - FIND(",",scriv!AE164)),
  IF($Y$36&lt;&gt;"",LEFT( Y$36, FIND(",",Y$36)-1) &amp; "=" &amp; $AH202 &amp; RIGHT( Y$36, LEN(Y$36) + 1 - FIND(",",Y$36)),""))),
IF(scriv!N164&lt;&gt;"", LEFT( scriv!N164, FIND(",",scriv!N164)-1) &amp; "=" &amp; $AH202 &amp; RIGHT( scriv!N164, LEN(scriv!N164) + 1 - FIND(",",scriv!N164)),
LEFT( Y$37, FIND(",",Y$37)-1) &amp; "=" &amp; $AH202 &amp; RIGHT( Y$37, LEN(Y$37) + 1 - FIND(",",Y$37))))</f>
        <v>fadeOff=,0.6</v>
      </c>
      <c r="Z202" s="81" t="str">
        <f>IF($E202="",
( IF(scriv!AF164&lt;&gt;"", LEFT( scriv!AF164, FIND(",",scriv!AF164)-1) &amp; "=" &amp; $AH202 &amp; RIGHT( scriv!AF164, LEN(scriv!AF164) + 1 - FIND(",",scriv!AF164)),
  IF($Z$36&lt;&gt;"",LEFT( Z$36, FIND(",",Z$36)-1) &amp; "=" &amp; $AH202 &amp; RIGHT( Z$36, LEN(Z$36) + 1 - FIND(",",Z$36)),""))),
IF(scriv!O164&lt;&gt;"", LEFT( scriv!O164, FIND(",",scriv!O164)-1) &amp; "=" &amp; $AH202 &amp; RIGHT( scriv!O164, LEN(scriv!O164) + 1 - FIND(",",scriv!O164)),
LEFT( Z$37, FIND(",",Z$37)-1) &amp; "=" &amp; $AH202 &amp; RIGHT( Z$37, LEN(Z$37) + 1 - FIND(",",Z$37))))</f>
        <v>drawOpen=,1.2</v>
      </c>
      <c r="AA202" s="81" t="str">
        <f>IF($E202="",
( IF(scriv!AG164&lt;&gt;"", LEFT( scriv!AG164, FIND(",",scriv!AG164)-1) &amp; "=" &amp; $AH202 &amp; RIGHT( scriv!AG164, LEN(scriv!AG164) + 1 - FIND(",",scriv!AG164)),
  IF($AA$36&lt;&gt;"",LEFT( AA$36, FIND(",",AA$36)-1) &amp; "=" &amp; $AH202 &amp; RIGHT( AA$36, LEN(AA$36) + 1 - FIND(",",AA$36)),""))),
IF(scriv!P164&lt;&gt;"", LEFT( scriv!P164, FIND(",",scriv!P164)-1) &amp; "=" &amp; $AH202 &amp; RIGHT( scriv!P164, LEN(scriv!P164) + 1 - FIND(",",scriv!P164)),
LEFT( AA$37, FIND(",",AA$37)-1) &amp; "=" &amp; $AH202 &amp; RIGHT( AA$37, LEN(AA$37) + 1 - FIND(",",AA$37))))</f>
        <v>drawClose=,1.2</v>
      </c>
      <c r="AB202" s="167" t="str">
        <f t="shared" si="116"/>
        <v>noTitle</v>
      </c>
      <c r="AC202" s="167"/>
      <c r="AD202" s="45"/>
      <c r="AE202" s="168"/>
      <c r="AF202" s="169">
        <f>IF(D202="",scriv!B164,"")</f>
        <v>0</v>
      </c>
      <c r="AG202" s="170" t="str">
        <f t="shared" si="123"/>
        <v/>
      </c>
      <c r="AH202" s="169" t="str">
        <f t="shared" si="124"/>
        <v/>
      </c>
      <c r="AI202" s="169" t="str">
        <f t="shared" si="125"/>
        <v/>
      </c>
      <c r="AJ202" s="86">
        <f>ROUNDDOWN( (LEN(scriv!B164)+1) / 2, 0 )</f>
        <v>0</v>
      </c>
      <c r="AK202" s="82">
        <f t="shared" si="126"/>
        <v>0</v>
      </c>
      <c r="AL202" s="82" t="str">
        <f t="shared" si="127"/>
        <v>-</v>
      </c>
      <c r="AM202" s="82" t="str">
        <f t="shared" si="128"/>
        <v>-</v>
      </c>
      <c r="AN202" s="82" t="str">
        <f t="shared" si="129"/>
        <v>-</v>
      </c>
      <c r="AO202" s="82" t="str">
        <f t="shared" si="130"/>
        <v>-</v>
      </c>
      <c r="AP202" s="82" t="str">
        <f t="shared" si="131"/>
        <v>-</v>
      </c>
      <c r="AQ202" s="82" t="str">
        <f t="shared" si="132"/>
        <v>-</v>
      </c>
      <c r="AR202" s="82" t="str">
        <f t="shared" si="133"/>
        <v>-</v>
      </c>
      <c r="AT202" s="82">
        <f t="shared" si="134"/>
        <v>10</v>
      </c>
      <c r="AU202" s="82" t="str">
        <f ca="1">IF(    MAX(OFFSET(AL202,0,0,MATCH("-",AL202:AL$638,0))) = 0,"",
IFERROR(MAX(OFFSET(AL202,0,0,MATCH("-",AL202:AL$638,0))),""))</f>
        <v/>
      </c>
      <c r="AV202" s="82" t="str">
        <f ca="1">IF(    MAX(OFFSET(AM202,0,0,MATCH("-",AM202:AM$638,0))) = 0,"",
IFERROR(MAX(OFFSET(AM202,0,0,MATCH("-",AM202:AM$638,0))),""))</f>
        <v/>
      </c>
      <c r="AW202" s="82" t="str">
        <f ca="1">IF(    MAX(OFFSET(AN202,0,0,MATCH("-",AN202:AN$638,0))) = 0,"",
IFERROR(MAX(OFFSET(AN202,0,0,MATCH("-",AN202:AN$638,0))),""))</f>
        <v/>
      </c>
      <c r="AX202" s="82" t="str">
        <f ca="1">IF(    MAX(OFFSET(AO202,0,0,MATCH("-",AO202:AO$638,0))) = 0,"",
IFERROR(MAX(OFFSET(AO202,0,0,MATCH("-",AO202:AO$638,0))),""))</f>
        <v/>
      </c>
      <c r="AY202" s="82" t="str">
        <f ca="1">IF(    MAX(OFFSET(AP202,0,0,MATCH("-",AP202:AP$638,0))) = 0,"",
IFERROR(MAX(OFFSET(AP202,0,0,MATCH("-",AP202:AP$638,0))),""))</f>
        <v/>
      </c>
      <c r="AZ202" s="82" t="str">
        <f ca="1">IF(    MAX(OFFSET(AQ202,0,0,MATCH("-",AQ202:AQ$638,0))) = 0,"",
IFERROR(MAX(OFFSET(AQ202,0,0,MATCH("-",AQ202:AQ$638,0))),""))</f>
        <v/>
      </c>
      <c r="BA202" s="82" t="str">
        <f ca="1">IF(    MAX(OFFSET(AR202,0,0,MATCH("-",AR202:AR$638,0))) = 0,"",
IFERROR(MAX(OFFSET(AR202,0,0,MATCH("-",AR202:AR$638,0))),""))</f>
        <v/>
      </c>
      <c r="BB202" s="112">
        <f t="shared" ca="1" si="135"/>
        <v>-198</v>
      </c>
      <c r="BC202" s="111" t="str">
        <f t="shared" ca="1" si="136"/>
        <v>Radius</v>
      </c>
      <c r="BD202" s="112">
        <f t="shared" ca="1" si="137"/>
        <v>0</v>
      </c>
      <c r="BE202" s="111">
        <f t="shared" ca="1" si="138"/>
        <v>200</v>
      </c>
      <c r="BF202" s="113" t="e">
        <f t="shared" ca="1" si="139"/>
        <v>#VALUE!</v>
      </c>
      <c r="BG202" s="113" t="e">
        <f t="shared" ca="1" si="140"/>
        <v>#VALUE!</v>
      </c>
      <c r="BH202" s="112">
        <f t="shared" ca="1" si="141"/>
        <v>2000</v>
      </c>
      <c r="BI202" s="112">
        <f t="shared" ca="1" si="142"/>
        <v>200</v>
      </c>
      <c r="BJ202" s="157"/>
      <c r="BK202" s="157"/>
      <c r="BL202" s="158" t="str">
        <f>scriv!AI164</f>
        <v/>
      </c>
      <c r="BM202" s="157"/>
      <c r="BN202" s="157" t="str">
        <f t="shared" si="143"/>
        <v>node</v>
      </c>
      <c r="BO202" s="157"/>
      <c r="BP202" s="159">
        <f t="shared" ca="1" si="144"/>
        <v>0</v>
      </c>
      <c r="BQ202" s="159">
        <f t="shared" ca="1" si="145"/>
        <v>0</v>
      </c>
      <c r="BR202" s="159">
        <f t="shared" si="146"/>
        <v>1</v>
      </c>
      <c r="BS202" s="159" t="str">
        <f t="shared" si="147"/>
        <v>symbol</v>
      </c>
      <c r="BT202" s="157" t="str">
        <f ca="1">IF(scriv!V164&lt;&gt;"",scriv!V164,
IF(E202="",IFERROR(VLOOKUP(BL202,$AH$40:$BT$638,39,FALSE),$BT$36),
$BT$37))</f>
        <v>NodeSquare</v>
      </c>
      <c r="BU202" s="166">
        <f t="shared" ca="1" si="148"/>
        <v>2000</v>
      </c>
      <c r="BV202" s="166">
        <f t="shared" ca="1" si="149"/>
        <v>200</v>
      </c>
      <c r="BW202" s="166">
        <f t="shared" ca="1" si="150"/>
        <v>0</v>
      </c>
      <c r="BX202" s="166">
        <f t="shared" ca="1" si="151"/>
        <v>0</v>
      </c>
      <c r="BY202" s="180" t="str">
        <f t="shared" si="152"/>
        <v/>
      </c>
      <c r="BZ202" s="180" t="str">
        <f t="shared" si="153"/>
        <v/>
      </c>
      <c r="CA202" s="81" t="str">
        <f>IF(scriv!E164&lt;&gt;"",scriv!E164,"")</f>
        <v/>
      </c>
      <c r="CB202" s="82">
        <f t="shared" si="118"/>
        <v>0</v>
      </c>
      <c r="CC202" s="82">
        <f t="shared" si="154"/>
        <v>0</v>
      </c>
      <c r="CD202" s="82" t="str">
        <f t="shared" si="155"/>
        <v>-</v>
      </c>
      <c r="CE202" s="82" t="str">
        <f t="shared" si="156"/>
        <v>-</v>
      </c>
      <c r="CF202" s="82" t="str">
        <f t="shared" si="157"/>
        <v>-</v>
      </c>
      <c r="CG202" s="82" t="str">
        <f t="shared" si="158"/>
        <v>-</v>
      </c>
      <c r="CH202" s="82" t="str">
        <f t="shared" si="159"/>
        <v>-</v>
      </c>
      <c r="CI202" s="82" t="str">
        <f t="shared" si="160"/>
        <v>-</v>
      </c>
      <c r="CJ202" s="82" t="str">
        <f t="shared" si="161"/>
        <v>-</v>
      </c>
      <c r="CK202" s="82" t="str">
        <f t="shared" si="162"/>
        <v>-</v>
      </c>
    </row>
    <row r="203" spans="1:89" s="82" customFormat="1" ht="18" customHeight="1">
      <c r="A203" s="81" t="str">
        <f>scriv!AH165</f>
        <v/>
      </c>
      <c r="B203" s="81" t="str">
        <f>IF(scriv!D165&lt;&gt;"",scriv!D165,"")</f>
        <v/>
      </c>
      <c r="C203" s="81" t="str">
        <f>IF( scriv!AL165&lt;&gt;"", IF(D203&lt;&gt;"","connection ","")&amp;scriv!AL165,IF(D203&lt;&gt;"","connection",""))</f>
        <v/>
      </c>
      <c r="D203" s="82" t="str">
        <f>scriv!AJ165</f>
        <v/>
      </c>
      <c r="E203" s="82" t="str">
        <f>scriv!AK165</f>
        <v/>
      </c>
      <c r="F203" s="156">
        <f>ROW()</f>
        <v>203</v>
      </c>
      <c r="I203" s="81" t="str">
        <f>IF(scriv!AA165&lt;&gt;"",scriv!AA165,J203)</f>
        <v/>
      </c>
      <c r="J203" s="81" t="str">
        <f>IF(scriv!AB165&lt;&gt;"",scriv!AB165,"")</f>
        <v/>
      </c>
      <c r="K203" s="82" t="str">
        <f t="shared" si="119"/>
        <v>none</v>
      </c>
      <c r="L203" s="82" t="str">
        <f t="shared" si="120"/>
        <v>+++&amp;speakTT=</v>
      </c>
      <c r="M203" s="82" t="str">
        <f t="shared" si="117"/>
        <v>OpenClose</v>
      </c>
      <c r="N203" s="82" t="str">
        <f t="shared" si="121"/>
        <v/>
      </c>
      <c r="O203" s="119" t="str">
        <f t="shared" si="122"/>
        <v/>
      </c>
      <c r="P203" s="81" t="str">
        <f>IF(scriv!I165&lt;&gt;"",scriv!I165,"")</f>
        <v/>
      </c>
      <c r="Q203" s="81" t="str">
        <f>IF(scriv!J165&lt;&gt;"",scriv!J165,"")</f>
        <v/>
      </c>
      <c r="R203" s="81">
        <f>IF(scriv!K165&lt;&gt;"",scriv!K165,
IF(I203&lt;&gt;"",1,$R$36))</f>
        <v>0</v>
      </c>
      <c r="S203" s="81" t="str">
        <f>IF(scriv!L165&lt;&gt;"",scriv!L165,
IF(scriv!AB165&lt;&gt;"",$S$36,"none"))</f>
        <v>none</v>
      </c>
      <c r="T203" s="81" t="str">
        <f>IF(scriv!Q165&lt;&gt;"",scriv!Q165,"")</f>
        <v/>
      </c>
      <c r="U203" s="81" t="str">
        <f>IF(scriv!R165&lt;&gt;"",scriv!R165,"")</f>
        <v/>
      </c>
      <c r="V203" s="81" t="str">
        <f>IF(scriv!S165&lt;&gt;"",scriv!S165,"")</f>
        <v/>
      </c>
      <c r="W203" s="81" t="str">
        <f>IF(scriv!T165&lt;&gt;"",scriv!T165,"")</f>
        <v/>
      </c>
      <c r="X203" s="81" t="str">
        <f>IF($E203="",
( IF(scriv!AD165&lt;&gt;"", LEFT( scriv!AD165, FIND(",",scriv!AD165)-1) &amp; "=" &amp; $AH203 &amp; RIGHT( scriv!AD165, LEN(scriv!AD165) + 1 - FIND(",",scriv!AD165)),
  IF($X$36&lt;&gt;"",LEFT( X$36, FIND(",",X$36)-1) &amp; "=" &amp; $AH203 &amp; RIGHT( X$36, LEN(X$36) + 1 - FIND(",",X$36)),""))),
IF(scriv!M165&lt;&gt;"", LEFT( scriv!M165, FIND(",",scriv!M165)-1) &amp; "=" &amp; $AH203 &amp; RIGHT( scriv!M165, LEN(scriv!M165) + 1 - FIND(",",scriv!M165)),
LEFT( X$37, FIND(",",X$37)-1) &amp; "=" &amp; $AH203 &amp; RIGHT( X$37, LEN(X$37) + 1 - FIND(",",X$37))))</f>
        <v>fadeOn=,0.6</v>
      </c>
      <c r="Y203" s="81" t="str">
        <f>IF($E203="",
( IF(scriv!AE165&lt;&gt;"", LEFT( scriv!AE165, FIND(",",scriv!AE165)-1) &amp; "=" &amp; $AH203 &amp; RIGHT( scriv!AE165, LEN(scriv!AE165) + 1 - FIND(",",scriv!AE165)),
  IF($Y$36&lt;&gt;"",LEFT( Y$36, FIND(",",Y$36)-1) &amp; "=" &amp; $AH203 &amp; RIGHT( Y$36, LEN(Y$36) + 1 - FIND(",",Y$36)),""))),
IF(scriv!N165&lt;&gt;"", LEFT( scriv!N165, FIND(",",scriv!N165)-1) &amp; "=" &amp; $AH203 &amp; RIGHT( scriv!N165, LEN(scriv!N165) + 1 - FIND(",",scriv!N165)),
LEFT( Y$37, FIND(",",Y$37)-1) &amp; "=" &amp; $AH203 &amp; RIGHT( Y$37, LEN(Y$37) + 1 - FIND(",",Y$37))))</f>
        <v>fadeOff=,0.6</v>
      </c>
      <c r="Z203" s="81" t="str">
        <f>IF($E203="",
( IF(scriv!AF165&lt;&gt;"", LEFT( scriv!AF165, FIND(",",scriv!AF165)-1) &amp; "=" &amp; $AH203 &amp; RIGHT( scriv!AF165, LEN(scriv!AF165) + 1 - FIND(",",scriv!AF165)),
  IF($Z$36&lt;&gt;"",LEFT( Z$36, FIND(",",Z$36)-1) &amp; "=" &amp; $AH203 &amp; RIGHT( Z$36, LEN(Z$36) + 1 - FIND(",",Z$36)),""))),
IF(scriv!O165&lt;&gt;"", LEFT( scriv!O165, FIND(",",scriv!O165)-1) &amp; "=" &amp; $AH203 &amp; RIGHT( scriv!O165, LEN(scriv!O165) + 1 - FIND(",",scriv!O165)),
LEFT( Z$37, FIND(",",Z$37)-1) &amp; "=" &amp; $AH203 &amp; RIGHT( Z$37, LEN(Z$37) + 1 - FIND(",",Z$37))))</f>
        <v>drawOpen=,1.2</v>
      </c>
      <c r="AA203" s="81" t="str">
        <f>IF($E203="",
( IF(scriv!AG165&lt;&gt;"", LEFT( scriv!AG165, FIND(",",scriv!AG165)-1) &amp; "=" &amp; $AH203 &amp; RIGHT( scriv!AG165, LEN(scriv!AG165) + 1 - FIND(",",scriv!AG165)),
  IF($AA$36&lt;&gt;"",LEFT( AA$36, FIND(",",AA$36)-1) &amp; "=" &amp; $AH203 &amp; RIGHT( AA$36, LEN(AA$36) + 1 - FIND(",",AA$36)),""))),
IF(scriv!P165&lt;&gt;"", LEFT( scriv!P165, FIND(",",scriv!P165)-1) &amp; "=" &amp; $AH203 &amp; RIGHT( scriv!P165, LEN(scriv!P165) + 1 - FIND(",",scriv!P165)),
LEFT( AA$37, FIND(",",AA$37)-1) &amp; "=" &amp; $AH203 &amp; RIGHT( AA$37, LEN(AA$37) + 1 - FIND(",",AA$37))))</f>
        <v>drawClose=,1.2</v>
      </c>
      <c r="AB203" s="167" t="str">
        <f t="shared" si="116"/>
        <v>noTitle</v>
      </c>
      <c r="AC203" s="167"/>
      <c r="AD203" s="45"/>
      <c r="AE203" s="168"/>
      <c r="AF203" s="169">
        <f>IF(D203="",scriv!B165,"")</f>
        <v>0</v>
      </c>
      <c r="AG203" s="170" t="str">
        <f t="shared" si="123"/>
        <v/>
      </c>
      <c r="AH203" s="169" t="str">
        <f t="shared" si="124"/>
        <v/>
      </c>
      <c r="AI203" s="169" t="str">
        <f t="shared" si="125"/>
        <v/>
      </c>
      <c r="AJ203" s="86">
        <f>ROUNDDOWN( (LEN(scriv!B165)+1) / 2, 0 )</f>
        <v>0</v>
      </c>
      <c r="AK203" s="82">
        <f t="shared" si="126"/>
        <v>0</v>
      </c>
      <c r="AL203" s="82" t="str">
        <f t="shared" si="127"/>
        <v>-</v>
      </c>
      <c r="AM203" s="82" t="str">
        <f t="shared" si="128"/>
        <v>-</v>
      </c>
      <c r="AN203" s="82" t="str">
        <f t="shared" si="129"/>
        <v>-</v>
      </c>
      <c r="AO203" s="82" t="str">
        <f t="shared" si="130"/>
        <v>-</v>
      </c>
      <c r="AP203" s="82" t="str">
        <f t="shared" si="131"/>
        <v>-</v>
      </c>
      <c r="AQ203" s="82" t="str">
        <f t="shared" si="132"/>
        <v>-</v>
      </c>
      <c r="AR203" s="82" t="str">
        <f t="shared" si="133"/>
        <v>-</v>
      </c>
      <c r="AT203" s="82">
        <f t="shared" si="134"/>
        <v>10</v>
      </c>
      <c r="AU203" s="82" t="str">
        <f ca="1">IF(    MAX(OFFSET(AL203,0,0,MATCH("-",AL203:AL$638,0))) = 0,"",
IFERROR(MAX(OFFSET(AL203,0,0,MATCH("-",AL203:AL$638,0))),""))</f>
        <v/>
      </c>
      <c r="AV203" s="82" t="str">
        <f ca="1">IF(    MAX(OFFSET(AM203,0,0,MATCH("-",AM203:AM$638,0))) = 0,"",
IFERROR(MAX(OFFSET(AM203,0,0,MATCH("-",AM203:AM$638,0))),""))</f>
        <v/>
      </c>
      <c r="AW203" s="82" t="str">
        <f ca="1">IF(    MAX(OFFSET(AN203,0,0,MATCH("-",AN203:AN$638,0))) = 0,"",
IFERROR(MAX(OFFSET(AN203,0,0,MATCH("-",AN203:AN$638,0))),""))</f>
        <v/>
      </c>
      <c r="AX203" s="82" t="str">
        <f ca="1">IF(    MAX(OFFSET(AO203,0,0,MATCH("-",AO203:AO$638,0))) = 0,"",
IFERROR(MAX(OFFSET(AO203,0,0,MATCH("-",AO203:AO$638,0))),""))</f>
        <v/>
      </c>
      <c r="AY203" s="82" t="str">
        <f ca="1">IF(    MAX(OFFSET(AP203,0,0,MATCH("-",AP203:AP$638,0))) = 0,"",
IFERROR(MAX(OFFSET(AP203,0,0,MATCH("-",AP203:AP$638,0))),""))</f>
        <v/>
      </c>
      <c r="AZ203" s="82" t="str">
        <f ca="1">IF(    MAX(OFFSET(AQ203,0,0,MATCH("-",AQ203:AQ$638,0))) = 0,"",
IFERROR(MAX(OFFSET(AQ203,0,0,MATCH("-",AQ203:AQ$638,0))),""))</f>
        <v/>
      </c>
      <c r="BA203" s="82" t="str">
        <f ca="1">IF(    MAX(OFFSET(AR203,0,0,MATCH("-",AR203:AR$638,0))) = 0,"",
IFERROR(MAX(OFFSET(AR203,0,0,MATCH("-",AR203:AR$638,0))),""))</f>
        <v/>
      </c>
      <c r="BB203" s="112">
        <f t="shared" ca="1" si="135"/>
        <v>-198</v>
      </c>
      <c r="BC203" s="111" t="str">
        <f t="shared" ca="1" si="136"/>
        <v>Radius</v>
      </c>
      <c r="BD203" s="112">
        <f t="shared" ca="1" si="137"/>
        <v>0</v>
      </c>
      <c r="BE203" s="111">
        <f t="shared" ca="1" si="138"/>
        <v>200</v>
      </c>
      <c r="BF203" s="113" t="e">
        <f t="shared" ca="1" si="139"/>
        <v>#VALUE!</v>
      </c>
      <c r="BG203" s="113" t="e">
        <f t="shared" ca="1" si="140"/>
        <v>#VALUE!</v>
      </c>
      <c r="BH203" s="112">
        <f t="shared" ca="1" si="141"/>
        <v>2000</v>
      </c>
      <c r="BI203" s="112">
        <f t="shared" ca="1" si="142"/>
        <v>200</v>
      </c>
      <c r="BJ203" s="157"/>
      <c r="BK203" s="157"/>
      <c r="BL203" s="158" t="str">
        <f>scriv!AI165</f>
        <v/>
      </c>
      <c r="BM203" s="157"/>
      <c r="BN203" s="157" t="str">
        <f t="shared" si="143"/>
        <v>node</v>
      </c>
      <c r="BO203" s="157"/>
      <c r="BP203" s="159">
        <f t="shared" ca="1" si="144"/>
        <v>0</v>
      </c>
      <c r="BQ203" s="159">
        <f t="shared" ca="1" si="145"/>
        <v>0</v>
      </c>
      <c r="BR203" s="159">
        <f t="shared" si="146"/>
        <v>1</v>
      </c>
      <c r="BS203" s="159" t="str">
        <f t="shared" si="147"/>
        <v>symbol</v>
      </c>
      <c r="BT203" s="157" t="str">
        <f ca="1">IF(scriv!V165&lt;&gt;"",scriv!V165,
IF(E203="",IFERROR(VLOOKUP(BL203,$AH$40:$BT$638,39,FALSE),$BT$36),
$BT$37))</f>
        <v>NodeSquare</v>
      </c>
      <c r="BU203" s="166">
        <f t="shared" ca="1" si="148"/>
        <v>2000</v>
      </c>
      <c r="BV203" s="166">
        <f t="shared" ca="1" si="149"/>
        <v>200</v>
      </c>
      <c r="BW203" s="166">
        <f t="shared" ca="1" si="150"/>
        <v>0</v>
      </c>
      <c r="BX203" s="166">
        <f t="shared" ca="1" si="151"/>
        <v>0</v>
      </c>
      <c r="BY203" s="180" t="str">
        <f t="shared" si="152"/>
        <v/>
      </c>
      <c r="BZ203" s="180" t="str">
        <f t="shared" si="153"/>
        <v/>
      </c>
      <c r="CA203" s="81" t="str">
        <f>IF(scriv!E165&lt;&gt;"",scriv!E165,"")</f>
        <v/>
      </c>
      <c r="CB203" s="82">
        <f t="shared" si="118"/>
        <v>0</v>
      </c>
      <c r="CC203" s="82">
        <f t="shared" si="154"/>
        <v>0</v>
      </c>
      <c r="CD203" s="82" t="str">
        <f t="shared" si="155"/>
        <v>-</v>
      </c>
      <c r="CE203" s="82" t="str">
        <f t="shared" si="156"/>
        <v>-</v>
      </c>
      <c r="CF203" s="82" t="str">
        <f t="shared" si="157"/>
        <v>-</v>
      </c>
      <c r="CG203" s="82" t="str">
        <f t="shared" si="158"/>
        <v>-</v>
      </c>
      <c r="CH203" s="82" t="str">
        <f t="shared" si="159"/>
        <v>-</v>
      </c>
      <c r="CI203" s="82" t="str">
        <f t="shared" si="160"/>
        <v>-</v>
      </c>
      <c r="CJ203" s="82" t="str">
        <f t="shared" si="161"/>
        <v>-</v>
      </c>
      <c r="CK203" s="82" t="str">
        <f t="shared" si="162"/>
        <v>-</v>
      </c>
    </row>
    <row r="204" spans="1:89" s="82" customFormat="1" ht="18" customHeight="1">
      <c r="A204" s="81" t="str">
        <f>scriv!AH166</f>
        <v/>
      </c>
      <c r="B204" s="81" t="str">
        <f>IF(scriv!D166&lt;&gt;"",scriv!D166,"")</f>
        <v/>
      </c>
      <c r="C204" s="81" t="str">
        <f>IF( scriv!AL166&lt;&gt;"", IF(D204&lt;&gt;"","connection ","")&amp;scriv!AL166,IF(D204&lt;&gt;"","connection",""))</f>
        <v/>
      </c>
      <c r="D204" s="82" t="str">
        <f>scriv!AJ166</f>
        <v/>
      </c>
      <c r="E204" s="82" t="str">
        <f>scriv!AK166</f>
        <v/>
      </c>
      <c r="F204" s="156">
        <f>ROW()</f>
        <v>204</v>
      </c>
      <c r="I204" s="81" t="str">
        <f>IF(scriv!AA166&lt;&gt;"",scriv!AA166,J204)</f>
        <v/>
      </c>
      <c r="J204" s="81" t="str">
        <f>IF(scriv!AB166&lt;&gt;"",scriv!AB166,"")</f>
        <v/>
      </c>
      <c r="K204" s="82" t="str">
        <f t="shared" si="119"/>
        <v>none</v>
      </c>
      <c r="L204" s="82" t="str">
        <f t="shared" si="120"/>
        <v>+++&amp;speakTT=</v>
      </c>
      <c r="M204" s="82" t="str">
        <f t="shared" si="117"/>
        <v>OpenClose</v>
      </c>
      <c r="N204" s="82" t="str">
        <f t="shared" si="121"/>
        <v/>
      </c>
      <c r="O204" s="119" t="str">
        <f t="shared" si="122"/>
        <v/>
      </c>
      <c r="P204" s="81" t="str">
        <f>IF(scriv!I166&lt;&gt;"",scriv!I166,"")</f>
        <v/>
      </c>
      <c r="Q204" s="81" t="str">
        <f>IF(scriv!J166&lt;&gt;"",scriv!J166,"")</f>
        <v/>
      </c>
      <c r="R204" s="81">
        <f>IF(scriv!K166&lt;&gt;"",scriv!K166,
IF(I204&lt;&gt;"",1,$R$36))</f>
        <v>0</v>
      </c>
      <c r="S204" s="81" t="str">
        <f>IF(scriv!L166&lt;&gt;"",scriv!L166,
IF(scriv!AB166&lt;&gt;"",$S$36,"none"))</f>
        <v>none</v>
      </c>
      <c r="T204" s="81" t="str">
        <f>IF(scriv!Q166&lt;&gt;"",scriv!Q166,"")</f>
        <v/>
      </c>
      <c r="U204" s="81" t="str">
        <f>IF(scriv!R166&lt;&gt;"",scriv!R166,"")</f>
        <v/>
      </c>
      <c r="V204" s="81" t="str">
        <f>IF(scriv!S166&lt;&gt;"",scriv!S166,"")</f>
        <v/>
      </c>
      <c r="W204" s="81" t="str">
        <f>IF(scriv!T166&lt;&gt;"",scriv!T166,"")</f>
        <v/>
      </c>
      <c r="X204" s="81" t="str">
        <f>IF($E204="",
( IF(scriv!AD166&lt;&gt;"", LEFT( scriv!AD166, FIND(",",scriv!AD166)-1) &amp; "=" &amp; $AH204 &amp; RIGHT( scriv!AD166, LEN(scriv!AD166) + 1 - FIND(",",scriv!AD166)),
  IF($X$36&lt;&gt;"",LEFT( X$36, FIND(",",X$36)-1) &amp; "=" &amp; $AH204 &amp; RIGHT( X$36, LEN(X$36) + 1 - FIND(",",X$36)),""))),
IF(scriv!M166&lt;&gt;"", LEFT( scriv!M166, FIND(",",scriv!M166)-1) &amp; "=" &amp; $AH204 &amp; RIGHT( scriv!M166, LEN(scriv!M166) + 1 - FIND(",",scriv!M166)),
LEFT( X$37, FIND(",",X$37)-1) &amp; "=" &amp; $AH204 &amp; RIGHT( X$37, LEN(X$37) + 1 - FIND(",",X$37))))</f>
        <v>fadeOn=,0.6</v>
      </c>
      <c r="Y204" s="81" t="str">
        <f>IF($E204="",
( IF(scriv!AE166&lt;&gt;"", LEFT( scriv!AE166, FIND(",",scriv!AE166)-1) &amp; "=" &amp; $AH204 &amp; RIGHT( scriv!AE166, LEN(scriv!AE166) + 1 - FIND(",",scriv!AE166)),
  IF($Y$36&lt;&gt;"",LEFT( Y$36, FIND(",",Y$36)-1) &amp; "=" &amp; $AH204 &amp; RIGHT( Y$36, LEN(Y$36) + 1 - FIND(",",Y$36)),""))),
IF(scriv!N166&lt;&gt;"", LEFT( scriv!N166, FIND(",",scriv!N166)-1) &amp; "=" &amp; $AH204 &amp; RIGHT( scriv!N166, LEN(scriv!N166) + 1 - FIND(",",scriv!N166)),
LEFT( Y$37, FIND(",",Y$37)-1) &amp; "=" &amp; $AH204 &amp; RIGHT( Y$37, LEN(Y$37) + 1 - FIND(",",Y$37))))</f>
        <v>fadeOff=,0.6</v>
      </c>
      <c r="Z204" s="81" t="str">
        <f>IF($E204="",
( IF(scriv!AF166&lt;&gt;"", LEFT( scriv!AF166, FIND(",",scriv!AF166)-1) &amp; "=" &amp; $AH204 &amp; RIGHT( scriv!AF166, LEN(scriv!AF166) + 1 - FIND(",",scriv!AF166)),
  IF($Z$36&lt;&gt;"",LEFT( Z$36, FIND(",",Z$36)-1) &amp; "=" &amp; $AH204 &amp; RIGHT( Z$36, LEN(Z$36) + 1 - FIND(",",Z$36)),""))),
IF(scriv!O166&lt;&gt;"", LEFT( scriv!O166, FIND(",",scriv!O166)-1) &amp; "=" &amp; $AH204 &amp; RIGHT( scriv!O166, LEN(scriv!O166) + 1 - FIND(",",scriv!O166)),
LEFT( Z$37, FIND(",",Z$37)-1) &amp; "=" &amp; $AH204 &amp; RIGHT( Z$37, LEN(Z$37) + 1 - FIND(",",Z$37))))</f>
        <v>drawOpen=,1.2</v>
      </c>
      <c r="AA204" s="81" t="str">
        <f>IF($E204="",
( IF(scriv!AG166&lt;&gt;"", LEFT( scriv!AG166, FIND(",",scriv!AG166)-1) &amp; "=" &amp; $AH204 &amp; RIGHT( scriv!AG166, LEN(scriv!AG166) + 1 - FIND(",",scriv!AG166)),
  IF($AA$36&lt;&gt;"",LEFT( AA$36, FIND(",",AA$36)-1) &amp; "=" &amp; $AH204 &amp; RIGHT( AA$36, LEN(AA$36) + 1 - FIND(",",AA$36)),""))),
IF(scriv!P166&lt;&gt;"", LEFT( scriv!P166, FIND(",",scriv!P166)-1) &amp; "=" &amp; $AH204 &amp; RIGHT( scriv!P166, LEN(scriv!P166) + 1 - FIND(",",scriv!P166)),
LEFT( AA$37, FIND(",",AA$37)-1) &amp; "=" &amp; $AH204 &amp; RIGHT( AA$37, LEN(AA$37) + 1 - FIND(",",AA$37))))</f>
        <v>drawClose=,1.2</v>
      </c>
      <c r="AB204" s="167" t="str">
        <f t="shared" si="116"/>
        <v>noTitle</v>
      </c>
      <c r="AC204" s="167"/>
      <c r="AD204" s="45"/>
      <c r="AE204" s="168"/>
      <c r="AF204" s="169">
        <f>IF(D204="",scriv!B166,"")</f>
        <v>0</v>
      </c>
      <c r="AG204" s="170" t="str">
        <f t="shared" si="123"/>
        <v/>
      </c>
      <c r="AH204" s="169" t="str">
        <f t="shared" si="124"/>
        <v/>
      </c>
      <c r="AI204" s="169" t="str">
        <f t="shared" si="125"/>
        <v/>
      </c>
      <c r="AJ204" s="86">
        <f>ROUNDDOWN( (LEN(scriv!B166)+1) / 2, 0 )</f>
        <v>0</v>
      </c>
      <c r="AK204" s="82">
        <f t="shared" si="126"/>
        <v>0</v>
      </c>
      <c r="AL204" s="82" t="str">
        <f t="shared" si="127"/>
        <v>-</v>
      </c>
      <c r="AM204" s="82" t="str">
        <f t="shared" si="128"/>
        <v>-</v>
      </c>
      <c r="AN204" s="82" t="str">
        <f t="shared" si="129"/>
        <v>-</v>
      </c>
      <c r="AO204" s="82" t="str">
        <f t="shared" si="130"/>
        <v>-</v>
      </c>
      <c r="AP204" s="82" t="str">
        <f t="shared" si="131"/>
        <v>-</v>
      </c>
      <c r="AQ204" s="82" t="str">
        <f t="shared" si="132"/>
        <v>-</v>
      </c>
      <c r="AR204" s="82" t="str">
        <f t="shared" si="133"/>
        <v>-</v>
      </c>
      <c r="AT204" s="82">
        <f t="shared" si="134"/>
        <v>10</v>
      </c>
      <c r="AU204" s="82" t="str">
        <f ca="1">IF(    MAX(OFFSET(AL204,0,0,MATCH("-",AL204:AL$638,0))) = 0,"",
IFERROR(MAX(OFFSET(AL204,0,0,MATCH("-",AL204:AL$638,0))),""))</f>
        <v/>
      </c>
      <c r="AV204" s="82" t="str">
        <f ca="1">IF(    MAX(OFFSET(AM204,0,0,MATCH("-",AM204:AM$638,0))) = 0,"",
IFERROR(MAX(OFFSET(AM204,0,0,MATCH("-",AM204:AM$638,0))),""))</f>
        <v/>
      </c>
      <c r="AW204" s="82" t="str">
        <f ca="1">IF(    MAX(OFFSET(AN204,0,0,MATCH("-",AN204:AN$638,0))) = 0,"",
IFERROR(MAX(OFFSET(AN204,0,0,MATCH("-",AN204:AN$638,0))),""))</f>
        <v/>
      </c>
      <c r="AX204" s="82" t="str">
        <f ca="1">IF(    MAX(OFFSET(AO204,0,0,MATCH("-",AO204:AO$638,0))) = 0,"",
IFERROR(MAX(OFFSET(AO204,0,0,MATCH("-",AO204:AO$638,0))),""))</f>
        <v/>
      </c>
      <c r="AY204" s="82" t="str">
        <f ca="1">IF(    MAX(OFFSET(AP204,0,0,MATCH("-",AP204:AP$638,0))) = 0,"",
IFERROR(MAX(OFFSET(AP204,0,0,MATCH("-",AP204:AP$638,0))),""))</f>
        <v/>
      </c>
      <c r="AZ204" s="82" t="str">
        <f ca="1">IF(    MAX(OFFSET(AQ204,0,0,MATCH("-",AQ204:AQ$638,0))) = 0,"",
IFERROR(MAX(OFFSET(AQ204,0,0,MATCH("-",AQ204:AQ$638,0))),""))</f>
        <v/>
      </c>
      <c r="BA204" s="82" t="str">
        <f ca="1">IF(    MAX(OFFSET(AR204,0,0,MATCH("-",AR204:AR$638,0))) = 0,"",
IFERROR(MAX(OFFSET(AR204,0,0,MATCH("-",AR204:AR$638,0))),""))</f>
        <v/>
      </c>
      <c r="BB204" s="112">
        <f t="shared" ca="1" si="135"/>
        <v>-198</v>
      </c>
      <c r="BC204" s="111" t="str">
        <f t="shared" ca="1" si="136"/>
        <v>Radius</v>
      </c>
      <c r="BD204" s="112">
        <f t="shared" ca="1" si="137"/>
        <v>0</v>
      </c>
      <c r="BE204" s="111">
        <f t="shared" ca="1" si="138"/>
        <v>200</v>
      </c>
      <c r="BF204" s="113" t="e">
        <f t="shared" ca="1" si="139"/>
        <v>#VALUE!</v>
      </c>
      <c r="BG204" s="113" t="e">
        <f t="shared" ca="1" si="140"/>
        <v>#VALUE!</v>
      </c>
      <c r="BH204" s="112">
        <f t="shared" ca="1" si="141"/>
        <v>2000</v>
      </c>
      <c r="BI204" s="112">
        <f t="shared" ca="1" si="142"/>
        <v>200</v>
      </c>
      <c r="BJ204" s="157"/>
      <c r="BK204" s="157"/>
      <c r="BL204" s="158" t="str">
        <f>scriv!AI166</f>
        <v/>
      </c>
      <c r="BM204" s="157"/>
      <c r="BN204" s="157" t="str">
        <f t="shared" si="143"/>
        <v>node</v>
      </c>
      <c r="BO204" s="157"/>
      <c r="BP204" s="159">
        <f t="shared" ca="1" si="144"/>
        <v>0</v>
      </c>
      <c r="BQ204" s="159">
        <f t="shared" ca="1" si="145"/>
        <v>0</v>
      </c>
      <c r="BR204" s="159">
        <f t="shared" si="146"/>
        <v>1</v>
      </c>
      <c r="BS204" s="159" t="str">
        <f t="shared" si="147"/>
        <v>symbol</v>
      </c>
      <c r="BT204" s="157" t="str">
        <f ca="1">IF(scriv!V166&lt;&gt;"",scriv!V166,
IF(E204="",IFERROR(VLOOKUP(BL204,$AH$40:$BT$638,39,FALSE),$BT$36),
$BT$37))</f>
        <v>NodeSquare</v>
      </c>
      <c r="BU204" s="166">
        <f t="shared" ca="1" si="148"/>
        <v>2000</v>
      </c>
      <c r="BV204" s="166">
        <f t="shared" ca="1" si="149"/>
        <v>200</v>
      </c>
      <c r="BW204" s="166">
        <f t="shared" ca="1" si="150"/>
        <v>0</v>
      </c>
      <c r="BX204" s="166">
        <f t="shared" ca="1" si="151"/>
        <v>0</v>
      </c>
      <c r="BY204" s="180" t="str">
        <f t="shared" si="152"/>
        <v/>
      </c>
      <c r="BZ204" s="180" t="str">
        <f t="shared" si="153"/>
        <v/>
      </c>
      <c r="CA204" s="81" t="str">
        <f>IF(scriv!E166&lt;&gt;"",scriv!E166,"")</f>
        <v/>
      </c>
      <c r="CB204" s="82">
        <f t="shared" si="118"/>
        <v>0</v>
      </c>
      <c r="CC204" s="82">
        <f t="shared" si="154"/>
        <v>0</v>
      </c>
      <c r="CD204" s="82" t="str">
        <f t="shared" si="155"/>
        <v>-</v>
      </c>
      <c r="CE204" s="82" t="str">
        <f t="shared" si="156"/>
        <v>-</v>
      </c>
      <c r="CF204" s="82" t="str">
        <f t="shared" si="157"/>
        <v>-</v>
      </c>
      <c r="CG204" s="82" t="str">
        <f t="shared" si="158"/>
        <v>-</v>
      </c>
      <c r="CH204" s="82" t="str">
        <f t="shared" si="159"/>
        <v>-</v>
      </c>
      <c r="CI204" s="82" t="str">
        <f t="shared" si="160"/>
        <v>-</v>
      </c>
      <c r="CJ204" s="82" t="str">
        <f t="shared" si="161"/>
        <v>-</v>
      </c>
      <c r="CK204" s="82" t="str">
        <f t="shared" si="162"/>
        <v>-</v>
      </c>
    </row>
    <row r="205" spans="1:89" s="82" customFormat="1" ht="18" customHeight="1">
      <c r="A205" s="81" t="str">
        <f>scriv!AH167</f>
        <v/>
      </c>
      <c r="B205" s="81" t="str">
        <f>IF(scriv!D167&lt;&gt;"",scriv!D167,"")</f>
        <v/>
      </c>
      <c r="C205" s="81" t="str">
        <f>IF( scriv!AL167&lt;&gt;"", IF(D205&lt;&gt;"","connection ","")&amp;scriv!AL167,IF(D205&lt;&gt;"","connection",""))</f>
        <v/>
      </c>
      <c r="D205" s="82" t="str">
        <f>scriv!AJ167</f>
        <v/>
      </c>
      <c r="E205" s="82" t="str">
        <f>scriv!AK167</f>
        <v/>
      </c>
      <c r="F205" s="156">
        <f>ROW()</f>
        <v>205</v>
      </c>
      <c r="I205" s="81" t="str">
        <f>IF(scriv!AA167&lt;&gt;"",scriv!AA167,J205)</f>
        <v/>
      </c>
      <c r="J205" s="81" t="str">
        <f>IF(scriv!AB167&lt;&gt;"",scriv!AB167,"")</f>
        <v/>
      </c>
      <c r="K205" s="82" t="str">
        <f t="shared" si="119"/>
        <v>none</v>
      </c>
      <c r="L205" s="82" t="str">
        <f t="shared" si="120"/>
        <v>+++&amp;speakTT=</v>
      </c>
      <c r="M205" s="82" t="str">
        <f t="shared" si="117"/>
        <v>OpenClose</v>
      </c>
      <c r="N205" s="82" t="str">
        <f t="shared" si="121"/>
        <v/>
      </c>
      <c r="O205" s="119" t="str">
        <f t="shared" si="122"/>
        <v/>
      </c>
      <c r="P205" s="81" t="str">
        <f>IF(scriv!I167&lt;&gt;"",scriv!I167,"")</f>
        <v/>
      </c>
      <c r="Q205" s="81" t="str">
        <f>IF(scriv!J167&lt;&gt;"",scriv!J167,"")</f>
        <v/>
      </c>
      <c r="R205" s="81">
        <f>IF(scriv!K167&lt;&gt;"",scriv!K167,
IF(I205&lt;&gt;"",1,$R$36))</f>
        <v>0</v>
      </c>
      <c r="S205" s="81" t="str">
        <f>IF(scriv!L167&lt;&gt;"",scriv!L167,
IF(scriv!AB167&lt;&gt;"",$S$36,"none"))</f>
        <v>none</v>
      </c>
      <c r="T205" s="81" t="str">
        <f>IF(scriv!Q167&lt;&gt;"",scriv!Q167,"")</f>
        <v/>
      </c>
      <c r="U205" s="81" t="str">
        <f>IF(scriv!R167&lt;&gt;"",scriv!R167,"")</f>
        <v/>
      </c>
      <c r="V205" s="81" t="str">
        <f>IF(scriv!S167&lt;&gt;"",scriv!S167,"")</f>
        <v/>
      </c>
      <c r="W205" s="81" t="str">
        <f>IF(scriv!T167&lt;&gt;"",scriv!T167,"")</f>
        <v/>
      </c>
      <c r="X205" s="81" t="str">
        <f>IF($E205="",
( IF(scriv!AD167&lt;&gt;"", LEFT( scriv!AD167, FIND(",",scriv!AD167)-1) &amp; "=" &amp; $AH205 &amp; RIGHT( scriv!AD167, LEN(scriv!AD167) + 1 - FIND(",",scriv!AD167)),
  IF($X$36&lt;&gt;"",LEFT( X$36, FIND(",",X$36)-1) &amp; "=" &amp; $AH205 &amp; RIGHT( X$36, LEN(X$36) + 1 - FIND(",",X$36)),""))),
IF(scriv!M167&lt;&gt;"", LEFT( scriv!M167, FIND(",",scriv!M167)-1) &amp; "=" &amp; $AH205 &amp; RIGHT( scriv!M167, LEN(scriv!M167) + 1 - FIND(",",scriv!M167)),
LEFT( X$37, FIND(",",X$37)-1) &amp; "=" &amp; $AH205 &amp; RIGHT( X$37, LEN(X$37) + 1 - FIND(",",X$37))))</f>
        <v>fadeOn=,0.6</v>
      </c>
      <c r="Y205" s="81" t="str">
        <f>IF($E205="",
( IF(scriv!AE167&lt;&gt;"", LEFT( scriv!AE167, FIND(",",scriv!AE167)-1) &amp; "=" &amp; $AH205 &amp; RIGHT( scriv!AE167, LEN(scriv!AE167) + 1 - FIND(",",scriv!AE167)),
  IF($Y$36&lt;&gt;"",LEFT( Y$36, FIND(",",Y$36)-1) &amp; "=" &amp; $AH205 &amp; RIGHT( Y$36, LEN(Y$36) + 1 - FIND(",",Y$36)),""))),
IF(scriv!N167&lt;&gt;"", LEFT( scriv!N167, FIND(",",scriv!N167)-1) &amp; "=" &amp; $AH205 &amp; RIGHT( scriv!N167, LEN(scriv!N167) + 1 - FIND(",",scriv!N167)),
LEFT( Y$37, FIND(",",Y$37)-1) &amp; "=" &amp; $AH205 &amp; RIGHT( Y$37, LEN(Y$37) + 1 - FIND(",",Y$37))))</f>
        <v>fadeOff=,0.6</v>
      </c>
      <c r="Z205" s="81" t="str">
        <f>IF($E205="",
( IF(scriv!AF167&lt;&gt;"", LEFT( scriv!AF167, FIND(",",scriv!AF167)-1) &amp; "=" &amp; $AH205 &amp; RIGHT( scriv!AF167, LEN(scriv!AF167) + 1 - FIND(",",scriv!AF167)),
  IF($Z$36&lt;&gt;"",LEFT( Z$36, FIND(",",Z$36)-1) &amp; "=" &amp; $AH205 &amp; RIGHT( Z$36, LEN(Z$36) + 1 - FIND(",",Z$36)),""))),
IF(scriv!O167&lt;&gt;"", LEFT( scriv!O167, FIND(",",scriv!O167)-1) &amp; "=" &amp; $AH205 &amp; RIGHT( scriv!O167, LEN(scriv!O167) + 1 - FIND(",",scriv!O167)),
LEFT( Z$37, FIND(",",Z$37)-1) &amp; "=" &amp; $AH205 &amp; RIGHT( Z$37, LEN(Z$37) + 1 - FIND(",",Z$37))))</f>
        <v>drawOpen=,1.2</v>
      </c>
      <c r="AA205" s="81" t="str">
        <f>IF($E205="",
( IF(scriv!AG167&lt;&gt;"", LEFT( scriv!AG167, FIND(",",scriv!AG167)-1) &amp; "=" &amp; $AH205 &amp; RIGHT( scriv!AG167, LEN(scriv!AG167) + 1 - FIND(",",scriv!AG167)),
  IF($AA$36&lt;&gt;"",LEFT( AA$36, FIND(",",AA$36)-1) &amp; "=" &amp; $AH205 &amp; RIGHT( AA$36, LEN(AA$36) + 1 - FIND(",",AA$36)),""))),
IF(scriv!P167&lt;&gt;"", LEFT( scriv!P167, FIND(",",scriv!P167)-1) &amp; "=" &amp; $AH205 &amp; RIGHT( scriv!P167, LEN(scriv!P167) + 1 - FIND(",",scriv!P167)),
LEFT( AA$37, FIND(",",AA$37)-1) &amp; "=" &amp; $AH205 &amp; RIGHT( AA$37, LEN(AA$37) + 1 - FIND(",",AA$37))))</f>
        <v>drawClose=,1.2</v>
      </c>
      <c r="AB205" s="167" t="str">
        <f t="shared" si="116"/>
        <v>noTitle</v>
      </c>
      <c r="AC205" s="167"/>
      <c r="AD205" s="45"/>
      <c r="AE205" s="168"/>
      <c r="AF205" s="169">
        <f>IF(D205="",scriv!B167,"")</f>
        <v>0</v>
      </c>
      <c r="AG205" s="170" t="str">
        <f t="shared" si="123"/>
        <v/>
      </c>
      <c r="AH205" s="169" t="str">
        <f t="shared" si="124"/>
        <v/>
      </c>
      <c r="AI205" s="169" t="str">
        <f t="shared" si="125"/>
        <v/>
      </c>
      <c r="AJ205" s="86">
        <f>ROUNDDOWN( (LEN(scriv!B167)+1) / 2, 0 )</f>
        <v>0</v>
      </c>
      <c r="AK205" s="82">
        <f t="shared" si="126"/>
        <v>0</v>
      </c>
      <c r="AL205" s="82" t="str">
        <f t="shared" si="127"/>
        <v>-</v>
      </c>
      <c r="AM205" s="82" t="str">
        <f t="shared" si="128"/>
        <v>-</v>
      </c>
      <c r="AN205" s="82" t="str">
        <f t="shared" si="129"/>
        <v>-</v>
      </c>
      <c r="AO205" s="82" t="str">
        <f t="shared" si="130"/>
        <v>-</v>
      </c>
      <c r="AP205" s="82" t="str">
        <f t="shared" si="131"/>
        <v>-</v>
      </c>
      <c r="AQ205" s="82" t="str">
        <f t="shared" si="132"/>
        <v>-</v>
      </c>
      <c r="AR205" s="82" t="str">
        <f t="shared" si="133"/>
        <v>-</v>
      </c>
      <c r="AT205" s="82">
        <f t="shared" si="134"/>
        <v>10</v>
      </c>
      <c r="AU205" s="82" t="str">
        <f ca="1">IF(    MAX(OFFSET(AL205,0,0,MATCH("-",AL205:AL$638,0))) = 0,"",
IFERROR(MAX(OFFSET(AL205,0,0,MATCH("-",AL205:AL$638,0))),""))</f>
        <v/>
      </c>
      <c r="AV205" s="82" t="str">
        <f ca="1">IF(    MAX(OFFSET(AM205,0,0,MATCH("-",AM205:AM$638,0))) = 0,"",
IFERROR(MAX(OFFSET(AM205,0,0,MATCH("-",AM205:AM$638,0))),""))</f>
        <v/>
      </c>
      <c r="AW205" s="82" t="str">
        <f ca="1">IF(    MAX(OFFSET(AN205,0,0,MATCH("-",AN205:AN$638,0))) = 0,"",
IFERROR(MAX(OFFSET(AN205,0,0,MATCH("-",AN205:AN$638,0))),""))</f>
        <v/>
      </c>
      <c r="AX205" s="82" t="str">
        <f ca="1">IF(    MAX(OFFSET(AO205,0,0,MATCH("-",AO205:AO$638,0))) = 0,"",
IFERROR(MAX(OFFSET(AO205,0,0,MATCH("-",AO205:AO$638,0))),""))</f>
        <v/>
      </c>
      <c r="AY205" s="82" t="str">
        <f ca="1">IF(    MAX(OFFSET(AP205,0,0,MATCH("-",AP205:AP$638,0))) = 0,"",
IFERROR(MAX(OFFSET(AP205,0,0,MATCH("-",AP205:AP$638,0))),""))</f>
        <v/>
      </c>
      <c r="AZ205" s="82" t="str">
        <f ca="1">IF(    MAX(OFFSET(AQ205,0,0,MATCH("-",AQ205:AQ$638,0))) = 0,"",
IFERROR(MAX(OFFSET(AQ205,0,0,MATCH("-",AQ205:AQ$638,0))),""))</f>
        <v/>
      </c>
      <c r="BA205" s="82" t="str">
        <f ca="1">IF(    MAX(OFFSET(AR205,0,0,MATCH("-",AR205:AR$638,0))) = 0,"",
IFERROR(MAX(OFFSET(AR205,0,0,MATCH("-",AR205:AR$638,0))),""))</f>
        <v/>
      </c>
      <c r="BB205" s="112">
        <f t="shared" ca="1" si="135"/>
        <v>-198</v>
      </c>
      <c r="BC205" s="111" t="str">
        <f t="shared" ca="1" si="136"/>
        <v>Radius</v>
      </c>
      <c r="BD205" s="112">
        <f t="shared" ca="1" si="137"/>
        <v>0</v>
      </c>
      <c r="BE205" s="111">
        <f t="shared" ca="1" si="138"/>
        <v>200</v>
      </c>
      <c r="BF205" s="113" t="e">
        <f t="shared" ca="1" si="139"/>
        <v>#VALUE!</v>
      </c>
      <c r="BG205" s="113" t="e">
        <f t="shared" ca="1" si="140"/>
        <v>#VALUE!</v>
      </c>
      <c r="BH205" s="112">
        <f t="shared" ca="1" si="141"/>
        <v>2000</v>
      </c>
      <c r="BI205" s="112">
        <f t="shared" ca="1" si="142"/>
        <v>200</v>
      </c>
      <c r="BJ205" s="157"/>
      <c r="BK205" s="157"/>
      <c r="BL205" s="158" t="str">
        <f>scriv!AI167</f>
        <v/>
      </c>
      <c r="BM205" s="157"/>
      <c r="BN205" s="157" t="str">
        <f t="shared" si="143"/>
        <v>node</v>
      </c>
      <c r="BO205" s="157"/>
      <c r="BP205" s="159">
        <f t="shared" ca="1" si="144"/>
        <v>0</v>
      </c>
      <c r="BQ205" s="159">
        <f t="shared" ca="1" si="145"/>
        <v>0</v>
      </c>
      <c r="BR205" s="159">
        <f t="shared" si="146"/>
        <v>1</v>
      </c>
      <c r="BS205" s="159" t="str">
        <f t="shared" si="147"/>
        <v>symbol</v>
      </c>
      <c r="BT205" s="157" t="str">
        <f ca="1">IF(scriv!V167&lt;&gt;"",scriv!V167,
IF(E205="",IFERROR(VLOOKUP(BL205,$AH$40:$BT$638,39,FALSE),$BT$36),
$BT$37))</f>
        <v>NodeSquare</v>
      </c>
      <c r="BU205" s="166">
        <f t="shared" ca="1" si="148"/>
        <v>2000</v>
      </c>
      <c r="BV205" s="166">
        <f t="shared" ca="1" si="149"/>
        <v>200</v>
      </c>
      <c r="BW205" s="166">
        <f t="shared" ca="1" si="150"/>
        <v>0</v>
      </c>
      <c r="BX205" s="166">
        <f t="shared" ca="1" si="151"/>
        <v>0</v>
      </c>
      <c r="BY205" s="180" t="str">
        <f t="shared" si="152"/>
        <v/>
      </c>
      <c r="BZ205" s="180" t="str">
        <f t="shared" si="153"/>
        <v/>
      </c>
      <c r="CA205" s="81" t="str">
        <f>IF(scriv!E167&lt;&gt;"",scriv!E167,"")</f>
        <v/>
      </c>
      <c r="CB205" s="82">
        <f t="shared" si="118"/>
        <v>0</v>
      </c>
      <c r="CC205" s="82">
        <f t="shared" si="154"/>
        <v>0</v>
      </c>
      <c r="CD205" s="82" t="str">
        <f t="shared" si="155"/>
        <v>-</v>
      </c>
      <c r="CE205" s="82" t="str">
        <f t="shared" si="156"/>
        <v>-</v>
      </c>
      <c r="CF205" s="82" t="str">
        <f t="shared" si="157"/>
        <v>-</v>
      </c>
      <c r="CG205" s="82" t="str">
        <f t="shared" si="158"/>
        <v>-</v>
      </c>
      <c r="CH205" s="82" t="str">
        <f t="shared" si="159"/>
        <v>-</v>
      </c>
      <c r="CI205" s="82" t="str">
        <f t="shared" si="160"/>
        <v>-</v>
      </c>
      <c r="CJ205" s="82" t="str">
        <f t="shared" si="161"/>
        <v>-</v>
      </c>
      <c r="CK205" s="82" t="str">
        <f t="shared" si="162"/>
        <v>-</v>
      </c>
    </row>
    <row r="206" spans="1:89" s="82" customFormat="1" ht="18" customHeight="1">
      <c r="A206" s="81" t="str">
        <f>scriv!AH168</f>
        <v/>
      </c>
      <c r="B206" s="81" t="str">
        <f>IF(scriv!D168&lt;&gt;"",scriv!D168,"")</f>
        <v/>
      </c>
      <c r="C206" s="81" t="str">
        <f>IF( scriv!AL168&lt;&gt;"", IF(D206&lt;&gt;"","connection ","")&amp;scriv!AL168,IF(D206&lt;&gt;"","connection",""))</f>
        <v/>
      </c>
      <c r="D206" s="82" t="str">
        <f>scriv!AJ168</f>
        <v/>
      </c>
      <c r="E206" s="82" t="str">
        <f>scriv!AK168</f>
        <v/>
      </c>
      <c r="F206" s="156">
        <f>ROW()</f>
        <v>206</v>
      </c>
      <c r="I206" s="81" t="str">
        <f>IF(scriv!AA168&lt;&gt;"",scriv!AA168,J206)</f>
        <v/>
      </c>
      <c r="J206" s="81" t="str">
        <f>IF(scriv!AB168&lt;&gt;"",scriv!AB168,"")</f>
        <v/>
      </c>
      <c r="K206" s="82" t="str">
        <f t="shared" si="119"/>
        <v>none</v>
      </c>
      <c r="L206" s="82" t="str">
        <f t="shared" si="120"/>
        <v>+++&amp;speakTT=</v>
      </c>
      <c r="M206" s="82" t="str">
        <f t="shared" si="117"/>
        <v>OpenClose</v>
      </c>
      <c r="N206" s="82" t="str">
        <f t="shared" si="121"/>
        <v/>
      </c>
      <c r="O206" s="119" t="str">
        <f t="shared" si="122"/>
        <v/>
      </c>
      <c r="P206" s="81" t="str">
        <f>IF(scriv!I168&lt;&gt;"",scriv!I168,"")</f>
        <v/>
      </c>
      <c r="Q206" s="81" t="str">
        <f>IF(scriv!J168&lt;&gt;"",scriv!J168,"")</f>
        <v/>
      </c>
      <c r="R206" s="81">
        <f>IF(scriv!K168&lt;&gt;"",scriv!K168,
IF(I206&lt;&gt;"",1,$R$36))</f>
        <v>0</v>
      </c>
      <c r="S206" s="81" t="str">
        <f>IF(scriv!L168&lt;&gt;"",scriv!L168,
IF(scriv!AB168&lt;&gt;"",$S$36,"none"))</f>
        <v>none</v>
      </c>
      <c r="T206" s="81" t="str">
        <f>IF(scriv!Q168&lt;&gt;"",scriv!Q168,"")</f>
        <v/>
      </c>
      <c r="U206" s="81" t="str">
        <f>IF(scriv!R168&lt;&gt;"",scriv!R168,"")</f>
        <v/>
      </c>
      <c r="V206" s="81" t="str">
        <f>IF(scriv!S168&lt;&gt;"",scriv!S168,"")</f>
        <v/>
      </c>
      <c r="W206" s="81" t="str">
        <f>IF(scriv!T168&lt;&gt;"",scriv!T168,"")</f>
        <v/>
      </c>
      <c r="X206" s="81" t="str">
        <f>IF($E206="",
( IF(scriv!AD168&lt;&gt;"", LEFT( scriv!AD168, FIND(",",scriv!AD168)-1) &amp; "=" &amp; $AH206 &amp; RIGHT( scriv!AD168, LEN(scriv!AD168) + 1 - FIND(",",scriv!AD168)),
  IF($X$36&lt;&gt;"",LEFT( X$36, FIND(",",X$36)-1) &amp; "=" &amp; $AH206 &amp; RIGHT( X$36, LEN(X$36) + 1 - FIND(",",X$36)),""))),
IF(scriv!M168&lt;&gt;"", LEFT( scriv!M168, FIND(",",scriv!M168)-1) &amp; "=" &amp; $AH206 &amp; RIGHT( scriv!M168, LEN(scriv!M168) + 1 - FIND(",",scriv!M168)),
LEFT( X$37, FIND(",",X$37)-1) &amp; "=" &amp; $AH206 &amp; RIGHT( X$37, LEN(X$37) + 1 - FIND(",",X$37))))</f>
        <v>fadeOn=,0.6</v>
      </c>
      <c r="Y206" s="81" t="str">
        <f>IF($E206="",
( IF(scriv!AE168&lt;&gt;"", LEFT( scriv!AE168, FIND(",",scriv!AE168)-1) &amp; "=" &amp; $AH206 &amp; RIGHT( scriv!AE168, LEN(scriv!AE168) + 1 - FIND(",",scriv!AE168)),
  IF($Y$36&lt;&gt;"",LEFT( Y$36, FIND(",",Y$36)-1) &amp; "=" &amp; $AH206 &amp; RIGHT( Y$36, LEN(Y$36) + 1 - FIND(",",Y$36)),""))),
IF(scriv!N168&lt;&gt;"", LEFT( scriv!N168, FIND(",",scriv!N168)-1) &amp; "=" &amp; $AH206 &amp; RIGHT( scriv!N168, LEN(scriv!N168) + 1 - FIND(",",scriv!N168)),
LEFT( Y$37, FIND(",",Y$37)-1) &amp; "=" &amp; $AH206 &amp; RIGHT( Y$37, LEN(Y$37) + 1 - FIND(",",Y$37))))</f>
        <v>fadeOff=,0.6</v>
      </c>
      <c r="Z206" s="81" t="str">
        <f>IF($E206="",
( IF(scriv!AF168&lt;&gt;"", LEFT( scriv!AF168, FIND(",",scriv!AF168)-1) &amp; "=" &amp; $AH206 &amp; RIGHT( scriv!AF168, LEN(scriv!AF168) + 1 - FIND(",",scriv!AF168)),
  IF($Z$36&lt;&gt;"",LEFT( Z$36, FIND(",",Z$36)-1) &amp; "=" &amp; $AH206 &amp; RIGHT( Z$36, LEN(Z$36) + 1 - FIND(",",Z$36)),""))),
IF(scriv!O168&lt;&gt;"", LEFT( scriv!O168, FIND(",",scriv!O168)-1) &amp; "=" &amp; $AH206 &amp; RIGHT( scriv!O168, LEN(scriv!O168) + 1 - FIND(",",scriv!O168)),
LEFT( Z$37, FIND(",",Z$37)-1) &amp; "=" &amp; $AH206 &amp; RIGHT( Z$37, LEN(Z$37) + 1 - FIND(",",Z$37))))</f>
        <v>drawOpen=,1.2</v>
      </c>
      <c r="AA206" s="81" t="str">
        <f>IF($E206="",
( IF(scriv!AG168&lt;&gt;"", LEFT( scriv!AG168, FIND(",",scriv!AG168)-1) &amp; "=" &amp; $AH206 &amp; RIGHT( scriv!AG168, LEN(scriv!AG168) + 1 - FIND(",",scriv!AG168)),
  IF($AA$36&lt;&gt;"",LEFT( AA$36, FIND(",",AA$36)-1) &amp; "=" &amp; $AH206 &amp; RIGHT( AA$36, LEN(AA$36) + 1 - FIND(",",AA$36)),""))),
IF(scriv!P168&lt;&gt;"", LEFT( scriv!P168, FIND(",",scriv!P168)-1) &amp; "=" &amp; $AH206 &amp; RIGHT( scriv!P168, LEN(scriv!P168) + 1 - FIND(",",scriv!P168)),
LEFT( AA$37, FIND(",",AA$37)-1) &amp; "=" &amp; $AH206 &amp; RIGHT( AA$37, LEN(AA$37) + 1 - FIND(",",AA$37))))</f>
        <v>drawClose=,1.2</v>
      </c>
      <c r="AB206" s="167" t="str">
        <f t="shared" si="116"/>
        <v>noTitle</v>
      </c>
      <c r="AC206" s="167"/>
      <c r="AD206" s="45"/>
      <c r="AE206" s="168"/>
      <c r="AF206" s="169">
        <f>IF(D206="",scriv!B168,"")</f>
        <v>0</v>
      </c>
      <c r="AG206" s="170" t="str">
        <f t="shared" si="123"/>
        <v/>
      </c>
      <c r="AH206" s="169" t="str">
        <f t="shared" si="124"/>
        <v/>
      </c>
      <c r="AI206" s="169" t="str">
        <f t="shared" si="125"/>
        <v/>
      </c>
      <c r="AJ206" s="86">
        <f>ROUNDDOWN( (LEN(scriv!B168)+1) / 2, 0 )</f>
        <v>0</v>
      </c>
      <c r="AK206" s="82">
        <f t="shared" si="126"/>
        <v>0</v>
      </c>
      <c r="AL206" s="82" t="str">
        <f t="shared" si="127"/>
        <v>-</v>
      </c>
      <c r="AM206" s="82" t="str">
        <f t="shared" si="128"/>
        <v>-</v>
      </c>
      <c r="AN206" s="82" t="str">
        <f t="shared" si="129"/>
        <v>-</v>
      </c>
      <c r="AO206" s="82" t="str">
        <f t="shared" si="130"/>
        <v>-</v>
      </c>
      <c r="AP206" s="82" t="str">
        <f t="shared" si="131"/>
        <v>-</v>
      </c>
      <c r="AQ206" s="82" t="str">
        <f t="shared" si="132"/>
        <v>-</v>
      </c>
      <c r="AR206" s="82" t="str">
        <f t="shared" si="133"/>
        <v>-</v>
      </c>
      <c r="AT206" s="82">
        <f t="shared" si="134"/>
        <v>10</v>
      </c>
      <c r="AU206" s="82" t="str">
        <f ca="1">IF(    MAX(OFFSET(AL206,0,0,MATCH("-",AL206:AL$638,0))) = 0,"",
IFERROR(MAX(OFFSET(AL206,0,0,MATCH("-",AL206:AL$638,0))),""))</f>
        <v/>
      </c>
      <c r="AV206" s="82" t="str">
        <f ca="1">IF(    MAX(OFFSET(AM206,0,0,MATCH("-",AM206:AM$638,0))) = 0,"",
IFERROR(MAX(OFFSET(AM206,0,0,MATCH("-",AM206:AM$638,0))),""))</f>
        <v/>
      </c>
      <c r="AW206" s="82" t="str">
        <f ca="1">IF(    MAX(OFFSET(AN206,0,0,MATCH("-",AN206:AN$638,0))) = 0,"",
IFERROR(MAX(OFFSET(AN206,0,0,MATCH("-",AN206:AN$638,0))),""))</f>
        <v/>
      </c>
      <c r="AX206" s="82" t="str">
        <f ca="1">IF(    MAX(OFFSET(AO206,0,0,MATCH("-",AO206:AO$638,0))) = 0,"",
IFERROR(MAX(OFFSET(AO206,0,0,MATCH("-",AO206:AO$638,0))),""))</f>
        <v/>
      </c>
      <c r="AY206" s="82" t="str">
        <f ca="1">IF(    MAX(OFFSET(AP206,0,0,MATCH("-",AP206:AP$638,0))) = 0,"",
IFERROR(MAX(OFFSET(AP206,0,0,MATCH("-",AP206:AP$638,0))),""))</f>
        <v/>
      </c>
      <c r="AZ206" s="82" t="str">
        <f ca="1">IF(    MAX(OFFSET(AQ206,0,0,MATCH("-",AQ206:AQ$638,0))) = 0,"",
IFERROR(MAX(OFFSET(AQ206,0,0,MATCH("-",AQ206:AQ$638,0))),""))</f>
        <v/>
      </c>
      <c r="BA206" s="82" t="str">
        <f ca="1">IF(    MAX(OFFSET(AR206,0,0,MATCH("-",AR206:AR$638,0))) = 0,"",
IFERROR(MAX(OFFSET(AR206,0,0,MATCH("-",AR206:AR$638,0))),""))</f>
        <v/>
      </c>
      <c r="BB206" s="112">
        <f t="shared" ca="1" si="135"/>
        <v>-198</v>
      </c>
      <c r="BC206" s="111" t="str">
        <f t="shared" ca="1" si="136"/>
        <v>Radius</v>
      </c>
      <c r="BD206" s="112">
        <f t="shared" ca="1" si="137"/>
        <v>0</v>
      </c>
      <c r="BE206" s="111">
        <f t="shared" ca="1" si="138"/>
        <v>200</v>
      </c>
      <c r="BF206" s="113" t="e">
        <f t="shared" ca="1" si="139"/>
        <v>#VALUE!</v>
      </c>
      <c r="BG206" s="113" t="e">
        <f t="shared" ca="1" si="140"/>
        <v>#VALUE!</v>
      </c>
      <c r="BH206" s="112">
        <f t="shared" ca="1" si="141"/>
        <v>2000</v>
      </c>
      <c r="BI206" s="112">
        <f t="shared" ca="1" si="142"/>
        <v>200</v>
      </c>
      <c r="BJ206" s="157"/>
      <c r="BK206" s="157"/>
      <c r="BL206" s="158" t="str">
        <f>scriv!AI168</f>
        <v/>
      </c>
      <c r="BM206" s="157"/>
      <c r="BN206" s="157" t="str">
        <f t="shared" si="143"/>
        <v>node</v>
      </c>
      <c r="BO206" s="157"/>
      <c r="BP206" s="159">
        <f t="shared" ca="1" si="144"/>
        <v>0</v>
      </c>
      <c r="BQ206" s="159">
        <f t="shared" ca="1" si="145"/>
        <v>0</v>
      </c>
      <c r="BR206" s="159">
        <f t="shared" si="146"/>
        <v>1</v>
      </c>
      <c r="BS206" s="159" t="str">
        <f t="shared" si="147"/>
        <v>symbol</v>
      </c>
      <c r="BT206" s="157" t="str">
        <f ca="1">IF(scriv!V168&lt;&gt;"",scriv!V168,
IF(E206="",IFERROR(VLOOKUP(BL206,$AH$40:$BT$638,39,FALSE),$BT$36),
$BT$37))</f>
        <v>NodeSquare</v>
      </c>
      <c r="BU206" s="166">
        <f t="shared" ca="1" si="148"/>
        <v>2000</v>
      </c>
      <c r="BV206" s="166">
        <f t="shared" ca="1" si="149"/>
        <v>200</v>
      </c>
      <c r="BW206" s="166">
        <f t="shared" ca="1" si="150"/>
        <v>0</v>
      </c>
      <c r="BX206" s="166">
        <f t="shared" ca="1" si="151"/>
        <v>0</v>
      </c>
      <c r="BY206" s="180" t="str">
        <f t="shared" si="152"/>
        <v/>
      </c>
      <c r="BZ206" s="180" t="str">
        <f t="shared" si="153"/>
        <v/>
      </c>
      <c r="CA206" s="81" t="str">
        <f>IF(scriv!E168&lt;&gt;"",scriv!E168,"")</f>
        <v/>
      </c>
      <c r="CB206" s="82">
        <f t="shared" si="118"/>
        <v>0</v>
      </c>
      <c r="CC206" s="82">
        <f t="shared" si="154"/>
        <v>0</v>
      </c>
      <c r="CD206" s="82" t="str">
        <f t="shared" si="155"/>
        <v>-</v>
      </c>
      <c r="CE206" s="82" t="str">
        <f t="shared" si="156"/>
        <v>-</v>
      </c>
      <c r="CF206" s="82" t="str">
        <f t="shared" si="157"/>
        <v>-</v>
      </c>
      <c r="CG206" s="82" t="str">
        <f t="shared" si="158"/>
        <v>-</v>
      </c>
      <c r="CH206" s="82" t="str">
        <f t="shared" si="159"/>
        <v>-</v>
      </c>
      <c r="CI206" s="82" t="str">
        <f t="shared" si="160"/>
        <v>-</v>
      </c>
      <c r="CJ206" s="82" t="str">
        <f t="shared" si="161"/>
        <v>-</v>
      </c>
      <c r="CK206" s="82" t="str">
        <f t="shared" si="162"/>
        <v>-</v>
      </c>
    </row>
    <row r="207" spans="1:89" s="82" customFormat="1" ht="18" customHeight="1">
      <c r="A207" s="81" t="str">
        <f>scriv!AH169</f>
        <v/>
      </c>
      <c r="B207" s="81" t="str">
        <f>IF(scriv!D169&lt;&gt;"",scriv!D169,"")</f>
        <v/>
      </c>
      <c r="C207" s="81" t="str">
        <f>IF( scriv!AL169&lt;&gt;"", IF(D207&lt;&gt;"","connection ","")&amp;scriv!AL169,IF(D207&lt;&gt;"","connection",""))</f>
        <v/>
      </c>
      <c r="D207" s="82" t="str">
        <f>scriv!AJ169</f>
        <v/>
      </c>
      <c r="E207" s="82" t="str">
        <f>scriv!AK169</f>
        <v/>
      </c>
      <c r="F207" s="156">
        <f>ROW()</f>
        <v>207</v>
      </c>
      <c r="I207" s="81" t="str">
        <f>IF(scriv!AA169&lt;&gt;"",scriv!AA169,J207)</f>
        <v/>
      </c>
      <c r="J207" s="81" t="str">
        <f>IF(scriv!AB169&lt;&gt;"",scriv!AB169,"")</f>
        <v/>
      </c>
      <c r="K207" s="82" t="str">
        <f t="shared" si="119"/>
        <v>none</v>
      </c>
      <c r="L207" s="82" t="str">
        <f t="shared" si="120"/>
        <v>+++&amp;speakTT=</v>
      </c>
      <c r="M207" s="82" t="str">
        <f t="shared" si="117"/>
        <v>OpenClose</v>
      </c>
      <c r="N207" s="82" t="str">
        <f t="shared" si="121"/>
        <v/>
      </c>
      <c r="O207" s="119" t="str">
        <f t="shared" si="122"/>
        <v/>
      </c>
      <c r="P207" s="81" t="str">
        <f>IF(scriv!I169&lt;&gt;"",scriv!I169,"")</f>
        <v/>
      </c>
      <c r="Q207" s="81" t="str">
        <f>IF(scriv!J169&lt;&gt;"",scriv!J169,"")</f>
        <v/>
      </c>
      <c r="R207" s="81">
        <f>IF(scriv!K169&lt;&gt;"",scriv!K169,
IF(I207&lt;&gt;"",1,$R$36))</f>
        <v>0</v>
      </c>
      <c r="S207" s="81" t="str">
        <f>IF(scriv!L169&lt;&gt;"",scriv!L169,
IF(scriv!AB169&lt;&gt;"",$S$36,"none"))</f>
        <v>none</v>
      </c>
      <c r="T207" s="81" t="str">
        <f>IF(scriv!Q169&lt;&gt;"",scriv!Q169,"")</f>
        <v/>
      </c>
      <c r="U207" s="81" t="str">
        <f>IF(scriv!R169&lt;&gt;"",scriv!R169,"")</f>
        <v/>
      </c>
      <c r="V207" s="81" t="str">
        <f>IF(scriv!S169&lt;&gt;"",scriv!S169,"")</f>
        <v/>
      </c>
      <c r="W207" s="81" t="str">
        <f>IF(scriv!T169&lt;&gt;"",scriv!T169,"")</f>
        <v/>
      </c>
      <c r="X207" s="81" t="str">
        <f>IF($E207="",
( IF(scriv!AD169&lt;&gt;"", LEFT( scriv!AD169, FIND(",",scriv!AD169)-1) &amp; "=" &amp; $AH207 &amp; RIGHT( scriv!AD169, LEN(scriv!AD169) + 1 - FIND(",",scriv!AD169)),
  IF($X$36&lt;&gt;"",LEFT( X$36, FIND(",",X$36)-1) &amp; "=" &amp; $AH207 &amp; RIGHT( X$36, LEN(X$36) + 1 - FIND(",",X$36)),""))),
IF(scriv!M169&lt;&gt;"", LEFT( scriv!M169, FIND(",",scriv!M169)-1) &amp; "=" &amp; $AH207 &amp; RIGHT( scriv!M169, LEN(scriv!M169) + 1 - FIND(",",scriv!M169)),
LEFT( X$37, FIND(",",X$37)-1) &amp; "=" &amp; $AH207 &amp; RIGHT( X$37, LEN(X$37) + 1 - FIND(",",X$37))))</f>
        <v>fadeOn=,0.6</v>
      </c>
      <c r="Y207" s="81" t="str">
        <f>IF($E207="",
( IF(scriv!AE169&lt;&gt;"", LEFT( scriv!AE169, FIND(",",scriv!AE169)-1) &amp; "=" &amp; $AH207 &amp; RIGHT( scriv!AE169, LEN(scriv!AE169) + 1 - FIND(",",scriv!AE169)),
  IF($Y$36&lt;&gt;"",LEFT( Y$36, FIND(",",Y$36)-1) &amp; "=" &amp; $AH207 &amp; RIGHT( Y$36, LEN(Y$36) + 1 - FIND(",",Y$36)),""))),
IF(scriv!N169&lt;&gt;"", LEFT( scriv!N169, FIND(",",scriv!N169)-1) &amp; "=" &amp; $AH207 &amp; RIGHT( scriv!N169, LEN(scriv!N169) + 1 - FIND(",",scriv!N169)),
LEFT( Y$37, FIND(",",Y$37)-1) &amp; "=" &amp; $AH207 &amp; RIGHT( Y$37, LEN(Y$37) + 1 - FIND(",",Y$37))))</f>
        <v>fadeOff=,0.6</v>
      </c>
      <c r="Z207" s="81" t="str">
        <f>IF($E207="",
( IF(scriv!AF169&lt;&gt;"", LEFT( scriv!AF169, FIND(",",scriv!AF169)-1) &amp; "=" &amp; $AH207 &amp; RIGHT( scriv!AF169, LEN(scriv!AF169) + 1 - FIND(",",scriv!AF169)),
  IF($Z$36&lt;&gt;"",LEFT( Z$36, FIND(",",Z$36)-1) &amp; "=" &amp; $AH207 &amp; RIGHT( Z$36, LEN(Z$36) + 1 - FIND(",",Z$36)),""))),
IF(scriv!O169&lt;&gt;"", LEFT( scriv!O169, FIND(",",scriv!O169)-1) &amp; "=" &amp; $AH207 &amp; RIGHT( scriv!O169, LEN(scriv!O169) + 1 - FIND(",",scriv!O169)),
LEFT( Z$37, FIND(",",Z$37)-1) &amp; "=" &amp; $AH207 &amp; RIGHT( Z$37, LEN(Z$37) + 1 - FIND(",",Z$37))))</f>
        <v>drawOpen=,1.2</v>
      </c>
      <c r="AA207" s="81" t="str">
        <f>IF($E207="",
( IF(scriv!AG169&lt;&gt;"", LEFT( scriv!AG169, FIND(",",scriv!AG169)-1) &amp; "=" &amp; $AH207 &amp; RIGHT( scriv!AG169, LEN(scriv!AG169) + 1 - FIND(",",scriv!AG169)),
  IF($AA$36&lt;&gt;"",LEFT( AA$36, FIND(",",AA$36)-1) &amp; "=" &amp; $AH207 &amp; RIGHT( AA$36, LEN(AA$36) + 1 - FIND(",",AA$36)),""))),
IF(scriv!P169&lt;&gt;"", LEFT( scriv!P169, FIND(",",scriv!P169)-1) &amp; "=" &amp; $AH207 &amp; RIGHT( scriv!P169, LEN(scriv!P169) + 1 - FIND(",",scriv!P169)),
LEFT( AA$37, FIND(",",AA$37)-1) &amp; "=" &amp; $AH207 &amp; RIGHT( AA$37, LEN(AA$37) + 1 - FIND(",",AA$37))))</f>
        <v>drawClose=,1.2</v>
      </c>
      <c r="AB207" s="167" t="str">
        <f t="shared" si="116"/>
        <v>noTitle</v>
      </c>
      <c r="AC207" s="167"/>
      <c r="AD207" s="45"/>
      <c r="AE207" s="168"/>
      <c r="AF207" s="169">
        <f>IF(D207="",scriv!B169,"")</f>
        <v>0</v>
      </c>
      <c r="AG207" s="170" t="str">
        <f t="shared" si="123"/>
        <v/>
      </c>
      <c r="AH207" s="169" t="str">
        <f t="shared" si="124"/>
        <v/>
      </c>
      <c r="AI207" s="169" t="str">
        <f t="shared" si="125"/>
        <v/>
      </c>
      <c r="AJ207" s="86">
        <f>ROUNDDOWN( (LEN(scriv!B169)+1) / 2, 0 )</f>
        <v>0</v>
      </c>
      <c r="AK207" s="82">
        <f t="shared" si="126"/>
        <v>0</v>
      </c>
      <c r="AL207" s="82" t="str">
        <f t="shared" si="127"/>
        <v>-</v>
      </c>
      <c r="AM207" s="82" t="str">
        <f t="shared" si="128"/>
        <v>-</v>
      </c>
      <c r="AN207" s="82" t="str">
        <f t="shared" si="129"/>
        <v>-</v>
      </c>
      <c r="AO207" s="82" t="str">
        <f t="shared" si="130"/>
        <v>-</v>
      </c>
      <c r="AP207" s="82" t="str">
        <f t="shared" si="131"/>
        <v>-</v>
      </c>
      <c r="AQ207" s="82" t="str">
        <f t="shared" si="132"/>
        <v>-</v>
      </c>
      <c r="AR207" s="82" t="str">
        <f t="shared" si="133"/>
        <v>-</v>
      </c>
      <c r="AT207" s="82">
        <f t="shared" si="134"/>
        <v>10</v>
      </c>
      <c r="AU207" s="82" t="str">
        <f ca="1">IF(    MAX(OFFSET(AL207,0,0,MATCH("-",AL207:AL$638,0))) = 0,"",
IFERROR(MAX(OFFSET(AL207,0,0,MATCH("-",AL207:AL$638,0))),""))</f>
        <v/>
      </c>
      <c r="AV207" s="82" t="str">
        <f ca="1">IF(    MAX(OFFSET(AM207,0,0,MATCH("-",AM207:AM$638,0))) = 0,"",
IFERROR(MAX(OFFSET(AM207,0,0,MATCH("-",AM207:AM$638,0))),""))</f>
        <v/>
      </c>
      <c r="AW207" s="82" t="str">
        <f ca="1">IF(    MAX(OFFSET(AN207,0,0,MATCH("-",AN207:AN$638,0))) = 0,"",
IFERROR(MAX(OFFSET(AN207,0,0,MATCH("-",AN207:AN$638,0))),""))</f>
        <v/>
      </c>
      <c r="AX207" s="82" t="str">
        <f ca="1">IF(    MAX(OFFSET(AO207,0,0,MATCH("-",AO207:AO$638,0))) = 0,"",
IFERROR(MAX(OFFSET(AO207,0,0,MATCH("-",AO207:AO$638,0))),""))</f>
        <v/>
      </c>
      <c r="AY207" s="82" t="str">
        <f ca="1">IF(    MAX(OFFSET(AP207,0,0,MATCH("-",AP207:AP$638,0))) = 0,"",
IFERROR(MAX(OFFSET(AP207,0,0,MATCH("-",AP207:AP$638,0))),""))</f>
        <v/>
      </c>
      <c r="AZ207" s="82" t="str">
        <f ca="1">IF(    MAX(OFFSET(AQ207,0,0,MATCH("-",AQ207:AQ$638,0))) = 0,"",
IFERROR(MAX(OFFSET(AQ207,0,0,MATCH("-",AQ207:AQ$638,0))),""))</f>
        <v/>
      </c>
      <c r="BA207" s="82" t="str">
        <f ca="1">IF(    MAX(OFFSET(AR207,0,0,MATCH("-",AR207:AR$638,0))) = 0,"",
IFERROR(MAX(OFFSET(AR207,0,0,MATCH("-",AR207:AR$638,0))),""))</f>
        <v/>
      </c>
      <c r="BB207" s="112">
        <f t="shared" ca="1" si="135"/>
        <v>-198</v>
      </c>
      <c r="BC207" s="111" t="str">
        <f t="shared" ca="1" si="136"/>
        <v>Radius</v>
      </c>
      <c r="BD207" s="112">
        <f t="shared" ca="1" si="137"/>
        <v>0</v>
      </c>
      <c r="BE207" s="111">
        <f t="shared" ca="1" si="138"/>
        <v>200</v>
      </c>
      <c r="BF207" s="113" t="e">
        <f t="shared" ca="1" si="139"/>
        <v>#VALUE!</v>
      </c>
      <c r="BG207" s="113" t="e">
        <f t="shared" ca="1" si="140"/>
        <v>#VALUE!</v>
      </c>
      <c r="BH207" s="112">
        <f t="shared" ca="1" si="141"/>
        <v>2000</v>
      </c>
      <c r="BI207" s="112">
        <f t="shared" ca="1" si="142"/>
        <v>200</v>
      </c>
      <c r="BJ207" s="157"/>
      <c r="BK207" s="157"/>
      <c r="BL207" s="158" t="str">
        <f>scriv!AI169</f>
        <v/>
      </c>
      <c r="BM207" s="157"/>
      <c r="BN207" s="157" t="str">
        <f t="shared" si="143"/>
        <v>node</v>
      </c>
      <c r="BO207" s="157"/>
      <c r="BP207" s="159">
        <f t="shared" ca="1" si="144"/>
        <v>0</v>
      </c>
      <c r="BQ207" s="159">
        <f t="shared" ca="1" si="145"/>
        <v>0</v>
      </c>
      <c r="BR207" s="159">
        <f t="shared" si="146"/>
        <v>1</v>
      </c>
      <c r="BS207" s="159" t="str">
        <f t="shared" si="147"/>
        <v>symbol</v>
      </c>
      <c r="BT207" s="157" t="str">
        <f ca="1">IF(scriv!V169&lt;&gt;"",scriv!V169,
IF(E207="",IFERROR(VLOOKUP(BL207,$AH$40:$BT$638,39,FALSE),$BT$36),
$BT$37))</f>
        <v>NodeSquare</v>
      </c>
      <c r="BU207" s="166">
        <f t="shared" ca="1" si="148"/>
        <v>2000</v>
      </c>
      <c r="BV207" s="166">
        <f t="shared" ca="1" si="149"/>
        <v>200</v>
      </c>
      <c r="BW207" s="166">
        <f t="shared" ca="1" si="150"/>
        <v>0</v>
      </c>
      <c r="BX207" s="166">
        <f t="shared" ca="1" si="151"/>
        <v>0</v>
      </c>
      <c r="BY207" s="180" t="str">
        <f t="shared" si="152"/>
        <v/>
      </c>
      <c r="BZ207" s="180" t="str">
        <f t="shared" si="153"/>
        <v/>
      </c>
      <c r="CA207" s="81" t="str">
        <f>IF(scriv!E169&lt;&gt;"",scriv!E169,"")</f>
        <v/>
      </c>
      <c r="CB207" s="82">
        <f t="shared" si="118"/>
        <v>0</v>
      </c>
      <c r="CC207" s="82">
        <f t="shared" si="154"/>
        <v>0</v>
      </c>
      <c r="CD207" s="82" t="str">
        <f t="shared" si="155"/>
        <v>-</v>
      </c>
      <c r="CE207" s="82" t="str">
        <f t="shared" si="156"/>
        <v>-</v>
      </c>
      <c r="CF207" s="82" t="str">
        <f t="shared" si="157"/>
        <v>-</v>
      </c>
      <c r="CG207" s="82" t="str">
        <f t="shared" si="158"/>
        <v>-</v>
      </c>
      <c r="CH207" s="82" t="str">
        <f t="shared" si="159"/>
        <v>-</v>
      </c>
      <c r="CI207" s="82" t="str">
        <f t="shared" si="160"/>
        <v>-</v>
      </c>
      <c r="CJ207" s="82" t="str">
        <f t="shared" si="161"/>
        <v>-</v>
      </c>
      <c r="CK207" s="82" t="str">
        <f t="shared" si="162"/>
        <v>-</v>
      </c>
    </row>
    <row r="208" spans="1:89" s="82" customFormat="1" ht="18" customHeight="1">
      <c r="A208" s="81" t="str">
        <f>scriv!AH170</f>
        <v/>
      </c>
      <c r="B208" s="81" t="str">
        <f>IF(scriv!D170&lt;&gt;"",scriv!D170,"")</f>
        <v/>
      </c>
      <c r="C208" s="81" t="str">
        <f>IF( scriv!AL170&lt;&gt;"", IF(D208&lt;&gt;"","connection ","")&amp;scriv!AL170,IF(D208&lt;&gt;"","connection",""))</f>
        <v/>
      </c>
      <c r="D208" s="82" t="str">
        <f>scriv!AJ170</f>
        <v/>
      </c>
      <c r="E208" s="82" t="str">
        <f>scriv!AK170</f>
        <v/>
      </c>
      <c r="F208" s="156">
        <f>ROW()</f>
        <v>208</v>
      </c>
      <c r="I208" s="81" t="str">
        <f>IF(scriv!AA170&lt;&gt;"",scriv!AA170,J208)</f>
        <v/>
      </c>
      <c r="J208" s="81" t="str">
        <f>IF(scriv!AB170&lt;&gt;"",scriv!AB170,"")</f>
        <v/>
      </c>
      <c r="K208" s="82" t="str">
        <f t="shared" si="119"/>
        <v>none</v>
      </c>
      <c r="L208" s="82" t="str">
        <f t="shared" si="120"/>
        <v>+++&amp;speakTT=</v>
      </c>
      <c r="M208" s="82" t="str">
        <f t="shared" si="117"/>
        <v>OpenClose</v>
      </c>
      <c r="N208" s="82" t="str">
        <f t="shared" si="121"/>
        <v/>
      </c>
      <c r="O208" s="119" t="str">
        <f t="shared" si="122"/>
        <v/>
      </c>
      <c r="P208" s="81" t="str">
        <f>IF(scriv!I170&lt;&gt;"",scriv!I170,"")</f>
        <v/>
      </c>
      <c r="Q208" s="81" t="str">
        <f>IF(scriv!J170&lt;&gt;"",scriv!J170,"")</f>
        <v/>
      </c>
      <c r="R208" s="81">
        <f>IF(scriv!K170&lt;&gt;"",scriv!K170,
IF(I208&lt;&gt;"",1,$R$36))</f>
        <v>0</v>
      </c>
      <c r="S208" s="81" t="str">
        <f>IF(scriv!L170&lt;&gt;"",scriv!L170,
IF(scriv!AB170&lt;&gt;"",$S$36,"none"))</f>
        <v>none</v>
      </c>
      <c r="T208" s="81" t="str">
        <f>IF(scriv!Q170&lt;&gt;"",scriv!Q170,"")</f>
        <v/>
      </c>
      <c r="U208" s="81" t="str">
        <f>IF(scriv!R170&lt;&gt;"",scriv!R170,"")</f>
        <v/>
      </c>
      <c r="V208" s="81" t="str">
        <f>IF(scriv!S170&lt;&gt;"",scriv!S170,"")</f>
        <v/>
      </c>
      <c r="W208" s="81" t="str">
        <f>IF(scriv!T170&lt;&gt;"",scriv!T170,"")</f>
        <v/>
      </c>
      <c r="X208" s="81" t="str">
        <f>IF($E208="",
( IF(scriv!AD170&lt;&gt;"", LEFT( scriv!AD170, FIND(",",scriv!AD170)-1) &amp; "=" &amp; $AH208 &amp; RIGHT( scriv!AD170, LEN(scriv!AD170) + 1 - FIND(",",scriv!AD170)),
  IF($X$36&lt;&gt;"",LEFT( X$36, FIND(",",X$36)-1) &amp; "=" &amp; $AH208 &amp; RIGHT( X$36, LEN(X$36) + 1 - FIND(",",X$36)),""))),
IF(scriv!M170&lt;&gt;"", LEFT( scriv!M170, FIND(",",scriv!M170)-1) &amp; "=" &amp; $AH208 &amp; RIGHT( scriv!M170, LEN(scriv!M170) + 1 - FIND(",",scriv!M170)),
LEFT( X$37, FIND(",",X$37)-1) &amp; "=" &amp; $AH208 &amp; RIGHT( X$37, LEN(X$37) + 1 - FIND(",",X$37))))</f>
        <v>fadeOn=,0.6</v>
      </c>
      <c r="Y208" s="81" t="str">
        <f>IF($E208="",
( IF(scriv!AE170&lt;&gt;"", LEFT( scriv!AE170, FIND(",",scriv!AE170)-1) &amp; "=" &amp; $AH208 &amp; RIGHT( scriv!AE170, LEN(scriv!AE170) + 1 - FIND(",",scriv!AE170)),
  IF($Y$36&lt;&gt;"",LEFT( Y$36, FIND(",",Y$36)-1) &amp; "=" &amp; $AH208 &amp; RIGHT( Y$36, LEN(Y$36) + 1 - FIND(",",Y$36)),""))),
IF(scriv!N170&lt;&gt;"", LEFT( scriv!N170, FIND(",",scriv!N170)-1) &amp; "=" &amp; $AH208 &amp; RIGHT( scriv!N170, LEN(scriv!N170) + 1 - FIND(",",scriv!N170)),
LEFT( Y$37, FIND(",",Y$37)-1) &amp; "=" &amp; $AH208 &amp; RIGHT( Y$37, LEN(Y$37) + 1 - FIND(",",Y$37))))</f>
        <v>fadeOff=,0.6</v>
      </c>
      <c r="Z208" s="81" t="str">
        <f>IF($E208="",
( IF(scriv!AF170&lt;&gt;"", LEFT( scriv!AF170, FIND(",",scriv!AF170)-1) &amp; "=" &amp; $AH208 &amp; RIGHT( scriv!AF170, LEN(scriv!AF170) + 1 - FIND(",",scriv!AF170)),
  IF($Z$36&lt;&gt;"",LEFT( Z$36, FIND(",",Z$36)-1) &amp; "=" &amp; $AH208 &amp; RIGHT( Z$36, LEN(Z$36) + 1 - FIND(",",Z$36)),""))),
IF(scriv!O170&lt;&gt;"", LEFT( scriv!O170, FIND(",",scriv!O170)-1) &amp; "=" &amp; $AH208 &amp; RIGHT( scriv!O170, LEN(scriv!O170) + 1 - FIND(",",scriv!O170)),
LEFT( Z$37, FIND(",",Z$37)-1) &amp; "=" &amp; $AH208 &amp; RIGHT( Z$37, LEN(Z$37) + 1 - FIND(",",Z$37))))</f>
        <v>drawOpen=,1.2</v>
      </c>
      <c r="AA208" s="81" t="str">
        <f>IF($E208="",
( IF(scriv!AG170&lt;&gt;"", LEFT( scriv!AG170, FIND(",",scriv!AG170)-1) &amp; "=" &amp; $AH208 &amp; RIGHT( scriv!AG170, LEN(scriv!AG170) + 1 - FIND(",",scriv!AG170)),
  IF($AA$36&lt;&gt;"",LEFT( AA$36, FIND(",",AA$36)-1) &amp; "=" &amp; $AH208 &amp; RIGHT( AA$36, LEN(AA$36) + 1 - FIND(",",AA$36)),""))),
IF(scriv!P170&lt;&gt;"", LEFT( scriv!P170, FIND(",",scriv!P170)-1) &amp; "=" &amp; $AH208 &amp; RIGHT( scriv!P170, LEN(scriv!P170) + 1 - FIND(",",scriv!P170)),
LEFT( AA$37, FIND(",",AA$37)-1) &amp; "=" &amp; $AH208 &amp; RIGHT( AA$37, LEN(AA$37) + 1 - FIND(",",AA$37))))</f>
        <v>drawClose=,1.2</v>
      </c>
      <c r="AB208" s="167" t="str">
        <f t="shared" si="116"/>
        <v>noTitle</v>
      </c>
      <c r="AC208" s="167"/>
      <c r="AD208" s="45"/>
      <c r="AE208" s="168"/>
      <c r="AF208" s="169">
        <f>IF(D208="",scriv!B170,"")</f>
        <v>0</v>
      </c>
      <c r="AG208" s="170" t="str">
        <f t="shared" si="123"/>
        <v/>
      </c>
      <c r="AH208" s="169" t="str">
        <f t="shared" si="124"/>
        <v/>
      </c>
      <c r="AI208" s="169" t="str">
        <f t="shared" si="125"/>
        <v/>
      </c>
      <c r="AJ208" s="86">
        <f>ROUNDDOWN( (LEN(scriv!B170)+1) / 2, 0 )</f>
        <v>0</v>
      </c>
      <c r="AK208" s="82">
        <f t="shared" si="126"/>
        <v>0</v>
      </c>
      <c r="AL208" s="82" t="str">
        <f t="shared" si="127"/>
        <v>-</v>
      </c>
      <c r="AM208" s="82" t="str">
        <f t="shared" si="128"/>
        <v>-</v>
      </c>
      <c r="AN208" s="82" t="str">
        <f t="shared" si="129"/>
        <v>-</v>
      </c>
      <c r="AO208" s="82" t="str">
        <f t="shared" si="130"/>
        <v>-</v>
      </c>
      <c r="AP208" s="82" t="str">
        <f t="shared" si="131"/>
        <v>-</v>
      </c>
      <c r="AQ208" s="82" t="str">
        <f t="shared" si="132"/>
        <v>-</v>
      </c>
      <c r="AR208" s="82" t="str">
        <f t="shared" si="133"/>
        <v>-</v>
      </c>
      <c r="AT208" s="82">
        <f t="shared" si="134"/>
        <v>10</v>
      </c>
      <c r="AU208" s="82" t="str">
        <f ca="1">IF(    MAX(OFFSET(AL208,0,0,MATCH("-",AL208:AL$638,0))) = 0,"",
IFERROR(MAX(OFFSET(AL208,0,0,MATCH("-",AL208:AL$638,0))),""))</f>
        <v/>
      </c>
      <c r="AV208" s="82" t="str">
        <f ca="1">IF(    MAX(OFFSET(AM208,0,0,MATCH("-",AM208:AM$638,0))) = 0,"",
IFERROR(MAX(OFFSET(AM208,0,0,MATCH("-",AM208:AM$638,0))),""))</f>
        <v/>
      </c>
      <c r="AW208" s="82" t="str">
        <f ca="1">IF(    MAX(OFFSET(AN208,0,0,MATCH("-",AN208:AN$638,0))) = 0,"",
IFERROR(MAX(OFFSET(AN208,0,0,MATCH("-",AN208:AN$638,0))),""))</f>
        <v/>
      </c>
      <c r="AX208" s="82" t="str">
        <f ca="1">IF(    MAX(OFFSET(AO208,0,0,MATCH("-",AO208:AO$638,0))) = 0,"",
IFERROR(MAX(OFFSET(AO208,0,0,MATCH("-",AO208:AO$638,0))),""))</f>
        <v/>
      </c>
      <c r="AY208" s="82" t="str">
        <f ca="1">IF(    MAX(OFFSET(AP208,0,0,MATCH("-",AP208:AP$638,0))) = 0,"",
IFERROR(MAX(OFFSET(AP208,0,0,MATCH("-",AP208:AP$638,0))),""))</f>
        <v/>
      </c>
      <c r="AZ208" s="82" t="str">
        <f ca="1">IF(    MAX(OFFSET(AQ208,0,0,MATCH("-",AQ208:AQ$638,0))) = 0,"",
IFERROR(MAX(OFFSET(AQ208,0,0,MATCH("-",AQ208:AQ$638,0))),""))</f>
        <v/>
      </c>
      <c r="BA208" s="82" t="str">
        <f ca="1">IF(    MAX(OFFSET(AR208,0,0,MATCH("-",AR208:AR$638,0))) = 0,"",
IFERROR(MAX(OFFSET(AR208,0,0,MATCH("-",AR208:AR$638,0))),""))</f>
        <v/>
      </c>
      <c r="BB208" s="112">
        <f t="shared" ca="1" si="135"/>
        <v>-198</v>
      </c>
      <c r="BC208" s="111" t="str">
        <f t="shared" ca="1" si="136"/>
        <v>Radius</v>
      </c>
      <c r="BD208" s="112">
        <f t="shared" ca="1" si="137"/>
        <v>0</v>
      </c>
      <c r="BE208" s="111">
        <f t="shared" ca="1" si="138"/>
        <v>200</v>
      </c>
      <c r="BF208" s="113" t="e">
        <f t="shared" ca="1" si="139"/>
        <v>#VALUE!</v>
      </c>
      <c r="BG208" s="113" t="e">
        <f t="shared" ca="1" si="140"/>
        <v>#VALUE!</v>
      </c>
      <c r="BH208" s="112">
        <f t="shared" ca="1" si="141"/>
        <v>2000</v>
      </c>
      <c r="BI208" s="112">
        <f t="shared" ca="1" si="142"/>
        <v>200</v>
      </c>
      <c r="BJ208" s="157"/>
      <c r="BK208" s="157"/>
      <c r="BL208" s="158" t="str">
        <f>scriv!AI170</f>
        <v/>
      </c>
      <c r="BM208" s="157"/>
      <c r="BN208" s="157" t="str">
        <f t="shared" si="143"/>
        <v>node</v>
      </c>
      <c r="BO208" s="157"/>
      <c r="BP208" s="159">
        <f t="shared" ca="1" si="144"/>
        <v>0</v>
      </c>
      <c r="BQ208" s="159">
        <f t="shared" ca="1" si="145"/>
        <v>0</v>
      </c>
      <c r="BR208" s="159">
        <f t="shared" si="146"/>
        <v>1</v>
      </c>
      <c r="BS208" s="159" t="str">
        <f t="shared" si="147"/>
        <v>symbol</v>
      </c>
      <c r="BT208" s="157" t="str">
        <f ca="1">IF(scriv!V170&lt;&gt;"",scriv!V170,
IF(E208="",IFERROR(VLOOKUP(BL208,$AH$40:$BT$638,39,FALSE),$BT$36),
$BT$37))</f>
        <v>NodeSquare</v>
      </c>
      <c r="BU208" s="166">
        <f t="shared" ca="1" si="148"/>
        <v>2000</v>
      </c>
      <c r="BV208" s="166">
        <f t="shared" ca="1" si="149"/>
        <v>200</v>
      </c>
      <c r="BW208" s="166">
        <f t="shared" ca="1" si="150"/>
        <v>0</v>
      </c>
      <c r="BX208" s="166">
        <f t="shared" ca="1" si="151"/>
        <v>0</v>
      </c>
      <c r="BY208" s="180" t="str">
        <f t="shared" si="152"/>
        <v/>
      </c>
      <c r="BZ208" s="180" t="str">
        <f t="shared" si="153"/>
        <v/>
      </c>
      <c r="CA208" s="81" t="str">
        <f>IF(scriv!E170&lt;&gt;"",scriv!E170,"")</f>
        <v/>
      </c>
      <c r="CB208" s="82">
        <f t="shared" si="118"/>
        <v>0</v>
      </c>
      <c r="CC208" s="82">
        <f t="shared" si="154"/>
        <v>0</v>
      </c>
      <c r="CD208" s="82" t="str">
        <f t="shared" si="155"/>
        <v>-</v>
      </c>
      <c r="CE208" s="82" t="str">
        <f t="shared" si="156"/>
        <v>-</v>
      </c>
      <c r="CF208" s="82" t="str">
        <f t="shared" si="157"/>
        <v>-</v>
      </c>
      <c r="CG208" s="82" t="str">
        <f t="shared" si="158"/>
        <v>-</v>
      </c>
      <c r="CH208" s="82" t="str">
        <f t="shared" si="159"/>
        <v>-</v>
      </c>
      <c r="CI208" s="82" t="str">
        <f t="shared" si="160"/>
        <v>-</v>
      </c>
      <c r="CJ208" s="82" t="str">
        <f t="shared" si="161"/>
        <v>-</v>
      </c>
      <c r="CK208" s="82" t="str">
        <f t="shared" si="162"/>
        <v>-</v>
      </c>
    </row>
    <row r="209" spans="1:89" s="82" customFormat="1" ht="18" customHeight="1">
      <c r="A209" s="81" t="str">
        <f>scriv!AH171</f>
        <v/>
      </c>
      <c r="B209" s="81" t="str">
        <f>IF(scriv!D171&lt;&gt;"",scriv!D171,"")</f>
        <v/>
      </c>
      <c r="C209" s="81" t="str">
        <f>IF( scriv!AL171&lt;&gt;"", IF(D209&lt;&gt;"","connection ","")&amp;scriv!AL171,IF(D209&lt;&gt;"","connection",""))</f>
        <v/>
      </c>
      <c r="D209" s="82" t="str">
        <f>scriv!AJ171</f>
        <v/>
      </c>
      <c r="E209" s="82" t="str">
        <f>scriv!AK171</f>
        <v/>
      </c>
      <c r="F209" s="156">
        <f>ROW()</f>
        <v>209</v>
      </c>
      <c r="I209" s="81" t="str">
        <f>IF(scriv!AA171&lt;&gt;"",scriv!AA171,J209)</f>
        <v/>
      </c>
      <c r="J209" s="81" t="str">
        <f>IF(scriv!AB171&lt;&gt;"",scriv!AB171,"")</f>
        <v/>
      </c>
      <c r="K209" s="82" t="str">
        <f t="shared" si="119"/>
        <v>none</v>
      </c>
      <c r="L209" s="82" t="str">
        <f t="shared" si="120"/>
        <v>+++&amp;speakTT=</v>
      </c>
      <c r="M209" s="82" t="str">
        <f t="shared" si="117"/>
        <v>OpenClose</v>
      </c>
      <c r="N209" s="82" t="str">
        <f t="shared" si="121"/>
        <v/>
      </c>
      <c r="O209" s="119" t="str">
        <f t="shared" si="122"/>
        <v/>
      </c>
      <c r="P209" s="81" t="str">
        <f>IF(scriv!I171&lt;&gt;"",scriv!I171,"")</f>
        <v/>
      </c>
      <c r="Q209" s="81" t="str">
        <f>IF(scriv!J171&lt;&gt;"",scriv!J171,"")</f>
        <v/>
      </c>
      <c r="R209" s="81">
        <f>IF(scriv!K171&lt;&gt;"",scriv!K171,
IF(I209&lt;&gt;"",1,$R$36))</f>
        <v>0</v>
      </c>
      <c r="S209" s="81" t="str">
        <f>IF(scriv!L171&lt;&gt;"",scriv!L171,
IF(scriv!AB171&lt;&gt;"",$S$36,"none"))</f>
        <v>none</v>
      </c>
      <c r="T209" s="81" t="str">
        <f>IF(scriv!Q171&lt;&gt;"",scriv!Q171,"")</f>
        <v/>
      </c>
      <c r="U209" s="81" t="str">
        <f>IF(scriv!R171&lt;&gt;"",scriv!R171,"")</f>
        <v/>
      </c>
      <c r="V209" s="81" t="str">
        <f>IF(scriv!S171&lt;&gt;"",scriv!S171,"")</f>
        <v/>
      </c>
      <c r="W209" s="81" t="str">
        <f>IF(scriv!T171&lt;&gt;"",scriv!T171,"")</f>
        <v/>
      </c>
      <c r="X209" s="81" t="str">
        <f>IF($E209="",
( IF(scriv!AD171&lt;&gt;"", LEFT( scriv!AD171, FIND(",",scriv!AD171)-1) &amp; "=" &amp; $AH209 &amp; RIGHT( scriv!AD171, LEN(scriv!AD171) + 1 - FIND(",",scriv!AD171)),
  IF($X$36&lt;&gt;"",LEFT( X$36, FIND(",",X$36)-1) &amp; "=" &amp; $AH209 &amp; RIGHT( X$36, LEN(X$36) + 1 - FIND(",",X$36)),""))),
IF(scriv!M171&lt;&gt;"", LEFT( scriv!M171, FIND(",",scriv!M171)-1) &amp; "=" &amp; $AH209 &amp; RIGHT( scriv!M171, LEN(scriv!M171) + 1 - FIND(",",scriv!M171)),
LEFT( X$37, FIND(",",X$37)-1) &amp; "=" &amp; $AH209 &amp; RIGHT( X$37, LEN(X$37) + 1 - FIND(",",X$37))))</f>
        <v>fadeOn=,0.6</v>
      </c>
      <c r="Y209" s="81" t="str">
        <f>IF($E209="",
( IF(scriv!AE171&lt;&gt;"", LEFT( scriv!AE171, FIND(",",scriv!AE171)-1) &amp; "=" &amp; $AH209 &amp; RIGHT( scriv!AE171, LEN(scriv!AE171) + 1 - FIND(",",scriv!AE171)),
  IF($Y$36&lt;&gt;"",LEFT( Y$36, FIND(",",Y$36)-1) &amp; "=" &amp; $AH209 &amp; RIGHT( Y$36, LEN(Y$36) + 1 - FIND(",",Y$36)),""))),
IF(scriv!N171&lt;&gt;"", LEFT( scriv!N171, FIND(",",scriv!N171)-1) &amp; "=" &amp; $AH209 &amp; RIGHT( scriv!N171, LEN(scriv!N171) + 1 - FIND(",",scriv!N171)),
LEFT( Y$37, FIND(",",Y$37)-1) &amp; "=" &amp; $AH209 &amp; RIGHT( Y$37, LEN(Y$37) + 1 - FIND(",",Y$37))))</f>
        <v>fadeOff=,0.6</v>
      </c>
      <c r="Z209" s="81" t="str">
        <f>IF($E209="",
( IF(scriv!AF171&lt;&gt;"", LEFT( scriv!AF171, FIND(",",scriv!AF171)-1) &amp; "=" &amp; $AH209 &amp; RIGHT( scriv!AF171, LEN(scriv!AF171) + 1 - FIND(",",scriv!AF171)),
  IF($Z$36&lt;&gt;"",LEFT( Z$36, FIND(",",Z$36)-1) &amp; "=" &amp; $AH209 &amp; RIGHT( Z$36, LEN(Z$36) + 1 - FIND(",",Z$36)),""))),
IF(scriv!O171&lt;&gt;"", LEFT( scriv!O171, FIND(",",scriv!O171)-1) &amp; "=" &amp; $AH209 &amp; RIGHT( scriv!O171, LEN(scriv!O171) + 1 - FIND(",",scriv!O171)),
LEFT( Z$37, FIND(",",Z$37)-1) &amp; "=" &amp; $AH209 &amp; RIGHT( Z$37, LEN(Z$37) + 1 - FIND(",",Z$37))))</f>
        <v>drawOpen=,1.2</v>
      </c>
      <c r="AA209" s="81" t="str">
        <f>IF($E209="",
( IF(scriv!AG171&lt;&gt;"", LEFT( scriv!AG171, FIND(",",scriv!AG171)-1) &amp; "=" &amp; $AH209 &amp; RIGHT( scriv!AG171, LEN(scriv!AG171) + 1 - FIND(",",scriv!AG171)),
  IF($AA$36&lt;&gt;"",LEFT( AA$36, FIND(",",AA$36)-1) &amp; "=" &amp; $AH209 &amp; RIGHT( AA$36, LEN(AA$36) + 1 - FIND(",",AA$36)),""))),
IF(scriv!P171&lt;&gt;"", LEFT( scriv!P171, FIND(",",scriv!P171)-1) &amp; "=" &amp; $AH209 &amp; RIGHT( scriv!P171, LEN(scriv!P171) + 1 - FIND(",",scriv!P171)),
LEFT( AA$37, FIND(",",AA$37)-1) &amp; "=" &amp; $AH209 &amp; RIGHT( AA$37, LEN(AA$37) + 1 - FIND(",",AA$37))))</f>
        <v>drawClose=,1.2</v>
      </c>
      <c r="AB209" s="167" t="str">
        <f t="shared" si="116"/>
        <v>noTitle</v>
      </c>
      <c r="AC209" s="167"/>
      <c r="AD209" s="45"/>
      <c r="AE209" s="168"/>
      <c r="AF209" s="169">
        <f>IF(D209="",scriv!B171,"")</f>
        <v>0</v>
      </c>
      <c r="AG209" s="170" t="str">
        <f t="shared" si="123"/>
        <v/>
      </c>
      <c r="AH209" s="169" t="str">
        <f t="shared" si="124"/>
        <v/>
      </c>
      <c r="AI209" s="169" t="str">
        <f t="shared" si="125"/>
        <v/>
      </c>
      <c r="AJ209" s="86">
        <f>ROUNDDOWN( (LEN(scriv!B171)+1) / 2, 0 )</f>
        <v>0</v>
      </c>
      <c r="AK209" s="82">
        <f t="shared" si="126"/>
        <v>0</v>
      </c>
      <c r="AL209" s="82" t="str">
        <f t="shared" si="127"/>
        <v>-</v>
      </c>
      <c r="AM209" s="82" t="str">
        <f t="shared" si="128"/>
        <v>-</v>
      </c>
      <c r="AN209" s="82" t="str">
        <f t="shared" si="129"/>
        <v>-</v>
      </c>
      <c r="AO209" s="82" t="str">
        <f t="shared" si="130"/>
        <v>-</v>
      </c>
      <c r="AP209" s="82" t="str">
        <f t="shared" si="131"/>
        <v>-</v>
      </c>
      <c r="AQ209" s="82" t="str">
        <f t="shared" si="132"/>
        <v>-</v>
      </c>
      <c r="AR209" s="82" t="str">
        <f t="shared" si="133"/>
        <v>-</v>
      </c>
      <c r="AT209" s="82">
        <f t="shared" si="134"/>
        <v>10</v>
      </c>
      <c r="AU209" s="82" t="str">
        <f ca="1">IF(    MAX(OFFSET(AL209,0,0,MATCH("-",AL209:AL$638,0))) = 0,"",
IFERROR(MAX(OFFSET(AL209,0,0,MATCH("-",AL209:AL$638,0))),""))</f>
        <v/>
      </c>
      <c r="AV209" s="82" t="str">
        <f ca="1">IF(    MAX(OFFSET(AM209,0,0,MATCH("-",AM209:AM$638,0))) = 0,"",
IFERROR(MAX(OFFSET(AM209,0,0,MATCH("-",AM209:AM$638,0))),""))</f>
        <v/>
      </c>
      <c r="AW209" s="82" t="str">
        <f ca="1">IF(    MAX(OFFSET(AN209,0,0,MATCH("-",AN209:AN$638,0))) = 0,"",
IFERROR(MAX(OFFSET(AN209,0,0,MATCH("-",AN209:AN$638,0))),""))</f>
        <v/>
      </c>
      <c r="AX209" s="82" t="str">
        <f ca="1">IF(    MAX(OFFSET(AO209,0,0,MATCH("-",AO209:AO$638,0))) = 0,"",
IFERROR(MAX(OFFSET(AO209,0,0,MATCH("-",AO209:AO$638,0))),""))</f>
        <v/>
      </c>
      <c r="AY209" s="82" t="str">
        <f ca="1">IF(    MAX(OFFSET(AP209,0,0,MATCH("-",AP209:AP$638,0))) = 0,"",
IFERROR(MAX(OFFSET(AP209,0,0,MATCH("-",AP209:AP$638,0))),""))</f>
        <v/>
      </c>
      <c r="AZ209" s="82" t="str">
        <f ca="1">IF(    MAX(OFFSET(AQ209,0,0,MATCH("-",AQ209:AQ$638,0))) = 0,"",
IFERROR(MAX(OFFSET(AQ209,0,0,MATCH("-",AQ209:AQ$638,0))),""))</f>
        <v/>
      </c>
      <c r="BA209" s="82" t="str">
        <f ca="1">IF(    MAX(OFFSET(AR209,0,0,MATCH("-",AR209:AR$638,0))) = 0,"",
IFERROR(MAX(OFFSET(AR209,0,0,MATCH("-",AR209:AR$638,0))),""))</f>
        <v/>
      </c>
      <c r="BB209" s="112">
        <f t="shared" ca="1" si="135"/>
        <v>-198</v>
      </c>
      <c r="BC209" s="111" t="str">
        <f t="shared" ca="1" si="136"/>
        <v>Radius</v>
      </c>
      <c r="BD209" s="112">
        <f t="shared" ca="1" si="137"/>
        <v>0</v>
      </c>
      <c r="BE209" s="111">
        <f t="shared" ca="1" si="138"/>
        <v>200</v>
      </c>
      <c r="BF209" s="113" t="e">
        <f t="shared" ca="1" si="139"/>
        <v>#VALUE!</v>
      </c>
      <c r="BG209" s="113" t="e">
        <f t="shared" ca="1" si="140"/>
        <v>#VALUE!</v>
      </c>
      <c r="BH209" s="112">
        <f t="shared" ca="1" si="141"/>
        <v>2000</v>
      </c>
      <c r="BI209" s="112">
        <f t="shared" ca="1" si="142"/>
        <v>200</v>
      </c>
      <c r="BJ209" s="157"/>
      <c r="BK209" s="157"/>
      <c r="BL209" s="158" t="str">
        <f>scriv!AI171</f>
        <v/>
      </c>
      <c r="BM209" s="157"/>
      <c r="BN209" s="157" t="str">
        <f t="shared" si="143"/>
        <v>node</v>
      </c>
      <c r="BO209" s="157"/>
      <c r="BP209" s="159">
        <f t="shared" ca="1" si="144"/>
        <v>0</v>
      </c>
      <c r="BQ209" s="159">
        <f t="shared" ca="1" si="145"/>
        <v>0</v>
      </c>
      <c r="BR209" s="159">
        <f t="shared" si="146"/>
        <v>1</v>
      </c>
      <c r="BS209" s="159" t="str">
        <f t="shared" si="147"/>
        <v>symbol</v>
      </c>
      <c r="BT209" s="157" t="str">
        <f ca="1">IF(scriv!V171&lt;&gt;"",scriv!V171,
IF(E209="",IFERROR(VLOOKUP(BL209,$AH$40:$BT$638,39,FALSE),$BT$36),
$BT$37))</f>
        <v>NodeSquare</v>
      </c>
      <c r="BU209" s="166">
        <f t="shared" ca="1" si="148"/>
        <v>2000</v>
      </c>
      <c r="BV209" s="166">
        <f t="shared" ca="1" si="149"/>
        <v>200</v>
      </c>
      <c r="BW209" s="166">
        <f t="shared" ca="1" si="150"/>
        <v>0</v>
      </c>
      <c r="BX209" s="166">
        <f t="shared" ca="1" si="151"/>
        <v>0</v>
      </c>
      <c r="BY209" s="180" t="str">
        <f t="shared" si="152"/>
        <v/>
      </c>
      <c r="BZ209" s="180" t="str">
        <f t="shared" si="153"/>
        <v/>
      </c>
      <c r="CA209" s="81" t="str">
        <f>IF(scriv!E171&lt;&gt;"",scriv!E171,"")</f>
        <v/>
      </c>
      <c r="CB209" s="82">
        <f t="shared" si="118"/>
        <v>0</v>
      </c>
      <c r="CC209" s="82">
        <f t="shared" si="154"/>
        <v>0</v>
      </c>
      <c r="CD209" s="82" t="str">
        <f t="shared" si="155"/>
        <v>-</v>
      </c>
      <c r="CE209" s="82" t="str">
        <f t="shared" si="156"/>
        <v>-</v>
      </c>
      <c r="CF209" s="82" t="str">
        <f t="shared" si="157"/>
        <v>-</v>
      </c>
      <c r="CG209" s="82" t="str">
        <f t="shared" si="158"/>
        <v>-</v>
      </c>
      <c r="CH209" s="82" t="str">
        <f t="shared" si="159"/>
        <v>-</v>
      </c>
      <c r="CI209" s="82" t="str">
        <f t="shared" si="160"/>
        <v>-</v>
      </c>
      <c r="CJ209" s="82" t="str">
        <f t="shared" si="161"/>
        <v>-</v>
      </c>
      <c r="CK209" s="82" t="str">
        <f t="shared" si="162"/>
        <v>-</v>
      </c>
    </row>
    <row r="210" spans="1:89" s="82" customFormat="1" ht="18" customHeight="1">
      <c r="A210" s="81" t="str">
        <f>scriv!AH172</f>
        <v/>
      </c>
      <c r="B210" s="81" t="str">
        <f>IF(scriv!D172&lt;&gt;"",scriv!D172,"")</f>
        <v/>
      </c>
      <c r="C210" s="81" t="str">
        <f>IF( scriv!AL172&lt;&gt;"", IF(D210&lt;&gt;"","connection ","")&amp;scriv!AL172,IF(D210&lt;&gt;"","connection",""))</f>
        <v/>
      </c>
      <c r="D210" s="82" t="str">
        <f>scriv!AJ172</f>
        <v/>
      </c>
      <c r="E210" s="82" t="str">
        <f>scriv!AK172</f>
        <v/>
      </c>
      <c r="F210" s="156">
        <f>ROW()</f>
        <v>210</v>
      </c>
      <c r="I210" s="81" t="str">
        <f>IF(scriv!AA172&lt;&gt;"",scriv!AA172,J210)</f>
        <v/>
      </c>
      <c r="J210" s="81" t="str">
        <f>IF(scriv!AB172&lt;&gt;"",scriv!AB172,"")</f>
        <v/>
      </c>
      <c r="K210" s="82" t="str">
        <f t="shared" si="119"/>
        <v>none</v>
      </c>
      <c r="L210" s="82" t="str">
        <f t="shared" si="120"/>
        <v>+++&amp;speakTT=</v>
      </c>
      <c r="M210" s="82" t="str">
        <f t="shared" si="117"/>
        <v>OpenClose</v>
      </c>
      <c r="N210" s="82" t="str">
        <f t="shared" si="121"/>
        <v/>
      </c>
      <c r="O210" s="119" t="str">
        <f t="shared" si="122"/>
        <v/>
      </c>
      <c r="P210" s="81" t="str">
        <f>IF(scriv!I172&lt;&gt;"",scriv!I172,"")</f>
        <v/>
      </c>
      <c r="Q210" s="81" t="str">
        <f>IF(scriv!J172&lt;&gt;"",scriv!J172,"")</f>
        <v/>
      </c>
      <c r="R210" s="81">
        <f>IF(scriv!K172&lt;&gt;"",scriv!K172,
IF(I210&lt;&gt;"",1,$R$36))</f>
        <v>0</v>
      </c>
      <c r="S210" s="81" t="str">
        <f>IF(scriv!L172&lt;&gt;"",scriv!L172,
IF(scriv!AB172&lt;&gt;"",$S$36,"none"))</f>
        <v>none</v>
      </c>
      <c r="T210" s="81" t="str">
        <f>IF(scriv!Q172&lt;&gt;"",scriv!Q172,"")</f>
        <v/>
      </c>
      <c r="U210" s="81" t="str">
        <f>IF(scriv!R172&lt;&gt;"",scriv!R172,"")</f>
        <v/>
      </c>
      <c r="V210" s="81" t="str">
        <f>IF(scriv!S172&lt;&gt;"",scriv!S172,"")</f>
        <v/>
      </c>
      <c r="W210" s="81" t="str">
        <f>IF(scriv!T172&lt;&gt;"",scriv!T172,"")</f>
        <v/>
      </c>
      <c r="X210" s="81" t="str">
        <f>IF($E210="",
( IF(scriv!AD172&lt;&gt;"", LEFT( scriv!AD172, FIND(",",scriv!AD172)-1) &amp; "=" &amp; $AH210 &amp; RIGHT( scriv!AD172, LEN(scriv!AD172) + 1 - FIND(",",scriv!AD172)),
  IF($X$36&lt;&gt;"",LEFT( X$36, FIND(",",X$36)-1) &amp; "=" &amp; $AH210 &amp; RIGHT( X$36, LEN(X$36) + 1 - FIND(",",X$36)),""))),
IF(scriv!M172&lt;&gt;"", LEFT( scriv!M172, FIND(",",scriv!M172)-1) &amp; "=" &amp; $AH210 &amp; RIGHT( scriv!M172, LEN(scriv!M172) + 1 - FIND(",",scriv!M172)),
LEFT( X$37, FIND(",",X$37)-1) &amp; "=" &amp; $AH210 &amp; RIGHT( X$37, LEN(X$37) + 1 - FIND(",",X$37))))</f>
        <v>fadeOn=,0.6</v>
      </c>
      <c r="Y210" s="81" t="str">
        <f>IF($E210="",
( IF(scriv!AE172&lt;&gt;"", LEFT( scriv!AE172, FIND(",",scriv!AE172)-1) &amp; "=" &amp; $AH210 &amp; RIGHT( scriv!AE172, LEN(scriv!AE172) + 1 - FIND(",",scriv!AE172)),
  IF($Y$36&lt;&gt;"",LEFT( Y$36, FIND(",",Y$36)-1) &amp; "=" &amp; $AH210 &amp; RIGHT( Y$36, LEN(Y$36) + 1 - FIND(",",Y$36)),""))),
IF(scriv!N172&lt;&gt;"", LEFT( scriv!N172, FIND(",",scriv!N172)-1) &amp; "=" &amp; $AH210 &amp; RIGHT( scriv!N172, LEN(scriv!N172) + 1 - FIND(",",scriv!N172)),
LEFT( Y$37, FIND(",",Y$37)-1) &amp; "=" &amp; $AH210 &amp; RIGHT( Y$37, LEN(Y$37) + 1 - FIND(",",Y$37))))</f>
        <v>fadeOff=,0.6</v>
      </c>
      <c r="Z210" s="81" t="str">
        <f>IF($E210="",
( IF(scriv!AF172&lt;&gt;"", LEFT( scriv!AF172, FIND(",",scriv!AF172)-1) &amp; "=" &amp; $AH210 &amp; RIGHT( scriv!AF172, LEN(scriv!AF172) + 1 - FIND(",",scriv!AF172)),
  IF($Z$36&lt;&gt;"",LEFT( Z$36, FIND(",",Z$36)-1) &amp; "=" &amp; $AH210 &amp; RIGHT( Z$36, LEN(Z$36) + 1 - FIND(",",Z$36)),""))),
IF(scriv!O172&lt;&gt;"", LEFT( scriv!O172, FIND(",",scriv!O172)-1) &amp; "=" &amp; $AH210 &amp; RIGHT( scriv!O172, LEN(scriv!O172) + 1 - FIND(",",scriv!O172)),
LEFT( Z$37, FIND(",",Z$37)-1) &amp; "=" &amp; $AH210 &amp; RIGHT( Z$37, LEN(Z$37) + 1 - FIND(",",Z$37))))</f>
        <v>drawOpen=,1.2</v>
      </c>
      <c r="AA210" s="81" t="str">
        <f>IF($E210="",
( IF(scriv!AG172&lt;&gt;"", LEFT( scriv!AG172, FIND(",",scriv!AG172)-1) &amp; "=" &amp; $AH210 &amp; RIGHT( scriv!AG172, LEN(scriv!AG172) + 1 - FIND(",",scriv!AG172)),
  IF($AA$36&lt;&gt;"",LEFT( AA$36, FIND(",",AA$36)-1) &amp; "=" &amp; $AH210 &amp; RIGHT( AA$36, LEN(AA$36) + 1 - FIND(",",AA$36)),""))),
IF(scriv!P172&lt;&gt;"", LEFT( scriv!P172, FIND(",",scriv!P172)-1) &amp; "=" &amp; $AH210 &amp; RIGHT( scriv!P172, LEN(scriv!P172) + 1 - FIND(",",scriv!P172)),
LEFT( AA$37, FIND(",",AA$37)-1) &amp; "=" &amp; $AH210 &amp; RIGHT( AA$37, LEN(AA$37) + 1 - FIND(",",AA$37))))</f>
        <v>drawClose=,1.2</v>
      </c>
      <c r="AB210" s="167" t="str">
        <f t="shared" si="116"/>
        <v>noTitle</v>
      </c>
      <c r="AC210" s="167"/>
      <c r="AD210" s="45"/>
      <c r="AE210" s="168"/>
      <c r="AF210" s="169">
        <f>IF(D210="",scriv!B172,"")</f>
        <v>0</v>
      </c>
      <c r="AG210" s="170" t="str">
        <f t="shared" si="123"/>
        <v/>
      </c>
      <c r="AH210" s="169" t="str">
        <f t="shared" si="124"/>
        <v/>
      </c>
      <c r="AI210" s="169" t="str">
        <f t="shared" si="125"/>
        <v/>
      </c>
      <c r="AJ210" s="86">
        <f>ROUNDDOWN( (LEN(scriv!B172)+1) / 2, 0 )</f>
        <v>0</v>
      </c>
      <c r="AK210" s="82">
        <f t="shared" si="126"/>
        <v>0</v>
      </c>
      <c r="AL210" s="82" t="str">
        <f t="shared" si="127"/>
        <v>-</v>
      </c>
      <c r="AM210" s="82" t="str">
        <f t="shared" si="128"/>
        <v>-</v>
      </c>
      <c r="AN210" s="82" t="str">
        <f t="shared" si="129"/>
        <v>-</v>
      </c>
      <c r="AO210" s="82" t="str">
        <f t="shared" si="130"/>
        <v>-</v>
      </c>
      <c r="AP210" s="82" t="str">
        <f t="shared" si="131"/>
        <v>-</v>
      </c>
      <c r="AQ210" s="82" t="str">
        <f t="shared" si="132"/>
        <v>-</v>
      </c>
      <c r="AR210" s="82" t="str">
        <f t="shared" si="133"/>
        <v>-</v>
      </c>
      <c r="AT210" s="82">
        <f t="shared" si="134"/>
        <v>10</v>
      </c>
      <c r="AU210" s="82" t="str">
        <f ca="1">IF(    MAX(OFFSET(AL210,0,0,MATCH("-",AL210:AL$638,0))) = 0,"",
IFERROR(MAX(OFFSET(AL210,0,0,MATCH("-",AL210:AL$638,0))),""))</f>
        <v/>
      </c>
      <c r="AV210" s="82" t="str">
        <f ca="1">IF(    MAX(OFFSET(AM210,0,0,MATCH("-",AM210:AM$638,0))) = 0,"",
IFERROR(MAX(OFFSET(AM210,0,0,MATCH("-",AM210:AM$638,0))),""))</f>
        <v/>
      </c>
      <c r="AW210" s="82" t="str">
        <f ca="1">IF(    MAX(OFFSET(AN210,0,0,MATCH("-",AN210:AN$638,0))) = 0,"",
IFERROR(MAX(OFFSET(AN210,0,0,MATCH("-",AN210:AN$638,0))),""))</f>
        <v/>
      </c>
      <c r="AX210" s="82" t="str">
        <f ca="1">IF(    MAX(OFFSET(AO210,0,0,MATCH("-",AO210:AO$638,0))) = 0,"",
IFERROR(MAX(OFFSET(AO210,0,0,MATCH("-",AO210:AO$638,0))),""))</f>
        <v/>
      </c>
      <c r="AY210" s="82" t="str">
        <f ca="1">IF(    MAX(OFFSET(AP210,0,0,MATCH("-",AP210:AP$638,0))) = 0,"",
IFERROR(MAX(OFFSET(AP210,0,0,MATCH("-",AP210:AP$638,0))),""))</f>
        <v/>
      </c>
      <c r="AZ210" s="82" t="str">
        <f ca="1">IF(    MAX(OFFSET(AQ210,0,0,MATCH("-",AQ210:AQ$638,0))) = 0,"",
IFERROR(MAX(OFFSET(AQ210,0,0,MATCH("-",AQ210:AQ$638,0))),""))</f>
        <v/>
      </c>
      <c r="BA210" s="82" t="str">
        <f ca="1">IF(    MAX(OFFSET(AR210,0,0,MATCH("-",AR210:AR$638,0))) = 0,"",
IFERROR(MAX(OFFSET(AR210,0,0,MATCH("-",AR210:AR$638,0))),""))</f>
        <v/>
      </c>
      <c r="BB210" s="112">
        <f t="shared" ca="1" si="135"/>
        <v>-198</v>
      </c>
      <c r="BC210" s="111" t="str">
        <f t="shared" ca="1" si="136"/>
        <v>Radius</v>
      </c>
      <c r="BD210" s="112">
        <f t="shared" ca="1" si="137"/>
        <v>0</v>
      </c>
      <c r="BE210" s="111">
        <f t="shared" ca="1" si="138"/>
        <v>200</v>
      </c>
      <c r="BF210" s="113" t="e">
        <f t="shared" ca="1" si="139"/>
        <v>#VALUE!</v>
      </c>
      <c r="BG210" s="113" t="e">
        <f t="shared" ca="1" si="140"/>
        <v>#VALUE!</v>
      </c>
      <c r="BH210" s="112">
        <f t="shared" ca="1" si="141"/>
        <v>2000</v>
      </c>
      <c r="BI210" s="112">
        <f t="shared" ca="1" si="142"/>
        <v>200</v>
      </c>
      <c r="BJ210" s="157"/>
      <c r="BK210" s="157"/>
      <c r="BL210" s="158" t="str">
        <f>scriv!AI172</f>
        <v/>
      </c>
      <c r="BM210" s="157"/>
      <c r="BN210" s="157" t="str">
        <f t="shared" si="143"/>
        <v>node</v>
      </c>
      <c r="BO210" s="157"/>
      <c r="BP210" s="159">
        <f t="shared" ca="1" si="144"/>
        <v>0</v>
      </c>
      <c r="BQ210" s="159">
        <f t="shared" ca="1" si="145"/>
        <v>0</v>
      </c>
      <c r="BR210" s="159">
        <f t="shared" si="146"/>
        <v>1</v>
      </c>
      <c r="BS210" s="159" t="str">
        <f t="shared" si="147"/>
        <v>symbol</v>
      </c>
      <c r="BT210" s="157" t="str">
        <f ca="1">IF(scriv!V172&lt;&gt;"",scriv!V172,
IF(E210="",IFERROR(VLOOKUP(BL210,$AH$40:$BT$638,39,FALSE),$BT$36),
$BT$37))</f>
        <v>NodeSquare</v>
      </c>
      <c r="BU210" s="166">
        <f t="shared" ca="1" si="148"/>
        <v>2000</v>
      </c>
      <c r="BV210" s="166">
        <f t="shared" ca="1" si="149"/>
        <v>200</v>
      </c>
      <c r="BW210" s="166">
        <f t="shared" ca="1" si="150"/>
        <v>0</v>
      </c>
      <c r="BX210" s="166">
        <f t="shared" ca="1" si="151"/>
        <v>0</v>
      </c>
      <c r="BY210" s="180" t="str">
        <f t="shared" si="152"/>
        <v/>
      </c>
      <c r="BZ210" s="180" t="str">
        <f t="shared" si="153"/>
        <v/>
      </c>
      <c r="CA210" s="81" t="str">
        <f>IF(scriv!E172&lt;&gt;"",scriv!E172,"")</f>
        <v/>
      </c>
      <c r="CB210" s="82">
        <f t="shared" si="118"/>
        <v>0</v>
      </c>
      <c r="CC210" s="82">
        <f t="shared" si="154"/>
        <v>0</v>
      </c>
      <c r="CD210" s="82" t="str">
        <f t="shared" si="155"/>
        <v>-</v>
      </c>
      <c r="CE210" s="82" t="str">
        <f t="shared" si="156"/>
        <v>-</v>
      </c>
      <c r="CF210" s="82" t="str">
        <f t="shared" si="157"/>
        <v>-</v>
      </c>
      <c r="CG210" s="82" t="str">
        <f t="shared" si="158"/>
        <v>-</v>
      </c>
      <c r="CH210" s="82" t="str">
        <f t="shared" si="159"/>
        <v>-</v>
      </c>
      <c r="CI210" s="82" t="str">
        <f t="shared" si="160"/>
        <v>-</v>
      </c>
      <c r="CJ210" s="82" t="str">
        <f t="shared" si="161"/>
        <v>-</v>
      </c>
      <c r="CK210" s="82" t="str">
        <f t="shared" si="162"/>
        <v>-</v>
      </c>
    </row>
    <row r="211" spans="1:89" s="82" customFormat="1" ht="18" customHeight="1">
      <c r="A211" s="81" t="str">
        <f>scriv!AH173</f>
        <v/>
      </c>
      <c r="B211" s="81" t="str">
        <f>IF(scriv!D173&lt;&gt;"",scriv!D173,"")</f>
        <v/>
      </c>
      <c r="C211" s="81" t="str">
        <f>IF( scriv!AL173&lt;&gt;"", IF(D211&lt;&gt;"","connection ","")&amp;scriv!AL173,IF(D211&lt;&gt;"","connection",""))</f>
        <v/>
      </c>
      <c r="D211" s="82" t="str">
        <f>scriv!AJ173</f>
        <v/>
      </c>
      <c r="E211" s="82" t="str">
        <f>scriv!AK173</f>
        <v/>
      </c>
      <c r="F211" s="156">
        <f>ROW()</f>
        <v>211</v>
      </c>
      <c r="I211" s="81" t="str">
        <f>IF(scriv!AA173&lt;&gt;"",scriv!AA173,J211)</f>
        <v/>
      </c>
      <c r="J211" s="81" t="str">
        <f>IF(scriv!AB173&lt;&gt;"",scriv!AB173,"")</f>
        <v/>
      </c>
      <c r="K211" s="82" t="str">
        <f t="shared" si="119"/>
        <v>none</v>
      </c>
      <c r="L211" s="82" t="str">
        <f t="shared" si="120"/>
        <v>+++&amp;speakTT=</v>
      </c>
      <c r="M211" s="82" t="str">
        <f t="shared" si="117"/>
        <v>OpenClose</v>
      </c>
      <c r="N211" s="82" t="str">
        <f t="shared" si="121"/>
        <v/>
      </c>
      <c r="O211" s="119" t="str">
        <f t="shared" si="122"/>
        <v/>
      </c>
      <c r="P211" s="81" t="str">
        <f>IF(scriv!I173&lt;&gt;"",scriv!I173,"")</f>
        <v/>
      </c>
      <c r="Q211" s="81" t="str">
        <f>IF(scriv!J173&lt;&gt;"",scriv!J173,"")</f>
        <v/>
      </c>
      <c r="R211" s="81">
        <f>IF(scriv!K173&lt;&gt;"",scriv!K173,
IF(I211&lt;&gt;"",1,$R$36))</f>
        <v>0</v>
      </c>
      <c r="S211" s="81" t="str">
        <f>IF(scriv!L173&lt;&gt;"",scriv!L173,
IF(scriv!AB173&lt;&gt;"",$S$36,"none"))</f>
        <v>none</v>
      </c>
      <c r="T211" s="81" t="str">
        <f>IF(scriv!Q173&lt;&gt;"",scriv!Q173,"")</f>
        <v/>
      </c>
      <c r="U211" s="81" t="str">
        <f>IF(scriv!R173&lt;&gt;"",scriv!R173,"")</f>
        <v/>
      </c>
      <c r="V211" s="81" t="str">
        <f>IF(scriv!S173&lt;&gt;"",scriv!S173,"")</f>
        <v/>
      </c>
      <c r="W211" s="81" t="str">
        <f>IF(scriv!T173&lt;&gt;"",scriv!T173,"")</f>
        <v/>
      </c>
      <c r="X211" s="81" t="str">
        <f>IF($E211="",
( IF(scriv!AD173&lt;&gt;"", LEFT( scriv!AD173, FIND(",",scriv!AD173)-1) &amp; "=" &amp; $AH211 &amp; RIGHT( scriv!AD173, LEN(scriv!AD173) + 1 - FIND(",",scriv!AD173)),
  IF($X$36&lt;&gt;"",LEFT( X$36, FIND(",",X$36)-1) &amp; "=" &amp; $AH211 &amp; RIGHT( X$36, LEN(X$36) + 1 - FIND(",",X$36)),""))),
IF(scriv!M173&lt;&gt;"", LEFT( scriv!M173, FIND(",",scriv!M173)-1) &amp; "=" &amp; $AH211 &amp; RIGHT( scriv!M173, LEN(scriv!M173) + 1 - FIND(",",scriv!M173)),
LEFT( X$37, FIND(",",X$37)-1) &amp; "=" &amp; $AH211 &amp; RIGHT( X$37, LEN(X$37) + 1 - FIND(",",X$37))))</f>
        <v>fadeOn=,0.6</v>
      </c>
      <c r="Y211" s="81" t="str">
        <f>IF($E211="",
( IF(scriv!AE173&lt;&gt;"", LEFT( scriv!AE173, FIND(",",scriv!AE173)-1) &amp; "=" &amp; $AH211 &amp; RIGHT( scriv!AE173, LEN(scriv!AE173) + 1 - FIND(",",scriv!AE173)),
  IF($Y$36&lt;&gt;"",LEFT( Y$36, FIND(",",Y$36)-1) &amp; "=" &amp; $AH211 &amp; RIGHT( Y$36, LEN(Y$36) + 1 - FIND(",",Y$36)),""))),
IF(scriv!N173&lt;&gt;"", LEFT( scriv!N173, FIND(",",scriv!N173)-1) &amp; "=" &amp; $AH211 &amp; RIGHT( scriv!N173, LEN(scriv!N173) + 1 - FIND(",",scriv!N173)),
LEFT( Y$37, FIND(",",Y$37)-1) &amp; "=" &amp; $AH211 &amp; RIGHT( Y$37, LEN(Y$37) + 1 - FIND(",",Y$37))))</f>
        <v>fadeOff=,0.6</v>
      </c>
      <c r="Z211" s="81" t="str">
        <f>IF($E211="",
( IF(scriv!AF173&lt;&gt;"", LEFT( scriv!AF173, FIND(",",scriv!AF173)-1) &amp; "=" &amp; $AH211 &amp; RIGHT( scriv!AF173, LEN(scriv!AF173) + 1 - FIND(",",scriv!AF173)),
  IF($Z$36&lt;&gt;"",LEFT( Z$36, FIND(",",Z$36)-1) &amp; "=" &amp; $AH211 &amp; RIGHT( Z$36, LEN(Z$36) + 1 - FIND(",",Z$36)),""))),
IF(scriv!O173&lt;&gt;"", LEFT( scriv!O173, FIND(",",scriv!O173)-1) &amp; "=" &amp; $AH211 &amp; RIGHT( scriv!O173, LEN(scriv!O173) + 1 - FIND(",",scriv!O173)),
LEFT( Z$37, FIND(",",Z$37)-1) &amp; "=" &amp; $AH211 &amp; RIGHT( Z$37, LEN(Z$37) + 1 - FIND(",",Z$37))))</f>
        <v>drawOpen=,1.2</v>
      </c>
      <c r="AA211" s="81" t="str">
        <f>IF($E211="",
( IF(scriv!AG173&lt;&gt;"", LEFT( scriv!AG173, FIND(",",scriv!AG173)-1) &amp; "=" &amp; $AH211 &amp; RIGHT( scriv!AG173, LEN(scriv!AG173) + 1 - FIND(",",scriv!AG173)),
  IF($AA$36&lt;&gt;"",LEFT( AA$36, FIND(",",AA$36)-1) &amp; "=" &amp; $AH211 &amp; RIGHT( AA$36, LEN(AA$36) + 1 - FIND(",",AA$36)),""))),
IF(scriv!P173&lt;&gt;"", LEFT( scriv!P173, FIND(",",scriv!P173)-1) &amp; "=" &amp; $AH211 &amp; RIGHT( scriv!P173, LEN(scriv!P173) + 1 - FIND(",",scriv!P173)),
LEFT( AA$37, FIND(",",AA$37)-1) &amp; "=" &amp; $AH211 &amp; RIGHT( AA$37, LEN(AA$37) + 1 - FIND(",",AA$37))))</f>
        <v>drawClose=,1.2</v>
      </c>
      <c r="AB211" s="167" t="str">
        <f t="shared" si="116"/>
        <v>noTitle</v>
      </c>
      <c r="AC211" s="167"/>
      <c r="AD211" s="45"/>
      <c r="AE211" s="168"/>
      <c r="AF211" s="169">
        <f>IF(D211="",scriv!B173,"")</f>
        <v>0</v>
      </c>
      <c r="AG211" s="170" t="str">
        <f t="shared" si="123"/>
        <v/>
      </c>
      <c r="AH211" s="169" t="str">
        <f t="shared" si="124"/>
        <v/>
      </c>
      <c r="AI211" s="169" t="str">
        <f t="shared" si="125"/>
        <v/>
      </c>
      <c r="AJ211" s="86">
        <f>ROUNDDOWN( (LEN(scriv!B173)+1) / 2, 0 )</f>
        <v>0</v>
      </c>
      <c r="AK211" s="82">
        <f t="shared" si="126"/>
        <v>0</v>
      </c>
      <c r="AL211" s="82" t="str">
        <f t="shared" si="127"/>
        <v>-</v>
      </c>
      <c r="AM211" s="82" t="str">
        <f t="shared" si="128"/>
        <v>-</v>
      </c>
      <c r="AN211" s="82" t="str">
        <f t="shared" si="129"/>
        <v>-</v>
      </c>
      <c r="AO211" s="82" t="str">
        <f t="shared" si="130"/>
        <v>-</v>
      </c>
      <c r="AP211" s="82" t="str">
        <f t="shared" si="131"/>
        <v>-</v>
      </c>
      <c r="AQ211" s="82" t="str">
        <f t="shared" si="132"/>
        <v>-</v>
      </c>
      <c r="AR211" s="82" t="str">
        <f t="shared" si="133"/>
        <v>-</v>
      </c>
      <c r="AT211" s="82">
        <f t="shared" si="134"/>
        <v>10</v>
      </c>
      <c r="AU211" s="82" t="str">
        <f ca="1">IF(    MAX(OFFSET(AL211,0,0,MATCH("-",AL211:AL$638,0))) = 0,"",
IFERROR(MAX(OFFSET(AL211,0,0,MATCH("-",AL211:AL$638,0))),""))</f>
        <v/>
      </c>
      <c r="AV211" s="82" t="str">
        <f ca="1">IF(    MAX(OFFSET(AM211,0,0,MATCH("-",AM211:AM$638,0))) = 0,"",
IFERROR(MAX(OFFSET(AM211,0,0,MATCH("-",AM211:AM$638,0))),""))</f>
        <v/>
      </c>
      <c r="AW211" s="82" t="str">
        <f ca="1">IF(    MAX(OFFSET(AN211,0,0,MATCH("-",AN211:AN$638,0))) = 0,"",
IFERROR(MAX(OFFSET(AN211,0,0,MATCH("-",AN211:AN$638,0))),""))</f>
        <v/>
      </c>
      <c r="AX211" s="82" t="str">
        <f ca="1">IF(    MAX(OFFSET(AO211,0,0,MATCH("-",AO211:AO$638,0))) = 0,"",
IFERROR(MAX(OFFSET(AO211,0,0,MATCH("-",AO211:AO$638,0))),""))</f>
        <v/>
      </c>
      <c r="AY211" s="82" t="str">
        <f ca="1">IF(    MAX(OFFSET(AP211,0,0,MATCH("-",AP211:AP$638,0))) = 0,"",
IFERROR(MAX(OFFSET(AP211,0,0,MATCH("-",AP211:AP$638,0))),""))</f>
        <v/>
      </c>
      <c r="AZ211" s="82" t="str">
        <f ca="1">IF(    MAX(OFFSET(AQ211,0,0,MATCH("-",AQ211:AQ$638,0))) = 0,"",
IFERROR(MAX(OFFSET(AQ211,0,0,MATCH("-",AQ211:AQ$638,0))),""))</f>
        <v/>
      </c>
      <c r="BA211" s="82" t="str">
        <f ca="1">IF(    MAX(OFFSET(AR211,0,0,MATCH("-",AR211:AR$638,0))) = 0,"",
IFERROR(MAX(OFFSET(AR211,0,0,MATCH("-",AR211:AR$638,0))),""))</f>
        <v/>
      </c>
      <c r="BB211" s="112">
        <f t="shared" ca="1" si="135"/>
        <v>-198</v>
      </c>
      <c r="BC211" s="111" t="str">
        <f t="shared" ca="1" si="136"/>
        <v>Radius</v>
      </c>
      <c r="BD211" s="112">
        <f t="shared" ca="1" si="137"/>
        <v>0</v>
      </c>
      <c r="BE211" s="111">
        <f t="shared" ca="1" si="138"/>
        <v>200</v>
      </c>
      <c r="BF211" s="113" t="e">
        <f t="shared" ca="1" si="139"/>
        <v>#VALUE!</v>
      </c>
      <c r="BG211" s="113" t="e">
        <f t="shared" ca="1" si="140"/>
        <v>#VALUE!</v>
      </c>
      <c r="BH211" s="112">
        <f t="shared" ca="1" si="141"/>
        <v>2000</v>
      </c>
      <c r="BI211" s="112">
        <f t="shared" ca="1" si="142"/>
        <v>200</v>
      </c>
      <c r="BJ211" s="157"/>
      <c r="BK211" s="157"/>
      <c r="BL211" s="158" t="str">
        <f>scriv!AI173</f>
        <v/>
      </c>
      <c r="BM211" s="157"/>
      <c r="BN211" s="157" t="str">
        <f t="shared" si="143"/>
        <v>node</v>
      </c>
      <c r="BO211" s="157"/>
      <c r="BP211" s="159">
        <f t="shared" ca="1" si="144"/>
        <v>0</v>
      </c>
      <c r="BQ211" s="159">
        <f t="shared" ca="1" si="145"/>
        <v>0</v>
      </c>
      <c r="BR211" s="159">
        <f t="shared" si="146"/>
        <v>1</v>
      </c>
      <c r="BS211" s="159" t="str">
        <f t="shared" si="147"/>
        <v>symbol</v>
      </c>
      <c r="BT211" s="157" t="str">
        <f ca="1">IF(scriv!V173&lt;&gt;"",scriv!V173,
IF(E211="",IFERROR(VLOOKUP(BL211,$AH$40:$BT$638,39,FALSE),$BT$36),
$BT$37))</f>
        <v>NodeSquare</v>
      </c>
      <c r="BU211" s="166">
        <f t="shared" ca="1" si="148"/>
        <v>2000</v>
      </c>
      <c r="BV211" s="166">
        <f t="shared" ca="1" si="149"/>
        <v>200</v>
      </c>
      <c r="BW211" s="166">
        <f t="shared" ca="1" si="150"/>
        <v>0</v>
      </c>
      <c r="BX211" s="166">
        <f t="shared" ca="1" si="151"/>
        <v>0</v>
      </c>
      <c r="BY211" s="180" t="str">
        <f t="shared" si="152"/>
        <v/>
      </c>
      <c r="BZ211" s="180" t="str">
        <f t="shared" si="153"/>
        <v/>
      </c>
      <c r="CA211" s="81" t="str">
        <f>IF(scriv!E173&lt;&gt;"",scriv!E173,"")</f>
        <v/>
      </c>
      <c r="CB211" s="82">
        <f t="shared" si="118"/>
        <v>0</v>
      </c>
      <c r="CC211" s="82">
        <f t="shared" si="154"/>
        <v>0</v>
      </c>
      <c r="CD211" s="82" t="str">
        <f t="shared" si="155"/>
        <v>-</v>
      </c>
      <c r="CE211" s="82" t="str">
        <f t="shared" si="156"/>
        <v>-</v>
      </c>
      <c r="CF211" s="82" t="str">
        <f t="shared" si="157"/>
        <v>-</v>
      </c>
      <c r="CG211" s="82" t="str">
        <f t="shared" si="158"/>
        <v>-</v>
      </c>
      <c r="CH211" s="82" t="str">
        <f t="shared" si="159"/>
        <v>-</v>
      </c>
      <c r="CI211" s="82" t="str">
        <f t="shared" si="160"/>
        <v>-</v>
      </c>
      <c r="CJ211" s="82" t="str">
        <f t="shared" si="161"/>
        <v>-</v>
      </c>
      <c r="CK211" s="82" t="str">
        <f t="shared" si="162"/>
        <v>-</v>
      </c>
    </row>
    <row r="212" spans="1:89" s="82" customFormat="1" ht="18" customHeight="1">
      <c r="A212" s="81" t="str">
        <f>scriv!AH174</f>
        <v/>
      </c>
      <c r="B212" s="81" t="str">
        <f>IF(scriv!D174&lt;&gt;"",scriv!D174,"")</f>
        <v/>
      </c>
      <c r="C212" s="81" t="str">
        <f>IF( scriv!AL174&lt;&gt;"", IF(D212&lt;&gt;"","connection ","")&amp;scriv!AL174,IF(D212&lt;&gt;"","connection",""))</f>
        <v/>
      </c>
      <c r="D212" s="82" t="str">
        <f>scriv!AJ174</f>
        <v/>
      </c>
      <c r="E212" s="82" t="str">
        <f>scriv!AK174</f>
        <v/>
      </c>
      <c r="F212" s="156">
        <f>ROW()</f>
        <v>212</v>
      </c>
      <c r="I212" s="81" t="str">
        <f>IF(scriv!AA174&lt;&gt;"",scriv!AA174,J212)</f>
        <v/>
      </c>
      <c r="J212" s="81" t="str">
        <f>IF(scriv!AB174&lt;&gt;"",scriv!AB174,"")</f>
        <v/>
      </c>
      <c r="K212" s="82" t="str">
        <f t="shared" si="119"/>
        <v>none</v>
      </c>
      <c r="L212" s="82" t="str">
        <f t="shared" si="120"/>
        <v>+++&amp;speakTT=</v>
      </c>
      <c r="M212" s="82" t="str">
        <f t="shared" si="117"/>
        <v>OpenClose</v>
      </c>
      <c r="N212" s="82" t="str">
        <f t="shared" si="121"/>
        <v/>
      </c>
      <c r="O212" s="119" t="str">
        <f t="shared" si="122"/>
        <v/>
      </c>
      <c r="P212" s="81" t="str">
        <f>IF(scriv!I174&lt;&gt;"",scriv!I174,"")</f>
        <v/>
      </c>
      <c r="Q212" s="81" t="str">
        <f>IF(scriv!J174&lt;&gt;"",scriv!J174,"")</f>
        <v/>
      </c>
      <c r="R212" s="81">
        <f>IF(scriv!K174&lt;&gt;"",scriv!K174,
IF(I212&lt;&gt;"",1,$R$36))</f>
        <v>0</v>
      </c>
      <c r="S212" s="81" t="str">
        <f>IF(scriv!L174&lt;&gt;"",scriv!L174,
IF(scriv!AB174&lt;&gt;"",$S$36,"none"))</f>
        <v>none</v>
      </c>
      <c r="T212" s="81" t="str">
        <f>IF(scriv!Q174&lt;&gt;"",scriv!Q174,"")</f>
        <v/>
      </c>
      <c r="U212" s="81" t="str">
        <f>IF(scriv!R174&lt;&gt;"",scriv!R174,"")</f>
        <v/>
      </c>
      <c r="V212" s="81" t="str">
        <f>IF(scriv!S174&lt;&gt;"",scriv!S174,"")</f>
        <v/>
      </c>
      <c r="W212" s="81" t="str">
        <f>IF(scriv!T174&lt;&gt;"",scriv!T174,"")</f>
        <v/>
      </c>
      <c r="X212" s="81" t="str">
        <f>IF($E212="",
( IF(scriv!AD174&lt;&gt;"", LEFT( scriv!AD174, FIND(",",scriv!AD174)-1) &amp; "=" &amp; $AH212 &amp; RIGHT( scriv!AD174, LEN(scriv!AD174) + 1 - FIND(",",scriv!AD174)),
  IF($X$36&lt;&gt;"",LEFT( X$36, FIND(",",X$36)-1) &amp; "=" &amp; $AH212 &amp; RIGHT( X$36, LEN(X$36) + 1 - FIND(",",X$36)),""))),
IF(scriv!M174&lt;&gt;"", LEFT( scriv!M174, FIND(",",scriv!M174)-1) &amp; "=" &amp; $AH212 &amp; RIGHT( scriv!M174, LEN(scriv!M174) + 1 - FIND(",",scriv!M174)),
LEFT( X$37, FIND(",",X$37)-1) &amp; "=" &amp; $AH212 &amp; RIGHT( X$37, LEN(X$37) + 1 - FIND(",",X$37))))</f>
        <v>fadeOn=,0.6</v>
      </c>
      <c r="Y212" s="81" t="str">
        <f>IF($E212="",
( IF(scriv!AE174&lt;&gt;"", LEFT( scriv!AE174, FIND(",",scriv!AE174)-1) &amp; "=" &amp; $AH212 &amp; RIGHT( scriv!AE174, LEN(scriv!AE174) + 1 - FIND(",",scriv!AE174)),
  IF($Y$36&lt;&gt;"",LEFT( Y$36, FIND(",",Y$36)-1) &amp; "=" &amp; $AH212 &amp; RIGHT( Y$36, LEN(Y$36) + 1 - FIND(",",Y$36)),""))),
IF(scriv!N174&lt;&gt;"", LEFT( scriv!N174, FIND(",",scriv!N174)-1) &amp; "=" &amp; $AH212 &amp; RIGHT( scriv!N174, LEN(scriv!N174) + 1 - FIND(",",scriv!N174)),
LEFT( Y$37, FIND(",",Y$37)-1) &amp; "=" &amp; $AH212 &amp; RIGHT( Y$37, LEN(Y$37) + 1 - FIND(",",Y$37))))</f>
        <v>fadeOff=,0.6</v>
      </c>
      <c r="Z212" s="81" t="str">
        <f>IF($E212="",
( IF(scriv!AF174&lt;&gt;"", LEFT( scriv!AF174, FIND(",",scriv!AF174)-1) &amp; "=" &amp; $AH212 &amp; RIGHT( scriv!AF174, LEN(scriv!AF174) + 1 - FIND(",",scriv!AF174)),
  IF($Z$36&lt;&gt;"",LEFT( Z$36, FIND(",",Z$36)-1) &amp; "=" &amp; $AH212 &amp; RIGHT( Z$36, LEN(Z$36) + 1 - FIND(",",Z$36)),""))),
IF(scriv!O174&lt;&gt;"", LEFT( scriv!O174, FIND(",",scriv!O174)-1) &amp; "=" &amp; $AH212 &amp; RIGHT( scriv!O174, LEN(scriv!O174) + 1 - FIND(",",scriv!O174)),
LEFT( Z$37, FIND(",",Z$37)-1) &amp; "=" &amp; $AH212 &amp; RIGHT( Z$37, LEN(Z$37) + 1 - FIND(",",Z$37))))</f>
        <v>drawOpen=,1.2</v>
      </c>
      <c r="AA212" s="81" t="str">
        <f>IF($E212="",
( IF(scriv!AG174&lt;&gt;"", LEFT( scriv!AG174, FIND(",",scriv!AG174)-1) &amp; "=" &amp; $AH212 &amp; RIGHT( scriv!AG174, LEN(scriv!AG174) + 1 - FIND(",",scriv!AG174)),
  IF($AA$36&lt;&gt;"",LEFT( AA$36, FIND(",",AA$36)-1) &amp; "=" &amp; $AH212 &amp; RIGHT( AA$36, LEN(AA$36) + 1 - FIND(",",AA$36)),""))),
IF(scriv!P174&lt;&gt;"", LEFT( scriv!P174, FIND(",",scriv!P174)-1) &amp; "=" &amp; $AH212 &amp; RIGHT( scriv!P174, LEN(scriv!P174) + 1 - FIND(",",scriv!P174)),
LEFT( AA$37, FIND(",",AA$37)-1) &amp; "=" &amp; $AH212 &amp; RIGHT( AA$37, LEN(AA$37) + 1 - FIND(",",AA$37))))</f>
        <v>drawClose=,1.2</v>
      </c>
      <c r="AB212" s="167" t="str">
        <f t="shared" si="116"/>
        <v>noTitle</v>
      </c>
      <c r="AC212" s="167"/>
      <c r="AD212" s="45"/>
      <c r="AE212" s="168"/>
      <c r="AF212" s="169">
        <f>IF(D212="",scriv!B174,"")</f>
        <v>0</v>
      </c>
      <c r="AG212" s="170" t="str">
        <f t="shared" si="123"/>
        <v/>
      </c>
      <c r="AH212" s="169" t="str">
        <f t="shared" si="124"/>
        <v/>
      </c>
      <c r="AI212" s="169" t="str">
        <f t="shared" si="125"/>
        <v/>
      </c>
      <c r="AJ212" s="86">
        <f>ROUNDDOWN( (LEN(scriv!B174)+1) / 2, 0 )</f>
        <v>0</v>
      </c>
      <c r="AK212" s="82">
        <f t="shared" si="126"/>
        <v>0</v>
      </c>
      <c r="AL212" s="82" t="str">
        <f t="shared" si="127"/>
        <v>-</v>
      </c>
      <c r="AM212" s="82" t="str">
        <f t="shared" si="128"/>
        <v>-</v>
      </c>
      <c r="AN212" s="82" t="str">
        <f t="shared" si="129"/>
        <v>-</v>
      </c>
      <c r="AO212" s="82" t="str">
        <f t="shared" si="130"/>
        <v>-</v>
      </c>
      <c r="AP212" s="82" t="str">
        <f t="shared" si="131"/>
        <v>-</v>
      </c>
      <c r="AQ212" s="82" t="str">
        <f t="shared" si="132"/>
        <v>-</v>
      </c>
      <c r="AR212" s="82" t="str">
        <f t="shared" si="133"/>
        <v>-</v>
      </c>
      <c r="AT212" s="82">
        <f t="shared" si="134"/>
        <v>10</v>
      </c>
      <c r="AU212" s="82" t="str">
        <f ca="1">IF(    MAX(OFFSET(AL212,0,0,MATCH("-",AL212:AL$638,0))) = 0,"",
IFERROR(MAX(OFFSET(AL212,0,0,MATCH("-",AL212:AL$638,0))),""))</f>
        <v/>
      </c>
      <c r="AV212" s="82" t="str">
        <f ca="1">IF(    MAX(OFFSET(AM212,0,0,MATCH("-",AM212:AM$638,0))) = 0,"",
IFERROR(MAX(OFFSET(AM212,0,0,MATCH("-",AM212:AM$638,0))),""))</f>
        <v/>
      </c>
      <c r="AW212" s="82" t="str">
        <f ca="1">IF(    MAX(OFFSET(AN212,0,0,MATCH("-",AN212:AN$638,0))) = 0,"",
IFERROR(MAX(OFFSET(AN212,0,0,MATCH("-",AN212:AN$638,0))),""))</f>
        <v/>
      </c>
      <c r="AX212" s="82" t="str">
        <f ca="1">IF(    MAX(OFFSET(AO212,0,0,MATCH("-",AO212:AO$638,0))) = 0,"",
IFERROR(MAX(OFFSET(AO212,0,0,MATCH("-",AO212:AO$638,0))),""))</f>
        <v/>
      </c>
      <c r="AY212" s="82" t="str">
        <f ca="1">IF(    MAX(OFFSET(AP212,0,0,MATCH("-",AP212:AP$638,0))) = 0,"",
IFERROR(MAX(OFFSET(AP212,0,0,MATCH("-",AP212:AP$638,0))),""))</f>
        <v/>
      </c>
      <c r="AZ212" s="82" t="str">
        <f ca="1">IF(    MAX(OFFSET(AQ212,0,0,MATCH("-",AQ212:AQ$638,0))) = 0,"",
IFERROR(MAX(OFFSET(AQ212,0,0,MATCH("-",AQ212:AQ$638,0))),""))</f>
        <v/>
      </c>
      <c r="BA212" s="82" t="str">
        <f ca="1">IF(    MAX(OFFSET(AR212,0,0,MATCH("-",AR212:AR$638,0))) = 0,"",
IFERROR(MAX(OFFSET(AR212,0,0,MATCH("-",AR212:AR$638,0))),""))</f>
        <v/>
      </c>
      <c r="BB212" s="112">
        <f t="shared" ca="1" si="135"/>
        <v>-198</v>
      </c>
      <c r="BC212" s="111" t="str">
        <f t="shared" ca="1" si="136"/>
        <v>Radius</v>
      </c>
      <c r="BD212" s="112">
        <f t="shared" ca="1" si="137"/>
        <v>0</v>
      </c>
      <c r="BE212" s="111">
        <f t="shared" ca="1" si="138"/>
        <v>200</v>
      </c>
      <c r="BF212" s="113" t="e">
        <f t="shared" ca="1" si="139"/>
        <v>#VALUE!</v>
      </c>
      <c r="BG212" s="113" t="e">
        <f t="shared" ca="1" si="140"/>
        <v>#VALUE!</v>
      </c>
      <c r="BH212" s="112">
        <f t="shared" ca="1" si="141"/>
        <v>2000</v>
      </c>
      <c r="BI212" s="112">
        <f t="shared" ca="1" si="142"/>
        <v>200</v>
      </c>
      <c r="BJ212" s="157"/>
      <c r="BK212" s="157"/>
      <c r="BL212" s="158" t="str">
        <f>scriv!AI174</f>
        <v/>
      </c>
      <c r="BM212" s="157"/>
      <c r="BN212" s="157" t="str">
        <f t="shared" si="143"/>
        <v>node</v>
      </c>
      <c r="BO212" s="157"/>
      <c r="BP212" s="159">
        <f t="shared" ca="1" si="144"/>
        <v>0</v>
      </c>
      <c r="BQ212" s="159">
        <f t="shared" ca="1" si="145"/>
        <v>0</v>
      </c>
      <c r="BR212" s="159">
        <f t="shared" si="146"/>
        <v>1</v>
      </c>
      <c r="BS212" s="159" t="str">
        <f t="shared" si="147"/>
        <v>symbol</v>
      </c>
      <c r="BT212" s="157" t="str">
        <f ca="1">IF(scriv!V174&lt;&gt;"",scriv!V174,
IF(E212="",IFERROR(VLOOKUP(BL212,$AH$40:$BT$638,39,FALSE),$BT$36),
$BT$37))</f>
        <v>NodeSquare</v>
      </c>
      <c r="BU212" s="166">
        <f t="shared" ca="1" si="148"/>
        <v>2000</v>
      </c>
      <c r="BV212" s="166">
        <f t="shared" ca="1" si="149"/>
        <v>200</v>
      </c>
      <c r="BW212" s="166">
        <f t="shared" ca="1" si="150"/>
        <v>0</v>
      </c>
      <c r="BX212" s="166">
        <f t="shared" ca="1" si="151"/>
        <v>0</v>
      </c>
      <c r="BY212" s="180" t="str">
        <f t="shared" si="152"/>
        <v/>
      </c>
      <c r="BZ212" s="180" t="str">
        <f t="shared" si="153"/>
        <v/>
      </c>
      <c r="CA212" s="81" t="str">
        <f>IF(scriv!E174&lt;&gt;"",scriv!E174,"")</f>
        <v/>
      </c>
      <c r="CB212" s="82">
        <f t="shared" si="118"/>
        <v>0</v>
      </c>
      <c r="CC212" s="82">
        <f t="shared" si="154"/>
        <v>0</v>
      </c>
      <c r="CD212" s="82" t="str">
        <f t="shared" si="155"/>
        <v>-</v>
      </c>
      <c r="CE212" s="82" t="str">
        <f t="shared" si="156"/>
        <v>-</v>
      </c>
      <c r="CF212" s="82" t="str">
        <f t="shared" si="157"/>
        <v>-</v>
      </c>
      <c r="CG212" s="82" t="str">
        <f t="shared" si="158"/>
        <v>-</v>
      </c>
      <c r="CH212" s="82" t="str">
        <f t="shared" si="159"/>
        <v>-</v>
      </c>
      <c r="CI212" s="82" t="str">
        <f t="shared" si="160"/>
        <v>-</v>
      </c>
      <c r="CJ212" s="82" t="str">
        <f t="shared" si="161"/>
        <v>-</v>
      </c>
      <c r="CK212" s="82" t="str">
        <f t="shared" si="162"/>
        <v>-</v>
      </c>
    </row>
    <row r="213" spans="1:89" s="82" customFormat="1" ht="18" customHeight="1">
      <c r="A213" s="81" t="str">
        <f>scriv!AH175</f>
        <v/>
      </c>
      <c r="B213" s="81" t="str">
        <f>IF(scriv!D175&lt;&gt;"",scriv!D175,"")</f>
        <v/>
      </c>
      <c r="C213" s="81" t="str">
        <f>IF( scriv!AL175&lt;&gt;"", IF(D213&lt;&gt;"","connection ","")&amp;scriv!AL175,IF(D213&lt;&gt;"","connection",""))</f>
        <v/>
      </c>
      <c r="D213" s="82" t="str">
        <f>scriv!AJ175</f>
        <v/>
      </c>
      <c r="E213" s="82" t="str">
        <f>scriv!AK175</f>
        <v/>
      </c>
      <c r="F213" s="156">
        <f>ROW()</f>
        <v>213</v>
      </c>
      <c r="I213" s="81" t="str">
        <f>IF(scriv!AA175&lt;&gt;"",scriv!AA175,J213)</f>
        <v/>
      </c>
      <c r="J213" s="81" t="str">
        <f>IF(scriv!AB175&lt;&gt;"",scriv!AB175,"")</f>
        <v/>
      </c>
      <c r="K213" s="82" t="str">
        <f t="shared" si="119"/>
        <v>none</v>
      </c>
      <c r="L213" s="82" t="str">
        <f t="shared" si="120"/>
        <v>+++&amp;speakTT=</v>
      </c>
      <c r="M213" s="82" t="str">
        <f t="shared" si="117"/>
        <v>OpenClose</v>
      </c>
      <c r="N213" s="82" t="str">
        <f t="shared" si="121"/>
        <v/>
      </c>
      <c r="O213" s="119" t="str">
        <f t="shared" si="122"/>
        <v/>
      </c>
      <c r="P213" s="81" t="str">
        <f>IF(scriv!I175&lt;&gt;"",scriv!I175,"")</f>
        <v/>
      </c>
      <c r="Q213" s="81" t="str">
        <f>IF(scriv!J175&lt;&gt;"",scriv!J175,"")</f>
        <v/>
      </c>
      <c r="R213" s="81">
        <f>IF(scriv!K175&lt;&gt;"",scriv!K175,
IF(I213&lt;&gt;"",1,$R$36))</f>
        <v>0</v>
      </c>
      <c r="S213" s="81" t="str">
        <f>IF(scriv!L175&lt;&gt;"",scriv!L175,
IF(scriv!AB175&lt;&gt;"",$S$36,"none"))</f>
        <v>none</v>
      </c>
      <c r="T213" s="81" t="str">
        <f>IF(scriv!Q175&lt;&gt;"",scriv!Q175,"")</f>
        <v/>
      </c>
      <c r="U213" s="81" t="str">
        <f>IF(scriv!R175&lt;&gt;"",scriv!R175,"")</f>
        <v/>
      </c>
      <c r="V213" s="81" t="str">
        <f>IF(scriv!S175&lt;&gt;"",scriv!S175,"")</f>
        <v/>
      </c>
      <c r="W213" s="81" t="str">
        <f>IF(scriv!T175&lt;&gt;"",scriv!T175,"")</f>
        <v/>
      </c>
      <c r="X213" s="81" t="str">
        <f>IF($E213="",
( IF(scriv!AD175&lt;&gt;"", LEFT( scriv!AD175, FIND(",",scriv!AD175)-1) &amp; "=" &amp; $AH213 &amp; RIGHT( scriv!AD175, LEN(scriv!AD175) + 1 - FIND(",",scriv!AD175)),
  IF($X$36&lt;&gt;"",LEFT( X$36, FIND(",",X$36)-1) &amp; "=" &amp; $AH213 &amp; RIGHT( X$36, LEN(X$36) + 1 - FIND(",",X$36)),""))),
IF(scriv!M175&lt;&gt;"", LEFT( scriv!M175, FIND(",",scriv!M175)-1) &amp; "=" &amp; $AH213 &amp; RIGHT( scriv!M175, LEN(scriv!M175) + 1 - FIND(",",scriv!M175)),
LEFT( X$37, FIND(",",X$37)-1) &amp; "=" &amp; $AH213 &amp; RIGHT( X$37, LEN(X$37) + 1 - FIND(",",X$37))))</f>
        <v>fadeOn=,0.6</v>
      </c>
      <c r="Y213" s="81" t="str">
        <f>IF($E213="",
( IF(scriv!AE175&lt;&gt;"", LEFT( scriv!AE175, FIND(",",scriv!AE175)-1) &amp; "=" &amp; $AH213 &amp; RIGHT( scriv!AE175, LEN(scriv!AE175) + 1 - FIND(",",scriv!AE175)),
  IF($Y$36&lt;&gt;"",LEFT( Y$36, FIND(",",Y$36)-1) &amp; "=" &amp; $AH213 &amp; RIGHT( Y$36, LEN(Y$36) + 1 - FIND(",",Y$36)),""))),
IF(scriv!N175&lt;&gt;"", LEFT( scriv!N175, FIND(",",scriv!N175)-1) &amp; "=" &amp; $AH213 &amp; RIGHT( scriv!N175, LEN(scriv!N175) + 1 - FIND(",",scriv!N175)),
LEFT( Y$37, FIND(",",Y$37)-1) &amp; "=" &amp; $AH213 &amp; RIGHT( Y$37, LEN(Y$37) + 1 - FIND(",",Y$37))))</f>
        <v>fadeOff=,0.6</v>
      </c>
      <c r="Z213" s="81" t="str">
        <f>IF($E213="",
( IF(scriv!AF175&lt;&gt;"", LEFT( scriv!AF175, FIND(",",scriv!AF175)-1) &amp; "=" &amp; $AH213 &amp; RIGHT( scriv!AF175, LEN(scriv!AF175) + 1 - FIND(",",scriv!AF175)),
  IF($Z$36&lt;&gt;"",LEFT( Z$36, FIND(",",Z$36)-1) &amp; "=" &amp; $AH213 &amp; RIGHT( Z$36, LEN(Z$36) + 1 - FIND(",",Z$36)),""))),
IF(scriv!O175&lt;&gt;"", LEFT( scriv!O175, FIND(",",scriv!O175)-1) &amp; "=" &amp; $AH213 &amp; RIGHT( scriv!O175, LEN(scriv!O175) + 1 - FIND(",",scriv!O175)),
LEFT( Z$37, FIND(",",Z$37)-1) &amp; "=" &amp; $AH213 &amp; RIGHT( Z$37, LEN(Z$37) + 1 - FIND(",",Z$37))))</f>
        <v>drawOpen=,1.2</v>
      </c>
      <c r="AA213" s="81" t="str">
        <f>IF($E213="",
( IF(scriv!AG175&lt;&gt;"", LEFT( scriv!AG175, FIND(",",scriv!AG175)-1) &amp; "=" &amp; $AH213 &amp; RIGHT( scriv!AG175, LEN(scriv!AG175) + 1 - FIND(",",scriv!AG175)),
  IF($AA$36&lt;&gt;"",LEFT( AA$36, FIND(",",AA$36)-1) &amp; "=" &amp; $AH213 &amp; RIGHT( AA$36, LEN(AA$36) + 1 - FIND(",",AA$36)),""))),
IF(scriv!P175&lt;&gt;"", LEFT( scriv!P175, FIND(",",scriv!P175)-1) &amp; "=" &amp; $AH213 &amp; RIGHT( scriv!P175, LEN(scriv!P175) + 1 - FIND(",",scriv!P175)),
LEFT( AA$37, FIND(",",AA$37)-1) &amp; "=" &amp; $AH213 &amp; RIGHT( AA$37, LEN(AA$37) + 1 - FIND(",",AA$37))))</f>
        <v>drawClose=,1.2</v>
      </c>
      <c r="AB213" s="167" t="str">
        <f t="shared" si="116"/>
        <v>noTitle</v>
      </c>
      <c r="AC213" s="167"/>
      <c r="AD213" s="45"/>
      <c r="AE213" s="168"/>
      <c r="AF213" s="169">
        <f>IF(D213="",scriv!B175,"")</f>
        <v>0</v>
      </c>
      <c r="AG213" s="170" t="str">
        <f t="shared" si="123"/>
        <v/>
      </c>
      <c r="AH213" s="169" t="str">
        <f t="shared" si="124"/>
        <v/>
      </c>
      <c r="AI213" s="169" t="str">
        <f t="shared" si="125"/>
        <v/>
      </c>
      <c r="AJ213" s="86">
        <f>ROUNDDOWN( (LEN(scriv!B175)+1) / 2, 0 )</f>
        <v>0</v>
      </c>
      <c r="AK213" s="82">
        <f t="shared" si="126"/>
        <v>0</v>
      </c>
      <c r="AL213" s="82" t="str">
        <f t="shared" si="127"/>
        <v>-</v>
      </c>
      <c r="AM213" s="82" t="str">
        <f t="shared" si="128"/>
        <v>-</v>
      </c>
      <c r="AN213" s="82" t="str">
        <f t="shared" si="129"/>
        <v>-</v>
      </c>
      <c r="AO213" s="82" t="str">
        <f t="shared" si="130"/>
        <v>-</v>
      </c>
      <c r="AP213" s="82" t="str">
        <f t="shared" si="131"/>
        <v>-</v>
      </c>
      <c r="AQ213" s="82" t="str">
        <f t="shared" si="132"/>
        <v>-</v>
      </c>
      <c r="AR213" s="82" t="str">
        <f t="shared" si="133"/>
        <v>-</v>
      </c>
      <c r="AT213" s="82">
        <f t="shared" si="134"/>
        <v>10</v>
      </c>
      <c r="AU213" s="82" t="str">
        <f ca="1">IF(    MAX(OFFSET(AL213,0,0,MATCH("-",AL213:AL$638,0))) = 0,"",
IFERROR(MAX(OFFSET(AL213,0,0,MATCH("-",AL213:AL$638,0))),""))</f>
        <v/>
      </c>
      <c r="AV213" s="82" t="str">
        <f ca="1">IF(    MAX(OFFSET(AM213,0,0,MATCH("-",AM213:AM$638,0))) = 0,"",
IFERROR(MAX(OFFSET(AM213,0,0,MATCH("-",AM213:AM$638,0))),""))</f>
        <v/>
      </c>
      <c r="AW213" s="82" t="str">
        <f ca="1">IF(    MAX(OFFSET(AN213,0,0,MATCH("-",AN213:AN$638,0))) = 0,"",
IFERROR(MAX(OFFSET(AN213,0,0,MATCH("-",AN213:AN$638,0))),""))</f>
        <v/>
      </c>
      <c r="AX213" s="82" t="str">
        <f ca="1">IF(    MAX(OFFSET(AO213,0,0,MATCH("-",AO213:AO$638,0))) = 0,"",
IFERROR(MAX(OFFSET(AO213,0,0,MATCH("-",AO213:AO$638,0))),""))</f>
        <v/>
      </c>
      <c r="AY213" s="82" t="str">
        <f ca="1">IF(    MAX(OFFSET(AP213,0,0,MATCH("-",AP213:AP$638,0))) = 0,"",
IFERROR(MAX(OFFSET(AP213,0,0,MATCH("-",AP213:AP$638,0))),""))</f>
        <v/>
      </c>
      <c r="AZ213" s="82" t="str">
        <f ca="1">IF(    MAX(OFFSET(AQ213,0,0,MATCH("-",AQ213:AQ$638,0))) = 0,"",
IFERROR(MAX(OFFSET(AQ213,0,0,MATCH("-",AQ213:AQ$638,0))),""))</f>
        <v/>
      </c>
      <c r="BA213" s="82" t="str">
        <f ca="1">IF(    MAX(OFFSET(AR213,0,0,MATCH("-",AR213:AR$638,0))) = 0,"",
IFERROR(MAX(OFFSET(AR213,0,0,MATCH("-",AR213:AR$638,0))),""))</f>
        <v/>
      </c>
      <c r="BB213" s="112">
        <f t="shared" ca="1" si="135"/>
        <v>-198</v>
      </c>
      <c r="BC213" s="111" t="str">
        <f t="shared" ca="1" si="136"/>
        <v>Radius</v>
      </c>
      <c r="BD213" s="112">
        <f t="shared" ca="1" si="137"/>
        <v>0</v>
      </c>
      <c r="BE213" s="111">
        <f t="shared" ca="1" si="138"/>
        <v>200</v>
      </c>
      <c r="BF213" s="113" t="e">
        <f t="shared" ca="1" si="139"/>
        <v>#VALUE!</v>
      </c>
      <c r="BG213" s="113" t="e">
        <f t="shared" ca="1" si="140"/>
        <v>#VALUE!</v>
      </c>
      <c r="BH213" s="112">
        <f t="shared" ca="1" si="141"/>
        <v>2000</v>
      </c>
      <c r="BI213" s="112">
        <f t="shared" ca="1" si="142"/>
        <v>200</v>
      </c>
      <c r="BJ213" s="157"/>
      <c r="BK213" s="157"/>
      <c r="BL213" s="158" t="str">
        <f>scriv!AI175</f>
        <v/>
      </c>
      <c r="BM213" s="157"/>
      <c r="BN213" s="157" t="str">
        <f t="shared" si="143"/>
        <v>node</v>
      </c>
      <c r="BO213" s="157"/>
      <c r="BP213" s="159">
        <f t="shared" ca="1" si="144"/>
        <v>0</v>
      </c>
      <c r="BQ213" s="159">
        <f t="shared" ca="1" si="145"/>
        <v>0</v>
      </c>
      <c r="BR213" s="159">
        <f t="shared" si="146"/>
        <v>1</v>
      </c>
      <c r="BS213" s="159" t="str">
        <f t="shared" si="147"/>
        <v>symbol</v>
      </c>
      <c r="BT213" s="157" t="str">
        <f ca="1">IF(scriv!V175&lt;&gt;"",scriv!V175,
IF(E213="",IFERROR(VLOOKUP(BL213,$AH$40:$BT$638,39,FALSE),$BT$36),
$BT$37))</f>
        <v>NodeSquare</v>
      </c>
      <c r="BU213" s="166">
        <f t="shared" ca="1" si="148"/>
        <v>2000</v>
      </c>
      <c r="BV213" s="166">
        <f t="shared" ca="1" si="149"/>
        <v>200</v>
      </c>
      <c r="BW213" s="166">
        <f t="shared" ca="1" si="150"/>
        <v>0</v>
      </c>
      <c r="BX213" s="166">
        <f t="shared" ca="1" si="151"/>
        <v>0</v>
      </c>
      <c r="BY213" s="180" t="str">
        <f t="shared" si="152"/>
        <v/>
      </c>
      <c r="BZ213" s="180" t="str">
        <f t="shared" si="153"/>
        <v/>
      </c>
      <c r="CA213" s="81" t="str">
        <f>IF(scriv!E175&lt;&gt;"",scriv!E175,"")</f>
        <v/>
      </c>
      <c r="CB213" s="82">
        <f t="shared" si="118"/>
        <v>0</v>
      </c>
      <c r="CC213" s="82">
        <f t="shared" si="154"/>
        <v>0</v>
      </c>
      <c r="CD213" s="82" t="str">
        <f t="shared" si="155"/>
        <v>-</v>
      </c>
      <c r="CE213" s="82" t="str">
        <f t="shared" si="156"/>
        <v>-</v>
      </c>
      <c r="CF213" s="82" t="str">
        <f t="shared" si="157"/>
        <v>-</v>
      </c>
      <c r="CG213" s="82" t="str">
        <f t="shared" si="158"/>
        <v>-</v>
      </c>
      <c r="CH213" s="82" t="str">
        <f t="shared" si="159"/>
        <v>-</v>
      </c>
      <c r="CI213" s="82" t="str">
        <f t="shared" si="160"/>
        <v>-</v>
      </c>
      <c r="CJ213" s="82" t="str">
        <f t="shared" si="161"/>
        <v>-</v>
      </c>
      <c r="CK213" s="82" t="str">
        <f t="shared" si="162"/>
        <v>-</v>
      </c>
    </row>
    <row r="214" spans="1:89" s="82" customFormat="1" ht="18" customHeight="1">
      <c r="A214" s="81" t="str">
        <f>scriv!AH176</f>
        <v/>
      </c>
      <c r="B214" s="81" t="str">
        <f>IF(scriv!D176&lt;&gt;"",scriv!D176,"")</f>
        <v/>
      </c>
      <c r="C214" s="81" t="str">
        <f>IF( scriv!AL176&lt;&gt;"", IF(D214&lt;&gt;"","connection ","")&amp;scriv!AL176,IF(D214&lt;&gt;"","connection",""))</f>
        <v/>
      </c>
      <c r="D214" s="82" t="str">
        <f>scriv!AJ176</f>
        <v/>
      </c>
      <c r="E214" s="82" t="str">
        <f>scriv!AK176</f>
        <v/>
      </c>
      <c r="F214" s="156">
        <f>ROW()</f>
        <v>214</v>
      </c>
      <c r="I214" s="81" t="str">
        <f>IF(scriv!AA176&lt;&gt;"",scriv!AA176,J214)</f>
        <v/>
      </c>
      <c r="J214" s="81" t="str">
        <f>IF(scriv!AB176&lt;&gt;"",scriv!AB176,"")</f>
        <v/>
      </c>
      <c r="K214" s="82" t="str">
        <f t="shared" si="119"/>
        <v>none</v>
      </c>
      <c r="L214" s="82" t="str">
        <f t="shared" si="120"/>
        <v>+++&amp;speakTT=</v>
      </c>
      <c r="M214" s="82" t="str">
        <f t="shared" si="117"/>
        <v>OpenClose</v>
      </c>
      <c r="N214" s="82" t="str">
        <f t="shared" si="121"/>
        <v/>
      </c>
      <c r="O214" s="119" t="str">
        <f t="shared" si="122"/>
        <v/>
      </c>
      <c r="P214" s="81" t="str">
        <f>IF(scriv!I176&lt;&gt;"",scriv!I176,"")</f>
        <v/>
      </c>
      <c r="Q214" s="81" t="str">
        <f>IF(scriv!J176&lt;&gt;"",scriv!J176,"")</f>
        <v/>
      </c>
      <c r="R214" s="81">
        <f>IF(scriv!K176&lt;&gt;"",scriv!K176,
IF(I214&lt;&gt;"",1,$R$36))</f>
        <v>0</v>
      </c>
      <c r="S214" s="81" t="str">
        <f>IF(scriv!L176&lt;&gt;"",scriv!L176,
IF(scriv!AB176&lt;&gt;"",$S$36,"none"))</f>
        <v>none</v>
      </c>
      <c r="T214" s="81" t="str">
        <f>IF(scriv!Q176&lt;&gt;"",scriv!Q176,"")</f>
        <v/>
      </c>
      <c r="U214" s="81" t="str">
        <f>IF(scriv!R176&lt;&gt;"",scriv!R176,"")</f>
        <v/>
      </c>
      <c r="V214" s="81" t="str">
        <f>IF(scriv!S176&lt;&gt;"",scriv!S176,"")</f>
        <v/>
      </c>
      <c r="W214" s="81" t="str">
        <f>IF(scriv!T176&lt;&gt;"",scriv!T176,"")</f>
        <v/>
      </c>
      <c r="X214" s="81" t="str">
        <f>IF($E214="",
( IF(scriv!AD176&lt;&gt;"", LEFT( scriv!AD176, FIND(",",scriv!AD176)-1) &amp; "=" &amp; $AH214 &amp; RIGHT( scriv!AD176, LEN(scriv!AD176) + 1 - FIND(",",scriv!AD176)),
  IF($X$36&lt;&gt;"",LEFT( X$36, FIND(",",X$36)-1) &amp; "=" &amp; $AH214 &amp; RIGHT( X$36, LEN(X$36) + 1 - FIND(",",X$36)),""))),
IF(scriv!M176&lt;&gt;"", LEFT( scriv!M176, FIND(",",scriv!M176)-1) &amp; "=" &amp; $AH214 &amp; RIGHT( scriv!M176, LEN(scriv!M176) + 1 - FIND(",",scriv!M176)),
LEFT( X$37, FIND(",",X$37)-1) &amp; "=" &amp; $AH214 &amp; RIGHT( X$37, LEN(X$37) + 1 - FIND(",",X$37))))</f>
        <v>fadeOn=,0.6</v>
      </c>
      <c r="Y214" s="81" t="str">
        <f>IF($E214="",
( IF(scriv!AE176&lt;&gt;"", LEFT( scriv!AE176, FIND(",",scriv!AE176)-1) &amp; "=" &amp; $AH214 &amp; RIGHT( scriv!AE176, LEN(scriv!AE176) + 1 - FIND(",",scriv!AE176)),
  IF($Y$36&lt;&gt;"",LEFT( Y$36, FIND(",",Y$36)-1) &amp; "=" &amp; $AH214 &amp; RIGHT( Y$36, LEN(Y$36) + 1 - FIND(",",Y$36)),""))),
IF(scriv!N176&lt;&gt;"", LEFT( scriv!N176, FIND(",",scriv!N176)-1) &amp; "=" &amp; $AH214 &amp; RIGHT( scriv!N176, LEN(scriv!N176) + 1 - FIND(",",scriv!N176)),
LEFT( Y$37, FIND(",",Y$37)-1) &amp; "=" &amp; $AH214 &amp; RIGHT( Y$37, LEN(Y$37) + 1 - FIND(",",Y$37))))</f>
        <v>fadeOff=,0.6</v>
      </c>
      <c r="Z214" s="81" t="str">
        <f>IF($E214="",
( IF(scriv!AF176&lt;&gt;"", LEFT( scriv!AF176, FIND(",",scriv!AF176)-1) &amp; "=" &amp; $AH214 &amp; RIGHT( scriv!AF176, LEN(scriv!AF176) + 1 - FIND(",",scriv!AF176)),
  IF($Z$36&lt;&gt;"",LEFT( Z$36, FIND(",",Z$36)-1) &amp; "=" &amp; $AH214 &amp; RIGHT( Z$36, LEN(Z$36) + 1 - FIND(",",Z$36)),""))),
IF(scriv!O176&lt;&gt;"", LEFT( scriv!O176, FIND(",",scriv!O176)-1) &amp; "=" &amp; $AH214 &amp; RIGHT( scriv!O176, LEN(scriv!O176) + 1 - FIND(",",scriv!O176)),
LEFT( Z$37, FIND(",",Z$37)-1) &amp; "=" &amp; $AH214 &amp; RIGHT( Z$37, LEN(Z$37) + 1 - FIND(",",Z$37))))</f>
        <v>drawOpen=,1.2</v>
      </c>
      <c r="AA214" s="81" t="str">
        <f>IF($E214="",
( IF(scriv!AG176&lt;&gt;"", LEFT( scriv!AG176, FIND(",",scriv!AG176)-1) &amp; "=" &amp; $AH214 &amp; RIGHT( scriv!AG176, LEN(scriv!AG176) + 1 - FIND(",",scriv!AG176)),
  IF($AA$36&lt;&gt;"",LEFT( AA$36, FIND(",",AA$36)-1) &amp; "=" &amp; $AH214 &amp; RIGHT( AA$36, LEN(AA$36) + 1 - FIND(",",AA$36)),""))),
IF(scriv!P176&lt;&gt;"", LEFT( scriv!P176, FIND(",",scriv!P176)-1) &amp; "=" &amp; $AH214 &amp; RIGHT( scriv!P176, LEN(scriv!P176) + 1 - FIND(",",scriv!P176)),
LEFT( AA$37, FIND(",",AA$37)-1) &amp; "=" &amp; $AH214 &amp; RIGHT( AA$37, LEN(AA$37) + 1 - FIND(",",AA$37))))</f>
        <v>drawClose=,1.2</v>
      </c>
      <c r="AB214" s="167" t="str">
        <f t="shared" si="116"/>
        <v>noTitle</v>
      </c>
      <c r="AC214" s="167"/>
      <c r="AD214" s="45"/>
      <c r="AE214" s="168"/>
      <c r="AF214" s="169">
        <f>IF(D214="",scriv!B176,"")</f>
        <v>0</v>
      </c>
      <c r="AG214" s="170" t="str">
        <f t="shared" si="123"/>
        <v/>
      </c>
      <c r="AH214" s="169" t="str">
        <f t="shared" si="124"/>
        <v/>
      </c>
      <c r="AI214" s="169" t="str">
        <f t="shared" si="125"/>
        <v/>
      </c>
      <c r="AJ214" s="86">
        <f>ROUNDDOWN( (LEN(scriv!B176)+1) / 2, 0 )</f>
        <v>0</v>
      </c>
      <c r="AK214" s="82">
        <f t="shared" si="126"/>
        <v>0</v>
      </c>
      <c r="AL214" s="82" t="str">
        <f t="shared" si="127"/>
        <v>-</v>
      </c>
      <c r="AM214" s="82" t="str">
        <f t="shared" si="128"/>
        <v>-</v>
      </c>
      <c r="AN214" s="82" t="str">
        <f t="shared" si="129"/>
        <v>-</v>
      </c>
      <c r="AO214" s="82" t="str">
        <f t="shared" si="130"/>
        <v>-</v>
      </c>
      <c r="AP214" s="82" t="str">
        <f t="shared" si="131"/>
        <v>-</v>
      </c>
      <c r="AQ214" s="82" t="str">
        <f t="shared" si="132"/>
        <v>-</v>
      </c>
      <c r="AR214" s="82" t="str">
        <f t="shared" si="133"/>
        <v>-</v>
      </c>
      <c r="AT214" s="82">
        <f t="shared" si="134"/>
        <v>10</v>
      </c>
      <c r="AU214" s="82" t="str">
        <f ca="1">IF(    MAX(OFFSET(AL214,0,0,MATCH("-",AL214:AL$638,0))) = 0,"",
IFERROR(MAX(OFFSET(AL214,0,0,MATCH("-",AL214:AL$638,0))),""))</f>
        <v/>
      </c>
      <c r="AV214" s="82" t="str">
        <f ca="1">IF(    MAX(OFFSET(AM214,0,0,MATCH("-",AM214:AM$638,0))) = 0,"",
IFERROR(MAX(OFFSET(AM214,0,0,MATCH("-",AM214:AM$638,0))),""))</f>
        <v/>
      </c>
      <c r="AW214" s="82" t="str">
        <f ca="1">IF(    MAX(OFFSET(AN214,0,0,MATCH("-",AN214:AN$638,0))) = 0,"",
IFERROR(MAX(OFFSET(AN214,0,0,MATCH("-",AN214:AN$638,0))),""))</f>
        <v/>
      </c>
      <c r="AX214" s="82" t="str">
        <f ca="1">IF(    MAX(OFFSET(AO214,0,0,MATCH("-",AO214:AO$638,0))) = 0,"",
IFERROR(MAX(OFFSET(AO214,0,0,MATCH("-",AO214:AO$638,0))),""))</f>
        <v/>
      </c>
      <c r="AY214" s="82" t="str">
        <f ca="1">IF(    MAX(OFFSET(AP214,0,0,MATCH("-",AP214:AP$638,0))) = 0,"",
IFERROR(MAX(OFFSET(AP214,0,0,MATCH("-",AP214:AP$638,0))),""))</f>
        <v/>
      </c>
      <c r="AZ214" s="82" t="str">
        <f ca="1">IF(    MAX(OFFSET(AQ214,0,0,MATCH("-",AQ214:AQ$638,0))) = 0,"",
IFERROR(MAX(OFFSET(AQ214,0,0,MATCH("-",AQ214:AQ$638,0))),""))</f>
        <v/>
      </c>
      <c r="BA214" s="82" t="str">
        <f ca="1">IF(    MAX(OFFSET(AR214,0,0,MATCH("-",AR214:AR$638,0))) = 0,"",
IFERROR(MAX(OFFSET(AR214,0,0,MATCH("-",AR214:AR$638,0))),""))</f>
        <v/>
      </c>
      <c r="BB214" s="112">
        <f t="shared" ca="1" si="135"/>
        <v>-198</v>
      </c>
      <c r="BC214" s="111" t="str">
        <f t="shared" ca="1" si="136"/>
        <v>Radius</v>
      </c>
      <c r="BD214" s="112">
        <f t="shared" ca="1" si="137"/>
        <v>0</v>
      </c>
      <c r="BE214" s="111">
        <f t="shared" ca="1" si="138"/>
        <v>200</v>
      </c>
      <c r="BF214" s="113" t="e">
        <f t="shared" ca="1" si="139"/>
        <v>#VALUE!</v>
      </c>
      <c r="BG214" s="113" t="e">
        <f t="shared" ca="1" si="140"/>
        <v>#VALUE!</v>
      </c>
      <c r="BH214" s="112">
        <f t="shared" ca="1" si="141"/>
        <v>2000</v>
      </c>
      <c r="BI214" s="112">
        <f t="shared" ca="1" si="142"/>
        <v>200</v>
      </c>
      <c r="BJ214" s="157"/>
      <c r="BK214" s="157"/>
      <c r="BL214" s="158" t="str">
        <f>scriv!AI176</f>
        <v/>
      </c>
      <c r="BM214" s="157"/>
      <c r="BN214" s="157" t="str">
        <f t="shared" si="143"/>
        <v>node</v>
      </c>
      <c r="BO214" s="157"/>
      <c r="BP214" s="159">
        <f t="shared" ca="1" si="144"/>
        <v>0</v>
      </c>
      <c r="BQ214" s="159">
        <f t="shared" ca="1" si="145"/>
        <v>0</v>
      </c>
      <c r="BR214" s="159">
        <f t="shared" si="146"/>
        <v>1</v>
      </c>
      <c r="BS214" s="159" t="str">
        <f t="shared" si="147"/>
        <v>symbol</v>
      </c>
      <c r="BT214" s="157" t="str">
        <f ca="1">IF(scriv!V176&lt;&gt;"",scriv!V176,
IF(E214="",IFERROR(VLOOKUP(BL214,$AH$40:$BT$638,39,FALSE),$BT$36),
$BT$37))</f>
        <v>NodeSquare</v>
      </c>
      <c r="BU214" s="166">
        <f t="shared" ca="1" si="148"/>
        <v>2000</v>
      </c>
      <c r="BV214" s="166">
        <f t="shared" ca="1" si="149"/>
        <v>200</v>
      </c>
      <c r="BW214" s="166">
        <f t="shared" ca="1" si="150"/>
        <v>0</v>
      </c>
      <c r="BX214" s="166">
        <f t="shared" ca="1" si="151"/>
        <v>0</v>
      </c>
      <c r="BY214" s="180" t="str">
        <f t="shared" si="152"/>
        <v/>
      </c>
      <c r="BZ214" s="180" t="str">
        <f t="shared" si="153"/>
        <v/>
      </c>
      <c r="CA214" s="81" t="str">
        <f>IF(scriv!E176&lt;&gt;"",scriv!E176,"")</f>
        <v/>
      </c>
      <c r="CB214" s="82">
        <f t="shared" si="118"/>
        <v>0</v>
      </c>
      <c r="CC214" s="82">
        <f t="shared" si="154"/>
        <v>0</v>
      </c>
      <c r="CD214" s="82" t="str">
        <f t="shared" si="155"/>
        <v>-</v>
      </c>
      <c r="CE214" s="82" t="str">
        <f t="shared" si="156"/>
        <v>-</v>
      </c>
      <c r="CF214" s="82" t="str">
        <f t="shared" si="157"/>
        <v>-</v>
      </c>
      <c r="CG214" s="82" t="str">
        <f t="shared" si="158"/>
        <v>-</v>
      </c>
      <c r="CH214" s="82" t="str">
        <f t="shared" si="159"/>
        <v>-</v>
      </c>
      <c r="CI214" s="82" t="str">
        <f t="shared" si="160"/>
        <v>-</v>
      </c>
      <c r="CJ214" s="82" t="str">
        <f t="shared" si="161"/>
        <v>-</v>
      </c>
      <c r="CK214" s="82" t="str">
        <f t="shared" si="162"/>
        <v>-</v>
      </c>
    </row>
    <row r="215" spans="1:89" s="82" customFormat="1" ht="18" customHeight="1">
      <c r="A215" s="81" t="str">
        <f>scriv!AH177</f>
        <v/>
      </c>
      <c r="B215" s="81" t="str">
        <f>IF(scriv!D177&lt;&gt;"",scriv!D177,"")</f>
        <v/>
      </c>
      <c r="C215" s="81" t="str">
        <f>IF( scriv!AL177&lt;&gt;"", IF(D215&lt;&gt;"","connection ","")&amp;scriv!AL177,IF(D215&lt;&gt;"","connection",""))</f>
        <v/>
      </c>
      <c r="D215" s="82" t="str">
        <f>scriv!AJ177</f>
        <v/>
      </c>
      <c r="E215" s="82" t="str">
        <f>scriv!AK177</f>
        <v/>
      </c>
      <c r="F215" s="156">
        <f>ROW()</f>
        <v>215</v>
      </c>
      <c r="I215" s="81" t="str">
        <f>IF(scriv!AA177&lt;&gt;"",scriv!AA177,J215)</f>
        <v/>
      </c>
      <c r="J215" s="81" t="str">
        <f>IF(scriv!AB177&lt;&gt;"",scriv!AB177,"")</f>
        <v/>
      </c>
      <c r="K215" s="82" t="str">
        <f t="shared" si="119"/>
        <v>none</v>
      </c>
      <c r="L215" s="82" t="str">
        <f t="shared" si="120"/>
        <v>+++&amp;speakTT=</v>
      </c>
      <c r="M215" s="82" t="str">
        <f t="shared" si="117"/>
        <v>OpenClose</v>
      </c>
      <c r="N215" s="82" t="str">
        <f t="shared" si="121"/>
        <v/>
      </c>
      <c r="O215" s="119" t="str">
        <f t="shared" si="122"/>
        <v/>
      </c>
      <c r="P215" s="81" t="str">
        <f>IF(scriv!I177&lt;&gt;"",scriv!I177,"")</f>
        <v/>
      </c>
      <c r="Q215" s="81" t="str">
        <f>IF(scriv!J177&lt;&gt;"",scriv!J177,"")</f>
        <v/>
      </c>
      <c r="R215" s="81">
        <f>IF(scriv!K177&lt;&gt;"",scriv!K177,
IF(I215&lt;&gt;"",1,$R$36))</f>
        <v>0</v>
      </c>
      <c r="S215" s="81" t="str">
        <f>IF(scriv!L177&lt;&gt;"",scriv!L177,
IF(scriv!AB177&lt;&gt;"",$S$36,"none"))</f>
        <v>none</v>
      </c>
      <c r="T215" s="81" t="str">
        <f>IF(scriv!Q177&lt;&gt;"",scriv!Q177,"")</f>
        <v/>
      </c>
      <c r="U215" s="81" t="str">
        <f>IF(scriv!R177&lt;&gt;"",scriv!R177,"")</f>
        <v/>
      </c>
      <c r="V215" s="81" t="str">
        <f>IF(scriv!S177&lt;&gt;"",scriv!S177,"")</f>
        <v/>
      </c>
      <c r="W215" s="81" t="str">
        <f>IF(scriv!T177&lt;&gt;"",scriv!T177,"")</f>
        <v/>
      </c>
      <c r="X215" s="81" t="str">
        <f>IF($E215="",
( IF(scriv!AD177&lt;&gt;"", LEFT( scriv!AD177, FIND(",",scriv!AD177)-1) &amp; "=" &amp; $AH215 &amp; RIGHT( scriv!AD177, LEN(scriv!AD177) + 1 - FIND(",",scriv!AD177)),
  IF($X$36&lt;&gt;"",LEFT( X$36, FIND(",",X$36)-1) &amp; "=" &amp; $AH215 &amp; RIGHT( X$36, LEN(X$36) + 1 - FIND(",",X$36)),""))),
IF(scriv!M177&lt;&gt;"", LEFT( scriv!M177, FIND(",",scriv!M177)-1) &amp; "=" &amp; $AH215 &amp; RIGHT( scriv!M177, LEN(scriv!M177) + 1 - FIND(",",scriv!M177)),
LEFT( X$37, FIND(",",X$37)-1) &amp; "=" &amp; $AH215 &amp; RIGHT( X$37, LEN(X$37) + 1 - FIND(",",X$37))))</f>
        <v>fadeOn=,0.6</v>
      </c>
      <c r="Y215" s="81" t="str">
        <f>IF($E215="",
( IF(scriv!AE177&lt;&gt;"", LEFT( scriv!AE177, FIND(",",scriv!AE177)-1) &amp; "=" &amp; $AH215 &amp; RIGHT( scriv!AE177, LEN(scriv!AE177) + 1 - FIND(",",scriv!AE177)),
  IF($Y$36&lt;&gt;"",LEFT( Y$36, FIND(",",Y$36)-1) &amp; "=" &amp; $AH215 &amp; RIGHT( Y$36, LEN(Y$36) + 1 - FIND(",",Y$36)),""))),
IF(scriv!N177&lt;&gt;"", LEFT( scriv!N177, FIND(",",scriv!N177)-1) &amp; "=" &amp; $AH215 &amp; RIGHT( scriv!N177, LEN(scriv!N177) + 1 - FIND(",",scriv!N177)),
LEFT( Y$37, FIND(",",Y$37)-1) &amp; "=" &amp; $AH215 &amp; RIGHT( Y$37, LEN(Y$37) + 1 - FIND(",",Y$37))))</f>
        <v>fadeOff=,0.6</v>
      </c>
      <c r="Z215" s="81" t="str">
        <f>IF($E215="",
( IF(scriv!AF177&lt;&gt;"", LEFT( scriv!AF177, FIND(",",scriv!AF177)-1) &amp; "=" &amp; $AH215 &amp; RIGHT( scriv!AF177, LEN(scriv!AF177) + 1 - FIND(",",scriv!AF177)),
  IF($Z$36&lt;&gt;"",LEFT( Z$36, FIND(",",Z$36)-1) &amp; "=" &amp; $AH215 &amp; RIGHT( Z$36, LEN(Z$36) + 1 - FIND(",",Z$36)),""))),
IF(scriv!O177&lt;&gt;"", LEFT( scriv!O177, FIND(",",scriv!O177)-1) &amp; "=" &amp; $AH215 &amp; RIGHT( scriv!O177, LEN(scriv!O177) + 1 - FIND(",",scriv!O177)),
LEFT( Z$37, FIND(",",Z$37)-1) &amp; "=" &amp; $AH215 &amp; RIGHT( Z$37, LEN(Z$37) + 1 - FIND(",",Z$37))))</f>
        <v>drawOpen=,1.2</v>
      </c>
      <c r="AA215" s="81" t="str">
        <f>IF($E215="",
( IF(scriv!AG177&lt;&gt;"", LEFT( scriv!AG177, FIND(",",scriv!AG177)-1) &amp; "=" &amp; $AH215 &amp; RIGHT( scriv!AG177, LEN(scriv!AG177) + 1 - FIND(",",scriv!AG177)),
  IF($AA$36&lt;&gt;"",LEFT( AA$36, FIND(",",AA$36)-1) &amp; "=" &amp; $AH215 &amp; RIGHT( AA$36, LEN(AA$36) + 1 - FIND(",",AA$36)),""))),
IF(scriv!P177&lt;&gt;"", LEFT( scriv!P177, FIND(",",scriv!P177)-1) &amp; "=" &amp; $AH215 &amp; RIGHT( scriv!P177, LEN(scriv!P177) + 1 - FIND(",",scriv!P177)),
LEFT( AA$37, FIND(",",AA$37)-1) &amp; "=" &amp; $AH215 &amp; RIGHT( AA$37, LEN(AA$37) + 1 - FIND(",",AA$37))))</f>
        <v>drawClose=,1.2</v>
      </c>
      <c r="AB215" s="167" t="str">
        <f t="shared" si="116"/>
        <v>noTitle</v>
      </c>
      <c r="AC215" s="167"/>
      <c r="AD215" s="45"/>
      <c r="AE215" s="168"/>
      <c r="AF215" s="169">
        <f>IF(D215="",scriv!B177,"")</f>
        <v>0</v>
      </c>
      <c r="AG215" s="170" t="str">
        <f t="shared" si="123"/>
        <v/>
      </c>
      <c r="AH215" s="169" t="str">
        <f t="shared" si="124"/>
        <v/>
      </c>
      <c r="AI215" s="169" t="str">
        <f t="shared" si="125"/>
        <v/>
      </c>
      <c r="AJ215" s="86">
        <f>ROUNDDOWN( (LEN(scriv!B177)+1) / 2, 0 )</f>
        <v>0</v>
      </c>
      <c r="AK215" s="82">
        <f t="shared" si="126"/>
        <v>0</v>
      </c>
      <c r="AL215" s="82" t="str">
        <f t="shared" si="127"/>
        <v>-</v>
      </c>
      <c r="AM215" s="82" t="str">
        <f t="shared" si="128"/>
        <v>-</v>
      </c>
      <c r="AN215" s="82" t="str">
        <f t="shared" si="129"/>
        <v>-</v>
      </c>
      <c r="AO215" s="82" t="str">
        <f t="shared" si="130"/>
        <v>-</v>
      </c>
      <c r="AP215" s="82" t="str">
        <f t="shared" si="131"/>
        <v>-</v>
      </c>
      <c r="AQ215" s="82" t="str">
        <f t="shared" si="132"/>
        <v>-</v>
      </c>
      <c r="AR215" s="82" t="str">
        <f t="shared" si="133"/>
        <v>-</v>
      </c>
      <c r="AT215" s="82">
        <f t="shared" si="134"/>
        <v>10</v>
      </c>
      <c r="AU215" s="82" t="str">
        <f ca="1">IF(    MAX(OFFSET(AL215,0,0,MATCH("-",AL215:AL$638,0))) = 0,"",
IFERROR(MAX(OFFSET(AL215,0,0,MATCH("-",AL215:AL$638,0))),""))</f>
        <v/>
      </c>
      <c r="AV215" s="82" t="str">
        <f ca="1">IF(    MAX(OFFSET(AM215,0,0,MATCH("-",AM215:AM$638,0))) = 0,"",
IFERROR(MAX(OFFSET(AM215,0,0,MATCH("-",AM215:AM$638,0))),""))</f>
        <v/>
      </c>
      <c r="AW215" s="82" t="str">
        <f ca="1">IF(    MAX(OFFSET(AN215,0,0,MATCH("-",AN215:AN$638,0))) = 0,"",
IFERROR(MAX(OFFSET(AN215,0,0,MATCH("-",AN215:AN$638,0))),""))</f>
        <v/>
      </c>
      <c r="AX215" s="82" t="str">
        <f ca="1">IF(    MAX(OFFSET(AO215,0,0,MATCH("-",AO215:AO$638,0))) = 0,"",
IFERROR(MAX(OFFSET(AO215,0,0,MATCH("-",AO215:AO$638,0))),""))</f>
        <v/>
      </c>
      <c r="AY215" s="82" t="str">
        <f ca="1">IF(    MAX(OFFSET(AP215,0,0,MATCH("-",AP215:AP$638,0))) = 0,"",
IFERROR(MAX(OFFSET(AP215,0,0,MATCH("-",AP215:AP$638,0))),""))</f>
        <v/>
      </c>
      <c r="AZ215" s="82" t="str">
        <f ca="1">IF(    MAX(OFFSET(AQ215,0,0,MATCH("-",AQ215:AQ$638,0))) = 0,"",
IFERROR(MAX(OFFSET(AQ215,0,0,MATCH("-",AQ215:AQ$638,0))),""))</f>
        <v/>
      </c>
      <c r="BA215" s="82" t="str">
        <f ca="1">IF(    MAX(OFFSET(AR215,0,0,MATCH("-",AR215:AR$638,0))) = 0,"",
IFERROR(MAX(OFFSET(AR215,0,0,MATCH("-",AR215:AR$638,0))),""))</f>
        <v/>
      </c>
      <c r="BB215" s="112">
        <f t="shared" ca="1" si="135"/>
        <v>-198</v>
      </c>
      <c r="BC215" s="111" t="str">
        <f t="shared" ca="1" si="136"/>
        <v>Radius</v>
      </c>
      <c r="BD215" s="112">
        <f t="shared" ca="1" si="137"/>
        <v>0</v>
      </c>
      <c r="BE215" s="111">
        <f t="shared" ca="1" si="138"/>
        <v>200</v>
      </c>
      <c r="BF215" s="113" t="e">
        <f t="shared" ca="1" si="139"/>
        <v>#VALUE!</v>
      </c>
      <c r="BG215" s="113" t="e">
        <f t="shared" ca="1" si="140"/>
        <v>#VALUE!</v>
      </c>
      <c r="BH215" s="112">
        <f t="shared" ca="1" si="141"/>
        <v>2000</v>
      </c>
      <c r="BI215" s="112">
        <f t="shared" ca="1" si="142"/>
        <v>200</v>
      </c>
      <c r="BJ215" s="157"/>
      <c r="BK215" s="157"/>
      <c r="BL215" s="158" t="str">
        <f>scriv!AI177</f>
        <v/>
      </c>
      <c r="BM215" s="157"/>
      <c r="BN215" s="157" t="str">
        <f t="shared" si="143"/>
        <v>node</v>
      </c>
      <c r="BO215" s="157"/>
      <c r="BP215" s="159">
        <f t="shared" ca="1" si="144"/>
        <v>0</v>
      </c>
      <c r="BQ215" s="159">
        <f t="shared" ca="1" si="145"/>
        <v>0</v>
      </c>
      <c r="BR215" s="159">
        <f t="shared" si="146"/>
        <v>1</v>
      </c>
      <c r="BS215" s="159" t="str">
        <f t="shared" si="147"/>
        <v>symbol</v>
      </c>
      <c r="BT215" s="157" t="str">
        <f ca="1">IF(scriv!V177&lt;&gt;"",scriv!V177,
IF(E215="",IFERROR(VLOOKUP(BL215,$AH$40:$BT$638,39,FALSE),$BT$36),
$BT$37))</f>
        <v>NodeSquare</v>
      </c>
      <c r="BU215" s="166">
        <f t="shared" ca="1" si="148"/>
        <v>2000</v>
      </c>
      <c r="BV215" s="166">
        <f t="shared" ca="1" si="149"/>
        <v>200</v>
      </c>
      <c r="BW215" s="166">
        <f t="shared" ca="1" si="150"/>
        <v>0</v>
      </c>
      <c r="BX215" s="166">
        <f t="shared" ca="1" si="151"/>
        <v>0</v>
      </c>
      <c r="BY215" s="180" t="str">
        <f t="shared" si="152"/>
        <v/>
      </c>
      <c r="BZ215" s="180" t="str">
        <f t="shared" si="153"/>
        <v/>
      </c>
      <c r="CA215" s="81" t="str">
        <f>IF(scriv!E177&lt;&gt;"",scriv!E177,"")</f>
        <v/>
      </c>
      <c r="CB215" s="82">
        <f t="shared" si="118"/>
        <v>0</v>
      </c>
      <c r="CC215" s="82">
        <f t="shared" si="154"/>
        <v>0</v>
      </c>
      <c r="CD215" s="82" t="str">
        <f t="shared" si="155"/>
        <v>-</v>
      </c>
      <c r="CE215" s="82" t="str">
        <f t="shared" si="156"/>
        <v>-</v>
      </c>
      <c r="CF215" s="82" t="str">
        <f t="shared" si="157"/>
        <v>-</v>
      </c>
      <c r="CG215" s="82" t="str">
        <f t="shared" si="158"/>
        <v>-</v>
      </c>
      <c r="CH215" s="82" t="str">
        <f t="shared" si="159"/>
        <v>-</v>
      </c>
      <c r="CI215" s="82" t="str">
        <f t="shared" si="160"/>
        <v>-</v>
      </c>
      <c r="CJ215" s="82" t="str">
        <f t="shared" si="161"/>
        <v>-</v>
      </c>
      <c r="CK215" s="82" t="str">
        <f t="shared" si="162"/>
        <v>-</v>
      </c>
    </row>
    <row r="216" spans="1:89" s="82" customFormat="1" ht="18" customHeight="1">
      <c r="A216" s="81" t="str">
        <f>scriv!AH178</f>
        <v/>
      </c>
      <c r="B216" s="81" t="str">
        <f>IF(scriv!D178&lt;&gt;"",scriv!D178,"")</f>
        <v/>
      </c>
      <c r="C216" s="81" t="str">
        <f>IF( scriv!AL178&lt;&gt;"", IF(D216&lt;&gt;"","connection ","")&amp;scriv!AL178,IF(D216&lt;&gt;"","connection",""))</f>
        <v/>
      </c>
      <c r="D216" s="82" t="str">
        <f>scriv!AJ178</f>
        <v/>
      </c>
      <c r="E216" s="82" t="str">
        <f>scriv!AK178</f>
        <v/>
      </c>
      <c r="F216" s="156">
        <f>ROW()</f>
        <v>216</v>
      </c>
      <c r="I216" s="81" t="str">
        <f>IF(scriv!AA178&lt;&gt;"",scriv!AA178,J216)</f>
        <v/>
      </c>
      <c r="J216" s="81" t="str">
        <f>IF(scriv!AB178&lt;&gt;"",scriv!AB178,"")</f>
        <v/>
      </c>
      <c r="K216" s="82" t="str">
        <f t="shared" si="119"/>
        <v>none</v>
      </c>
      <c r="L216" s="82" t="str">
        <f t="shared" si="120"/>
        <v>+++&amp;speakTT=</v>
      </c>
      <c r="M216" s="82" t="str">
        <f t="shared" si="117"/>
        <v>OpenClose</v>
      </c>
      <c r="N216" s="82" t="str">
        <f t="shared" si="121"/>
        <v/>
      </c>
      <c r="O216" s="119" t="str">
        <f t="shared" si="122"/>
        <v/>
      </c>
      <c r="P216" s="81" t="str">
        <f>IF(scriv!I178&lt;&gt;"",scriv!I178,"")</f>
        <v/>
      </c>
      <c r="Q216" s="81" t="str">
        <f>IF(scriv!J178&lt;&gt;"",scriv!J178,"")</f>
        <v/>
      </c>
      <c r="R216" s="81">
        <f>IF(scriv!K178&lt;&gt;"",scriv!K178,
IF(I216&lt;&gt;"",1,$R$36))</f>
        <v>0</v>
      </c>
      <c r="S216" s="81" t="str">
        <f>IF(scriv!L178&lt;&gt;"",scriv!L178,
IF(scriv!AB178&lt;&gt;"",$S$36,"none"))</f>
        <v>none</v>
      </c>
      <c r="T216" s="81" t="str">
        <f>IF(scriv!Q178&lt;&gt;"",scriv!Q178,"")</f>
        <v/>
      </c>
      <c r="U216" s="81" t="str">
        <f>IF(scriv!R178&lt;&gt;"",scriv!R178,"")</f>
        <v/>
      </c>
      <c r="V216" s="81" t="str">
        <f>IF(scriv!S178&lt;&gt;"",scriv!S178,"")</f>
        <v/>
      </c>
      <c r="W216" s="81" t="str">
        <f>IF(scriv!T178&lt;&gt;"",scriv!T178,"")</f>
        <v/>
      </c>
      <c r="X216" s="81" t="str">
        <f>IF($E216="",
( IF(scriv!AD178&lt;&gt;"", LEFT( scriv!AD178, FIND(",",scriv!AD178)-1) &amp; "=" &amp; $AH216 &amp; RIGHT( scriv!AD178, LEN(scriv!AD178) + 1 - FIND(",",scriv!AD178)),
  IF($X$36&lt;&gt;"",LEFT( X$36, FIND(",",X$36)-1) &amp; "=" &amp; $AH216 &amp; RIGHT( X$36, LEN(X$36) + 1 - FIND(",",X$36)),""))),
IF(scriv!M178&lt;&gt;"", LEFT( scriv!M178, FIND(",",scriv!M178)-1) &amp; "=" &amp; $AH216 &amp; RIGHT( scriv!M178, LEN(scriv!M178) + 1 - FIND(",",scriv!M178)),
LEFT( X$37, FIND(",",X$37)-1) &amp; "=" &amp; $AH216 &amp; RIGHT( X$37, LEN(X$37) + 1 - FIND(",",X$37))))</f>
        <v>fadeOn=,0.6</v>
      </c>
      <c r="Y216" s="81" t="str">
        <f>IF($E216="",
( IF(scriv!AE178&lt;&gt;"", LEFT( scriv!AE178, FIND(",",scriv!AE178)-1) &amp; "=" &amp; $AH216 &amp; RIGHT( scriv!AE178, LEN(scriv!AE178) + 1 - FIND(",",scriv!AE178)),
  IF($Y$36&lt;&gt;"",LEFT( Y$36, FIND(",",Y$36)-1) &amp; "=" &amp; $AH216 &amp; RIGHT( Y$36, LEN(Y$36) + 1 - FIND(",",Y$36)),""))),
IF(scriv!N178&lt;&gt;"", LEFT( scriv!N178, FIND(",",scriv!N178)-1) &amp; "=" &amp; $AH216 &amp; RIGHT( scriv!N178, LEN(scriv!N178) + 1 - FIND(",",scriv!N178)),
LEFT( Y$37, FIND(",",Y$37)-1) &amp; "=" &amp; $AH216 &amp; RIGHT( Y$37, LEN(Y$37) + 1 - FIND(",",Y$37))))</f>
        <v>fadeOff=,0.6</v>
      </c>
      <c r="Z216" s="81" t="str">
        <f>IF($E216="",
( IF(scriv!AF178&lt;&gt;"", LEFT( scriv!AF178, FIND(",",scriv!AF178)-1) &amp; "=" &amp; $AH216 &amp; RIGHT( scriv!AF178, LEN(scriv!AF178) + 1 - FIND(",",scriv!AF178)),
  IF($Z$36&lt;&gt;"",LEFT( Z$36, FIND(",",Z$36)-1) &amp; "=" &amp; $AH216 &amp; RIGHT( Z$36, LEN(Z$36) + 1 - FIND(",",Z$36)),""))),
IF(scriv!O178&lt;&gt;"", LEFT( scriv!O178, FIND(",",scriv!O178)-1) &amp; "=" &amp; $AH216 &amp; RIGHT( scriv!O178, LEN(scriv!O178) + 1 - FIND(",",scriv!O178)),
LEFT( Z$37, FIND(",",Z$37)-1) &amp; "=" &amp; $AH216 &amp; RIGHT( Z$37, LEN(Z$37) + 1 - FIND(",",Z$37))))</f>
        <v>drawOpen=,1.2</v>
      </c>
      <c r="AA216" s="81" t="str">
        <f>IF($E216="",
( IF(scriv!AG178&lt;&gt;"", LEFT( scriv!AG178, FIND(",",scriv!AG178)-1) &amp; "=" &amp; $AH216 &amp; RIGHT( scriv!AG178, LEN(scriv!AG178) + 1 - FIND(",",scriv!AG178)),
  IF($AA$36&lt;&gt;"",LEFT( AA$36, FIND(",",AA$36)-1) &amp; "=" &amp; $AH216 &amp; RIGHT( AA$36, LEN(AA$36) + 1 - FIND(",",AA$36)),""))),
IF(scriv!P178&lt;&gt;"", LEFT( scriv!P178, FIND(",",scriv!P178)-1) &amp; "=" &amp; $AH216 &amp; RIGHT( scriv!P178, LEN(scriv!P178) + 1 - FIND(",",scriv!P178)),
LEFT( AA$37, FIND(",",AA$37)-1) &amp; "=" &amp; $AH216 &amp; RIGHT( AA$37, LEN(AA$37) + 1 - FIND(",",AA$37))))</f>
        <v>drawClose=,1.2</v>
      </c>
      <c r="AB216" s="167" t="str">
        <f t="shared" si="116"/>
        <v>noTitle</v>
      </c>
      <c r="AC216" s="167"/>
      <c r="AD216" s="45"/>
      <c r="AE216" s="168"/>
      <c r="AF216" s="169">
        <f>IF(D216="",scriv!B178,"")</f>
        <v>0</v>
      </c>
      <c r="AG216" s="170" t="str">
        <f t="shared" si="123"/>
        <v/>
      </c>
      <c r="AH216" s="169" t="str">
        <f t="shared" si="124"/>
        <v/>
      </c>
      <c r="AI216" s="169" t="str">
        <f t="shared" si="125"/>
        <v/>
      </c>
      <c r="AJ216" s="86">
        <f>ROUNDDOWN( (LEN(scriv!B178)+1) / 2, 0 )</f>
        <v>0</v>
      </c>
      <c r="AK216" s="82">
        <f t="shared" si="126"/>
        <v>0</v>
      </c>
      <c r="AL216" s="82" t="str">
        <f t="shared" si="127"/>
        <v>-</v>
      </c>
      <c r="AM216" s="82" t="str">
        <f t="shared" si="128"/>
        <v>-</v>
      </c>
      <c r="AN216" s="82" t="str">
        <f t="shared" si="129"/>
        <v>-</v>
      </c>
      <c r="AO216" s="82" t="str">
        <f t="shared" si="130"/>
        <v>-</v>
      </c>
      <c r="AP216" s="82" t="str">
        <f t="shared" si="131"/>
        <v>-</v>
      </c>
      <c r="AQ216" s="82" t="str">
        <f t="shared" si="132"/>
        <v>-</v>
      </c>
      <c r="AR216" s="82" t="str">
        <f t="shared" si="133"/>
        <v>-</v>
      </c>
      <c r="AT216" s="82">
        <f t="shared" si="134"/>
        <v>10</v>
      </c>
      <c r="AU216" s="82" t="str">
        <f ca="1">IF(    MAX(OFFSET(AL216,0,0,MATCH("-",AL216:AL$638,0))) = 0,"",
IFERROR(MAX(OFFSET(AL216,0,0,MATCH("-",AL216:AL$638,0))),""))</f>
        <v/>
      </c>
      <c r="AV216" s="82" t="str">
        <f ca="1">IF(    MAX(OFFSET(AM216,0,0,MATCH("-",AM216:AM$638,0))) = 0,"",
IFERROR(MAX(OFFSET(AM216,0,0,MATCH("-",AM216:AM$638,0))),""))</f>
        <v/>
      </c>
      <c r="AW216" s="82" t="str">
        <f ca="1">IF(    MAX(OFFSET(AN216,0,0,MATCH("-",AN216:AN$638,0))) = 0,"",
IFERROR(MAX(OFFSET(AN216,0,0,MATCH("-",AN216:AN$638,0))),""))</f>
        <v/>
      </c>
      <c r="AX216" s="82" t="str">
        <f ca="1">IF(    MAX(OFFSET(AO216,0,0,MATCH("-",AO216:AO$638,0))) = 0,"",
IFERROR(MAX(OFFSET(AO216,0,0,MATCH("-",AO216:AO$638,0))),""))</f>
        <v/>
      </c>
      <c r="AY216" s="82" t="str">
        <f ca="1">IF(    MAX(OFFSET(AP216,0,0,MATCH("-",AP216:AP$638,0))) = 0,"",
IFERROR(MAX(OFFSET(AP216,0,0,MATCH("-",AP216:AP$638,0))),""))</f>
        <v/>
      </c>
      <c r="AZ216" s="82" t="str">
        <f ca="1">IF(    MAX(OFFSET(AQ216,0,0,MATCH("-",AQ216:AQ$638,0))) = 0,"",
IFERROR(MAX(OFFSET(AQ216,0,0,MATCH("-",AQ216:AQ$638,0))),""))</f>
        <v/>
      </c>
      <c r="BA216" s="82" t="str">
        <f ca="1">IF(    MAX(OFFSET(AR216,0,0,MATCH("-",AR216:AR$638,0))) = 0,"",
IFERROR(MAX(OFFSET(AR216,0,0,MATCH("-",AR216:AR$638,0))),""))</f>
        <v/>
      </c>
      <c r="BB216" s="112">
        <f t="shared" ca="1" si="135"/>
        <v>-198</v>
      </c>
      <c r="BC216" s="111" t="str">
        <f t="shared" ca="1" si="136"/>
        <v>Radius</v>
      </c>
      <c r="BD216" s="112">
        <f t="shared" ca="1" si="137"/>
        <v>0</v>
      </c>
      <c r="BE216" s="111">
        <f t="shared" ca="1" si="138"/>
        <v>200</v>
      </c>
      <c r="BF216" s="113" t="e">
        <f t="shared" ca="1" si="139"/>
        <v>#VALUE!</v>
      </c>
      <c r="BG216" s="113" t="e">
        <f t="shared" ca="1" si="140"/>
        <v>#VALUE!</v>
      </c>
      <c r="BH216" s="112">
        <f t="shared" ca="1" si="141"/>
        <v>2000</v>
      </c>
      <c r="BI216" s="112">
        <f t="shared" ca="1" si="142"/>
        <v>200</v>
      </c>
      <c r="BJ216" s="157"/>
      <c r="BK216" s="157"/>
      <c r="BL216" s="158" t="str">
        <f>scriv!AI178</f>
        <v/>
      </c>
      <c r="BM216" s="157"/>
      <c r="BN216" s="157" t="str">
        <f t="shared" si="143"/>
        <v>node</v>
      </c>
      <c r="BO216" s="157"/>
      <c r="BP216" s="159">
        <f t="shared" ca="1" si="144"/>
        <v>0</v>
      </c>
      <c r="BQ216" s="159">
        <f t="shared" ca="1" si="145"/>
        <v>0</v>
      </c>
      <c r="BR216" s="159">
        <f t="shared" si="146"/>
        <v>1</v>
      </c>
      <c r="BS216" s="159" t="str">
        <f t="shared" si="147"/>
        <v>symbol</v>
      </c>
      <c r="BT216" s="157" t="str">
        <f ca="1">IF(scriv!V178&lt;&gt;"",scriv!V178,
IF(E216="",IFERROR(VLOOKUP(BL216,$AH$40:$BT$638,39,FALSE),$BT$36),
$BT$37))</f>
        <v>NodeSquare</v>
      </c>
      <c r="BU216" s="166">
        <f t="shared" ca="1" si="148"/>
        <v>2000</v>
      </c>
      <c r="BV216" s="166">
        <f t="shared" ca="1" si="149"/>
        <v>200</v>
      </c>
      <c r="BW216" s="166">
        <f t="shared" ca="1" si="150"/>
        <v>0</v>
      </c>
      <c r="BX216" s="166">
        <f t="shared" ca="1" si="151"/>
        <v>0</v>
      </c>
      <c r="BY216" s="180" t="str">
        <f t="shared" si="152"/>
        <v/>
      </c>
      <c r="BZ216" s="180" t="str">
        <f t="shared" si="153"/>
        <v/>
      </c>
      <c r="CA216" s="81" t="str">
        <f>IF(scriv!E178&lt;&gt;"",scriv!E178,"")</f>
        <v/>
      </c>
      <c r="CB216" s="82">
        <f t="shared" si="118"/>
        <v>0</v>
      </c>
      <c r="CC216" s="82">
        <f t="shared" si="154"/>
        <v>0</v>
      </c>
      <c r="CD216" s="82" t="str">
        <f t="shared" si="155"/>
        <v>-</v>
      </c>
      <c r="CE216" s="82" t="str">
        <f t="shared" si="156"/>
        <v>-</v>
      </c>
      <c r="CF216" s="82" t="str">
        <f t="shared" si="157"/>
        <v>-</v>
      </c>
      <c r="CG216" s="82" t="str">
        <f t="shared" si="158"/>
        <v>-</v>
      </c>
      <c r="CH216" s="82" t="str">
        <f t="shared" si="159"/>
        <v>-</v>
      </c>
      <c r="CI216" s="82" t="str">
        <f t="shared" si="160"/>
        <v>-</v>
      </c>
      <c r="CJ216" s="82" t="str">
        <f t="shared" si="161"/>
        <v>-</v>
      </c>
      <c r="CK216" s="82" t="str">
        <f t="shared" si="162"/>
        <v>-</v>
      </c>
    </row>
    <row r="217" spans="1:89" s="82" customFormat="1" ht="18" customHeight="1">
      <c r="A217" s="81" t="str">
        <f>scriv!AH179</f>
        <v/>
      </c>
      <c r="B217" s="81" t="str">
        <f>IF(scriv!D179&lt;&gt;"",scriv!D179,"")</f>
        <v/>
      </c>
      <c r="C217" s="81" t="str">
        <f>IF( scriv!AL179&lt;&gt;"", IF(D217&lt;&gt;"","connection ","")&amp;scriv!AL179,IF(D217&lt;&gt;"","connection",""))</f>
        <v/>
      </c>
      <c r="D217" s="82" t="str">
        <f>scriv!AJ179</f>
        <v/>
      </c>
      <c r="E217" s="82" t="str">
        <f>scriv!AK179</f>
        <v/>
      </c>
      <c r="F217" s="156">
        <f>ROW()</f>
        <v>217</v>
      </c>
      <c r="I217" s="81" t="str">
        <f>IF(scriv!AA179&lt;&gt;"",scriv!AA179,J217)</f>
        <v/>
      </c>
      <c r="J217" s="81" t="str">
        <f>IF(scriv!AB179&lt;&gt;"",scriv!AB179,"")</f>
        <v/>
      </c>
      <c r="K217" s="82" t="str">
        <f t="shared" si="119"/>
        <v>none</v>
      </c>
      <c r="L217" s="82" t="str">
        <f t="shared" si="120"/>
        <v>+++&amp;speakTT=</v>
      </c>
      <c r="M217" s="82" t="str">
        <f t="shared" si="117"/>
        <v>OpenClose</v>
      </c>
      <c r="N217" s="82" t="str">
        <f t="shared" si="121"/>
        <v/>
      </c>
      <c r="O217" s="119" t="str">
        <f t="shared" si="122"/>
        <v/>
      </c>
      <c r="P217" s="81" t="str">
        <f>IF(scriv!I179&lt;&gt;"",scriv!I179,"")</f>
        <v/>
      </c>
      <c r="Q217" s="81" t="str">
        <f>IF(scriv!J179&lt;&gt;"",scriv!J179,"")</f>
        <v/>
      </c>
      <c r="R217" s="81">
        <f>IF(scriv!K179&lt;&gt;"",scriv!K179,
IF(I217&lt;&gt;"",1,$R$36))</f>
        <v>0</v>
      </c>
      <c r="S217" s="81" t="str">
        <f>IF(scriv!L179&lt;&gt;"",scriv!L179,
IF(scriv!AB179&lt;&gt;"",$S$36,"none"))</f>
        <v>none</v>
      </c>
      <c r="T217" s="81" t="str">
        <f>IF(scriv!Q179&lt;&gt;"",scriv!Q179,"")</f>
        <v/>
      </c>
      <c r="U217" s="81" t="str">
        <f>IF(scriv!R179&lt;&gt;"",scriv!R179,"")</f>
        <v/>
      </c>
      <c r="V217" s="81" t="str">
        <f>IF(scriv!S179&lt;&gt;"",scriv!S179,"")</f>
        <v/>
      </c>
      <c r="W217" s="81" t="str">
        <f>IF(scriv!T179&lt;&gt;"",scriv!T179,"")</f>
        <v/>
      </c>
      <c r="X217" s="81" t="str">
        <f>IF($E217="",
( IF(scriv!AD179&lt;&gt;"", LEFT( scriv!AD179, FIND(",",scriv!AD179)-1) &amp; "=" &amp; $AH217 &amp; RIGHT( scriv!AD179, LEN(scriv!AD179) + 1 - FIND(",",scriv!AD179)),
  IF($X$36&lt;&gt;"",LEFT( X$36, FIND(",",X$36)-1) &amp; "=" &amp; $AH217 &amp; RIGHT( X$36, LEN(X$36) + 1 - FIND(",",X$36)),""))),
IF(scriv!M179&lt;&gt;"", LEFT( scriv!M179, FIND(",",scriv!M179)-1) &amp; "=" &amp; $AH217 &amp; RIGHT( scriv!M179, LEN(scriv!M179) + 1 - FIND(",",scriv!M179)),
LEFT( X$37, FIND(",",X$37)-1) &amp; "=" &amp; $AH217 &amp; RIGHT( X$37, LEN(X$37) + 1 - FIND(",",X$37))))</f>
        <v>fadeOn=,0.6</v>
      </c>
      <c r="Y217" s="81" t="str">
        <f>IF($E217="",
( IF(scriv!AE179&lt;&gt;"", LEFT( scriv!AE179, FIND(",",scriv!AE179)-1) &amp; "=" &amp; $AH217 &amp; RIGHT( scriv!AE179, LEN(scriv!AE179) + 1 - FIND(",",scriv!AE179)),
  IF($Y$36&lt;&gt;"",LEFT( Y$36, FIND(",",Y$36)-1) &amp; "=" &amp; $AH217 &amp; RIGHT( Y$36, LEN(Y$36) + 1 - FIND(",",Y$36)),""))),
IF(scriv!N179&lt;&gt;"", LEFT( scriv!N179, FIND(",",scriv!N179)-1) &amp; "=" &amp; $AH217 &amp; RIGHT( scriv!N179, LEN(scriv!N179) + 1 - FIND(",",scriv!N179)),
LEFT( Y$37, FIND(",",Y$37)-1) &amp; "=" &amp; $AH217 &amp; RIGHT( Y$37, LEN(Y$37) + 1 - FIND(",",Y$37))))</f>
        <v>fadeOff=,0.6</v>
      </c>
      <c r="Z217" s="81" t="str">
        <f>IF($E217="",
( IF(scriv!AF179&lt;&gt;"", LEFT( scriv!AF179, FIND(",",scriv!AF179)-1) &amp; "=" &amp; $AH217 &amp; RIGHT( scriv!AF179, LEN(scriv!AF179) + 1 - FIND(",",scriv!AF179)),
  IF($Z$36&lt;&gt;"",LEFT( Z$36, FIND(",",Z$36)-1) &amp; "=" &amp; $AH217 &amp; RIGHT( Z$36, LEN(Z$36) + 1 - FIND(",",Z$36)),""))),
IF(scriv!O179&lt;&gt;"", LEFT( scriv!O179, FIND(",",scriv!O179)-1) &amp; "=" &amp; $AH217 &amp; RIGHT( scriv!O179, LEN(scriv!O179) + 1 - FIND(",",scriv!O179)),
LEFT( Z$37, FIND(",",Z$37)-1) &amp; "=" &amp; $AH217 &amp; RIGHT( Z$37, LEN(Z$37) + 1 - FIND(",",Z$37))))</f>
        <v>drawOpen=,1.2</v>
      </c>
      <c r="AA217" s="81" t="str">
        <f>IF($E217="",
( IF(scriv!AG179&lt;&gt;"", LEFT( scriv!AG179, FIND(",",scriv!AG179)-1) &amp; "=" &amp; $AH217 &amp; RIGHT( scriv!AG179, LEN(scriv!AG179) + 1 - FIND(",",scriv!AG179)),
  IF($AA$36&lt;&gt;"",LEFT( AA$36, FIND(",",AA$36)-1) &amp; "=" &amp; $AH217 &amp; RIGHT( AA$36, LEN(AA$36) + 1 - FIND(",",AA$36)),""))),
IF(scriv!P179&lt;&gt;"", LEFT( scriv!P179, FIND(",",scriv!P179)-1) &amp; "=" &amp; $AH217 &amp; RIGHT( scriv!P179, LEN(scriv!P179) + 1 - FIND(",",scriv!P179)),
LEFT( AA$37, FIND(",",AA$37)-1) &amp; "=" &amp; $AH217 &amp; RIGHT( AA$37, LEN(AA$37) + 1 - FIND(",",AA$37))))</f>
        <v>drawClose=,1.2</v>
      </c>
      <c r="AB217" s="167" t="str">
        <f t="shared" si="116"/>
        <v>noTitle</v>
      </c>
      <c r="AC217" s="167"/>
      <c r="AD217" s="45"/>
      <c r="AE217" s="168"/>
      <c r="AF217" s="169">
        <f>IF(D217="",scriv!B179,"")</f>
        <v>0</v>
      </c>
      <c r="AG217" s="170" t="str">
        <f t="shared" si="123"/>
        <v/>
      </c>
      <c r="AH217" s="169" t="str">
        <f t="shared" si="124"/>
        <v/>
      </c>
      <c r="AI217" s="169" t="str">
        <f t="shared" si="125"/>
        <v/>
      </c>
      <c r="AJ217" s="86">
        <f>ROUNDDOWN( (LEN(scriv!B179)+1) / 2, 0 )</f>
        <v>0</v>
      </c>
      <c r="AK217" s="82">
        <f t="shared" si="126"/>
        <v>0</v>
      </c>
      <c r="AL217" s="82" t="str">
        <f t="shared" si="127"/>
        <v>-</v>
      </c>
      <c r="AM217" s="82" t="str">
        <f t="shared" si="128"/>
        <v>-</v>
      </c>
      <c r="AN217" s="82" t="str">
        <f t="shared" si="129"/>
        <v>-</v>
      </c>
      <c r="AO217" s="82" t="str">
        <f t="shared" si="130"/>
        <v>-</v>
      </c>
      <c r="AP217" s="82" t="str">
        <f t="shared" si="131"/>
        <v>-</v>
      </c>
      <c r="AQ217" s="82" t="str">
        <f t="shared" si="132"/>
        <v>-</v>
      </c>
      <c r="AR217" s="82" t="str">
        <f t="shared" si="133"/>
        <v>-</v>
      </c>
      <c r="AT217" s="82">
        <f t="shared" si="134"/>
        <v>10</v>
      </c>
      <c r="AU217" s="82" t="str">
        <f ca="1">IF(    MAX(OFFSET(AL217,0,0,MATCH("-",AL217:AL$638,0))) = 0,"",
IFERROR(MAX(OFFSET(AL217,0,0,MATCH("-",AL217:AL$638,0))),""))</f>
        <v/>
      </c>
      <c r="AV217" s="82" t="str">
        <f ca="1">IF(    MAX(OFFSET(AM217,0,0,MATCH("-",AM217:AM$638,0))) = 0,"",
IFERROR(MAX(OFFSET(AM217,0,0,MATCH("-",AM217:AM$638,0))),""))</f>
        <v/>
      </c>
      <c r="AW217" s="82" t="str">
        <f ca="1">IF(    MAX(OFFSET(AN217,0,0,MATCH("-",AN217:AN$638,0))) = 0,"",
IFERROR(MAX(OFFSET(AN217,0,0,MATCH("-",AN217:AN$638,0))),""))</f>
        <v/>
      </c>
      <c r="AX217" s="82" t="str">
        <f ca="1">IF(    MAX(OFFSET(AO217,0,0,MATCH("-",AO217:AO$638,0))) = 0,"",
IFERROR(MAX(OFFSET(AO217,0,0,MATCH("-",AO217:AO$638,0))),""))</f>
        <v/>
      </c>
      <c r="AY217" s="82" t="str">
        <f ca="1">IF(    MAX(OFFSET(AP217,0,0,MATCH("-",AP217:AP$638,0))) = 0,"",
IFERROR(MAX(OFFSET(AP217,0,0,MATCH("-",AP217:AP$638,0))),""))</f>
        <v/>
      </c>
      <c r="AZ217" s="82" t="str">
        <f ca="1">IF(    MAX(OFFSET(AQ217,0,0,MATCH("-",AQ217:AQ$638,0))) = 0,"",
IFERROR(MAX(OFFSET(AQ217,0,0,MATCH("-",AQ217:AQ$638,0))),""))</f>
        <v/>
      </c>
      <c r="BA217" s="82" t="str">
        <f ca="1">IF(    MAX(OFFSET(AR217,0,0,MATCH("-",AR217:AR$638,0))) = 0,"",
IFERROR(MAX(OFFSET(AR217,0,0,MATCH("-",AR217:AR$638,0))),""))</f>
        <v/>
      </c>
      <c r="BB217" s="112">
        <f t="shared" ca="1" si="135"/>
        <v>-198</v>
      </c>
      <c r="BC217" s="111" t="str">
        <f t="shared" ca="1" si="136"/>
        <v>Radius</v>
      </c>
      <c r="BD217" s="112">
        <f t="shared" ca="1" si="137"/>
        <v>0</v>
      </c>
      <c r="BE217" s="111">
        <f t="shared" ca="1" si="138"/>
        <v>200</v>
      </c>
      <c r="BF217" s="113" t="e">
        <f t="shared" ca="1" si="139"/>
        <v>#VALUE!</v>
      </c>
      <c r="BG217" s="113" t="e">
        <f t="shared" ca="1" si="140"/>
        <v>#VALUE!</v>
      </c>
      <c r="BH217" s="112">
        <f t="shared" ca="1" si="141"/>
        <v>2000</v>
      </c>
      <c r="BI217" s="112">
        <f t="shared" ca="1" si="142"/>
        <v>200</v>
      </c>
      <c r="BJ217" s="157"/>
      <c r="BK217" s="157"/>
      <c r="BL217" s="158" t="str">
        <f>scriv!AI179</f>
        <v/>
      </c>
      <c r="BM217" s="157"/>
      <c r="BN217" s="157" t="str">
        <f t="shared" si="143"/>
        <v>node</v>
      </c>
      <c r="BO217" s="157"/>
      <c r="BP217" s="159">
        <f t="shared" ca="1" si="144"/>
        <v>0</v>
      </c>
      <c r="BQ217" s="159">
        <f t="shared" ca="1" si="145"/>
        <v>0</v>
      </c>
      <c r="BR217" s="159">
        <f t="shared" si="146"/>
        <v>1</v>
      </c>
      <c r="BS217" s="159" t="str">
        <f t="shared" si="147"/>
        <v>symbol</v>
      </c>
      <c r="BT217" s="157" t="str">
        <f ca="1">IF(scriv!V179&lt;&gt;"",scriv!V179,
IF(E217="",IFERROR(VLOOKUP(BL217,$AH$40:$BT$638,39,FALSE),$BT$36),
$BT$37))</f>
        <v>NodeSquare</v>
      </c>
      <c r="BU217" s="166">
        <f t="shared" ca="1" si="148"/>
        <v>2000</v>
      </c>
      <c r="BV217" s="166">
        <f t="shared" ca="1" si="149"/>
        <v>200</v>
      </c>
      <c r="BW217" s="166">
        <f t="shared" ca="1" si="150"/>
        <v>0</v>
      </c>
      <c r="BX217" s="166">
        <f t="shared" ca="1" si="151"/>
        <v>0</v>
      </c>
      <c r="BY217" s="180" t="str">
        <f t="shared" si="152"/>
        <v/>
      </c>
      <c r="BZ217" s="180" t="str">
        <f t="shared" si="153"/>
        <v/>
      </c>
      <c r="CA217" s="81" t="str">
        <f>IF(scriv!E179&lt;&gt;"",scriv!E179,"")</f>
        <v/>
      </c>
      <c r="CB217" s="82">
        <f t="shared" si="118"/>
        <v>0</v>
      </c>
      <c r="CC217" s="82">
        <f t="shared" si="154"/>
        <v>0</v>
      </c>
      <c r="CD217" s="82" t="str">
        <f t="shared" si="155"/>
        <v>-</v>
      </c>
      <c r="CE217" s="82" t="str">
        <f t="shared" si="156"/>
        <v>-</v>
      </c>
      <c r="CF217" s="82" t="str">
        <f t="shared" si="157"/>
        <v>-</v>
      </c>
      <c r="CG217" s="82" t="str">
        <f t="shared" si="158"/>
        <v>-</v>
      </c>
      <c r="CH217" s="82" t="str">
        <f t="shared" si="159"/>
        <v>-</v>
      </c>
      <c r="CI217" s="82" t="str">
        <f t="shared" si="160"/>
        <v>-</v>
      </c>
      <c r="CJ217" s="82" t="str">
        <f t="shared" si="161"/>
        <v>-</v>
      </c>
      <c r="CK217" s="82" t="str">
        <f t="shared" si="162"/>
        <v>-</v>
      </c>
    </row>
    <row r="218" spans="1:89" s="82" customFormat="1" ht="18" customHeight="1">
      <c r="A218" s="81" t="str">
        <f>scriv!AH180</f>
        <v/>
      </c>
      <c r="B218" s="81" t="str">
        <f>IF(scriv!D180&lt;&gt;"",scriv!D180,"")</f>
        <v/>
      </c>
      <c r="C218" s="81" t="str">
        <f>IF( scriv!AL180&lt;&gt;"", IF(D218&lt;&gt;"","connection ","")&amp;scriv!AL180,IF(D218&lt;&gt;"","connection",""))</f>
        <v/>
      </c>
      <c r="D218" s="82" t="str">
        <f>scriv!AJ180</f>
        <v/>
      </c>
      <c r="E218" s="82" t="str">
        <f>scriv!AK180</f>
        <v/>
      </c>
      <c r="F218" s="156">
        <f>ROW()</f>
        <v>218</v>
      </c>
      <c r="I218" s="81" t="str">
        <f>IF(scriv!AA180&lt;&gt;"",scriv!AA180,J218)</f>
        <v/>
      </c>
      <c r="J218" s="81" t="str">
        <f>IF(scriv!AB180&lt;&gt;"",scriv!AB180,"")</f>
        <v/>
      </c>
      <c r="K218" s="82" t="str">
        <f t="shared" si="119"/>
        <v>none</v>
      </c>
      <c r="L218" s="82" t="str">
        <f t="shared" si="120"/>
        <v>+++&amp;speakTT=</v>
      </c>
      <c r="M218" s="82" t="str">
        <f t="shared" si="117"/>
        <v>OpenClose</v>
      </c>
      <c r="N218" s="82" t="str">
        <f t="shared" si="121"/>
        <v/>
      </c>
      <c r="O218" s="119" t="str">
        <f t="shared" si="122"/>
        <v/>
      </c>
      <c r="P218" s="81" t="str">
        <f>IF(scriv!I180&lt;&gt;"",scriv!I180,"")</f>
        <v/>
      </c>
      <c r="Q218" s="81" t="str">
        <f>IF(scriv!J180&lt;&gt;"",scriv!J180,"")</f>
        <v/>
      </c>
      <c r="R218" s="81">
        <f>IF(scriv!K180&lt;&gt;"",scriv!K180,
IF(I218&lt;&gt;"",1,$R$36))</f>
        <v>0</v>
      </c>
      <c r="S218" s="81" t="str">
        <f>IF(scriv!L180&lt;&gt;"",scriv!L180,
IF(scriv!AB180&lt;&gt;"",$S$36,"none"))</f>
        <v>none</v>
      </c>
      <c r="T218" s="81" t="str">
        <f>IF(scriv!Q180&lt;&gt;"",scriv!Q180,"")</f>
        <v/>
      </c>
      <c r="U218" s="81" t="str">
        <f>IF(scriv!R180&lt;&gt;"",scriv!R180,"")</f>
        <v/>
      </c>
      <c r="V218" s="81" t="str">
        <f>IF(scriv!S180&lt;&gt;"",scriv!S180,"")</f>
        <v/>
      </c>
      <c r="W218" s="81" t="str">
        <f>IF(scriv!T180&lt;&gt;"",scriv!T180,"")</f>
        <v/>
      </c>
      <c r="X218" s="81" t="str">
        <f>IF($E218="",
( IF(scriv!AD180&lt;&gt;"", LEFT( scriv!AD180, FIND(",",scriv!AD180)-1) &amp; "=" &amp; $AH218 &amp; RIGHT( scriv!AD180, LEN(scriv!AD180) + 1 - FIND(",",scriv!AD180)),
  IF($X$36&lt;&gt;"",LEFT( X$36, FIND(",",X$36)-1) &amp; "=" &amp; $AH218 &amp; RIGHT( X$36, LEN(X$36) + 1 - FIND(",",X$36)),""))),
IF(scriv!M180&lt;&gt;"", LEFT( scriv!M180, FIND(",",scriv!M180)-1) &amp; "=" &amp; $AH218 &amp; RIGHT( scriv!M180, LEN(scriv!M180) + 1 - FIND(",",scriv!M180)),
LEFT( X$37, FIND(",",X$37)-1) &amp; "=" &amp; $AH218 &amp; RIGHT( X$37, LEN(X$37) + 1 - FIND(",",X$37))))</f>
        <v>fadeOn=,0.6</v>
      </c>
      <c r="Y218" s="81" t="str">
        <f>IF($E218="",
( IF(scriv!AE180&lt;&gt;"", LEFT( scriv!AE180, FIND(",",scriv!AE180)-1) &amp; "=" &amp; $AH218 &amp; RIGHT( scriv!AE180, LEN(scriv!AE180) + 1 - FIND(",",scriv!AE180)),
  IF($Y$36&lt;&gt;"",LEFT( Y$36, FIND(",",Y$36)-1) &amp; "=" &amp; $AH218 &amp; RIGHT( Y$36, LEN(Y$36) + 1 - FIND(",",Y$36)),""))),
IF(scriv!N180&lt;&gt;"", LEFT( scriv!N180, FIND(",",scriv!N180)-1) &amp; "=" &amp; $AH218 &amp; RIGHT( scriv!N180, LEN(scriv!N180) + 1 - FIND(",",scriv!N180)),
LEFT( Y$37, FIND(",",Y$37)-1) &amp; "=" &amp; $AH218 &amp; RIGHT( Y$37, LEN(Y$37) + 1 - FIND(",",Y$37))))</f>
        <v>fadeOff=,0.6</v>
      </c>
      <c r="Z218" s="81" t="str">
        <f>IF($E218="",
( IF(scriv!AF180&lt;&gt;"", LEFT( scriv!AF180, FIND(",",scriv!AF180)-1) &amp; "=" &amp; $AH218 &amp; RIGHT( scriv!AF180, LEN(scriv!AF180) + 1 - FIND(",",scriv!AF180)),
  IF($Z$36&lt;&gt;"",LEFT( Z$36, FIND(",",Z$36)-1) &amp; "=" &amp; $AH218 &amp; RIGHT( Z$36, LEN(Z$36) + 1 - FIND(",",Z$36)),""))),
IF(scriv!O180&lt;&gt;"", LEFT( scriv!O180, FIND(",",scriv!O180)-1) &amp; "=" &amp; $AH218 &amp; RIGHT( scriv!O180, LEN(scriv!O180) + 1 - FIND(",",scriv!O180)),
LEFT( Z$37, FIND(",",Z$37)-1) &amp; "=" &amp; $AH218 &amp; RIGHT( Z$37, LEN(Z$37) + 1 - FIND(",",Z$37))))</f>
        <v>drawOpen=,1.2</v>
      </c>
      <c r="AA218" s="81" t="str">
        <f>IF($E218="",
( IF(scriv!AG180&lt;&gt;"", LEFT( scriv!AG180, FIND(",",scriv!AG180)-1) &amp; "=" &amp; $AH218 &amp; RIGHT( scriv!AG180, LEN(scriv!AG180) + 1 - FIND(",",scriv!AG180)),
  IF($AA$36&lt;&gt;"",LEFT( AA$36, FIND(",",AA$36)-1) &amp; "=" &amp; $AH218 &amp; RIGHT( AA$36, LEN(AA$36) + 1 - FIND(",",AA$36)),""))),
IF(scriv!P180&lt;&gt;"", LEFT( scriv!P180, FIND(",",scriv!P180)-1) &amp; "=" &amp; $AH218 &amp; RIGHT( scriv!P180, LEN(scriv!P180) + 1 - FIND(",",scriv!P180)),
LEFT( AA$37, FIND(",",AA$37)-1) &amp; "=" &amp; $AH218 &amp; RIGHT( AA$37, LEN(AA$37) + 1 - FIND(",",AA$37))))</f>
        <v>drawClose=,1.2</v>
      </c>
      <c r="AB218" s="167" t="str">
        <f t="shared" si="116"/>
        <v>noTitle</v>
      </c>
      <c r="AC218" s="167"/>
      <c r="AD218" s="45"/>
      <c r="AE218" s="168"/>
      <c r="AF218" s="169">
        <f>IF(D218="",scriv!B180,"")</f>
        <v>0</v>
      </c>
      <c r="AG218" s="170" t="str">
        <f t="shared" si="123"/>
        <v/>
      </c>
      <c r="AH218" s="169" t="str">
        <f t="shared" si="124"/>
        <v/>
      </c>
      <c r="AI218" s="169" t="str">
        <f t="shared" si="125"/>
        <v/>
      </c>
      <c r="AJ218" s="86">
        <f>ROUNDDOWN( (LEN(scriv!B180)+1) / 2, 0 )</f>
        <v>0</v>
      </c>
      <c r="AK218" s="82">
        <f t="shared" si="126"/>
        <v>0</v>
      </c>
      <c r="AL218" s="82" t="str">
        <f t="shared" si="127"/>
        <v>-</v>
      </c>
      <c r="AM218" s="82" t="str">
        <f t="shared" si="128"/>
        <v>-</v>
      </c>
      <c r="AN218" s="82" t="str">
        <f t="shared" si="129"/>
        <v>-</v>
      </c>
      <c r="AO218" s="82" t="str">
        <f t="shared" si="130"/>
        <v>-</v>
      </c>
      <c r="AP218" s="82" t="str">
        <f t="shared" si="131"/>
        <v>-</v>
      </c>
      <c r="AQ218" s="82" t="str">
        <f t="shared" si="132"/>
        <v>-</v>
      </c>
      <c r="AR218" s="82" t="str">
        <f t="shared" si="133"/>
        <v>-</v>
      </c>
      <c r="AT218" s="82">
        <f t="shared" si="134"/>
        <v>10</v>
      </c>
      <c r="AU218" s="82" t="str">
        <f ca="1">IF(    MAX(OFFSET(AL218,0,0,MATCH("-",AL218:AL$638,0))) = 0,"",
IFERROR(MAX(OFFSET(AL218,0,0,MATCH("-",AL218:AL$638,0))),""))</f>
        <v/>
      </c>
      <c r="AV218" s="82" t="str">
        <f ca="1">IF(    MAX(OFFSET(AM218,0,0,MATCH("-",AM218:AM$638,0))) = 0,"",
IFERROR(MAX(OFFSET(AM218,0,0,MATCH("-",AM218:AM$638,0))),""))</f>
        <v/>
      </c>
      <c r="AW218" s="82" t="str">
        <f ca="1">IF(    MAX(OFFSET(AN218,0,0,MATCH("-",AN218:AN$638,0))) = 0,"",
IFERROR(MAX(OFFSET(AN218,0,0,MATCH("-",AN218:AN$638,0))),""))</f>
        <v/>
      </c>
      <c r="AX218" s="82" t="str">
        <f ca="1">IF(    MAX(OFFSET(AO218,0,0,MATCH("-",AO218:AO$638,0))) = 0,"",
IFERROR(MAX(OFFSET(AO218,0,0,MATCH("-",AO218:AO$638,0))),""))</f>
        <v/>
      </c>
      <c r="AY218" s="82" t="str">
        <f ca="1">IF(    MAX(OFFSET(AP218,0,0,MATCH("-",AP218:AP$638,0))) = 0,"",
IFERROR(MAX(OFFSET(AP218,0,0,MATCH("-",AP218:AP$638,0))),""))</f>
        <v/>
      </c>
      <c r="AZ218" s="82" t="str">
        <f ca="1">IF(    MAX(OFFSET(AQ218,0,0,MATCH("-",AQ218:AQ$638,0))) = 0,"",
IFERROR(MAX(OFFSET(AQ218,0,0,MATCH("-",AQ218:AQ$638,0))),""))</f>
        <v/>
      </c>
      <c r="BA218" s="82" t="str">
        <f ca="1">IF(    MAX(OFFSET(AR218,0,0,MATCH("-",AR218:AR$638,0))) = 0,"",
IFERROR(MAX(OFFSET(AR218,0,0,MATCH("-",AR218:AR$638,0))),""))</f>
        <v/>
      </c>
      <c r="BB218" s="112">
        <f t="shared" ca="1" si="135"/>
        <v>-198</v>
      </c>
      <c r="BC218" s="111" t="str">
        <f t="shared" ca="1" si="136"/>
        <v>Radius</v>
      </c>
      <c r="BD218" s="112">
        <f t="shared" ca="1" si="137"/>
        <v>0</v>
      </c>
      <c r="BE218" s="111">
        <f t="shared" ca="1" si="138"/>
        <v>200</v>
      </c>
      <c r="BF218" s="113" t="e">
        <f t="shared" ca="1" si="139"/>
        <v>#VALUE!</v>
      </c>
      <c r="BG218" s="113" t="e">
        <f t="shared" ca="1" si="140"/>
        <v>#VALUE!</v>
      </c>
      <c r="BH218" s="112">
        <f t="shared" ca="1" si="141"/>
        <v>2000</v>
      </c>
      <c r="BI218" s="112">
        <f t="shared" ca="1" si="142"/>
        <v>200</v>
      </c>
      <c r="BJ218" s="157"/>
      <c r="BK218" s="157"/>
      <c r="BL218" s="158" t="str">
        <f>scriv!AI180</f>
        <v/>
      </c>
      <c r="BM218" s="157"/>
      <c r="BN218" s="157" t="str">
        <f t="shared" si="143"/>
        <v>node</v>
      </c>
      <c r="BO218" s="157"/>
      <c r="BP218" s="159">
        <f t="shared" ca="1" si="144"/>
        <v>0</v>
      </c>
      <c r="BQ218" s="159">
        <f t="shared" ca="1" si="145"/>
        <v>0</v>
      </c>
      <c r="BR218" s="159">
        <f t="shared" si="146"/>
        <v>1</v>
      </c>
      <c r="BS218" s="159" t="str">
        <f t="shared" si="147"/>
        <v>symbol</v>
      </c>
      <c r="BT218" s="157" t="str">
        <f ca="1">IF(scriv!V180&lt;&gt;"",scriv!V180,
IF(E218="",IFERROR(VLOOKUP(BL218,$AH$40:$BT$638,39,FALSE),$BT$36),
$BT$37))</f>
        <v>NodeSquare</v>
      </c>
      <c r="BU218" s="166">
        <f t="shared" ca="1" si="148"/>
        <v>2000</v>
      </c>
      <c r="BV218" s="166">
        <f t="shared" ca="1" si="149"/>
        <v>200</v>
      </c>
      <c r="BW218" s="166">
        <f t="shared" ca="1" si="150"/>
        <v>0</v>
      </c>
      <c r="BX218" s="166">
        <f t="shared" ca="1" si="151"/>
        <v>0</v>
      </c>
      <c r="BY218" s="180" t="str">
        <f t="shared" si="152"/>
        <v/>
      </c>
      <c r="BZ218" s="180" t="str">
        <f t="shared" si="153"/>
        <v/>
      </c>
      <c r="CA218" s="81" t="str">
        <f>IF(scriv!E180&lt;&gt;"",scriv!E180,"")</f>
        <v/>
      </c>
      <c r="CB218" s="82">
        <f t="shared" si="118"/>
        <v>0</v>
      </c>
      <c r="CC218" s="82">
        <f t="shared" si="154"/>
        <v>0</v>
      </c>
      <c r="CD218" s="82" t="str">
        <f t="shared" si="155"/>
        <v>-</v>
      </c>
      <c r="CE218" s="82" t="str">
        <f t="shared" si="156"/>
        <v>-</v>
      </c>
      <c r="CF218" s="82" t="str">
        <f t="shared" si="157"/>
        <v>-</v>
      </c>
      <c r="CG218" s="82" t="str">
        <f t="shared" si="158"/>
        <v>-</v>
      </c>
      <c r="CH218" s="82" t="str">
        <f t="shared" si="159"/>
        <v>-</v>
      </c>
      <c r="CI218" s="82" t="str">
        <f t="shared" si="160"/>
        <v>-</v>
      </c>
      <c r="CJ218" s="82" t="str">
        <f t="shared" si="161"/>
        <v>-</v>
      </c>
      <c r="CK218" s="82" t="str">
        <f t="shared" si="162"/>
        <v>-</v>
      </c>
    </row>
    <row r="219" spans="1:89" s="82" customFormat="1" ht="18" customHeight="1">
      <c r="A219" s="81" t="str">
        <f>scriv!AH181</f>
        <v/>
      </c>
      <c r="B219" s="81" t="str">
        <f>IF(scriv!D181&lt;&gt;"",scriv!D181,"")</f>
        <v/>
      </c>
      <c r="C219" s="81" t="str">
        <f>IF( scriv!AL181&lt;&gt;"", IF(D219&lt;&gt;"","connection ","")&amp;scriv!AL181,IF(D219&lt;&gt;"","connection",""))</f>
        <v/>
      </c>
      <c r="D219" s="82" t="str">
        <f>scriv!AJ181</f>
        <v/>
      </c>
      <c r="E219" s="82" t="str">
        <f>scriv!AK181</f>
        <v/>
      </c>
      <c r="F219" s="156">
        <f>ROW()</f>
        <v>219</v>
      </c>
      <c r="I219" s="81" t="str">
        <f>IF(scriv!AA181&lt;&gt;"",scriv!AA181,J219)</f>
        <v/>
      </c>
      <c r="J219" s="81" t="str">
        <f>IF(scriv!AB181&lt;&gt;"",scriv!AB181,"")</f>
        <v/>
      </c>
      <c r="K219" s="82" t="str">
        <f t="shared" si="119"/>
        <v>none</v>
      </c>
      <c r="L219" s="82" t="str">
        <f t="shared" si="120"/>
        <v>+++&amp;speakTT=</v>
      </c>
      <c r="M219" s="82" t="str">
        <f t="shared" si="117"/>
        <v>OpenClose</v>
      </c>
      <c r="N219" s="82" t="str">
        <f t="shared" si="121"/>
        <v/>
      </c>
      <c r="O219" s="119" t="str">
        <f t="shared" si="122"/>
        <v/>
      </c>
      <c r="P219" s="81" t="str">
        <f>IF(scriv!I181&lt;&gt;"",scriv!I181,"")</f>
        <v/>
      </c>
      <c r="Q219" s="81" t="str">
        <f>IF(scriv!J181&lt;&gt;"",scriv!J181,"")</f>
        <v/>
      </c>
      <c r="R219" s="81">
        <f>IF(scriv!K181&lt;&gt;"",scriv!K181,
IF(I219&lt;&gt;"",1,$R$36))</f>
        <v>0</v>
      </c>
      <c r="S219" s="81" t="str">
        <f>IF(scriv!L181&lt;&gt;"",scriv!L181,
IF(scriv!AB181&lt;&gt;"",$S$36,"none"))</f>
        <v>none</v>
      </c>
      <c r="T219" s="81" t="str">
        <f>IF(scriv!Q181&lt;&gt;"",scriv!Q181,"")</f>
        <v/>
      </c>
      <c r="U219" s="81" t="str">
        <f>IF(scriv!R181&lt;&gt;"",scriv!R181,"")</f>
        <v/>
      </c>
      <c r="V219" s="81" t="str">
        <f>IF(scriv!S181&lt;&gt;"",scriv!S181,"")</f>
        <v/>
      </c>
      <c r="W219" s="81" t="str">
        <f>IF(scriv!T181&lt;&gt;"",scriv!T181,"")</f>
        <v/>
      </c>
      <c r="X219" s="81" t="str">
        <f>IF($E219="",
( IF(scriv!AD181&lt;&gt;"", LEFT( scriv!AD181, FIND(",",scriv!AD181)-1) &amp; "=" &amp; $AH219 &amp; RIGHT( scriv!AD181, LEN(scriv!AD181) + 1 - FIND(",",scriv!AD181)),
  IF($X$36&lt;&gt;"",LEFT( X$36, FIND(",",X$36)-1) &amp; "=" &amp; $AH219 &amp; RIGHT( X$36, LEN(X$36) + 1 - FIND(",",X$36)),""))),
IF(scriv!M181&lt;&gt;"", LEFT( scriv!M181, FIND(",",scriv!M181)-1) &amp; "=" &amp; $AH219 &amp; RIGHT( scriv!M181, LEN(scriv!M181) + 1 - FIND(",",scriv!M181)),
LEFT( X$37, FIND(",",X$37)-1) &amp; "=" &amp; $AH219 &amp; RIGHT( X$37, LEN(X$37) + 1 - FIND(",",X$37))))</f>
        <v>fadeOn=,0.6</v>
      </c>
      <c r="Y219" s="81" t="str">
        <f>IF($E219="",
( IF(scriv!AE181&lt;&gt;"", LEFT( scriv!AE181, FIND(",",scriv!AE181)-1) &amp; "=" &amp; $AH219 &amp; RIGHT( scriv!AE181, LEN(scriv!AE181) + 1 - FIND(",",scriv!AE181)),
  IF($Y$36&lt;&gt;"",LEFT( Y$36, FIND(",",Y$36)-1) &amp; "=" &amp; $AH219 &amp; RIGHT( Y$36, LEN(Y$36) + 1 - FIND(",",Y$36)),""))),
IF(scriv!N181&lt;&gt;"", LEFT( scriv!N181, FIND(",",scriv!N181)-1) &amp; "=" &amp; $AH219 &amp; RIGHT( scriv!N181, LEN(scriv!N181) + 1 - FIND(",",scriv!N181)),
LEFT( Y$37, FIND(",",Y$37)-1) &amp; "=" &amp; $AH219 &amp; RIGHT( Y$37, LEN(Y$37) + 1 - FIND(",",Y$37))))</f>
        <v>fadeOff=,0.6</v>
      </c>
      <c r="Z219" s="81" t="str">
        <f>IF($E219="",
( IF(scriv!AF181&lt;&gt;"", LEFT( scriv!AF181, FIND(",",scriv!AF181)-1) &amp; "=" &amp; $AH219 &amp; RIGHT( scriv!AF181, LEN(scriv!AF181) + 1 - FIND(",",scriv!AF181)),
  IF($Z$36&lt;&gt;"",LEFT( Z$36, FIND(",",Z$36)-1) &amp; "=" &amp; $AH219 &amp; RIGHT( Z$36, LEN(Z$36) + 1 - FIND(",",Z$36)),""))),
IF(scriv!O181&lt;&gt;"", LEFT( scriv!O181, FIND(",",scriv!O181)-1) &amp; "=" &amp; $AH219 &amp; RIGHT( scriv!O181, LEN(scriv!O181) + 1 - FIND(",",scriv!O181)),
LEFT( Z$37, FIND(",",Z$37)-1) &amp; "=" &amp; $AH219 &amp; RIGHT( Z$37, LEN(Z$37) + 1 - FIND(",",Z$37))))</f>
        <v>drawOpen=,1.2</v>
      </c>
      <c r="AA219" s="81" t="str">
        <f>IF($E219="",
( IF(scriv!AG181&lt;&gt;"", LEFT( scriv!AG181, FIND(",",scriv!AG181)-1) &amp; "=" &amp; $AH219 &amp; RIGHT( scriv!AG181, LEN(scriv!AG181) + 1 - FIND(",",scriv!AG181)),
  IF($AA$36&lt;&gt;"",LEFT( AA$36, FIND(",",AA$36)-1) &amp; "=" &amp; $AH219 &amp; RIGHT( AA$36, LEN(AA$36) + 1 - FIND(",",AA$36)),""))),
IF(scriv!P181&lt;&gt;"", LEFT( scriv!P181, FIND(",",scriv!P181)-1) &amp; "=" &amp; $AH219 &amp; RIGHT( scriv!P181, LEN(scriv!P181) + 1 - FIND(",",scriv!P181)),
LEFT( AA$37, FIND(",",AA$37)-1) &amp; "=" &amp; $AH219 &amp; RIGHT( AA$37, LEN(AA$37) + 1 - FIND(",",AA$37))))</f>
        <v>drawClose=,1.2</v>
      </c>
      <c r="AB219" s="167" t="str">
        <f t="shared" si="116"/>
        <v>noTitle</v>
      </c>
      <c r="AC219" s="167"/>
      <c r="AD219" s="45"/>
      <c r="AE219" s="168"/>
      <c r="AF219" s="169">
        <f>IF(D219="",scriv!B181,"")</f>
        <v>0</v>
      </c>
      <c r="AG219" s="170" t="str">
        <f t="shared" si="123"/>
        <v/>
      </c>
      <c r="AH219" s="169" t="str">
        <f t="shared" si="124"/>
        <v/>
      </c>
      <c r="AI219" s="169" t="str">
        <f t="shared" si="125"/>
        <v/>
      </c>
      <c r="AJ219" s="86">
        <f>ROUNDDOWN( (LEN(scriv!B181)+1) / 2, 0 )</f>
        <v>0</v>
      </c>
      <c r="AK219" s="82">
        <f t="shared" si="126"/>
        <v>0</v>
      </c>
      <c r="AL219" s="82" t="str">
        <f t="shared" si="127"/>
        <v>-</v>
      </c>
      <c r="AM219" s="82" t="str">
        <f t="shared" si="128"/>
        <v>-</v>
      </c>
      <c r="AN219" s="82" t="str">
        <f t="shared" si="129"/>
        <v>-</v>
      </c>
      <c r="AO219" s="82" t="str">
        <f t="shared" si="130"/>
        <v>-</v>
      </c>
      <c r="AP219" s="82" t="str">
        <f t="shared" si="131"/>
        <v>-</v>
      </c>
      <c r="AQ219" s="82" t="str">
        <f t="shared" si="132"/>
        <v>-</v>
      </c>
      <c r="AR219" s="82" t="str">
        <f t="shared" si="133"/>
        <v>-</v>
      </c>
      <c r="AT219" s="82">
        <f t="shared" si="134"/>
        <v>10</v>
      </c>
      <c r="AU219" s="82" t="str">
        <f ca="1">IF(    MAX(OFFSET(AL219,0,0,MATCH("-",AL219:AL$638,0))) = 0,"",
IFERROR(MAX(OFFSET(AL219,0,0,MATCH("-",AL219:AL$638,0))),""))</f>
        <v/>
      </c>
      <c r="AV219" s="82" t="str">
        <f ca="1">IF(    MAX(OFFSET(AM219,0,0,MATCH("-",AM219:AM$638,0))) = 0,"",
IFERROR(MAX(OFFSET(AM219,0,0,MATCH("-",AM219:AM$638,0))),""))</f>
        <v/>
      </c>
      <c r="AW219" s="82" t="str">
        <f ca="1">IF(    MAX(OFFSET(AN219,0,0,MATCH("-",AN219:AN$638,0))) = 0,"",
IFERROR(MAX(OFFSET(AN219,0,0,MATCH("-",AN219:AN$638,0))),""))</f>
        <v/>
      </c>
      <c r="AX219" s="82" t="str">
        <f ca="1">IF(    MAX(OFFSET(AO219,0,0,MATCH("-",AO219:AO$638,0))) = 0,"",
IFERROR(MAX(OFFSET(AO219,0,0,MATCH("-",AO219:AO$638,0))),""))</f>
        <v/>
      </c>
      <c r="AY219" s="82" t="str">
        <f ca="1">IF(    MAX(OFFSET(AP219,0,0,MATCH("-",AP219:AP$638,0))) = 0,"",
IFERROR(MAX(OFFSET(AP219,0,0,MATCH("-",AP219:AP$638,0))),""))</f>
        <v/>
      </c>
      <c r="AZ219" s="82" t="str">
        <f ca="1">IF(    MAX(OFFSET(AQ219,0,0,MATCH("-",AQ219:AQ$638,0))) = 0,"",
IFERROR(MAX(OFFSET(AQ219,0,0,MATCH("-",AQ219:AQ$638,0))),""))</f>
        <v/>
      </c>
      <c r="BA219" s="82" t="str">
        <f ca="1">IF(    MAX(OFFSET(AR219,0,0,MATCH("-",AR219:AR$638,0))) = 0,"",
IFERROR(MAX(OFFSET(AR219,0,0,MATCH("-",AR219:AR$638,0))),""))</f>
        <v/>
      </c>
      <c r="BB219" s="112">
        <f t="shared" ca="1" si="135"/>
        <v>-198</v>
      </c>
      <c r="BC219" s="111" t="str">
        <f t="shared" ca="1" si="136"/>
        <v>Radius</v>
      </c>
      <c r="BD219" s="112">
        <f t="shared" ca="1" si="137"/>
        <v>0</v>
      </c>
      <c r="BE219" s="111">
        <f t="shared" ca="1" si="138"/>
        <v>200</v>
      </c>
      <c r="BF219" s="113" t="e">
        <f t="shared" ca="1" si="139"/>
        <v>#VALUE!</v>
      </c>
      <c r="BG219" s="113" t="e">
        <f t="shared" ca="1" si="140"/>
        <v>#VALUE!</v>
      </c>
      <c r="BH219" s="112">
        <f t="shared" ca="1" si="141"/>
        <v>2000</v>
      </c>
      <c r="BI219" s="112">
        <f t="shared" ca="1" si="142"/>
        <v>200</v>
      </c>
      <c r="BJ219" s="157"/>
      <c r="BK219" s="157"/>
      <c r="BL219" s="158" t="str">
        <f>scriv!AI181</f>
        <v/>
      </c>
      <c r="BM219" s="157"/>
      <c r="BN219" s="157" t="str">
        <f t="shared" si="143"/>
        <v>node</v>
      </c>
      <c r="BO219" s="157"/>
      <c r="BP219" s="159">
        <f t="shared" ca="1" si="144"/>
        <v>0</v>
      </c>
      <c r="BQ219" s="159">
        <f t="shared" ca="1" si="145"/>
        <v>0</v>
      </c>
      <c r="BR219" s="159">
        <f t="shared" si="146"/>
        <v>1</v>
      </c>
      <c r="BS219" s="159" t="str">
        <f t="shared" si="147"/>
        <v>symbol</v>
      </c>
      <c r="BT219" s="157" t="str">
        <f ca="1">IF(scriv!V181&lt;&gt;"",scriv!V181,
IF(E219="",IFERROR(VLOOKUP(BL219,$AH$40:$BT$638,39,FALSE),$BT$36),
$BT$37))</f>
        <v>NodeSquare</v>
      </c>
      <c r="BU219" s="166">
        <f t="shared" ca="1" si="148"/>
        <v>2000</v>
      </c>
      <c r="BV219" s="166">
        <f t="shared" ca="1" si="149"/>
        <v>200</v>
      </c>
      <c r="BW219" s="166">
        <f t="shared" ca="1" si="150"/>
        <v>0</v>
      </c>
      <c r="BX219" s="166">
        <f t="shared" ca="1" si="151"/>
        <v>0</v>
      </c>
      <c r="BY219" s="180" t="str">
        <f t="shared" si="152"/>
        <v/>
      </c>
      <c r="BZ219" s="180" t="str">
        <f t="shared" si="153"/>
        <v/>
      </c>
      <c r="CA219" s="81" t="str">
        <f>IF(scriv!E181&lt;&gt;"",scriv!E181,"")</f>
        <v/>
      </c>
      <c r="CB219" s="82">
        <f t="shared" si="118"/>
        <v>0</v>
      </c>
      <c r="CC219" s="82">
        <f t="shared" si="154"/>
        <v>0</v>
      </c>
      <c r="CD219" s="82" t="str">
        <f t="shared" si="155"/>
        <v>-</v>
      </c>
      <c r="CE219" s="82" t="str">
        <f t="shared" si="156"/>
        <v>-</v>
      </c>
      <c r="CF219" s="82" t="str">
        <f t="shared" si="157"/>
        <v>-</v>
      </c>
      <c r="CG219" s="82" t="str">
        <f t="shared" si="158"/>
        <v>-</v>
      </c>
      <c r="CH219" s="82" t="str">
        <f t="shared" si="159"/>
        <v>-</v>
      </c>
      <c r="CI219" s="82" t="str">
        <f t="shared" si="160"/>
        <v>-</v>
      </c>
      <c r="CJ219" s="82" t="str">
        <f t="shared" si="161"/>
        <v>-</v>
      </c>
      <c r="CK219" s="82" t="str">
        <f t="shared" si="162"/>
        <v>-</v>
      </c>
    </row>
    <row r="220" spans="1:89" s="82" customFormat="1" ht="18" customHeight="1">
      <c r="A220" s="81" t="str">
        <f>scriv!AH182</f>
        <v/>
      </c>
      <c r="B220" s="81" t="str">
        <f>IF(scriv!D182&lt;&gt;"",scriv!D182,"")</f>
        <v/>
      </c>
      <c r="C220" s="81" t="str">
        <f>IF( scriv!AL182&lt;&gt;"", IF(D220&lt;&gt;"","connection ","")&amp;scriv!AL182,IF(D220&lt;&gt;"","connection",""))</f>
        <v/>
      </c>
      <c r="D220" s="82" t="str">
        <f>scriv!AJ182</f>
        <v/>
      </c>
      <c r="E220" s="82" t="str">
        <f>scriv!AK182</f>
        <v/>
      </c>
      <c r="F220" s="156">
        <f>ROW()</f>
        <v>220</v>
      </c>
      <c r="I220" s="81" t="str">
        <f>IF(scriv!AA182&lt;&gt;"",scriv!AA182,J220)</f>
        <v/>
      </c>
      <c r="J220" s="81" t="str">
        <f>IF(scriv!AB182&lt;&gt;"",scriv!AB182,"")</f>
        <v/>
      </c>
      <c r="K220" s="82" t="str">
        <f t="shared" si="119"/>
        <v>none</v>
      </c>
      <c r="L220" s="82" t="str">
        <f t="shared" si="120"/>
        <v>+++&amp;speakTT=</v>
      </c>
      <c r="M220" s="82" t="str">
        <f t="shared" si="117"/>
        <v>OpenClose</v>
      </c>
      <c r="N220" s="82" t="str">
        <f t="shared" si="121"/>
        <v/>
      </c>
      <c r="O220" s="119" t="str">
        <f t="shared" si="122"/>
        <v/>
      </c>
      <c r="P220" s="81" t="str">
        <f>IF(scriv!I182&lt;&gt;"",scriv!I182,"")</f>
        <v/>
      </c>
      <c r="Q220" s="81" t="str">
        <f>IF(scriv!J182&lt;&gt;"",scriv!J182,"")</f>
        <v/>
      </c>
      <c r="R220" s="81">
        <f>IF(scriv!K182&lt;&gt;"",scriv!K182,
IF(I220&lt;&gt;"",1,$R$36))</f>
        <v>0</v>
      </c>
      <c r="S220" s="81" t="str">
        <f>IF(scriv!L182&lt;&gt;"",scriv!L182,
IF(scriv!AB182&lt;&gt;"",$S$36,"none"))</f>
        <v>none</v>
      </c>
      <c r="T220" s="81" t="str">
        <f>IF(scriv!Q182&lt;&gt;"",scriv!Q182,"")</f>
        <v/>
      </c>
      <c r="U220" s="81" t="str">
        <f>IF(scriv!R182&lt;&gt;"",scriv!R182,"")</f>
        <v/>
      </c>
      <c r="V220" s="81" t="str">
        <f>IF(scriv!S182&lt;&gt;"",scriv!S182,"")</f>
        <v/>
      </c>
      <c r="W220" s="81" t="str">
        <f>IF(scriv!T182&lt;&gt;"",scriv!T182,"")</f>
        <v/>
      </c>
      <c r="X220" s="81" t="str">
        <f>IF($E220="",
( IF(scriv!AD182&lt;&gt;"", LEFT( scriv!AD182, FIND(",",scriv!AD182)-1) &amp; "=" &amp; $AH220 &amp; RIGHT( scriv!AD182, LEN(scriv!AD182) + 1 - FIND(",",scriv!AD182)),
  IF($X$36&lt;&gt;"",LEFT( X$36, FIND(",",X$36)-1) &amp; "=" &amp; $AH220 &amp; RIGHT( X$36, LEN(X$36) + 1 - FIND(",",X$36)),""))),
IF(scriv!M182&lt;&gt;"", LEFT( scriv!M182, FIND(",",scriv!M182)-1) &amp; "=" &amp; $AH220 &amp; RIGHT( scriv!M182, LEN(scriv!M182) + 1 - FIND(",",scriv!M182)),
LEFT( X$37, FIND(",",X$37)-1) &amp; "=" &amp; $AH220 &amp; RIGHT( X$37, LEN(X$37) + 1 - FIND(",",X$37))))</f>
        <v>fadeOn=,0.6</v>
      </c>
      <c r="Y220" s="81" t="str">
        <f>IF($E220="",
( IF(scriv!AE182&lt;&gt;"", LEFT( scriv!AE182, FIND(",",scriv!AE182)-1) &amp; "=" &amp; $AH220 &amp; RIGHT( scriv!AE182, LEN(scriv!AE182) + 1 - FIND(",",scriv!AE182)),
  IF($Y$36&lt;&gt;"",LEFT( Y$36, FIND(",",Y$36)-1) &amp; "=" &amp; $AH220 &amp; RIGHT( Y$36, LEN(Y$36) + 1 - FIND(",",Y$36)),""))),
IF(scriv!N182&lt;&gt;"", LEFT( scriv!N182, FIND(",",scriv!N182)-1) &amp; "=" &amp; $AH220 &amp; RIGHT( scriv!N182, LEN(scriv!N182) + 1 - FIND(",",scriv!N182)),
LEFT( Y$37, FIND(",",Y$37)-1) &amp; "=" &amp; $AH220 &amp; RIGHT( Y$37, LEN(Y$37) + 1 - FIND(",",Y$37))))</f>
        <v>fadeOff=,0.6</v>
      </c>
      <c r="Z220" s="81" t="str">
        <f>IF($E220="",
( IF(scriv!AF182&lt;&gt;"", LEFT( scriv!AF182, FIND(",",scriv!AF182)-1) &amp; "=" &amp; $AH220 &amp; RIGHT( scriv!AF182, LEN(scriv!AF182) + 1 - FIND(",",scriv!AF182)),
  IF($Z$36&lt;&gt;"",LEFT( Z$36, FIND(",",Z$36)-1) &amp; "=" &amp; $AH220 &amp; RIGHT( Z$36, LEN(Z$36) + 1 - FIND(",",Z$36)),""))),
IF(scriv!O182&lt;&gt;"", LEFT( scriv!O182, FIND(",",scriv!O182)-1) &amp; "=" &amp; $AH220 &amp; RIGHT( scriv!O182, LEN(scriv!O182) + 1 - FIND(",",scriv!O182)),
LEFT( Z$37, FIND(",",Z$37)-1) &amp; "=" &amp; $AH220 &amp; RIGHT( Z$37, LEN(Z$37) + 1 - FIND(",",Z$37))))</f>
        <v>drawOpen=,1.2</v>
      </c>
      <c r="AA220" s="81" t="str">
        <f>IF($E220="",
( IF(scriv!AG182&lt;&gt;"", LEFT( scriv!AG182, FIND(",",scriv!AG182)-1) &amp; "=" &amp; $AH220 &amp; RIGHT( scriv!AG182, LEN(scriv!AG182) + 1 - FIND(",",scriv!AG182)),
  IF($AA$36&lt;&gt;"",LEFT( AA$36, FIND(",",AA$36)-1) &amp; "=" &amp; $AH220 &amp; RIGHT( AA$36, LEN(AA$36) + 1 - FIND(",",AA$36)),""))),
IF(scriv!P182&lt;&gt;"", LEFT( scriv!P182, FIND(",",scriv!P182)-1) &amp; "=" &amp; $AH220 &amp; RIGHT( scriv!P182, LEN(scriv!P182) + 1 - FIND(",",scriv!P182)),
LEFT( AA$37, FIND(",",AA$37)-1) &amp; "=" &amp; $AH220 &amp; RIGHT( AA$37, LEN(AA$37) + 1 - FIND(",",AA$37))))</f>
        <v>drawClose=,1.2</v>
      </c>
      <c r="AB220" s="167" t="str">
        <f t="shared" si="116"/>
        <v>noTitle</v>
      </c>
      <c r="AC220" s="167"/>
      <c r="AD220" s="45"/>
      <c r="AE220" s="168"/>
      <c r="AF220" s="169">
        <f>IF(D220="",scriv!B182,"")</f>
        <v>0</v>
      </c>
      <c r="AG220" s="170" t="str">
        <f t="shared" si="123"/>
        <v/>
      </c>
      <c r="AH220" s="169" t="str">
        <f t="shared" si="124"/>
        <v/>
      </c>
      <c r="AI220" s="169" t="str">
        <f t="shared" si="125"/>
        <v/>
      </c>
      <c r="AJ220" s="86">
        <f>ROUNDDOWN( (LEN(scriv!B182)+1) / 2, 0 )</f>
        <v>0</v>
      </c>
      <c r="AK220" s="82">
        <f t="shared" si="126"/>
        <v>0</v>
      </c>
      <c r="AL220" s="82" t="str">
        <f t="shared" si="127"/>
        <v>-</v>
      </c>
      <c r="AM220" s="82" t="str">
        <f t="shared" si="128"/>
        <v>-</v>
      </c>
      <c r="AN220" s="82" t="str">
        <f t="shared" si="129"/>
        <v>-</v>
      </c>
      <c r="AO220" s="82" t="str">
        <f t="shared" si="130"/>
        <v>-</v>
      </c>
      <c r="AP220" s="82" t="str">
        <f t="shared" si="131"/>
        <v>-</v>
      </c>
      <c r="AQ220" s="82" t="str">
        <f t="shared" si="132"/>
        <v>-</v>
      </c>
      <c r="AR220" s="82" t="str">
        <f t="shared" si="133"/>
        <v>-</v>
      </c>
      <c r="AT220" s="82">
        <f t="shared" si="134"/>
        <v>10</v>
      </c>
      <c r="AU220" s="82" t="str">
        <f ca="1">IF(    MAX(OFFSET(AL220,0,0,MATCH("-",AL220:AL$638,0))) = 0,"",
IFERROR(MAX(OFFSET(AL220,0,0,MATCH("-",AL220:AL$638,0))),""))</f>
        <v/>
      </c>
      <c r="AV220" s="82" t="str">
        <f ca="1">IF(    MAX(OFFSET(AM220,0,0,MATCH("-",AM220:AM$638,0))) = 0,"",
IFERROR(MAX(OFFSET(AM220,0,0,MATCH("-",AM220:AM$638,0))),""))</f>
        <v/>
      </c>
      <c r="AW220" s="82" t="str">
        <f ca="1">IF(    MAX(OFFSET(AN220,0,0,MATCH("-",AN220:AN$638,0))) = 0,"",
IFERROR(MAX(OFFSET(AN220,0,0,MATCH("-",AN220:AN$638,0))),""))</f>
        <v/>
      </c>
      <c r="AX220" s="82" t="str">
        <f ca="1">IF(    MAX(OFFSET(AO220,0,0,MATCH("-",AO220:AO$638,0))) = 0,"",
IFERROR(MAX(OFFSET(AO220,0,0,MATCH("-",AO220:AO$638,0))),""))</f>
        <v/>
      </c>
      <c r="AY220" s="82" t="str">
        <f ca="1">IF(    MAX(OFFSET(AP220,0,0,MATCH("-",AP220:AP$638,0))) = 0,"",
IFERROR(MAX(OFFSET(AP220,0,0,MATCH("-",AP220:AP$638,0))),""))</f>
        <v/>
      </c>
      <c r="AZ220" s="82" t="str">
        <f ca="1">IF(    MAX(OFFSET(AQ220,0,0,MATCH("-",AQ220:AQ$638,0))) = 0,"",
IFERROR(MAX(OFFSET(AQ220,0,0,MATCH("-",AQ220:AQ$638,0))),""))</f>
        <v/>
      </c>
      <c r="BA220" s="82" t="str">
        <f ca="1">IF(    MAX(OFFSET(AR220,0,0,MATCH("-",AR220:AR$638,0))) = 0,"",
IFERROR(MAX(OFFSET(AR220,0,0,MATCH("-",AR220:AR$638,0))),""))</f>
        <v/>
      </c>
      <c r="BB220" s="112">
        <f t="shared" ca="1" si="135"/>
        <v>-198</v>
      </c>
      <c r="BC220" s="111" t="str">
        <f t="shared" ca="1" si="136"/>
        <v>Radius</v>
      </c>
      <c r="BD220" s="112">
        <f t="shared" ca="1" si="137"/>
        <v>0</v>
      </c>
      <c r="BE220" s="111">
        <f t="shared" ca="1" si="138"/>
        <v>200</v>
      </c>
      <c r="BF220" s="113" t="e">
        <f t="shared" ca="1" si="139"/>
        <v>#VALUE!</v>
      </c>
      <c r="BG220" s="113" t="e">
        <f t="shared" ca="1" si="140"/>
        <v>#VALUE!</v>
      </c>
      <c r="BH220" s="112">
        <f t="shared" ca="1" si="141"/>
        <v>2000</v>
      </c>
      <c r="BI220" s="112">
        <f t="shared" ca="1" si="142"/>
        <v>200</v>
      </c>
      <c r="BJ220" s="157"/>
      <c r="BK220" s="157"/>
      <c r="BL220" s="158" t="str">
        <f>scriv!AI182</f>
        <v/>
      </c>
      <c r="BM220" s="157"/>
      <c r="BN220" s="157" t="str">
        <f t="shared" si="143"/>
        <v>node</v>
      </c>
      <c r="BO220" s="157"/>
      <c r="BP220" s="159">
        <f t="shared" ca="1" si="144"/>
        <v>0</v>
      </c>
      <c r="BQ220" s="159">
        <f t="shared" ca="1" si="145"/>
        <v>0</v>
      </c>
      <c r="BR220" s="159">
        <f t="shared" si="146"/>
        <v>1</v>
      </c>
      <c r="BS220" s="159" t="str">
        <f t="shared" si="147"/>
        <v>symbol</v>
      </c>
      <c r="BT220" s="157" t="str">
        <f ca="1">IF(scriv!V182&lt;&gt;"",scriv!V182,
IF(E220="",IFERROR(VLOOKUP(BL220,$AH$40:$BT$638,39,FALSE),$BT$36),
$BT$37))</f>
        <v>NodeSquare</v>
      </c>
      <c r="BU220" s="166">
        <f t="shared" ca="1" si="148"/>
        <v>2000</v>
      </c>
      <c r="BV220" s="166">
        <f t="shared" ca="1" si="149"/>
        <v>200</v>
      </c>
      <c r="BW220" s="166">
        <f t="shared" ca="1" si="150"/>
        <v>0</v>
      </c>
      <c r="BX220" s="166">
        <f t="shared" ca="1" si="151"/>
        <v>0</v>
      </c>
      <c r="BY220" s="180" t="str">
        <f t="shared" si="152"/>
        <v/>
      </c>
      <c r="BZ220" s="180" t="str">
        <f t="shared" si="153"/>
        <v/>
      </c>
      <c r="CA220" s="81" t="str">
        <f>IF(scriv!E182&lt;&gt;"",scriv!E182,"")</f>
        <v/>
      </c>
      <c r="CB220" s="82">
        <f t="shared" si="118"/>
        <v>0</v>
      </c>
      <c r="CC220" s="82">
        <f t="shared" si="154"/>
        <v>0</v>
      </c>
      <c r="CD220" s="82" t="str">
        <f t="shared" si="155"/>
        <v>-</v>
      </c>
      <c r="CE220" s="82" t="str">
        <f t="shared" si="156"/>
        <v>-</v>
      </c>
      <c r="CF220" s="82" t="str">
        <f t="shared" si="157"/>
        <v>-</v>
      </c>
      <c r="CG220" s="82" t="str">
        <f t="shared" si="158"/>
        <v>-</v>
      </c>
      <c r="CH220" s="82" t="str">
        <f t="shared" si="159"/>
        <v>-</v>
      </c>
      <c r="CI220" s="82" t="str">
        <f t="shared" si="160"/>
        <v>-</v>
      </c>
      <c r="CJ220" s="82" t="str">
        <f t="shared" si="161"/>
        <v>-</v>
      </c>
      <c r="CK220" s="82" t="str">
        <f t="shared" si="162"/>
        <v>-</v>
      </c>
    </row>
    <row r="221" spans="1:89" s="82" customFormat="1" ht="18" customHeight="1">
      <c r="A221" s="81" t="str">
        <f>scriv!AH183</f>
        <v/>
      </c>
      <c r="B221" s="81" t="str">
        <f>IF(scriv!D183&lt;&gt;"",scriv!D183,"")</f>
        <v/>
      </c>
      <c r="C221" s="81" t="str">
        <f>IF( scriv!AL183&lt;&gt;"", IF(D221&lt;&gt;"","connection ","")&amp;scriv!AL183,IF(D221&lt;&gt;"","connection",""))</f>
        <v/>
      </c>
      <c r="D221" s="82" t="str">
        <f>scriv!AJ183</f>
        <v/>
      </c>
      <c r="E221" s="82" t="str">
        <f>scriv!AK183</f>
        <v/>
      </c>
      <c r="F221" s="156">
        <f>ROW()</f>
        <v>221</v>
      </c>
      <c r="I221" s="81" t="str">
        <f>IF(scriv!AA183&lt;&gt;"",scriv!AA183,J221)</f>
        <v/>
      </c>
      <c r="J221" s="81" t="str">
        <f>IF(scriv!AB183&lt;&gt;"",scriv!AB183,"")</f>
        <v/>
      </c>
      <c r="K221" s="82" t="str">
        <f t="shared" si="119"/>
        <v>none</v>
      </c>
      <c r="L221" s="82" t="str">
        <f t="shared" si="120"/>
        <v>+++&amp;speakTT=</v>
      </c>
      <c r="M221" s="82" t="str">
        <f t="shared" si="117"/>
        <v>OpenClose</v>
      </c>
      <c r="N221" s="82" t="str">
        <f t="shared" si="121"/>
        <v/>
      </c>
      <c r="O221" s="119" t="str">
        <f t="shared" si="122"/>
        <v/>
      </c>
      <c r="P221" s="81" t="str">
        <f>IF(scriv!I183&lt;&gt;"",scriv!I183,"")</f>
        <v/>
      </c>
      <c r="Q221" s="81" t="str">
        <f>IF(scriv!J183&lt;&gt;"",scriv!J183,"")</f>
        <v/>
      </c>
      <c r="R221" s="81">
        <f>IF(scriv!K183&lt;&gt;"",scriv!K183,
IF(I221&lt;&gt;"",1,$R$36))</f>
        <v>0</v>
      </c>
      <c r="S221" s="81" t="str">
        <f>IF(scriv!L183&lt;&gt;"",scriv!L183,
IF(scriv!AB183&lt;&gt;"",$S$36,"none"))</f>
        <v>none</v>
      </c>
      <c r="T221" s="81" t="str">
        <f>IF(scriv!Q183&lt;&gt;"",scriv!Q183,"")</f>
        <v/>
      </c>
      <c r="U221" s="81" t="str">
        <f>IF(scriv!R183&lt;&gt;"",scriv!R183,"")</f>
        <v/>
      </c>
      <c r="V221" s="81" t="str">
        <f>IF(scriv!S183&lt;&gt;"",scriv!S183,"")</f>
        <v/>
      </c>
      <c r="W221" s="81" t="str">
        <f>IF(scriv!T183&lt;&gt;"",scriv!T183,"")</f>
        <v/>
      </c>
      <c r="X221" s="81" t="str">
        <f>IF($E221="",
( IF(scriv!AD183&lt;&gt;"", LEFT( scriv!AD183, FIND(",",scriv!AD183)-1) &amp; "=" &amp; $AH221 &amp; RIGHT( scriv!AD183, LEN(scriv!AD183) + 1 - FIND(",",scriv!AD183)),
  IF($X$36&lt;&gt;"",LEFT( X$36, FIND(",",X$36)-1) &amp; "=" &amp; $AH221 &amp; RIGHT( X$36, LEN(X$36) + 1 - FIND(",",X$36)),""))),
IF(scriv!M183&lt;&gt;"", LEFT( scriv!M183, FIND(",",scriv!M183)-1) &amp; "=" &amp; $AH221 &amp; RIGHT( scriv!M183, LEN(scriv!M183) + 1 - FIND(",",scriv!M183)),
LEFT( X$37, FIND(",",X$37)-1) &amp; "=" &amp; $AH221 &amp; RIGHT( X$37, LEN(X$37) + 1 - FIND(",",X$37))))</f>
        <v>fadeOn=,0.6</v>
      </c>
      <c r="Y221" s="81" t="str">
        <f>IF($E221="",
( IF(scriv!AE183&lt;&gt;"", LEFT( scriv!AE183, FIND(",",scriv!AE183)-1) &amp; "=" &amp; $AH221 &amp; RIGHT( scriv!AE183, LEN(scriv!AE183) + 1 - FIND(",",scriv!AE183)),
  IF($Y$36&lt;&gt;"",LEFT( Y$36, FIND(",",Y$36)-1) &amp; "=" &amp; $AH221 &amp; RIGHT( Y$36, LEN(Y$36) + 1 - FIND(",",Y$36)),""))),
IF(scriv!N183&lt;&gt;"", LEFT( scriv!N183, FIND(",",scriv!N183)-1) &amp; "=" &amp; $AH221 &amp; RIGHT( scriv!N183, LEN(scriv!N183) + 1 - FIND(",",scriv!N183)),
LEFT( Y$37, FIND(",",Y$37)-1) &amp; "=" &amp; $AH221 &amp; RIGHT( Y$37, LEN(Y$37) + 1 - FIND(",",Y$37))))</f>
        <v>fadeOff=,0.6</v>
      </c>
      <c r="Z221" s="81" t="str">
        <f>IF($E221="",
( IF(scriv!AF183&lt;&gt;"", LEFT( scriv!AF183, FIND(",",scriv!AF183)-1) &amp; "=" &amp; $AH221 &amp; RIGHT( scriv!AF183, LEN(scriv!AF183) + 1 - FIND(",",scriv!AF183)),
  IF($Z$36&lt;&gt;"",LEFT( Z$36, FIND(",",Z$36)-1) &amp; "=" &amp; $AH221 &amp; RIGHT( Z$36, LEN(Z$36) + 1 - FIND(",",Z$36)),""))),
IF(scriv!O183&lt;&gt;"", LEFT( scriv!O183, FIND(",",scriv!O183)-1) &amp; "=" &amp; $AH221 &amp; RIGHT( scriv!O183, LEN(scriv!O183) + 1 - FIND(",",scriv!O183)),
LEFT( Z$37, FIND(",",Z$37)-1) &amp; "=" &amp; $AH221 &amp; RIGHT( Z$37, LEN(Z$37) + 1 - FIND(",",Z$37))))</f>
        <v>drawOpen=,1.2</v>
      </c>
      <c r="AA221" s="81" t="str">
        <f>IF($E221="",
( IF(scriv!AG183&lt;&gt;"", LEFT( scriv!AG183, FIND(",",scriv!AG183)-1) &amp; "=" &amp; $AH221 &amp; RIGHT( scriv!AG183, LEN(scriv!AG183) + 1 - FIND(",",scriv!AG183)),
  IF($AA$36&lt;&gt;"",LEFT( AA$36, FIND(",",AA$36)-1) &amp; "=" &amp; $AH221 &amp; RIGHT( AA$36, LEN(AA$36) + 1 - FIND(",",AA$36)),""))),
IF(scriv!P183&lt;&gt;"", LEFT( scriv!P183, FIND(",",scriv!P183)-1) &amp; "=" &amp; $AH221 &amp; RIGHT( scriv!P183, LEN(scriv!P183) + 1 - FIND(",",scriv!P183)),
LEFT( AA$37, FIND(",",AA$37)-1) &amp; "=" &amp; $AH221 &amp; RIGHT( AA$37, LEN(AA$37) + 1 - FIND(",",AA$37))))</f>
        <v>drawClose=,1.2</v>
      </c>
      <c r="AB221" s="167" t="str">
        <f t="shared" si="116"/>
        <v>noTitle</v>
      </c>
      <c r="AC221" s="167"/>
      <c r="AD221" s="45"/>
      <c r="AE221" s="168"/>
      <c r="AF221" s="169">
        <f>IF(D221="",scriv!B183,"")</f>
        <v>0</v>
      </c>
      <c r="AG221" s="170" t="str">
        <f t="shared" si="123"/>
        <v/>
      </c>
      <c r="AH221" s="169" t="str">
        <f t="shared" si="124"/>
        <v/>
      </c>
      <c r="AI221" s="169" t="str">
        <f t="shared" si="125"/>
        <v/>
      </c>
      <c r="AJ221" s="86">
        <f>ROUNDDOWN( (LEN(scriv!B183)+1) / 2, 0 )</f>
        <v>0</v>
      </c>
      <c r="AK221" s="82">
        <f t="shared" si="126"/>
        <v>0</v>
      </c>
      <c r="AL221" s="82" t="str">
        <f t="shared" si="127"/>
        <v>-</v>
      </c>
      <c r="AM221" s="82" t="str">
        <f t="shared" si="128"/>
        <v>-</v>
      </c>
      <c r="AN221" s="82" t="str">
        <f t="shared" si="129"/>
        <v>-</v>
      </c>
      <c r="AO221" s="82" t="str">
        <f t="shared" si="130"/>
        <v>-</v>
      </c>
      <c r="AP221" s="82" t="str">
        <f t="shared" si="131"/>
        <v>-</v>
      </c>
      <c r="AQ221" s="82" t="str">
        <f t="shared" si="132"/>
        <v>-</v>
      </c>
      <c r="AR221" s="82" t="str">
        <f t="shared" si="133"/>
        <v>-</v>
      </c>
      <c r="AT221" s="82">
        <f t="shared" si="134"/>
        <v>10</v>
      </c>
      <c r="AU221" s="82" t="str">
        <f ca="1">IF(    MAX(OFFSET(AL221,0,0,MATCH("-",AL221:AL$638,0))) = 0,"",
IFERROR(MAX(OFFSET(AL221,0,0,MATCH("-",AL221:AL$638,0))),""))</f>
        <v/>
      </c>
      <c r="AV221" s="82" t="str">
        <f ca="1">IF(    MAX(OFFSET(AM221,0,0,MATCH("-",AM221:AM$638,0))) = 0,"",
IFERROR(MAX(OFFSET(AM221,0,0,MATCH("-",AM221:AM$638,0))),""))</f>
        <v/>
      </c>
      <c r="AW221" s="82" t="str">
        <f ca="1">IF(    MAX(OFFSET(AN221,0,0,MATCH("-",AN221:AN$638,0))) = 0,"",
IFERROR(MAX(OFFSET(AN221,0,0,MATCH("-",AN221:AN$638,0))),""))</f>
        <v/>
      </c>
      <c r="AX221" s="82" t="str">
        <f ca="1">IF(    MAX(OFFSET(AO221,0,0,MATCH("-",AO221:AO$638,0))) = 0,"",
IFERROR(MAX(OFFSET(AO221,0,0,MATCH("-",AO221:AO$638,0))),""))</f>
        <v/>
      </c>
      <c r="AY221" s="82" t="str">
        <f ca="1">IF(    MAX(OFFSET(AP221,0,0,MATCH("-",AP221:AP$638,0))) = 0,"",
IFERROR(MAX(OFFSET(AP221,0,0,MATCH("-",AP221:AP$638,0))),""))</f>
        <v/>
      </c>
      <c r="AZ221" s="82" t="str">
        <f ca="1">IF(    MAX(OFFSET(AQ221,0,0,MATCH("-",AQ221:AQ$638,0))) = 0,"",
IFERROR(MAX(OFFSET(AQ221,0,0,MATCH("-",AQ221:AQ$638,0))),""))</f>
        <v/>
      </c>
      <c r="BA221" s="82" t="str">
        <f ca="1">IF(    MAX(OFFSET(AR221,0,0,MATCH("-",AR221:AR$638,0))) = 0,"",
IFERROR(MAX(OFFSET(AR221,0,0,MATCH("-",AR221:AR$638,0))),""))</f>
        <v/>
      </c>
      <c r="BB221" s="112">
        <f t="shared" ca="1" si="135"/>
        <v>-198</v>
      </c>
      <c r="BC221" s="111" t="str">
        <f t="shared" ca="1" si="136"/>
        <v>Radius</v>
      </c>
      <c r="BD221" s="112">
        <f t="shared" ca="1" si="137"/>
        <v>0</v>
      </c>
      <c r="BE221" s="111">
        <f t="shared" ca="1" si="138"/>
        <v>200</v>
      </c>
      <c r="BF221" s="113" t="e">
        <f t="shared" ca="1" si="139"/>
        <v>#VALUE!</v>
      </c>
      <c r="BG221" s="113" t="e">
        <f t="shared" ca="1" si="140"/>
        <v>#VALUE!</v>
      </c>
      <c r="BH221" s="112">
        <f t="shared" ca="1" si="141"/>
        <v>2000</v>
      </c>
      <c r="BI221" s="112">
        <f t="shared" ca="1" si="142"/>
        <v>200</v>
      </c>
      <c r="BJ221" s="157"/>
      <c r="BK221" s="157"/>
      <c r="BL221" s="158" t="str">
        <f>scriv!AI183</f>
        <v/>
      </c>
      <c r="BM221" s="157"/>
      <c r="BN221" s="157" t="str">
        <f t="shared" si="143"/>
        <v>node</v>
      </c>
      <c r="BO221" s="157"/>
      <c r="BP221" s="159">
        <f t="shared" ca="1" si="144"/>
        <v>0</v>
      </c>
      <c r="BQ221" s="159">
        <f t="shared" ca="1" si="145"/>
        <v>0</v>
      </c>
      <c r="BR221" s="159">
        <f t="shared" si="146"/>
        <v>1</v>
      </c>
      <c r="BS221" s="159" t="str">
        <f t="shared" si="147"/>
        <v>symbol</v>
      </c>
      <c r="BT221" s="157" t="str">
        <f ca="1">IF(scriv!V183&lt;&gt;"",scriv!V183,
IF(E221="",IFERROR(VLOOKUP(BL221,$AH$40:$BT$638,39,FALSE),$BT$36),
$BT$37))</f>
        <v>NodeSquare</v>
      </c>
      <c r="BU221" s="166">
        <f t="shared" ca="1" si="148"/>
        <v>2000</v>
      </c>
      <c r="BV221" s="166">
        <f t="shared" ca="1" si="149"/>
        <v>200</v>
      </c>
      <c r="BW221" s="166">
        <f t="shared" ca="1" si="150"/>
        <v>0</v>
      </c>
      <c r="BX221" s="166">
        <f t="shared" ca="1" si="151"/>
        <v>0</v>
      </c>
      <c r="BY221" s="180" t="str">
        <f t="shared" si="152"/>
        <v/>
      </c>
      <c r="BZ221" s="180" t="str">
        <f t="shared" si="153"/>
        <v/>
      </c>
      <c r="CA221" s="81" t="str">
        <f>IF(scriv!E183&lt;&gt;"",scriv!E183,"")</f>
        <v/>
      </c>
      <c r="CB221" s="82">
        <f t="shared" si="118"/>
        <v>0</v>
      </c>
      <c r="CC221" s="82">
        <f t="shared" si="154"/>
        <v>0</v>
      </c>
      <c r="CD221" s="82" t="str">
        <f t="shared" si="155"/>
        <v>-</v>
      </c>
      <c r="CE221" s="82" t="str">
        <f t="shared" si="156"/>
        <v>-</v>
      </c>
      <c r="CF221" s="82" t="str">
        <f t="shared" si="157"/>
        <v>-</v>
      </c>
      <c r="CG221" s="82" t="str">
        <f t="shared" si="158"/>
        <v>-</v>
      </c>
      <c r="CH221" s="82" t="str">
        <f t="shared" si="159"/>
        <v>-</v>
      </c>
      <c r="CI221" s="82" t="str">
        <f t="shared" si="160"/>
        <v>-</v>
      </c>
      <c r="CJ221" s="82" t="str">
        <f t="shared" si="161"/>
        <v>-</v>
      </c>
      <c r="CK221" s="82" t="str">
        <f t="shared" si="162"/>
        <v>-</v>
      </c>
    </row>
    <row r="222" spans="1:89" s="82" customFormat="1" ht="18" customHeight="1">
      <c r="A222" s="81" t="str">
        <f>scriv!AH184</f>
        <v/>
      </c>
      <c r="B222" s="81" t="str">
        <f>IF(scriv!D184&lt;&gt;"",scriv!D184,"")</f>
        <v/>
      </c>
      <c r="C222" s="81" t="str">
        <f>IF( scriv!AL184&lt;&gt;"", IF(D222&lt;&gt;"","connection ","")&amp;scriv!AL184,IF(D222&lt;&gt;"","connection",""))</f>
        <v/>
      </c>
      <c r="D222" s="82" t="str">
        <f>scriv!AJ184</f>
        <v/>
      </c>
      <c r="E222" s="82" t="str">
        <f>scriv!AK184</f>
        <v/>
      </c>
      <c r="F222" s="156">
        <f>ROW()</f>
        <v>222</v>
      </c>
      <c r="I222" s="81" t="str">
        <f>IF(scriv!AA184&lt;&gt;"",scriv!AA184,J222)</f>
        <v/>
      </c>
      <c r="J222" s="81" t="str">
        <f>IF(scriv!AB184&lt;&gt;"",scriv!AB184,"")</f>
        <v/>
      </c>
      <c r="K222" s="82" t="str">
        <f t="shared" si="119"/>
        <v>none</v>
      </c>
      <c r="L222" s="82" t="str">
        <f t="shared" si="120"/>
        <v>+++&amp;speakTT=</v>
      </c>
      <c r="M222" s="82" t="str">
        <f t="shared" si="117"/>
        <v>OpenClose</v>
      </c>
      <c r="N222" s="82" t="str">
        <f t="shared" si="121"/>
        <v/>
      </c>
      <c r="O222" s="119" t="str">
        <f t="shared" si="122"/>
        <v/>
      </c>
      <c r="P222" s="81" t="str">
        <f>IF(scriv!I184&lt;&gt;"",scriv!I184,"")</f>
        <v/>
      </c>
      <c r="Q222" s="81" t="str">
        <f>IF(scriv!J184&lt;&gt;"",scriv!J184,"")</f>
        <v/>
      </c>
      <c r="R222" s="81">
        <f>IF(scriv!K184&lt;&gt;"",scriv!K184,
IF(I222&lt;&gt;"",1,$R$36))</f>
        <v>0</v>
      </c>
      <c r="S222" s="81" t="str">
        <f>IF(scriv!L184&lt;&gt;"",scriv!L184,
IF(scriv!AB184&lt;&gt;"",$S$36,"none"))</f>
        <v>none</v>
      </c>
      <c r="T222" s="81" t="str">
        <f>IF(scriv!Q184&lt;&gt;"",scriv!Q184,"")</f>
        <v/>
      </c>
      <c r="U222" s="81" t="str">
        <f>IF(scriv!R184&lt;&gt;"",scriv!R184,"")</f>
        <v/>
      </c>
      <c r="V222" s="81" t="str">
        <f>IF(scriv!S184&lt;&gt;"",scriv!S184,"")</f>
        <v/>
      </c>
      <c r="W222" s="81" t="str">
        <f>IF(scriv!T184&lt;&gt;"",scriv!T184,"")</f>
        <v/>
      </c>
      <c r="X222" s="81" t="str">
        <f>IF($E222="",
( IF(scriv!AD184&lt;&gt;"", LEFT( scriv!AD184, FIND(",",scriv!AD184)-1) &amp; "=" &amp; $AH222 &amp; RIGHT( scriv!AD184, LEN(scriv!AD184) + 1 - FIND(",",scriv!AD184)),
  IF($X$36&lt;&gt;"",LEFT( X$36, FIND(",",X$36)-1) &amp; "=" &amp; $AH222 &amp; RIGHT( X$36, LEN(X$36) + 1 - FIND(",",X$36)),""))),
IF(scriv!M184&lt;&gt;"", LEFT( scriv!M184, FIND(",",scriv!M184)-1) &amp; "=" &amp; $AH222 &amp; RIGHT( scriv!M184, LEN(scriv!M184) + 1 - FIND(",",scriv!M184)),
LEFT( X$37, FIND(",",X$37)-1) &amp; "=" &amp; $AH222 &amp; RIGHT( X$37, LEN(X$37) + 1 - FIND(",",X$37))))</f>
        <v>fadeOn=,0.6</v>
      </c>
      <c r="Y222" s="81" t="str">
        <f>IF($E222="",
( IF(scriv!AE184&lt;&gt;"", LEFT( scriv!AE184, FIND(",",scriv!AE184)-1) &amp; "=" &amp; $AH222 &amp; RIGHT( scriv!AE184, LEN(scriv!AE184) + 1 - FIND(",",scriv!AE184)),
  IF($Y$36&lt;&gt;"",LEFT( Y$36, FIND(",",Y$36)-1) &amp; "=" &amp; $AH222 &amp; RIGHT( Y$36, LEN(Y$36) + 1 - FIND(",",Y$36)),""))),
IF(scriv!N184&lt;&gt;"", LEFT( scriv!N184, FIND(",",scriv!N184)-1) &amp; "=" &amp; $AH222 &amp; RIGHT( scriv!N184, LEN(scriv!N184) + 1 - FIND(",",scriv!N184)),
LEFT( Y$37, FIND(",",Y$37)-1) &amp; "=" &amp; $AH222 &amp; RIGHT( Y$37, LEN(Y$37) + 1 - FIND(",",Y$37))))</f>
        <v>fadeOff=,0.6</v>
      </c>
      <c r="Z222" s="81" t="str">
        <f>IF($E222="",
( IF(scriv!AF184&lt;&gt;"", LEFT( scriv!AF184, FIND(",",scriv!AF184)-1) &amp; "=" &amp; $AH222 &amp; RIGHT( scriv!AF184, LEN(scriv!AF184) + 1 - FIND(",",scriv!AF184)),
  IF($Z$36&lt;&gt;"",LEFT( Z$36, FIND(",",Z$36)-1) &amp; "=" &amp; $AH222 &amp; RIGHT( Z$36, LEN(Z$36) + 1 - FIND(",",Z$36)),""))),
IF(scriv!O184&lt;&gt;"", LEFT( scriv!O184, FIND(",",scriv!O184)-1) &amp; "=" &amp; $AH222 &amp; RIGHT( scriv!O184, LEN(scriv!O184) + 1 - FIND(",",scriv!O184)),
LEFT( Z$37, FIND(",",Z$37)-1) &amp; "=" &amp; $AH222 &amp; RIGHT( Z$37, LEN(Z$37) + 1 - FIND(",",Z$37))))</f>
        <v>drawOpen=,1.2</v>
      </c>
      <c r="AA222" s="81" t="str">
        <f>IF($E222="",
( IF(scriv!AG184&lt;&gt;"", LEFT( scriv!AG184, FIND(",",scriv!AG184)-1) &amp; "=" &amp; $AH222 &amp; RIGHT( scriv!AG184, LEN(scriv!AG184) + 1 - FIND(",",scriv!AG184)),
  IF($AA$36&lt;&gt;"",LEFT( AA$36, FIND(",",AA$36)-1) &amp; "=" &amp; $AH222 &amp; RIGHT( AA$36, LEN(AA$36) + 1 - FIND(",",AA$36)),""))),
IF(scriv!P184&lt;&gt;"", LEFT( scriv!P184, FIND(",",scriv!P184)-1) &amp; "=" &amp; $AH222 &amp; RIGHT( scriv!P184, LEN(scriv!P184) + 1 - FIND(",",scriv!P184)),
LEFT( AA$37, FIND(",",AA$37)-1) &amp; "=" &amp; $AH222 &amp; RIGHT( AA$37, LEN(AA$37) + 1 - FIND(",",AA$37))))</f>
        <v>drawClose=,1.2</v>
      </c>
      <c r="AB222" s="167" t="str">
        <f t="shared" si="116"/>
        <v>noTitle</v>
      </c>
      <c r="AC222" s="167"/>
      <c r="AD222" s="45"/>
      <c r="AE222" s="168"/>
      <c r="AF222" s="169">
        <f>IF(D222="",scriv!B184,"")</f>
        <v>0</v>
      </c>
      <c r="AG222" s="170" t="str">
        <f t="shared" si="123"/>
        <v/>
      </c>
      <c r="AH222" s="169" t="str">
        <f t="shared" si="124"/>
        <v/>
      </c>
      <c r="AI222" s="169" t="str">
        <f t="shared" si="125"/>
        <v/>
      </c>
      <c r="AJ222" s="86">
        <f>ROUNDDOWN( (LEN(scriv!B184)+1) / 2, 0 )</f>
        <v>0</v>
      </c>
      <c r="AK222" s="82">
        <f t="shared" si="126"/>
        <v>0</v>
      </c>
      <c r="AL222" s="82" t="str">
        <f t="shared" si="127"/>
        <v>-</v>
      </c>
      <c r="AM222" s="82" t="str">
        <f t="shared" si="128"/>
        <v>-</v>
      </c>
      <c r="AN222" s="82" t="str">
        <f t="shared" si="129"/>
        <v>-</v>
      </c>
      <c r="AO222" s="82" t="str">
        <f t="shared" si="130"/>
        <v>-</v>
      </c>
      <c r="AP222" s="82" t="str">
        <f t="shared" si="131"/>
        <v>-</v>
      </c>
      <c r="AQ222" s="82" t="str">
        <f t="shared" si="132"/>
        <v>-</v>
      </c>
      <c r="AR222" s="82" t="str">
        <f t="shared" si="133"/>
        <v>-</v>
      </c>
      <c r="AT222" s="82">
        <f t="shared" si="134"/>
        <v>10</v>
      </c>
      <c r="AU222" s="82" t="str">
        <f ca="1">IF(    MAX(OFFSET(AL222,0,0,MATCH("-",AL222:AL$638,0))) = 0,"",
IFERROR(MAX(OFFSET(AL222,0,0,MATCH("-",AL222:AL$638,0))),""))</f>
        <v/>
      </c>
      <c r="AV222" s="82" t="str">
        <f ca="1">IF(    MAX(OFFSET(AM222,0,0,MATCH("-",AM222:AM$638,0))) = 0,"",
IFERROR(MAX(OFFSET(AM222,0,0,MATCH("-",AM222:AM$638,0))),""))</f>
        <v/>
      </c>
      <c r="AW222" s="82" t="str">
        <f ca="1">IF(    MAX(OFFSET(AN222,0,0,MATCH("-",AN222:AN$638,0))) = 0,"",
IFERROR(MAX(OFFSET(AN222,0,0,MATCH("-",AN222:AN$638,0))),""))</f>
        <v/>
      </c>
      <c r="AX222" s="82" t="str">
        <f ca="1">IF(    MAX(OFFSET(AO222,0,0,MATCH("-",AO222:AO$638,0))) = 0,"",
IFERROR(MAX(OFFSET(AO222,0,0,MATCH("-",AO222:AO$638,0))),""))</f>
        <v/>
      </c>
      <c r="AY222" s="82" t="str">
        <f ca="1">IF(    MAX(OFFSET(AP222,0,0,MATCH("-",AP222:AP$638,0))) = 0,"",
IFERROR(MAX(OFFSET(AP222,0,0,MATCH("-",AP222:AP$638,0))),""))</f>
        <v/>
      </c>
      <c r="AZ222" s="82" t="str">
        <f ca="1">IF(    MAX(OFFSET(AQ222,0,0,MATCH("-",AQ222:AQ$638,0))) = 0,"",
IFERROR(MAX(OFFSET(AQ222,0,0,MATCH("-",AQ222:AQ$638,0))),""))</f>
        <v/>
      </c>
      <c r="BA222" s="82" t="str">
        <f ca="1">IF(    MAX(OFFSET(AR222,0,0,MATCH("-",AR222:AR$638,0))) = 0,"",
IFERROR(MAX(OFFSET(AR222,0,0,MATCH("-",AR222:AR$638,0))),""))</f>
        <v/>
      </c>
      <c r="BB222" s="112">
        <f t="shared" ca="1" si="135"/>
        <v>-198</v>
      </c>
      <c r="BC222" s="111" t="str">
        <f t="shared" ca="1" si="136"/>
        <v>Radius</v>
      </c>
      <c r="BD222" s="112">
        <f t="shared" ca="1" si="137"/>
        <v>0</v>
      </c>
      <c r="BE222" s="111">
        <f t="shared" ca="1" si="138"/>
        <v>200</v>
      </c>
      <c r="BF222" s="113" t="e">
        <f t="shared" ca="1" si="139"/>
        <v>#VALUE!</v>
      </c>
      <c r="BG222" s="113" t="e">
        <f t="shared" ca="1" si="140"/>
        <v>#VALUE!</v>
      </c>
      <c r="BH222" s="112">
        <f t="shared" ca="1" si="141"/>
        <v>2000</v>
      </c>
      <c r="BI222" s="112">
        <f t="shared" ca="1" si="142"/>
        <v>200</v>
      </c>
      <c r="BJ222" s="157"/>
      <c r="BK222" s="157"/>
      <c r="BL222" s="158" t="str">
        <f>scriv!AI184</f>
        <v/>
      </c>
      <c r="BM222" s="157"/>
      <c r="BN222" s="157" t="str">
        <f t="shared" si="143"/>
        <v>node</v>
      </c>
      <c r="BO222" s="157"/>
      <c r="BP222" s="159">
        <f t="shared" ca="1" si="144"/>
        <v>0</v>
      </c>
      <c r="BQ222" s="159">
        <f t="shared" ca="1" si="145"/>
        <v>0</v>
      </c>
      <c r="BR222" s="159">
        <f t="shared" si="146"/>
        <v>1</v>
      </c>
      <c r="BS222" s="159" t="str">
        <f t="shared" si="147"/>
        <v>symbol</v>
      </c>
      <c r="BT222" s="157" t="str">
        <f ca="1">IF(scriv!V184&lt;&gt;"",scriv!V184,
IF(E222="",IFERROR(VLOOKUP(BL222,$AH$40:$BT$638,39,FALSE),$BT$36),
$BT$37))</f>
        <v>NodeSquare</v>
      </c>
      <c r="BU222" s="166">
        <f t="shared" ca="1" si="148"/>
        <v>2000</v>
      </c>
      <c r="BV222" s="166">
        <f t="shared" ca="1" si="149"/>
        <v>200</v>
      </c>
      <c r="BW222" s="166">
        <f t="shared" ca="1" si="150"/>
        <v>0</v>
      </c>
      <c r="BX222" s="166">
        <f t="shared" ca="1" si="151"/>
        <v>0</v>
      </c>
      <c r="BY222" s="180" t="str">
        <f t="shared" si="152"/>
        <v/>
      </c>
      <c r="BZ222" s="180" t="str">
        <f t="shared" si="153"/>
        <v/>
      </c>
      <c r="CA222" s="81" t="str">
        <f>IF(scriv!E184&lt;&gt;"",scriv!E184,"")</f>
        <v/>
      </c>
      <c r="CB222" s="82">
        <f t="shared" si="118"/>
        <v>0</v>
      </c>
      <c r="CC222" s="82">
        <f t="shared" si="154"/>
        <v>0</v>
      </c>
      <c r="CD222" s="82" t="str">
        <f t="shared" si="155"/>
        <v>-</v>
      </c>
      <c r="CE222" s="82" t="str">
        <f t="shared" si="156"/>
        <v>-</v>
      </c>
      <c r="CF222" s="82" t="str">
        <f t="shared" si="157"/>
        <v>-</v>
      </c>
      <c r="CG222" s="82" t="str">
        <f t="shared" si="158"/>
        <v>-</v>
      </c>
      <c r="CH222" s="82" t="str">
        <f t="shared" si="159"/>
        <v>-</v>
      </c>
      <c r="CI222" s="82" t="str">
        <f t="shared" si="160"/>
        <v>-</v>
      </c>
      <c r="CJ222" s="82" t="str">
        <f t="shared" si="161"/>
        <v>-</v>
      </c>
      <c r="CK222" s="82" t="str">
        <f t="shared" si="162"/>
        <v>-</v>
      </c>
    </row>
    <row r="223" spans="1:89" s="82" customFormat="1" ht="18" customHeight="1">
      <c r="A223" s="81" t="str">
        <f>scriv!AH185</f>
        <v/>
      </c>
      <c r="B223" s="81" t="str">
        <f>IF(scriv!D185&lt;&gt;"",scriv!D185,"")</f>
        <v/>
      </c>
      <c r="C223" s="81" t="str">
        <f>IF( scriv!AL185&lt;&gt;"", IF(D223&lt;&gt;"","connection ","")&amp;scriv!AL185,IF(D223&lt;&gt;"","connection",""))</f>
        <v/>
      </c>
      <c r="D223" s="82" t="str">
        <f>scriv!AJ185</f>
        <v/>
      </c>
      <c r="E223" s="82" t="str">
        <f>scriv!AK185</f>
        <v/>
      </c>
      <c r="F223" s="156">
        <f>ROW()</f>
        <v>223</v>
      </c>
      <c r="I223" s="81" t="str">
        <f>IF(scriv!AA185&lt;&gt;"",scriv!AA185,J223)</f>
        <v/>
      </c>
      <c r="J223" s="81" t="str">
        <f>IF(scriv!AB185&lt;&gt;"",scriv!AB185,"")</f>
        <v/>
      </c>
      <c r="K223" s="82" t="str">
        <f t="shared" si="119"/>
        <v>none</v>
      </c>
      <c r="L223" s="82" t="str">
        <f t="shared" si="120"/>
        <v>+++&amp;speakTT=</v>
      </c>
      <c r="M223" s="82" t="str">
        <f t="shared" si="117"/>
        <v>OpenClose</v>
      </c>
      <c r="N223" s="82" t="str">
        <f t="shared" si="121"/>
        <v/>
      </c>
      <c r="O223" s="119" t="str">
        <f t="shared" si="122"/>
        <v/>
      </c>
      <c r="P223" s="81" t="str">
        <f>IF(scriv!I185&lt;&gt;"",scriv!I185,"")</f>
        <v/>
      </c>
      <c r="Q223" s="81" t="str">
        <f>IF(scriv!J185&lt;&gt;"",scriv!J185,"")</f>
        <v/>
      </c>
      <c r="R223" s="81">
        <f>IF(scriv!K185&lt;&gt;"",scriv!K185,
IF(I223&lt;&gt;"",1,$R$36))</f>
        <v>0</v>
      </c>
      <c r="S223" s="81" t="str">
        <f>IF(scriv!L185&lt;&gt;"",scriv!L185,
IF(scriv!AB185&lt;&gt;"",$S$36,"none"))</f>
        <v>none</v>
      </c>
      <c r="T223" s="81" t="str">
        <f>IF(scriv!Q185&lt;&gt;"",scriv!Q185,"")</f>
        <v/>
      </c>
      <c r="U223" s="81" t="str">
        <f>IF(scriv!R185&lt;&gt;"",scriv!R185,"")</f>
        <v/>
      </c>
      <c r="V223" s="81" t="str">
        <f>IF(scriv!S185&lt;&gt;"",scriv!S185,"")</f>
        <v/>
      </c>
      <c r="W223" s="81" t="str">
        <f>IF(scriv!T185&lt;&gt;"",scriv!T185,"")</f>
        <v/>
      </c>
      <c r="X223" s="81" t="str">
        <f>IF($E223="",
( IF(scriv!AD185&lt;&gt;"", LEFT( scriv!AD185, FIND(",",scriv!AD185)-1) &amp; "=" &amp; $AH223 &amp; RIGHT( scriv!AD185, LEN(scriv!AD185) + 1 - FIND(",",scriv!AD185)),
  IF($X$36&lt;&gt;"",LEFT( X$36, FIND(",",X$36)-1) &amp; "=" &amp; $AH223 &amp; RIGHT( X$36, LEN(X$36) + 1 - FIND(",",X$36)),""))),
IF(scriv!M185&lt;&gt;"", LEFT( scriv!M185, FIND(",",scriv!M185)-1) &amp; "=" &amp; $AH223 &amp; RIGHT( scriv!M185, LEN(scriv!M185) + 1 - FIND(",",scriv!M185)),
LEFT( X$37, FIND(",",X$37)-1) &amp; "=" &amp; $AH223 &amp; RIGHT( X$37, LEN(X$37) + 1 - FIND(",",X$37))))</f>
        <v>fadeOn=,0.6</v>
      </c>
      <c r="Y223" s="81" t="str">
        <f>IF($E223="",
( IF(scriv!AE185&lt;&gt;"", LEFT( scriv!AE185, FIND(",",scriv!AE185)-1) &amp; "=" &amp; $AH223 &amp; RIGHT( scriv!AE185, LEN(scriv!AE185) + 1 - FIND(",",scriv!AE185)),
  IF($Y$36&lt;&gt;"",LEFT( Y$36, FIND(",",Y$36)-1) &amp; "=" &amp; $AH223 &amp; RIGHT( Y$36, LEN(Y$36) + 1 - FIND(",",Y$36)),""))),
IF(scriv!N185&lt;&gt;"", LEFT( scriv!N185, FIND(",",scriv!N185)-1) &amp; "=" &amp; $AH223 &amp; RIGHT( scriv!N185, LEN(scriv!N185) + 1 - FIND(",",scriv!N185)),
LEFT( Y$37, FIND(",",Y$37)-1) &amp; "=" &amp; $AH223 &amp; RIGHT( Y$37, LEN(Y$37) + 1 - FIND(",",Y$37))))</f>
        <v>fadeOff=,0.6</v>
      </c>
      <c r="Z223" s="81" t="str">
        <f>IF($E223="",
( IF(scriv!AF185&lt;&gt;"", LEFT( scriv!AF185, FIND(",",scriv!AF185)-1) &amp; "=" &amp; $AH223 &amp; RIGHT( scriv!AF185, LEN(scriv!AF185) + 1 - FIND(",",scriv!AF185)),
  IF($Z$36&lt;&gt;"",LEFT( Z$36, FIND(",",Z$36)-1) &amp; "=" &amp; $AH223 &amp; RIGHT( Z$36, LEN(Z$36) + 1 - FIND(",",Z$36)),""))),
IF(scriv!O185&lt;&gt;"", LEFT( scriv!O185, FIND(",",scriv!O185)-1) &amp; "=" &amp; $AH223 &amp; RIGHT( scriv!O185, LEN(scriv!O185) + 1 - FIND(",",scriv!O185)),
LEFT( Z$37, FIND(",",Z$37)-1) &amp; "=" &amp; $AH223 &amp; RIGHT( Z$37, LEN(Z$37) + 1 - FIND(",",Z$37))))</f>
        <v>drawOpen=,1.2</v>
      </c>
      <c r="AA223" s="81" t="str">
        <f>IF($E223="",
( IF(scriv!AG185&lt;&gt;"", LEFT( scriv!AG185, FIND(",",scriv!AG185)-1) &amp; "=" &amp; $AH223 &amp; RIGHT( scriv!AG185, LEN(scriv!AG185) + 1 - FIND(",",scriv!AG185)),
  IF($AA$36&lt;&gt;"",LEFT( AA$36, FIND(",",AA$36)-1) &amp; "=" &amp; $AH223 &amp; RIGHT( AA$36, LEN(AA$36) + 1 - FIND(",",AA$36)),""))),
IF(scriv!P185&lt;&gt;"", LEFT( scriv!P185, FIND(",",scriv!P185)-1) &amp; "=" &amp; $AH223 &amp; RIGHT( scriv!P185, LEN(scriv!P185) + 1 - FIND(",",scriv!P185)),
LEFT( AA$37, FIND(",",AA$37)-1) &amp; "=" &amp; $AH223 &amp; RIGHT( AA$37, LEN(AA$37) + 1 - FIND(",",AA$37))))</f>
        <v>drawClose=,1.2</v>
      </c>
      <c r="AB223" s="167" t="str">
        <f t="shared" si="116"/>
        <v>noTitle</v>
      </c>
      <c r="AC223" s="167"/>
      <c r="AD223" s="45"/>
      <c r="AE223" s="168"/>
      <c r="AF223" s="169">
        <f>IF(D223="",scriv!B185,"")</f>
        <v>0</v>
      </c>
      <c r="AG223" s="170" t="str">
        <f t="shared" si="123"/>
        <v/>
      </c>
      <c r="AH223" s="169" t="str">
        <f t="shared" si="124"/>
        <v/>
      </c>
      <c r="AI223" s="169" t="str">
        <f t="shared" si="125"/>
        <v/>
      </c>
      <c r="AJ223" s="86">
        <f>ROUNDDOWN( (LEN(scriv!B185)+1) / 2, 0 )</f>
        <v>0</v>
      </c>
      <c r="AK223" s="82">
        <f t="shared" si="126"/>
        <v>0</v>
      </c>
      <c r="AL223" s="82" t="str">
        <f t="shared" si="127"/>
        <v>-</v>
      </c>
      <c r="AM223" s="82" t="str">
        <f t="shared" si="128"/>
        <v>-</v>
      </c>
      <c r="AN223" s="82" t="str">
        <f t="shared" si="129"/>
        <v>-</v>
      </c>
      <c r="AO223" s="82" t="str">
        <f t="shared" si="130"/>
        <v>-</v>
      </c>
      <c r="AP223" s="82" t="str">
        <f t="shared" si="131"/>
        <v>-</v>
      </c>
      <c r="AQ223" s="82" t="str">
        <f t="shared" si="132"/>
        <v>-</v>
      </c>
      <c r="AR223" s="82" t="str">
        <f t="shared" si="133"/>
        <v>-</v>
      </c>
      <c r="AT223" s="82">
        <f t="shared" si="134"/>
        <v>10</v>
      </c>
      <c r="AU223" s="82" t="str">
        <f ca="1">IF(    MAX(OFFSET(AL223,0,0,MATCH("-",AL223:AL$638,0))) = 0,"",
IFERROR(MAX(OFFSET(AL223,0,0,MATCH("-",AL223:AL$638,0))),""))</f>
        <v/>
      </c>
      <c r="AV223" s="82" t="str">
        <f ca="1">IF(    MAX(OFFSET(AM223,0,0,MATCH("-",AM223:AM$638,0))) = 0,"",
IFERROR(MAX(OFFSET(AM223,0,0,MATCH("-",AM223:AM$638,0))),""))</f>
        <v/>
      </c>
      <c r="AW223" s="82" t="str">
        <f ca="1">IF(    MAX(OFFSET(AN223,0,0,MATCH("-",AN223:AN$638,0))) = 0,"",
IFERROR(MAX(OFFSET(AN223,0,0,MATCH("-",AN223:AN$638,0))),""))</f>
        <v/>
      </c>
      <c r="AX223" s="82" t="str">
        <f ca="1">IF(    MAX(OFFSET(AO223,0,0,MATCH("-",AO223:AO$638,0))) = 0,"",
IFERROR(MAX(OFFSET(AO223,0,0,MATCH("-",AO223:AO$638,0))),""))</f>
        <v/>
      </c>
      <c r="AY223" s="82" t="str">
        <f ca="1">IF(    MAX(OFFSET(AP223,0,0,MATCH("-",AP223:AP$638,0))) = 0,"",
IFERROR(MAX(OFFSET(AP223,0,0,MATCH("-",AP223:AP$638,0))),""))</f>
        <v/>
      </c>
      <c r="AZ223" s="82" t="str">
        <f ca="1">IF(    MAX(OFFSET(AQ223,0,0,MATCH("-",AQ223:AQ$638,0))) = 0,"",
IFERROR(MAX(OFFSET(AQ223,0,0,MATCH("-",AQ223:AQ$638,0))),""))</f>
        <v/>
      </c>
      <c r="BA223" s="82" t="str">
        <f ca="1">IF(    MAX(OFFSET(AR223,0,0,MATCH("-",AR223:AR$638,0))) = 0,"",
IFERROR(MAX(OFFSET(AR223,0,0,MATCH("-",AR223:AR$638,0))),""))</f>
        <v/>
      </c>
      <c r="BB223" s="112">
        <f t="shared" ca="1" si="135"/>
        <v>-198</v>
      </c>
      <c r="BC223" s="111" t="str">
        <f t="shared" ca="1" si="136"/>
        <v>Radius</v>
      </c>
      <c r="BD223" s="112">
        <f t="shared" ca="1" si="137"/>
        <v>0</v>
      </c>
      <c r="BE223" s="111">
        <f t="shared" ca="1" si="138"/>
        <v>200</v>
      </c>
      <c r="BF223" s="113" t="e">
        <f t="shared" ca="1" si="139"/>
        <v>#VALUE!</v>
      </c>
      <c r="BG223" s="113" t="e">
        <f t="shared" ca="1" si="140"/>
        <v>#VALUE!</v>
      </c>
      <c r="BH223" s="112">
        <f t="shared" ca="1" si="141"/>
        <v>2000</v>
      </c>
      <c r="BI223" s="112">
        <f t="shared" ca="1" si="142"/>
        <v>200</v>
      </c>
      <c r="BJ223" s="157"/>
      <c r="BK223" s="157"/>
      <c r="BL223" s="158" t="str">
        <f>scriv!AI185</f>
        <v/>
      </c>
      <c r="BM223" s="157"/>
      <c r="BN223" s="157" t="str">
        <f t="shared" si="143"/>
        <v>node</v>
      </c>
      <c r="BO223" s="157"/>
      <c r="BP223" s="159">
        <f t="shared" ca="1" si="144"/>
        <v>0</v>
      </c>
      <c r="BQ223" s="159">
        <f t="shared" ca="1" si="145"/>
        <v>0</v>
      </c>
      <c r="BR223" s="159">
        <f t="shared" si="146"/>
        <v>1</v>
      </c>
      <c r="BS223" s="159" t="str">
        <f t="shared" si="147"/>
        <v>symbol</v>
      </c>
      <c r="BT223" s="157" t="str">
        <f ca="1">IF(scriv!V185&lt;&gt;"",scriv!V185,
IF(E223="",IFERROR(VLOOKUP(BL223,$AH$40:$BT$638,39,FALSE),$BT$36),
$BT$37))</f>
        <v>NodeSquare</v>
      </c>
      <c r="BU223" s="166">
        <f t="shared" ca="1" si="148"/>
        <v>2000</v>
      </c>
      <c r="BV223" s="166">
        <f t="shared" ca="1" si="149"/>
        <v>200</v>
      </c>
      <c r="BW223" s="166">
        <f t="shared" ca="1" si="150"/>
        <v>0</v>
      </c>
      <c r="BX223" s="166">
        <f t="shared" ca="1" si="151"/>
        <v>0</v>
      </c>
      <c r="BY223" s="180" t="str">
        <f t="shared" si="152"/>
        <v/>
      </c>
      <c r="BZ223" s="180" t="str">
        <f t="shared" si="153"/>
        <v/>
      </c>
      <c r="CA223" s="81" t="str">
        <f>IF(scriv!E185&lt;&gt;"",scriv!E185,"")</f>
        <v/>
      </c>
      <c r="CB223" s="82">
        <f t="shared" si="118"/>
        <v>0</v>
      </c>
      <c r="CC223" s="82">
        <f t="shared" si="154"/>
        <v>0</v>
      </c>
      <c r="CD223" s="82" t="str">
        <f t="shared" si="155"/>
        <v>-</v>
      </c>
      <c r="CE223" s="82" t="str">
        <f t="shared" si="156"/>
        <v>-</v>
      </c>
      <c r="CF223" s="82" t="str">
        <f t="shared" si="157"/>
        <v>-</v>
      </c>
      <c r="CG223" s="82" t="str">
        <f t="shared" si="158"/>
        <v>-</v>
      </c>
      <c r="CH223" s="82" t="str">
        <f t="shared" si="159"/>
        <v>-</v>
      </c>
      <c r="CI223" s="82" t="str">
        <f t="shared" si="160"/>
        <v>-</v>
      </c>
      <c r="CJ223" s="82" t="str">
        <f t="shared" si="161"/>
        <v>-</v>
      </c>
      <c r="CK223" s="82" t="str">
        <f t="shared" si="162"/>
        <v>-</v>
      </c>
    </row>
    <row r="224" spans="1:89" s="82" customFormat="1" ht="18" customHeight="1">
      <c r="A224" s="81" t="str">
        <f>scriv!AH186</f>
        <v/>
      </c>
      <c r="B224" s="81" t="str">
        <f>IF(scriv!D186&lt;&gt;"",scriv!D186,"")</f>
        <v/>
      </c>
      <c r="C224" s="81" t="str">
        <f>IF( scriv!AL186&lt;&gt;"", IF(D224&lt;&gt;"","connection ","")&amp;scriv!AL186,IF(D224&lt;&gt;"","connection",""))</f>
        <v/>
      </c>
      <c r="D224" s="82" t="str">
        <f>scriv!AJ186</f>
        <v/>
      </c>
      <c r="E224" s="82" t="str">
        <f>scriv!AK186</f>
        <v/>
      </c>
      <c r="F224" s="156">
        <f>ROW()</f>
        <v>224</v>
      </c>
      <c r="I224" s="81" t="str">
        <f>IF(scriv!AA186&lt;&gt;"",scriv!AA186,J224)</f>
        <v/>
      </c>
      <c r="J224" s="81" t="str">
        <f>IF(scriv!AB186&lt;&gt;"",scriv!AB186,"")</f>
        <v/>
      </c>
      <c r="K224" s="82" t="str">
        <f t="shared" si="119"/>
        <v>none</v>
      </c>
      <c r="L224" s="82" t="str">
        <f t="shared" si="120"/>
        <v>+++&amp;speakTT=</v>
      </c>
      <c r="M224" s="82" t="str">
        <f t="shared" si="117"/>
        <v>OpenClose</v>
      </c>
      <c r="N224" s="82" t="str">
        <f t="shared" si="121"/>
        <v/>
      </c>
      <c r="O224" s="119" t="str">
        <f t="shared" si="122"/>
        <v/>
      </c>
      <c r="P224" s="81" t="str">
        <f>IF(scriv!I186&lt;&gt;"",scriv!I186,"")</f>
        <v/>
      </c>
      <c r="Q224" s="81" t="str">
        <f>IF(scriv!J186&lt;&gt;"",scriv!J186,"")</f>
        <v/>
      </c>
      <c r="R224" s="81">
        <f>IF(scriv!K186&lt;&gt;"",scriv!K186,
IF(I224&lt;&gt;"",1,$R$36))</f>
        <v>0</v>
      </c>
      <c r="S224" s="81" t="str">
        <f>IF(scriv!L186&lt;&gt;"",scriv!L186,
IF(scriv!AB186&lt;&gt;"",$S$36,"none"))</f>
        <v>none</v>
      </c>
      <c r="T224" s="81" t="str">
        <f>IF(scriv!Q186&lt;&gt;"",scriv!Q186,"")</f>
        <v/>
      </c>
      <c r="U224" s="81" t="str">
        <f>IF(scriv!R186&lt;&gt;"",scriv!R186,"")</f>
        <v/>
      </c>
      <c r="V224" s="81" t="str">
        <f>IF(scriv!S186&lt;&gt;"",scriv!S186,"")</f>
        <v/>
      </c>
      <c r="W224" s="81" t="str">
        <f>IF(scriv!T186&lt;&gt;"",scriv!T186,"")</f>
        <v/>
      </c>
      <c r="X224" s="81" t="str">
        <f>IF($E224="",
( IF(scriv!AD186&lt;&gt;"", LEFT( scriv!AD186, FIND(",",scriv!AD186)-1) &amp; "=" &amp; $AH224 &amp; RIGHT( scriv!AD186, LEN(scriv!AD186) + 1 - FIND(",",scriv!AD186)),
  IF($X$36&lt;&gt;"",LEFT( X$36, FIND(",",X$36)-1) &amp; "=" &amp; $AH224 &amp; RIGHT( X$36, LEN(X$36) + 1 - FIND(",",X$36)),""))),
IF(scriv!M186&lt;&gt;"", LEFT( scriv!M186, FIND(",",scriv!M186)-1) &amp; "=" &amp; $AH224 &amp; RIGHT( scriv!M186, LEN(scriv!M186) + 1 - FIND(",",scriv!M186)),
LEFT( X$37, FIND(",",X$37)-1) &amp; "=" &amp; $AH224 &amp; RIGHT( X$37, LEN(X$37) + 1 - FIND(",",X$37))))</f>
        <v>fadeOn=,0.6</v>
      </c>
      <c r="Y224" s="81" t="str">
        <f>IF($E224="",
( IF(scriv!AE186&lt;&gt;"", LEFT( scriv!AE186, FIND(",",scriv!AE186)-1) &amp; "=" &amp; $AH224 &amp; RIGHT( scriv!AE186, LEN(scriv!AE186) + 1 - FIND(",",scriv!AE186)),
  IF($Y$36&lt;&gt;"",LEFT( Y$36, FIND(",",Y$36)-1) &amp; "=" &amp; $AH224 &amp; RIGHT( Y$36, LEN(Y$36) + 1 - FIND(",",Y$36)),""))),
IF(scriv!N186&lt;&gt;"", LEFT( scriv!N186, FIND(",",scriv!N186)-1) &amp; "=" &amp; $AH224 &amp; RIGHT( scriv!N186, LEN(scriv!N186) + 1 - FIND(",",scriv!N186)),
LEFT( Y$37, FIND(",",Y$37)-1) &amp; "=" &amp; $AH224 &amp; RIGHT( Y$37, LEN(Y$37) + 1 - FIND(",",Y$37))))</f>
        <v>fadeOff=,0.6</v>
      </c>
      <c r="Z224" s="81" t="str">
        <f>IF($E224="",
( IF(scriv!AF186&lt;&gt;"", LEFT( scriv!AF186, FIND(",",scriv!AF186)-1) &amp; "=" &amp; $AH224 &amp; RIGHT( scriv!AF186, LEN(scriv!AF186) + 1 - FIND(",",scriv!AF186)),
  IF($Z$36&lt;&gt;"",LEFT( Z$36, FIND(",",Z$36)-1) &amp; "=" &amp; $AH224 &amp; RIGHT( Z$36, LEN(Z$36) + 1 - FIND(",",Z$36)),""))),
IF(scriv!O186&lt;&gt;"", LEFT( scriv!O186, FIND(",",scriv!O186)-1) &amp; "=" &amp; $AH224 &amp; RIGHT( scriv!O186, LEN(scriv!O186) + 1 - FIND(",",scriv!O186)),
LEFT( Z$37, FIND(",",Z$37)-1) &amp; "=" &amp; $AH224 &amp; RIGHT( Z$37, LEN(Z$37) + 1 - FIND(",",Z$37))))</f>
        <v>drawOpen=,1.2</v>
      </c>
      <c r="AA224" s="81" t="str">
        <f>IF($E224="",
( IF(scriv!AG186&lt;&gt;"", LEFT( scriv!AG186, FIND(",",scriv!AG186)-1) &amp; "=" &amp; $AH224 &amp; RIGHT( scriv!AG186, LEN(scriv!AG186) + 1 - FIND(",",scriv!AG186)),
  IF($AA$36&lt;&gt;"",LEFT( AA$36, FIND(",",AA$36)-1) &amp; "=" &amp; $AH224 &amp; RIGHT( AA$36, LEN(AA$36) + 1 - FIND(",",AA$36)),""))),
IF(scriv!P186&lt;&gt;"", LEFT( scriv!P186, FIND(",",scriv!P186)-1) &amp; "=" &amp; $AH224 &amp; RIGHT( scriv!P186, LEN(scriv!P186) + 1 - FIND(",",scriv!P186)),
LEFT( AA$37, FIND(",",AA$37)-1) &amp; "=" &amp; $AH224 &amp; RIGHT( AA$37, LEN(AA$37) + 1 - FIND(",",AA$37))))</f>
        <v>drawClose=,1.2</v>
      </c>
      <c r="AB224" s="167" t="str">
        <f t="shared" si="116"/>
        <v>noTitle</v>
      </c>
      <c r="AC224" s="167"/>
      <c r="AD224" s="45"/>
      <c r="AE224" s="168"/>
      <c r="AF224" s="169">
        <f>IF(D224="",scriv!B186,"")</f>
        <v>0</v>
      </c>
      <c r="AG224" s="170" t="str">
        <f t="shared" si="123"/>
        <v/>
      </c>
      <c r="AH224" s="169" t="str">
        <f t="shared" si="124"/>
        <v/>
      </c>
      <c r="AI224" s="169" t="str">
        <f t="shared" si="125"/>
        <v/>
      </c>
      <c r="AJ224" s="86">
        <f>ROUNDDOWN( (LEN(scriv!B186)+1) / 2, 0 )</f>
        <v>0</v>
      </c>
      <c r="AK224" s="82">
        <f t="shared" si="126"/>
        <v>0</v>
      </c>
      <c r="AL224" s="82" t="str">
        <f t="shared" si="127"/>
        <v>-</v>
      </c>
      <c r="AM224" s="82" t="str">
        <f t="shared" si="128"/>
        <v>-</v>
      </c>
      <c r="AN224" s="82" t="str">
        <f t="shared" si="129"/>
        <v>-</v>
      </c>
      <c r="AO224" s="82" t="str">
        <f t="shared" si="130"/>
        <v>-</v>
      </c>
      <c r="AP224" s="82" t="str">
        <f t="shared" si="131"/>
        <v>-</v>
      </c>
      <c r="AQ224" s="82" t="str">
        <f t="shared" si="132"/>
        <v>-</v>
      </c>
      <c r="AR224" s="82" t="str">
        <f t="shared" si="133"/>
        <v>-</v>
      </c>
      <c r="AT224" s="82">
        <f t="shared" si="134"/>
        <v>10</v>
      </c>
      <c r="AU224" s="82" t="str">
        <f ca="1">IF(    MAX(OFFSET(AL224,0,0,MATCH("-",AL224:AL$638,0))) = 0,"",
IFERROR(MAX(OFFSET(AL224,0,0,MATCH("-",AL224:AL$638,0))),""))</f>
        <v/>
      </c>
      <c r="AV224" s="82" t="str">
        <f ca="1">IF(    MAX(OFFSET(AM224,0,0,MATCH("-",AM224:AM$638,0))) = 0,"",
IFERROR(MAX(OFFSET(AM224,0,0,MATCH("-",AM224:AM$638,0))),""))</f>
        <v/>
      </c>
      <c r="AW224" s="82" t="str">
        <f ca="1">IF(    MAX(OFFSET(AN224,0,0,MATCH("-",AN224:AN$638,0))) = 0,"",
IFERROR(MAX(OFFSET(AN224,0,0,MATCH("-",AN224:AN$638,0))),""))</f>
        <v/>
      </c>
      <c r="AX224" s="82" t="str">
        <f ca="1">IF(    MAX(OFFSET(AO224,0,0,MATCH("-",AO224:AO$638,0))) = 0,"",
IFERROR(MAX(OFFSET(AO224,0,0,MATCH("-",AO224:AO$638,0))),""))</f>
        <v/>
      </c>
      <c r="AY224" s="82" t="str">
        <f ca="1">IF(    MAX(OFFSET(AP224,0,0,MATCH("-",AP224:AP$638,0))) = 0,"",
IFERROR(MAX(OFFSET(AP224,0,0,MATCH("-",AP224:AP$638,0))),""))</f>
        <v/>
      </c>
      <c r="AZ224" s="82" t="str">
        <f ca="1">IF(    MAX(OFFSET(AQ224,0,0,MATCH("-",AQ224:AQ$638,0))) = 0,"",
IFERROR(MAX(OFFSET(AQ224,0,0,MATCH("-",AQ224:AQ$638,0))),""))</f>
        <v/>
      </c>
      <c r="BA224" s="82" t="str">
        <f ca="1">IF(    MAX(OFFSET(AR224,0,0,MATCH("-",AR224:AR$638,0))) = 0,"",
IFERROR(MAX(OFFSET(AR224,0,0,MATCH("-",AR224:AR$638,0))),""))</f>
        <v/>
      </c>
      <c r="BB224" s="112">
        <f t="shared" ca="1" si="135"/>
        <v>-198</v>
      </c>
      <c r="BC224" s="111" t="str">
        <f t="shared" ca="1" si="136"/>
        <v>Radius</v>
      </c>
      <c r="BD224" s="112">
        <f t="shared" ca="1" si="137"/>
        <v>0</v>
      </c>
      <c r="BE224" s="111">
        <f t="shared" ca="1" si="138"/>
        <v>200</v>
      </c>
      <c r="BF224" s="113" t="e">
        <f t="shared" ca="1" si="139"/>
        <v>#VALUE!</v>
      </c>
      <c r="BG224" s="113" t="e">
        <f t="shared" ca="1" si="140"/>
        <v>#VALUE!</v>
      </c>
      <c r="BH224" s="112">
        <f t="shared" ca="1" si="141"/>
        <v>2000</v>
      </c>
      <c r="BI224" s="112">
        <f t="shared" ca="1" si="142"/>
        <v>200</v>
      </c>
      <c r="BJ224" s="157"/>
      <c r="BK224" s="157"/>
      <c r="BL224" s="158" t="str">
        <f>scriv!AI186</f>
        <v/>
      </c>
      <c r="BM224" s="157"/>
      <c r="BN224" s="157" t="str">
        <f t="shared" si="143"/>
        <v>node</v>
      </c>
      <c r="BO224" s="157"/>
      <c r="BP224" s="159">
        <f t="shared" ca="1" si="144"/>
        <v>0</v>
      </c>
      <c r="BQ224" s="159">
        <f t="shared" ca="1" si="145"/>
        <v>0</v>
      </c>
      <c r="BR224" s="159">
        <f t="shared" si="146"/>
        <v>1</v>
      </c>
      <c r="BS224" s="159" t="str">
        <f t="shared" si="147"/>
        <v>symbol</v>
      </c>
      <c r="BT224" s="157" t="str">
        <f ca="1">IF(scriv!V186&lt;&gt;"",scriv!V186,
IF(E224="",IFERROR(VLOOKUP(BL224,$AH$40:$BT$638,39,FALSE),$BT$36),
$BT$37))</f>
        <v>NodeSquare</v>
      </c>
      <c r="BU224" s="166">
        <f t="shared" ca="1" si="148"/>
        <v>2000</v>
      </c>
      <c r="BV224" s="166">
        <f t="shared" ca="1" si="149"/>
        <v>200</v>
      </c>
      <c r="BW224" s="166">
        <f t="shared" ca="1" si="150"/>
        <v>0</v>
      </c>
      <c r="BX224" s="166">
        <f t="shared" ca="1" si="151"/>
        <v>0</v>
      </c>
      <c r="BY224" s="180" t="str">
        <f t="shared" si="152"/>
        <v/>
      </c>
      <c r="BZ224" s="180" t="str">
        <f t="shared" si="153"/>
        <v/>
      </c>
      <c r="CA224" s="81" t="str">
        <f>IF(scriv!E186&lt;&gt;"",scriv!E186,"")</f>
        <v/>
      </c>
      <c r="CB224" s="82">
        <f t="shared" si="118"/>
        <v>0</v>
      </c>
      <c r="CC224" s="82">
        <f t="shared" si="154"/>
        <v>0</v>
      </c>
      <c r="CD224" s="82" t="str">
        <f t="shared" si="155"/>
        <v>-</v>
      </c>
      <c r="CE224" s="82" t="str">
        <f t="shared" si="156"/>
        <v>-</v>
      </c>
      <c r="CF224" s="82" t="str">
        <f t="shared" si="157"/>
        <v>-</v>
      </c>
      <c r="CG224" s="82" t="str">
        <f t="shared" si="158"/>
        <v>-</v>
      </c>
      <c r="CH224" s="82" t="str">
        <f t="shared" si="159"/>
        <v>-</v>
      </c>
      <c r="CI224" s="82" t="str">
        <f t="shared" si="160"/>
        <v>-</v>
      </c>
      <c r="CJ224" s="82" t="str">
        <f t="shared" si="161"/>
        <v>-</v>
      </c>
      <c r="CK224" s="82" t="str">
        <f t="shared" si="162"/>
        <v>-</v>
      </c>
    </row>
    <row r="225" spans="1:89" s="82" customFormat="1" ht="18" customHeight="1">
      <c r="A225" s="81" t="str">
        <f>scriv!AH187</f>
        <v/>
      </c>
      <c r="B225" s="81" t="str">
        <f>IF(scriv!D187&lt;&gt;"",scriv!D187,"")</f>
        <v/>
      </c>
      <c r="C225" s="81" t="str">
        <f>IF( scriv!AL187&lt;&gt;"", IF(D225&lt;&gt;"","connection ","")&amp;scriv!AL187,IF(D225&lt;&gt;"","connection",""))</f>
        <v/>
      </c>
      <c r="D225" s="82" t="str">
        <f>scriv!AJ187</f>
        <v/>
      </c>
      <c r="E225" s="82" t="str">
        <f>scriv!AK187</f>
        <v/>
      </c>
      <c r="F225" s="156">
        <f>ROW()</f>
        <v>225</v>
      </c>
      <c r="I225" s="81" t="str">
        <f>IF(scriv!AA187&lt;&gt;"",scriv!AA187,J225)</f>
        <v/>
      </c>
      <c r="J225" s="81" t="str">
        <f>IF(scriv!AB187&lt;&gt;"",scriv!AB187,"")</f>
        <v/>
      </c>
      <c r="K225" s="82" t="str">
        <f t="shared" si="119"/>
        <v>none</v>
      </c>
      <c r="L225" s="82" t="str">
        <f t="shared" si="120"/>
        <v>+++&amp;speakTT=</v>
      </c>
      <c r="M225" s="82" t="str">
        <f t="shared" si="117"/>
        <v>OpenClose</v>
      </c>
      <c r="N225" s="82" t="str">
        <f t="shared" si="121"/>
        <v/>
      </c>
      <c r="O225" s="119" t="str">
        <f t="shared" si="122"/>
        <v/>
      </c>
      <c r="P225" s="81" t="str">
        <f>IF(scriv!I187&lt;&gt;"",scriv!I187,"")</f>
        <v/>
      </c>
      <c r="Q225" s="81" t="str">
        <f>IF(scriv!J187&lt;&gt;"",scriv!J187,"")</f>
        <v/>
      </c>
      <c r="R225" s="81">
        <f>IF(scriv!K187&lt;&gt;"",scriv!K187,
IF(I225&lt;&gt;"",1,$R$36))</f>
        <v>0</v>
      </c>
      <c r="S225" s="81" t="str">
        <f>IF(scriv!L187&lt;&gt;"",scriv!L187,
IF(scriv!AB187&lt;&gt;"",$S$36,"none"))</f>
        <v>none</v>
      </c>
      <c r="T225" s="81" t="str">
        <f>IF(scriv!Q187&lt;&gt;"",scriv!Q187,"")</f>
        <v/>
      </c>
      <c r="U225" s="81" t="str">
        <f>IF(scriv!R187&lt;&gt;"",scriv!R187,"")</f>
        <v/>
      </c>
      <c r="V225" s="81" t="str">
        <f>IF(scriv!S187&lt;&gt;"",scriv!S187,"")</f>
        <v/>
      </c>
      <c r="W225" s="81" t="str">
        <f>IF(scriv!T187&lt;&gt;"",scriv!T187,"")</f>
        <v/>
      </c>
      <c r="X225" s="81" t="str">
        <f>IF($E225="",
( IF(scriv!AD187&lt;&gt;"", LEFT( scriv!AD187, FIND(",",scriv!AD187)-1) &amp; "=" &amp; $AH225 &amp; RIGHT( scriv!AD187, LEN(scriv!AD187) + 1 - FIND(",",scriv!AD187)),
  IF($X$36&lt;&gt;"",LEFT( X$36, FIND(",",X$36)-1) &amp; "=" &amp; $AH225 &amp; RIGHT( X$36, LEN(X$36) + 1 - FIND(",",X$36)),""))),
IF(scriv!M187&lt;&gt;"", LEFT( scriv!M187, FIND(",",scriv!M187)-1) &amp; "=" &amp; $AH225 &amp; RIGHT( scriv!M187, LEN(scriv!M187) + 1 - FIND(",",scriv!M187)),
LEFT( X$37, FIND(",",X$37)-1) &amp; "=" &amp; $AH225 &amp; RIGHT( X$37, LEN(X$37) + 1 - FIND(",",X$37))))</f>
        <v>fadeOn=,0.6</v>
      </c>
      <c r="Y225" s="81" t="str">
        <f>IF($E225="",
( IF(scriv!AE187&lt;&gt;"", LEFT( scriv!AE187, FIND(",",scriv!AE187)-1) &amp; "=" &amp; $AH225 &amp; RIGHT( scriv!AE187, LEN(scriv!AE187) + 1 - FIND(",",scriv!AE187)),
  IF($Y$36&lt;&gt;"",LEFT( Y$36, FIND(",",Y$36)-1) &amp; "=" &amp; $AH225 &amp; RIGHT( Y$36, LEN(Y$36) + 1 - FIND(",",Y$36)),""))),
IF(scriv!N187&lt;&gt;"", LEFT( scriv!N187, FIND(",",scriv!N187)-1) &amp; "=" &amp; $AH225 &amp; RIGHT( scriv!N187, LEN(scriv!N187) + 1 - FIND(",",scriv!N187)),
LEFT( Y$37, FIND(",",Y$37)-1) &amp; "=" &amp; $AH225 &amp; RIGHT( Y$37, LEN(Y$37) + 1 - FIND(",",Y$37))))</f>
        <v>fadeOff=,0.6</v>
      </c>
      <c r="Z225" s="81" t="str">
        <f>IF($E225="",
( IF(scriv!AF187&lt;&gt;"", LEFT( scriv!AF187, FIND(",",scriv!AF187)-1) &amp; "=" &amp; $AH225 &amp; RIGHT( scriv!AF187, LEN(scriv!AF187) + 1 - FIND(",",scriv!AF187)),
  IF($Z$36&lt;&gt;"",LEFT( Z$36, FIND(",",Z$36)-1) &amp; "=" &amp; $AH225 &amp; RIGHT( Z$36, LEN(Z$36) + 1 - FIND(",",Z$36)),""))),
IF(scriv!O187&lt;&gt;"", LEFT( scriv!O187, FIND(",",scriv!O187)-1) &amp; "=" &amp; $AH225 &amp; RIGHT( scriv!O187, LEN(scriv!O187) + 1 - FIND(",",scriv!O187)),
LEFT( Z$37, FIND(",",Z$37)-1) &amp; "=" &amp; $AH225 &amp; RIGHT( Z$37, LEN(Z$37) + 1 - FIND(",",Z$37))))</f>
        <v>drawOpen=,1.2</v>
      </c>
      <c r="AA225" s="81" t="str">
        <f>IF($E225="",
( IF(scriv!AG187&lt;&gt;"", LEFT( scriv!AG187, FIND(",",scriv!AG187)-1) &amp; "=" &amp; $AH225 &amp; RIGHT( scriv!AG187, LEN(scriv!AG187) + 1 - FIND(",",scriv!AG187)),
  IF($AA$36&lt;&gt;"",LEFT( AA$36, FIND(",",AA$36)-1) &amp; "=" &amp; $AH225 &amp; RIGHT( AA$36, LEN(AA$36) + 1 - FIND(",",AA$36)),""))),
IF(scriv!P187&lt;&gt;"", LEFT( scriv!P187, FIND(",",scriv!P187)-1) &amp; "=" &amp; $AH225 &amp; RIGHT( scriv!P187, LEN(scriv!P187) + 1 - FIND(",",scriv!P187)),
LEFT( AA$37, FIND(",",AA$37)-1) &amp; "=" &amp; $AH225 &amp; RIGHT( AA$37, LEN(AA$37) + 1 - FIND(",",AA$37))))</f>
        <v>drawClose=,1.2</v>
      </c>
      <c r="AB225" s="167" t="str">
        <f t="shared" si="116"/>
        <v>noTitle</v>
      </c>
      <c r="AC225" s="167"/>
      <c r="AD225" s="45"/>
      <c r="AE225" s="168"/>
      <c r="AF225" s="169">
        <f>IF(D225="",scriv!B187,"")</f>
        <v>0</v>
      </c>
      <c r="AG225" s="170" t="str">
        <f t="shared" si="123"/>
        <v/>
      </c>
      <c r="AH225" s="169" t="str">
        <f t="shared" si="124"/>
        <v/>
      </c>
      <c r="AI225" s="169" t="str">
        <f t="shared" si="125"/>
        <v/>
      </c>
      <c r="AJ225" s="86">
        <f>ROUNDDOWN( (LEN(scriv!B187)+1) / 2, 0 )</f>
        <v>0</v>
      </c>
      <c r="AK225" s="82">
        <f t="shared" si="126"/>
        <v>0</v>
      </c>
      <c r="AL225" s="82" t="str">
        <f t="shared" si="127"/>
        <v>-</v>
      </c>
      <c r="AM225" s="82" t="str">
        <f t="shared" si="128"/>
        <v>-</v>
      </c>
      <c r="AN225" s="82" t="str">
        <f t="shared" si="129"/>
        <v>-</v>
      </c>
      <c r="AO225" s="82" t="str">
        <f t="shared" si="130"/>
        <v>-</v>
      </c>
      <c r="AP225" s="82" t="str">
        <f t="shared" si="131"/>
        <v>-</v>
      </c>
      <c r="AQ225" s="82" t="str">
        <f t="shared" si="132"/>
        <v>-</v>
      </c>
      <c r="AR225" s="82" t="str">
        <f t="shared" si="133"/>
        <v>-</v>
      </c>
      <c r="AT225" s="82">
        <f t="shared" si="134"/>
        <v>10</v>
      </c>
      <c r="AU225" s="82" t="str">
        <f ca="1">IF(    MAX(OFFSET(AL225,0,0,MATCH("-",AL225:AL$638,0))) = 0,"",
IFERROR(MAX(OFFSET(AL225,0,0,MATCH("-",AL225:AL$638,0))),""))</f>
        <v/>
      </c>
      <c r="AV225" s="82" t="str">
        <f ca="1">IF(    MAX(OFFSET(AM225,0,0,MATCH("-",AM225:AM$638,0))) = 0,"",
IFERROR(MAX(OFFSET(AM225,0,0,MATCH("-",AM225:AM$638,0))),""))</f>
        <v/>
      </c>
      <c r="AW225" s="82" t="str">
        <f ca="1">IF(    MAX(OFFSET(AN225,0,0,MATCH("-",AN225:AN$638,0))) = 0,"",
IFERROR(MAX(OFFSET(AN225,0,0,MATCH("-",AN225:AN$638,0))),""))</f>
        <v/>
      </c>
      <c r="AX225" s="82" t="str">
        <f ca="1">IF(    MAX(OFFSET(AO225,0,0,MATCH("-",AO225:AO$638,0))) = 0,"",
IFERROR(MAX(OFFSET(AO225,0,0,MATCH("-",AO225:AO$638,0))),""))</f>
        <v/>
      </c>
      <c r="AY225" s="82" t="str">
        <f ca="1">IF(    MAX(OFFSET(AP225,0,0,MATCH("-",AP225:AP$638,0))) = 0,"",
IFERROR(MAX(OFFSET(AP225,0,0,MATCH("-",AP225:AP$638,0))),""))</f>
        <v/>
      </c>
      <c r="AZ225" s="82" t="str">
        <f ca="1">IF(    MAX(OFFSET(AQ225,0,0,MATCH("-",AQ225:AQ$638,0))) = 0,"",
IFERROR(MAX(OFFSET(AQ225,0,0,MATCH("-",AQ225:AQ$638,0))),""))</f>
        <v/>
      </c>
      <c r="BA225" s="82" t="str">
        <f ca="1">IF(    MAX(OFFSET(AR225,0,0,MATCH("-",AR225:AR$638,0))) = 0,"",
IFERROR(MAX(OFFSET(AR225,0,0,MATCH("-",AR225:AR$638,0))),""))</f>
        <v/>
      </c>
      <c r="BB225" s="112">
        <f t="shared" ca="1" si="135"/>
        <v>-198</v>
      </c>
      <c r="BC225" s="111" t="str">
        <f t="shared" ca="1" si="136"/>
        <v>Radius</v>
      </c>
      <c r="BD225" s="112">
        <f t="shared" ca="1" si="137"/>
        <v>0</v>
      </c>
      <c r="BE225" s="111">
        <f t="shared" ca="1" si="138"/>
        <v>200</v>
      </c>
      <c r="BF225" s="113" t="e">
        <f t="shared" ca="1" si="139"/>
        <v>#VALUE!</v>
      </c>
      <c r="BG225" s="113" t="e">
        <f t="shared" ca="1" si="140"/>
        <v>#VALUE!</v>
      </c>
      <c r="BH225" s="112">
        <f t="shared" ca="1" si="141"/>
        <v>2000</v>
      </c>
      <c r="BI225" s="112">
        <f t="shared" ca="1" si="142"/>
        <v>200</v>
      </c>
      <c r="BJ225" s="157"/>
      <c r="BK225" s="157"/>
      <c r="BL225" s="158" t="str">
        <f>scriv!AI187</f>
        <v/>
      </c>
      <c r="BM225" s="157"/>
      <c r="BN225" s="157" t="str">
        <f t="shared" si="143"/>
        <v>node</v>
      </c>
      <c r="BO225" s="157"/>
      <c r="BP225" s="159">
        <f t="shared" ca="1" si="144"/>
        <v>0</v>
      </c>
      <c r="BQ225" s="159">
        <f t="shared" ca="1" si="145"/>
        <v>0</v>
      </c>
      <c r="BR225" s="159">
        <f t="shared" si="146"/>
        <v>1</v>
      </c>
      <c r="BS225" s="159" t="str">
        <f t="shared" si="147"/>
        <v>symbol</v>
      </c>
      <c r="BT225" s="157" t="str">
        <f ca="1">IF(scriv!V187&lt;&gt;"",scriv!V187,
IF(E225="",IFERROR(VLOOKUP(BL225,$AH$40:$BT$638,39,FALSE),$BT$36),
$BT$37))</f>
        <v>NodeSquare</v>
      </c>
      <c r="BU225" s="166">
        <f t="shared" ca="1" si="148"/>
        <v>2000</v>
      </c>
      <c r="BV225" s="166">
        <f t="shared" ca="1" si="149"/>
        <v>200</v>
      </c>
      <c r="BW225" s="166">
        <f t="shared" ca="1" si="150"/>
        <v>0</v>
      </c>
      <c r="BX225" s="166">
        <f t="shared" ca="1" si="151"/>
        <v>0</v>
      </c>
      <c r="BY225" s="180" t="str">
        <f t="shared" si="152"/>
        <v/>
      </c>
      <c r="BZ225" s="180" t="str">
        <f t="shared" si="153"/>
        <v/>
      </c>
      <c r="CA225" s="81" t="str">
        <f>IF(scriv!E187&lt;&gt;"",scriv!E187,"")</f>
        <v/>
      </c>
      <c r="CB225" s="82">
        <f t="shared" si="118"/>
        <v>0</v>
      </c>
      <c r="CC225" s="82">
        <f t="shared" si="154"/>
        <v>0</v>
      </c>
      <c r="CD225" s="82" t="str">
        <f t="shared" si="155"/>
        <v>-</v>
      </c>
      <c r="CE225" s="82" t="str">
        <f t="shared" si="156"/>
        <v>-</v>
      </c>
      <c r="CF225" s="82" t="str">
        <f t="shared" si="157"/>
        <v>-</v>
      </c>
      <c r="CG225" s="82" t="str">
        <f t="shared" si="158"/>
        <v>-</v>
      </c>
      <c r="CH225" s="82" t="str">
        <f t="shared" si="159"/>
        <v>-</v>
      </c>
      <c r="CI225" s="82" t="str">
        <f t="shared" si="160"/>
        <v>-</v>
      </c>
      <c r="CJ225" s="82" t="str">
        <f t="shared" si="161"/>
        <v>-</v>
      </c>
      <c r="CK225" s="82" t="str">
        <f t="shared" si="162"/>
        <v>-</v>
      </c>
    </row>
    <row r="226" spans="1:89" s="82" customFormat="1" ht="18" customHeight="1">
      <c r="A226" s="81" t="str">
        <f>scriv!AH188</f>
        <v/>
      </c>
      <c r="B226" s="81" t="str">
        <f>IF(scriv!D188&lt;&gt;"",scriv!D188,"")</f>
        <v/>
      </c>
      <c r="C226" s="81" t="str">
        <f>IF( scriv!AL188&lt;&gt;"", IF(D226&lt;&gt;"","connection ","")&amp;scriv!AL188,IF(D226&lt;&gt;"","connection",""))</f>
        <v/>
      </c>
      <c r="D226" s="82" t="str">
        <f>scriv!AJ188</f>
        <v/>
      </c>
      <c r="E226" s="82" t="str">
        <f>scriv!AK188</f>
        <v/>
      </c>
      <c r="F226" s="156">
        <f>ROW()</f>
        <v>226</v>
      </c>
      <c r="I226" s="81" t="str">
        <f>IF(scriv!AA188&lt;&gt;"",scriv!AA188,J226)</f>
        <v/>
      </c>
      <c r="J226" s="81" t="str">
        <f>IF(scriv!AB188&lt;&gt;"",scriv!AB188,"")</f>
        <v/>
      </c>
      <c r="K226" s="82" t="str">
        <f t="shared" si="119"/>
        <v>none</v>
      </c>
      <c r="L226" s="82" t="str">
        <f t="shared" si="120"/>
        <v>+++&amp;speakTT=</v>
      </c>
      <c r="M226" s="82" t="str">
        <f t="shared" si="117"/>
        <v>OpenClose</v>
      </c>
      <c r="N226" s="82" t="str">
        <f t="shared" si="121"/>
        <v/>
      </c>
      <c r="O226" s="119" t="str">
        <f t="shared" si="122"/>
        <v/>
      </c>
      <c r="P226" s="81" t="str">
        <f>IF(scriv!I188&lt;&gt;"",scriv!I188,"")</f>
        <v/>
      </c>
      <c r="Q226" s="81" t="str">
        <f>IF(scriv!J188&lt;&gt;"",scriv!J188,"")</f>
        <v/>
      </c>
      <c r="R226" s="81">
        <f>IF(scriv!K188&lt;&gt;"",scriv!K188,
IF(I226&lt;&gt;"",1,$R$36))</f>
        <v>0</v>
      </c>
      <c r="S226" s="81" t="str">
        <f>IF(scriv!L188&lt;&gt;"",scriv!L188,
IF(scriv!AB188&lt;&gt;"",$S$36,"none"))</f>
        <v>none</v>
      </c>
      <c r="T226" s="81" t="str">
        <f>IF(scriv!Q188&lt;&gt;"",scriv!Q188,"")</f>
        <v/>
      </c>
      <c r="U226" s="81" t="str">
        <f>IF(scriv!R188&lt;&gt;"",scriv!R188,"")</f>
        <v/>
      </c>
      <c r="V226" s="81" t="str">
        <f>IF(scriv!S188&lt;&gt;"",scriv!S188,"")</f>
        <v/>
      </c>
      <c r="W226" s="81" t="str">
        <f>IF(scriv!T188&lt;&gt;"",scriv!T188,"")</f>
        <v/>
      </c>
      <c r="X226" s="81" t="str">
        <f>IF($E226="",
( IF(scriv!AD188&lt;&gt;"", LEFT( scriv!AD188, FIND(",",scriv!AD188)-1) &amp; "=" &amp; $AH226 &amp; RIGHT( scriv!AD188, LEN(scriv!AD188) + 1 - FIND(",",scriv!AD188)),
  IF($X$36&lt;&gt;"",LEFT( X$36, FIND(",",X$36)-1) &amp; "=" &amp; $AH226 &amp; RIGHT( X$36, LEN(X$36) + 1 - FIND(",",X$36)),""))),
IF(scriv!M188&lt;&gt;"", LEFT( scriv!M188, FIND(",",scriv!M188)-1) &amp; "=" &amp; $AH226 &amp; RIGHT( scriv!M188, LEN(scriv!M188) + 1 - FIND(",",scriv!M188)),
LEFT( X$37, FIND(",",X$37)-1) &amp; "=" &amp; $AH226 &amp; RIGHT( X$37, LEN(X$37) + 1 - FIND(",",X$37))))</f>
        <v>fadeOn=,0.6</v>
      </c>
      <c r="Y226" s="81" t="str">
        <f>IF($E226="",
( IF(scriv!AE188&lt;&gt;"", LEFT( scriv!AE188, FIND(",",scriv!AE188)-1) &amp; "=" &amp; $AH226 &amp; RIGHT( scriv!AE188, LEN(scriv!AE188) + 1 - FIND(",",scriv!AE188)),
  IF($Y$36&lt;&gt;"",LEFT( Y$36, FIND(",",Y$36)-1) &amp; "=" &amp; $AH226 &amp; RIGHT( Y$36, LEN(Y$36) + 1 - FIND(",",Y$36)),""))),
IF(scriv!N188&lt;&gt;"", LEFT( scriv!N188, FIND(",",scriv!N188)-1) &amp; "=" &amp; $AH226 &amp; RIGHT( scriv!N188, LEN(scriv!N188) + 1 - FIND(",",scriv!N188)),
LEFT( Y$37, FIND(",",Y$37)-1) &amp; "=" &amp; $AH226 &amp; RIGHT( Y$37, LEN(Y$37) + 1 - FIND(",",Y$37))))</f>
        <v>fadeOff=,0.6</v>
      </c>
      <c r="Z226" s="81" t="str">
        <f>IF($E226="",
( IF(scriv!AF188&lt;&gt;"", LEFT( scriv!AF188, FIND(",",scriv!AF188)-1) &amp; "=" &amp; $AH226 &amp; RIGHT( scriv!AF188, LEN(scriv!AF188) + 1 - FIND(",",scriv!AF188)),
  IF($Z$36&lt;&gt;"",LEFT( Z$36, FIND(",",Z$36)-1) &amp; "=" &amp; $AH226 &amp; RIGHT( Z$36, LEN(Z$36) + 1 - FIND(",",Z$36)),""))),
IF(scriv!O188&lt;&gt;"", LEFT( scriv!O188, FIND(",",scriv!O188)-1) &amp; "=" &amp; $AH226 &amp; RIGHT( scriv!O188, LEN(scriv!O188) + 1 - FIND(",",scriv!O188)),
LEFT( Z$37, FIND(",",Z$37)-1) &amp; "=" &amp; $AH226 &amp; RIGHT( Z$37, LEN(Z$37) + 1 - FIND(",",Z$37))))</f>
        <v>drawOpen=,1.2</v>
      </c>
      <c r="AA226" s="81" t="str">
        <f>IF($E226="",
( IF(scriv!AG188&lt;&gt;"", LEFT( scriv!AG188, FIND(",",scriv!AG188)-1) &amp; "=" &amp; $AH226 &amp; RIGHT( scriv!AG188, LEN(scriv!AG188) + 1 - FIND(",",scriv!AG188)),
  IF($AA$36&lt;&gt;"",LEFT( AA$36, FIND(",",AA$36)-1) &amp; "=" &amp; $AH226 &amp; RIGHT( AA$36, LEN(AA$36) + 1 - FIND(",",AA$36)),""))),
IF(scriv!P188&lt;&gt;"", LEFT( scriv!P188, FIND(",",scriv!P188)-1) &amp; "=" &amp; $AH226 &amp; RIGHT( scriv!P188, LEN(scriv!P188) + 1 - FIND(",",scriv!P188)),
LEFT( AA$37, FIND(",",AA$37)-1) &amp; "=" &amp; $AH226 &amp; RIGHT( AA$37, LEN(AA$37) + 1 - FIND(",",AA$37))))</f>
        <v>drawClose=,1.2</v>
      </c>
      <c r="AB226" s="167" t="str">
        <f t="shared" si="116"/>
        <v>noTitle</v>
      </c>
      <c r="AC226" s="167"/>
      <c r="AD226" s="45"/>
      <c r="AE226" s="168"/>
      <c r="AF226" s="169">
        <f>IF(D226="",scriv!B188,"")</f>
        <v>0</v>
      </c>
      <c r="AG226" s="170" t="str">
        <f t="shared" si="123"/>
        <v/>
      </c>
      <c r="AH226" s="169" t="str">
        <f t="shared" si="124"/>
        <v/>
      </c>
      <c r="AI226" s="169" t="str">
        <f t="shared" si="125"/>
        <v/>
      </c>
      <c r="AJ226" s="86">
        <f>ROUNDDOWN( (LEN(scriv!B188)+1) / 2, 0 )</f>
        <v>0</v>
      </c>
      <c r="AK226" s="82">
        <f t="shared" si="126"/>
        <v>0</v>
      </c>
      <c r="AL226" s="82" t="str">
        <f t="shared" si="127"/>
        <v>-</v>
      </c>
      <c r="AM226" s="82" t="str">
        <f t="shared" si="128"/>
        <v>-</v>
      </c>
      <c r="AN226" s="82" t="str">
        <f t="shared" si="129"/>
        <v>-</v>
      </c>
      <c r="AO226" s="82" t="str">
        <f t="shared" si="130"/>
        <v>-</v>
      </c>
      <c r="AP226" s="82" t="str">
        <f t="shared" si="131"/>
        <v>-</v>
      </c>
      <c r="AQ226" s="82" t="str">
        <f t="shared" si="132"/>
        <v>-</v>
      </c>
      <c r="AR226" s="82" t="str">
        <f t="shared" si="133"/>
        <v>-</v>
      </c>
      <c r="AT226" s="82">
        <f t="shared" si="134"/>
        <v>10</v>
      </c>
      <c r="AU226" s="82" t="str">
        <f ca="1">IF(    MAX(OFFSET(AL226,0,0,MATCH("-",AL226:AL$638,0))) = 0,"",
IFERROR(MAX(OFFSET(AL226,0,0,MATCH("-",AL226:AL$638,0))),""))</f>
        <v/>
      </c>
      <c r="AV226" s="82" t="str">
        <f ca="1">IF(    MAX(OFFSET(AM226,0,0,MATCH("-",AM226:AM$638,0))) = 0,"",
IFERROR(MAX(OFFSET(AM226,0,0,MATCH("-",AM226:AM$638,0))),""))</f>
        <v/>
      </c>
      <c r="AW226" s="82" t="str">
        <f ca="1">IF(    MAX(OFFSET(AN226,0,0,MATCH("-",AN226:AN$638,0))) = 0,"",
IFERROR(MAX(OFFSET(AN226,0,0,MATCH("-",AN226:AN$638,0))),""))</f>
        <v/>
      </c>
      <c r="AX226" s="82" t="str">
        <f ca="1">IF(    MAX(OFFSET(AO226,0,0,MATCH("-",AO226:AO$638,0))) = 0,"",
IFERROR(MAX(OFFSET(AO226,0,0,MATCH("-",AO226:AO$638,0))),""))</f>
        <v/>
      </c>
      <c r="AY226" s="82" t="str">
        <f ca="1">IF(    MAX(OFFSET(AP226,0,0,MATCH("-",AP226:AP$638,0))) = 0,"",
IFERROR(MAX(OFFSET(AP226,0,0,MATCH("-",AP226:AP$638,0))),""))</f>
        <v/>
      </c>
      <c r="AZ226" s="82" t="str">
        <f ca="1">IF(    MAX(OFFSET(AQ226,0,0,MATCH("-",AQ226:AQ$638,0))) = 0,"",
IFERROR(MAX(OFFSET(AQ226,0,0,MATCH("-",AQ226:AQ$638,0))),""))</f>
        <v/>
      </c>
      <c r="BA226" s="82" t="str">
        <f ca="1">IF(    MAX(OFFSET(AR226,0,0,MATCH("-",AR226:AR$638,0))) = 0,"",
IFERROR(MAX(OFFSET(AR226,0,0,MATCH("-",AR226:AR$638,0))),""))</f>
        <v/>
      </c>
      <c r="BB226" s="112">
        <f t="shared" ca="1" si="135"/>
        <v>-198</v>
      </c>
      <c r="BC226" s="111" t="str">
        <f t="shared" ca="1" si="136"/>
        <v>Radius</v>
      </c>
      <c r="BD226" s="112">
        <f t="shared" ca="1" si="137"/>
        <v>0</v>
      </c>
      <c r="BE226" s="111">
        <f t="shared" ca="1" si="138"/>
        <v>200</v>
      </c>
      <c r="BF226" s="113" t="e">
        <f t="shared" ca="1" si="139"/>
        <v>#VALUE!</v>
      </c>
      <c r="BG226" s="113" t="e">
        <f t="shared" ca="1" si="140"/>
        <v>#VALUE!</v>
      </c>
      <c r="BH226" s="112">
        <f t="shared" ca="1" si="141"/>
        <v>2000</v>
      </c>
      <c r="BI226" s="112">
        <f t="shared" ca="1" si="142"/>
        <v>200</v>
      </c>
      <c r="BJ226" s="157"/>
      <c r="BK226" s="157"/>
      <c r="BL226" s="158" t="str">
        <f>scriv!AI188</f>
        <v/>
      </c>
      <c r="BM226" s="157"/>
      <c r="BN226" s="157" t="str">
        <f t="shared" si="143"/>
        <v>node</v>
      </c>
      <c r="BO226" s="157"/>
      <c r="BP226" s="159">
        <f t="shared" ca="1" si="144"/>
        <v>0</v>
      </c>
      <c r="BQ226" s="159">
        <f t="shared" ca="1" si="145"/>
        <v>0</v>
      </c>
      <c r="BR226" s="159">
        <f t="shared" si="146"/>
        <v>1</v>
      </c>
      <c r="BS226" s="159" t="str">
        <f t="shared" si="147"/>
        <v>symbol</v>
      </c>
      <c r="BT226" s="157" t="str">
        <f ca="1">IF(scriv!V188&lt;&gt;"",scriv!V188,
IF(E226="",IFERROR(VLOOKUP(BL226,$AH$40:$BT$638,39,FALSE),$BT$36),
$BT$37))</f>
        <v>NodeSquare</v>
      </c>
      <c r="BU226" s="166">
        <f t="shared" ca="1" si="148"/>
        <v>2000</v>
      </c>
      <c r="BV226" s="166">
        <f t="shared" ca="1" si="149"/>
        <v>200</v>
      </c>
      <c r="BW226" s="166">
        <f t="shared" ca="1" si="150"/>
        <v>0</v>
      </c>
      <c r="BX226" s="166">
        <f t="shared" ca="1" si="151"/>
        <v>0</v>
      </c>
      <c r="BY226" s="180" t="str">
        <f t="shared" si="152"/>
        <v/>
      </c>
      <c r="BZ226" s="180" t="str">
        <f t="shared" si="153"/>
        <v/>
      </c>
      <c r="CA226" s="81" t="str">
        <f>IF(scriv!E188&lt;&gt;"",scriv!E188,"")</f>
        <v/>
      </c>
      <c r="CB226" s="82">
        <f t="shared" si="118"/>
        <v>0</v>
      </c>
      <c r="CC226" s="82">
        <f t="shared" si="154"/>
        <v>0</v>
      </c>
      <c r="CD226" s="82" t="str">
        <f t="shared" si="155"/>
        <v>-</v>
      </c>
      <c r="CE226" s="82" t="str">
        <f t="shared" si="156"/>
        <v>-</v>
      </c>
      <c r="CF226" s="82" t="str">
        <f t="shared" si="157"/>
        <v>-</v>
      </c>
      <c r="CG226" s="82" t="str">
        <f t="shared" si="158"/>
        <v>-</v>
      </c>
      <c r="CH226" s="82" t="str">
        <f t="shared" si="159"/>
        <v>-</v>
      </c>
      <c r="CI226" s="82" t="str">
        <f t="shared" si="160"/>
        <v>-</v>
      </c>
      <c r="CJ226" s="82" t="str">
        <f t="shared" si="161"/>
        <v>-</v>
      </c>
      <c r="CK226" s="82" t="str">
        <f t="shared" si="162"/>
        <v>-</v>
      </c>
    </row>
    <row r="227" spans="1:89" s="82" customFormat="1" ht="18" customHeight="1">
      <c r="A227" s="81" t="str">
        <f>scriv!AH189</f>
        <v/>
      </c>
      <c r="B227" s="81" t="str">
        <f>IF(scriv!D189&lt;&gt;"",scriv!D189,"")</f>
        <v/>
      </c>
      <c r="C227" s="81" t="str">
        <f>IF( scriv!AL189&lt;&gt;"", IF(D227&lt;&gt;"","connection ","")&amp;scriv!AL189,IF(D227&lt;&gt;"","connection",""))</f>
        <v/>
      </c>
      <c r="D227" s="82" t="str">
        <f>scriv!AJ189</f>
        <v/>
      </c>
      <c r="E227" s="82" t="str">
        <f>scriv!AK189</f>
        <v/>
      </c>
      <c r="F227" s="156">
        <f>ROW()</f>
        <v>227</v>
      </c>
      <c r="I227" s="81" t="str">
        <f>IF(scriv!AA189&lt;&gt;"",scriv!AA189,J227)</f>
        <v/>
      </c>
      <c r="J227" s="81" t="str">
        <f>IF(scriv!AB189&lt;&gt;"",scriv!AB189,"")</f>
        <v/>
      </c>
      <c r="K227" s="82" t="str">
        <f t="shared" si="119"/>
        <v>none</v>
      </c>
      <c r="L227" s="82" t="str">
        <f t="shared" si="120"/>
        <v>+++&amp;speakTT=</v>
      </c>
      <c r="M227" s="82" t="str">
        <f t="shared" si="117"/>
        <v>OpenClose</v>
      </c>
      <c r="N227" s="82" t="str">
        <f t="shared" si="121"/>
        <v/>
      </c>
      <c r="O227" s="119" t="str">
        <f t="shared" si="122"/>
        <v/>
      </c>
      <c r="P227" s="81" t="str">
        <f>IF(scriv!I189&lt;&gt;"",scriv!I189,"")</f>
        <v/>
      </c>
      <c r="Q227" s="81" t="str">
        <f>IF(scriv!J189&lt;&gt;"",scriv!J189,"")</f>
        <v/>
      </c>
      <c r="R227" s="81">
        <f>IF(scriv!K189&lt;&gt;"",scriv!K189,
IF(I227&lt;&gt;"",1,$R$36))</f>
        <v>0</v>
      </c>
      <c r="S227" s="81" t="str">
        <f>IF(scriv!L189&lt;&gt;"",scriv!L189,
IF(scriv!AB189&lt;&gt;"",$S$36,"none"))</f>
        <v>none</v>
      </c>
      <c r="T227" s="81" t="str">
        <f>IF(scriv!Q189&lt;&gt;"",scriv!Q189,"")</f>
        <v/>
      </c>
      <c r="U227" s="81" t="str">
        <f>IF(scriv!R189&lt;&gt;"",scriv!R189,"")</f>
        <v/>
      </c>
      <c r="V227" s="81" t="str">
        <f>IF(scriv!S189&lt;&gt;"",scriv!S189,"")</f>
        <v/>
      </c>
      <c r="W227" s="81" t="str">
        <f>IF(scriv!T189&lt;&gt;"",scriv!T189,"")</f>
        <v/>
      </c>
      <c r="X227" s="81" t="str">
        <f>IF($E227="",
( IF(scriv!AD189&lt;&gt;"", LEFT( scriv!AD189, FIND(",",scriv!AD189)-1) &amp; "=" &amp; $AH227 &amp; RIGHT( scriv!AD189, LEN(scriv!AD189) + 1 - FIND(",",scriv!AD189)),
  IF($X$36&lt;&gt;"",LEFT( X$36, FIND(",",X$36)-1) &amp; "=" &amp; $AH227 &amp; RIGHT( X$36, LEN(X$36) + 1 - FIND(",",X$36)),""))),
IF(scriv!M189&lt;&gt;"", LEFT( scriv!M189, FIND(",",scriv!M189)-1) &amp; "=" &amp; $AH227 &amp; RIGHT( scriv!M189, LEN(scriv!M189) + 1 - FIND(",",scriv!M189)),
LEFT( X$37, FIND(",",X$37)-1) &amp; "=" &amp; $AH227 &amp; RIGHT( X$37, LEN(X$37) + 1 - FIND(",",X$37))))</f>
        <v>fadeOn=,0.6</v>
      </c>
      <c r="Y227" s="81" t="str">
        <f>IF($E227="",
( IF(scriv!AE189&lt;&gt;"", LEFT( scriv!AE189, FIND(",",scriv!AE189)-1) &amp; "=" &amp; $AH227 &amp; RIGHT( scriv!AE189, LEN(scriv!AE189) + 1 - FIND(",",scriv!AE189)),
  IF($Y$36&lt;&gt;"",LEFT( Y$36, FIND(",",Y$36)-1) &amp; "=" &amp; $AH227 &amp; RIGHT( Y$36, LEN(Y$36) + 1 - FIND(",",Y$36)),""))),
IF(scriv!N189&lt;&gt;"", LEFT( scriv!N189, FIND(",",scriv!N189)-1) &amp; "=" &amp; $AH227 &amp; RIGHT( scriv!N189, LEN(scriv!N189) + 1 - FIND(",",scriv!N189)),
LEFT( Y$37, FIND(",",Y$37)-1) &amp; "=" &amp; $AH227 &amp; RIGHT( Y$37, LEN(Y$37) + 1 - FIND(",",Y$37))))</f>
        <v>fadeOff=,0.6</v>
      </c>
      <c r="Z227" s="81" t="str">
        <f>IF($E227="",
( IF(scriv!AF189&lt;&gt;"", LEFT( scriv!AF189, FIND(",",scriv!AF189)-1) &amp; "=" &amp; $AH227 &amp; RIGHT( scriv!AF189, LEN(scriv!AF189) + 1 - FIND(",",scriv!AF189)),
  IF($Z$36&lt;&gt;"",LEFT( Z$36, FIND(",",Z$36)-1) &amp; "=" &amp; $AH227 &amp; RIGHT( Z$36, LEN(Z$36) + 1 - FIND(",",Z$36)),""))),
IF(scriv!O189&lt;&gt;"", LEFT( scriv!O189, FIND(",",scriv!O189)-1) &amp; "=" &amp; $AH227 &amp; RIGHT( scriv!O189, LEN(scriv!O189) + 1 - FIND(",",scriv!O189)),
LEFT( Z$37, FIND(",",Z$37)-1) &amp; "=" &amp; $AH227 &amp; RIGHT( Z$37, LEN(Z$37) + 1 - FIND(",",Z$37))))</f>
        <v>drawOpen=,1.2</v>
      </c>
      <c r="AA227" s="81" t="str">
        <f>IF($E227="",
( IF(scriv!AG189&lt;&gt;"", LEFT( scriv!AG189, FIND(",",scriv!AG189)-1) &amp; "=" &amp; $AH227 &amp; RIGHT( scriv!AG189, LEN(scriv!AG189) + 1 - FIND(",",scriv!AG189)),
  IF($AA$36&lt;&gt;"",LEFT( AA$36, FIND(",",AA$36)-1) &amp; "=" &amp; $AH227 &amp; RIGHT( AA$36, LEN(AA$36) + 1 - FIND(",",AA$36)),""))),
IF(scriv!P189&lt;&gt;"", LEFT( scriv!P189, FIND(",",scriv!P189)-1) &amp; "=" &amp; $AH227 &amp; RIGHT( scriv!P189, LEN(scriv!P189) + 1 - FIND(",",scriv!P189)),
LEFT( AA$37, FIND(",",AA$37)-1) &amp; "=" &amp; $AH227 &amp; RIGHT( AA$37, LEN(AA$37) + 1 - FIND(",",AA$37))))</f>
        <v>drawClose=,1.2</v>
      </c>
      <c r="AB227" s="167" t="str">
        <f t="shared" si="116"/>
        <v>noTitle</v>
      </c>
      <c r="AC227" s="167"/>
      <c r="AD227" s="45"/>
      <c r="AE227" s="168"/>
      <c r="AF227" s="169">
        <f>IF(D227="",scriv!B189,"")</f>
        <v>0</v>
      </c>
      <c r="AG227" s="170" t="str">
        <f t="shared" si="123"/>
        <v/>
      </c>
      <c r="AH227" s="169" t="str">
        <f t="shared" si="124"/>
        <v/>
      </c>
      <c r="AI227" s="169" t="str">
        <f t="shared" si="125"/>
        <v/>
      </c>
      <c r="AJ227" s="86">
        <f>ROUNDDOWN( (LEN(scriv!B189)+1) / 2, 0 )</f>
        <v>0</v>
      </c>
      <c r="AK227" s="82">
        <f t="shared" si="126"/>
        <v>0</v>
      </c>
      <c r="AL227" s="82" t="str">
        <f t="shared" si="127"/>
        <v>-</v>
      </c>
      <c r="AM227" s="82" t="str">
        <f t="shared" si="128"/>
        <v>-</v>
      </c>
      <c r="AN227" s="82" t="str">
        <f t="shared" si="129"/>
        <v>-</v>
      </c>
      <c r="AO227" s="82" t="str">
        <f t="shared" si="130"/>
        <v>-</v>
      </c>
      <c r="AP227" s="82" t="str">
        <f t="shared" si="131"/>
        <v>-</v>
      </c>
      <c r="AQ227" s="82" t="str">
        <f t="shared" si="132"/>
        <v>-</v>
      </c>
      <c r="AR227" s="82" t="str">
        <f t="shared" si="133"/>
        <v>-</v>
      </c>
      <c r="AT227" s="82">
        <f t="shared" si="134"/>
        <v>10</v>
      </c>
      <c r="AU227" s="82" t="str">
        <f ca="1">IF(    MAX(OFFSET(AL227,0,0,MATCH("-",AL227:AL$638,0))) = 0,"",
IFERROR(MAX(OFFSET(AL227,0,0,MATCH("-",AL227:AL$638,0))),""))</f>
        <v/>
      </c>
      <c r="AV227" s="82" t="str">
        <f ca="1">IF(    MAX(OFFSET(AM227,0,0,MATCH("-",AM227:AM$638,0))) = 0,"",
IFERROR(MAX(OFFSET(AM227,0,0,MATCH("-",AM227:AM$638,0))),""))</f>
        <v/>
      </c>
      <c r="AW227" s="82" t="str">
        <f ca="1">IF(    MAX(OFFSET(AN227,0,0,MATCH("-",AN227:AN$638,0))) = 0,"",
IFERROR(MAX(OFFSET(AN227,0,0,MATCH("-",AN227:AN$638,0))),""))</f>
        <v/>
      </c>
      <c r="AX227" s="82" t="str">
        <f ca="1">IF(    MAX(OFFSET(AO227,0,0,MATCH("-",AO227:AO$638,0))) = 0,"",
IFERROR(MAX(OFFSET(AO227,0,0,MATCH("-",AO227:AO$638,0))),""))</f>
        <v/>
      </c>
      <c r="AY227" s="82" t="str">
        <f ca="1">IF(    MAX(OFFSET(AP227,0,0,MATCH("-",AP227:AP$638,0))) = 0,"",
IFERROR(MAX(OFFSET(AP227,0,0,MATCH("-",AP227:AP$638,0))),""))</f>
        <v/>
      </c>
      <c r="AZ227" s="82" t="str">
        <f ca="1">IF(    MAX(OFFSET(AQ227,0,0,MATCH("-",AQ227:AQ$638,0))) = 0,"",
IFERROR(MAX(OFFSET(AQ227,0,0,MATCH("-",AQ227:AQ$638,0))),""))</f>
        <v/>
      </c>
      <c r="BA227" s="82" t="str">
        <f ca="1">IF(    MAX(OFFSET(AR227,0,0,MATCH("-",AR227:AR$638,0))) = 0,"",
IFERROR(MAX(OFFSET(AR227,0,0,MATCH("-",AR227:AR$638,0))),""))</f>
        <v/>
      </c>
      <c r="BB227" s="112">
        <f t="shared" ca="1" si="135"/>
        <v>-198</v>
      </c>
      <c r="BC227" s="111" t="str">
        <f t="shared" ca="1" si="136"/>
        <v>Radius</v>
      </c>
      <c r="BD227" s="112">
        <f t="shared" ca="1" si="137"/>
        <v>0</v>
      </c>
      <c r="BE227" s="111">
        <f t="shared" ca="1" si="138"/>
        <v>200</v>
      </c>
      <c r="BF227" s="113" t="e">
        <f t="shared" ca="1" si="139"/>
        <v>#VALUE!</v>
      </c>
      <c r="BG227" s="113" t="e">
        <f t="shared" ca="1" si="140"/>
        <v>#VALUE!</v>
      </c>
      <c r="BH227" s="112">
        <f t="shared" ca="1" si="141"/>
        <v>2000</v>
      </c>
      <c r="BI227" s="112">
        <f t="shared" ca="1" si="142"/>
        <v>200</v>
      </c>
      <c r="BJ227" s="157"/>
      <c r="BK227" s="157"/>
      <c r="BL227" s="158" t="str">
        <f>scriv!AI189</f>
        <v/>
      </c>
      <c r="BM227" s="157"/>
      <c r="BN227" s="157" t="str">
        <f t="shared" si="143"/>
        <v>node</v>
      </c>
      <c r="BO227" s="157"/>
      <c r="BP227" s="159">
        <f t="shared" ca="1" si="144"/>
        <v>0</v>
      </c>
      <c r="BQ227" s="159">
        <f t="shared" ca="1" si="145"/>
        <v>0</v>
      </c>
      <c r="BR227" s="159">
        <f t="shared" si="146"/>
        <v>1</v>
      </c>
      <c r="BS227" s="159" t="str">
        <f t="shared" si="147"/>
        <v>symbol</v>
      </c>
      <c r="BT227" s="157" t="str">
        <f ca="1">IF(scriv!V189&lt;&gt;"",scriv!V189,
IF(E227="",IFERROR(VLOOKUP(BL227,$AH$40:$BT$638,39,FALSE),$BT$36),
$BT$37))</f>
        <v>NodeSquare</v>
      </c>
      <c r="BU227" s="166">
        <f t="shared" ca="1" si="148"/>
        <v>2000</v>
      </c>
      <c r="BV227" s="166">
        <f t="shared" ca="1" si="149"/>
        <v>200</v>
      </c>
      <c r="BW227" s="166">
        <f t="shared" ca="1" si="150"/>
        <v>0</v>
      </c>
      <c r="BX227" s="166">
        <f t="shared" ca="1" si="151"/>
        <v>0</v>
      </c>
      <c r="BY227" s="180" t="str">
        <f t="shared" si="152"/>
        <v/>
      </c>
      <c r="BZ227" s="180" t="str">
        <f t="shared" si="153"/>
        <v/>
      </c>
      <c r="CA227" s="81" t="str">
        <f>IF(scriv!E189&lt;&gt;"",scriv!E189,"")</f>
        <v/>
      </c>
      <c r="CB227" s="82">
        <f t="shared" si="118"/>
        <v>0</v>
      </c>
      <c r="CC227" s="82">
        <f t="shared" si="154"/>
        <v>0</v>
      </c>
      <c r="CD227" s="82" t="str">
        <f t="shared" si="155"/>
        <v>-</v>
      </c>
      <c r="CE227" s="82" t="str">
        <f t="shared" si="156"/>
        <v>-</v>
      </c>
      <c r="CF227" s="82" t="str">
        <f t="shared" si="157"/>
        <v>-</v>
      </c>
      <c r="CG227" s="82" t="str">
        <f t="shared" si="158"/>
        <v>-</v>
      </c>
      <c r="CH227" s="82" t="str">
        <f t="shared" si="159"/>
        <v>-</v>
      </c>
      <c r="CI227" s="82" t="str">
        <f t="shared" si="160"/>
        <v>-</v>
      </c>
      <c r="CJ227" s="82" t="str">
        <f t="shared" si="161"/>
        <v>-</v>
      </c>
      <c r="CK227" s="82" t="str">
        <f t="shared" si="162"/>
        <v>-</v>
      </c>
    </row>
    <row r="228" spans="1:89" s="82" customFormat="1" ht="18" customHeight="1">
      <c r="A228" s="81" t="str">
        <f>scriv!AH190</f>
        <v/>
      </c>
      <c r="B228" s="81" t="str">
        <f>IF(scriv!D190&lt;&gt;"",scriv!D190,"")</f>
        <v/>
      </c>
      <c r="C228" s="81" t="str">
        <f>IF( scriv!AL190&lt;&gt;"", IF(D228&lt;&gt;"","connection ","")&amp;scriv!AL190,IF(D228&lt;&gt;"","connection",""))</f>
        <v/>
      </c>
      <c r="D228" s="82" t="str">
        <f>scriv!AJ190</f>
        <v/>
      </c>
      <c r="E228" s="82" t="str">
        <f>scriv!AK190</f>
        <v/>
      </c>
      <c r="F228" s="156">
        <f>ROW()</f>
        <v>228</v>
      </c>
      <c r="I228" s="81" t="str">
        <f>IF(scriv!AA190&lt;&gt;"",scriv!AA190,J228)</f>
        <v/>
      </c>
      <c r="J228" s="81" t="str">
        <f>IF(scriv!AB190&lt;&gt;"",scriv!AB190,"")</f>
        <v/>
      </c>
      <c r="K228" s="82" t="str">
        <f t="shared" si="119"/>
        <v>none</v>
      </c>
      <c r="L228" s="82" t="str">
        <f t="shared" si="120"/>
        <v>+++&amp;speakTT=</v>
      </c>
      <c r="M228" s="82" t="str">
        <f t="shared" si="117"/>
        <v>OpenClose</v>
      </c>
      <c r="N228" s="82" t="str">
        <f t="shared" si="121"/>
        <v/>
      </c>
      <c r="O228" s="119" t="str">
        <f t="shared" si="122"/>
        <v/>
      </c>
      <c r="P228" s="81" t="str">
        <f>IF(scriv!I190&lt;&gt;"",scriv!I190,"")</f>
        <v/>
      </c>
      <c r="Q228" s="81" t="str">
        <f>IF(scriv!J190&lt;&gt;"",scriv!J190,"")</f>
        <v/>
      </c>
      <c r="R228" s="81">
        <f>IF(scriv!K190&lt;&gt;"",scriv!K190,
IF(I228&lt;&gt;"",1,$R$36))</f>
        <v>0</v>
      </c>
      <c r="S228" s="81" t="str">
        <f>IF(scriv!L190&lt;&gt;"",scriv!L190,
IF(scriv!AB190&lt;&gt;"",$S$36,"none"))</f>
        <v>none</v>
      </c>
      <c r="T228" s="81" t="str">
        <f>IF(scriv!Q190&lt;&gt;"",scriv!Q190,"")</f>
        <v/>
      </c>
      <c r="U228" s="81" t="str">
        <f>IF(scriv!R190&lt;&gt;"",scriv!R190,"")</f>
        <v/>
      </c>
      <c r="V228" s="81" t="str">
        <f>IF(scriv!S190&lt;&gt;"",scriv!S190,"")</f>
        <v/>
      </c>
      <c r="W228" s="81" t="str">
        <f>IF(scriv!T190&lt;&gt;"",scriv!T190,"")</f>
        <v/>
      </c>
      <c r="X228" s="81" t="str">
        <f>IF($E228="",
( IF(scriv!AD190&lt;&gt;"", LEFT( scriv!AD190, FIND(",",scriv!AD190)-1) &amp; "=" &amp; $AH228 &amp; RIGHT( scriv!AD190, LEN(scriv!AD190) + 1 - FIND(",",scriv!AD190)),
  IF($X$36&lt;&gt;"",LEFT( X$36, FIND(",",X$36)-1) &amp; "=" &amp; $AH228 &amp; RIGHT( X$36, LEN(X$36) + 1 - FIND(",",X$36)),""))),
IF(scriv!M190&lt;&gt;"", LEFT( scriv!M190, FIND(",",scriv!M190)-1) &amp; "=" &amp; $AH228 &amp; RIGHT( scriv!M190, LEN(scriv!M190) + 1 - FIND(",",scriv!M190)),
LEFT( X$37, FIND(",",X$37)-1) &amp; "=" &amp; $AH228 &amp; RIGHT( X$37, LEN(X$37) + 1 - FIND(",",X$37))))</f>
        <v>fadeOn=,0.6</v>
      </c>
      <c r="Y228" s="81" t="str">
        <f>IF($E228="",
( IF(scriv!AE190&lt;&gt;"", LEFT( scriv!AE190, FIND(",",scriv!AE190)-1) &amp; "=" &amp; $AH228 &amp; RIGHT( scriv!AE190, LEN(scriv!AE190) + 1 - FIND(",",scriv!AE190)),
  IF($Y$36&lt;&gt;"",LEFT( Y$36, FIND(",",Y$36)-1) &amp; "=" &amp; $AH228 &amp; RIGHT( Y$36, LEN(Y$36) + 1 - FIND(",",Y$36)),""))),
IF(scriv!N190&lt;&gt;"", LEFT( scriv!N190, FIND(",",scriv!N190)-1) &amp; "=" &amp; $AH228 &amp; RIGHT( scriv!N190, LEN(scriv!N190) + 1 - FIND(",",scriv!N190)),
LEFT( Y$37, FIND(",",Y$37)-1) &amp; "=" &amp; $AH228 &amp; RIGHT( Y$37, LEN(Y$37) + 1 - FIND(",",Y$37))))</f>
        <v>fadeOff=,0.6</v>
      </c>
      <c r="Z228" s="81" t="str">
        <f>IF($E228="",
( IF(scriv!AF190&lt;&gt;"", LEFT( scriv!AF190, FIND(",",scriv!AF190)-1) &amp; "=" &amp; $AH228 &amp; RIGHT( scriv!AF190, LEN(scriv!AF190) + 1 - FIND(",",scriv!AF190)),
  IF($Z$36&lt;&gt;"",LEFT( Z$36, FIND(",",Z$36)-1) &amp; "=" &amp; $AH228 &amp; RIGHT( Z$36, LEN(Z$36) + 1 - FIND(",",Z$36)),""))),
IF(scriv!O190&lt;&gt;"", LEFT( scriv!O190, FIND(",",scriv!O190)-1) &amp; "=" &amp; $AH228 &amp; RIGHT( scriv!O190, LEN(scriv!O190) + 1 - FIND(",",scriv!O190)),
LEFT( Z$37, FIND(",",Z$37)-1) &amp; "=" &amp; $AH228 &amp; RIGHT( Z$37, LEN(Z$37) + 1 - FIND(",",Z$37))))</f>
        <v>drawOpen=,1.2</v>
      </c>
      <c r="AA228" s="81" t="str">
        <f>IF($E228="",
( IF(scriv!AG190&lt;&gt;"", LEFT( scriv!AG190, FIND(",",scriv!AG190)-1) &amp; "=" &amp; $AH228 &amp; RIGHT( scriv!AG190, LEN(scriv!AG190) + 1 - FIND(",",scriv!AG190)),
  IF($AA$36&lt;&gt;"",LEFT( AA$36, FIND(",",AA$36)-1) &amp; "=" &amp; $AH228 &amp; RIGHT( AA$36, LEN(AA$36) + 1 - FIND(",",AA$36)),""))),
IF(scriv!P190&lt;&gt;"", LEFT( scriv!P190, FIND(",",scriv!P190)-1) &amp; "=" &amp; $AH228 &amp; RIGHT( scriv!P190, LEN(scriv!P190) + 1 - FIND(",",scriv!P190)),
LEFT( AA$37, FIND(",",AA$37)-1) &amp; "=" &amp; $AH228 &amp; RIGHT( AA$37, LEN(AA$37) + 1 - FIND(",",AA$37))))</f>
        <v>drawClose=,1.2</v>
      </c>
      <c r="AB228" s="167" t="str">
        <f t="shared" si="116"/>
        <v>noTitle</v>
      </c>
      <c r="AC228" s="167"/>
      <c r="AD228" s="45"/>
      <c r="AE228" s="168"/>
      <c r="AF228" s="169">
        <f>IF(D228="",scriv!B190,"")</f>
        <v>0</v>
      </c>
      <c r="AG228" s="170" t="str">
        <f t="shared" si="123"/>
        <v/>
      </c>
      <c r="AH228" s="169" t="str">
        <f t="shared" si="124"/>
        <v/>
      </c>
      <c r="AI228" s="169" t="str">
        <f t="shared" si="125"/>
        <v/>
      </c>
      <c r="AJ228" s="86">
        <f>ROUNDDOWN( (LEN(scriv!B190)+1) / 2, 0 )</f>
        <v>0</v>
      </c>
      <c r="AK228" s="82">
        <f t="shared" si="126"/>
        <v>0</v>
      </c>
      <c r="AL228" s="82" t="str">
        <f t="shared" si="127"/>
        <v>-</v>
      </c>
      <c r="AM228" s="82" t="str">
        <f t="shared" si="128"/>
        <v>-</v>
      </c>
      <c r="AN228" s="82" t="str">
        <f t="shared" si="129"/>
        <v>-</v>
      </c>
      <c r="AO228" s="82" t="str">
        <f t="shared" si="130"/>
        <v>-</v>
      </c>
      <c r="AP228" s="82" t="str">
        <f t="shared" si="131"/>
        <v>-</v>
      </c>
      <c r="AQ228" s="82" t="str">
        <f t="shared" si="132"/>
        <v>-</v>
      </c>
      <c r="AR228" s="82" t="str">
        <f t="shared" si="133"/>
        <v>-</v>
      </c>
      <c r="AT228" s="82">
        <f t="shared" si="134"/>
        <v>10</v>
      </c>
      <c r="AU228" s="82" t="str">
        <f ca="1">IF(    MAX(OFFSET(AL228,0,0,MATCH("-",AL228:AL$638,0))) = 0,"",
IFERROR(MAX(OFFSET(AL228,0,0,MATCH("-",AL228:AL$638,0))),""))</f>
        <v/>
      </c>
      <c r="AV228" s="82" t="str">
        <f ca="1">IF(    MAX(OFFSET(AM228,0,0,MATCH("-",AM228:AM$638,0))) = 0,"",
IFERROR(MAX(OFFSET(AM228,0,0,MATCH("-",AM228:AM$638,0))),""))</f>
        <v/>
      </c>
      <c r="AW228" s="82" t="str">
        <f ca="1">IF(    MAX(OFFSET(AN228,0,0,MATCH("-",AN228:AN$638,0))) = 0,"",
IFERROR(MAX(OFFSET(AN228,0,0,MATCH("-",AN228:AN$638,0))),""))</f>
        <v/>
      </c>
      <c r="AX228" s="82" t="str">
        <f ca="1">IF(    MAX(OFFSET(AO228,0,0,MATCH("-",AO228:AO$638,0))) = 0,"",
IFERROR(MAX(OFFSET(AO228,0,0,MATCH("-",AO228:AO$638,0))),""))</f>
        <v/>
      </c>
      <c r="AY228" s="82" t="str">
        <f ca="1">IF(    MAX(OFFSET(AP228,0,0,MATCH("-",AP228:AP$638,0))) = 0,"",
IFERROR(MAX(OFFSET(AP228,0,0,MATCH("-",AP228:AP$638,0))),""))</f>
        <v/>
      </c>
      <c r="AZ228" s="82" t="str">
        <f ca="1">IF(    MAX(OFFSET(AQ228,0,0,MATCH("-",AQ228:AQ$638,0))) = 0,"",
IFERROR(MAX(OFFSET(AQ228,0,0,MATCH("-",AQ228:AQ$638,0))),""))</f>
        <v/>
      </c>
      <c r="BA228" s="82" t="str">
        <f ca="1">IF(    MAX(OFFSET(AR228,0,0,MATCH("-",AR228:AR$638,0))) = 0,"",
IFERROR(MAX(OFFSET(AR228,0,0,MATCH("-",AR228:AR$638,0))),""))</f>
        <v/>
      </c>
      <c r="BB228" s="112">
        <f t="shared" ca="1" si="135"/>
        <v>-198</v>
      </c>
      <c r="BC228" s="111" t="str">
        <f t="shared" ca="1" si="136"/>
        <v>Radius</v>
      </c>
      <c r="BD228" s="112">
        <f t="shared" ca="1" si="137"/>
        <v>0</v>
      </c>
      <c r="BE228" s="111">
        <f t="shared" ca="1" si="138"/>
        <v>200</v>
      </c>
      <c r="BF228" s="113" t="e">
        <f t="shared" ca="1" si="139"/>
        <v>#VALUE!</v>
      </c>
      <c r="BG228" s="113" t="e">
        <f t="shared" ca="1" si="140"/>
        <v>#VALUE!</v>
      </c>
      <c r="BH228" s="112">
        <f t="shared" ca="1" si="141"/>
        <v>2000</v>
      </c>
      <c r="BI228" s="112">
        <f t="shared" ca="1" si="142"/>
        <v>200</v>
      </c>
      <c r="BJ228" s="157"/>
      <c r="BK228" s="157"/>
      <c r="BL228" s="158" t="str">
        <f>scriv!AI190</f>
        <v/>
      </c>
      <c r="BM228" s="157"/>
      <c r="BN228" s="157" t="str">
        <f t="shared" si="143"/>
        <v>node</v>
      </c>
      <c r="BO228" s="157"/>
      <c r="BP228" s="159">
        <f t="shared" ca="1" si="144"/>
        <v>0</v>
      </c>
      <c r="BQ228" s="159">
        <f t="shared" ca="1" si="145"/>
        <v>0</v>
      </c>
      <c r="BR228" s="159">
        <f t="shared" si="146"/>
        <v>1</v>
      </c>
      <c r="BS228" s="159" t="str">
        <f t="shared" si="147"/>
        <v>symbol</v>
      </c>
      <c r="BT228" s="157" t="str">
        <f ca="1">IF(scriv!V190&lt;&gt;"",scriv!V190,
IF(E228="",IFERROR(VLOOKUP(BL228,$AH$40:$BT$638,39,FALSE),$BT$36),
$BT$37))</f>
        <v>NodeSquare</v>
      </c>
      <c r="BU228" s="166">
        <f t="shared" ca="1" si="148"/>
        <v>2000</v>
      </c>
      <c r="BV228" s="166">
        <f t="shared" ca="1" si="149"/>
        <v>200</v>
      </c>
      <c r="BW228" s="166">
        <f t="shared" ca="1" si="150"/>
        <v>0</v>
      </c>
      <c r="BX228" s="166">
        <f t="shared" ca="1" si="151"/>
        <v>0</v>
      </c>
      <c r="BY228" s="180" t="str">
        <f t="shared" si="152"/>
        <v/>
      </c>
      <c r="BZ228" s="180" t="str">
        <f t="shared" si="153"/>
        <v/>
      </c>
      <c r="CA228" s="81" t="str">
        <f>IF(scriv!E190&lt;&gt;"",scriv!E190,"")</f>
        <v/>
      </c>
      <c r="CB228" s="82">
        <f t="shared" si="118"/>
        <v>0</v>
      </c>
      <c r="CC228" s="82">
        <f t="shared" si="154"/>
        <v>0</v>
      </c>
      <c r="CD228" s="82" t="str">
        <f t="shared" si="155"/>
        <v>-</v>
      </c>
      <c r="CE228" s="82" t="str">
        <f t="shared" si="156"/>
        <v>-</v>
      </c>
      <c r="CF228" s="82" t="str">
        <f t="shared" si="157"/>
        <v>-</v>
      </c>
      <c r="CG228" s="82" t="str">
        <f t="shared" si="158"/>
        <v>-</v>
      </c>
      <c r="CH228" s="82" t="str">
        <f t="shared" si="159"/>
        <v>-</v>
      </c>
      <c r="CI228" s="82" t="str">
        <f t="shared" si="160"/>
        <v>-</v>
      </c>
      <c r="CJ228" s="82" t="str">
        <f t="shared" si="161"/>
        <v>-</v>
      </c>
      <c r="CK228" s="82" t="str">
        <f t="shared" si="162"/>
        <v>-</v>
      </c>
    </row>
    <row r="229" spans="1:89" s="82" customFormat="1" ht="18" customHeight="1">
      <c r="A229" s="81" t="str">
        <f>scriv!AH191</f>
        <v/>
      </c>
      <c r="B229" s="81" t="str">
        <f>IF(scriv!D191&lt;&gt;"",scriv!D191,"")</f>
        <v/>
      </c>
      <c r="C229" s="81" t="str">
        <f>IF( scriv!AL191&lt;&gt;"", IF(D229&lt;&gt;"","connection ","")&amp;scriv!AL191,IF(D229&lt;&gt;"","connection",""))</f>
        <v/>
      </c>
      <c r="D229" s="82" t="str">
        <f>scriv!AJ191</f>
        <v/>
      </c>
      <c r="E229" s="82" t="str">
        <f>scriv!AK191</f>
        <v/>
      </c>
      <c r="F229" s="156">
        <f>ROW()</f>
        <v>229</v>
      </c>
      <c r="I229" s="81" t="str">
        <f>IF(scriv!AA191&lt;&gt;"",scriv!AA191,J229)</f>
        <v/>
      </c>
      <c r="J229" s="81" t="str">
        <f>IF(scriv!AB191&lt;&gt;"",scriv!AB191,"")</f>
        <v/>
      </c>
      <c r="K229" s="82" t="str">
        <f t="shared" si="119"/>
        <v>none</v>
      </c>
      <c r="L229" s="82" t="str">
        <f t="shared" si="120"/>
        <v>+++&amp;speakTT=</v>
      </c>
      <c r="M229" s="82" t="str">
        <f t="shared" si="117"/>
        <v>OpenClose</v>
      </c>
      <c r="N229" s="82" t="str">
        <f t="shared" si="121"/>
        <v/>
      </c>
      <c r="O229" s="119" t="str">
        <f t="shared" si="122"/>
        <v/>
      </c>
      <c r="P229" s="81" t="str">
        <f>IF(scriv!I191&lt;&gt;"",scriv!I191,"")</f>
        <v/>
      </c>
      <c r="Q229" s="81" t="str">
        <f>IF(scriv!J191&lt;&gt;"",scriv!J191,"")</f>
        <v/>
      </c>
      <c r="R229" s="81">
        <f>IF(scriv!K191&lt;&gt;"",scriv!K191,
IF(I229&lt;&gt;"",1,$R$36))</f>
        <v>0</v>
      </c>
      <c r="S229" s="81" t="str">
        <f>IF(scriv!L191&lt;&gt;"",scriv!L191,
IF(scriv!AB191&lt;&gt;"",$S$36,"none"))</f>
        <v>none</v>
      </c>
      <c r="T229" s="81" t="str">
        <f>IF(scriv!Q191&lt;&gt;"",scriv!Q191,"")</f>
        <v/>
      </c>
      <c r="U229" s="81" t="str">
        <f>IF(scriv!R191&lt;&gt;"",scriv!R191,"")</f>
        <v/>
      </c>
      <c r="V229" s="81" t="str">
        <f>IF(scriv!S191&lt;&gt;"",scriv!S191,"")</f>
        <v/>
      </c>
      <c r="W229" s="81" t="str">
        <f>IF(scriv!T191&lt;&gt;"",scriv!T191,"")</f>
        <v/>
      </c>
      <c r="X229" s="81" t="str">
        <f>IF($E229="",
( IF(scriv!AD191&lt;&gt;"", LEFT( scriv!AD191, FIND(",",scriv!AD191)-1) &amp; "=" &amp; $AH229 &amp; RIGHT( scriv!AD191, LEN(scriv!AD191) + 1 - FIND(",",scriv!AD191)),
  IF($X$36&lt;&gt;"",LEFT( X$36, FIND(",",X$36)-1) &amp; "=" &amp; $AH229 &amp; RIGHT( X$36, LEN(X$36) + 1 - FIND(",",X$36)),""))),
IF(scriv!M191&lt;&gt;"", LEFT( scriv!M191, FIND(",",scriv!M191)-1) &amp; "=" &amp; $AH229 &amp; RIGHT( scriv!M191, LEN(scriv!M191) + 1 - FIND(",",scriv!M191)),
LEFT( X$37, FIND(",",X$37)-1) &amp; "=" &amp; $AH229 &amp; RIGHT( X$37, LEN(X$37) + 1 - FIND(",",X$37))))</f>
        <v>fadeOn=,0.6</v>
      </c>
      <c r="Y229" s="81" t="str">
        <f>IF($E229="",
( IF(scriv!AE191&lt;&gt;"", LEFT( scriv!AE191, FIND(",",scriv!AE191)-1) &amp; "=" &amp; $AH229 &amp; RIGHT( scriv!AE191, LEN(scriv!AE191) + 1 - FIND(",",scriv!AE191)),
  IF($Y$36&lt;&gt;"",LEFT( Y$36, FIND(",",Y$36)-1) &amp; "=" &amp; $AH229 &amp; RIGHT( Y$36, LEN(Y$36) + 1 - FIND(",",Y$36)),""))),
IF(scriv!N191&lt;&gt;"", LEFT( scriv!N191, FIND(",",scriv!N191)-1) &amp; "=" &amp; $AH229 &amp; RIGHT( scriv!N191, LEN(scriv!N191) + 1 - FIND(",",scriv!N191)),
LEFT( Y$37, FIND(",",Y$37)-1) &amp; "=" &amp; $AH229 &amp; RIGHT( Y$37, LEN(Y$37) + 1 - FIND(",",Y$37))))</f>
        <v>fadeOff=,0.6</v>
      </c>
      <c r="Z229" s="81" t="str">
        <f>IF($E229="",
( IF(scriv!AF191&lt;&gt;"", LEFT( scriv!AF191, FIND(",",scriv!AF191)-1) &amp; "=" &amp; $AH229 &amp; RIGHT( scriv!AF191, LEN(scriv!AF191) + 1 - FIND(",",scriv!AF191)),
  IF($Z$36&lt;&gt;"",LEFT( Z$36, FIND(",",Z$36)-1) &amp; "=" &amp; $AH229 &amp; RIGHT( Z$36, LEN(Z$36) + 1 - FIND(",",Z$36)),""))),
IF(scriv!O191&lt;&gt;"", LEFT( scriv!O191, FIND(",",scriv!O191)-1) &amp; "=" &amp; $AH229 &amp; RIGHT( scriv!O191, LEN(scriv!O191) + 1 - FIND(",",scriv!O191)),
LEFT( Z$37, FIND(",",Z$37)-1) &amp; "=" &amp; $AH229 &amp; RIGHT( Z$37, LEN(Z$37) + 1 - FIND(",",Z$37))))</f>
        <v>drawOpen=,1.2</v>
      </c>
      <c r="AA229" s="81" t="str">
        <f>IF($E229="",
( IF(scriv!AG191&lt;&gt;"", LEFT( scriv!AG191, FIND(",",scriv!AG191)-1) &amp; "=" &amp; $AH229 &amp; RIGHT( scriv!AG191, LEN(scriv!AG191) + 1 - FIND(",",scriv!AG191)),
  IF($AA$36&lt;&gt;"",LEFT( AA$36, FIND(",",AA$36)-1) &amp; "=" &amp; $AH229 &amp; RIGHT( AA$36, LEN(AA$36) + 1 - FIND(",",AA$36)),""))),
IF(scriv!P191&lt;&gt;"", LEFT( scriv!P191, FIND(",",scriv!P191)-1) &amp; "=" &amp; $AH229 &amp; RIGHT( scriv!P191, LEN(scriv!P191) + 1 - FIND(",",scriv!P191)),
LEFT( AA$37, FIND(",",AA$37)-1) &amp; "=" &amp; $AH229 &amp; RIGHT( AA$37, LEN(AA$37) + 1 - FIND(",",AA$37))))</f>
        <v>drawClose=,1.2</v>
      </c>
      <c r="AB229" s="167" t="str">
        <f t="shared" si="116"/>
        <v>noTitle</v>
      </c>
      <c r="AC229" s="167"/>
      <c r="AD229" s="45"/>
      <c r="AE229" s="168"/>
      <c r="AF229" s="169">
        <f>IF(D229="",scriv!B191,"")</f>
        <v>0</v>
      </c>
      <c r="AG229" s="170" t="str">
        <f t="shared" si="123"/>
        <v/>
      </c>
      <c r="AH229" s="169" t="str">
        <f t="shared" si="124"/>
        <v/>
      </c>
      <c r="AI229" s="169" t="str">
        <f t="shared" si="125"/>
        <v/>
      </c>
      <c r="AJ229" s="86">
        <f>ROUNDDOWN( (LEN(scriv!B191)+1) / 2, 0 )</f>
        <v>0</v>
      </c>
      <c r="AK229" s="82">
        <f t="shared" si="126"/>
        <v>0</v>
      </c>
      <c r="AL229" s="82" t="str">
        <f t="shared" si="127"/>
        <v>-</v>
      </c>
      <c r="AM229" s="82" t="str">
        <f t="shared" si="128"/>
        <v>-</v>
      </c>
      <c r="AN229" s="82" t="str">
        <f t="shared" si="129"/>
        <v>-</v>
      </c>
      <c r="AO229" s="82" t="str">
        <f t="shared" si="130"/>
        <v>-</v>
      </c>
      <c r="AP229" s="82" t="str">
        <f t="shared" si="131"/>
        <v>-</v>
      </c>
      <c r="AQ229" s="82" t="str">
        <f t="shared" si="132"/>
        <v>-</v>
      </c>
      <c r="AR229" s="82" t="str">
        <f t="shared" si="133"/>
        <v>-</v>
      </c>
      <c r="AT229" s="82">
        <f t="shared" si="134"/>
        <v>10</v>
      </c>
      <c r="AU229" s="82" t="str">
        <f ca="1">IF(    MAX(OFFSET(AL229,0,0,MATCH("-",AL229:AL$638,0))) = 0,"",
IFERROR(MAX(OFFSET(AL229,0,0,MATCH("-",AL229:AL$638,0))),""))</f>
        <v/>
      </c>
      <c r="AV229" s="82" t="str">
        <f ca="1">IF(    MAX(OFFSET(AM229,0,0,MATCH("-",AM229:AM$638,0))) = 0,"",
IFERROR(MAX(OFFSET(AM229,0,0,MATCH("-",AM229:AM$638,0))),""))</f>
        <v/>
      </c>
      <c r="AW229" s="82" t="str">
        <f ca="1">IF(    MAX(OFFSET(AN229,0,0,MATCH("-",AN229:AN$638,0))) = 0,"",
IFERROR(MAX(OFFSET(AN229,0,0,MATCH("-",AN229:AN$638,0))),""))</f>
        <v/>
      </c>
      <c r="AX229" s="82" t="str">
        <f ca="1">IF(    MAX(OFFSET(AO229,0,0,MATCH("-",AO229:AO$638,0))) = 0,"",
IFERROR(MAX(OFFSET(AO229,0,0,MATCH("-",AO229:AO$638,0))),""))</f>
        <v/>
      </c>
      <c r="AY229" s="82" t="str">
        <f ca="1">IF(    MAX(OFFSET(AP229,0,0,MATCH("-",AP229:AP$638,0))) = 0,"",
IFERROR(MAX(OFFSET(AP229,0,0,MATCH("-",AP229:AP$638,0))),""))</f>
        <v/>
      </c>
      <c r="AZ229" s="82" t="str">
        <f ca="1">IF(    MAX(OFFSET(AQ229,0,0,MATCH("-",AQ229:AQ$638,0))) = 0,"",
IFERROR(MAX(OFFSET(AQ229,0,0,MATCH("-",AQ229:AQ$638,0))),""))</f>
        <v/>
      </c>
      <c r="BA229" s="82" t="str">
        <f ca="1">IF(    MAX(OFFSET(AR229,0,0,MATCH("-",AR229:AR$638,0))) = 0,"",
IFERROR(MAX(OFFSET(AR229,0,0,MATCH("-",AR229:AR$638,0))),""))</f>
        <v/>
      </c>
      <c r="BB229" s="112">
        <f t="shared" ca="1" si="135"/>
        <v>-198</v>
      </c>
      <c r="BC229" s="111" t="str">
        <f t="shared" ca="1" si="136"/>
        <v>Radius</v>
      </c>
      <c r="BD229" s="112">
        <f t="shared" ca="1" si="137"/>
        <v>0</v>
      </c>
      <c r="BE229" s="111">
        <f t="shared" ca="1" si="138"/>
        <v>200</v>
      </c>
      <c r="BF229" s="113" t="e">
        <f t="shared" ca="1" si="139"/>
        <v>#VALUE!</v>
      </c>
      <c r="BG229" s="113" t="e">
        <f t="shared" ca="1" si="140"/>
        <v>#VALUE!</v>
      </c>
      <c r="BH229" s="112">
        <f t="shared" ca="1" si="141"/>
        <v>2000</v>
      </c>
      <c r="BI229" s="112">
        <f t="shared" ca="1" si="142"/>
        <v>200</v>
      </c>
      <c r="BJ229" s="157"/>
      <c r="BK229" s="157"/>
      <c r="BL229" s="158" t="str">
        <f>scriv!AI191</f>
        <v/>
      </c>
      <c r="BM229" s="157"/>
      <c r="BN229" s="157" t="str">
        <f t="shared" si="143"/>
        <v>node</v>
      </c>
      <c r="BO229" s="157"/>
      <c r="BP229" s="159">
        <f t="shared" ca="1" si="144"/>
        <v>0</v>
      </c>
      <c r="BQ229" s="159">
        <f t="shared" ca="1" si="145"/>
        <v>0</v>
      </c>
      <c r="BR229" s="159">
        <f t="shared" si="146"/>
        <v>1</v>
      </c>
      <c r="BS229" s="159" t="str">
        <f t="shared" si="147"/>
        <v>symbol</v>
      </c>
      <c r="BT229" s="157" t="str">
        <f ca="1">IF(scriv!V191&lt;&gt;"",scriv!V191,
IF(E229="",IFERROR(VLOOKUP(BL229,$AH$40:$BT$638,39,FALSE),$BT$36),
$BT$37))</f>
        <v>NodeSquare</v>
      </c>
      <c r="BU229" s="166">
        <f t="shared" ca="1" si="148"/>
        <v>2000</v>
      </c>
      <c r="BV229" s="166">
        <f t="shared" ca="1" si="149"/>
        <v>200</v>
      </c>
      <c r="BW229" s="166">
        <f t="shared" ca="1" si="150"/>
        <v>0</v>
      </c>
      <c r="BX229" s="166">
        <f t="shared" ca="1" si="151"/>
        <v>0</v>
      </c>
      <c r="BY229" s="180" t="str">
        <f t="shared" si="152"/>
        <v/>
      </c>
      <c r="BZ229" s="180" t="str">
        <f t="shared" si="153"/>
        <v/>
      </c>
      <c r="CA229" s="81" t="str">
        <f>IF(scriv!E191&lt;&gt;"",scriv!E191,"")</f>
        <v/>
      </c>
      <c r="CB229" s="82">
        <f t="shared" si="118"/>
        <v>0</v>
      </c>
      <c r="CC229" s="82">
        <f t="shared" si="154"/>
        <v>0</v>
      </c>
      <c r="CD229" s="82" t="str">
        <f t="shared" si="155"/>
        <v>-</v>
      </c>
      <c r="CE229" s="82" t="str">
        <f t="shared" si="156"/>
        <v>-</v>
      </c>
      <c r="CF229" s="82" t="str">
        <f t="shared" si="157"/>
        <v>-</v>
      </c>
      <c r="CG229" s="82" t="str">
        <f t="shared" si="158"/>
        <v>-</v>
      </c>
      <c r="CH229" s="82" t="str">
        <f t="shared" si="159"/>
        <v>-</v>
      </c>
      <c r="CI229" s="82" t="str">
        <f t="shared" si="160"/>
        <v>-</v>
      </c>
      <c r="CJ229" s="82" t="str">
        <f t="shared" si="161"/>
        <v>-</v>
      </c>
      <c r="CK229" s="82" t="str">
        <f t="shared" si="162"/>
        <v>-</v>
      </c>
    </row>
    <row r="230" spans="1:89" s="82" customFormat="1" ht="18" customHeight="1">
      <c r="A230" s="81" t="str">
        <f>scriv!AH192</f>
        <v/>
      </c>
      <c r="B230" s="81" t="str">
        <f>IF(scriv!D192&lt;&gt;"",scriv!D192,"")</f>
        <v/>
      </c>
      <c r="C230" s="81" t="str">
        <f>IF( scriv!AL192&lt;&gt;"", IF(D230&lt;&gt;"","connection ","")&amp;scriv!AL192,IF(D230&lt;&gt;"","connection",""))</f>
        <v/>
      </c>
      <c r="D230" s="82" t="str">
        <f>scriv!AJ192</f>
        <v/>
      </c>
      <c r="E230" s="82" t="str">
        <f>scriv!AK192</f>
        <v/>
      </c>
      <c r="F230" s="156">
        <f>ROW()</f>
        <v>230</v>
      </c>
      <c r="I230" s="81" t="str">
        <f>IF(scriv!AA192&lt;&gt;"",scriv!AA192,J230)</f>
        <v/>
      </c>
      <c r="J230" s="81" t="str">
        <f>IF(scriv!AB192&lt;&gt;"",scriv!AB192,"")</f>
        <v/>
      </c>
      <c r="K230" s="82" t="str">
        <f t="shared" si="119"/>
        <v>none</v>
      </c>
      <c r="L230" s="82" t="str">
        <f t="shared" si="120"/>
        <v>+++&amp;speakTT=</v>
      </c>
      <c r="M230" s="82" t="str">
        <f t="shared" si="117"/>
        <v>OpenClose</v>
      </c>
      <c r="N230" s="82" t="str">
        <f t="shared" si="121"/>
        <v/>
      </c>
      <c r="O230" s="119" t="str">
        <f t="shared" si="122"/>
        <v/>
      </c>
      <c r="P230" s="81" t="str">
        <f>IF(scriv!I192&lt;&gt;"",scriv!I192,"")</f>
        <v/>
      </c>
      <c r="Q230" s="81" t="str">
        <f>IF(scriv!J192&lt;&gt;"",scriv!J192,"")</f>
        <v/>
      </c>
      <c r="R230" s="81">
        <f>IF(scriv!K192&lt;&gt;"",scriv!K192,
IF(I230&lt;&gt;"",1,$R$36))</f>
        <v>0</v>
      </c>
      <c r="S230" s="81" t="str">
        <f>IF(scriv!L192&lt;&gt;"",scriv!L192,
IF(scriv!AB192&lt;&gt;"",$S$36,"none"))</f>
        <v>none</v>
      </c>
      <c r="T230" s="81" t="str">
        <f>IF(scriv!Q192&lt;&gt;"",scriv!Q192,"")</f>
        <v/>
      </c>
      <c r="U230" s="81" t="str">
        <f>IF(scriv!R192&lt;&gt;"",scriv!R192,"")</f>
        <v/>
      </c>
      <c r="V230" s="81" t="str">
        <f>IF(scriv!S192&lt;&gt;"",scriv!S192,"")</f>
        <v/>
      </c>
      <c r="W230" s="81" t="str">
        <f>IF(scriv!T192&lt;&gt;"",scriv!T192,"")</f>
        <v/>
      </c>
      <c r="X230" s="81" t="str">
        <f>IF($E230="",
( IF(scriv!AD192&lt;&gt;"", LEFT( scriv!AD192, FIND(",",scriv!AD192)-1) &amp; "=" &amp; $AH230 &amp; RIGHT( scriv!AD192, LEN(scriv!AD192) + 1 - FIND(",",scriv!AD192)),
  IF($X$36&lt;&gt;"",LEFT( X$36, FIND(",",X$36)-1) &amp; "=" &amp; $AH230 &amp; RIGHT( X$36, LEN(X$36) + 1 - FIND(",",X$36)),""))),
IF(scriv!M192&lt;&gt;"", LEFT( scriv!M192, FIND(",",scriv!M192)-1) &amp; "=" &amp; $AH230 &amp; RIGHT( scriv!M192, LEN(scriv!M192) + 1 - FIND(",",scriv!M192)),
LEFT( X$37, FIND(",",X$37)-1) &amp; "=" &amp; $AH230 &amp; RIGHT( X$37, LEN(X$37) + 1 - FIND(",",X$37))))</f>
        <v>fadeOn=,0.6</v>
      </c>
      <c r="Y230" s="81" t="str">
        <f>IF($E230="",
( IF(scriv!AE192&lt;&gt;"", LEFT( scriv!AE192, FIND(",",scriv!AE192)-1) &amp; "=" &amp; $AH230 &amp; RIGHT( scriv!AE192, LEN(scriv!AE192) + 1 - FIND(",",scriv!AE192)),
  IF($Y$36&lt;&gt;"",LEFT( Y$36, FIND(",",Y$36)-1) &amp; "=" &amp; $AH230 &amp; RIGHT( Y$36, LEN(Y$36) + 1 - FIND(",",Y$36)),""))),
IF(scriv!N192&lt;&gt;"", LEFT( scriv!N192, FIND(",",scriv!N192)-1) &amp; "=" &amp; $AH230 &amp; RIGHT( scriv!N192, LEN(scriv!N192) + 1 - FIND(",",scriv!N192)),
LEFT( Y$37, FIND(",",Y$37)-1) &amp; "=" &amp; $AH230 &amp; RIGHT( Y$37, LEN(Y$37) + 1 - FIND(",",Y$37))))</f>
        <v>fadeOff=,0.6</v>
      </c>
      <c r="Z230" s="81" t="str">
        <f>IF($E230="",
( IF(scriv!AF192&lt;&gt;"", LEFT( scriv!AF192, FIND(",",scriv!AF192)-1) &amp; "=" &amp; $AH230 &amp; RIGHT( scriv!AF192, LEN(scriv!AF192) + 1 - FIND(",",scriv!AF192)),
  IF($Z$36&lt;&gt;"",LEFT( Z$36, FIND(",",Z$36)-1) &amp; "=" &amp; $AH230 &amp; RIGHT( Z$36, LEN(Z$36) + 1 - FIND(",",Z$36)),""))),
IF(scriv!O192&lt;&gt;"", LEFT( scriv!O192, FIND(",",scriv!O192)-1) &amp; "=" &amp; $AH230 &amp; RIGHT( scriv!O192, LEN(scriv!O192) + 1 - FIND(",",scriv!O192)),
LEFT( Z$37, FIND(",",Z$37)-1) &amp; "=" &amp; $AH230 &amp; RIGHT( Z$37, LEN(Z$37) + 1 - FIND(",",Z$37))))</f>
        <v>drawOpen=,1.2</v>
      </c>
      <c r="AA230" s="81" t="str">
        <f>IF($E230="",
( IF(scriv!AG192&lt;&gt;"", LEFT( scriv!AG192, FIND(",",scriv!AG192)-1) &amp; "=" &amp; $AH230 &amp; RIGHT( scriv!AG192, LEN(scriv!AG192) + 1 - FIND(",",scriv!AG192)),
  IF($AA$36&lt;&gt;"",LEFT( AA$36, FIND(",",AA$36)-1) &amp; "=" &amp; $AH230 &amp; RIGHT( AA$36, LEN(AA$36) + 1 - FIND(",",AA$36)),""))),
IF(scriv!P192&lt;&gt;"", LEFT( scriv!P192, FIND(",",scriv!P192)-1) &amp; "=" &amp; $AH230 &amp; RIGHT( scriv!P192, LEN(scriv!P192) + 1 - FIND(",",scriv!P192)),
LEFT( AA$37, FIND(",",AA$37)-1) &amp; "=" &amp; $AH230 &amp; RIGHT( AA$37, LEN(AA$37) + 1 - FIND(",",AA$37))))</f>
        <v>drawClose=,1.2</v>
      </c>
      <c r="AB230" s="167" t="str">
        <f t="shared" si="116"/>
        <v>noTitle</v>
      </c>
      <c r="AC230" s="167"/>
      <c r="AD230" s="45"/>
      <c r="AE230" s="168"/>
      <c r="AF230" s="169">
        <f>IF(D230="",scriv!B192,"")</f>
        <v>0</v>
      </c>
      <c r="AG230" s="170" t="str">
        <f t="shared" si="123"/>
        <v/>
      </c>
      <c r="AH230" s="169" t="str">
        <f t="shared" si="124"/>
        <v/>
      </c>
      <c r="AI230" s="169" t="str">
        <f t="shared" si="125"/>
        <v/>
      </c>
      <c r="AJ230" s="86">
        <f>ROUNDDOWN( (LEN(scriv!B192)+1) / 2, 0 )</f>
        <v>0</v>
      </c>
      <c r="AK230" s="82">
        <f t="shared" si="126"/>
        <v>0</v>
      </c>
      <c r="AL230" s="82" t="str">
        <f t="shared" si="127"/>
        <v>-</v>
      </c>
      <c r="AM230" s="82" t="str">
        <f t="shared" si="128"/>
        <v>-</v>
      </c>
      <c r="AN230" s="82" t="str">
        <f t="shared" si="129"/>
        <v>-</v>
      </c>
      <c r="AO230" s="82" t="str">
        <f t="shared" si="130"/>
        <v>-</v>
      </c>
      <c r="AP230" s="82" t="str">
        <f t="shared" si="131"/>
        <v>-</v>
      </c>
      <c r="AQ230" s="82" t="str">
        <f t="shared" si="132"/>
        <v>-</v>
      </c>
      <c r="AR230" s="82" t="str">
        <f t="shared" si="133"/>
        <v>-</v>
      </c>
      <c r="AT230" s="82">
        <f t="shared" si="134"/>
        <v>10</v>
      </c>
      <c r="AU230" s="82" t="str">
        <f ca="1">IF(    MAX(OFFSET(AL230,0,0,MATCH("-",AL230:AL$638,0))) = 0,"",
IFERROR(MAX(OFFSET(AL230,0,0,MATCH("-",AL230:AL$638,0))),""))</f>
        <v/>
      </c>
      <c r="AV230" s="82" t="str">
        <f ca="1">IF(    MAX(OFFSET(AM230,0,0,MATCH("-",AM230:AM$638,0))) = 0,"",
IFERROR(MAX(OFFSET(AM230,0,0,MATCH("-",AM230:AM$638,0))),""))</f>
        <v/>
      </c>
      <c r="AW230" s="82" t="str">
        <f ca="1">IF(    MAX(OFFSET(AN230,0,0,MATCH("-",AN230:AN$638,0))) = 0,"",
IFERROR(MAX(OFFSET(AN230,0,0,MATCH("-",AN230:AN$638,0))),""))</f>
        <v/>
      </c>
      <c r="AX230" s="82" t="str">
        <f ca="1">IF(    MAX(OFFSET(AO230,0,0,MATCH("-",AO230:AO$638,0))) = 0,"",
IFERROR(MAX(OFFSET(AO230,0,0,MATCH("-",AO230:AO$638,0))),""))</f>
        <v/>
      </c>
      <c r="AY230" s="82" t="str">
        <f ca="1">IF(    MAX(OFFSET(AP230,0,0,MATCH("-",AP230:AP$638,0))) = 0,"",
IFERROR(MAX(OFFSET(AP230,0,0,MATCH("-",AP230:AP$638,0))),""))</f>
        <v/>
      </c>
      <c r="AZ230" s="82" t="str">
        <f ca="1">IF(    MAX(OFFSET(AQ230,0,0,MATCH("-",AQ230:AQ$638,0))) = 0,"",
IFERROR(MAX(OFFSET(AQ230,0,0,MATCH("-",AQ230:AQ$638,0))),""))</f>
        <v/>
      </c>
      <c r="BA230" s="82" t="str">
        <f ca="1">IF(    MAX(OFFSET(AR230,0,0,MATCH("-",AR230:AR$638,0))) = 0,"",
IFERROR(MAX(OFFSET(AR230,0,0,MATCH("-",AR230:AR$638,0))),""))</f>
        <v/>
      </c>
      <c r="BB230" s="112">
        <f t="shared" ca="1" si="135"/>
        <v>-198</v>
      </c>
      <c r="BC230" s="111" t="str">
        <f t="shared" ca="1" si="136"/>
        <v>Radius</v>
      </c>
      <c r="BD230" s="112">
        <f t="shared" ca="1" si="137"/>
        <v>0</v>
      </c>
      <c r="BE230" s="111">
        <f t="shared" ca="1" si="138"/>
        <v>200</v>
      </c>
      <c r="BF230" s="113" t="e">
        <f t="shared" ca="1" si="139"/>
        <v>#VALUE!</v>
      </c>
      <c r="BG230" s="113" t="e">
        <f t="shared" ca="1" si="140"/>
        <v>#VALUE!</v>
      </c>
      <c r="BH230" s="112">
        <f t="shared" ca="1" si="141"/>
        <v>2000</v>
      </c>
      <c r="BI230" s="112">
        <f t="shared" ca="1" si="142"/>
        <v>200</v>
      </c>
      <c r="BJ230" s="157"/>
      <c r="BK230" s="157"/>
      <c r="BL230" s="158" t="str">
        <f>scriv!AI192</f>
        <v/>
      </c>
      <c r="BM230" s="157"/>
      <c r="BN230" s="157" t="str">
        <f t="shared" si="143"/>
        <v>node</v>
      </c>
      <c r="BO230" s="157"/>
      <c r="BP230" s="159">
        <f t="shared" ca="1" si="144"/>
        <v>0</v>
      </c>
      <c r="BQ230" s="159">
        <f t="shared" ca="1" si="145"/>
        <v>0</v>
      </c>
      <c r="BR230" s="159">
        <f t="shared" si="146"/>
        <v>1</v>
      </c>
      <c r="BS230" s="159" t="str">
        <f t="shared" si="147"/>
        <v>symbol</v>
      </c>
      <c r="BT230" s="157" t="str">
        <f ca="1">IF(scriv!V192&lt;&gt;"",scriv!V192,
IF(E230="",IFERROR(VLOOKUP(BL230,$AH$40:$BT$638,39,FALSE),$BT$36),
$BT$37))</f>
        <v>NodeSquare</v>
      </c>
      <c r="BU230" s="166">
        <f t="shared" ca="1" si="148"/>
        <v>2000</v>
      </c>
      <c r="BV230" s="166">
        <f t="shared" ca="1" si="149"/>
        <v>200</v>
      </c>
      <c r="BW230" s="166">
        <f t="shared" ca="1" si="150"/>
        <v>0</v>
      </c>
      <c r="BX230" s="166">
        <f t="shared" ca="1" si="151"/>
        <v>0</v>
      </c>
      <c r="BY230" s="180" t="str">
        <f t="shared" si="152"/>
        <v/>
      </c>
      <c r="BZ230" s="180" t="str">
        <f t="shared" si="153"/>
        <v/>
      </c>
      <c r="CA230" s="81" t="str">
        <f>IF(scriv!E192&lt;&gt;"",scriv!E192,"")</f>
        <v/>
      </c>
      <c r="CB230" s="82">
        <f t="shared" si="118"/>
        <v>0</v>
      </c>
      <c r="CC230" s="82">
        <f t="shared" si="154"/>
        <v>0</v>
      </c>
      <c r="CD230" s="82" t="str">
        <f t="shared" si="155"/>
        <v>-</v>
      </c>
      <c r="CE230" s="82" t="str">
        <f t="shared" si="156"/>
        <v>-</v>
      </c>
      <c r="CF230" s="82" t="str">
        <f t="shared" si="157"/>
        <v>-</v>
      </c>
      <c r="CG230" s="82" t="str">
        <f t="shared" si="158"/>
        <v>-</v>
      </c>
      <c r="CH230" s="82" t="str">
        <f t="shared" si="159"/>
        <v>-</v>
      </c>
      <c r="CI230" s="82" t="str">
        <f t="shared" si="160"/>
        <v>-</v>
      </c>
      <c r="CJ230" s="82" t="str">
        <f t="shared" si="161"/>
        <v>-</v>
      </c>
      <c r="CK230" s="82" t="str">
        <f t="shared" si="162"/>
        <v>-</v>
      </c>
    </row>
    <row r="231" spans="1:89" s="82" customFormat="1" ht="18" customHeight="1">
      <c r="A231" s="81" t="str">
        <f>scriv!AH193</f>
        <v/>
      </c>
      <c r="B231" s="81" t="str">
        <f>IF(scriv!D193&lt;&gt;"",scriv!D193,"")</f>
        <v/>
      </c>
      <c r="C231" s="81" t="str">
        <f>IF( scriv!AL193&lt;&gt;"", IF(D231&lt;&gt;"","connection ","")&amp;scriv!AL193,IF(D231&lt;&gt;"","connection",""))</f>
        <v/>
      </c>
      <c r="D231" s="82" t="str">
        <f>scriv!AJ193</f>
        <v/>
      </c>
      <c r="E231" s="82" t="str">
        <f>scriv!AK193</f>
        <v/>
      </c>
      <c r="F231" s="156">
        <f>ROW()</f>
        <v>231</v>
      </c>
      <c r="I231" s="81" t="str">
        <f>IF(scriv!AA193&lt;&gt;"",scriv!AA193,J231)</f>
        <v/>
      </c>
      <c r="J231" s="81" t="str">
        <f>IF(scriv!AB193&lt;&gt;"",scriv!AB193,"")</f>
        <v/>
      </c>
      <c r="K231" s="82" t="str">
        <f t="shared" si="119"/>
        <v>none</v>
      </c>
      <c r="L231" s="82" t="str">
        <f t="shared" si="120"/>
        <v>+++&amp;speakTT=</v>
      </c>
      <c r="M231" s="82" t="str">
        <f t="shared" si="117"/>
        <v>OpenClose</v>
      </c>
      <c r="N231" s="82" t="str">
        <f t="shared" si="121"/>
        <v/>
      </c>
      <c r="O231" s="119" t="str">
        <f t="shared" si="122"/>
        <v/>
      </c>
      <c r="P231" s="81" t="str">
        <f>IF(scriv!I193&lt;&gt;"",scriv!I193,"")</f>
        <v/>
      </c>
      <c r="Q231" s="81" t="str">
        <f>IF(scriv!J193&lt;&gt;"",scriv!J193,"")</f>
        <v/>
      </c>
      <c r="R231" s="81">
        <f>IF(scriv!K193&lt;&gt;"",scriv!K193,
IF(I231&lt;&gt;"",1,$R$36))</f>
        <v>0</v>
      </c>
      <c r="S231" s="81" t="str">
        <f>IF(scriv!L193&lt;&gt;"",scriv!L193,
IF(scriv!AB193&lt;&gt;"",$S$36,"none"))</f>
        <v>none</v>
      </c>
      <c r="T231" s="81" t="str">
        <f>IF(scriv!Q193&lt;&gt;"",scriv!Q193,"")</f>
        <v/>
      </c>
      <c r="U231" s="81" t="str">
        <f>IF(scriv!R193&lt;&gt;"",scriv!R193,"")</f>
        <v/>
      </c>
      <c r="V231" s="81" t="str">
        <f>IF(scriv!S193&lt;&gt;"",scriv!S193,"")</f>
        <v/>
      </c>
      <c r="W231" s="81" t="str">
        <f>IF(scriv!T193&lt;&gt;"",scriv!T193,"")</f>
        <v/>
      </c>
      <c r="X231" s="81" t="str">
        <f>IF($E231="",
( IF(scriv!AD193&lt;&gt;"", LEFT( scriv!AD193, FIND(",",scriv!AD193)-1) &amp; "=" &amp; $AH231 &amp; RIGHT( scriv!AD193, LEN(scriv!AD193) + 1 - FIND(",",scriv!AD193)),
  IF($X$36&lt;&gt;"",LEFT( X$36, FIND(",",X$36)-1) &amp; "=" &amp; $AH231 &amp; RIGHT( X$36, LEN(X$36) + 1 - FIND(",",X$36)),""))),
IF(scriv!M193&lt;&gt;"", LEFT( scriv!M193, FIND(",",scriv!M193)-1) &amp; "=" &amp; $AH231 &amp; RIGHT( scriv!M193, LEN(scriv!M193) + 1 - FIND(",",scriv!M193)),
LEFT( X$37, FIND(",",X$37)-1) &amp; "=" &amp; $AH231 &amp; RIGHT( X$37, LEN(X$37) + 1 - FIND(",",X$37))))</f>
        <v>fadeOn=,0.6</v>
      </c>
      <c r="Y231" s="81" t="str">
        <f>IF($E231="",
( IF(scriv!AE193&lt;&gt;"", LEFT( scriv!AE193, FIND(",",scriv!AE193)-1) &amp; "=" &amp; $AH231 &amp; RIGHT( scriv!AE193, LEN(scriv!AE193) + 1 - FIND(",",scriv!AE193)),
  IF($Y$36&lt;&gt;"",LEFT( Y$36, FIND(",",Y$36)-1) &amp; "=" &amp; $AH231 &amp; RIGHT( Y$36, LEN(Y$36) + 1 - FIND(",",Y$36)),""))),
IF(scriv!N193&lt;&gt;"", LEFT( scriv!N193, FIND(",",scriv!N193)-1) &amp; "=" &amp; $AH231 &amp; RIGHT( scriv!N193, LEN(scriv!N193) + 1 - FIND(",",scriv!N193)),
LEFT( Y$37, FIND(",",Y$37)-1) &amp; "=" &amp; $AH231 &amp; RIGHT( Y$37, LEN(Y$37) + 1 - FIND(",",Y$37))))</f>
        <v>fadeOff=,0.6</v>
      </c>
      <c r="Z231" s="81" t="str">
        <f>IF($E231="",
( IF(scriv!AF193&lt;&gt;"", LEFT( scriv!AF193, FIND(",",scriv!AF193)-1) &amp; "=" &amp; $AH231 &amp; RIGHT( scriv!AF193, LEN(scriv!AF193) + 1 - FIND(",",scriv!AF193)),
  IF($Z$36&lt;&gt;"",LEFT( Z$36, FIND(",",Z$36)-1) &amp; "=" &amp; $AH231 &amp; RIGHT( Z$36, LEN(Z$36) + 1 - FIND(",",Z$36)),""))),
IF(scriv!O193&lt;&gt;"", LEFT( scriv!O193, FIND(",",scriv!O193)-1) &amp; "=" &amp; $AH231 &amp; RIGHT( scriv!O193, LEN(scriv!O193) + 1 - FIND(",",scriv!O193)),
LEFT( Z$37, FIND(",",Z$37)-1) &amp; "=" &amp; $AH231 &amp; RIGHT( Z$37, LEN(Z$37) + 1 - FIND(",",Z$37))))</f>
        <v>drawOpen=,1.2</v>
      </c>
      <c r="AA231" s="81" t="str">
        <f>IF($E231="",
( IF(scriv!AG193&lt;&gt;"", LEFT( scriv!AG193, FIND(",",scriv!AG193)-1) &amp; "=" &amp; $AH231 &amp; RIGHT( scriv!AG193, LEN(scriv!AG193) + 1 - FIND(",",scriv!AG193)),
  IF($AA$36&lt;&gt;"",LEFT( AA$36, FIND(",",AA$36)-1) &amp; "=" &amp; $AH231 &amp; RIGHT( AA$36, LEN(AA$36) + 1 - FIND(",",AA$36)),""))),
IF(scriv!P193&lt;&gt;"", LEFT( scriv!P193, FIND(",",scriv!P193)-1) &amp; "=" &amp; $AH231 &amp; RIGHT( scriv!P193, LEN(scriv!P193) + 1 - FIND(",",scriv!P193)),
LEFT( AA$37, FIND(",",AA$37)-1) &amp; "=" &amp; $AH231 &amp; RIGHT( AA$37, LEN(AA$37) + 1 - FIND(",",AA$37))))</f>
        <v>drawClose=,1.2</v>
      </c>
      <c r="AB231" s="167" t="str">
        <f t="shared" ref="AB231:AB294" si="163">$AB$36</f>
        <v>noTitle</v>
      </c>
      <c r="AC231" s="167"/>
      <c r="AD231" s="45"/>
      <c r="AE231" s="168"/>
      <c r="AF231" s="169">
        <f>IF(D231="",scriv!B193,"")</f>
        <v>0</v>
      </c>
      <c r="AG231" s="170" t="str">
        <f t="shared" si="123"/>
        <v/>
      </c>
      <c r="AH231" s="169" t="str">
        <f t="shared" si="124"/>
        <v/>
      </c>
      <c r="AI231" s="169" t="str">
        <f t="shared" si="125"/>
        <v/>
      </c>
      <c r="AJ231" s="86">
        <f>ROUNDDOWN( (LEN(scriv!B193)+1) / 2, 0 )</f>
        <v>0</v>
      </c>
      <c r="AK231" s="82">
        <f t="shared" si="126"/>
        <v>0</v>
      </c>
      <c r="AL231" s="82" t="str">
        <f t="shared" si="127"/>
        <v>-</v>
      </c>
      <c r="AM231" s="82" t="str">
        <f t="shared" si="128"/>
        <v>-</v>
      </c>
      <c r="AN231" s="82" t="str">
        <f t="shared" si="129"/>
        <v>-</v>
      </c>
      <c r="AO231" s="82" t="str">
        <f t="shared" si="130"/>
        <v>-</v>
      </c>
      <c r="AP231" s="82" t="str">
        <f t="shared" si="131"/>
        <v>-</v>
      </c>
      <c r="AQ231" s="82" t="str">
        <f t="shared" si="132"/>
        <v>-</v>
      </c>
      <c r="AR231" s="82" t="str">
        <f t="shared" si="133"/>
        <v>-</v>
      </c>
      <c r="AT231" s="82">
        <f t="shared" si="134"/>
        <v>10</v>
      </c>
      <c r="AU231" s="82" t="str">
        <f ca="1">IF(    MAX(OFFSET(AL231,0,0,MATCH("-",AL231:AL$638,0))) = 0,"",
IFERROR(MAX(OFFSET(AL231,0,0,MATCH("-",AL231:AL$638,0))),""))</f>
        <v/>
      </c>
      <c r="AV231" s="82" t="str">
        <f ca="1">IF(    MAX(OFFSET(AM231,0,0,MATCH("-",AM231:AM$638,0))) = 0,"",
IFERROR(MAX(OFFSET(AM231,0,0,MATCH("-",AM231:AM$638,0))),""))</f>
        <v/>
      </c>
      <c r="AW231" s="82" t="str">
        <f ca="1">IF(    MAX(OFFSET(AN231,0,0,MATCH("-",AN231:AN$638,0))) = 0,"",
IFERROR(MAX(OFFSET(AN231,0,0,MATCH("-",AN231:AN$638,0))),""))</f>
        <v/>
      </c>
      <c r="AX231" s="82" t="str">
        <f ca="1">IF(    MAX(OFFSET(AO231,0,0,MATCH("-",AO231:AO$638,0))) = 0,"",
IFERROR(MAX(OFFSET(AO231,0,0,MATCH("-",AO231:AO$638,0))),""))</f>
        <v/>
      </c>
      <c r="AY231" s="82" t="str">
        <f ca="1">IF(    MAX(OFFSET(AP231,0,0,MATCH("-",AP231:AP$638,0))) = 0,"",
IFERROR(MAX(OFFSET(AP231,0,0,MATCH("-",AP231:AP$638,0))),""))</f>
        <v/>
      </c>
      <c r="AZ231" s="82" t="str">
        <f ca="1">IF(    MAX(OFFSET(AQ231,0,0,MATCH("-",AQ231:AQ$638,0))) = 0,"",
IFERROR(MAX(OFFSET(AQ231,0,0,MATCH("-",AQ231:AQ$638,0))),""))</f>
        <v/>
      </c>
      <c r="BA231" s="82" t="str">
        <f ca="1">IF(    MAX(OFFSET(AR231,0,0,MATCH("-",AR231:AR$638,0))) = 0,"",
IFERROR(MAX(OFFSET(AR231,0,0,MATCH("-",AR231:AR$638,0))),""))</f>
        <v/>
      </c>
      <c r="BB231" s="112">
        <f t="shared" ca="1" si="135"/>
        <v>-198</v>
      </c>
      <c r="BC231" s="111" t="str">
        <f t="shared" ca="1" si="136"/>
        <v>Radius</v>
      </c>
      <c r="BD231" s="112">
        <f t="shared" ca="1" si="137"/>
        <v>0</v>
      </c>
      <c r="BE231" s="111">
        <f t="shared" ca="1" si="138"/>
        <v>200</v>
      </c>
      <c r="BF231" s="113" t="e">
        <f t="shared" ca="1" si="139"/>
        <v>#VALUE!</v>
      </c>
      <c r="BG231" s="113" t="e">
        <f t="shared" ca="1" si="140"/>
        <v>#VALUE!</v>
      </c>
      <c r="BH231" s="112">
        <f t="shared" ca="1" si="141"/>
        <v>2000</v>
      </c>
      <c r="BI231" s="112">
        <f t="shared" ca="1" si="142"/>
        <v>200</v>
      </c>
      <c r="BJ231" s="157"/>
      <c r="BK231" s="157"/>
      <c r="BL231" s="158" t="str">
        <f>scriv!AI193</f>
        <v/>
      </c>
      <c r="BM231" s="157"/>
      <c r="BN231" s="157" t="str">
        <f t="shared" si="143"/>
        <v>node</v>
      </c>
      <c r="BO231" s="157"/>
      <c r="BP231" s="159">
        <f t="shared" ca="1" si="144"/>
        <v>0</v>
      </c>
      <c r="BQ231" s="159">
        <f t="shared" ca="1" si="145"/>
        <v>0</v>
      </c>
      <c r="BR231" s="159">
        <f t="shared" si="146"/>
        <v>1</v>
      </c>
      <c r="BS231" s="159" t="str">
        <f t="shared" si="147"/>
        <v>symbol</v>
      </c>
      <c r="BT231" s="157" t="str">
        <f ca="1">IF(scriv!V193&lt;&gt;"",scriv!V193,
IF(E231="",IFERROR(VLOOKUP(BL231,$AH$40:$BT$638,39,FALSE),$BT$36),
$BT$37))</f>
        <v>NodeSquare</v>
      </c>
      <c r="BU231" s="166">
        <f t="shared" ca="1" si="148"/>
        <v>2000</v>
      </c>
      <c r="BV231" s="166">
        <f t="shared" ca="1" si="149"/>
        <v>200</v>
      </c>
      <c r="BW231" s="166">
        <f t="shared" ca="1" si="150"/>
        <v>0</v>
      </c>
      <c r="BX231" s="166">
        <f t="shared" ca="1" si="151"/>
        <v>0</v>
      </c>
      <c r="BY231" s="180" t="str">
        <f t="shared" si="152"/>
        <v/>
      </c>
      <c r="BZ231" s="180" t="str">
        <f t="shared" si="153"/>
        <v/>
      </c>
      <c r="CA231" s="81" t="str">
        <f>IF(scriv!E193&lt;&gt;"",scriv!E193,"")</f>
        <v/>
      </c>
      <c r="CB231" s="82">
        <f t="shared" si="118"/>
        <v>0</v>
      </c>
      <c r="CC231" s="82">
        <f t="shared" si="154"/>
        <v>0</v>
      </c>
      <c r="CD231" s="82" t="str">
        <f t="shared" si="155"/>
        <v>-</v>
      </c>
      <c r="CE231" s="82" t="str">
        <f t="shared" si="156"/>
        <v>-</v>
      </c>
      <c r="CF231" s="82" t="str">
        <f t="shared" si="157"/>
        <v>-</v>
      </c>
      <c r="CG231" s="82" t="str">
        <f t="shared" si="158"/>
        <v>-</v>
      </c>
      <c r="CH231" s="82" t="str">
        <f t="shared" si="159"/>
        <v>-</v>
      </c>
      <c r="CI231" s="82" t="str">
        <f t="shared" si="160"/>
        <v>-</v>
      </c>
      <c r="CJ231" s="82" t="str">
        <f t="shared" si="161"/>
        <v>-</v>
      </c>
      <c r="CK231" s="82" t="str">
        <f t="shared" si="162"/>
        <v>-</v>
      </c>
    </row>
    <row r="232" spans="1:89" s="82" customFormat="1" ht="18" customHeight="1">
      <c r="A232" s="81" t="str">
        <f>scriv!AH194</f>
        <v/>
      </c>
      <c r="B232" s="81" t="str">
        <f>IF(scriv!D194&lt;&gt;"",scriv!D194,"")</f>
        <v/>
      </c>
      <c r="C232" s="81" t="str">
        <f>IF( scriv!AL194&lt;&gt;"", IF(D232&lt;&gt;"","connection ","")&amp;scriv!AL194,IF(D232&lt;&gt;"","connection",""))</f>
        <v/>
      </c>
      <c r="D232" s="82" t="str">
        <f>scriv!AJ194</f>
        <v/>
      </c>
      <c r="E232" s="82" t="str">
        <f>scriv!AK194</f>
        <v/>
      </c>
      <c r="F232" s="156">
        <f>ROW()</f>
        <v>232</v>
      </c>
      <c r="I232" s="81" t="str">
        <f>IF(scriv!AA194&lt;&gt;"",scriv!AA194,J232)</f>
        <v/>
      </c>
      <c r="J232" s="81" t="str">
        <f>IF(scriv!AB194&lt;&gt;"",scriv!AB194,"")</f>
        <v/>
      </c>
      <c r="K232" s="82" t="str">
        <f t="shared" si="119"/>
        <v>none</v>
      </c>
      <c r="L232" s="82" t="str">
        <f t="shared" si="120"/>
        <v>+++&amp;speakTT=</v>
      </c>
      <c r="M232" s="82" t="str">
        <f t="shared" ref="M232:M295" si="164">$M$36</f>
        <v>OpenClose</v>
      </c>
      <c r="N232" s="82" t="str">
        <f t="shared" si="121"/>
        <v/>
      </c>
      <c r="O232" s="119" t="str">
        <f t="shared" si="122"/>
        <v/>
      </c>
      <c r="P232" s="81" t="str">
        <f>IF(scriv!I194&lt;&gt;"",scriv!I194,"")</f>
        <v/>
      </c>
      <c r="Q232" s="81" t="str">
        <f>IF(scriv!J194&lt;&gt;"",scriv!J194,"")</f>
        <v/>
      </c>
      <c r="R232" s="81">
        <f>IF(scriv!K194&lt;&gt;"",scriv!K194,
IF(I232&lt;&gt;"",1,$R$36))</f>
        <v>0</v>
      </c>
      <c r="S232" s="81" t="str">
        <f>IF(scriv!L194&lt;&gt;"",scriv!L194,
IF(scriv!AB194&lt;&gt;"",$S$36,"none"))</f>
        <v>none</v>
      </c>
      <c r="T232" s="81" t="str">
        <f>IF(scriv!Q194&lt;&gt;"",scriv!Q194,"")</f>
        <v/>
      </c>
      <c r="U232" s="81" t="str">
        <f>IF(scriv!R194&lt;&gt;"",scriv!R194,"")</f>
        <v/>
      </c>
      <c r="V232" s="81" t="str">
        <f>IF(scriv!S194&lt;&gt;"",scriv!S194,"")</f>
        <v/>
      </c>
      <c r="W232" s="81" t="str">
        <f>IF(scriv!T194&lt;&gt;"",scriv!T194,"")</f>
        <v/>
      </c>
      <c r="X232" s="81" t="str">
        <f>IF($E232="",
( IF(scriv!AD194&lt;&gt;"", LEFT( scriv!AD194, FIND(",",scriv!AD194)-1) &amp; "=" &amp; $AH232 &amp; RIGHT( scriv!AD194, LEN(scriv!AD194) + 1 - FIND(",",scriv!AD194)),
  IF($X$36&lt;&gt;"",LEFT( X$36, FIND(",",X$36)-1) &amp; "=" &amp; $AH232 &amp; RIGHT( X$36, LEN(X$36) + 1 - FIND(",",X$36)),""))),
IF(scriv!M194&lt;&gt;"", LEFT( scriv!M194, FIND(",",scriv!M194)-1) &amp; "=" &amp; $AH232 &amp; RIGHT( scriv!M194, LEN(scriv!M194) + 1 - FIND(",",scriv!M194)),
LEFT( X$37, FIND(",",X$37)-1) &amp; "=" &amp; $AH232 &amp; RIGHT( X$37, LEN(X$37) + 1 - FIND(",",X$37))))</f>
        <v>fadeOn=,0.6</v>
      </c>
      <c r="Y232" s="81" t="str">
        <f>IF($E232="",
( IF(scriv!AE194&lt;&gt;"", LEFT( scriv!AE194, FIND(",",scriv!AE194)-1) &amp; "=" &amp; $AH232 &amp; RIGHT( scriv!AE194, LEN(scriv!AE194) + 1 - FIND(",",scriv!AE194)),
  IF($Y$36&lt;&gt;"",LEFT( Y$36, FIND(",",Y$36)-1) &amp; "=" &amp; $AH232 &amp; RIGHT( Y$36, LEN(Y$36) + 1 - FIND(",",Y$36)),""))),
IF(scriv!N194&lt;&gt;"", LEFT( scriv!N194, FIND(",",scriv!N194)-1) &amp; "=" &amp; $AH232 &amp; RIGHT( scriv!N194, LEN(scriv!N194) + 1 - FIND(",",scriv!N194)),
LEFT( Y$37, FIND(",",Y$37)-1) &amp; "=" &amp; $AH232 &amp; RIGHT( Y$37, LEN(Y$37) + 1 - FIND(",",Y$37))))</f>
        <v>fadeOff=,0.6</v>
      </c>
      <c r="Z232" s="81" t="str">
        <f>IF($E232="",
( IF(scriv!AF194&lt;&gt;"", LEFT( scriv!AF194, FIND(",",scriv!AF194)-1) &amp; "=" &amp; $AH232 &amp; RIGHT( scriv!AF194, LEN(scriv!AF194) + 1 - FIND(",",scriv!AF194)),
  IF($Z$36&lt;&gt;"",LEFT( Z$36, FIND(",",Z$36)-1) &amp; "=" &amp; $AH232 &amp; RIGHT( Z$36, LEN(Z$36) + 1 - FIND(",",Z$36)),""))),
IF(scriv!O194&lt;&gt;"", LEFT( scriv!O194, FIND(",",scriv!O194)-1) &amp; "=" &amp; $AH232 &amp; RIGHT( scriv!O194, LEN(scriv!O194) + 1 - FIND(",",scriv!O194)),
LEFT( Z$37, FIND(",",Z$37)-1) &amp; "=" &amp; $AH232 &amp; RIGHT( Z$37, LEN(Z$37) + 1 - FIND(",",Z$37))))</f>
        <v>drawOpen=,1.2</v>
      </c>
      <c r="AA232" s="81" t="str">
        <f>IF($E232="",
( IF(scriv!AG194&lt;&gt;"", LEFT( scriv!AG194, FIND(",",scriv!AG194)-1) &amp; "=" &amp; $AH232 &amp; RIGHT( scriv!AG194, LEN(scriv!AG194) + 1 - FIND(",",scriv!AG194)),
  IF($AA$36&lt;&gt;"",LEFT( AA$36, FIND(",",AA$36)-1) &amp; "=" &amp; $AH232 &amp; RIGHT( AA$36, LEN(AA$36) + 1 - FIND(",",AA$36)),""))),
IF(scriv!P194&lt;&gt;"", LEFT( scriv!P194, FIND(",",scriv!P194)-1) &amp; "=" &amp; $AH232 &amp; RIGHT( scriv!P194, LEN(scriv!P194) + 1 - FIND(",",scriv!P194)),
LEFT( AA$37, FIND(",",AA$37)-1) &amp; "=" &amp; $AH232 &amp; RIGHT( AA$37, LEN(AA$37) + 1 - FIND(",",AA$37))))</f>
        <v>drawClose=,1.2</v>
      </c>
      <c r="AB232" s="167" t="str">
        <f t="shared" si="163"/>
        <v>noTitle</v>
      </c>
      <c r="AC232" s="167"/>
      <c r="AD232" s="45"/>
      <c r="AE232" s="168"/>
      <c r="AF232" s="169">
        <f>IF(D232="",scriv!B194,"")</f>
        <v>0</v>
      </c>
      <c r="AG232" s="170" t="str">
        <f t="shared" si="123"/>
        <v/>
      </c>
      <c r="AH232" s="169" t="str">
        <f t="shared" si="124"/>
        <v/>
      </c>
      <c r="AI232" s="169" t="str">
        <f t="shared" si="125"/>
        <v/>
      </c>
      <c r="AJ232" s="86">
        <f>ROUNDDOWN( (LEN(scriv!B194)+1) / 2, 0 )</f>
        <v>0</v>
      </c>
      <c r="AK232" s="82">
        <f t="shared" si="126"/>
        <v>0</v>
      </c>
      <c r="AL232" s="82" t="str">
        <f t="shared" si="127"/>
        <v>-</v>
      </c>
      <c r="AM232" s="82" t="str">
        <f t="shared" si="128"/>
        <v>-</v>
      </c>
      <c r="AN232" s="82" t="str">
        <f t="shared" si="129"/>
        <v>-</v>
      </c>
      <c r="AO232" s="82" t="str">
        <f t="shared" si="130"/>
        <v>-</v>
      </c>
      <c r="AP232" s="82" t="str">
        <f t="shared" si="131"/>
        <v>-</v>
      </c>
      <c r="AQ232" s="82" t="str">
        <f t="shared" si="132"/>
        <v>-</v>
      </c>
      <c r="AR232" s="82" t="str">
        <f t="shared" si="133"/>
        <v>-</v>
      </c>
      <c r="AT232" s="82">
        <f t="shared" si="134"/>
        <v>10</v>
      </c>
      <c r="AU232" s="82" t="str">
        <f ca="1">IF(    MAX(OFFSET(AL232,0,0,MATCH("-",AL232:AL$638,0))) = 0,"",
IFERROR(MAX(OFFSET(AL232,0,0,MATCH("-",AL232:AL$638,0))),""))</f>
        <v/>
      </c>
      <c r="AV232" s="82" t="str">
        <f ca="1">IF(    MAX(OFFSET(AM232,0,0,MATCH("-",AM232:AM$638,0))) = 0,"",
IFERROR(MAX(OFFSET(AM232,0,0,MATCH("-",AM232:AM$638,0))),""))</f>
        <v/>
      </c>
      <c r="AW232" s="82" t="str">
        <f ca="1">IF(    MAX(OFFSET(AN232,0,0,MATCH("-",AN232:AN$638,0))) = 0,"",
IFERROR(MAX(OFFSET(AN232,0,0,MATCH("-",AN232:AN$638,0))),""))</f>
        <v/>
      </c>
      <c r="AX232" s="82" t="str">
        <f ca="1">IF(    MAX(OFFSET(AO232,0,0,MATCH("-",AO232:AO$638,0))) = 0,"",
IFERROR(MAX(OFFSET(AO232,0,0,MATCH("-",AO232:AO$638,0))),""))</f>
        <v/>
      </c>
      <c r="AY232" s="82" t="str">
        <f ca="1">IF(    MAX(OFFSET(AP232,0,0,MATCH("-",AP232:AP$638,0))) = 0,"",
IFERROR(MAX(OFFSET(AP232,0,0,MATCH("-",AP232:AP$638,0))),""))</f>
        <v/>
      </c>
      <c r="AZ232" s="82" t="str">
        <f ca="1">IF(    MAX(OFFSET(AQ232,0,0,MATCH("-",AQ232:AQ$638,0))) = 0,"",
IFERROR(MAX(OFFSET(AQ232,0,0,MATCH("-",AQ232:AQ$638,0))),""))</f>
        <v/>
      </c>
      <c r="BA232" s="82" t="str">
        <f ca="1">IF(    MAX(OFFSET(AR232,0,0,MATCH("-",AR232:AR$638,0))) = 0,"",
IFERROR(MAX(OFFSET(AR232,0,0,MATCH("-",AR232:AR$638,0))),""))</f>
        <v/>
      </c>
      <c r="BB232" s="112">
        <f t="shared" ca="1" si="135"/>
        <v>-198</v>
      </c>
      <c r="BC232" s="111" t="str">
        <f t="shared" ca="1" si="136"/>
        <v>Radius</v>
      </c>
      <c r="BD232" s="112">
        <f t="shared" ca="1" si="137"/>
        <v>0</v>
      </c>
      <c r="BE232" s="111">
        <f t="shared" ca="1" si="138"/>
        <v>200</v>
      </c>
      <c r="BF232" s="113" t="e">
        <f t="shared" ca="1" si="139"/>
        <v>#VALUE!</v>
      </c>
      <c r="BG232" s="113" t="e">
        <f t="shared" ca="1" si="140"/>
        <v>#VALUE!</v>
      </c>
      <c r="BH232" s="112">
        <f t="shared" ca="1" si="141"/>
        <v>2000</v>
      </c>
      <c r="BI232" s="112">
        <f t="shared" ca="1" si="142"/>
        <v>200</v>
      </c>
      <c r="BJ232" s="157"/>
      <c r="BK232" s="157"/>
      <c r="BL232" s="158" t="str">
        <f>scriv!AI194</f>
        <v/>
      </c>
      <c r="BM232" s="157"/>
      <c r="BN232" s="157" t="str">
        <f t="shared" si="143"/>
        <v>node</v>
      </c>
      <c r="BO232" s="157"/>
      <c r="BP232" s="159">
        <f t="shared" ca="1" si="144"/>
        <v>0</v>
      </c>
      <c r="BQ232" s="159">
        <f t="shared" ca="1" si="145"/>
        <v>0</v>
      </c>
      <c r="BR232" s="159">
        <f t="shared" si="146"/>
        <v>1</v>
      </c>
      <c r="BS232" s="159" t="str">
        <f t="shared" si="147"/>
        <v>symbol</v>
      </c>
      <c r="BT232" s="157" t="str">
        <f ca="1">IF(scriv!V194&lt;&gt;"",scriv!V194,
IF(E232="",IFERROR(VLOOKUP(BL232,$AH$40:$BT$638,39,FALSE),$BT$36),
$BT$37))</f>
        <v>NodeSquare</v>
      </c>
      <c r="BU232" s="166">
        <f t="shared" ca="1" si="148"/>
        <v>2000</v>
      </c>
      <c r="BV232" s="166">
        <f t="shared" ca="1" si="149"/>
        <v>200</v>
      </c>
      <c r="BW232" s="166">
        <f t="shared" ca="1" si="150"/>
        <v>0</v>
      </c>
      <c r="BX232" s="166">
        <f t="shared" ca="1" si="151"/>
        <v>0</v>
      </c>
      <c r="BY232" s="180" t="str">
        <f t="shared" si="152"/>
        <v/>
      </c>
      <c r="BZ232" s="180" t="str">
        <f t="shared" si="153"/>
        <v/>
      </c>
      <c r="CA232" s="81" t="str">
        <f>IF(scriv!E194&lt;&gt;"",scriv!E194,"")</f>
        <v/>
      </c>
      <c r="CB232" s="82">
        <f t="shared" si="118"/>
        <v>0</v>
      </c>
      <c r="CC232" s="82">
        <f t="shared" si="154"/>
        <v>0</v>
      </c>
      <c r="CD232" s="82" t="str">
        <f t="shared" si="155"/>
        <v>-</v>
      </c>
      <c r="CE232" s="82" t="str">
        <f t="shared" si="156"/>
        <v>-</v>
      </c>
      <c r="CF232" s="82" t="str">
        <f t="shared" si="157"/>
        <v>-</v>
      </c>
      <c r="CG232" s="82" t="str">
        <f t="shared" si="158"/>
        <v>-</v>
      </c>
      <c r="CH232" s="82" t="str">
        <f t="shared" si="159"/>
        <v>-</v>
      </c>
      <c r="CI232" s="82" t="str">
        <f t="shared" si="160"/>
        <v>-</v>
      </c>
      <c r="CJ232" s="82" t="str">
        <f t="shared" si="161"/>
        <v>-</v>
      </c>
      <c r="CK232" s="82" t="str">
        <f t="shared" si="162"/>
        <v>-</v>
      </c>
    </row>
    <row r="233" spans="1:89" s="82" customFormat="1" ht="18" customHeight="1">
      <c r="A233" s="81" t="str">
        <f>scriv!AH195</f>
        <v/>
      </c>
      <c r="B233" s="81" t="str">
        <f>IF(scriv!D195&lt;&gt;"",scriv!D195,"")</f>
        <v/>
      </c>
      <c r="C233" s="81" t="str">
        <f>IF( scriv!AL195&lt;&gt;"", IF(D233&lt;&gt;"","connection ","")&amp;scriv!AL195,IF(D233&lt;&gt;"","connection",""))</f>
        <v/>
      </c>
      <c r="D233" s="82" t="str">
        <f>scriv!AJ195</f>
        <v/>
      </c>
      <c r="E233" s="82" t="str">
        <f>scriv!AK195</f>
        <v/>
      </c>
      <c r="F233" s="156">
        <f>ROW()</f>
        <v>233</v>
      </c>
      <c r="I233" s="81" t="str">
        <f>IF(scriv!AA195&lt;&gt;"",scriv!AA195,J233)</f>
        <v/>
      </c>
      <c r="J233" s="81" t="str">
        <f>IF(scriv!AB195&lt;&gt;"",scriv!AB195,"")</f>
        <v/>
      </c>
      <c r="K233" s="82" t="str">
        <f t="shared" si="119"/>
        <v>none</v>
      </c>
      <c r="L233" s="82" t="str">
        <f t="shared" si="120"/>
        <v>+++&amp;speakTT=</v>
      </c>
      <c r="M233" s="82" t="str">
        <f t="shared" si="164"/>
        <v>OpenClose</v>
      </c>
      <c r="N233" s="82" t="str">
        <f t="shared" si="121"/>
        <v/>
      </c>
      <c r="O233" s="119" t="str">
        <f t="shared" si="122"/>
        <v/>
      </c>
      <c r="P233" s="81" t="str">
        <f>IF(scriv!I195&lt;&gt;"",scriv!I195,"")</f>
        <v/>
      </c>
      <c r="Q233" s="81" t="str">
        <f>IF(scriv!J195&lt;&gt;"",scriv!J195,"")</f>
        <v/>
      </c>
      <c r="R233" s="81">
        <f>IF(scriv!K195&lt;&gt;"",scriv!K195,
IF(I233&lt;&gt;"",1,$R$36))</f>
        <v>0</v>
      </c>
      <c r="S233" s="81" t="str">
        <f>IF(scriv!L195&lt;&gt;"",scriv!L195,
IF(scriv!AB195&lt;&gt;"",$S$36,"none"))</f>
        <v>none</v>
      </c>
      <c r="T233" s="81" t="str">
        <f>IF(scriv!Q195&lt;&gt;"",scriv!Q195,"")</f>
        <v/>
      </c>
      <c r="U233" s="81" t="str">
        <f>IF(scriv!R195&lt;&gt;"",scriv!R195,"")</f>
        <v/>
      </c>
      <c r="V233" s="81" t="str">
        <f>IF(scriv!S195&lt;&gt;"",scriv!S195,"")</f>
        <v/>
      </c>
      <c r="W233" s="81" t="str">
        <f>IF(scriv!T195&lt;&gt;"",scriv!T195,"")</f>
        <v/>
      </c>
      <c r="X233" s="81" t="str">
        <f>IF($E233="",
( IF(scriv!AD195&lt;&gt;"", LEFT( scriv!AD195, FIND(",",scriv!AD195)-1) &amp; "=" &amp; $AH233 &amp; RIGHT( scriv!AD195, LEN(scriv!AD195) + 1 - FIND(",",scriv!AD195)),
  IF($X$36&lt;&gt;"",LEFT( X$36, FIND(",",X$36)-1) &amp; "=" &amp; $AH233 &amp; RIGHT( X$36, LEN(X$36) + 1 - FIND(",",X$36)),""))),
IF(scriv!M195&lt;&gt;"", LEFT( scriv!M195, FIND(",",scriv!M195)-1) &amp; "=" &amp; $AH233 &amp; RIGHT( scriv!M195, LEN(scriv!M195) + 1 - FIND(",",scriv!M195)),
LEFT( X$37, FIND(",",X$37)-1) &amp; "=" &amp; $AH233 &amp; RIGHT( X$37, LEN(X$37) + 1 - FIND(",",X$37))))</f>
        <v>fadeOn=,0.6</v>
      </c>
      <c r="Y233" s="81" t="str">
        <f>IF($E233="",
( IF(scriv!AE195&lt;&gt;"", LEFT( scriv!AE195, FIND(",",scriv!AE195)-1) &amp; "=" &amp; $AH233 &amp; RIGHT( scriv!AE195, LEN(scriv!AE195) + 1 - FIND(",",scriv!AE195)),
  IF($Y$36&lt;&gt;"",LEFT( Y$36, FIND(",",Y$36)-1) &amp; "=" &amp; $AH233 &amp; RIGHT( Y$36, LEN(Y$36) + 1 - FIND(",",Y$36)),""))),
IF(scriv!N195&lt;&gt;"", LEFT( scriv!N195, FIND(",",scriv!N195)-1) &amp; "=" &amp; $AH233 &amp; RIGHT( scriv!N195, LEN(scriv!N195) + 1 - FIND(",",scriv!N195)),
LEFT( Y$37, FIND(",",Y$37)-1) &amp; "=" &amp; $AH233 &amp; RIGHT( Y$37, LEN(Y$37) + 1 - FIND(",",Y$37))))</f>
        <v>fadeOff=,0.6</v>
      </c>
      <c r="Z233" s="81" t="str">
        <f>IF($E233="",
( IF(scriv!AF195&lt;&gt;"", LEFT( scriv!AF195, FIND(",",scriv!AF195)-1) &amp; "=" &amp; $AH233 &amp; RIGHT( scriv!AF195, LEN(scriv!AF195) + 1 - FIND(",",scriv!AF195)),
  IF($Z$36&lt;&gt;"",LEFT( Z$36, FIND(",",Z$36)-1) &amp; "=" &amp; $AH233 &amp; RIGHT( Z$36, LEN(Z$36) + 1 - FIND(",",Z$36)),""))),
IF(scriv!O195&lt;&gt;"", LEFT( scriv!O195, FIND(",",scriv!O195)-1) &amp; "=" &amp; $AH233 &amp; RIGHT( scriv!O195, LEN(scriv!O195) + 1 - FIND(",",scriv!O195)),
LEFT( Z$37, FIND(",",Z$37)-1) &amp; "=" &amp; $AH233 &amp; RIGHT( Z$37, LEN(Z$37) + 1 - FIND(",",Z$37))))</f>
        <v>drawOpen=,1.2</v>
      </c>
      <c r="AA233" s="81" t="str">
        <f>IF($E233="",
( IF(scriv!AG195&lt;&gt;"", LEFT( scriv!AG195, FIND(",",scriv!AG195)-1) &amp; "=" &amp; $AH233 &amp; RIGHT( scriv!AG195, LEN(scriv!AG195) + 1 - FIND(",",scriv!AG195)),
  IF($AA$36&lt;&gt;"",LEFT( AA$36, FIND(",",AA$36)-1) &amp; "=" &amp; $AH233 &amp; RIGHT( AA$36, LEN(AA$36) + 1 - FIND(",",AA$36)),""))),
IF(scriv!P195&lt;&gt;"", LEFT( scriv!P195, FIND(",",scriv!P195)-1) &amp; "=" &amp; $AH233 &amp; RIGHT( scriv!P195, LEN(scriv!P195) + 1 - FIND(",",scriv!P195)),
LEFT( AA$37, FIND(",",AA$37)-1) &amp; "=" &amp; $AH233 &amp; RIGHT( AA$37, LEN(AA$37) + 1 - FIND(",",AA$37))))</f>
        <v>drawClose=,1.2</v>
      </c>
      <c r="AB233" s="167" t="str">
        <f t="shared" si="163"/>
        <v>noTitle</v>
      </c>
      <c r="AC233" s="167"/>
      <c r="AD233" s="45"/>
      <c r="AE233" s="168"/>
      <c r="AF233" s="169">
        <f>IF(D233="",scriv!B195,"")</f>
        <v>0</v>
      </c>
      <c r="AG233" s="170" t="str">
        <f t="shared" si="123"/>
        <v/>
      </c>
      <c r="AH233" s="169" t="str">
        <f t="shared" si="124"/>
        <v/>
      </c>
      <c r="AI233" s="169" t="str">
        <f t="shared" si="125"/>
        <v/>
      </c>
      <c r="AJ233" s="86">
        <f>ROUNDDOWN( (LEN(scriv!B195)+1) / 2, 0 )</f>
        <v>0</v>
      </c>
      <c r="AK233" s="82">
        <f t="shared" si="126"/>
        <v>0</v>
      </c>
      <c r="AL233" s="82" t="str">
        <f t="shared" si="127"/>
        <v>-</v>
      </c>
      <c r="AM233" s="82" t="str">
        <f t="shared" si="128"/>
        <v>-</v>
      </c>
      <c r="AN233" s="82" t="str">
        <f t="shared" si="129"/>
        <v>-</v>
      </c>
      <c r="AO233" s="82" t="str">
        <f t="shared" si="130"/>
        <v>-</v>
      </c>
      <c r="AP233" s="82" t="str">
        <f t="shared" si="131"/>
        <v>-</v>
      </c>
      <c r="AQ233" s="82" t="str">
        <f t="shared" si="132"/>
        <v>-</v>
      </c>
      <c r="AR233" s="82" t="str">
        <f t="shared" si="133"/>
        <v>-</v>
      </c>
      <c r="AT233" s="82">
        <f t="shared" si="134"/>
        <v>10</v>
      </c>
      <c r="AU233" s="82" t="str">
        <f ca="1">IF(    MAX(OFFSET(AL233,0,0,MATCH("-",AL233:AL$638,0))) = 0,"",
IFERROR(MAX(OFFSET(AL233,0,0,MATCH("-",AL233:AL$638,0))),""))</f>
        <v/>
      </c>
      <c r="AV233" s="82" t="str">
        <f ca="1">IF(    MAX(OFFSET(AM233,0,0,MATCH("-",AM233:AM$638,0))) = 0,"",
IFERROR(MAX(OFFSET(AM233,0,0,MATCH("-",AM233:AM$638,0))),""))</f>
        <v/>
      </c>
      <c r="AW233" s="82" t="str">
        <f ca="1">IF(    MAX(OFFSET(AN233,0,0,MATCH("-",AN233:AN$638,0))) = 0,"",
IFERROR(MAX(OFFSET(AN233,0,0,MATCH("-",AN233:AN$638,0))),""))</f>
        <v/>
      </c>
      <c r="AX233" s="82" t="str">
        <f ca="1">IF(    MAX(OFFSET(AO233,0,0,MATCH("-",AO233:AO$638,0))) = 0,"",
IFERROR(MAX(OFFSET(AO233,0,0,MATCH("-",AO233:AO$638,0))),""))</f>
        <v/>
      </c>
      <c r="AY233" s="82" t="str">
        <f ca="1">IF(    MAX(OFFSET(AP233,0,0,MATCH("-",AP233:AP$638,0))) = 0,"",
IFERROR(MAX(OFFSET(AP233,0,0,MATCH("-",AP233:AP$638,0))),""))</f>
        <v/>
      </c>
      <c r="AZ233" s="82" t="str">
        <f ca="1">IF(    MAX(OFFSET(AQ233,0,0,MATCH("-",AQ233:AQ$638,0))) = 0,"",
IFERROR(MAX(OFFSET(AQ233,0,0,MATCH("-",AQ233:AQ$638,0))),""))</f>
        <v/>
      </c>
      <c r="BA233" s="82" t="str">
        <f ca="1">IF(    MAX(OFFSET(AR233,0,0,MATCH("-",AR233:AR$638,0))) = 0,"",
IFERROR(MAX(OFFSET(AR233,0,0,MATCH("-",AR233:AR$638,0))),""))</f>
        <v/>
      </c>
      <c r="BB233" s="112">
        <f t="shared" ca="1" si="135"/>
        <v>-198</v>
      </c>
      <c r="BC233" s="111" t="str">
        <f t="shared" ca="1" si="136"/>
        <v>Radius</v>
      </c>
      <c r="BD233" s="112">
        <f t="shared" ca="1" si="137"/>
        <v>0</v>
      </c>
      <c r="BE233" s="111">
        <f t="shared" ca="1" si="138"/>
        <v>200</v>
      </c>
      <c r="BF233" s="113" t="e">
        <f t="shared" ca="1" si="139"/>
        <v>#VALUE!</v>
      </c>
      <c r="BG233" s="113" t="e">
        <f t="shared" ca="1" si="140"/>
        <v>#VALUE!</v>
      </c>
      <c r="BH233" s="112">
        <f t="shared" ca="1" si="141"/>
        <v>2000</v>
      </c>
      <c r="BI233" s="112">
        <f t="shared" ca="1" si="142"/>
        <v>200</v>
      </c>
      <c r="BJ233" s="157"/>
      <c r="BK233" s="157"/>
      <c r="BL233" s="158" t="str">
        <f>scriv!AI195</f>
        <v/>
      </c>
      <c r="BM233" s="157"/>
      <c r="BN233" s="157" t="str">
        <f t="shared" si="143"/>
        <v>node</v>
      </c>
      <c r="BO233" s="157"/>
      <c r="BP233" s="159">
        <f t="shared" ca="1" si="144"/>
        <v>0</v>
      </c>
      <c r="BQ233" s="159">
        <f t="shared" ca="1" si="145"/>
        <v>0</v>
      </c>
      <c r="BR233" s="159">
        <f t="shared" si="146"/>
        <v>1</v>
      </c>
      <c r="BS233" s="159" t="str">
        <f t="shared" si="147"/>
        <v>symbol</v>
      </c>
      <c r="BT233" s="157" t="str">
        <f ca="1">IF(scriv!V195&lt;&gt;"",scriv!V195,
IF(E233="",IFERROR(VLOOKUP(BL233,$AH$40:$BT$638,39,FALSE),$BT$36),
$BT$37))</f>
        <v>NodeSquare</v>
      </c>
      <c r="BU233" s="166">
        <f t="shared" ca="1" si="148"/>
        <v>2000</v>
      </c>
      <c r="BV233" s="166">
        <f t="shared" ca="1" si="149"/>
        <v>200</v>
      </c>
      <c r="BW233" s="166">
        <f t="shared" ca="1" si="150"/>
        <v>0</v>
      </c>
      <c r="BX233" s="166">
        <f t="shared" ca="1" si="151"/>
        <v>0</v>
      </c>
      <c r="BY233" s="180" t="str">
        <f t="shared" si="152"/>
        <v/>
      </c>
      <c r="BZ233" s="180" t="str">
        <f t="shared" si="153"/>
        <v/>
      </c>
      <c r="CA233" s="81" t="str">
        <f>IF(scriv!E195&lt;&gt;"",scriv!E195,"")</f>
        <v/>
      </c>
      <c r="CB233" s="82">
        <f t="shared" ref="CB233:CB296" si="165">$CB$36</f>
        <v>0</v>
      </c>
      <c r="CC233" s="82">
        <f t="shared" si="154"/>
        <v>0</v>
      </c>
      <c r="CD233" s="82" t="str">
        <f t="shared" si="155"/>
        <v>-</v>
      </c>
      <c r="CE233" s="82" t="str">
        <f t="shared" si="156"/>
        <v>-</v>
      </c>
      <c r="CF233" s="82" t="str">
        <f t="shared" si="157"/>
        <v>-</v>
      </c>
      <c r="CG233" s="82" t="str">
        <f t="shared" si="158"/>
        <v>-</v>
      </c>
      <c r="CH233" s="82" t="str">
        <f t="shared" si="159"/>
        <v>-</v>
      </c>
      <c r="CI233" s="82" t="str">
        <f t="shared" si="160"/>
        <v>-</v>
      </c>
      <c r="CJ233" s="82" t="str">
        <f t="shared" si="161"/>
        <v>-</v>
      </c>
      <c r="CK233" s="82" t="str">
        <f t="shared" si="162"/>
        <v>-</v>
      </c>
    </row>
    <row r="234" spans="1:89" s="82" customFormat="1" ht="18" customHeight="1">
      <c r="A234" s="81" t="str">
        <f>scriv!AH196</f>
        <v/>
      </c>
      <c r="B234" s="81" t="str">
        <f>IF(scriv!D196&lt;&gt;"",scriv!D196,"")</f>
        <v/>
      </c>
      <c r="C234" s="81" t="str">
        <f>IF( scriv!AL196&lt;&gt;"", IF(D234&lt;&gt;"","connection ","")&amp;scriv!AL196,IF(D234&lt;&gt;"","connection",""))</f>
        <v/>
      </c>
      <c r="D234" s="82" t="str">
        <f>scriv!AJ196</f>
        <v/>
      </c>
      <c r="E234" s="82" t="str">
        <f>scriv!AK196</f>
        <v/>
      </c>
      <c r="F234" s="156">
        <f>ROW()</f>
        <v>234</v>
      </c>
      <c r="I234" s="81" t="str">
        <f>IF(scriv!AA196&lt;&gt;"",scriv!AA196,J234)</f>
        <v/>
      </c>
      <c r="J234" s="81" t="str">
        <f>IF(scriv!AB196&lt;&gt;"",scriv!AB196,"")</f>
        <v/>
      </c>
      <c r="K234" s="82" t="str">
        <f t="shared" ref="K234:K297" si="166">$K$36</f>
        <v>none</v>
      </c>
      <c r="L234" s="82" t="str">
        <f t="shared" ref="L234:L297" si="167">$L$36&amp;A234</f>
        <v>+++&amp;speakTT=</v>
      </c>
      <c r="M234" s="82" t="str">
        <f t="shared" si="164"/>
        <v>OpenClose</v>
      </c>
      <c r="N234" s="82" t="str">
        <f t="shared" ref="N234:N297" si="168">$N$36</f>
        <v/>
      </c>
      <c r="O234" s="119" t="str">
        <f t="shared" ref="O234:O297" si="169">IF(P234&lt;&gt;"","+++&amp;openLink="&amp;P234,"")</f>
        <v/>
      </c>
      <c r="P234" s="81" t="str">
        <f>IF(scriv!I196&lt;&gt;"",scriv!I196,"")</f>
        <v/>
      </c>
      <c r="Q234" s="81" t="str">
        <f>IF(scriv!J196&lt;&gt;"",scriv!J196,"")</f>
        <v/>
      </c>
      <c r="R234" s="81">
        <f>IF(scriv!K196&lt;&gt;"",scriv!K196,
IF(I234&lt;&gt;"",1,$R$36))</f>
        <v>0</v>
      </c>
      <c r="S234" s="81" t="str">
        <f>IF(scriv!L196&lt;&gt;"",scriv!L196,
IF(scriv!AB196&lt;&gt;"",$S$36,"none"))</f>
        <v>none</v>
      </c>
      <c r="T234" s="81" t="str">
        <f>IF(scriv!Q196&lt;&gt;"",scriv!Q196,"")</f>
        <v/>
      </c>
      <c r="U234" s="81" t="str">
        <f>IF(scriv!R196&lt;&gt;"",scriv!R196,"")</f>
        <v/>
      </c>
      <c r="V234" s="81" t="str">
        <f>IF(scriv!S196&lt;&gt;"",scriv!S196,"")</f>
        <v/>
      </c>
      <c r="W234" s="81" t="str">
        <f>IF(scriv!T196&lt;&gt;"",scriv!T196,"")</f>
        <v/>
      </c>
      <c r="X234" s="81" t="str">
        <f>IF($E234="",
( IF(scriv!AD196&lt;&gt;"", LEFT( scriv!AD196, FIND(",",scriv!AD196)-1) &amp; "=" &amp; $AH234 &amp; RIGHT( scriv!AD196, LEN(scriv!AD196) + 1 - FIND(",",scriv!AD196)),
  IF($X$36&lt;&gt;"",LEFT( X$36, FIND(",",X$36)-1) &amp; "=" &amp; $AH234 &amp; RIGHT( X$36, LEN(X$36) + 1 - FIND(",",X$36)),""))),
IF(scriv!M196&lt;&gt;"", LEFT( scriv!M196, FIND(",",scriv!M196)-1) &amp; "=" &amp; $AH234 &amp; RIGHT( scriv!M196, LEN(scriv!M196) + 1 - FIND(",",scriv!M196)),
LEFT( X$37, FIND(",",X$37)-1) &amp; "=" &amp; $AH234 &amp; RIGHT( X$37, LEN(X$37) + 1 - FIND(",",X$37))))</f>
        <v>fadeOn=,0.6</v>
      </c>
      <c r="Y234" s="81" t="str">
        <f>IF($E234="",
( IF(scriv!AE196&lt;&gt;"", LEFT( scriv!AE196, FIND(",",scriv!AE196)-1) &amp; "=" &amp; $AH234 &amp; RIGHT( scriv!AE196, LEN(scriv!AE196) + 1 - FIND(",",scriv!AE196)),
  IF($Y$36&lt;&gt;"",LEFT( Y$36, FIND(",",Y$36)-1) &amp; "=" &amp; $AH234 &amp; RIGHT( Y$36, LEN(Y$36) + 1 - FIND(",",Y$36)),""))),
IF(scriv!N196&lt;&gt;"", LEFT( scriv!N196, FIND(",",scriv!N196)-1) &amp; "=" &amp; $AH234 &amp; RIGHT( scriv!N196, LEN(scriv!N196) + 1 - FIND(",",scriv!N196)),
LEFT( Y$37, FIND(",",Y$37)-1) &amp; "=" &amp; $AH234 &amp; RIGHT( Y$37, LEN(Y$37) + 1 - FIND(",",Y$37))))</f>
        <v>fadeOff=,0.6</v>
      </c>
      <c r="Z234" s="81" t="str">
        <f>IF($E234="",
( IF(scriv!AF196&lt;&gt;"", LEFT( scriv!AF196, FIND(",",scriv!AF196)-1) &amp; "=" &amp; $AH234 &amp; RIGHT( scriv!AF196, LEN(scriv!AF196) + 1 - FIND(",",scriv!AF196)),
  IF($Z$36&lt;&gt;"",LEFT( Z$36, FIND(",",Z$36)-1) &amp; "=" &amp; $AH234 &amp; RIGHT( Z$36, LEN(Z$36) + 1 - FIND(",",Z$36)),""))),
IF(scriv!O196&lt;&gt;"", LEFT( scriv!O196, FIND(",",scriv!O196)-1) &amp; "=" &amp; $AH234 &amp; RIGHT( scriv!O196, LEN(scriv!O196) + 1 - FIND(",",scriv!O196)),
LEFT( Z$37, FIND(",",Z$37)-1) &amp; "=" &amp; $AH234 &amp; RIGHT( Z$37, LEN(Z$37) + 1 - FIND(",",Z$37))))</f>
        <v>drawOpen=,1.2</v>
      </c>
      <c r="AA234" s="81" t="str">
        <f>IF($E234="",
( IF(scriv!AG196&lt;&gt;"", LEFT( scriv!AG196, FIND(",",scriv!AG196)-1) &amp; "=" &amp; $AH234 &amp; RIGHT( scriv!AG196, LEN(scriv!AG196) + 1 - FIND(",",scriv!AG196)),
  IF($AA$36&lt;&gt;"",LEFT( AA$36, FIND(",",AA$36)-1) &amp; "=" &amp; $AH234 &amp; RIGHT( AA$36, LEN(AA$36) + 1 - FIND(",",AA$36)),""))),
IF(scriv!P196&lt;&gt;"", LEFT( scriv!P196, FIND(",",scriv!P196)-1) &amp; "=" &amp; $AH234 &amp; RIGHT( scriv!P196, LEN(scriv!P196) + 1 - FIND(",",scriv!P196)),
LEFT( AA$37, FIND(",",AA$37)-1) &amp; "=" &amp; $AH234 &amp; RIGHT( AA$37, LEN(AA$37) + 1 - FIND(",",AA$37))))</f>
        <v>drawClose=,1.2</v>
      </c>
      <c r="AB234" s="167" t="str">
        <f t="shared" si="163"/>
        <v>noTitle</v>
      </c>
      <c r="AC234" s="167"/>
      <c r="AD234" s="45"/>
      <c r="AE234" s="168"/>
      <c r="AF234" s="169">
        <f>IF(D234="",scriv!B196,"")</f>
        <v>0</v>
      </c>
      <c r="AG234" s="170" t="str">
        <f t="shared" ref="AG234:AG297" si="170">IF(AH234&lt;&gt;"",$AG$36,"")</f>
        <v/>
      </c>
      <c r="AH234" s="169" t="str">
        <f t="shared" ref="AH234:AH297" si="171">A234</f>
        <v/>
      </c>
      <c r="AI234" s="169" t="str">
        <f t="shared" ref="AI234:AI297" si="172">B234</f>
        <v/>
      </c>
      <c r="AJ234" s="86">
        <f>ROUNDDOWN( (LEN(scriv!B196)+1) / 2, 0 )</f>
        <v>0</v>
      </c>
      <c r="AK234" s="82">
        <f t="shared" ref="AK234:AK297" si="173">IF(CC234="","",
IF(CC234="-","-",
IF(ISERROR(LEFT(CC234,FIND(".",CC234)-1)),VALUE(CC234),
(VALUE(LEFT(CC234,FIND(".",CC234)-1))))))</f>
        <v>0</v>
      </c>
      <c r="AL234" s="82" t="str">
        <f t="shared" ref="AL234:AL297" si="174">IF(CD234="","",
IF(CD234="-","-",
IF(ISERROR(LEFT(CD234,FIND(".",CD234)-1)),VALUE(CD234),
(VALUE(LEFT(CD234,FIND(".",CD234)-1))))))</f>
        <v>-</v>
      </c>
      <c r="AM234" s="82" t="str">
        <f t="shared" ref="AM234:AM297" si="175">IF(CE234="","",
IF(CE234="-","-",
IF(ISERROR(LEFT(CE234,FIND(".",CE234)-1)),VALUE(CE234),
(VALUE(LEFT(CE234,FIND(".",CE234)-1))))))</f>
        <v>-</v>
      </c>
      <c r="AN234" s="82" t="str">
        <f t="shared" ref="AN234:AN297" si="176">IF(CF234="","",
IF(CF234="-","-",
IF(ISERROR(LEFT(CF234,FIND(".",CF234)-1)),VALUE(CF234),
(VALUE(LEFT(CF234,FIND(".",CF234)-1))))))</f>
        <v>-</v>
      </c>
      <c r="AO234" s="82" t="str">
        <f t="shared" ref="AO234:AO297" si="177">IF(CG234="","",
IF(CG234="-","-",
IF(ISERROR(LEFT(CG234,FIND(".",CG234)-1)),VALUE(CG234),
(VALUE(LEFT(CG234,FIND(".",CG234)-1))))))</f>
        <v>-</v>
      </c>
      <c r="AP234" s="82" t="str">
        <f t="shared" ref="AP234:AP297" si="178">IF(CH234="","",
IF(CH234="-","-",
IF(ISERROR(LEFT(CH234,FIND(".",CH234)-1)),VALUE(CH234),
(VALUE(LEFT(CH234,FIND(".",CH234)-1))))))</f>
        <v>-</v>
      </c>
      <c r="AQ234" s="82" t="str">
        <f t="shared" ref="AQ234:AQ297" si="179">IF(CI234="","",
IF(CI234="-","-",
IF(ISERROR(LEFT(CI234,FIND(".",CI234)-1)),VALUE(CI234),
(VALUE(LEFT(CI234,FIND(".",CI234)-1))))))</f>
        <v>-</v>
      </c>
      <c r="AR234" s="82" t="str">
        <f t="shared" ref="AR234:AR297" si="180">IF(CJ234="","",
IF(CJ234="-","-",
IF(ISERROR(LEFT(CJ234,FIND(".",CJ234)-1)),VALUE(CJ234),
(VALUE(LEFT(CJ234,FIND(".",CJ234)-1))))))</f>
        <v>-</v>
      </c>
      <c r="AT234" s="82">
        <f t="shared" ref="AT234:AT297" si="181">MAX($AK$40:$AK$140)</f>
        <v>10</v>
      </c>
      <c r="AU234" s="82" t="str">
        <f ca="1">IF(    MAX(OFFSET(AL234,0,0,MATCH("-",AL234:AL$638,0))) = 0,"",
IFERROR(MAX(OFFSET(AL234,0,0,MATCH("-",AL234:AL$638,0))),""))</f>
        <v/>
      </c>
      <c r="AV234" s="82" t="str">
        <f ca="1">IF(    MAX(OFFSET(AM234,0,0,MATCH("-",AM234:AM$638,0))) = 0,"",
IFERROR(MAX(OFFSET(AM234,0,0,MATCH("-",AM234:AM$638,0))),""))</f>
        <v/>
      </c>
      <c r="AW234" s="82" t="str">
        <f ca="1">IF(    MAX(OFFSET(AN234,0,0,MATCH("-",AN234:AN$638,0))) = 0,"",
IFERROR(MAX(OFFSET(AN234,0,0,MATCH("-",AN234:AN$638,0))),""))</f>
        <v/>
      </c>
      <c r="AX234" s="82" t="str">
        <f ca="1">IF(    MAX(OFFSET(AO234,0,0,MATCH("-",AO234:AO$638,0))) = 0,"",
IFERROR(MAX(OFFSET(AO234,0,0,MATCH("-",AO234:AO$638,0))),""))</f>
        <v/>
      </c>
      <c r="AY234" s="82" t="str">
        <f ca="1">IF(    MAX(OFFSET(AP234,0,0,MATCH("-",AP234:AP$638,0))) = 0,"",
IFERROR(MAX(OFFSET(AP234,0,0,MATCH("-",AP234:AP$638,0))),""))</f>
        <v/>
      </c>
      <c r="AZ234" s="82" t="str">
        <f ca="1">IF(    MAX(OFFSET(AQ234,0,0,MATCH("-",AQ234:AQ$638,0))) = 0,"",
IFERROR(MAX(OFFSET(AQ234,0,0,MATCH("-",AQ234:AQ$638,0))),""))</f>
        <v/>
      </c>
      <c r="BA234" s="82" t="str">
        <f ca="1">IF(    MAX(OFFSET(AR234,0,0,MATCH("-",AR234:AR$638,0))) = 0,"",
IFERROR(MAX(OFFSET(AR234,0,0,MATCH("-",AR234:AR$638,0))),""))</f>
        <v/>
      </c>
      <c r="BB234" s="112">
        <f t="shared" ref="BB234:BB297" ca="1" si="182">IF(AT234&lt;&gt;"",$BC$14/AT234*(AK234-1)-($BC$14)/2 + ($BC$14/AT234/2),0) +
IF(AU234&lt;&gt;"",$BC$14/AT234/AU234*(AL234-1)-($BC$14/AT234)/2 + ($BC$14/AT234/AU234/2),0) +
IF(AV234&lt;&gt;"",$BC$14/AT234/AU234/AV234*(AM234-1)-($BC$14/AT234/AU234)/2 + ($BC$14/AT234/AU234/AV234/2),0) +
IF(AW234&lt;&gt;"",$BC$14/AT234/AU234/AV234/AW234*(AN234-1)-($BC$14/AT234/AU234/AV234)/2 + ($BC$14/AT234/AU234/AV234/AW234/2),0) +
IF(AX234&lt;&gt;"",$BC$14/AT234/AU234/AV234/AW234/AX234*(AO234-1)-($BC$14/AT234/AU234/AV234/AW234)/2 + ($BC$14/AT234/AU234/AV234/AW234/AX234/2),0) +
IF(AY234&lt;&gt;"",$BC$14/AT234/AU234/AV234/AW234/AX234/AY234*(AP234-1)-($BC$14/AT234/AU234/AV234/AW234/AX234)/2 + ($BC$14/AT234/AU234/AV234/AW234/AX234/AY234/2),0)</f>
        <v>-198</v>
      </c>
      <c r="BC234" s="111" t="str">
        <f t="shared" ref="BC234:BC297" ca="1" si="183">INDIRECT("BC"&amp;19+AJ234)</f>
        <v>Radius</v>
      </c>
      <c r="BD234" s="112">
        <f t="shared" ref="BD234:BD297" ca="1" si="184">IF(AT234&lt;&gt;"", $BD$20 + (($BF$20/AT234) * (AK234 - 1)) - IF($BH$20=1,(($BF$20 / 2) - ($BF$20/AT234) / 2),0),0)
+IF(AU234&lt;&gt;"", $BD$21 + (($BF$21/AU234) * (AL234 - 1)) - IF($BH$21=1,(($BF$21 / 2) - ($BF$21/AU234) / 2),0),0)
+IF(AV234&lt;&gt;"", $BD$22 + (($BF$22/AV234) * (AM234 - 1)) - IF($BH$22=1,(($BF$22 / 2) - ($BF$22/AV234) / 2),0),0)
+IF(AW234&lt;&gt;"", $BD$23 + (($BF$23/AW234) * (AN234 - 1)) - IF($BH$23=1,(($BF$23 / 2) - ($BF$23/AW234) / 2),0),0)
+IF(AX234&lt;&gt;"", $BD$24 + (($BF$24/AX234) * (AO234 - 1)) - IF($BH$24=1,(($BF$24 / 2) - ($BF$24/AX234) / 2),0),0)
+IF(AY234&lt;&gt;"", $BD$25 + (($BF$25/AY234) * (AP234 - 1)) - IF($BH$25=1,(($BF$25 / 2) - ($BF$25/AY234) / 2),0),0)
+IF(AZ234&lt;&gt;"", $BD$26 + (($BF$26/AZ234) * (AQ234 - 1)) - IF($BH$26=1,(($BF$26 / 2) - ($BF$26/AZ234) / 2),0),0)
+IF(BA234&lt;&gt;"", $BD$27 + (($BF$27/BA234) * (AR234 - 1)) - IF($BH$27=1,(($BF$27 / 2) - ($BF$27/BA234) / 2),0),0)</f>
        <v>0</v>
      </c>
      <c r="BE234" s="111">
        <f t="shared" ref="BE234:BE297" ca="1" si="185">IF(AT234&lt;&gt;"", $BE$20 + (($BG$20/AT234) * (AK234 - 1)) - IF($BI$20=1,(($BG$20 / 2) - ($BG$20/AT234) / 2),0),0)
+IF(AU234&lt;&gt;"", $BE$21 + (($BG$21/AU234) * (AL234 - 1)) - IF($BI$21=1,(($BG$21 / 2) - ($BG$21/AU234) / 2),0),0)
+IF(AV234&lt;&gt;"", $BE$22 + (($BG$22/AV234) * (AM234 - 1)) - IF($BI$22=1,(($BG$22 / 2) - ($BG$22/AV234) / 2),0),0)
+IF(AW234&lt;&gt;"", $BE$23 + (($BG$23/AW234) * (AN234 - 1)) - IF($BI$23=1,(($BG$23 / 2) - ($BG$23/AW234) / 2),0),0)
+IF(AX234&lt;&gt;"", $BE$24 + (($BG$24/AX234) * (AO234 - 1)) - IF($BI$24=1,(($BG$24 / 2) - ($BG$24/AX234) / 2),0),0)
+IF(AY234&lt;&gt;"", $BE$25 + (($BG$25/AY234) * (AP234 - 1)) - IF($BI$25=1,(($BG$25 / 2) - ($BG$25/AY234) / 2),0),0)
+IF(AZ234&lt;&gt;"", $BE$26 + (($BG$26/AZ234) * (AQ234 - 1)) - IF($BI$26=1,(($BG$26 / 2) - ($BG$26/AZ234) / 2),0),0)
+IF(BA234&lt;&gt;"", $BE$27 + (($BG$27/BA234) * (AR234 - 1)) - IF($BI$27=1,(($BG$27 / 2) - ($BG$27/BA234) / 2),0),0)</f>
        <v>200</v>
      </c>
      <c r="BF234" s="113" t="e">
        <f t="shared" ref="BF234:BF297" ca="1" si="186">ROUND(BC234*COS(RADIANS(BB234+$BC$13)),2)+$BD$12</f>
        <v>#VALUE!</v>
      </c>
      <c r="BG234" s="113" t="e">
        <f t="shared" ref="BG234:BG297" ca="1" si="187">ROUND(BC234*SIN(RADIANS(BB234+$BC$13)),2)+$BE$12</f>
        <v>#VALUE!</v>
      </c>
      <c r="BH234" s="112">
        <f t="shared" ref="BH234:BH297" ca="1" si="188">BD234+$BD$12</f>
        <v>2000</v>
      </c>
      <c r="BI234" s="112">
        <f t="shared" ref="BI234:BI297" ca="1" si="189">BE234+$BE$12</f>
        <v>200</v>
      </c>
      <c r="BJ234" s="157"/>
      <c r="BK234" s="157"/>
      <c r="BL234" s="158" t="str">
        <f>scriv!AI196</f>
        <v/>
      </c>
      <c r="BM234" s="157"/>
      <c r="BN234" s="157" t="str">
        <f t="shared" ref="BN234:BN297" si="190">IF(D234="",$BN$36,"link")</f>
        <v>node</v>
      </c>
      <c r="BO234" s="157"/>
      <c r="BP234" s="159">
        <f t="shared" ref="BP234:BP297" ca="1" si="191">IF(AJ234&gt;0,INDIRECT("BP"&amp;19+AJ234),0)</f>
        <v>0</v>
      </c>
      <c r="BQ234" s="159">
        <f t="shared" ref="BQ234:BQ297" ca="1" si="192">IF(AJ234&gt;0,INDIRECT("BQ"&amp;19+AJ234),0)</f>
        <v>0</v>
      </c>
      <c r="BR234" s="159">
        <f t="shared" ref="BR234:BR297" si="193">$BR$36</f>
        <v>1</v>
      </c>
      <c r="BS234" s="159" t="str">
        <f t="shared" ref="BS234:BS297" si="194">$BS$36</f>
        <v>symbol</v>
      </c>
      <c r="BT234" s="157" t="str">
        <f ca="1">IF(scriv!V196&lt;&gt;"",scriv!V196,
IF(E234="",IFERROR(VLOOKUP(BL234,$AH$40:$BT$638,39,FALSE),$BT$36),
$BT$37))</f>
        <v>NodeSquare</v>
      </c>
      <c r="BU234" s="166">
        <f t="shared" ref="BU234:BU297" ca="1" si="195">IF(BN234&lt;&gt;"link",
IF($BE$10=0, ROUND(BF234,2),ROUND(BH234,2)),
IFERROR(VLOOKUP(BY234,$AH$40:$BQ$638,35,FALSE),1) )</f>
        <v>2000</v>
      </c>
      <c r="BV234" s="166">
        <f t="shared" ref="BV234:BV297" ca="1" si="196">IF(BN234&lt;&gt;"link",
IF($BE$10=0, ROUND(BG234,2),ROUND(BI234,2)),
IFERROR(VLOOKUP(BY234,$AH$40:$BQ$638,36,FALSE),1) )</f>
        <v>200</v>
      </c>
      <c r="BW234" s="166">
        <f t="shared" ref="BW234:BW297" ca="1" si="197">IFERROR(VLOOKUP(BZ234,$AH$40:$BQ$638,35,FALSE),0)</f>
        <v>0</v>
      </c>
      <c r="BX234" s="166">
        <f t="shared" ref="BX234:BX297" ca="1" si="198">IFERROR(VLOOKUP(BZ234,$AH$40:$BQ$638,36,FALSE),0)</f>
        <v>0</v>
      </c>
      <c r="BY234" s="180" t="str">
        <f t="shared" ref="BY234:BY297" si="199">D234</f>
        <v/>
      </c>
      <c r="BZ234" s="180" t="str">
        <f t="shared" ref="BZ234:BZ297" si="200">E234</f>
        <v/>
      </c>
      <c r="CA234" s="81" t="str">
        <f>IF(scriv!E196&lt;&gt;"",scriv!E196,"")</f>
        <v/>
      </c>
      <c r="CB234" s="82">
        <f t="shared" si="165"/>
        <v>0</v>
      </c>
      <c r="CC234" s="82">
        <f t="shared" ref="CC234:CC297" si="201">AF234</f>
        <v>0</v>
      </c>
      <c r="CD234" s="82" t="str">
        <f t="shared" ref="CD234:CD297" si="202">IF(CC234="","",
IF(ISERROR(RIGHT(CC234,LEN(CC234)-FIND(".",CC234))),"-",
RIGHT(CC234,LEN(CC234)-FIND(".",CC234))))</f>
        <v>-</v>
      </c>
      <c r="CE234" s="82" t="str">
        <f t="shared" ref="CE234:CE297" si="203">IF(CD234="","",
IF(ISERROR(RIGHT(CD234,LEN(CD234)-FIND(".",CD234))),"-",
RIGHT(CD234,LEN(CD234)-FIND(".",CD234))))</f>
        <v>-</v>
      </c>
      <c r="CF234" s="82" t="str">
        <f t="shared" ref="CF234:CF297" si="204">IF(CE234="","",
IF(ISERROR(RIGHT(CE234,LEN(CE234)-FIND(".",CE234))),"-",
RIGHT(CE234,LEN(CE234)-FIND(".",CE234))))</f>
        <v>-</v>
      </c>
      <c r="CG234" s="82" t="str">
        <f t="shared" ref="CG234:CG297" si="205">IF(CF234="","",
IF(ISERROR(RIGHT(CF234,LEN(CF234)-FIND(".",CF234))),"-",
RIGHT(CF234,LEN(CF234)-FIND(".",CF234))))</f>
        <v>-</v>
      </c>
      <c r="CH234" s="82" t="str">
        <f t="shared" ref="CH234:CH297" si="206">IF(CG234="","",
IF(ISERROR(RIGHT(CG234,LEN(CG234)-FIND(".",CG234))),"-",
RIGHT(CG234,LEN(CG234)-FIND(".",CG234))))</f>
        <v>-</v>
      </c>
      <c r="CI234" s="82" t="str">
        <f t="shared" ref="CI234:CI297" si="207">IF(CH234="","",
IF(ISERROR(RIGHT(CH234,LEN(CH234)-FIND(".",CH234))),"-",
RIGHT(CH234,LEN(CH234)-FIND(".",CH234))))</f>
        <v>-</v>
      </c>
      <c r="CJ234" s="82" t="str">
        <f t="shared" ref="CJ234:CJ297" si="208">IF(CI234="","",
IF(ISERROR(RIGHT(CI234,LEN(CI234)-FIND(".",CI234))),"-",
RIGHT(CI234,LEN(CI234)-FIND(".",CI234))))</f>
        <v>-</v>
      </c>
      <c r="CK234" s="82" t="str">
        <f t="shared" ref="CK234:CK297" si="209">IF(CJ234="","",
IF(ISERROR(RIGHT(CJ234,LEN(CJ234)-FIND(".",CJ234))),"-",
RIGHT(CJ234,LEN(CJ234)-FIND(".",CJ234))))</f>
        <v>-</v>
      </c>
    </row>
    <row r="235" spans="1:89" s="82" customFormat="1" ht="18" customHeight="1">
      <c r="A235" s="81" t="str">
        <f>scriv!AH197</f>
        <v/>
      </c>
      <c r="B235" s="81" t="str">
        <f>IF(scriv!D197&lt;&gt;"",scriv!D197,"")</f>
        <v/>
      </c>
      <c r="C235" s="81" t="str">
        <f>IF( scriv!AL197&lt;&gt;"", IF(D235&lt;&gt;"","connection ","")&amp;scriv!AL197,IF(D235&lt;&gt;"","connection",""))</f>
        <v/>
      </c>
      <c r="D235" s="82" t="str">
        <f>scriv!AJ197</f>
        <v/>
      </c>
      <c r="E235" s="82" t="str">
        <f>scriv!AK197</f>
        <v/>
      </c>
      <c r="F235" s="156">
        <f>ROW()</f>
        <v>235</v>
      </c>
      <c r="I235" s="81" t="str">
        <f>IF(scriv!AA197&lt;&gt;"",scriv!AA197,J235)</f>
        <v/>
      </c>
      <c r="J235" s="81" t="str">
        <f>IF(scriv!AB197&lt;&gt;"",scriv!AB197,"")</f>
        <v/>
      </c>
      <c r="K235" s="82" t="str">
        <f t="shared" si="166"/>
        <v>none</v>
      </c>
      <c r="L235" s="82" t="str">
        <f t="shared" si="167"/>
        <v>+++&amp;speakTT=</v>
      </c>
      <c r="M235" s="82" t="str">
        <f t="shared" si="164"/>
        <v>OpenClose</v>
      </c>
      <c r="N235" s="82" t="str">
        <f t="shared" si="168"/>
        <v/>
      </c>
      <c r="O235" s="119" t="str">
        <f t="shared" si="169"/>
        <v/>
      </c>
      <c r="P235" s="81" t="str">
        <f>IF(scriv!I197&lt;&gt;"",scriv!I197,"")</f>
        <v/>
      </c>
      <c r="Q235" s="81" t="str">
        <f>IF(scriv!J197&lt;&gt;"",scriv!J197,"")</f>
        <v/>
      </c>
      <c r="R235" s="81">
        <f>IF(scriv!K197&lt;&gt;"",scriv!K197,
IF(I235&lt;&gt;"",1,$R$36))</f>
        <v>0</v>
      </c>
      <c r="S235" s="81" t="str">
        <f>IF(scriv!L197&lt;&gt;"",scriv!L197,
IF(scriv!AB197&lt;&gt;"",$S$36,"none"))</f>
        <v>none</v>
      </c>
      <c r="T235" s="81" t="str">
        <f>IF(scriv!Q197&lt;&gt;"",scriv!Q197,"")</f>
        <v/>
      </c>
      <c r="U235" s="81" t="str">
        <f>IF(scriv!R197&lt;&gt;"",scriv!R197,"")</f>
        <v/>
      </c>
      <c r="V235" s="81" t="str">
        <f>IF(scriv!S197&lt;&gt;"",scriv!S197,"")</f>
        <v/>
      </c>
      <c r="W235" s="81" t="str">
        <f>IF(scriv!T197&lt;&gt;"",scriv!T197,"")</f>
        <v/>
      </c>
      <c r="X235" s="81" t="str">
        <f>IF($E235="",
( IF(scriv!AD197&lt;&gt;"", LEFT( scriv!AD197, FIND(",",scriv!AD197)-1) &amp; "=" &amp; $AH235 &amp; RIGHT( scriv!AD197, LEN(scriv!AD197) + 1 - FIND(",",scriv!AD197)),
  IF($X$36&lt;&gt;"",LEFT( X$36, FIND(",",X$36)-1) &amp; "=" &amp; $AH235 &amp; RIGHT( X$36, LEN(X$36) + 1 - FIND(",",X$36)),""))),
IF(scriv!M197&lt;&gt;"", LEFT( scriv!M197, FIND(",",scriv!M197)-1) &amp; "=" &amp; $AH235 &amp; RIGHT( scriv!M197, LEN(scriv!M197) + 1 - FIND(",",scriv!M197)),
LEFT( X$37, FIND(",",X$37)-1) &amp; "=" &amp; $AH235 &amp; RIGHT( X$37, LEN(X$37) + 1 - FIND(",",X$37))))</f>
        <v>fadeOn=,0.6</v>
      </c>
      <c r="Y235" s="81" t="str">
        <f>IF($E235="",
( IF(scriv!AE197&lt;&gt;"", LEFT( scriv!AE197, FIND(",",scriv!AE197)-1) &amp; "=" &amp; $AH235 &amp; RIGHT( scriv!AE197, LEN(scriv!AE197) + 1 - FIND(",",scriv!AE197)),
  IF($Y$36&lt;&gt;"",LEFT( Y$36, FIND(",",Y$36)-1) &amp; "=" &amp; $AH235 &amp; RIGHT( Y$36, LEN(Y$36) + 1 - FIND(",",Y$36)),""))),
IF(scriv!N197&lt;&gt;"", LEFT( scriv!N197, FIND(",",scriv!N197)-1) &amp; "=" &amp; $AH235 &amp; RIGHT( scriv!N197, LEN(scriv!N197) + 1 - FIND(",",scriv!N197)),
LEFT( Y$37, FIND(",",Y$37)-1) &amp; "=" &amp; $AH235 &amp; RIGHT( Y$37, LEN(Y$37) + 1 - FIND(",",Y$37))))</f>
        <v>fadeOff=,0.6</v>
      </c>
      <c r="Z235" s="81" t="str">
        <f>IF($E235="",
( IF(scriv!AF197&lt;&gt;"", LEFT( scriv!AF197, FIND(",",scriv!AF197)-1) &amp; "=" &amp; $AH235 &amp; RIGHT( scriv!AF197, LEN(scriv!AF197) + 1 - FIND(",",scriv!AF197)),
  IF($Z$36&lt;&gt;"",LEFT( Z$36, FIND(",",Z$36)-1) &amp; "=" &amp; $AH235 &amp; RIGHT( Z$36, LEN(Z$36) + 1 - FIND(",",Z$36)),""))),
IF(scriv!O197&lt;&gt;"", LEFT( scriv!O197, FIND(",",scriv!O197)-1) &amp; "=" &amp; $AH235 &amp; RIGHT( scriv!O197, LEN(scriv!O197) + 1 - FIND(",",scriv!O197)),
LEFT( Z$37, FIND(",",Z$37)-1) &amp; "=" &amp; $AH235 &amp; RIGHT( Z$37, LEN(Z$37) + 1 - FIND(",",Z$37))))</f>
        <v>drawOpen=,1.2</v>
      </c>
      <c r="AA235" s="81" t="str">
        <f>IF($E235="",
( IF(scriv!AG197&lt;&gt;"", LEFT( scriv!AG197, FIND(",",scriv!AG197)-1) &amp; "=" &amp; $AH235 &amp; RIGHT( scriv!AG197, LEN(scriv!AG197) + 1 - FIND(",",scriv!AG197)),
  IF($AA$36&lt;&gt;"",LEFT( AA$36, FIND(",",AA$36)-1) &amp; "=" &amp; $AH235 &amp; RIGHT( AA$36, LEN(AA$36) + 1 - FIND(",",AA$36)),""))),
IF(scriv!P197&lt;&gt;"", LEFT( scriv!P197, FIND(",",scriv!P197)-1) &amp; "=" &amp; $AH235 &amp; RIGHT( scriv!P197, LEN(scriv!P197) + 1 - FIND(",",scriv!P197)),
LEFT( AA$37, FIND(",",AA$37)-1) &amp; "=" &amp; $AH235 &amp; RIGHT( AA$37, LEN(AA$37) + 1 - FIND(",",AA$37))))</f>
        <v>drawClose=,1.2</v>
      </c>
      <c r="AB235" s="167" t="str">
        <f t="shared" si="163"/>
        <v>noTitle</v>
      </c>
      <c r="AC235" s="167"/>
      <c r="AD235" s="45"/>
      <c r="AE235" s="168"/>
      <c r="AF235" s="169">
        <f>IF(D235="",scriv!B197,"")</f>
        <v>0</v>
      </c>
      <c r="AG235" s="170" t="str">
        <f t="shared" si="170"/>
        <v/>
      </c>
      <c r="AH235" s="169" t="str">
        <f t="shared" si="171"/>
        <v/>
      </c>
      <c r="AI235" s="169" t="str">
        <f t="shared" si="172"/>
        <v/>
      </c>
      <c r="AJ235" s="86">
        <f>ROUNDDOWN( (LEN(scriv!B197)+1) / 2, 0 )</f>
        <v>0</v>
      </c>
      <c r="AK235" s="82">
        <f t="shared" si="173"/>
        <v>0</v>
      </c>
      <c r="AL235" s="82" t="str">
        <f t="shared" si="174"/>
        <v>-</v>
      </c>
      <c r="AM235" s="82" t="str">
        <f t="shared" si="175"/>
        <v>-</v>
      </c>
      <c r="AN235" s="82" t="str">
        <f t="shared" si="176"/>
        <v>-</v>
      </c>
      <c r="AO235" s="82" t="str">
        <f t="shared" si="177"/>
        <v>-</v>
      </c>
      <c r="AP235" s="82" t="str">
        <f t="shared" si="178"/>
        <v>-</v>
      </c>
      <c r="AQ235" s="82" t="str">
        <f t="shared" si="179"/>
        <v>-</v>
      </c>
      <c r="AR235" s="82" t="str">
        <f t="shared" si="180"/>
        <v>-</v>
      </c>
      <c r="AT235" s="82">
        <f t="shared" si="181"/>
        <v>10</v>
      </c>
      <c r="AU235" s="82" t="str">
        <f ca="1">IF(    MAX(OFFSET(AL235,0,0,MATCH("-",AL235:AL$638,0))) = 0,"",
IFERROR(MAX(OFFSET(AL235,0,0,MATCH("-",AL235:AL$638,0))),""))</f>
        <v/>
      </c>
      <c r="AV235" s="82" t="str">
        <f ca="1">IF(    MAX(OFFSET(AM235,0,0,MATCH("-",AM235:AM$638,0))) = 0,"",
IFERROR(MAX(OFFSET(AM235,0,0,MATCH("-",AM235:AM$638,0))),""))</f>
        <v/>
      </c>
      <c r="AW235" s="82" t="str">
        <f ca="1">IF(    MAX(OFFSET(AN235,0,0,MATCH("-",AN235:AN$638,0))) = 0,"",
IFERROR(MAX(OFFSET(AN235,0,0,MATCH("-",AN235:AN$638,0))),""))</f>
        <v/>
      </c>
      <c r="AX235" s="82" t="str">
        <f ca="1">IF(    MAX(OFFSET(AO235,0,0,MATCH("-",AO235:AO$638,0))) = 0,"",
IFERROR(MAX(OFFSET(AO235,0,0,MATCH("-",AO235:AO$638,0))),""))</f>
        <v/>
      </c>
      <c r="AY235" s="82" t="str">
        <f ca="1">IF(    MAX(OFFSET(AP235,0,0,MATCH("-",AP235:AP$638,0))) = 0,"",
IFERROR(MAX(OFFSET(AP235,0,0,MATCH("-",AP235:AP$638,0))),""))</f>
        <v/>
      </c>
      <c r="AZ235" s="82" t="str">
        <f ca="1">IF(    MAX(OFFSET(AQ235,0,0,MATCH("-",AQ235:AQ$638,0))) = 0,"",
IFERROR(MAX(OFFSET(AQ235,0,0,MATCH("-",AQ235:AQ$638,0))),""))</f>
        <v/>
      </c>
      <c r="BA235" s="82" t="str">
        <f ca="1">IF(    MAX(OFFSET(AR235,0,0,MATCH("-",AR235:AR$638,0))) = 0,"",
IFERROR(MAX(OFFSET(AR235,0,0,MATCH("-",AR235:AR$638,0))),""))</f>
        <v/>
      </c>
      <c r="BB235" s="112">
        <f t="shared" ca="1" si="182"/>
        <v>-198</v>
      </c>
      <c r="BC235" s="111" t="str">
        <f t="shared" ca="1" si="183"/>
        <v>Radius</v>
      </c>
      <c r="BD235" s="112">
        <f t="shared" ca="1" si="184"/>
        <v>0</v>
      </c>
      <c r="BE235" s="111">
        <f t="shared" ca="1" si="185"/>
        <v>200</v>
      </c>
      <c r="BF235" s="113" t="e">
        <f t="shared" ca="1" si="186"/>
        <v>#VALUE!</v>
      </c>
      <c r="BG235" s="113" t="e">
        <f t="shared" ca="1" si="187"/>
        <v>#VALUE!</v>
      </c>
      <c r="BH235" s="112">
        <f t="shared" ca="1" si="188"/>
        <v>2000</v>
      </c>
      <c r="BI235" s="112">
        <f t="shared" ca="1" si="189"/>
        <v>200</v>
      </c>
      <c r="BJ235" s="157"/>
      <c r="BK235" s="157"/>
      <c r="BL235" s="158" t="str">
        <f>scriv!AI197</f>
        <v/>
      </c>
      <c r="BM235" s="157"/>
      <c r="BN235" s="157" t="str">
        <f t="shared" si="190"/>
        <v>node</v>
      </c>
      <c r="BO235" s="157"/>
      <c r="BP235" s="159">
        <f t="shared" ca="1" si="191"/>
        <v>0</v>
      </c>
      <c r="BQ235" s="159">
        <f t="shared" ca="1" si="192"/>
        <v>0</v>
      </c>
      <c r="BR235" s="159">
        <f t="shared" si="193"/>
        <v>1</v>
      </c>
      <c r="BS235" s="159" t="str">
        <f t="shared" si="194"/>
        <v>symbol</v>
      </c>
      <c r="BT235" s="157" t="str">
        <f ca="1">IF(scriv!V197&lt;&gt;"",scriv!V197,
IF(E235="",IFERROR(VLOOKUP(BL235,$AH$40:$BT$638,39,FALSE),$BT$36),
$BT$37))</f>
        <v>NodeSquare</v>
      </c>
      <c r="BU235" s="166">
        <f t="shared" ca="1" si="195"/>
        <v>2000</v>
      </c>
      <c r="BV235" s="166">
        <f t="shared" ca="1" si="196"/>
        <v>200</v>
      </c>
      <c r="BW235" s="166">
        <f t="shared" ca="1" si="197"/>
        <v>0</v>
      </c>
      <c r="BX235" s="166">
        <f t="shared" ca="1" si="198"/>
        <v>0</v>
      </c>
      <c r="BY235" s="180" t="str">
        <f t="shared" si="199"/>
        <v/>
      </c>
      <c r="BZ235" s="180" t="str">
        <f t="shared" si="200"/>
        <v/>
      </c>
      <c r="CA235" s="81" t="str">
        <f>IF(scriv!E197&lt;&gt;"",scriv!E197,"")</f>
        <v/>
      </c>
      <c r="CB235" s="82">
        <f t="shared" si="165"/>
        <v>0</v>
      </c>
      <c r="CC235" s="82">
        <f t="shared" si="201"/>
        <v>0</v>
      </c>
      <c r="CD235" s="82" t="str">
        <f t="shared" si="202"/>
        <v>-</v>
      </c>
      <c r="CE235" s="82" t="str">
        <f t="shared" si="203"/>
        <v>-</v>
      </c>
      <c r="CF235" s="82" t="str">
        <f t="shared" si="204"/>
        <v>-</v>
      </c>
      <c r="CG235" s="82" t="str">
        <f t="shared" si="205"/>
        <v>-</v>
      </c>
      <c r="CH235" s="82" t="str">
        <f t="shared" si="206"/>
        <v>-</v>
      </c>
      <c r="CI235" s="82" t="str">
        <f t="shared" si="207"/>
        <v>-</v>
      </c>
      <c r="CJ235" s="82" t="str">
        <f t="shared" si="208"/>
        <v>-</v>
      </c>
      <c r="CK235" s="82" t="str">
        <f t="shared" si="209"/>
        <v>-</v>
      </c>
    </row>
    <row r="236" spans="1:89" s="82" customFormat="1" ht="18" customHeight="1">
      <c r="A236" s="81" t="str">
        <f>scriv!AH198</f>
        <v/>
      </c>
      <c r="B236" s="81" t="str">
        <f>IF(scriv!D198&lt;&gt;"",scriv!D198,"")</f>
        <v/>
      </c>
      <c r="C236" s="81" t="str">
        <f>IF( scriv!AL198&lt;&gt;"", IF(D236&lt;&gt;"","connection ","")&amp;scriv!AL198,IF(D236&lt;&gt;"","connection",""))</f>
        <v/>
      </c>
      <c r="D236" s="82" t="str">
        <f>scriv!AJ198</f>
        <v/>
      </c>
      <c r="E236" s="82" t="str">
        <f>scriv!AK198</f>
        <v/>
      </c>
      <c r="F236" s="156">
        <f>ROW()</f>
        <v>236</v>
      </c>
      <c r="I236" s="81" t="str">
        <f>IF(scriv!AA198&lt;&gt;"",scriv!AA198,J236)</f>
        <v/>
      </c>
      <c r="J236" s="81" t="str">
        <f>IF(scriv!AB198&lt;&gt;"",scriv!AB198,"")</f>
        <v/>
      </c>
      <c r="K236" s="82" t="str">
        <f t="shared" si="166"/>
        <v>none</v>
      </c>
      <c r="L236" s="82" t="str">
        <f t="shared" si="167"/>
        <v>+++&amp;speakTT=</v>
      </c>
      <c r="M236" s="82" t="str">
        <f t="shared" si="164"/>
        <v>OpenClose</v>
      </c>
      <c r="N236" s="82" t="str">
        <f t="shared" si="168"/>
        <v/>
      </c>
      <c r="O236" s="119" t="str">
        <f t="shared" si="169"/>
        <v/>
      </c>
      <c r="P236" s="81" t="str">
        <f>IF(scriv!I198&lt;&gt;"",scriv!I198,"")</f>
        <v/>
      </c>
      <c r="Q236" s="81" t="str">
        <f>IF(scriv!J198&lt;&gt;"",scriv!J198,"")</f>
        <v/>
      </c>
      <c r="R236" s="81">
        <f>IF(scriv!K198&lt;&gt;"",scriv!K198,
IF(I236&lt;&gt;"",1,$R$36))</f>
        <v>0</v>
      </c>
      <c r="S236" s="81" t="str">
        <f>IF(scriv!L198&lt;&gt;"",scriv!L198,
IF(scriv!AB198&lt;&gt;"",$S$36,"none"))</f>
        <v>none</v>
      </c>
      <c r="T236" s="81" t="str">
        <f>IF(scriv!Q198&lt;&gt;"",scriv!Q198,"")</f>
        <v/>
      </c>
      <c r="U236" s="81" t="str">
        <f>IF(scriv!R198&lt;&gt;"",scriv!R198,"")</f>
        <v/>
      </c>
      <c r="V236" s="81" t="str">
        <f>IF(scriv!S198&lt;&gt;"",scriv!S198,"")</f>
        <v/>
      </c>
      <c r="W236" s="81" t="str">
        <f>IF(scriv!T198&lt;&gt;"",scriv!T198,"")</f>
        <v/>
      </c>
      <c r="X236" s="81" t="str">
        <f>IF($E236="",
( IF(scriv!AD198&lt;&gt;"", LEFT( scriv!AD198, FIND(",",scriv!AD198)-1) &amp; "=" &amp; $AH236 &amp; RIGHT( scriv!AD198, LEN(scriv!AD198) + 1 - FIND(",",scriv!AD198)),
  IF($X$36&lt;&gt;"",LEFT( X$36, FIND(",",X$36)-1) &amp; "=" &amp; $AH236 &amp; RIGHT( X$36, LEN(X$36) + 1 - FIND(",",X$36)),""))),
IF(scriv!M198&lt;&gt;"", LEFT( scriv!M198, FIND(",",scriv!M198)-1) &amp; "=" &amp; $AH236 &amp; RIGHT( scriv!M198, LEN(scriv!M198) + 1 - FIND(",",scriv!M198)),
LEFT( X$37, FIND(",",X$37)-1) &amp; "=" &amp; $AH236 &amp; RIGHT( X$37, LEN(X$37) + 1 - FIND(",",X$37))))</f>
        <v>fadeOn=,0.6</v>
      </c>
      <c r="Y236" s="81" t="str">
        <f>IF($E236="",
( IF(scriv!AE198&lt;&gt;"", LEFT( scriv!AE198, FIND(",",scriv!AE198)-1) &amp; "=" &amp; $AH236 &amp; RIGHT( scriv!AE198, LEN(scriv!AE198) + 1 - FIND(",",scriv!AE198)),
  IF($Y$36&lt;&gt;"",LEFT( Y$36, FIND(",",Y$36)-1) &amp; "=" &amp; $AH236 &amp; RIGHT( Y$36, LEN(Y$36) + 1 - FIND(",",Y$36)),""))),
IF(scriv!N198&lt;&gt;"", LEFT( scriv!N198, FIND(",",scriv!N198)-1) &amp; "=" &amp; $AH236 &amp; RIGHT( scriv!N198, LEN(scriv!N198) + 1 - FIND(",",scriv!N198)),
LEFT( Y$37, FIND(",",Y$37)-1) &amp; "=" &amp; $AH236 &amp; RIGHT( Y$37, LEN(Y$37) + 1 - FIND(",",Y$37))))</f>
        <v>fadeOff=,0.6</v>
      </c>
      <c r="Z236" s="81" t="str">
        <f>IF($E236="",
( IF(scriv!AF198&lt;&gt;"", LEFT( scriv!AF198, FIND(",",scriv!AF198)-1) &amp; "=" &amp; $AH236 &amp; RIGHT( scriv!AF198, LEN(scriv!AF198) + 1 - FIND(",",scriv!AF198)),
  IF($Z$36&lt;&gt;"",LEFT( Z$36, FIND(",",Z$36)-1) &amp; "=" &amp; $AH236 &amp; RIGHT( Z$36, LEN(Z$36) + 1 - FIND(",",Z$36)),""))),
IF(scriv!O198&lt;&gt;"", LEFT( scriv!O198, FIND(",",scriv!O198)-1) &amp; "=" &amp; $AH236 &amp; RIGHT( scriv!O198, LEN(scriv!O198) + 1 - FIND(",",scriv!O198)),
LEFT( Z$37, FIND(",",Z$37)-1) &amp; "=" &amp; $AH236 &amp; RIGHT( Z$37, LEN(Z$37) + 1 - FIND(",",Z$37))))</f>
        <v>drawOpen=,1.2</v>
      </c>
      <c r="AA236" s="81" t="str">
        <f>IF($E236="",
( IF(scriv!AG198&lt;&gt;"", LEFT( scriv!AG198, FIND(",",scriv!AG198)-1) &amp; "=" &amp; $AH236 &amp; RIGHT( scriv!AG198, LEN(scriv!AG198) + 1 - FIND(",",scriv!AG198)),
  IF($AA$36&lt;&gt;"",LEFT( AA$36, FIND(",",AA$36)-1) &amp; "=" &amp; $AH236 &amp; RIGHT( AA$36, LEN(AA$36) + 1 - FIND(",",AA$36)),""))),
IF(scriv!P198&lt;&gt;"", LEFT( scriv!P198, FIND(",",scriv!P198)-1) &amp; "=" &amp; $AH236 &amp; RIGHT( scriv!P198, LEN(scriv!P198) + 1 - FIND(",",scriv!P198)),
LEFT( AA$37, FIND(",",AA$37)-1) &amp; "=" &amp; $AH236 &amp; RIGHT( AA$37, LEN(AA$37) + 1 - FIND(",",AA$37))))</f>
        <v>drawClose=,1.2</v>
      </c>
      <c r="AB236" s="167" t="str">
        <f t="shared" si="163"/>
        <v>noTitle</v>
      </c>
      <c r="AC236" s="167"/>
      <c r="AD236" s="45"/>
      <c r="AE236" s="168"/>
      <c r="AF236" s="169">
        <f>IF(D236="",scriv!B198,"")</f>
        <v>0</v>
      </c>
      <c r="AG236" s="170" t="str">
        <f t="shared" si="170"/>
        <v/>
      </c>
      <c r="AH236" s="169" t="str">
        <f t="shared" si="171"/>
        <v/>
      </c>
      <c r="AI236" s="169" t="str">
        <f t="shared" si="172"/>
        <v/>
      </c>
      <c r="AJ236" s="86">
        <f>ROUNDDOWN( (LEN(scriv!B198)+1) / 2, 0 )</f>
        <v>0</v>
      </c>
      <c r="AK236" s="82">
        <f t="shared" si="173"/>
        <v>0</v>
      </c>
      <c r="AL236" s="82" t="str">
        <f t="shared" si="174"/>
        <v>-</v>
      </c>
      <c r="AM236" s="82" t="str">
        <f t="shared" si="175"/>
        <v>-</v>
      </c>
      <c r="AN236" s="82" t="str">
        <f t="shared" si="176"/>
        <v>-</v>
      </c>
      <c r="AO236" s="82" t="str">
        <f t="shared" si="177"/>
        <v>-</v>
      </c>
      <c r="AP236" s="82" t="str">
        <f t="shared" si="178"/>
        <v>-</v>
      </c>
      <c r="AQ236" s="82" t="str">
        <f t="shared" si="179"/>
        <v>-</v>
      </c>
      <c r="AR236" s="82" t="str">
        <f t="shared" si="180"/>
        <v>-</v>
      </c>
      <c r="AT236" s="82">
        <f t="shared" si="181"/>
        <v>10</v>
      </c>
      <c r="AU236" s="82" t="str">
        <f ca="1">IF(    MAX(OFFSET(AL236,0,0,MATCH("-",AL236:AL$638,0))) = 0,"",
IFERROR(MAX(OFFSET(AL236,0,0,MATCH("-",AL236:AL$638,0))),""))</f>
        <v/>
      </c>
      <c r="AV236" s="82" t="str">
        <f ca="1">IF(    MAX(OFFSET(AM236,0,0,MATCH("-",AM236:AM$638,0))) = 0,"",
IFERROR(MAX(OFFSET(AM236,0,0,MATCH("-",AM236:AM$638,0))),""))</f>
        <v/>
      </c>
      <c r="AW236" s="82" t="str">
        <f ca="1">IF(    MAX(OFFSET(AN236,0,0,MATCH("-",AN236:AN$638,0))) = 0,"",
IFERROR(MAX(OFFSET(AN236,0,0,MATCH("-",AN236:AN$638,0))),""))</f>
        <v/>
      </c>
      <c r="AX236" s="82" t="str">
        <f ca="1">IF(    MAX(OFFSET(AO236,0,0,MATCH("-",AO236:AO$638,0))) = 0,"",
IFERROR(MAX(OFFSET(AO236,0,0,MATCH("-",AO236:AO$638,0))),""))</f>
        <v/>
      </c>
      <c r="AY236" s="82" t="str">
        <f ca="1">IF(    MAX(OFFSET(AP236,0,0,MATCH("-",AP236:AP$638,0))) = 0,"",
IFERROR(MAX(OFFSET(AP236,0,0,MATCH("-",AP236:AP$638,0))),""))</f>
        <v/>
      </c>
      <c r="AZ236" s="82" t="str">
        <f ca="1">IF(    MAX(OFFSET(AQ236,0,0,MATCH("-",AQ236:AQ$638,0))) = 0,"",
IFERROR(MAX(OFFSET(AQ236,0,0,MATCH("-",AQ236:AQ$638,0))),""))</f>
        <v/>
      </c>
      <c r="BA236" s="82" t="str">
        <f ca="1">IF(    MAX(OFFSET(AR236,0,0,MATCH("-",AR236:AR$638,0))) = 0,"",
IFERROR(MAX(OFFSET(AR236,0,0,MATCH("-",AR236:AR$638,0))),""))</f>
        <v/>
      </c>
      <c r="BB236" s="112">
        <f t="shared" ca="1" si="182"/>
        <v>-198</v>
      </c>
      <c r="BC236" s="111" t="str">
        <f t="shared" ca="1" si="183"/>
        <v>Radius</v>
      </c>
      <c r="BD236" s="112">
        <f t="shared" ca="1" si="184"/>
        <v>0</v>
      </c>
      <c r="BE236" s="111">
        <f t="shared" ca="1" si="185"/>
        <v>200</v>
      </c>
      <c r="BF236" s="113" t="e">
        <f t="shared" ca="1" si="186"/>
        <v>#VALUE!</v>
      </c>
      <c r="BG236" s="113" t="e">
        <f t="shared" ca="1" si="187"/>
        <v>#VALUE!</v>
      </c>
      <c r="BH236" s="112">
        <f t="shared" ca="1" si="188"/>
        <v>2000</v>
      </c>
      <c r="BI236" s="112">
        <f t="shared" ca="1" si="189"/>
        <v>200</v>
      </c>
      <c r="BJ236" s="157"/>
      <c r="BK236" s="157"/>
      <c r="BL236" s="158" t="str">
        <f>scriv!AI198</f>
        <v/>
      </c>
      <c r="BM236" s="157"/>
      <c r="BN236" s="157" t="str">
        <f t="shared" si="190"/>
        <v>node</v>
      </c>
      <c r="BO236" s="157"/>
      <c r="BP236" s="159">
        <f t="shared" ca="1" si="191"/>
        <v>0</v>
      </c>
      <c r="BQ236" s="159">
        <f t="shared" ca="1" si="192"/>
        <v>0</v>
      </c>
      <c r="BR236" s="159">
        <f t="shared" si="193"/>
        <v>1</v>
      </c>
      <c r="BS236" s="159" t="str">
        <f t="shared" si="194"/>
        <v>symbol</v>
      </c>
      <c r="BT236" s="157" t="str">
        <f ca="1">IF(scriv!V198&lt;&gt;"",scriv!V198,
IF(E236="",IFERROR(VLOOKUP(BL236,$AH$40:$BT$638,39,FALSE),$BT$36),
$BT$37))</f>
        <v>NodeSquare</v>
      </c>
      <c r="BU236" s="166">
        <f t="shared" ca="1" si="195"/>
        <v>2000</v>
      </c>
      <c r="BV236" s="166">
        <f t="shared" ca="1" si="196"/>
        <v>200</v>
      </c>
      <c r="BW236" s="166">
        <f t="shared" ca="1" si="197"/>
        <v>0</v>
      </c>
      <c r="BX236" s="166">
        <f t="shared" ca="1" si="198"/>
        <v>0</v>
      </c>
      <c r="BY236" s="180" t="str">
        <f t="shared" si="199"/>
        <v/>
      </c>
      <c r="BZ236" s="180" t="str">
        <f t="shared" si="200"/>
        <v/>
      </c>
      <c r="CA236" s="81" t="str">
        <f>IF(scriv!E198&lt;&gt;"",scriv!E198,"")</f>
        <v/>
      </c>
      <c r="CB236" s="82">
        <f t="shared" si="165"/>
        <v>0</v>
      </c>
      <c r="CC236" s="82">
        <f t="shared" si="201"/>
        <v>0</v>
      </c>
      <c r="CD236" s="82" t="str">
        <f t="shared" si="202"/>
        <v>-</v>
      </c>
      <c r="CE236" s="82" t="str">
        <f t="shared" si="203"/>
        <v>-</v>
      </c>
      <c r="CF236" s="82" t="str">
        <f t="shared" si="204"/>
        <v>-</v>
      </c>
      <c r="CG236" s="82" t="str">
        <f t="shared" si="205"/>
        <v>-</v>
      </c>
      <c r="CH236" s="82" t="str">
        <f t="shared" si="206"/>
        <v>-</v>
      </c>
      <c r="CI236" s="82" t="str">
        <f t="shared" si="207"/>
        <v>-</v>
      </c>
      <c r="CJ236" s="82" t="str">
        <f t="shared" si="208"/>
        <v>-</v>
      </c>
      <c r="CK236" s="82" t="str">
        <f t="shared" si="209"/>
        <v>-</v>
      </c>
    </row>
    <row r="237" spans="1:89" s="82" customFormat="1" ht="18" customHeight="1">
      <c r="A237" s="81" t="str">
        <f>scriv!AH199</f>
        <v/>
      </c>
      <c r="B237" s="81" t="str">
        <f>IF(scriv!D199&lt;&gt;"",scriv!D199,"")</f>
        <v/>
      </c>
      <c r="C237" s="81" t="str">
        <f>IF( scriv!AL199&lt;&gt;"", IF(D237&lt;&gt;"","connection ","")&amp;scriv!AL199,IF(D237&lt;&gt;"","connection",""))</f>
        <v/>
      </c>
      <c r="D237" s="82" t="str">
        <f>scriv!AJ199</f>
        <v/>
      </c>
      <c r="E237" s="82" t="str">
        <f>scriv!AK199</f>
        <v/>
      </c>
      <c r="F237" s="156">
        <f>ROW()</f>
        <v>237</v>
      </c>
      <c r="I237" s="81" t="str">
        <f>IF(scriv!AA199&lt;&gt;"",scriv!AA199,J237)</f>
        <v/>
      </c>
      <c r="J237" s="81" t="str">
        <f>IF(scriv!AB199&lt;&gt;"",scriv!AB199,"")</f>
        <v/>
      </c>
      <c r="K237" s="82" t="str">
        <f t="shared" si="166"/>
        <v>none</v>
      </c>
      <c r="L237" s="82" t="str">
        <f t="shared" si="167"/>
        <v>+++&amp;speakTT=</v>
      </c>
      <c r="M237" s="82" t="str">
        <f t="shared" si="164"/>
        <v>OpenClose</v>
      </c>
      <c r="N237" s="82" t="str">
        <f t="shared" si="168"/>
        <v/>
      </c>
      <c r="O237" s="119" t="str">
        <f t="shared" si="169"/>
        <v/>
      </c>
      <c r="P237" s="81" t="str">
        <f>IF(scriv!I199&lt;&gt;"",scriv!I199,"")</f>
        <v/>
      </c>
      <c r="Q237" s="81" t="str">
        <f>IF(scriv!J199&lt;&gt;"",scriv!J199,"")</f>
        <v/>
      </c>
      <c r="R237" s="81">
        <f>IF(scriv!K199&lt;&gt;"",scriv!K199,
IF(I237&lt;&gt;"",1,$R$36))</f>
        <v>0</v>
      </c>
      <c r="S237" s="81" t="str">
        <f>IF(scriv!L199&lt;&gt;"",scriv!L199,
IF(scriv!AB199&lt;&gt;"",$S$36,"none"))</f>
        <v>none</v>
      </c>
      <c r="T237" s="81" t="str">
        <f>IF(scriv!Q199&lt;&gt;"",scriv!Q199,"")</f>
        <v/>
      </c>
      <c r="U237" s="81" t="str">
        <f>IF(scriv!R199&lt;&gt;"",scriv!R199,"")</f>
        <v/>
      </c>
      <c r="V237" s="81" t="str">
        <f>IF(scriv!S199&lt;&gt;"",scriv!S199,"")</f>
        <v/>
      </c>
      <c r="W237" s="81" t="str">
        <f>IF(scriv!T199&lt;&gt;"",scriv!T199,"")</f>
        <v/>
      </c>
      <c r="X237" s="81" t="str">
        <f>IF($E237="",
( IF(scriv!AD199&lt;&gt;"", LEFT( scriv!AD199, FIND(",",scriv!AD199)-1) &amp; "=" &amp; $AH237 &amp; RIGHT( scriv!AD199, LEN(scriv!AD199) + 1 - FIND(",",scriv!AD199)),
  IF($X$36&lt;&gt;"",LEFT( X$36, FIND(",",X$36)-1) &amp; "=" &amp; $AH237 &amp; RIGHT( X$36, LEN(X$36) + 1 - FIND(",",X$36)),""))),
IF(scriv!M199&lt;&gt;"", LEFT( scriv!M199, FIND(",",scriv!M199)-1) &amp; "=" &amp; $AH237 &amp; RIGHT( scriv!M199, LEN(scriv!M199) + 1 - FIND(",",scriv!M199)),
LEFT( X$37, FIND(",",X$37)-1) &amp; "=" &amp; $AH237 &amp; RIGHT( X$37, LEN(X$37) + 1 - FIND(",",X$37))))</f>
        <v>fadeOn=,0.6</v>
      </c>
      <c r="Y237" s="81" t="str">
        <f>IF($E237="",
( IF(scriv!AE199&lt;&gt;"", LEFT( scriv!AE199, FIND(",",scriv!AE199)-1) &amp; "=" &amp; $AH237 &amp; RIGHT( scriv!AE199, LEN(scriv!AE199) + 1 - FIND(",",scriv!AE199)),
  IF($Y$36&lt;&gt;"",LEFT( Y$36, FIND(",",Y$36)-1) &amp; "=" &amp; $AH237 &amp; RIGHT( Y$36, LEN(Y$36) + 1 - FIND(",",Y$36)),""))),
IF(scriv!N199&lt;&gt;"", LEFT( scriv!N199, FIND(",",scriv!N199)-1) &amp; "=" &amp; $AH237 &amp; RIGHT( scriv!N199, LEN(scriv!N199) + 1 - FIND(",",scriv!N199)),
LEFT( Y$37, FIND(",",Y$37)-1) &amp; "=" &amp; $AH237 &amp; RIGHT( Y$37, LEN(Y$37) + 1 - FIND(",",Y$37))))</f>
        <v>fadeOff=,0.6</v>
      </c>
      <c r="Z237" s="81" t="str">
        <f>IF($E237="",
( IF(scriv!AF199&lt;&gt;"", LEFT( scriv!AF199, FIND(",",scriv!AF199)-1) &amp; "=" &amp; $AH237 &amp; RIGHT( scriv!AF199, LEN(scriv!AF199) + 1 - FIND(",",scriv!AF199)),
  IF($Z$36&lt;&gt;"",LEFT( Z$36, FIND(",",Z$36)-1) &amp; "=" &amp; $AH237 &amp; RIGHT( Z$36, LEN(Z$36) + 1 - FIND(",",Z$36)),""))),
IF(scriv!O199&lt;&gt;"", LEFT( scriv!O199, FIND(",",scriv!O199)-1) &amp; "=" &amp; $AH237 &amp; RIGHT( scriv!O199, LEN(scriv!O199) + 1 - FIND(",",scriv!O199)),
LEFT( Z$37, FIND(",",Z$37)-1) &amp; "=" &amp; $AH237 &amp; RIGHT( Z$37, LEN(Z$37) + 1 - FIND(",",Z$37))))</f>
        <v>drawOpen=,1.2</v>
      </c>
      <c r="AA237" s="81" t="str">
        <f>IF($E237="",
( IF(scriv!AG199&lt;&gt;"", LEFT( scriv!AG199, FIND(",",scriv!AG199)-1) &amp; "=" &amp; $AH237 &amp; RIGHT( scriv!AG199, LEN(scriv!AG199) + 1 - FIND(",",scriv!AG199)),
  IF($AA$36&lt;&gt;"",LEFT( AA$36, FIND(",",AA$36)-1) &amp; "=" &amp; $AH237 &amp; RIGHT( AA$36, LEN(AA$36) + 1 - FIND(",",AA$36)),""))),
IF(scriv!P199&lt;&gt;"", LEFT( scriv!P199, FIND(",",scriv!P199)-1) &amp; "=" &amp; $AH237 &amp; RIGHT( scriv!P199, LEN(scriv!P199) + 1 - FIND(",",scriv!P199)),
LEFT( AA$37, FIND(",",AA$37)-1) &amp; "=" &amp; $AH237 &amp; RIGHT( AA$37, LEN(AA$37) + 1 - FIND(",",AA$37))))</f>
        <v>drawClose=,1.2</v>
      </c>
      <c r="AB237" s="167" t="str">
        <f t="shared" si="163"/>
        <v>noTitle</v>
      </c>
      <c r="AC237" s="167"/>
      <c r="AD237" s="45"/>
      <c r="AE237" s="168"/>
      <c r="AF237" s="169">
        <f>IF(D237="",scriv!B199,"")</f>
        <v>0</v>
      </c>
      <c r="AG237" s="170" t="str">
        <f t="shared" si="170"/>
        <v/>
      </c>
      <c r="AH237" s="169" t="str">
        <f t="shared" si="171"/>
        <v/>
      </c>
      <c r="AI237" s="169" t="str">
        <f t="shared" si="172"/>
        <v/>
      </c>
      <c r="AJ237" s="86">
        <f>ROUNDDOWN( (LEN(scriv!B199)+1) / 2, 0 )</f>
        <v>0</v>
      </c>
      <c r="AK237" s="82">
        <f t="shared" si="173"/>
        <v>0</v>
      </c>
      <c r="AL237" s="82" t="str">
        <f t="shared" si="174"/>
        <v>-</v>
      </c>
      <c r="AM237" s="82" t="str">
        <f t="shared" si="175"/>
        <v>-</v>
      </c>
      <c r="AN237" s="82" t="str">
        <f t="shared" si="176"/>
        <v>-</v>
      </c>
      <c r="AO237" s="82" t="str">
        <f t="shared" si="177"/>
        <v>-</v>
      </c>
      <c r="AP237" s="82" t="str">
        <f t="shared" si="178"/>
        <v>-</v>
      </c>
      <c r="AQ237" s="82" t="str">
        <f t="shared" si="179"/>
        <v>-</v>
      </c>
      <c r="AR237" s="82" t="str">
        <f t="shared" si="180"/>
        <v>-</v>
      </c>
      <c r="AT237" s="82">
        <f t="shared" si="181"/>
        <v>10</v>
      </c>
      <c r="AU237" s="82" t="str">
        <f ca="1">IF(    MAX(OFFSET(AL237,0,0,MATCH("-",AL237:AL$638,0))) = 0,"",
IFERROR(MAX(OFFSET(AL237,0,0,MATCH("-",AL237:AL$638,0))),""))</f>
        <v/>
      </c>
      <c r="AV237" s="82" t="str">
        <f ca="1">IF(    MAX(OFFSET(AM237,0,0,MATCH("-",AM237:AM$638,0))) = 0,"",
IFERROR(MAX(OFFSET(AM237,0,0,MATCH("-",AM237:AM$638,0))),""))</f>
        <v/>
      </c>
      <c r="AW237" s="82" t="str">
        <f ca="1">IF(    MAX(OFFSET(AN237,0,0,MATCH("-",AN237:AN$638,0))) = 0,"",
IFERROR(MAX(OFFSET(AN237,0,0,MATCH("-",AN237:AN$638,0))),""))</f>
        <v/>
      </c>
      <c r="AX237" s="82" t="str">
        <f ca="1">IF(    MAX(OFFSET(AO237,0,0,MATCH("-",AO237:AO$638,0))) = 0,"",
IFERROR(MAX(OFFSET(AO237,0,0,MATCH("-",AO237:AO$638,0))),""))</f>
        <v/>
      </c>
      <c r="AY237" s="82" t="str">
        <f ca="1">IF(    MAX(OFFSET(AP237,0,0,MATCH("-",AP237:AP$638,0))) = 0,"",
IFERROR(MAX(OFFSET(AP237,0,0,MATCH("-",AP237:AP$638,0))),""))</f>
        <v/>
      </c>
      <c r="AZ237" s="82" t="str">
        <f ca="1">IF(    MAX(OFFSET(AQ237,0,0,MATCH("-",AQ237:AQ$638,0))) = 0,"",
IFERROR(MAX(OFFSET(AQ237,0,0,MATCH("-",AQ237:AQ$638,0))),""))</f>
        <v/>
      </c>
      <c r="BA237" s="82" t="str">
        <f ca="1">IF(    MAX(OFFSET(AR237,0,0,MATCH("-",AR237:AR$638,0))) = 0,"",
IFERROR(MAX(OFFSET(AR237,0,0,MATCH("-",AR237:AR$638,0))),""))</f>
        <v/>
      </c>
      <c r="BB237" s="112">
        <f t="shared" ca="1" si="182"/>
        <v>-198</v>
      </c>
      <c r="BC237" s="111" t="str">
        <f t="shared" ca="1" si="183"/>
        <v>Radius</v>
      </c>
      <c r="BD237" s="112">
        <f t="shared" ca="1" si="184"/>
        <v>0</v>
      </c>
      <c r="BE237" s="111">
        <f t="shared" ca="1" si="185"/>
        <v>200</v>
      </c>
      <c r="BF237" s="113" t="e">
        <f t="shared" ca="1" si="186"/>
        <v>#VALUE!</v>
      </c>
      <c r="BG237" s="113" t="e">
        <f t="shared" ca="1" si="187"/>
        <v>#VALUE!</v>
      </c>
      <c r="BH237" s="112">
        <f t="shared" ca="1" si="188"/>
        <v>2000</v>
      </c>
      <c r="BI237" s="112">
        <f t="shared" ca="1" si="189"/>
        <v>200</v>
      </c>
      <c r="BJ237" s="157"/>
      <c r="BK237" s="157"/>
      <c r="BL237" s="158" t="str">
        <f>scriv!AI199</f>
        <v/>
      </c>
      <c r="BM237" s="157"/>
      <c r="BN237" s="157" t="str">
        <f t="shared" si="190"/>
        <v>node</v>
      </c>
      <c r="BO237" s="157"/>
      <c r="BP237" s="159">
        <f t="shared" ca="1" si="191"/>
        <v>0</v>
      </c>
      <c r="BQ237" s="159">
        <f t="shared" ca="1" si="192"/>
        <v>0</v>
      </c>
      <c r="BR237" s="159">
        <f t="shared" si="193"/>
        <v>1</v>
      </c>
      <c r="BS237" s="159" t="str">
        <f t="shared" si="194"/>
        <v>symbol</v>
      </c>
      <c r="BT237" s="157" t="str">
        <f ca="1">IF(scriv!V199&lt;&gt;"",scriv!V199,
IF(E237="",IFERROR(VLOOKUP(BL237,$AH$40:$BT$638,39,FALSE),$BT$36),
$BT$37))</f>
        <v>10M</v>
      </c>
      <c r="BU237" s="166">
        <f t="shared" ca="1" si="195"/>
        <v>2000</v>
      </c>
      <c r="BV237" s="166">
        <f t="shared" ca="1" si="196"/>
        <v>200</v>
      </c>
      <c r="BW237" s="166">
        <f t="shared" ca="1" si="197"/>
        <v>0</v>
      </c>
      <c r="BX237" s="166">
        <f t="shared" ca="1" si="198"/>
        <v>0</v>
      </c>
      <c r="BY237" s="180" t="str">
        <f t="shared" si="199"/>
        <v/>
      </c>
      <c r="BZ237" s="180" t="str">
        <f t="shared" si="200"/>
        <v/>
      </c>
      <c r="CA237" s="81" t="str">
        <f>IF(scriv!E199&lt;&gt;"",scriv!E199,"")</f>
        <v/>
      </c>
      <c r="CB237" s="82">
        <f t="shared" si="165"/>
        <v>0</v>
      </c>
      <c r="CC237" s="82">
        <f t="shared" si="201"/>
        <v>0</v>
      </c>
      <c r="CD237" s="82" t="str">
        <f t="shared" si="202"/>
        <v>-</v>
      </c>
      <c r="CE237" s="82" t="str">
        <f t="shared" si="203"/>
        <v>-</v>
      </c>
      <c r="CF237" s="82" t="str">
        <f t="shared" si="204"/>
        <v>-</v>
      </c>
      <c r="CG237" s="82" t="str">
        <f t="shared" si="205"/>
        <v>-</v>
      </c>
      <c r="CH237" s="82" t="str">
        <f t="shared" si="206"/>
        <v>-</v>
      </c>
      <c r="CI237" s="82" t="str">
        <f t="shared" si="207"/>
        <v>-</v>
      </c>
      <c r="CJ237" s="82" t="str">
        <f t="shared" si="208"/>
        <v>-</v>
      </c>
      <c r="CK237" s="82" t="str">
        <f t="shared" si="209"/>
        <v>-</v>
      </c>
    </row>
    <row r="238" spans="1:89" s="82" customFormat="1" ht="18" customHeight="1">
      <c r="A238" s="81" t="str">
        <f>scriv!AH200</f>
        <v/>
      </c>
      <c r="B238" s="81" t="str">
        <f>IF(scriv!D200&lt;&gt;"",scriv!D200,"")</f>
        <v/>
      </c>
      <c r="C238" s="81" t="str">
        <f>IF( scriv!AL200&lt;&gt;"", IF(D238&lt;&gt;"","connection ","")&amp;scriv!AL200,IF(D238&lt;&gt;"","connection",""))</f>
        <v/>
      </c>
      <c r="D238" s="82" t="str">
        <f>scriv!AJ200</f>
        <v/>
      </c>
      <c r="E238" s="82" t="str">
        <f>scriv!AK200</f>
        <v/>
      </c>
      <c r="F238" s="156">
        <f>ROW()</f>
        <v>238</v>
      </c>
      <c r="I238" s="81" t="str">
        <f>IF(scriv!AA200&lt;&gt;"",scriv!AA200,J238)</f>
        <v/>
      </c>
      <c r="J238" s="81" t="str">
        <f>IF(scriv!AB200&lt;&gt;"",scriv!AB200,"")</f>
        <v/>
      </c>
      <c r="K238" s="82" t="str">
        <f t="shared" si="166"/>
        <v>none</v>
      </c>
      <c r="L238" s="82" t="str">
        <f t="shared" si="167"/>
        <v>+++&amp;speakTT=</v>
      </c>
      <c r="M238" s="82" t="str">
        <f t="shared" si="164"/>
        <v>OpenClose</v>
      </c>
      <c r="N238" s="82" t="str">
        <f t="shared" si="168"/>
        <v/>
      </c>
      <c r="O238" s="119" t="str">
        <f t="shared" si="169"/>
        <v/>
      </c>
      <c r="P238" s="81" t="str">
        <f>IF(scriv!I200&lt;&gt;"",scriv!I200,"")</f>
        <v/>
      </c>
      <c r="Q238" s="81" t="str">
        <f>IF(scriv!J200&lt;&gt;"",scriv!J200,"")</f>
        <v/>
      </c>
      <c r="R238" s="81">
        <f>IF(scriv!K200&lt;&gt;"",scriv!K200,
IF(I238&lt;&gt;"",1,$R$36))</f>
        <v>0</v>
      </c>
      <c r="S238" s="81" t="str">
        <f>IF(scriv!L200&lt;&gt;"",scriv!L200,
IF(scriv!AB200&lt;&gt;"",$S$36,"none"))</f>
        <v>none</v>
      </c>
      <c r="T238" s="81" t="str">
        <f>IF(scriv!Q200&lt;&gt;"",scriv!Q200,"")</f>
        <v/>
      </c>
      <c r="U238" s="81" t="str">
        <f>IF(scriv!R200&lt;&gt;"",scriv!R200,"")</f>
        <v/>
      </c>
      <c r="V238" s="81" t="str">
        <f>IF(scriv!S200&lt;&gt;"",scriv!S200,"")</f>
        <v/>
      </c>
      <c r="W238" s="81" t="str">
        <f>IF(scriv!T200&lt;&gt;"",scriv!T200,"")</f>
        <v/>
      </c>
      <c r="X238" s="81" t="str">
        <f>IF($E238="",
( IF(scriv!AD200&lt;&gt;"", LEFT( scriv!AD200, FIND(",",scriv!AD200)-1) &amp; "=" &amp; $AH238 &amp; RIGHT( scriv!AD200, LEN(scriv!AD200) + 1 - FIND(",",scriv!AD200)),
  IF($X$36&lt;&gt;"",LEFT( X$36, FIND(",",X$36)-1) &amp; "=" &amp; $AH238 &amp; RIGHT( X$36, LEN(X$36) + 1 - FIND(",",X$36)),""))),
IF(scriv!M200&lt;&gt;"", LEFT( scriv!M200, FIND(",",scriv!M200)-1) &amp; "=" &amp; $AH238 &amp; RIGHT( scriv!M200, LEN(scriv!M200) + 1 - FIND(",",scriv!M200)),
LEFT( X$37, FIND(",",X$37)-1) &amp; "=" &amp; $AH238 &amp; RIGHT( X$37, LEN(X$37) + 1 - FIND(",",X$37))))</f>
        <v>fadeOn=,0.6</v>
      </c>
      <c r="Y238" s="81" t="str">
        <f>IF($E238="",
( IF(scriv!AE200&lt;&gt;"", LEFT( scriv!AE200, FIND(",",scriv!AE200)-1) &amp; "=" &amp; $AH238 &amp; RIGHT( scriv!AE200, LEN(scriv!AE200) + 1 - FIND(",",scriv!AE200)),
  IF($Y$36&lt;&gt;"",LEFT( Y$36, FIND(",",Y$36)-1) &amp; "=" &amp; $AH238 &amp; RIGHT( Y$36, LEN(Y$36) + 1 - FIND(",",Y$36)),""))),
IF(scriv!N200&lt;&gt;"", LEFT( scriv!N200, FIND(",",scriv!N200)-1) &amp; "=" &amp; $AH238 &amp; RIGHT( scriv!N200, LEN(scriv!N200) + 1 - FIND(",",scriv!N200)),
LEFT( Y$37, FIND(",",Y$37)-1) &amp; "=" &amp; $AH238 &amp; RIGHT( Y$37, LEN(Y$37) + 1 - FIND(",",Y$37))))</f>
        <v>fadeOff=,0.6</v>
      </c>
      <c r="Z238" s="81" t="str">
        <f>IF($E238="",
( IF(scriv!AF200&lt;&gt;"", LEFT( scriv!AF200, FIND(",",scriv!AF200)-1) &amp; "=" &amp; $AH238 &amp; RIGHT( scriv!AF200, LEN(scriv!AF200) + 1 - FIND(",",scriv!AF200)),
  IF($Z$36&lt;&gt;"",LEFT( Z$36, FIND(",",Z$36)-1) &amp; "=" &amp; $AH238 &amp; RIGHT( Z$36, LEN(Z$36) + 1 - FIND(",",Z$36)),""))),
IF(scriv!O200&lt;&gt;"", LEFT( scriv!O200, FIND(",",scriv!O200)-1) &amp; "=" &amp; $AH238 &amp; RIGHT( scriv!O200, LEN(scriv!O200) + 1 - FIND(",",scriv!O200)),
LEFT( Z$37, FIND(",",Z$37)-1) &amp; "=" &amp; $AH238 &amp; RIGHT( Z$37, LEN(Z$37) + 1 - FIND(",",Z$37))))</f>
        <v>drawOpen=,1.2</v>
      </c>
      <c r="AA238" s="81" t="str">
        <f>IF($E238="",
( IF(scriv!AG200&lt;&gt;"", LEFT( scriv!AG200, FIND(",",scriv!AG200)-1) &amp; "=" &amp; $AH238 &amp; RIGHT( scriv!AG200, LEN(scriv!AG200) + 1 - FIND(",",scriv!AG200)),
  IF($AA$36&lt;&gt;"",LEFT( AA$36, FIND(",",AA$36)-1) &amp; "=" &amp; $AH238 &amp; RIGHT( AA$36, LEN(AA$36) + 1 - FIND(",",AA$36)),""))),
IF(scriv!P200&lt;&gt;"", LEFT( scriv!P200, FIND(",",scriv!P200)-1) &amp; "=" &amp; $AH238 &amp; RIGHT( scriv!P200, LEN(scriv!P200) + 1 - FIND(",",scriv!P200)),
LEFT( AA$37, FIND(",",AA$37)-1) &amp; "=" &amp; $AH238 &amp; RIGHT( AA$37, LEN(AA$37) + 1 - FIND(",",AA$37))))</f>
        <v>drawClose=,1.2</v>
      </c>
      <c r="AB238" s="167" t="str">
        <f t="shared" si="163"/>
        <v>noTitle</v>
      </c>
      <c r="AC238" s="167"/>
      <c r="AD238" s="45"/>
      <c r="AE238" s="168"/>
      <c r="AF238" s="169">
        <f>IF(D238="",scriv!B200,"")</f>
        <v>0</v>
      </c>
      <c r="AG238" s="170" t="str">
        <f t="shared" si="170"/>
        <v/>
      </c>
      <c r="AH238" s="169" t="str">
        <f t="shared" si="171"/>
        <v/>
      </c>
      <c r="AI238" s="169" t="str">
        <f t="shared" si="172"/>
        <v/>
      </c>
      <c r="AJ238" s="86">
        <f>ROUNDDOWN( (LEN(scriv!B200)+1) / 2, 0 )</f>
        <v>0</v>
      </c>
      <c r="AK238" s="82">
        <f t="shared" si="173"/>
        <v>0</v>
      </c>
      <c r="AL238" s="82" t="str">
        <f t="shared" si="174"/>
        <v>-</v>
      </c>
      <c r="AM238" s="82" t="str">
        <f t="shared" si="175"/>
        <v>-</v>
      </c>
      <c r="AN238" s="82" t="str">
        <f t="shared" si="176"/>
        <v>-</v>
      </c>
      <c r="AO238" s="82" t="str">
        <f t="shared" si="177"/>
        <v>-</v>
      </c>
      <c r="AP238" s="82" t="str">
        <f t="shared" si="178"/>
        <v>-</v>
      </c>
      <c r="AQ238" s="82" t="str">
        <f t="shared" si="179"/>
        <v>-</v>
      </c>
      <c r="AR238" s="82" t="str">
        <f t="shared" si="180"/>
        <v>-</v>
      </c>
      <c r="AT238" s="82">
        <f t="shared" si="181"/>
        <v>10</v>
      </c>
      <c r="AU238" s="82" t="str">
        <f ca="1">IF(    MAX(OFFSET(AL238,0,0,MATCH("-",AL238:AL$638,0))) = 0,"",
IFERROR(MAX(OFFSET(AL238,0,0,MATCH("-",AL238:AL$638,0))),""))</f>
        <v/>
      </c>
      <c r="AV238" s="82" t="str">
        <f ca="1">IF(    MAX(OFFSET(AM238,0,0,MATCH("-",AM238:AM$638,0))) = 0,"",
IFERROR(MAX(OFFSET(AM238,0,0,MATCH("-",AM238:AM$638,0))),""))</f>
        <v/>
      </c>
      <c r="AW238" s="82" t="str">
        <f ca="1">IF(    MAX(OFFSET(AN238,0,0,MATCH("-",AN238:AN$638,0))) = 0,"",
IFERROR(MAX(OFFSET(AN238,0,0,MATCH("-",AN238:AN$638,0))),""))</f>
        <v/>
      </c>
      <c r="AX238" s="82" t="str">
        <f ca="1">IF(    MAX(OFFSET(AO238,0,0,MATCH("-",AO238:AO$638,0))) = 0,"",
IFERROR(MAX(OFFSET(AO238,0,0,MATCH("-",AO238:AO$638,0))),""))</f>
        <v/>
      </c>
      <c r="AY238" s="82" t="str">
        <f ca="1">IF(    MAX(OFFSET(AP238,0,0,MATCH("-",AP238:AP$638,0))) = 0,"",
IFERROR(MAX(OFFSET(AP238,0,0,MATCH("-",AP238:AP$638,0))),""))</f>
        <v/>
      </c>
      <c r="AZ238" s="82" t="str">
        <f ca="1">IF(    MAX(OFFSET(AQ238,0,0,MATCH("-",AQ238:AQ$638,0))) = 0,"",
IFERROR(MAX(OFFSET(AQ238,0,0,MATCH("-",AQ238:AQ$638,0))),""))</f>
        <v/>
      </c>
      <c r="BA238" s="82" t="str">
        <f ca="1">IF(    MAX(OFFSET(AR238,0,0,MATCH("-",AR238:AR$638,0))) = 0,"",
IFERROR(MAX(OFFSET(AR238,0,0,MATCH("-",AR238:AR$638,0))),""))</f>
        <v/>
      </c>
      <c r="BB238" s="112">
        <f t="shared" ca="1" si="182"/>
        <v>-198</v>
      </c>
      <c r="BC238" s="111" t="str">
        <f t="shared" ca="1" si="183"/>
        <v>Radius</v>
      </c>
      <c r="BD238" s="112">
        <f t="shared" ca="1" si="184"/>
        <v>0</v>
      </c>
      <c r="BE238" s="111">
        <f t="shared" ca="1" si="185"/>
        <v>200</v>
      </c>
      <c r="BF238" s="113" t="e">
        <f t="shared" ca="1" si="186"/>
        <v>#VALUE!</v>
      </c>
      <c r="BG238" s="113" t="e">
        <f t="shared" ca="1" si="187"/>
        <v>#VALUE!</v>
      </c>
      <c r="BH238" s="112">
        <f t="shared" ca="1" si="188"/>
        <v>2000</v>
      </c>
      <c r="BI238" s="112">
        <f t="shared" ca="1" si="189"/>
        <v>200</v>
      </c>
      <c r="BJ238" s="157"/>
      <c r="BK238" s="157"/>
      <c r="BL238" s="158" t="str">
        <f>scriv!AI200</f>
        <v/>
      </c>
      <c r="BM238" s="157"/>
      <c r="BN238" s="157" t="str">
        <f t="shared" si="190"/>
        <v>node</v>
      </c>
      <c r="BO238" s="157"/>
      <c r="BP238" s="159">
        <f t="shared" ca="1" si="191"/>
        <v>0</v>
      </c>
      <c r="BQ238" s="159">
        <f t="shared" ca="1" si="192"/>
        <v>0</v>
      </c>
      <c r="BR238" s="159">
        <f t="shared" si="193"/>
        <v>1</v>
      </c>
      <c r="BS238" s="159" t="str">
        <f t="shared" si="194"/>
        <v>symbol</v>
      </c>
      <c r="BT238" s="157" t="str">
        <f ca="1">IF(scriv!V200&lt;&gt;"",scriv!V200,
IF(E238="",IFERROR(VLOOKUP(BL238,$AH$40:$BT$638,39,FALSE),$BT$36),
$BT$37))</f>
        <v>10M</v>
      </c>
      <c r="BU238" s="166">
        <f t="shared" ca="1" si="195"/>
        <v>2000</v>
      </c>
      <c r="BV238" s="166">
        <f t="shared" ca="1" si="196"/>
        <v>200</v>
      </c>
      <c r="BW238" s="166">
        <f t="shared" ca="1" si="197"/>
        <v>0</v>
      </c>
      <c r="BX238" s="166">
        <f t="shared" ca="1" si="198"/>
        <v>0</v>
      </c>
      <c r="BY238" s="180" t="str">
        <f t="shared" si="199"/>
        <v/>
      </c>
      <c r="BZ238" s="180" t="str">
        <f t="shared" si="200"/>
        <v/>
      </c>
      <c r="CA238" s="81" t="str">
        <f>IF(scriv!E200&lt;&gt;"",scriv!E200,"")</f>
        <v/>
      </c>
      <c r="CB238" s="82">
        <f t="shared" si="165"/>
        <v>0</v>
      </c>
      <c r="CC238" s="82">
        <f t="shared" si="201"/>
        <v>0</v>
      </c>
      <c r="CD238" s="82" t="str">
        <f t="shared" si="202"/>
        <v>-</v>
      </c>
      <c r="CE238" s="82" t="str">
        <f t="shared" si="203"/>
        <v>-</v>
      </c>
      <c r="CF238" s="82" t="str">
        <f t="shared" si="204"/>
        <v>-</v>
      </c>
      <c r="CG238" s="82" t="str">
        <f t="shared" si="205"/>
        <v>-</v>
      </c>
      <c r="CH238" s="82" t="str">
        <f t="shared" si="206"/>
        <v>-</v>
      </c>
      <c r="CI238" s="82" t="str">
        <f t="shared" si="207"/>
        <v>-</v>
      </c>
      <c r="CJ238" s="82" t="str">
        <f t="shared" si="208"/>
        <v>-</v>
      </c>
      <c r="CK238" s="82" t="str">
        <f t="shared" si="209"/>
        <v>-</v>
      </c>
    </row>
    <row r="239" spans="1:89" s="82" customFormat="1" ht="18" customHeight="1">
      <c r="A239" s="81" t="str">
        <f>scriv!AH201</f>
        <v/>
      </c>
      <c r="B239" s="81" t="str">
        <f>IF(scriv!D201&lt;&gt;"",scriv!D201,"")</f>
        <v/>
      </c>
      <c r="C239" s="81" t="str">
        <f>IF( scriv!AL201&lt;&gt;"", IF(D239&lt;&gt;"","connection ","")&amp;scriv!AL201,IF(D239&lt;&gt;"","connection",""))</f>
        <v/>
      </c>
      <c r="D239" s="82" t="str">
        <f>scriv!AJ201</f>
        <v/>
      </c>
      <c r="E239" s="82" t="str">
        <f>scriv!AK201</f>
        <v/>
      </c>
      <c r="F239" s="156">
        <f>ROW()</f>
        <v>239</v>
      </c>
      <c r="I239" s="81" t="str">
        <f>IF(scriv!AA201&lt;&gt;"",scriv!AA201,J239)</f>
        <v/>
      </c>
      <c r="J239" s="81" t="str">
        <f>IF(scriv!AB201&lt;&gt;"",scriv!AB201,"")</f>
        <v/>
      </c>
      <c r="K239" s="82" t="str">
        <f t="shared" si="166"/>
        <v>none</v>
      </c>
      <c r="L239" s="82" t="str">
        <f t="shared" si="167"/>
        <v>+++&amp;speakTT=</v>
      </c>
      <c r="M239" s="82" t="str">
        <f t="shared" si="164"/>
        <v>OpenClose</v>
      </c>
      <c r="N239" s="82" t="str">
        <f t="shared" si="168"/>
        <v/>
      </c>
      <c r="O239" s="119" t="str">
        <f t="shared" si="169"/>
        <v/>
      </c>
      <c r="P239" s="81" t="str">
        <f>IF(scriv!I201&lt;&gt;"",scriv!I201,"")</f>
        <v/>
      </c>
      <c r="Q239" s="81" t="str">
        <f>IF(scriv!J201&lt;&gt;"",scriv!J201,"")</f>
        <v/>
      </c>
      <c r="R239" s="81">
        <f>IF(scriv!K201&lt;&gt;"",scriv!K201,
IF(I239&lt;&gt;"",1,$R$36))</f>
        <v>0</v>
      </c>
      <c r="S239" s="81" t="str">
        <f>IF(scriv!L201&lt;&gt;"",scriv!L201,
IF(scriv!AB201&lt;&gt;"",$S$36,"none"))</f>
        <v>none</v>
      </c>
      <c r="T239" s="81" t="str">
        <f>IF(scriv!Q201&lt;&gt;"",scriv!Q201,"")</f>
        <v/>
      </c>
      <c r="U239" s="81" t="str">
        <f>IF(scriv!R201&lt;&gt;"",scriv!R201,"")</f>
        <v/>
      </c>
      <c r="V239" s="81" t="str">
        <f>IF(scriv!S201&lt;&gt;"",scriv!S201,"")</f>
        <v/>
      </c>
      <c r="W239" s="81" t="str">
        <f>IF(scriv!T201&lt;&gt;"",scriv!T201,"")</f>
        <v/>
      </c>
      <c r="X239" s="81" t="str">
        <f>IF($E239="",
( IF(scriv!AD201&lt;&gt;"", LEFT( scriv!AD201, FIND(",",scriv!AD201)-1) &amp; "=" &amp; $AH239 &amp; RIGHT( scriv!AD201, LEN(scriv!AD201) + 1 - FIND(",",scriv!AD201)),
  IF($X$36&lt;&gt;"",LEFT( X$36, FIND(",",X$36)-1) &amp; "=" &amp; $AH239 &amp; RIGHT( X$36, LEN(X$36) + 1 - FIND(",",X$36)),""))),
IF(scriv!M201&lt;&gt;"", LEFT( scriv!M201, FIND(",",scriv!M201)-1) &amp; "=" &amp; $AH239 &amp; RIGHT( scriv!M201, LEN(scriv!M201) + 1 - FIND(",",scriv!M201)),
LEFT( X$37, FIND(",",X$37)-1) &amp; "=" &amp; $AH239 &amp; RIGHT( X$37, LEN(X$37) + 1 - FIND(",",X$37))))</f>
        <v>fadeOn=,0.6</v>
      </c>
      <c r="Y239" s="81" t="str">
        <f>IF($E239="",
( IF(scriv!AE201&lt;&gt;"", LEFT( scriv!AE201, FIND(",",scriv!AE201)-1) &amp; "=" &amp; $AH239 &amp; RIGHT( scriv!AE201, LEN(scriv!AE201) + 1 - FIND(",",scriv!AE201)),
  IF($Y$36&lt;&gt;"",LEFT( Y$36, FIND(",",Y$36)-1) &amp; "=" &amp; $AH239 &amp; RIGHT( Y$36, LEN(Y$36) + 1 - FIND(",",Y$36)),""))),
IF(scriv!N201&lt;&gt;"", LEFT( scriv!N201, FIND(",",scriv!N201)-1) &amp; "=" &amp; $AH239 &amp; RIGHT( scriv!N201, LEN(scriv!N201) + 1 - FIND(",",scriv!N201)),
LEFT( Y$37, FIND(",",Y$37)-1) &amp; "=" &amp; $AH239 &amp; RIGHT( Y$37, LEN(Y$37) + 1 - FIND(",",Y$37))))</f>
        <v>fadeOff=,0.6</v>
      </c>
      <c r="Z239" s="81" t="str">
        <f>IF($E239="",
( IF(scriv!AF201&lt;&gt;"", LEFT( scriv!AF201, FIND(",",scriv!AF201)-1) &amp; "=" &amp; $AH239 &amp; RIGHT( scriv!AF201, LEN(scriv!AF201) + 1 - FIND(",",scriv!AF201)),
  IF($Z$36&lt;&gt;"",LEFT( Z$36, FIND(",",Z$36)-1) &amp; "=" &amp; $AH239 &amp; RIGHT( Z$36, LEN(Z$36) + 1 - FIND(",",Z$36)),""))),
IF(scriv!O201&lt;&gt;"", LEFT( scriv!O201, FIND(",",scriv!O201)-1) &amp; "=" &amp; $AH239 &amp; RIGHT( scriv!O201, LEN(scriv!O201) + 1 - FIND(",",scriv!O201)),
LEFT( Z$37, FIND(",",Z$37)-1) &amp; "=" &amp; $AH239 &amp; RIGHT( Z$37, LEN(Z$37) + 1 - FIND(",",Z$37))))</f>
        <v>drawOpen=,1.2</v>
      </c>
      <c r="AA239" s="81" t="str">
        <f>IF($E239="",
( IF(scriv!AG201&lt;&gt;"", LEFT( scriv!AG201, FIND(",",scriv!AG201)-1) &amp; "=" &amp; $AH239 &amp; RIGHT( scriv!AG201, LEN(scriv!AG201) + 1 - FIND(",",scriv!AG201)),
  IF($AA$36&lt;&gt;"",LEFT( AA$36, FIND(",",AA$36)-1) &amp; "=" &amp; $AH239 &amp; RIGHT( AA$36, LEN(AA$36) + 1 - FIND(",",AA$36)),""))),
IF(scriv!P201&lt;&gt;"", LEFT( scriv!P201, FIND(",",scriv!P201)-1) &amp; "=" &amp; $AH239 &amp; RIGHT( scriv!P201, LEN(scriv!P201) + 1 - FIND(",",scriv!P201)),
LEFT( AA$37, FIND(",",AA$37)-1) &amp; "=" &amp; $AH239 &amp; RIGHT( AA$37, LEN(AA$37) + 1 - FIND(",",AA$37))))</f>
        <v>drawClose=,1.2</v>
      </c>
      <c r="AB239" s="167" t="str">
        <f t="shared" si="163"/>
        <v>noTitle</v>
      </c>
      <c r="AC239" s="167"/>
      <c r="AD239" s="45"/>
      <c r="AE239" s="168"/>
      <c r="AF239" s="169">
        <f>IF(D239="",scriv!B201,"")</f>
        <v>0</v>
      </c>
      <c r="AG239" s="170" t="str">
        <f t="shared" si="170"/>
        <v/>
      </c>
      <c r="AH239" s="169" t="str">
        <f t="shared" si="171"/>
        <v/>
      </c>
      <c r="AI239" s="169" t="str">
        <f t="shared" si="172"/>
        <v/>
      </c>
      <c r="AJ239" s="86">
        <f>ROUNDDOWN( (LEN(scriv!B201)+1) / 2, 0 )</f>
        <v>0</v>
      </c>
      <c r="AK239" s="82">
        <f t="shared" si="173"/>
        <v>0</v>
      </c>
      <c r="AL239" s="82" t="str">
        <f t="shared" si="174"/>
        <v>-</v>
      </c>
      <c r="AM239" s="82" t="str">
        <f t="shared" si="175"/>
        <v>-</v>
      </c>
      <c r="AN239" s="82" t="str">
        <f t="shared" si="176"/>
        <v>-</v>
      </c>
      <c r="AO239" s="82" t="str">
        <f t="shared" si="177"/>
        <v>-</v>
      </c>
      <c r="AP239" s="82" t="str">
        <f t="shared" si="178"/>
        <v>-</v>
      </c>
      <c r="AQ239" s="82" t="str">
        <f t="shared" si="179"/>
        <v>-</v>
      </c>
      <c r="AR239" s="82" t="str">
        <f t="shared" si="180"/>
        <v>-</v>
      </c>
      <c r="AT239" s="82">
        <f t="shared" si="181"/>
        <v>10</v>
      </c>
      <c r="AU239" s="82" t="str">
        <f ca="1">IF(    MAX(OFFSET(AL239,0,0,MATCH("-",AL239:AL$638,0))) = 0,"",
IFERROR(MAX(OFFSET(AL239,0,0,MATCH("-",AL239:AL$638,0))),""))</f>
        <v/>
      </c>
      <c r="AV239" s="82" t="str">
        <f ca="1">IF(    MAX(OFFSET(AM239,0,0,MATCH("-",AM239:AM$638,0))) = 0,"",
IFERROR(MAX(OFFSET(AM239,0,0,MATCH("-",AM239:AM$638,0))),""))</f>
        <v/>
      </c>
      <c r="AW239" s="82" t="str">
        <f ca="1">IF(    MAX(OFFSET(AN239,0,0,MATCH("-",AN239:AN$638,0))) = 0,"",
IFERROR(MAX(OFFSET(AN239,0,0,MATCH("-",AN239:AN$638,0))),""))</f>
        <v/>
      </c>
      <c r="AX239" s="82" t="str">
        <f ca="1">IF(    MAX(OFFSET(AO239,0,0,MATCH("-",AO239:AO$638,0))) = 0,"",
IFERROR(MAX(OFFSET(AO239,0,0,MATCH("-",AO239:AO$638,0))),""))</f>
        <v/>
      </c>
      <c r="AY239" s="82" t="str">
        <f ca="1">IF(    MAX(OFFSET(AP239,0,0,MATCH("-",AP239:AP$638,0))) = 0,"",
IFERROR(MAX(OFFSET(AP239,0,0,MATCH("-",AP239:AP$638,0))),""))</f>
        <v/>
      </c>
      <c r="AZ239" s="82" t="str">
        <f ca="1">IF(    MAX(OFFSET(AQ239,0,0,MATCH("-",AQ239:AQ$638,0))) = 0,"",
IFERROR(MAX(OFFSET(AQ239,0,0,MATCH("-",AQ239:AQ$638,0))),""))</f>
        <v/>
      </c>
      <c r="BA239" s="82" t="str">
        <f ca="1">IF(    MAX(OFFSET(AR239,0,0,MATCH("-",AR239:AR$638,0))) = 0,"",
IFERROR(MAX(OFFSET(AR239,0,0,MATCH("-",AR239:AR$638,0))),""))</f>
        <v/>
      </c>
      <c r="BB239" s="112">
        <f t="shared" ca="1" si="182"/>
        <v>-198</v>
      </c>
      <c r="BC239" s="111" t="str">
        <f t="shared" ca="1" si="183"/>
        <v>Radius</v>
      </c>
      <c r="BD239" s="112">
        <f t="shared" ca="1" si="184"/>
        <v>0</v>
      </c>
      <c r="BE239" s="111">
        <f t="shared" ca="1" si="185"/>
        <v>200</v>
      </c>
      <c r="BF239" s="113" t="e">
        <f t="shared" ca="1" si="186"/>
        <v>#VALUE!</v>
      </c>
      <c r="BG239" s="113" t="e">
        <f t="shared" ca="1" si="187"/>
        <v>#VALUE!</v>
      </c>
      <c r="BH239" s="112">
        <f t="shared" ca="1" si="188"/>
        <v>2000</v>
      </c>
      <c r="BI239" s="112">
        <f t="shared" ca="1" si="189"/>
        <v>200</v>
      </c>
      <c r="BJ239" s="157"/>
      <c r="BK239" s="157"/>
      <c r="BL239" s="158" t="str">
        <f>scriv!AI201</f>
        <v/>
      </c>
      <c r="BM239" s="157"/>
      <c r="BN239" s="157" t="str">
        <f t="shared" si="190"/>
        <v>node</v>
      </c>
      <c r="BO239" s="157"/>
      <c r="BP239" s="159">
        <f t="shared" ca="1" si="191"/>
        <v>0</v>
      </c>
      <c r="BQ239" s="159">
        <f t="shared" ca="1" si="192"/>
        <v>0</v>
      </c>
      <c r="BR239" s="159">
        <f t="shared" si="193"/>
        <v>1</v>
      </c>
      <c r="BS239" s="159" t="str">
        <f t="shared" si="194"/>
        <v>symbol</v>
      </c>
      <c r="BT239" s="157" t="str">
        <f ca="1">IF(scriv!V201&lt;&gt;"",scriv!V201,
IF(E239="",IFERROR(VLOOKUP(BL239,$AH$40:$BT$638,39,FALSE),$BT$36),
$BT$37))</f>
        <v>10M</v>
      </c>
      <c r="BU239" s="166">
        <f t="shared" ca="1" si="195"/>
        <v>2000</v>
      </c>
      <c r="BV239" s="166">
        <f t="shared" ca="1" si="196"/>
        <v>200</v>
      </c>
      <c r="BW239" s="166">
        <f t="shared" ca="1" si="197"/>
        <v>0</v>
      </c>
      <c r="BX239" s="166">
        <f t="shared" ca="1" si="198"/>
        <v>0</v>
      </c>
      <c r="BY239" s="180" t="str">
        <f t="shared" si="199"/>
        <v/>
      </c>
      <c r="BZ239" s="180" t="str">
        <f t="shared" si="200"/>
        <v/>
      </c>
      <c r="CA239" s="81" t="str">
        <f>IF(scriv!E201&lt;&gt;"",scriv!E201,"")</f>
        <v/>
      </c>
      <c r="CB239" s="82">
        <f t="shared" si="165"/>
        <v>0</v>
      </c>
      <c r="CC239" s="82">
        <f t="shared" si="201"/>
        <v>0</v>
      </c>
      <c r="CD239" s="82" t="str">
        <f t="shared" si="202"/>
        <v>-</v>
      </c>
      <c r="CE239" s="82" t="str">
        <f t="shared" si="203"/>
        <v>-</v>
      </c>
      <c r="CF239" s="82" t="str">
        <f t="shared" si="204"/>
        <v>-</v>
      </c>
      <c r="CG239" s="82" t="str">
        <f t="shared" si="205"/>
        <v>-</v>
      </c>
      <c r="CH239" s="82" t="str">
        <f t="shared" si="206"/>
        <v>-</v>
      </c>
      <c r="CI239" s="82" t="str">
        <f t="shared" si="207"/>
        <v>-</v>
      </c>
      <c r="CJ239" s="82" t="str">
        <f t="shared" si="208"/>
        <v>-</v>
      </c>
      <c r="CK239" s="82" t="str">
        <f t="shared" si="209"/>
        <v>-</v>
      </c>
    </row>
    <row r="240" spans="1:89" s="82" customFormat="1" ht="18" customHeight="1">
      <c r="A240" s="81" t="str">
        <f>scriv!AH202</f>
        <v/>
      </c>
      <c r="B240" s="81" t="str">
        <f>IF(scriv!D202&lt;&gt;"",scriv!D202,"")</f>
        <v/>
      </c>
      <c r="C240" s="81" t="str">
        <f>IF( scriv!AL202&lt;&gt;"", IF(D240&lt;&gt;"","connection ","")&amp;scriv!AL202,IF(D240&lt;&gt;"","connection",""))</f>
        <v/>
      </c>
      <c r="D240" s="82" t="str">
        <f>scriv!AJ202</f>
        <v/>
      </c>
      <c r="E240" s="82" t="str">
        <f>scriv!AK202</f>
        <v/>
      </c>
      <c r="F240" s="156">
        <f>ROW()</f>
        <v>240</v>
      </c>
      <c r="I240" s="81" t="str">
        <f>IF(scriv!AA202&lt;&gt;"",scriv!AA202,J240)</f>
        <v/>
      </c>
      <c r="J240" s="81" t="str">
        <f>IF(scriv!AB202&lt;&gt;"",scriv!AB202,"")</f>
        <v/>
      </c>
      <c r="K240" s="82" t="str">
        <f t="shared" si="166"/>
        <v>none</v>
      </c>
      <c r="L240" s="82" t="str">
        <f t="shared" si="167"/>
        <v>+++&amp;speakTT=</v>
      </c>
      <c r="M240" s="82" t="str">
        <f t="shared" si="164"/>
        <v>OpenClose</v>
      </c>
      <c r="N240" s="82" t="str">
        <f t="shared" si="168"/>
        <v/>
      </c>
      <c r="O240" s="119" t="str">
        <f t="shared" si="169"/>
        <v/>
      </c>
      <c r="P240" s="81" t="str">
        <f>IF(scriv!I202&lt;&gt;"",scriv!I202,"")</f>
        <v/>
      </c>
      <c r="Q240" s="81" t="str">
        <f>IF(scriv!J202&lt;&gt;"",scriv!J202,"")</f>
        <v/>
      </c>
      <c r="R240" s="81">
        <f>IF(scriv!K202&lt;&gt;"",scriv!K202,
IF(I240&lt;&gt;"",1,$R$36))</f>
        <v>0</v>
      </c>
      <c r="S240" s="81" t="str">
        <f>IF(scriv!L202&lt;&gt;"",scriv!L202,
IF(scriv!AB202&lt;&gt;"",$S$36,"none"))</f>
        <v>none</v>
      </c>
      <c r="T240" s="81" t="str">
        <f>IF(scriv!Q202&lt;&gt;"",scriv!Q202,"")</f>
        <v/>
      </c>
      <c r="U240" s="81" t="str">
        <f>IF(scriv!R202&lt;&gt;"",scriv!R202,"")</f>
        <v/>
      </c>
      <c r="V240" s="81" t="str">
        <f>IF(scriv!S202&lt;&gt;"",scriv!S202,"")</f>
        <v/>
      </c>
      <c r="W240" s="81" t="str">
        <f>IF(scriv!T202&lt;&gt;"",scriv!T202,"")</f>
        <v/>
      </c>
      <c r="X240" s="81" t="str">
        <f>IF($E240="",
( IF(scriv!AD202&lt;&gt;"", LEFT( scriv!AD202, FIND(",",scriv!AD202)-1) &amp; "=" &amp; $AH240 &amp; RIGHT( scriv!AD202, LEN(scriv!AD202) + 1 - FIND(",",scriv!AD202)),
  IF($X$36&lt;&gt;"",LEFT( X$36, FIND(",",X$36)-1) &amp; "=" &amp; $AH240 &amp; RIGHT( X$36, LEN(X$36) + 1 - FIND(",",X$36)),""))),
IF(scriv!M202&lt;&gt;"", LEFT( scriv!M202, FIND(",",scriv!M202)-1) &amp; "=" &amp; $AH240 &amp; RIGHT( scriv!M202, LEN(scriv!M202) + 1 - FIND(",",scriv!M202)),
LEFT( X$37, FIND(",",X$37)-1) &amp; "=" &amp; $AH240 &amp; RIGHT( X$37, LEN(X$37) + 1 - FIND(",",X$37))))</f>
        <v>fadeOn=,0.6</v>
      </c>
      <c r="Y240" s="81" t="str">
        <f>IF($E240="",
( IF(scriv!AE202&lt;&gt;"", LEFT( scriv!AE202, FIND(",",scriv!AE202)-1) &amp; "=" &amp; $AH240 &amp; RIGHT( scriv!AE202, LEN(scriv!AE202) + 1 - FIND(",",scriv!AE202)),
  IF($Y$36&lt;&gt;"",LEFT( Y$36, FIND(",",Y$36)-1) &amp; "=" &amp; $AH240 &amp; RIGHT( Y$36, LEN(Y$36) + 1 - FIND(",",Y$36)),""))),
IF(scriv!N202&lt;&gt;"", LEFT( scriv!N202, FIND(",",scriv!N202)-1) &amp; "=" &amp; $AH240 &amp; RIGHT( scriv!N202, LEN(scriv!N202) + 1 - FIND(",",scriv!N202)),
LEFT( Y$37, FIND(",",Y$37)-1) &amp; "=" &amp; $AH240 &amp; RIGHT( Y$37, LEN(Y$37) + 1 - FIND(",",Y$37))))</f>
        <v>fadeOff=,0.6</v>
      </c>
      <c r="Z240" s="81" t="str">
        <f>IF($E240="",
( IF(scriv!AF202&lt;&gt;"", LEFT( scriv!AF202, FIND(",",scriv!AF202)-1) &amp; "=" &amp; $AH240 &amp; RIGHT( scriv!AF202, LEN(scriv!AF202) + 1 - FIND(",",scriv!AF202)),
  IF($Z$36&lt;&gt;"",LEFT( Z$36, FIND(",",Z$36)-1) &amp; "=" &amp; $AH240 &amp; RIGHT( Z$36, LEN(Z$36) + 1 - FIND(",",Z$36)),""))),
IF(scriv!O202&lt;&gt;"", LEFT( scriv!O202, FIND(",",scriv!O202)-1) &amp; "=" &amp; $AH240 &amp; RIGHT( scriv!O202, LEN(scriv!O202) + 1 - FIND(",",scriv!O202)),
LEFT( Z$37, FIND(",",Z$37)-1) &amp; "=" &amp; $AH240 &amp; RIGHT( Z$37, LEN(Z$37) + 1 - FIND(",",Z$37))))</f>
        <v>drawOpen=,1.2</v>
      </c>
      <c r="AA240" s="81" t="str">
        <f>IF($E240="",
( IF(scriv!AG202&lt;&gt;"", LEFT( scriv!AG202, FIND(",",scriv!AG202)-1) &amp; "=" &amp; $AH240 &amp; RIGHT( scriv!AG202, LEN(scriv!AG202) + 1 - FIND(",",scriv!AG202)),
  IF($AA$36&lt;&gt;"",LEFT( AA$36, FIND(",",AA$36)-1) &amp; "=" &amp; $AH240 &amp; RIGHT( AA$36, LEN(AA$36) + 1 - FIND(",",AA$36)),""))),
IF(scriv!P202&lt;&gt;"", LEFT( scriv!P202, FIND(",",scriv!P202)-1) &amp; "=" &amp; $AH240 &amp; RIGHT( scriv!P202, LEN(scriv!P202) + 1 - FIND(",",scriv!P202)),
LEFT( AA$37, FIND(",",AA$37)-1) &amp; "=" &amp; $AH240 &amp; RIGHT( AA$37, LEN(AA$37) + 1 - FIND(",",AA$37))))</f>
        <v>drawClose=,1.2</v>
      </c>
      <c r="AB240" s="167" t="str">
        <f t="shared" si="163"/>
        <v>noTitle</v>
      </c>
      <c r="AC240" s="167"/>
      <c r="AD240" s="45"/>
      <c r="AE240" s="168"/>
      <c r="AF240" s="169">
        <f>IF(D240="",scriv!B202,"")</f>
        <v>0</v>
      </c>
      <c r="AG240" s="170" t="str">
        <f t="shared" si="170"/>
        <v/>
      </c>
      <c r="AH240" s="169" t="str">
        <f t="shared" si="171"/>
        <v/>
      </c>
      <c r="AI240" s="169" t="str">
        <f t="shared" si="172"/>
        <v/>
      </c>
      <c r="AJ240" s="86">
        <f>ROUNDDOWN( (LEN(scriv!B202)+1) / 2, 0 )</f>
        <v>0</v>
      </c>
      <c r="AK240" s="82">
        <f t="shared" si="173"/>
        <v>0</v>
      </c>
      <c r="AL240" s="82" t="str">
        <f t="shared" si="174"/>
        <v>-</v>
      </c>
      <c r="AM240" s="82" t="str">
        <f t="shared" si="175"/>
        <v>-</v>
      </c>
      <c r="AN240" s="82" t="str">
        <f t="shared" si="176"/>
        <v>-</v>
      </c>
      <c r="AO240" s="82" t="str">
        <f t="shared" si="177"/>
        <v>-</v>
      </c>
      <c r="AP240" s="82" t="str">
        <f t="shared" si="178"/>
        <v>-</v>
      </c>
      <c r="AQ240" s="82" t="str">
        <f t="shared" si="179"/>
        <v>-</v>
      </c>
      <c r="AR240" s="82" t="str">
        <f t="shared" si="180"/>
        <v>-</v>
      </c>
      <c r="AT240" s="82">
        <f t="shared" si="181"/>
        <v>10</v>
      </c>
      <c r="AU240" s="82" t="str">
        <f ca="1">IF(    MAX(OFFSET(AL240,0,0,MATCH("-",AL240:AL$638,0))) = 0,"",
IFERROR(MAX(OFFSET(AL240,0,0,MATCH("-",AL240:AL$638,0))),""))</f>
        <v/>
      </c>
      <c r="AV240" s="82" t="str">
        <f ca="1">IF(    MAX(OFFSET(AM240,0,0,MATCH("-",AM240:AM$638,0))) = 0,"",
IFERROR(MAX(OFFSET(AM240,0,0,MATCH("-",AM240:AM$638,0))),""))</f>
        <v/>
      </c>
      <c r="AW240" s="82" t="str">
        <f ca="1">IF(    MAX(OFFSET(AN240,0,0,MATCH("-",AN240:AN$638,0))) = 0,"",
IFERROR(MAX(OFFSET(AN240,0,0,MATCH("-",AN240:AN$638,0))),""))</f>
        <v/>
      </c>
      <c r="AX240" s="82" t="str">
        <f ca="1">IF(    MAX(OFFSET(AO240,0,0,MATCH("-",AO240:AO$638,0))) = 0,"",
IFERROR(MAX(OFFSET(AO240,0,0,MATCH("-",AO240:AO$638,0))),""))</f>
        <v/>
      </c>
      <c r="AY240" s="82" t="str">
        <f ca="1">IF(    MAX(OFFSET(AP240,0,0,MATCH("-",AP240:AP$638,0))) = 0,"",
IFERROR(MAX(OFFSET(AP240,0,0,MATCH("-",AP240:AP$638,0))),""))</f>
        <v/>
      </c>
      <c r="AZ240" s="82" t="str">
        <f ca="1">IF(    MAX(OFFSET(AQ240,0,0,MATCH("-",AQ240:AQ$638,0))) = 0,"",
IFERROR(MAX(OFFSET(AQ240,0,0,MATCH("-",AQ240:AQ$638,0))),""))</f>
        <v/>
      </c>
      <c r="BA240" s="82" t="str">
        <f ca="1">IF(    MAX(OFFSET(AR240,0,0,MATCH("-",AR240:AR$638,0))) = 0,"",
IFERROR(MAX(OFFSET(AR240,0,0,MATCH("-",AR240:AR$638,0))),""))</f>
        <v/>
      </c>
      <c r="BB240" s="112">
        <f t="shared" ca="1" si="182"/>
        <v>-198</v>
      </c>
      <c r="BC240" s="111" t="str">
        <f t="shared" ca="1" si="183"/>
        <v>Radius</v>
      </c>
      <c r="BD240" s="112">
        <f t="shared" ca="1" si="184"/>
        <v>0</v>
      </c>
      <c r="BE240" s="111">
        <f t="shared" ca="1" si="185"/>
        <v>200</v>
      </c>
      <c r="BF240" s="113" t="e">
        <f t="shared" ca="1" si="186"/>
        <v>#VALUE!</v>
      </c>
      <c r="BG240" s="113" t="e">
        <f t="shared" ca="1" si="187"/>
        <v>#VALUE!</v>
      </c>
      <c r="BH240" s="112">
        <f t="shared" ca="1" si="188"/>
        <v>2000</v>
      </c>
      <c r="BI240" s="112">
        <f t="shared" ca="1" si="189"/>
        <v>200</v>
      </c>
      <c r="BJ240" s="157"/>
      <c r="BK240" s="157"/>
      <c r="BL240" s="158" t="str">
        <f>scriv!AI202</f>
        <v/>
      </c>
      <c r="BM240" s="157"/>
      <c r="BN240" s="157" t="str">
        <f t="shared" si="190"/>
        <v>node</v>
      </c>
      <c r="BO240" s="157"/>
      <c r="BP240" s="159">
        <f t="shared" ca="1" si="191"/>
        <v>0</v>
      </c>
      <c r="BQ240" s="159">
        <f t="shared" ca="1" si="192"/>
        <v>0</v>
      </c>
      <c r="BR240" s="159">
        <f t="shared" si="193"/>
        <v>1</v>
      </c>
      <c r="BS240" s="159" t="str">
        <f t="shared" si="194"/>
        <v>symbol</v>
      </c>
      <c r="BT240" s="157" t="str">
        <f ca="1">IF(scriv!V202&lt;&gt;"",scriv!V202,
IF(E240="",IFERROR(VLOOKUP(BL240,$AH$40:$BT$638,39,FALSE),$BT$36),
$BT$37))</f>
        <v>10M</v>
      </c>
      <c r="BU240" s="166">
        <f t="shared" ca="1" si="195"/>
        <v>2000</v>
      </c>
      <c r="BV240" s="166">
        <f t="shared" ca="1" si="196"/>
        <v>200</v>
      </c>
      <c r="BW240" s="166">
        <f t="shared" ca="1" si="197"/>
        <v>0</v>
      </c>
      <c r="BX240" s="166">
        <f t="shared" ca="1" si="198"/>
        <v>0</v>
      </c>
      <c r="BY240" s="180" t="str">
        <f t="shared" si="199"/>
        <v/>
      </c>
      <c r="BZ240" s="180" t="str">
        <f t="shared" si="200"/>
        <v/>
      </c>
      <c r="CA240" s="81" t="str">
        <f>IF(scriv!E202&lt;&gt;"",scriv!E202,"")</f>
        <v/>
      </c>
      <c r="CB240" s="82">
        <f t="shared" si="165"/>
        <v>0</v>
      </c>
      <c r="CC240" s="82">
        <f t="shared" si="201"/>
        <v>0</v>
      </c>
      <c r="CD240" s="82" t="str">
        <f t="shared" si="202"/>
        <v>-</v>
      </c>
      <c r="CE240" s="82" t="str">
        <f t="shared" si="203"/>
        <v>-</v>
      </c>
      <c r="CF240" s="82" t="str">
        <f t="shared" si="204"/>
        <v>-</v>
      </c>
      <c r="CG240" s="82" t="str">
        <f t="shared" si="205"/>
        <v>-</v>
      </c>
      <c r="CH240" s="82" t="str">
        <f t="shared" si="206"/>
        <v>-</v>
      </c>
      <c r="CI240" s="82" t="str">
        <f t="shared" si="207"/>
        <v>-</v>
      </c>
      <c r="CJ240" s="82" t="str">
        <f t="shared" si="208"/>
        <v>-</v>
      </c>
      <c r="CK240" s="82" t="str">
        <f t="shared" si="209"/>
        <v>-</v>
      </c>
    </row>
    <row r="241" spans="1:89" s="82" customFormat="1" ht="18" customHeight="1">
      <c r="A241" s="81" t="str">
        <f>scriv!AH203</f>
        <v/>
      </c>
      <c r="B241" s="81" t="str">
        <f>IF(scriv!D203&lt;&gt;"",scriv!D203,"")</f>
        <v/>
      </c>
      <c r="C241" s="81" t="str">
        <f>IF( scriv!AL203&lt;&gt;"", IF(D241&lt;&gt;"","connection ","")&amp;scriv!AL203,IF(D241&lt;&gt;"","connection",""))</f>
        <v/>
      </c>
      <c r="D241" s="82" t="str">
        <f>scriv!AJ203</f>
        <v/>
      </c>
      <c r="E241" s="82" t="str">
        <f>scriv!AK203</f>
        <v/>
      </c>
      <c r="F241" s="156">
        <f>ROW()</f>
        <v>241</v>
      </c>
      <c r="I241" s="81" t="str">
        <f>IF(scriv!AA203&lt;&gt;"",scriv!AA203,J241)</f>
        <v/>
      </c>
      <c r="J241" s="81" t="str">
        <f>IF(scriv!AB203&lt;&gt;"",scriv!AB203,"")</f>
        <v/>
      </c>
      <c r="K241" s="82" t="str">
        <f t="shared" si="166"/>
        <v>none</v>
      </c>
      <c r="L241" s="82" t="str">
        <f t="shared" si="167"/>
        <v>+++&amp;speakTT=</v>
      </c>
      <c r="M241" s="82" t="str">
        <f t="shared" si="164"/>
        <v>OpenClose</v>
      </c>
      <c r="N241" s="82" t="str">
        <f t="shared" si="168"/>
        <v/>
      </c>
      <c r="O241" s="119" t="str">
        <f t="shared" si="169"/>
        <v/>
      </c>
      <c r="P241" s="81" t="str">
        <f>IF(scriv!I203&lt;&gt;"",scriv!I203,"")</f>
        <v/>
      </c>
      <c r="Q241" s="81" t="str">
        <f>IF(scriv!J203&lt;&gt;"",scriv!J203,"")</f>
        <v/>
      </c>
      <c r="R241" s="81">
        <f>IF(scriv!K203&lt;&gt;"",scriv!K203,
IF(I241&lt;&gt;"",1,$R$36))</f>
        <v>0</v>
      </c>
      <c r="S241" s="81" t="str">
        <f>IF(scriv!L203&lt;&gt;"",scriv!L203,
IF(scriv!AB203&lt;&gt;"",$S$36,"none"))</f>
        <v>none</v>
      </c>
      <c r="T241" s="81" t="str">
        <f>IF(scriv!Q203&lt;&gt;"",scriv!Q203,"")</f>
        <v/>
      </c>
      <c r="U241" s="81" t="str">
        <f>IF(scriv!R203&lt;&gt;"",scriv!R203,"")</f>
        <v/>
      </c>
      <c r="V241" s="81" t="str">
        <f>IF(scriv!S203&lt;&gt;"",scriv!S203,"")</f>
        <v/>
      </c>
      <c r="W241" s="81" t="str">
        <f>IF(scriv!T203&lt;&gt;"",scriv!T203,"")</f>
        <v/>
      </c>
      <c r="X241" s="81" t="str">
        <f>IF($E241="",
( IF(scriv!AD203&lt;&gt;"", LEFT( scriv!AD203, FIND(",",scriv!AD203)-1) &amp; "=" &amp; $AH241 &amp; RIGHT( scriv!AD203, LEN(scriv!AD203) + 1 - FIND(",",scriv!AD203)),
  IF($X$36&lt;&gt;"",LEFT( X$36, FIND(",",X$36)-1) &amp; "=" &amp; $AH241 &amp; RIGHT( X$36, LEN(X$36) + 1 - FIND(",",X$36)),""))),
IF(scriv!M203&lt;&gt;"", LEFT( scriv!M203, FIND(",",scriv!M203)-1) &amp; "=" &amp; $AH241 &amp; RIGHT( scriv!M203, LEN(scriv!M203) + 1 - FIND(",",scriv!M203)),
LEFT( X$37, FIND(",",X$37)-1) &amp; "=" &amp; $AH241 &amp; RIGHT( X$37, LEN(X$37) + 1 - FIND(",",X$37))))</f>
        <v>fadeOn=,0.6</v>
      </c>
      <c r="Y241" s="81" t="str">
        <f>IF($E241="",
( IF(scriv!AE203&lt;&gt;"", LEFT( scriv!AE203, FIND(",",scriv!AE203)-1) &amp; "=" &amp; $AH241 &amp; RIGHT( scriv!AE203, LEN(scriv!AE203) + 1 - FIND(",",scriv!AE203)),
  IF($Y$36&lt;&gt;"",LEFT( Y$36, FIND(",",Y$36)-1) &amp; "=" &amp; $AH241 &amp; RIGHT( Y$36, LEN(Y$36) + 1 - FIND(",",Y$36)),""))),
IF(scriv!N203&lt;&gt;"", LEFT( scriv!N203, FIND(",",scriv!N203)-1) &amp; "=" &amp; $AH241 &amp; RIGHT( scriv!N203, LEN(scriv!N203) + 1 - FIND(",",scriv!N203)),
LEFT( Y$37, FIND(",",Y$37)-1) &amp; "=" &amp; $AH241 &amp; RIGHT( Y$37, LEN(Y$37) + 1 - FIND(",",Y$37))))</f>
        <v>fadeOff=,0.6</v>
      </c>
      <c r="Z241" s="81" t="str">
        <f>IF($E241="",
( IF(scriv!AF203&lt;&gt;"", LEFT( scriv!AF203, FIND(",",scriv!AF203)-1) &amp; "=" &amp; $AH241 &amp; RIGHT( scriv!AF203, LEN(scriv!AF203) + 1 - FIND(",",scriv!AF203)),
  IF($Z$36&lt;&gt;"",LEFT( Z$36, FIND(",",Z$36)-1) &amp; "=" &amp; $AH241 &amp; RIGHT( Z$36, LEN(Z$36) + 1 - FIND(",",Z$36)),""))),
IF(scriv!O203&lt;&gt;"", LEFT( scriv!O203, FIND(",",scriv!O203)-1) &amp; "=" &amp; $AH241 &amp; RIGHT( scriv!O203, LEN(scriv!O203) + 1 - FIND(",",scriv!O203)),
LEFT( Z$37, FIND(",",Z$37)-1) &amp; "=" &amp; $AH241 &amp; RIGHT( Z$37, LEN(Z$37) + 1 - FIND(",",Z$37))))</f>
        <v>drawOpen=,1.2</v>
      </c>
      <c r="AA241" s="81" t="str">
        <f>IF($E241="",
( IF(scriv!AG203&lt;&gt;"", LEFT( scriv!AG203, FIND(",",scriv!AG203)-1) &amp; "=" &amp; $AH241 &amp; RIGHT( scriv!AG203, LEN(scriv!AG203) + 1 - FIND(",",scriv!AG203)),
  IF($AA$36&lt;&gt;"",LEFT( AA$36, FIND(",",AA$36)-1) &amp; "=" &amp; $AH241 &amp; RIGHT( AA$36, LEN(AA$36) + 1 - FIND(",",AA$36)),""))),
IF(scriv!P203&lt;&gt;"", LEFT( scriv!P203, FIND(",",scriv!P203)-1) &amp; "=" &amp; $AH241 &amp; RIGHT( scriv!P203, LEN(scriv!P203) + 1 - FIND(",",scriv!P203)),
LEFT( AA$37, FIND(",",AA$37)-1) &amp; "=" &amp; $AH241 &amp; RIGHT( AA$37, LEN(AA$37) + 1 - FIND(",",AA$37))))</f>
        <v>drawClose=,1.2</v>
      </c>
      <c r="AB241" s="167" t="str">
        <f t="shared" si="163"/>
        <v>noTitle</v>
      </c>
      <c r="AC241" s="167"/>
      <c r="AD241" s="45"/>
      <c r="AE241" s="168"/>
      <c r="AF241" s="169">
        <f>IF(D241="",scriv!B203,"")</f>
        <v>0</v>
      </c>
      <c r="AG241" s="170" t="str">
        <f t="shared" si="170"/>
        <v/>
      </c>
      <c r="AH241" s="169" t="str">
        <f t="shared" si="171"/>
        <v/>
      </c>
      <c r="AI241" s="169" t="str">
        <f t="shared" si="172"/>
        <v/>
      </c>
      <c r="AJ241" s="86">
        <f>ROUNDDOWN( (LEN(scriv!B203)+1) / 2, 0 )</f>
        <v>0</v>
      </c>
      <c r="AK241" s="82">
        <f t="shared" si="173"/>
        <v>0</v>
      </c>
      <c r="AL241" s="82" t="str">
        <f t="shared" si="174"/>
        <v>-</v>
      </c>
      <c r="AM241" s="82" t="str">
        <f t="shared" si="175"/>
        <v>-</v>
      </c>
      <c r="AN241" s="82" t="str">
        <f t="shared" si="176"/>
        <v>-</v>
      </c>
      <c r="AO241" s="82" t="str">
        <f t="shared" si="177"/>
        <v>-</v>
      </c>
      <c r="AP241" s="82" t="str">
        <f t="shared" si="178"/>
        <v>-</v>
      </c>
      <c r="AQ241" s="82" t="str">
        <f t="shared" si="179"/>
        <v>-</v>
      </c>
      <c r="AR241" s="82" t="str">
        <f t="shared" si="180"/>
        <v>-</v>
      </c>
      <c r="AT241" s="82">
        <f t="shared" si="181"/>
        <v>10</v>
      </c>
      <c r="AU241" s="82" t="str">
        <f ca="1">IF(    MAX(OFFSET(AL241,0,0,MATCH("-",AL241:AL$638,0))) = 0,"",
IFERROR(MAX(OFFSET(AL241,0,0,MATCH("-",AL241:AL$638,0))),""))</f>
        <v/>
      </c>
      <c r="AV241" s="82" t="str">
        <f ca="1">IF(    MAX(OFFSET(AM241,0,0,MATCH("-",AM241:AM$638,0))) = 0,"",
IFERROR(MAX(OFFSET(AM241,0,0,MATCH("-",AM241:AM$638,0))),""))</f>
        <v/>
      </c>
      <c r="AW241" s="82" t="str">
        <f ca="1">IF(    MAX(OFFSET(AN241,0,0,MATCH("-",AN241:AN$638,0))) = 0,"",
IFERROR(MAX(OFFSET(AN241,0,0,MATCH("-",AN241:AN$638,0))),""))</f>
        <v/>
      </c>
      <c r="AX241" s="82" t="str">
        <f ca="1">IF(    MAX(OFFSET(AO241,0,0,MATCH("-",AO241:AO$638,0))) = 0,"",
IFERROR(MAX(OFFSET(AO241,0,0,MATCH("-",AO241:AO$638,0))),""))</f>
        <v/>
      </c>
      <c r="AY241" s="82" t="str">
        <f ca="1">IF(    MAX(OFFSET(AP241,0,0,MATCH("-",AP241:AP$638,0))) = 0,"",
IFERROR(MAX(OFFSET(AP241,0,0,MATCH("-",AP241:AP$638,0))),""))</f>
        <v/>
      </c>
      <c r="AZ241" s="82" t="str">
        <f ca="1">IF(    MAX(OFFSET(AQ241,0,0,MATCH("-",AQ241:AQ$638,0))) = 0,"",
IFERROR(MAX(OFFSET(AQ241,0,0,MATCH("-",AQ241:AQ$638,0))),""))</f>
        <v/>
      </c>
      <c r="BA241" s="82" t="str">
        <f ca="1">IF(    MAX(OFFSET(AR241,0,0,MATCH("-",AR241:AR$638,0))) = 0,"",
IFERROR(MAX(OFFSET(AR241,0,0,MATCH("-",AR241:AR$638,0))),""))</f>
        <v/>
      </c>
      <c r="BB241" s="112">
        <f t="shared" ca="1" si="182"/>
        <v>-198</v>
      </c>
      <c r="BC241" s="111" t="str">
        <f t="shared" ca="1" si="183"/>
        <v>Radius</v>
      </c>
      <c r="BD241" s="112">
        <f t="shared" ca="1" si="184"/>
        <v>0</v>
      </c>
      <c r="BE241" s="111">
        <f t="shared" ca="1" si="185"/>
        <v>200</v>
      </c>
      <c r="BF241" s="113" t="e">
        <f t="shared" ca="1" si="186"/>
        <v>#VALUE!</v>
      </c>
      <c r="BG241" s="113" t="e">
        <f t="shared" ca="1" si="187"/>
        <v>#VALUE!</v>
      </c>
      <c r="BH241" s="112">
        <f t="shared" ca="1" si="188"/>
        <v>2000</v>
      </c>
      <c r="BI241" s="112">
        <f t="shared" ca="1" si="189"/>
        <v>200</v>
      </c>
      <c r="BJ241" s="157"/>
      <c r="BK241" s="157"/>
      <c r="BL241" s="158" t="str">
        <f>scriv!AI203</f>
        <v/>
      </c>
      <c r="BM241" s="157"/>
      <c r="BN241" s="157" t="str">
        <f t="shared" si="190"/>
        <v>node</v>
      </c>
      <c r="BO241" s="157"/>
      <c r="BP241" s="159">
        <f t="shared" ca="1" si="191"/>
        <v>0</v>
      </c>
      <c r="BQ241" s="159">
        <f t="shared" ca="1" si="192"/>
        <v>0</v>
      </c>
      <c r="BR241" s="159">
        <f t="shared" si="193"/>
        <v>1</v>
      </c>
      <c r="BS241" s="159" t="str">
        <f t="shared" si="194"/>
        <v>symbol</v>
      </c>
      <c r="BT241" s="157" t="str">
        <f ca="1">IF(scriv!V203&lt;&gt;"",scriv!V203,
IF(E241="",IFERROR(VLOOKUP(BL241,$AH$40:$BT$638,39,FALSE),$BT$36),
$BT$37))</f>
        <v>10M</v>
      </c>
      <c r="BU241" s="166">
        <f t="shared" ca="1" si="195"/>
        <v>2000</v>
      </c>
      <c r="BV241" s="166">
        <f t="shared" ca="1" si="196"/>
        <v>200</v>
      </c>
      <c r="BW241" s="166">
        <f t="shared" ca="1" si="197"/>
        <v>0</v>
      </c>
      <c r="BX241" s="166">
        <f t="shared" ca="1" si="198"/>
        <v>0</v>
      </c>
      <c r="BY241" s="180" t="str">
        <f t="shared" si="199"/>
        <v/>
      </c>
      <c r="BZ241" s="180" t="str">
        <f t="shared" si="200"/>
        <v/>
      </c>
      <c r="CA241" s="81" t="str">
        <f>IF(scriv!E203&lt;&gt;"",scriv!E203,"")</f>
        <v/>
      </c>
      <c r="CB241" s="82">
        <f t="shared" si="165"/>
        <v>0</v>
      </c>
      <c r="CC241" s="82">
        <f t="shared" si="201"/>
        <v>0</v>
      </c>
      <c r="CD241" s="82" t="str">
        <f t="shared" si="202"/>
        <v>-</v>
      </c>
      <c r="CE241" s="82" t="str">
        <f t="shared" si="203"/>
        <v>-</v>
      </c>
      <c r="CF241" s="82" t="str">
        <f t="shared" si="204"/>
        <v>-</v>
      </c>
      <c r="CG241" s="82" t="str">
        <f t="shared" si="205"/>
        <v>-</v>
      </c>
      <c r="CH241" s="82" t="str">
        <f t="shared" si="206"/>
        <v>-</v>
      </c>
      <c r="CI241" s="82" t="str">
        <f t="shared" si="207"/>
        <v>-</v>
      </c>
      <c r="CJ241" s="82" t="str">
        <f t="shared" si="208"/>
        <v>-</v>
      </c>
      <c r="CK241" s="82" t="str">
        <f t="shared" si="209"/>
        <v>-</v>
      </c>
    </row>
    <row r="242" spans="1:89" s="82" customFormat="1" ht="18" customHeight="1">
      <c r="A242" s="81" t="str">
        <f>scriv!AH204</f>
        <v/>
      </c>
      <c r="B242" s="81" t="str">
        <f>IF(scriv!D204&lt;&gt;"",scriv!D204,"")</f>
        <v/>
      </c>
      <c r="C242" s="81" t="str">
        <f>IF( scriv!AL204&lt;&gt;"", IF(D242&lt;&gt;"","connection ","")&amp;scriv!AL204,IF(D242&lt;&gt;"","connection",""))</f>
        <v/>
      </c>
      <c r="D242" s="82" t="str">
        <f>scriv!AJ204</f>
        <v/>
      </c>
      <c r="E242" s="82" t="str">
        <f>scriv!AK204</f>
        <v/>
      </c>
      <c r="F242" s="156">
        <f>ROW()</f>
        <v>242</v>
      </c>
      <c r="I242" s="81" t="str">
        <f>IF(scriv!AA204&lt;&gt;"",scriv!AA204,J242)</f>
        <v/>
      </c>
      <c r="J242" s="81" t="str">
        <f>IF(scriv!AB204&lt;&gt;"",scriv!AB204,"")</f>
        <v/>
      </c>
      <c r="K242" s="82" t="str">
        <f t="shared" si="166"/>
        <v>none</v>
      </c>
      <c r="L242" s="82" t="str">
        <f t="shared" si="167"/>
        <v>+++&amp;speakTT=</v>
      </c>
      <c r="M242" s="82" t="str">
        <f t="shared" si="164"/>
        <v>OpenClose</v>
      </c>
      <c r="N242" s="82" t="str">
        <f t="shared" si="168"/>
        <v/>
      </c>
      <c r="O242" s="119" t="str">
        <f t="shared" si="169"/>
        <v/>
      </c>
      <c r="P242" s="81" t="str">
        <f>IF(scriv!I204&lt;&gt;"",scriv!I204,"")</f>
        <v/>
      </c>
      <c r="Q242" s="81" t="str">
        <f>IF(scriv!J204&lt;&gt;"",scriv!J204,"")</f>
        <v/>
      </c>
      <c r="R242" s="81">
        <f>IF(scriv!K204&lt;&gt;"",scriv!K204,
IF(I242&lt;&gt;"",1,$R$36))</f>
        <v>0</v>
      </c>
      <c r="S242" s="81" t="str">
        <f>IF(scriv!L204&lt;&gt;"",scriv!L204,
IF(scriv!AB204&lt;&gt;"",$S$36,"none"))</f>
        <v>none</v>
      </c>
      <c r="T242" s="81" t="str">
        <f>IF(scriv!Q204&lt;&gt;"",scriv!Q204,"")</f>
        <v/>
      </c>
      <c r="U242" s="81" t="str">
        <f>IF(scriv!R204&lt;&gt;"",scriv!R204,"")</f>
        <v/>
      </c>
      <c r="V242" s="81" t="str">
        <f>IF(scriv!S204&lt;&gt;"",scriv!S204,"")</f>
        <v/>
      </c>
      <c r="W242" s="81" t="str">
        <f>IF(scriv!T204&lt;&gt;"",scriv!T204,"")</f>
        <v/>
      </c>
      <c r="X242" s="81" t="str">
        <f>IF($E242="",
( IF(scriv!AD204&lt;&gt;"", LEFT( scriv!AD204, FIND(",",scriv!AD204)-1) &amp; "=" &amp; $AH242 &amp; RIGHT( scriv!AD204, LEN(scriv!AD204) + 1 - FIND(",",scriv!AD204)),
  IF($X$36&lt;&gt;"",LEFT( X$36, FIND(",",X$36)-1) &amp; "=" &amp; $AH242 &amp; RIGHT( X$36, LEN(X$36) + 1 - FIND(",",X$36)),""))),
IF(scriv!M204&lt;&gt;"", LEFT( scriv!M204, FIND(",",scriv!M204)-1) &amp; "=" &amp; $AH242 &amp; RIGHT( scriv!M204, LEN(scriv!M204) + 1 - FIND(",",scriv!M204)),
LEFT( X$37, FIND(",",X$37)-1) &amp; "=" &amp; $AH242 &amp; RIGHT( X$37, LEN(X$37) + 1 - FIND(",",X$37))))</f>
        <v>fadeOn=,0.6</v>
      </c>
      <c r="Y242" s="81" t="str">
        <f>IF($E242="",
( IF(scriv!AE204&lt;&gt;"", LEFT( scriv!AE204, FIND(",",scriv!AE204)-1) &amp; "=" &amp; $AH242 &amp; RIGHT( scriv!AE204, LEN(scriv!AE204) + 1 - FIND(",",scriv!AE204)),
  IF($Y$36&lt;&gt;"",LEFT( Y$36, FIND(",",Y$36)-1) &amp; "=" &amp; $AH242 &amp; RIGHT( Y$36, LEN(Y$36) + 1 - FIND(",",Y$36)),""))),
IF(scriv!N204&lt;&gt;"", LEFT( scriv!N204, FIND(",",scriv!N204)-1) &amp; "=" &amp; $AH242 &amp; RIGHT( scriv!N204, LEN(scriv!N204) + 1 - FIND(",",scriv!N204)),
LEFT( Y$37, FIND(",",Y$37)-1) &amp; "=" &amp; $AH242 &amp; RIGHT( Y$37, LEN(Y$37) + 1 - FIND(",",Y$37))))</f>
        <v>fadeOff=,0.6</v>
      </c>
      <c r="Z242" s="81" t="str">
        <f>IF($E242="",
( IF(scriv!AF204&lt;&gt;"", LEFT( scriv!AF204, FIND(",",scriv!AF204)-1) &amp; "=" &amp; $AH242 &amp; RIGHT( scriv!AF204, LEN(scriv!AF204) + 1 - FIND(",",scriv!AF204)),
  IF($Z$36&lt;&gt;"",LEFT( Z$36, FIND(",",Z$36)-1) &amp; "=" &amp; $AH242 &amp; RIGHT( Z$36, LEN(Z$36) + 1 - FIND(",",Z$36)),""))),
IF(scriv!O204&lt;&gt;"", LEFT( scriv!O204, FIND(",",scriv!O204)-1) &amp; "=" &amp; $AH242 &amp; RIGHT( scriv!O204, LEN(scriv!O204) + 1 - FIND(",",scriv!O204)),
LEFT( Z$37, FIND(",",Z$37)-1) &amp; "=" &amp; $AH242 &amp; RIGHT( Z$37, LEN(Z$37) + 1 - FIND(",",Z$37))))</f>
        <v>drawOpen=,1.2</v>
      </c>
      <c r="AA242" s="81" t="str">
        <f>IF($E242="",
( IF(scriv!AG204&lt;&gt;"", LEFT( scriv!AG204, FIND(",",scriv!AG204)-1) &amp; "=" &amp; $AH242 &amp; RIGHT( scriv!AG204, LEN(scriv!AG204) + 1 - FIND(",",scriv!AG204)),
  IF($AA$36&lt;&gt;"",LEFT( AA$36, FIND(",",AA$36)-1) &amp; "=" &amp; $AH242 &amp; RIGHT( AA$36, LEN(AA$36) + 1 - FIND(",",AA$36)),""))),
IF(scriv!P204&lt;&gt;"", LEFT( scriv!P204, FIND(",",scriv!P204)-1) &amp; "=" &amp; $AH242 &amp; RIGHT( scriv!P204, LEN(scriv!P204) + 1 - FIND(",",scriv!P204)),
LEFT( AA$37, FIND(",",AA$37)-1) &amp; "=" &amp; $AH242 &amp; RIGHT( AA$37, LEN(AA$37) + 1 - FIND(",",AA$37))))</f>
        <v>drawClose=,1.2</v>
      </c>
      <c r="AB242" s="167" t="str">
        <f t="shared" si="163"/>
        <v>noTitle</v>
      </c>
      <c r="AC242" s="167"/>
      <c r="AD242" s="45"/>
      <c r="AE242" s="168"/>
      <c r="AF242" s="169">
        <f>IF(D242="",scriv!B204,"")</f>
        <v>0</v>
      </c>
      <c r="AG242" s="170" t="str">
        <f t="shared" si="170"/>
        <v/>
      </c>
      <c r="AH242" s="169" t="str">
        <f t="shared" si="171"/>
        <v/>
      </c>
      <c r="AI242" s="169" t="str">
        <f t="shared" si="172"/>
        <v/>
      </c>
      <c r="AJ242" s="86">
        <f>ROUNDDOWN( (LEN(scriv!B204)+1) / 2, 0 )</f>
        <v>0</v>
      </c>
      <c r="AK242" s="82">
        <f t="shared" si="173"/>
        <v>0</v>
      </c>
      <c r="AL242" s="82" t="str">
        <f t="shared" si="174"/>
        <v>-</v>
      </c>
      <c r="AM242" s="82" t="str">
        <f t="shared" si="175"/>
        <v>-</v>
      </c>
      <c r="AN242" s="82" t="str">
        <f t="shared" si="176"/>
        <v>-</v>
      </c>
      <c r="AO242" s="82" t="str">
        <f t="shared" si="177"/>
        <v>-</v>
      </c>
      <c r="AP242" s="82" t="str">
        <f t="shared" si="178"/>
        <v>-</v>
      </c>
      <c r="AQ242" s="82" t="str">
        <f t="shared" si="179"/>
        <v>-</v>
      </c>
      <c r="AR242" s="82" t="str">
        <f t="shared" si="180"/>
        <v>-</v>
      </c>
      <c r="AT242" s="82">
        <f t="shared" si="181"/>
        <v>10</v>
      </c>
      <c r="AU242" s="82" t="str">
        <f ca="1">IF(    MAX(OFFSET(AL242,0,0,MATCH("-",AL242:AL$638,0))) = 0,"",
IFERROR(MAX(OFFSET(AL242,0,0,MATCH("-",AL242:AL$638,0))),""))</f>
        <v/>
      </c>
      <c r="AV242" s="82" t="str">
        <f ca="1">IF(    MAX(OFFSET(AM242,0,0,MATCH("-",AM242:AM$638,0))) = 0,"",
IFERROR(MAX(OFFSET(AM242,0,0,MATCH("-",AM242:AM$638,0))),""))</f>
        <v/>
      </c>
      <c r="AW242" s="82" t="str">
        <f ca="1">IF(    MAX(OFFSET(AN242,0,0,MATCH("-",AN242:AN$638,0))) = 0,"",
IFERROR(MAX(OFFSET(AN242,0,0,MATCH("-",AN242:AN$638,0))),""))</f>
        <v/>
      </c>
      <c r="AX242" s="82" t="str">
        <f ca="1">IF(    MAX(OFFSET(AO242,0,0,MATCH("-",AO242:AO$638,0))) = 0,"",
IFERROR(MAX(OFFSET(AO242,0,0,MATCH("-",AO242:AO$638,0))),""))</f>
        <v/>
      </c>
      <c r="AY242" s="82" t="str">
        <f ca="1">IF(    MAX(OFFSET(AP242,0,0,MATCH("-",AP242:AP$638,0))) = 0,"",
IFERROR(MAX(OFFSET(AP242,0,0,MATCH("-",AP242:AP$638,0))),""))</f>
        <v/>
      </c>
      <c r="AZ242" s="82" t="str">
        <f ca="1">IF(    MAX(OFFSET(AQ242,0,0,MATCH("-",AQ242:AQ$638,0))) = 0,"",
IFERROR(MAX(OFFSET(AQ242,0,0,MATCH("-",AQ242:AQ$638,0))),""))</f>
        <v/>
      </c>
      <c r="BA242" s="82" t="str">
        <f ca="1">IF(    MAX(OFFSET(AR242,0,0,MATCH("-",AR242:AR$638,0))) = 0,"",
IFERROR(MAX(OFFSET(AR242,0,0,MATCH("-",AR242:AR$638,0))),""))</f>
        <v/>
      </c>
      <c r="BB242" s="112">
        <f t="shared" ca="1" si="182"/>
        <v>-198</v>
      </c>
      <c r="BC242" s="111" t="str">
        <f t="shared" ca="1" si="183"/>
        <v>Radius</v>
      </c>
      <c r="BD242" s="112">
        <f t="shared" ca="1" si="184"/>
        <v>0</v>
      </c>
      <c r="BE242" s="111">
        <f t="shared" ca="1" si="185"/>
        <v>200</v>
      </c>
      <c r="BF242" s="113" t="e">
        <f t="shared" ca="1" si="186"/>
        <v>#VALUE!</v>
      </c>
      <c r="BG242" s="113" t="e">
        <f t="shared" ca="1" si="187"/>
        <v>#VALUE!</v>
      </c>
      <c r="BH242" s="112">
        <f t="shared" ca="1" si="188"/>
        <v>2000</v>
      </c>
      <c r="BI242" s="112">
        <f t="shared" ca="1" si="189"/>
        <v>200</v>
      </c>
      <c r="BJ242" s="157"/>
      <c r="BK242" s="157"/>
      <c r="BL242" s="158" t="str">
        <f>scriv!AI204</f>
        <v/>
      </c>
      <c r="BM242" s="157"/>
      <c r="BN242" s="157" t="str">
        <f t="shared" si="190"/>
        <v>node</v>
      </c>
      <c r="BO242" s="157"/>
      <c r="BP242" s="159">
        <f t="shared" ca="1" si="191"/>
        <v>0</v>
      </c>
      <c r="BQ242" s="159">
        <f t="shared" ca="1" si="192"/>
        <v>0</v>
      </c>
      <c r="BR242" s="159">
        <f t="shared" si="193"/>
        <v>1</v>
      </c>
      <c r="BS242" s="159" t="str">
        <f t="shared" si="194"/>
        <v>symbol</v>
      </c>
      <c r="BT242" s="157" t="str">
        <f ca="1">IF(scriv!V204&lt;&gt;"",scriv!V204,
IF(E242="",IFERROR(VLOOKUP(BL242,$AH$40:$BT$638,39,FALSE),$BT$36),
$BT$37))</f>
        <v>10M</v>
      </c>
      <c r="BU242" s="166">
        <f t="shared" ca="1" si="195"/>
        <v>2000</v>
      </c>
      <c r="BV242" s="166">
        <f t="shared" ca="1" si="196"/>
        <v>200</v>
      </c>
      <c r="BW242" s="166">
        <f t="shared" ca="1" si="197"/>
        <v>0</v>
      </c>
      <c r="BX242" s="166">
        <f t="shared" ca="1" si="198"/>
        <v>0</v>
      </c>
      <c r="BY242" s="180" t="str">
        <f t="shared" si="199"/>
        <v/>
      </c>
      <c r="BZ242" s="180" t="str">
        <f t="shared" si="200"/>
        <v/>
      </c>
      <c r="CA242" s="81" t="str">
        <f>IF(scriv!E204&lt;&gt;"",scriv!E204,"")</f>
        <v/>
      </c>
      <c r="CB242" s="82">
        <f t="shared" si="165"/>
        <v>0</v>
      </c>
      <c r="CC242" s="82">
        <f t="shared" si="201"/>
        <v>0</v>
      </c>
      <c r="CD242" s="82" t="str">
        <f t="shared" si="202"/>
        <v>-</v>
      </c>
      <c r="CE242" s="82" t="str">
        <f t="shared" si="203"/>
        <v>-</v>
      </c>
      <c r="CF242" s="82" t="str">
        <f t="shared" si="204"/>
        <v>-</v>
      </c>
      <c r="CG242" s="82" t="str">
        <f t="shared" si="205"/>
        <v>-</v>
      </c>
      <c r="CH242" s="82" t="str">
        <f t="shared" si="206"/>
        <v>-</v>
      </c>
      <c r="CI242" s="82" t="str">
        <f t="shared" si="207"/>
        <v>-</v>
      </c>
      <c r="CJ242" s="82" t="str">
        <f t="shared" si="208"/>
        <v>-</v>
      </c>
      <c r="CK242" s="82" t="str">
        <f t="shared" si="209"/>
        <v>-</v>
      </c>
    </row>
    <row r="243" spans="1:89" s="82" customFormat="1" ht="18" customHeight="1">
      <c r="A243" s="81" t="str">
        <f>scriv!AH205</f>
        <v/>
      </c>
      <c r="B243" s="81" t="str">
        <f>IF(scriv!D205&lt;&gt;"",scriv!D205,"")</f>
        <v/>
      </c>
      <c r="C243" s="81" t="str">
        <f>IF( scriv!AL205&lt;&gt;"", IF(D243&lt;&gt;"","connection ","")&amp;scriv!AL205,IF(D243&lt;&gt;"","connection",""))</f>
        <v/>
      </c>
      <c r="D243" s="82" t="str">
        <f>scriv!AJ205</f>
        <v/>
      </c>
      <c r="E243" s="82" t="str">
        <f>scriv!AK205</f>
        <v/>
      </c>
      <c r="F243" s="156">
        <f>ROW()</f>
        <v>243</v>
      </c>
      <c r="I243" s="81" t="str">
        <f>IF(scriv!AA205&lt;&gt;"",scriv!AA205,J243)</f>
        <v/>
      </c>
      <c r="J243" s="81" t="str">
        <f>IF(scriv!AB205&lt;&gt;"",scriv!AB205,"")</f>
        <v/>
      </c>
      <c r="K243" s="82" t="str">
        <f t="shared" si="166"/>
        <v>none</v>
      </c>
      <c r="L243" s="82" t="str">
        <f t="shared" si="167"/>
        <v>+++&amp;speakTT=</v>
      </c>
      <c r="M243" s="82" t="str">
        <f t="shared" si="164"/>
        <v>OpenClose</v>
      </c>
      <c r="N243" s="82" t="str">
        <f t="shared" si="168"/>
        <v/>
      </c>
      <c r="O243" s="119" t="str">
        <f t="shared" si="169"/>
        <v/>
      </c>
      <c r="P243" s="81" t="str">
        <f>IF(scriv!I205&lt;&gt;"",scriv!I205,"")</f>
        <v/>
      </c>
      <c r="Q243" s="81" t="str">
        <f>IF(scriv!J205&lt;&gt;"",scriv!J205,"")</f>
        <v/>
      </c>
      <c r="R243" s="81">
        <f>IF(scriv!K205&lt;&gt;"",scriv!K205,
IF(I243&lt;&gt;"",1,$R$36))</f>
        <v>0</v>
      </c>
      <c r="S243" s="81" t="str">
        <f>IF(scriv!L205&lt;&gt;"",scriv!L205,
IF(scriv!AB205&lt;&gt;"",$S$36,"none"))</f>
        <v>none</v>
      </c>
      <c r="T243" s="81" t="str">
        <f>IF(scriv!Q205&lt;&gt;"",scriv!Q205,"")</f>
        <v/>
      </c>
      <c r="U243" s="81" t="str">
        <f>IF(scriv!R205&lt;&gt;"",scriv!R205,"")</f>
        <v/>
      </c>
      <c r="V243" s="81" t="str">
        <f>IF(scriv!S205&lt;&gt;"",scriv!S205,"")</f>
        <v/>
      </c>
      <c r="W243" s="81" t="str">
        <f>IF(scriv!T205&lt;&gt;"",scriv!T205,"")</f>
        <v/>
      </c>
      <c r="X243" s="81" t="str">
        <f>IF($E243="",
( IF(scriv!AD205&lt;&gt;"", LEFT( scriv!AD205, FIND(",",scriv!AD205)-1) &amp; "=" &amp; $AH243 &amp; RIGHT( scriv!AD205, LEN(scriv!AD205) + 1 - FIND(",",scriv!AD205)),
  IF($X$36&lt;&gt;"",LEFT( X$36, FIND(",",X$36)-1) &amp; "=" &amp; $AH243 &amp; RIGHT( X$36, LEN(X$36) + 1 - FIND(",",X$36)),""))),
IF(scriv!M205&lt;&gt;"", LEFT( scriv!M205, FIND(",",scriv!M205)-1) &amp; "=" &amp; $AH243 &amp; RIGHT( scriv!M205, LEN(scriv!M205) + 1 - FIND(",",scriv!M205)),
LEFT( X$37, FIND(",",X$37)-1) &amp; "=" &amp; $AH243 &amp; RIGHT( X$37, LEN(X$37) + 1 - FIND(",",X$37))))</f>
        <v>fadeOn=,0.6</v>
      </c>
      <c r="Y243" s="81" t="str">
        <f>IF($E243="",
( IF(scriv!AE205&lt;&gt;"", LEFT( scriv!AE205, FIND(",",scriv!AE205)-1) &amp; "=" &amp; $AH243 &amp; RIGHT( scriv!AE205, LEN(scriv!AE205) + 1 - FIND(",",scriv!AE205)),
  IF($Y$36&lt;&gt;"",LEFT( Y$36, FIND(",",Y$36)-1) &amp; "=" &amp; $AH243 &amp; RIGHT( Y$36, LEN(Y$36) + 1 - FIND(",",Y$36)),""))),
IF(scriv!N205&lt;&gt;"", LEFT( scriv!N205, FIND(",",scriv!N205)-1) &amp; "=" &amp; $AH243 &amp; RIGHT( scriv!N205, LEN(scriv!N205) + 1 - FIND(",",scriv!N205)),
LEFT( Y$37, FIND(",",Y$37)-1) &amp; "=" &amp; $AH243 &amp; RIGHT( Y$37, LEN(Y$37) + 1 - FIND(",",Y$37))))</f>
        <v>fadeOff=,0.6</v>
      </c>
      <c r="Z243" s="81" t="str">
        <f>IF($E243="",
( IF(scriv!AF205&lt;&gt;"", LEFT( scriv!AF205, FIND(",",scriv!AF205)-1) &amp; "=" &amp; $AH243 &amp; RIGHT( scriv!AF205, LEN(scriv!AF205) + 1 - FIND(",",scriv!AF205)),
  IF($Z$36&lt;&gt;"",LEFT( Z$36, FIND(",",Z$36)-1) &amp; "=" &amp; $AH243 &amp; RIGHT( Z$36, LEN(Z$36) + 1 - FIND(",",Z$36)),""))),
IF(scriv!O205&lt;&gt;"", LEFT( scriv!O205, FIND(",",scriv!O205)-1) &amp; "=" &amp; $AH243 &amp; RIGHT( scriv!O205, LEN(scriv!O205) + 1 - FIND(",",scriv!O205)),
LEFT( Z$37, FIND(",",Z$37)-1) &amp; "=" &amp; $AH243 &amp; RIGHT( Z$37, LEN(Z$37) + 1 - FIND(",",Z$37))))</f>
        <v>drawOpen=,1.2</v>
      </c>
      <c r="AA243" s="81" t="str">
        <f>IF($E243="",
( IF(scriv!AG205&lt;&gt;"", LEFT( scriv!AG205, FIND(",",scriv!AG205)-1) &amp; "=" &amp; $AH243 &amp; RIGHT( scriv!AG205, LEN(scriv!AG205) + 1 - FIND(",",scriv!AG205)),
  IF($AA$36&lt;&gt;"",LEFT( AA$36, FIND(",",AA$36)-1) &amp; "=" &amp; $AH243 &amp; RIGHT( AA$36, LEN(AA$36) + 1 - FIND(",",AA$36)),""))),
IF(scriv!P205&lt;&gt;"", LEFT( scriv!P205, FIND(",",scriv!P205)-1) &amp; "=" &amp; $AH243 &amp; RIGHT( scriv!P205, LEN(scriv!P205) + 1 - FIND(",",scriv!P205)),
LEFT( AA$37, FIND(",",AA$37)-1) &amp; "=" &amp; $AH243 &amp; RIGHT( AA$37, LEN(AA$37) + 1 - FIND(",",AA$37))))</f>
        <v>drawClose=,1.2</v>
      </c>
      <c r="AB243" s="167" t="str">
        <f t="shared" si="163"/>
        <v>noTitle</v>
      </c>
      <c r="AC243" s="167"/>
      <c r="AD243" s="45"/>
      <c r="AE243" s="168"/>
      <c r="AF243" s="169">
        <f>IF(D243="",scriv!B205,"")</f>
        <v>0</v>
      </c>
      <c r="AG243" s="170" t="str">
        <f t="shared" si="170"/>
        <v/>
      </c>
      <c r="AH243" s="169" t="str">
        <f t="shared" si="171"/>
        <v/>
      </c>
      <c r="AI243" s="169" t="str">
        <f t="shared" si="172"/>
        <v/>
      </c>
      <c r="AJ243" s="86">
        <f>ROUNDDOWN( (LEN(scriv!B205)+1) / 2, 0 )</f>
        <v>0</v>
      </c>
      <c r="AK243" s="82">
        <f t="shared" si="173"/>
        <v>0</v>
      </c>
      <c r="AL243" s="82" t="str">
        <f t="shared" si="174"/>
        <v>-</v>
      </c>
      <c r="AM243" s="82" t="str">
        <f t="shared" si="175"/>
        <v>-</v>
      </c>
      <c r="AN243" s="82" t="str">
        <f t="shared" si="176"/>
        <v>-</v>
      </c>
      <c r="AO243" s="82" t="str">
        <f t="shared" si="177"/>
        <v>-</v>
      </c>
      <c r="AP243" s="82" t="str">
        <f t="shared" si="178"/>
        <v>-</v>
      </c>
      <c r="AQ243" s="82" t="str">
        <f t="shared" si="179"/>
        <v>-</v>
      </c>
      <c r="AR243" s="82" t="str">
        <f t="shared" si="180"/>
        <v>-</v>
      </c>
      <c r="AT243" s="82">
        <f t="shared" si="181"/>
        <v>10</v>
      </c>
      <c r="AU243" s="82" t="str">
        <f ca="1">IF(    MAX(OFFSET(AL243,0,0,MATCH("-",AL243:AL$638,0))) = 0,"",
IFERROR(MAX(OFFSET(AL243,0,0,MATCH("-",AL243:AL$638,0))),""))</f>
        <v/>
      </c>
      <c r="AV243" s="82" t="str">
        <f ca="1">IF(    MAX(OFFSET(AM243,0,0,MATCH("-",AM243:AM$638,0))) = 0,"",
IFERROR(MAX(OFFSET(AM243,0,0,MATCH("-",AM243:AM$638,0))),""))</f>
        <v/>
      </c>
      <c r="AW243" s="82" t="str">
        <f ca="1">IF(    MAX(OFFSET(AN243,0,0,MATCH("-",AN243:AN$638,0))) = 0,"",
IFERROR(MAX(OFFSET(AN243,0,0,MATCH("-",AN243:AN$638,0))),""))</f>
        <v/>
      </c>
      <c r="AX243" s="82" t="str">
        <f ca="1">IF(    MAX(OFFSET(AO243,0,0,MATCH("-",AO243:AO$638,0))) = 0,"",
IFERROR(MAX(OFFSET(AO243,0,0,MATCH("-",AO243:AO$638,0))),""))</f>
        <v/>
      </c>
      <c r="AY243" s="82" t="str">
        <f ca="1">IF(    MAX(OFFSET(AP243,0,0,MATCH("-",AP243:AP$638,0))) = 0,"",
IFERROR(MAX(OFFSET(AP243,0,0,MATCH("-",AP243:AP$638,0))),""))</f>
        <v/>
      </c>
      <c r="AZ243" s="82" t="str">
        <f ca="1">IF(    MAX(OFFSET(AQ243,0,0,MATCH("-",AQ243:AQ$638,0))) = 0,"",
IFERROR(MAX(OFFSET(AQ243,0,0,MATCH("-",AQ243:AQ$638,0))),""))</f>
        <v/>
      </c>
      <c r="BA243" s="82" t="str">
        <f ca="1">IF(    MAX(OFFSET(AR243,0,0,MATCH("-",AR243:AR$638,0))) = 0,"",
IFERROR(MAX(OFFSET(AR243,0,0,MATCH("-",AR243:AR$638,0))),""))</f>
        <v/>
      </c>
      <c r="BB243" s="112">
        <f t="shared" ca="1" si="182"/>
        <v>-198</v>
      </c>
      <c r="BC243" s="111" t="str">
        <f t="shared" ca="1" si="183"/>
        <v>Radius</v>
      </c>
      <c r="BD243" s="112">
        <f t="shared" ca="1" si="184"/>
        <v>0</v>
      </c>
      <c r="BE243" s="111">
        <f t="shared" ca="1" si="185"/>
        <v>200</v>
      </c>
      <c r="BF243" s="113" t="e">
        <f t="shared" ca="1" si="186"/>
        <v>#VALUE!</v>
      </c>
      <c r="BG243" s="113" t="e">
        <f t="shared" ca="1" si="187"/>
        <v>#VALUE!</v>
      </c>
      <c r="BH243" s="112">
        <f t="shared" ca="1" si="188"/>
        <v>2000</v>
      </c>
      <c r="BI243" s="112">
        <f t="shared" ca="1" si="189"/>
        <v>200</v>
      </c>
      <c r="BJ243" s="157"/>
      <c r="BK243" s="157"/>
      <c r="BL243" s="158" t="str">
        <f>scriv!AI205</f>
        <v/>
      </c>
      <c r="BM243" s="157"/>
      <c r="BN243" s="157" t="str">
        <f t="shared" si="190"/>
        <v>node</v>
      </c>
      <c r="BO243" s="157"/>
      <c r="BP243" s="159">
        <f t="shared" ca="1" si="191"/>
        <v>0</v>
      </c>
      <c r="BQ243" s="159">
        <f t="shared" ca="1" si="192"/>
        <v>0</v>
      </c>
      <c r="BR243" s="159">
        <f t="shared" si="193"/>
        <v>1</v>
      </c>
      <c r="BS243" s="159" t="str">
        <f t="shared" si="194"/>
        <v>symbol</v>
      </c>
      <c r="BT243" s="157" t="str">
        <f ca="1">IF(scriv!V205&lt;&gt;"",scriv!V205,
IF(E243="",IFERROR(VLOOKUP(BL243,$AH$40:$BT$638,39,FALSE),$BT$36),
$BT$37))</f>
        <v>10M</v>
      </c>
      <c r="BU243" s="166">
        <f t="shared" ca="1" si="195"/>
        <v>2000</v>
      </c>
      <c r="BV243" s="166">
        <f t="shared" ca="1" si="196"/>
        <v>200</v>
      </c>
      <c r="BW243" s="166">
        <f t="shared" ca="1" si="197"/>
        <v>0</v>
      </c>
      <c r="BX243" s="166">
        <f t="shared" ca="1" si="198"/>
        <v>0</v>
      </c>
      <c r="BY243" s="180" t="str">
        <f t="shared" si="199"/>
        <v/>
      </c>
      <c r="BZ243" s="180" t="str">
        <f t="shared" si="200"/>
        <v/>
      </c>
      <c r="CA243" s="81" t="str">
        <f>IF(scriv!E205&lt;&gt;"",scriv!E205,"")</f>
        <v/>
      </c>
      <c r="CB243" s="82">
        <f t="shared" si="165"/>
        <v>0</v>
      </c>
      <c r="CC243" s="82">
        <f t="shared" si="201"/>
        <v>0</v>
      </c>
      <c r="CD243" s="82" t="str">
        <f t="shared" si="202"/>
        <v>-</v>
      </c>
      <c r="CE243" s="82" t="str">
        <f t="shared" si="203"/>
        <v>-</v>
      </c>
      <c r="CF243" s="82" t="str">
        <f t="shared" si="204"/>
        <v>-</v>
      </c>
      <c r="CG243" s="82" t="str">
        <f t="shared" si="205"/>
        <v>-</v>
      </c>
      <c r="CH243" s="82" t="str">
        <f t="shared" si="206"/>
        <v>-</v>
      </c>
      <c r="CI243" s="82" t="str">
        <f t="shared" si="207"/>
        <v>-</v>
      </c>
      <c r="CJ243" s="82" t="str">
        <f t="shared" si="208"/>
        <v>-</v>
      </c>
      <c r="CK243" s="82" t="str">
        <f t="shared" si="209"/>
        <v>-</v>
      </c>
    </row>
    <row r="244" spans="1:89" s="82" customFormat="1" ht="18" customHeight="1">
      <c r="A244" s="81" t="str">
        <f>scriv!AH206</f>
        <v/>
      </c>
      <c r="B244" s="81" t="str">
        <f>IF(scriv!D206&lt;&gt;"",scriv!D206,"")</f>
        <v/>
      </c>
      <c r="C244" s="81" t="str">
        <f>IF( scriv!AL206&lt;&gt;"", IF(D244&lt;&gt;"","connection ","")&amp;scriv!AL206,IF(D244&lt;&gt;"","connection",""))</f>
        <v/>
      </c>
      <c r="D244" s="82" t="str">
        <f>scriv!AJ206</f>
        <v/>
      </c>
      <c r="E244" s="82" t="str">
        <f>scriv!AK206</f>
        <v/>
      </c>
      <c r="F244" s="156">
        <f>ROW()</f>
        <v>244</v>
      </c>
      <c r="I244" s="81" t="str">
        <f>IF(scriv!AA206&lt;&gt;"",scriv!AA206,J244)</f>
        <v/>
      </c>
      <c r="J244" s="81" t="str">
        <f>IF(scriv!AB206&lt;&gt;"",scriv!AB206,"")</f>
        <v/>
      </c>
      <c r="K244" s="82" t="str">
        <f t="shared" si="166"/>
        <v>none</v>
      </c>
      <c r="L244" s="82" t="str">
        <f t="shared" si="167"/>
        <v>+++&amp;speakTT=</v>
      </c>
      <c r="M244" s="82" t="str">
        <f t="shared" si="164"/>
        <v>OpenClose</v>
      </c>
      <c r="N244" s="82" t="str">
        <f t="shared" si="168"/>
        <v/>
      </c>
      <c r="O244" s="119" t="str">
        <f t="shared" si="169"/>
        <v/>
      </c>
      <c r="P244" s="81" t="str">
        <f>IF(scriv!I206&lt;&gt;"",scriv!I206,"")</f>
        <v/>
      </c>
      <c r="Q244" s="81" t="str">
        <f>IF(scriv!J206&lt;&gt;"",scriv!J206,"")</f>
        <v/>
      </c>
      <c r="R244" s="81">
        <f>IF(scriv!K206&lt;&gt;"",scriv!K206,
IF(I244&lt;&gt;"",1,$R$36))</f>
        <v>0</v>
      </c>
      <c r="S244" s="81" t="str">
        <f>IF(scriv!L206&lt;&gt;"",scriv!L206,
IF(scriv!AB206&lt;&gt;"",$S$36,"none"))</f>
        <v>none</v>
      </c>
      <c r="T244" s="81" t="str">
        <f>IF(scriv!Q206&lt;&gt;"",scriv!Q206,"")</f>
        <v/>
      </c>
      <c r="U244" s="81" t="str">
        <f>IF(scriv!R206&lt;&gt;"",scriv!R206,"")</f>
        <v/>
      </c>
      <c r="V244" s="81" t="str">
        <f>IF(scriv!S206&lt;&gt;"",scriv!S206,"")</f>
        <v/>
      </c>
      <c r="W244" s="81" t="str">
        <f>IF(scriv!T206&lt;&gt;"",scriv!T206,"")</f>
        <v/>
      </c>
      <c r="X244" s="81" t="str">
        <f>IF($E244="",
( IF(scriv!AD206&lt;&gt;"", LEFT( scriv!AD206, FIND(",",scriv!AD206)-1) &amp; "=" &amp; $AH244 &amp; RIGHT( scriv!AD206, LEN(scriv!AD206) + 1 - FIND(",",scriv!AD206)),
  IF($X$36&lt;&gt;"",LEFT( X$36, FIND(",",X$36)-1) &amp; "=" &amp; $AH244 &amp; RIGHT( X$36, LEN(X$36) + 1 - FIND(",",X$36)),""))),
IF(scriv!M206&lt;&gt;"", LEFT( scriv!M206, FIND(",",scriv!M206)-1) &amp; "=" &amp; $AH244 &amp; RIGHT( scriv!M206, LEN(scriv!M206) + 1 - FIND(",",scriv!M206)),
LEFT( X$37, FIND(",",X$37)-1) &amp; "=" &amp; $AH244 &amp; RIGHT( X$37, LEN(X$37) + 1 - FIND(",",X$37))))</f>
        <v>fadeOn=,0.6</v>
      </c>
      <c r="Y244" s="81" t="str">
        <f>IF($E244="",
( IF(scriv!AE206&lt;&gt;"", LEFT( scriv!AE206, FIND(",",scriv!AE206)-1) &amp; "=" &amp; $AH244 &amp; RIGHT( scriv!AE206, LEN(scriv!AE206) + 1 - FIND(",",scriv!AE206)),
  IF($Y$36&lt;&gt;"",LEFT( Y$36, FIND(",",Y$36)-1) &amp; "=" &amp; $AH244 &amp; RIGHT( Y$36, LEN(Y$36) + 1 - FIND(",",Y$36)),""))),
IF(scriv!N206&lt;&gt;"", LEFT( scriv!N206, FIND(",",scriv!N206)-1) &amp; "=" &amp; $AH244 &amp; RIGHT( scriv!N206, LEN(scriv!N206) + 1 - FIND(",",scriv!N206)),
LEFT( Y$37, FIND(",",Y$37)-1) &amp; "=" &amp; $AH244 &amp; RIGHT( Y$37, LEN(Y$37) + 1 - FIND(",",Y$37))))</f>
        <v>fadeOff=,0.6</v>
      </c>
      <c r="Z244" s="81" t="str">
        <f>IF($E244="",
( IF(scriv!AF206&lt;&gt;"", LEFT( scriv!AF206, FIND(",",scriv!AF206)-1) &amp; "=" &amp; $AH244 &amp; RIGHT( scriv!AF206, LEN(scriv!AF206) + 1 - FIND(",",scriv!AF206)),
  IF($Z$36&lt;&gt;"",LEFT( Z$36, FIND(",",Z$36)-1) &amp; "=" &amp; $AH244 &amp; RIGHT( Z$36, LEN(Z$36) + 1 - FIND(",",Z$36)),""))),
IF(scriv!O206&lt;&gt;"", LEFT( scriv!O206, FIND(",",scriv!O206)-1) &amp; "=" &amp; $AH244 &amp; RIGHT( scriv!O206, LEN(scriv!O206) + 1 - FIND(",",scriv!O206)),
LEFT( Z$37, FIND(",",Z$37)-1) &amp; "=" &amp; $AH244 &amp; RIGHT( Z$37, LEN(Z$37) + 1 - FIND(",",Z$37))))</f>
        <v>drawOpen=,1.2</v>
      </c>
      <c r="AA244" s="81" t="str">
        <f>IF($E244="",
( IF(scriv!AG206&lt;&gt;"", LEFT( scriv!AG206, FIND(",",scriv!AG206)-1) &amp; "=" &amp; $AH244 &amp; RIGHT( scriv!AG206, LEN(scriv!AG206) + 1 - FIND(",",scriv!AG206)),
  IF($AA$36&lt;&gt;"",LEFT( AA$36, FIND(",",AA$36)-1) &amp; "=" &amp; $AH244 &amp; RIGHT( AA$36, LEN(AA$36) + 1 - FIND(",",AA$36)),""))),
IF(scriv!P206&lt;&gt;"", LEFT( scriv!P206, FIND(",",scriv!P206)-1) &amp; "=" &amp; $AH244 &amp; RIGHT( scriv!P206, LEN(scriv!P206) + 1 - FIND(",",scriv!P206)),
LEFT( AA$37, FIND(",",AA$37)-1) &amp; "=" &amp; $AH244 &amp; RIGHT( AA$37, LEN(AA$37) + 1 - FIND(",",AA$37))))</f>
        <v>drawClose=,1.2</v>
      </c>
      <c r="AB244" s="167" t="str">
        <f t="shared" si="163"/>
        <v>noTitle</v>
      </c>
      <c r="AC244" s="167"/>
      <c r="AD244" s="45"/>
      <c r="AE244" s="168"/>
      <c r="AF244" s="169">
        <f>IF(D244="",scriv!B206,"")</f>
        <v>0</v>
      </c>
      <c r="AG244" s="170" t="str">
        <f t="shared" si="170"/>
        <v/>
      </c>
      <c r="AH244" s="169" t="str">
        <f t="shared" si="171"/>
        <v/>
      </c>
      <c r="AI244" s="169" t="str">
        <f t="shared" si="172"/>
        <v/>
      </c>
      <c r="AJ244" s="86">
        <f>ROUNDDOWN( (LEN(scriv!B206)+1) / 2, 0 )</f>
        <v>0</v>
      </c>
      <c r="AK244" s="82">
        <f t="shared" si="173"/>
        <v>0</v>
      </c>
      <c r="AL244" s="82" t="str">
        <f t="shared" si="174"/>
        <v>-</v>
      </c>
      <c r="AM244" s="82" t="str">
        <f t="shared" si="175"/>
        <v>-</v>
      </c>
      <c r="AN244" s="82" t="str">
        <f t="shared" si="176"/>
        <v>-</v>
      </c>
      <c r="AO244" s="82" t="str">
        <f t="shared" si="177"/>
        <v>-</v>
      </c>
      <c r="AP244" s="82" t="str">
        <f t="shared" si="178"/>
        <v>-</v>
      </c>
      <c r="AQ244" s="82" t="str">
        <f t="shared" si="179"/>
        <v>-</v>
      </c>
      <c r="AR244" s="82" t="str">
        <f t="shared" si="180"/>
        <v>-</v>
      </c>
      <c r="AT244" s="82">
        <f t="shared" si="181"/>
        <v>10</v>
      </c>
      <c r="AU244" s="82" t="str">
        <f ca="1">IF(    MAX(OFFSET(AL244,0,0,MATCH("-",AL244:AL$638,0))) = 0,"",
IFERROR(MAX(OFFSET(AL244,0,0,MATCH("-",AL244:AL$638,0))),""))</f>
        <v/>
      </c>
      <c r="AV244" s="82" t="str">
        <f ca="1">IF(    MAX(OFFSET(AM244,0,0,MATCH("-",AM244:AM$638,0))) = 0,"",
IFERROR(MAX(OFFSET(AM244,0,0,MATCH("-",AM244:AM$638,0))),""))</f>
        <v/>
      </c>
      <c r="AW244" s="82" t="str">
        <f ca="1">IF(    MAX(OFFSET(AN244,0,0,MATCH("-",AN244:AN$638,0))) = 0,"",
IFERROR(MAX(OFFSET(AN244,0,0,MATCH("-",AN244:AN$638,0))),""))</f>
        <v/>
      </c>
      <c r="AX244" s="82" t="str">
        <f ca="1">IF(    MAX(OFFSET(AO244,0,0,MATCH("-",AO244:AO$638,0))) = 0,"",
IFERROR(MAX(OFFSET(AO244,0,0,MATCH("-",AO244:AO$638,0))),""))</f>
        <v/>
      </c>
      <c r="AY244" s="82" t="str">
        <f ca="1">IF(    MAX(OFFSET(AP244,0,0,MATCH("-",AP244:AP$638,0))) = 0,"",
IFERROR(MAX(OFFSET(AP244,0,0,MATCH("-",AP244:AP$638,0))),""))</f>
        <v/>
      </c>
      <c r="AZ244" s="82" t="str">
        <f ca="1">IF(    MAX(OFFSET(AQ244,0,0,MATCH("-",AQ244:AQ$638,0))) = 0,"",
IFERROR(MAX(OFFSET(AQ244,0,0,MATCH("-",AQ244:AQ$638,0))),""))</f>
        <v/>
      </c>
      <c r="BA244" s="82" t="str">
        <f ca="1">IF(    MAX(OFFSET(AR244,0,0,MATCH("-",AR244:AR$638,0))) = 0,"",
IFERROR(MAX(OFFSET(AR244,0,0,MATCH("-",AR244:AR$638,0))),""))</f>
        <v/>
      </c>
      <c r="BB244" s="112">
        <f t="shared" ca="1" si="182"/>
        <v>-198</v>
      </c>
      <c r="BC244" s="111" t="str">
        <f t="shared" ca="1" si="183"/>
        <v>Radius</v>
      </c>
      <c r="BD244" s="112">
        <f t="shared" ca="1" si="184"/>
        <v>0</v>
      </c>
      <c r="BE244" s="111">
        <f t="shared" ca="1" si="185"/>
        <v>200</v>
      </c>
      <c r="BF244" s="113" t="e">
        <f t="shared" ca="1" si="186"/>
        <v>#VALUE!</v>
      </c>
      <c r="BG244" s="113" t="e">
        <f t="shared" ca="1" si="187"/>
        <v>#VALUE!</v>
      </c>
      <c r="BH244" s="112">
        <f t="shared" ca="1" si="188"/>
        <v>2000</v>
      </c>
      <c r="BI244" s="112">
        <f t="shared" ca="1" si="189"/>
        <v>200</v>
      </c>
      <c r="BJ244" s="157"/>
      <c r="BK244" s="157"/>
      <c r="BL244" s="158" t="str">
        <f>scriv!AI206</f>
        <v/>
      </c>
      <c r="BM244" s="157"/>
      <c r="BN244" s="157" t="str">
        <f t="shared" si="190"/>
        <v>node</v>
      </c>
      <c r="BO244" s="157"/>
      <c r="BP244" s="159">
        <f t="shared" ca="1" si="191"/>
        <v>0</v>
      </c>
      <c r="BQ244" s="159">
        <f t="shared" ca="1" si="192"/>
        <v>0</v>
      </c>
      <c r="BR244" s="159">
        <f t="shared" si="193"/>
        <v>1</v>
      </c>
      <c r="BS244" s="159" t="str">
        <f t="shared" si="194"/>
        <v>symbol</v>
      </c>
      <c r="BT244" s="157" t="str">
        <f ca="1">IF(scriv!V206&lt;&gt;"",scriv!V206,
IF(E244="",IFERROR(VLOOKUP(BL244,$AH$40:$BT$638,39,FALSE),$BT$36),
$BT$37))</f>
        <v>10M</v>
      </c>
      <c r="BU244" s="166">
        <f t="shared" ca="1" si="195"/>
        <v>2000</v>
      </c>
      <c r="BV244" s="166">
        <f t="shared" ca="1" si="196"/>
        <v>200</v>
      </c>
      <c r="BW244" s="166">
        <f t="shared" ca="1" si="197"/>
        <v>0</v>
      </c>
      <c r="BX244" s="166">
        <f t="shared" ca="1" si="198"/>
        <v>0</v>
      </c>
      <c r="BY244" s="180" t="str">
        <f t="shared" si="199"/>
        <v/>
      </c>
      <c r="BZ244" s="180" t="str">
        <f t="shared" si="200"/>
        <v/>
      </c>
      <c r="CA244" s="81" t="str">
        <f>IF(scriv!E206&lt;&gt;"",scriv!E206,"")</f>
        <v/>
      </c>
      <c r="CB244" s="82">
        <f t="shared" si="165"/>
        <v>0</v>
      </c>
      <c r="CC244" s="82">
        <f t="shared" si="201"/>
        <v>0</v>
      </c>
      <c r="CD244" s="82" t="str">
        <f t="shared" si="202"/>
        <v>-</v>
      </c>
      <c r="CE244" s="82" t="str">
        <f t="shared" si="203"/>
        <v>-</v>
      </c>
      <c r="CF244" s="82" t="str">
        <f t="shared" si="204"/>
        <v>-</v>
      </c>
      <c r="CG244" s="82" t="str">
        <f t="shared" si="205"/>
        <v>-</v>
      </c>
      <c r="CH244" s="82" t="str">
        <f t="shared" si="206"/>
        <v>-</v>
      </c>
      <c r="CI244" s="82" t="str">
        <f t="shared" si="207"/>
        <v>-</v>
      </c>
      <c r="CJ244" s="82" t="str">
        <f t="shared" si="208"/>
        <v>-</v>
      </c>
      <c r="CK244" s="82" t="str">
        <f t="shared" si="209"/>
        <v>-</v>
      </c>
    </row>
    <row r="245" spans="1:89" s="82" customFormat="1" ht="18" customHeight="1">
      <c r="A245" s="81" t="str">
        <f>scriv!AH207</f>
        <v/>
      </c>
      <c r="B245" s="81" t="str">
        <f>IF(scriv!D207&lt;&gt;"",scriv!D207,"")</f>
        <v/>
      </c>
      <c r="C245" s="81" t="str">
        <f>IF( scriv!AL207&lt;&gt;"", IF(D245&lt;&gt;"","connection ","")&amp;scriv!AL207,IF(D245&lt;&gt;"","connection",""))</f>
        <v/>
      </c>
      <c r="D245" s="82" t="str">
        <f>scriv!AJ207</f>
        <v/>
      </c>
      <c r="E245" s="82" t="str">
        <f>scriv!AK207</f>
        <v/>
      </c>
      <c r="F245" s="156">
        <f>ROW()</f>
        <v>245</v>
      </c>
      <c r="I245" s="81" t="str">
        <f>IF(scriv!AA207&lt;&gt;"",scriv!AA207,J245)</f>
        <v/>
      </c>
      <c r="J245" s="81" t="str">
        <f>IF(scriv!AB207&lt;&gt;"",scriv!AB207,"")</f>
        <v/>
      </c>
      <c r="K245" s="82" t="str">
        <f t="shared" si="166"/>
        <v>none</v>
      </c>
      <c r="L245" s="82" t="str">
        <f t="shared" si="167"/>
        <v>+++&amp;speakTT=</v>
      </c>
      <c r="M245" s="82" t="str">
        <f t="shared" si="164"/>
        <v>OpenClose</v>
      </c>
      <c r="N245" s="82" t="str">
        <f t="shared" si="168"/>
        <v/>
      </c>
      <c r="O245" s="119" t="str">
        <f t="shared" si="169"/>
        <v/>
      </c>
      <c r="P245" s="81" t="str">
        <f>IF(scriv!I207&lt;&gt;"",scriv!I207,"")</f>
        <v/>
      </c>
      <c r="Q245" s="81" t="str">
        <f>IF(scriv!J207&lt;&gt;"",scriv!J207,"")</f>
        <v/>
      </c>
      <c r="R245" s="81">
        <f>IF(scriv!K207&lt;&gt;"",scriv!K207,
IF(I245&lt;&gt;"",1,$R$36))</f>
        <v>0</v>
      </c>
      <c r="S245" s="81" t="str">
        <f>IF(scriv!L207&lt;&gt;"",scriv!L207,
IF(scriv!AB207&lt;&gt;"",$S$36,"none"))</f>
        <v>none</v>
      </c>
      <c r="T245" s="81" t="str">
        <f>IF(scriv!Q207&lt;&gt;"",scriv!Q207,"")</f>
        <v/>
      </c>
      <c r="U245" s="81" t="str">
        <f>IF(scriv!R207&lt;&gt;"",scriv!R207,"")</f>
        <v/>
      </c>
      <c r="V245" s="81" t="str">
        <f>IF(scriv!S207&lt;&gt;"",scriv!S207,"")</f>
        <v/>
      </c>
      <c r="W245" s="81" t="str">
        <f>IF(scriv!T207&lt;&gt;"",scriv!T207,"")</f>
        <v/>
      </c>
      <c r="X245" s="81" t="str">
        <f>IF($E245="",
( IF(scriv!AD207&lt;&gt;"", LEFT( scriv!AD207, FIND(",",scriv!AD207)-1) &amp; "=" &amp; $AH245 &amp; RIGHT( scriv!AD207, LEN(scriv!AD207) + 1 - FIND(",",scriv!AD207)),
  IF($X$36&lt;&gt;"",LEFT( X$36, FIND(",",X$36)-1) &amp; "=" &amp; $AH245 &amp; RIGHT( X$36, LEN(X$36) + 1 - FIND(",",X$36)),""))),
IF(scriv!M207&lt;&gt;"", LEFT( scriv!M207, FIND(",",scriv!M207)-1) &amp; "=" &amp; $AH245 &amp; RIGHT( scriv!M207, LEN(scriv!M207) + 1 - FIND(",",scriv!M207)),
LEFT( X$37, FIND(",",X$37)-1) &amp; "=" &amp; $AH245 &amp; RIGHT( X$37, LEN(X$37) + 1 - FIND(",",X$37))))</f>
        <v>fadeOn=,0.6</v>
      </c>
      <c r="Y245" s="81" t="str">
        <f>IF($E245="",
( IF(scriv!AE207&lt;&gt;"", LEFT( scriv!AE207, FIND(",",scriv!AE207)-1) &amp; "=" &amp; $AH245 &amp; RIGHT( scriv!AE207, LEN(scriv!AE207) + 1 - FIND(",",scriv!AE207)),
  IF($Y$36&lt;&gt;"",LEFT( Y$36, FIND(",",Y$36)-1) &amp; "=" &amp; $AH245 &amp; RIGHT( Y$36, LEN(Y$36) + 1 - FIND(",",Y$36)),""))),
IF(scriv!N207&lt;&gt;"", LEFT( scriv!N207, FIND(",",scriv!N207)-1) &amp; "=" &amp; $AH245 &amp; RIGHT( scriv!N207, LEN(scriv!N207) + 1 - FIND(",",scriv!N207)),
LEFT( Y$37, FIND(",",Y$37)-1) &amp; "=" &amp; $AH245 &amp; RIGHT( Y$37, LEN(Y$37) + 1 - FIND(",",Y$37))))</f>
        <v>fadeOff=,0.6</v>
      </c>
      <c r="Z245" s="81" t="str">
        <f>IF($E245="",
( IF(scriv!AF207&lt;&gt;"", LEFT( scriv!AF207, FIND(",",scriv!AF207)-1) &amp; "=" &amp; $AH245 &amp; RIGHT( scriv!AF207, LEN(scriv!AF207) + 1 - FIND(",",scriv!AF207)),
  IF($Z$36&lt;&gt;"",LEFT( Z$36, FIND(",",Z$36)-1) &amp; "=" &amp; $AH245 &amp; RIGHT( Z$36, LEN(Z$36) + 1 - FIND(",",Z$36)),""))),
IF(scriv!O207&lt;&gt;"", LEFT( scriv!O207, FIND(",",scriv!O207)-1) &amp; "=" &amp; $AH245 &amp; RIGHT( scriv!O207, LEN(scriv!O207) + 1 - FIND(",",scriv!O207)),
LEFT( Z$37, FIND(",",Z$37)-1) &amp; "=" &amp; $AH245 &amp; RIGHT( Z$37, LEN(Z$37) + 1 - FIND(",",Z$37))))</f>
        <v>drawOpen=,1.2</v>
      </c>
      <c r="AA245" s="81" t="str">
        <f>IF($E245="",
( IF(scriv!AG207&lt;&gt;"", LEFT( scriv!AG207, FIND(",",scriv!AG207)-1) &amp; "=" &amp; $AH245 &amp; RIGHT( scriv!AG207, LEN(scriv!AG207) + 1 - FIND(",",scriv!AG207)),
  IF($AA$36&lt;&gt;"",LEFT( AA$36, FIND(",",AA$36)-1) &amp; "=" &amp; $AH245 &amp; RIGHT( AA$36, LEN(AA$36) + 1 - FIND(",",AA$36)),""))),
IF(scriv!P207&lt;&gt;"", LEFT( scriv!P207, FIND(",",scriv!P207)-1) &amp; "=" &amp; $AH245 &amp; RIGHT( scriv!P207, LEN(scriv!P207) + 1 - FIND(",",scriv!P207)),
LEFT( AA$37, FIND(",",AA$37)-1) &amp; "=" &amp; $AH245 &amp; RIGHT( AA$37, LEN(AA$37) + 1 - FIND(",",AA$37))))</f>
        <v>drawClose=,1.2</v>
      </c>
      <c r="AB245" s="167" t="str">
        <f t="shared" si="163"/>
        <v>noTitle</v>
      </c>
      <c r="AC245" s="167"/>
      <c r="AD245" s="45"/>
      <c r="AE245" s="168"/>
      <c r="AF245" s="169">
        <f>IF(D245="",scriv!B207,"")</f>
        <v>0</v>
      </c>
      <c r="AG245" s="170" t="str">
        <f t="shared" si="170"/>
        <v/>
      </c>
      <c r="AH245" s="169" t="str">
        <f t="shared" si="171"/>
        <v/>
      </c>
      <c r="AI245" s="169" t="str">
        <f t="shared" si="172"/>
        <v/>
      </c>
      <c r="AJ245" s="86">
        <f>ROUNDDOWN( (LEN(scriv!B207)+1) / 2, 0 )</f>
        <v>0</v>
      </c>
      <c r="AK245" s="82">
        <f t="shared" si="173"/>
        <v>0</v>
      </c>
      <c r="AL245" s="82" t="str">
        <f t="shared" si="174"/>
        <v>-</v>
      </c>
      <c r="AM245" s="82" t="str">
        <f t="shared" si="175"/>
        <v>-</v>
      </c>
      <c r="AN245" s="82" t="str">
        <f t="shared" si="176"/>
        <v>-</v>
      </c>
      <c r="AO245" s="82" t="str">
        <f t="shared" si="177"/>
        <v>-</v>
      </c>
      <c r="AP245" s="82" t="str">
        <f t="shared" si="178"/>
        <v>-</v>
      </c>
      <c r="AQ245" s="82" t="str">
        <f t="shared" si="179"/>
        <v>-</v>
      </c>
      <c r="AR245" s="82" t="str">
        <f t="shared" si="180"/>
        <v>-</v>
      </c>
      <c r="AT245" s="82">
        <f t="shared" si="181"/>
        <v>10</v>
      </c>
      <c r="AU245" s="82" t="str">
        <f ca="1">IF(    MAX(OFFSET(AL245,0,0,MATCH("-",AL245:AL$638,0))) = 0,"",
IFERROR(MAX(OFFSET(AL245,0,0,MATCH("-",AL245:AL$638,0))),""))</f>
        <v/>
      </c>
      <c r="AV245" s="82" t="str">
        <f ca="1">IF(    MAX(OFFSET(AM245,0,0,MATCH("-",AM245:AM$638,0))) = 0,"",
IFERROR(MAX(OFFSET(AM245,0,0,MATCH("-",AM245:AM$638,0))),""))</f>
        <v/>
      </c>
      <c r="AW245" s="82" t="str">
        <f ca="1">IF(    MAX(OFFSET(AN245,0,0,MATCH("-",AN245:AN$638,0))) = 0,"",
IFERROR(MAX(OFFSET(AN245,0,0,MATCH("-",AN245:AN$638,0))),""))</f>
        <v/>
      </c>
      <c r="AX245" s="82" t="str">
        <f ca="1">IF(    MAX(OFFSET(AO245,0,0,MATCH("-",AO245:AO$638,0))) = 0,"",
IFERROR(MAX(OFFSET(AO245,0,0,MATCH("-",AO245:AO$638,0))),""))</f>
        <v/>
      </c>
      <c r="AY245" s="82" t="str">
        <f ca="1">IF(    MAX(OFFSET(AP245,0,0,MATCH("-",AP245:AP$638,0))) = 0,"",
IFERROR(MAX(OFFSET(AP245,0,0,MATCH("-",AP245:AP$638,0))),""))</f>
        <v/>
      </c>
      <c r="AZ245" s="82" t="str">
        <f ca="1">IF(    MAX(OFFSET(AQ245,0,0,MATCH("-",AQ245:AQ$638,0))) = 0,"",
IFERROR(MAX(OFFSET(AQ245,0,0,MATCH("-",AQ245:AQ$638,0))),""))</f>
        <v/>
      </c>
      <c r="BA245" s="82" t="str">
        <f ca="1">IF(    MAX(OFFSET(AR245,0,0,MATCH("-",AR245:AR$638,0))) = 0,"",
IFERROR(MAX(OFFSET(AR245,0,0,MATCH("-",AR245:AR$638,0))),""))</f>
        <v/>
      </c>
      <c r="BB245" s="112">
        <f t="shared" ca="1" si="182"/>
        <v>-198</v>
      </c>
      <c r="BC245" s="111" t="str">
        <f t="shared" ca="1" si="183"/>
        <v>Radius</v>
      </c>
      <c r="BD245" s="112">
        <f t="shared" ca="1" si="184"/>
        <v>0</v>
      </c>
      <c r="BE245" s="111">
        <f t="shared" ca="1" si="185"/>
        <v>200</v>
      </c>
      <c r="BF245" s="113" t="e">
        <f t="shared" ca="1" si="186"/>
        <v>#VALUE!</v>
      </c>
      <c r="BG245" s="113" t="e">
        <f t="shared" ca="1" si="187"/>
        <v>#VALUE!</v>
      </c>
      <c r="BH245" s="112">
        <f t="shared" ca="1" si="188"/>
        <v>2000</v>
      </c>
      <c r="BI245" s="112">
        <f t="shared" ca="1" si="189"/>
        <v>200</v>
      </c>
      <c r="BJ245" s="157"/>
      <c r="BK245" s="157"/>
      <c r="BL245" s="158" t="str">
        <f>scriv!AI207</f>
        <v/>
      </c>
      <c r="BM245" s="157"/>
      <c r="BN245" s="157" t="str">
        <f t="shared" si="190"/>
        <v>node</v>
      </c>
      <c r="BO245" s="157"/>
      <c r="BP245" s="159">
        <f t="shared" ca="1" si="191"/>
        <v>0</v>
      </c>
      <c r="BQ245" s="159">
        <f t="shared" ca="1" si="192"/>
        <v>0</v>
      </c>
      <c r="BR245" s="159">
        <f t="shared" si="193"/>
        <v>1</v>
      </c>
      <c r="BS245" s="159" t="str">
        <f t="shared" si="194"/>
        <v>symbol</v>
      </c>
      <c r="BT245" s="157" t="str">
        <f ca="1">IF(scriv!V207&lt;&gt;"",scriv!V207,
IF(E245="",IFERROR(VLOOKUP(BL245,$AH$40:$BT$638,39,FALSE),$BT$36),
$BT$37))</f>
        <v>10M</v>
      </c>
      <c r="BU245" s="166">
        <f t="shared" ca="1" si="195"/>
        <v>2000</v>
      </c>
      <c r="BV245" s="166">
        <f t="shared" ca="1" si="196"/>
        <v>200</v>
      </c>
      <c r="BW245" s="166">
        <f t="shared" ca="1" si="197"/>
        <v>0</v>
      </c>
      <c r="BX245" s="166">
        <f t="shared" ca="1" si="198"/>
        <v>0</v>
      </c>
      <c r="BY245" s="180" t="str">
        <f t="shared" si="199"/>
        <v/>
      </c>
      <c r="BZ245" s="180" t="str">
        <f t="shared" si="200"/>
        <v/>
      </c>
      <c r="CA245" s="81" t="str">
        <f>IF(scriv!E207&lt;&gt;"",scriv!E207,"")</f>
        <v/>
      </c>
      <c r="CB245" s="82">
        <f t="shared" si="165"/>
        <v>0</v>
      </c>
      <c r="CC245" s="82">
        <f t="shared" si="201"/>
        <v>0</v>
      </c>
      <c r="CD245" s="82" t="str">
        <f t="shared" si="202"/>
        <v>-</v>
      </c>
      <c r="CE245" s="82" t="str">
        <f t="shared" si="203"/>
        <v>-</v>
      </c>
      <c r="CF245" s="82" t="str">
        <f t="shared" si="204"/>
        <v>-</v>
      </c>
      <c r="CG245" s="82" t="str">
        <f t="shared" si="205"/>
        <v>-</v>
      </c>
      <c r="CH245" s="82" t="str">
        <f t="shared" si="206"/>
        <v>-</v>
      </c>
      <c r="CI245" s="82" t="str">
        <f t="shared" si="207"/>
        <v>-</v>
      </c>
      <c r="CJ245" s="82" t="str">
        <f t="shared" si="208"/>
        <v>-</v>
      </c>
      <c r="CK245" s="82" t="str">
        <f t="shared" si="209"/>
        <v>-</v>
      </c>
    </row>
    <row r="246" spans="1:89" s="82" customFormat="1" ht="18" customHeight="1">
      <c r="A246" s="81" t="str">
        <f>scriv!AH208</f>
        <v/>
      </c>
      <c r="B246" s="81" t="str">
        <f>IF(scriv!D208&lt;&gt;"",scriv!D208,"")</f>
        <v/>
      </c>
      <c r="C246" s="81" t="str">
        <f>IF( scriv!AL208&lt;&gt;"", IF(D246&lt;&gt;"","connection ","")&amp;scriv!AL208,IF(D246&lt;&gt;"","connection",""))</f>
        <v/>
      </c>
      <c r="D246" s="82" t="str">
        <f>scriv!AJ208</f>
        <v/>
      </c>
      <c r="E246" s="82" t="str">
        <f>scriv!AK208</f>
        <v/>
      </c>
      <c r="F246" s="156">
        <f>ROW()</f>
        <v>246</v>
      </c>
      <c r="I246" s="81" t="str">
        <f>IF(scriv!AA208&lt;&gt;"",scriv!AA208,J246)</f>
        <v/>
      </c>
      <c r="J246" s="81" t="str">
        <f>IF(scriv!AB208&lt;&gt;"",scriv!AB208,"")</f>
        <v/>
      </c>
      <c r="K246" s="82" t="str">
        <f t="shared" si="166"/>
        <v>none</v>
      </c>
      <c r="L246" s="82" t="str">
        <f t="shared" si="167"/>
        <v>+++&amp;speakTT=</v>
      </c>
      <c r="M246" s="82" t="str">
        <f t="shared" si="164"/>
        <v>OpenClose</v>
      </c>
      <c r="N246" s="82" t="str">
        <f t="shared" si="168"/>
        <v/>
      </c>
      <c r="O246" s="119" t="str">
        <f t="shared" si="169"/>
        <v/>
      </c>
      <c r="P246" s="81" t="str">
        <f>IF(scriv!I208&lt;&gt;"",scriv!I208,"")</f>
        <v/>
      </c>
      <c r="Q246" s="81" t="str">
        <f>IF(scriv!J208&lt;&gt;"",scriv!J208,"")</f>
        <v/>
      </c>
      <c r="R246" s="81">
        <f>IF(scriv!K208&lt;&gt;"",scriv!K208,
IF(I246&lt;&gt;"",1,$R$36))</f>
        <v>0</v>
      </c>
      <c r="S246" s="81" t="str">
        <f>IF(scriv!L208&lt;&gt;"",scriv!L208,
IF(scriv!AB208&lt;&gt;"",$S$36,"none"))</f>
        <v>none</v>
      </c>
      <c r="T246" s="81" t="str">
        <f>IF(scriv!Q208&lt;&gt;"",scriv!Q208,"")</f>
        <v/>
      </c>
      <c r="U246" s="81" t="str">
        <f>IF(scriv!R208&lt;&gt;"",scriv!R208,"")</f>
        <v/>
      </c>
      <c r="V246" s="81" t="str">
        <f>IF(scriv!S208&lt;&gt;"",scriv!S208,"")</f>
        <v/>
      </c>
      <c r="W246" s="81" t="str">
        <f>IF(scriv!T208&lt;&gt;"",scriv!T208,"")</f>
        <v/>
      </c>
      <c r="X246" s="81" t="str">
        <f>IF($E246="",
( IF(scriv!AD208&lt;&gt;"", LEFT( scriv!AD208, FIND(",",scriv!AD208)-1) &amp; "=" &amp; $AH246 &amp; RIGHT( scriv!AD208, LEN(scriv!AD208) + 1 - FIND(",",scriv!AD208)),
  IF($X$36&lt;&gt;"",LEFT( X$36, FIND(",",X$36)-1) &amp; "=" &amp; $AH246 &amp; RIGHT( X$36, LEN(X$36) + 1 - FIND(",",X$36)),""))),
IF(scriv!M208&lt;&gt;"", LEFT( scriv!M208, FIND(",",scriv!M208)-1) &amp; "=" &amp; $AH246 &amp; RIGHT( scriv!M208, LEN(scriv!M208) + 1 - FIND(",",scriv!M208)),
LEFT( X$37, FIND(",",X$37)-1) &amp; "=" &amp; $AH246 &amp; RIGHT( X$37, LEN(X$37) + 1 - FIND(",",X$37))))</f>
        <v>fadeOn=,0.6</v>
      </c>
      <c r="Y246" s="81" t="str">
        <f>IF($E246="",
( IF(scriv!AE208&lt;&gt;"", LEFT( scriv!AE208, FIND(",",scriv!AE208)-1) &amp; "=" &amp; $AH246 &amp; RIGHT( scriv!AE208, LEN(scriv!AE208) + 1 - FIND(",",scriv!AE208)),
  IF($Y$36&lt;&gt;"",LEFT( Y$36, FIND(",",Y$36)-1) &amp; "=" &amp; $AH246 &amp; RIGHT( Y$36, LEN(Y$36) + 1 - FIND(",",Y$36)),""))),
IF(scriv!N208&lt;&gt;"", LEFT( scriv!N208, FIND(",",scriv!N208)-1) &amp; "=" &amp; $AH246 &amp; RIGHT( scriv!N208, LEN(scriv!N208) + 1 - FIND(",",scriv!N208)),
LEFT( Y$37, FIND(",",Y$37)-1) &amp; "=" &amp; $AH246 &amp; RIGHT( Y$37, LEN(Y$37) + 1 - FIND(",",Y$37))))</f>
        <v>fadeOff=,0.6</v>
      </c>
      <c r="Z246" s="81" t="str">
        <f>IF($E246="",
( IF(scriv!AF208&lt;&gt;"", LEFT( scriv!AF208, FIND(",",scriv!AF208)-1) &amp; "=" &amp; $AH246 &amp; RIGHT( scriv!AF208, LEN(scriv!AF208) + 1 - FIND(",",scriv!AF208)),
  IF($Z$36&lt;&gt;"",LEFT( Z$36, FIND(",",Z$36)-1) &amp; "=" &amp; $AH246 &amp; RIGHT( Z$36, LEN(Z$36) + 1 - FIND(",",Z$36)),""))),
IF(scriv!O208&lt;&gt;"", LEFT( scriv!O208, FIND(",",scriv!O208)-1) &amp; "=" &amp; $AH246 &amp; RIGHT( scriv!O208, LEN(scriv!O208) + 1 - FIND(",",scriv!O208)),
LEFT( Z$37, FIND(",",Z$37)-1) &amp; "=" &amp; $AH246 &amp; RIGHT( Z$37, LEN(Z$37) + 1 - FIND(",",Z$37))))</f>
        <v>drawOpen=,1.2</v>
      </c>
      <c r="AA246" s="81" t="str">
        <f>IF($E246="",
( IF(scriv!AG208&lt;&gt;"", LEFT( scriv!AG208, FIND(",",scriv!AG208)-1) &amp; "=" &amp; $AH246 &amp; RIGHT( scriv!AG208, LEN(scriv!AG208) + 1 - FIND(",",scriv!AG208)),
  IF($AA$36&lt;&gt;"",LEFT( AA$36, FIND(",",AA$36)-1) &amp; "=" &amp; $AH246 &amp; RIGHT( AA$36, LEN(AA$36) + 1 - FIND(",",AA$36)),""))),
IF(scriv!P208&lt;&gt;"", LEFT( scriv!P208, FIND(",",scriv!P208)-1) &amp; "=" &amp; $AH246 &amp; RIGHT( scriv!P208, LEN(scriv!P208) + 1 - FIND(",",scriv!P208)),
LEFT( AA$37, FIND(",",AA$37)-1) &amp; "=" &amp; $AH246 &amp; RIGHT( AA$37, LEN(AA$37) + 1 - FIND(",",AA$37))))</f>
        <v>drawClose=,1.2</v>
      </c>
      <c r="AB246" s="167" t="str">
        <f t="shared" si="163"/>
        <v>noTitle</v>
      </c>
      <c r="AC246" s="167"/>
      <c r="AD246" s="45"/>
      <c r="AE246" s="168"/>
      <c r="AF246" s="169">
        <f>IF(D246="",scriv!B208,"")</f>
        <v>0</v>
      </c>
      <c r="AG246" s="170" t="str">
        <f t="shared" si="170"/>
        <v/>
      </c>
      <c r="AH246" s="169" t="str">
        <f t="shared" si="171"/>
        <v/>
      </c>
      <c r="AI246" s="169" t="str">
        <f t="shared" si="172"/>
        <v/>
      </c>
      <c r="AJ246" s="86">
        <f>ROUNDDOWN( (LEN(scriv!B208)+1) / 2, 0 )</f>
        <v>0</v>
      </c>
      <c r="AK246" s="82">
        <f t="shared" si="173"/>
        <v>0</v>
      </c>
      <c r="AL246" s="82" t="str">
        <f t="shared" si="174"/>
        <v>-</v>
      </c>
      <c r="AM246" s="82" t="str">
        <f t="shared" si="175"/>
        <v>-</v>
      </c>
      <c r="AN246" s="82" t="str">
        <f t="shared" si="176"/>
        <v>-</v>
      </c>
      <c r="AO246" s="82" t="str">
        <f t="shared" si="177"/>
        <v>-</v>
      </c>
      <c r="AP246" s="82" t="str">
        <f t="shared" si="178"/>
        <v>-</v>
      </c>
      <c r="AQ246" s="82" t="str">
        <f t="shared" si="179"/>
        <v>-</v>
      </c>
      <c r="AR246" s="82" t="str">
        <f t="shared" si="180"/>
        <v>-</v>
      </c>
      <c r="AT246" s="82">
        <f t="shared" si="181"/>
        <v>10</v>
      </c>
      <c r="AU246" s="82" t="str">
        <f ca="1">IF(    MAX(OFFSET(AL246,0,0,MATCH("-",AL246:AL$638,0))) = 0,"",
IFERROR(MAX(OFFSET(AL246,0,0,MATCH("-",AL246:AL$638,0))),""))</f>
        <v/>
      </c>
      <c r="AV246" s="82" t="str">
        <f ca="1">IF(    MAX(OFFSET(AM246,0,0,MATCH("-",AM246:AM$638,0))) = 0,"",
IFERROR(MAX(OFFSET(AM246,0,0,MATCH("-",AM246:AM$638,0))),""))</f>
        <v/>
      </c>
      <c r="AW246" s="82" t="str">
        <f ca="1">IF(    MAX(OFFSET(AN246,0,0,MATCH("-",AN246:AN$638,0))) = 0,"",
IFERROR(MAX(OFFSET(AN246,0,0,MATCH("-",AN246:AN$638,0))),""))</f>
        <v/>
      </c>
      <c r="AX246" s="82" t="str">
        <f ca="1">IF(    MAX(OFFSET(AO246,0,0,MATCH("-",AO246:AO$638,0))) = 0,"",
IFERROR(MAX(OFFSET(AO246,0,0,MATCH("-",AO246:AO$638,0))),""))</f>
        <v/>
      </c>
      <c r="AY246" s="82" t="str">
        <f ca="1">IF(    MAX(OFFSET(AP246,0,0,MATCH("-",AP246:AP$638,0))) = 0,"",
IFERROR(MAX(OFFSET(AP246,0,0,MATCH("-",AP246:AP$638,0))),""))</f>
        <v/>
      </c>
      <c r="AZ246" s="82" t="str">
        <f ca="1">IF(    MAX(OFFSET(AQ246,0,0,MATCH("-",AQ246:AQ$638,0))) = 0,"",
IFERROR(MAX(OFFSET(AQ246,0,0,MATCH("-",AQ246:AQ$638,0))),""))</f>
        <v/>
      </c>
      <c r="BA246" s="82" t="str">
        <f ca="1">IF(    MAX(OFFSET(AR246,0,0,MATCH("-",AR246:AR$638,0))) = 0,"",
IFERROR(MAX(OFFSET(AR246,0,0,MATCH("-",AR246:AR$638,0))),""))</f>
        <v/>
      </c>
      <c r="BB246" s="112">
        <f t="shared" ca="1" si="182"/>
        <v>-198</v>
      </c>
      <c r="BC246" s="111" t="str">
        <f t="shared" ca="1" si="183"/>
        <v>Radius</v>
      </c>
      <c r="BD246" s="112">
        <f t="shared" ca="1" si="184"/>
        <v>0</v>
      </c>
      <c r="BE246" s="111">
        <f t="shared" ca="1" si="185"/>
        <v>200</v>
      </c>
      <c r="BF246" s="113" t="e">
        <f t="shared" ca="1" si="186"/>
        <v>#VALUE!</v>
      </c>
      <c r="BG246" s="113" t="e">
        <f t="shared" ca="1" si="187"/>
        <v>#VALUE!</v>
      </c>
      <c r="BH246" s="112">
        <f t="shared" ca="1" si="188"/>
        <v>2000</v>
      </c>
      <c r="BI246" s="112">
        <f t="shared" ca="1" si="189"/>
        <v>200</v>
      </c>
      <c r="BJ246" s="157"/>
      <c r="BK246" s="157"/>
      <c r="BL246" s="158" t="str">
        <f>scriv!AI208</f>
        <v/>
      </c>
      <c r="BM246" s="157"/>
      <c r="BN246" s="157" t="str">
        <f t="shared" si="190"/>
        <v>node</v>
      </c>
      <c r="BO246" s="157"/>
      <c r="BP246" s="159">
        <f t="shared" ca="1" si="191"/>
        <v>0</v>
      </c>
      <c r="BQ246" s="159">
        <f t="shared" ca="1" si="192"/>
        <v>0</v>
      </c>
      <c r="BR246" s="159">
        <f t="shared" si="193"/>
        <v>1</v>
      </c>
      <c r="BS246" s="159" t="str">
        <f t="shared" si="194"/>
        <v>symbol</v>
      </c>
      <c r="BT246" s="157" t="str">
        <f ca="1">IF(scriv!V208&lt;&gt;"",scriv!V208,
IF(E246="",IFERROR(VLOOKUP(BL246,$AH$40:$BT$638,39,FALSE),$BT$36),
$BT$37))</f>
        <v>10M</v>
      </c>
      <c r="BU246" s="166">
        <f t="shared" ca="1" si="195"/>
        <v>2000</v>
      </c>
      <c r="BV246" s="166">
        <f t="shared" ca="1" si="196"/>
        <v>200</v>
      </c>
      <c r="BW246" s="166">
        <f t="shared" ca="1" si="197"/>
        <v>0</v>
      </c>
      <c r="BX246" s="166">
        <f t="shared" ca="1" si="198"/>
        <v>0</v>
      </c>
      <c r="BY246" s="180" t="str">
        <f t="shared" si="199"/>
        <v/>
      </c>
      <c r="BZ246" s="180" t="str">
        <f t="shared" si="200"/>
        <v/>
      </c>
      <c r="CA246" s="81" t="str">
        <f>IF(scriv!E208&lt;&gt;"",scriv!E208,"")</f>
        <v/>
      </c>
      <c r="CB246" s="82">
        <f t="shared" si="165"/>
        <v>0</v>
      </c>
      <c r="CC246" s="82">
        <f t="shared" si="201"/>
        <v>0</v>
      </c>
      <c r="CD246" s="82" t="str">
        <f t="shared" si="202"/>
        <v>-</v>
      </c>
      <c r="CE246" s="82" t="str">
        <f t="shared" si="203"/>
        <v>-</v>
      </c>
      <c r="CF246" s="82" t="str">
        <f t="shared" si="204"/>
        <v>-</v>
      </c>
      <c r="CG246" s="82" t="str">
        <f t="shared" si="205"/>
        <v>-</v>
      </c>
      <c r="CH246" s="82" t="str">
        <f t="shared" si="206"/>
        <v>-</v>
      </c>
      <c r="CI246" s="82" t="str">
        <f t="shared" si="207"/>
        <v>-</v>
      </c>
      <c r="CJ246" s="82" t="str">
        <f t="shared" si="208"/>
        <v>-</v>
      </c>
      <c r="CK246" s="82" t="str">
        <f t="shared" si="209"/>
        <v>-</v>
      </c>
    </row>
    <row r="247" spans="1:89" s="82" customFormat="1" ht="18" customHeight="1">
      <c r="A247" s="81" t="str">
        <f>scriv!AH209</f>
        <v/>
      </c>
      <c r="B247" s="81" t="str">
        <f>IF(scriv!D209&lt;&gt;"",scriv!D209,"")</f>
        <v/>
      </c>
      <c r="C247" s="81" t="str">
        <f>IF( scriv!AL209&lt;&gt;"", IF(D247&lt;&gt;"","connection ","")&amp;scriv!AL209,IF(D247&lt;&gt;"","connection",""))</f>
        <v/>
      </c>
      <c r="D247" s="82" t="str">
        <f>scriv!AJ209</f>
        <v/>
      </c>
      <c r="E247" s="82" t="str">
        <f>scriv!AK209</f>
        <v/>
      </c>
      <c r="F247" s="156">
        <f>ROW()</f>
        <v>247</v>
      </c>
      <c r="I247" s="81" t="str">
        <f>IF(scriv!AA209&lt;&gt;"",scriv!AA209,J247)</f>
        <v/>
      </c>
      <c r="J247" s="81" t="str">
        <f>IF(scriv!AB209&lt;&gt;"",scriv!AB209,"")</f>
        <v/>
      </c>
      <c r="K247" s="82" t="str">
        <f t="shared" si="166"/>
        <v>none</v>
      </c>
      <c r="L247" s="82" t="str">
        <f t="shared" si="167"/>
        <v>+++&amp;speakTT=</v>
      </c>
      <c r="M247" s="82" t="str">
        <f t="shared" si="164"/>
        <v>OpenClose</v>
      </c>
      <c r="N247" s="82" t="str">
        <f t="shared" si="168"/>
        <v/>
      </c>
      <c r="O247" s="119" t="str">
        <f t="shared" si="169"/>
        <v/>
      </c>
      <c r="P247" s="81" t="str">
        <f>IF(scriv!I209&lt;&gt;"",scriv!I209,"")</f>
        <v/>
      </c>
      <c r="Q247" s="81" t="str">
        <f>IF(scriv!J209&lt;&gt;"",scriv!J209,"")</f>
        <v/>
      </c>
      <c r="R247" s="81">
        <f>IF(scriv!K209&lt;&gt;"",scriv!K209,
IF(I247&lt;&gt;"",1,$R$36))</f>
        <v>0</v>
      </c>
      <c r="S247" s="81" t="str">
        <f>IF(scriv!L209&lt;&gt;"",scriv!L209,
IF(scriv!AB209&lt;&gt;"",$S$36,"none"))</f>
        <v>none</v>
      </c>
      <c r="T247" s="81" t="str">
        <f>IF(scriv!Q209&lt;&gt;"",scriv!Q209,"")</f>
        <v/>
      </c>
      <c r="U247" s="81" t="str">
        <f>IF(scriv!R209&lt;&gt;"",scriv!R209,"")</f>
        <v/>
      </c>
      <c r="V247" s="81" t="str">
        <f>IF(scriv!S209&lt;&gt;"",scriv!S209,"")</f>
        <v/>
      </c>
      <c r="W247" s="81" t="str">
        <f>IF(scriv!T209&lt;&gt;"",scriv!T209,"")</f>
        <v/>
      </c>
      <c r="X247" s="81" t="str">
        <f>IF($E247="",
( IF(scriv!AD209&lt;&gt;"", LEFT( scriv!AD209, FIND(",",scriv!AD209)-1) &amp; "=" &amp; $AH247 &amp; RIGHT( scriv!AD209, LEN(scriv!AD209) + 1 - FIND(",",scriv!AD209)),
  IF($X$36&lt;&gt;"",LEFT( X$36, FIND(",",X$36)-1) &amp; "=" &amp; $AH247 &amp; RIGHT( X$36, LEN(X$36) + 1 - FIND(",",X$36)),""))),
IF(scriv!M209&lt;&gt;"", LEFT( scriv!M209, FIND(",",scriv!M209)-1) &amp; "=" &amp; $AH247 &amp; RIGHT( scriv!M209, LEN(scriv!M209) + 1 - FIND(",",scriv!M209)),
LEFT( X$37, FIND(",",X$37)-1) &amp; "=" &amp; $AH247 &amp; RIGHT( X$37, LEN(X$37) + 1 - FIND(",",X$37))))</f>
        <v>fadeOn=,0.6</v>
      </c>
      <c r="Y247" s="81" t="str">
        <f>IF($E247="",
( IF(scriv!AE209&lt;&gt;"", LEFT( scriv!AE209, FIND(",",scriv!AE209)-1) &amp; "=" &amp; $AH247 &amp; RIGHT( scriv!AE209, LEN(scriv!AE209) + 1 - FIND(",",scriv!AE209)),
  IF($Y$36&lt;&gt;"",LEFT( Y$36, FIND(",",Y$36)-1) &amp; "=" &amp; $AH247 &amp; RIGHT( Y$36, LEN(Y$36) + 1 - FIND(",",Y$36)),""))),
IF(scriv!N209&lt;&gt;"", LEFT( scriv!N209, FIND(",",scriv!N209)-1) &amp; "=" &amp; $AH247 &amp; RIGHT( scriv!N209, LEN(scriv!N209) + 1 - FIND(",",scriv!N209)),
LEFT( Y$37, FIND(",",Y$37)-1) &amp; "=" &amp; $AH247 &amp; RIGHT( Y$37, LEN(Y$37) + 1 - FIND(",",Y$37))))</f>
        <v>fadeOff=,0.6</v>
      </c>
      <c r="Z247" s="81" t="str">
        <f>IF($E247="",
( IF(scriv!AF209&lt;&gt;"", LEFT( scriv!AF209, FIND(",",scriv!AF209)-1) &amp; "=" &amp; $AH247 &amp; RIGHT( scriv!AF209, LEN(scriv!AF209) + 1 - FIND(",",scriv!AF209)),
  IF($Z$36&lt;&gt;"",LEFT( Z$36, FIND(",",Z$36)-1) &amp; "=" &amp; $AH247 &amp; RIGHT( Z$36, LEN(Z$36) + 1 - FIND(",",Z$36)),""))),
IF(scriv!O209&lt;&gt;"", LEFT( scriv!O209, FIND(",",scriv!O209)-1) &amp; "=" &amp; $AH247 &amp; RIGHT( scriv!O209, LEN(scriv!O209) + 1 - FIND(",",scriv!O209)),
LEFT( Z$37, FIND(",",Z$37)-1) &amp; "=" &amp; $AH247 &amp; RIGHT( Z$37, LEN(Z$37) + 1 - FIND(",",Z$37))))</f>
        <v>drawOpen=,1.2</v>
      </c>
      <c r="AA247" s="81" t="str">
        <f>IF($E247="",
( IF(scriv!AG209&lt;&gt;"", LEFT( scriv!AG209, FIND(",",scriv!AG209)-1) &amp; "=" &amp; $AH247 &amp; RIGHT( scriv!AG209, LEN(scriv!AG209) + 1 - FIND(",",scriv!AG209)),
  IF($AA$36&lt;&gt;"",LEFT( AA$36, FIND(",",AA$36)-1) &amp; "=" &amp; $AH247 &amp; RIGHT( AA$36, LEN(AA$36) + 1 - FIND(",",AA$36)),""))),
IF(scriv!P209&lt;&gt;"", LEFT( scriv!P209, FIND(",",scriv!P209)-1) &amp; "=" &amp; $AH247 &amp; RIGHT( scriv!P209, LEN(scriv!P209) + 1 - FIND(",",scriv!P209)),
LEFT( AA$37, FIND(",",AA$37)-1) &amp; "=" &amp; $AH247 &amp; RIGHT( AA$37, LEN(AA$37) + 1 - FIND(",",AA$37))))</f>
        <v>drawClose=,1.2</v>
      </c>
      <c r="AB247" s="167" t="str">
        <f t="shared" si="163"/>
        <v>noTitle</v>
      </c>
      <c r="AC247" s="167"/>
      <c r="AD247" s="45"/>
      <c r="AE247" s="168"/>
      <c r="AF247" s="169">
        <f>IF(D247="",scriv!B209,"")</f>
        <v>0</v>
      </c>
      <c r="AG247" s="170" t="str">
        <f t="shared" si="170"/>
        <v/>
      </c>
      <c r="AH247" s="169" t="str">
        <f t="shared" si="171"/>
        <v/>
      </c>
      <c r="AI247" s="169" t="str">
        <f t="shared" si="172"/>
        <v/>
      </c>
      <c r="AJ247" s="86">
        <f>ROUNDDOWN( (LEN(scriv!B209)+1) / 2, 0 )</f>
        <v>0</v>
      </c>
      <c r="AK247" s="82">
        <f t="shared" si="173"/>
        <v>0</v>
      </c>
      <c r="AL247" s="82" t="str">
        <f t="shared" si="174"/>
        <v>-</v>
      </c>
      <c r="AM247" s="82" t="str">
        <f t="shared" si="175"/>
        <v>-</v>
      </c>
      <c r="AN247" s="82" t="str">
        <f t="shared" si="176"/>
        <v>-</v>
      </c>
      <c r="AO247" s="82" t="str">
        <f t="shared" si="177"/>
        <v>-</v>
      </c>
      <c r="AP247" s="82" t="str">
        <f t="shared" si="178"/>
        <v>-</v>
      </c>
      <c r="AQ247" s="82" t="str">
        <f t="shared" si="179"/>
        <v>-</v>
      </c>
      <c r="AR247" s="82" t="str">
        <f t="shared" si="180"/>
        <v>-</v>
      </c>
      <c r="AT247" s="82">
        <f t="shared" si="181"/>
        <v>10</v>
      </c>
      <c r="AU247" s="82" t="str">
        <f ca="1">IF(    MAX(OFFSET(AL247,0,0,MATCH("-",AL247:AL$638,0))) = 0,"",
IFERROR(MAX(OFFSET(AL247,0,0,MATCH("-",AL247:AL$638,0))),""))</f>
        <v/>
      </c>
      <c r="AV247" s="82" t="str">
        <f ca="1">IF(    MAX(OFFSET(AM247,0,0,MATCH("-",AM247:AM$638,0))) = 0,"",
IFERROR(MAX(OFFSET(AM247,0,0,MATCH("-",AM247:AM$638,0))),""))</f>
        <v/>
      </c>
      <c r="AW247" s="82" t="str">
        <f ca="1">IF(    MAX(OFFSET(AN247,0,0,MATCH("-",AN247:AN$638,0))) = 0,"",
IFERROR(MAX(OFFSET(AN247,0,0,MATCH("-",AN247:AN$638,0))),""))</f>
        <v/>
      </c>
      <c r="AX247" s="82" t="str">
        <f ca="1">IF(    MAX(OFFSET(AO247,0,0,MATCH("-",AO247:AO$638,0))) = 0,"",
IFERROR(MAX(OFFSET(AO247,0,0,MATCH("-",AO247:AO$638,0))),""))</f>
        <v/>
      </c>
      <c r="AY247" s="82" t="str">
        <f ca="1">IF(    MAX(OFFSET(AP247,0,0,MATCH("-",AP247:AP$638,0))) = 0,"",
IFERROR(MAX(OFFSET(AP247,0,0,MATCH("-",AP247:AP$638,0))),""))</f>
        <v/>
      </c>
      <c r="AZ247" s="82" t="str">
        <f ca="1">IF(    MAX(OFFSET(AQ247,0,0,MATCH("-",AQ247:AQ$638,0))) = 0,"",
IFERROR(MAX(OFFSET(AQ247,0,0,MATCH("-",AQ247:AQ$638,0))),""))</f>
        <v/>
      </c>
      <c r="BA247" s="82" t="str">
        <f ca="1">IF(    MAX(OFFSET(AR247,0,0,MATCH("-",AR247:AR$638,0))) = 0,"",
IFERROR(MAX(OFFSET(AR247,0,0,MATCH("-",AR247:AR$638,0))),""))</f>
        <v/>
      </c>
      <c r="BB247" s="112">
        <f t="shared" ca="1" si="182"/>
        <v>-198</v>
      </c>
      <c r="BC247" s="111" t="str">
        <f t="shared" ca="1" si="183"/>
        <v>Radius</v>
      </c>
      <c r="BD247" s="112">
        <f t="shared" ca="1" si="184"/>
        <v>0</v>
      </c>
      <c r="BE247" s="111">
        <f t="shared" ca="1" si="185"/>
        <v>200</v>
      </c>
      <c r="BF247" s="113" t="e">
        <f t="shared" ca="1" si="186"/>
        <v>#VALUE!</v>
      </c>
      <c r="BG247" s="113" t="e">
        <f t="shared" ca="1" si="187"/>
        <v>#VALUE!</v>
      </c>
      <c r="BH247" s="112">
        <f t="shared" ca="1" si="188"/>
        <v>2000</v>
      </c>
      <c r="BI247" s="112">
        <f t="shared" ca="1" si="189"/>
        <v>200</v>
      </c>
      <c r="BJ247" s="157"/>
      <c r="BK247" s="157"/>
      <c r="BL247" s="158" t="str">
        <f>scriv!AI209</f>
        <v/>
      </c>
      <c r="BM247" s="157"/>
      <c r="BN247" s="157" t="str">
        <f t="shared" si="190"/>
        <v>node</v>
      </c>
      <c r="BO247" s="157"/>
      <c r="BP247" s="159">
        <f t="shared" ca="1" si="191"/>
        <v>0</v>
      </c>
      <c r="BQ247" s="159">
        <f t="shared" ca="1" si="192"/>
        <v>0</v>
      </c>
      <c r="BR247" s="159">
        <f t="shared" si="193"/>
        <v>1</v>
      </c>
      <c r="BS247" s="159" t="str">
        <f t="shared" si="194"/>
        <v>symbol</v>
      </c>
      <c r="BT247" s="157" t="str">
        <f ca="1">IF(scriv!V209&lt;&gt;"",scriv!V209,
IF(E247="",IFERROR(VLOOKUP(BL247,$AH$40:$BT$638,39,FALSE),$BT$36),
$BT$37))</f>
        <v>10M</v>
      </c>
      <c r="BU247" s="166">
        <f t="shared" ca="1" si="195"/>
        <v>2000</v>
      </c>
      <c r="BV247" s="166">
        <f t="shared" ca="1" si="196"/>
        <v>200</v>
      </c>
      <c r="BW247" s="166">
        <f t="shared" ca="1" si="197"/>
        <v>0</v>
      </c>
      <c r="BX247" s="166">
        <f t="shared" ca="1" si="198"/>
        <v>0</v>
      </c>
      <c r="BY247" s="180" t="str">
        <f t="shared" si="199"/>
        <v/>
      </c>
      <c r="BZ247" s="180" t="str">
        <f t="shared" si="200"/>
        <v/>
      </c>
      <c r="CA247" s="81" t="str">
        <f>IF(scriv!E209&lt;&gt;"",scriv!E209,"")</f>
        <v/>
      </c>
      <c r="CB247" s="82">
        <f t="shared" si="165"/>
        <v>0</v>
      </c>
      <c r="CC247" s="82">
        <f t="shared" si="201"/>
        <v>0</v>
      </c>
      <c r="CD247" s="82" t="str">
        <f t="shared" si="202"/>
        <v>-</v>
      </c>
      <c r="CE247" s="82" t="str">
        <f t="shared" si="203"/>
        <v>-</v>
      </c>
      <c r="CF247" s="82" t="str">
        <f t="shared" si="204"/>
        <v>-</v>
      </c>
      <c r="CG247" s="82" t="str">
        <f t="shared" si="205"/>
        <v>-</v>
      </c>
      <c r="CH247" s="82" t="str">
        <f t="shared" si="206"/>
        <v>-</v>
      </c>
      <c r="CI247" s="82" t="str">
        <f t="shared" si="207"/>
        <v>-</v>
      </c>
      <c r="CJ247" s="82" t="str">
        <f t="shared" si="208"/>
        <v>-</v>
      </c>
      <c r="CK247" s="82" t="str">
        <f t="shared" si="209"/>
        <v>-</v>
      </c>
    </row>
    <row r="248" spans="1:89" s="82" customFormat="1" ht="18" customHeight="1">
      <c r="A248" s="81" t="str">
        <f>scriv!AH210</f>
        <v/>
      </c>
      <c r="B248" s="81" t="str">
        <f>IF(scriv!D210&lt;&gt;"",scriv!D210,"")</f>
        <v/>
      </c>
      <c r="C248" s="81" t="str">
        <f>IF( scriv!AL210&lt;&gt;"", IF(D248&lt;&gt;"","connection ","")&amp;scriv!AL210,IF(D248&lt;&gt;"","connection",""))</f>
        <v/>
      </c>
      <c r="D248" s="82" t="str">
        <f>scriv!AJ210</f>
        <v/>
      </c>
      <c r="E248" s="82" t="str">
        <f>scriv!AK210</f>
        <v/>
      </c>
      <c r="F248" s="156">
        <f>ROW()</f>
        <v>248</v>
      </c>
      <c r="I248" s="81" t="str">
        <f>IF(scriv!AA210&lt;&gt;"",scriv!AA210,J248)</f>
        <v/>
      </c>
      <c r="J248" s="81" t="str">
        <f>IF(scriv!AB210&lt;&gt;"",scriv!AB210,"")</f>
        <v/>
      </c>
      <c r="K248" s="82" t="str">
        <f t="shared" si="166"/>
        <v>none</v>
      </c>
      <c r="L248" s="82" t="str">
        <f t="shared" si="167"/>
        <v>+++&amp;speakTT=</v>
      </c>
      <c r="M248" s="82" t="str">
        <f t="shared" si="164"/>
        <v>OpenClose</v>
      </c>
      <c r="N248" s="82" t="str">
        <f t="shared" si="168"/>
        <v/>
      </c>
      <c r="O248" s="119" t="str">
        <f t="shared" si="169"/>
        <v/>
      </c>
      <c r="P248" s="81" t="str">
        <f>IF(scriv!I210&lt;&gt;"",scriv!I210,"")</f>
        <v/>
      </c>
      <c r="Q248" s="81" t="str">
        <f>IF(scriv!J210&lt;&gt;"",scriv!J210,"")</f>
        <v/>
      </c>
      <c r="R248" s="81">
        <f>IF(scriv!K210&lt;&gt;"",scriv!K210,
IF(I248&lt;&gt;"",1,$R$36))</f>
        <v>0</v>
      </c>
      <c r="S248" s="81" t="str">
        <f>IF(scriv!L210&lt;&gt;"",scriv!L210,
IF(scriv!AB210&lt;&gt;"",$S$36,"none"))</f>
        <v>none</v>
      </c>
      <c r="T248" s="81" t="str">
        <f>IF(scriv!Q210&lt;&gt;"",scriv!Q210,"")</f>
        <v/>
      </c>
      <c r="U248" s="81" t="str">
        <f>IF(scriv!R210&lt;&gt;"",scriv!R210,"")</f>
        <v/>
      </c>
      <c r="V248" s="81" t="str">
        <f>IF(scriv!S210&lt;&gt;"",scriv!S210,"")</f>
        <v/>
      </c>
      <c r="W248" s="81" t="str">
        <f>IF(scriv!T210&lt;&gt;"",scriv!T210,"")</f>
        <v/>
      </c>
      <c r="X248" s="81" t="str">
        <f>IF($E248="",
( IF(scriv!AD210&lt;&gt;"", LEFT( scriv!AD210, FIND(",",scriv!AD210)-1) &amp; "=" &amp; $AH248 &amp; RIGHT( scriv!AD210, LEN(scriv!AD210) + 1 - FIND(",",scriv!AD210)),
  IF($X$36&lt;&gt;"",LEFT( X$36, FIND(",",X$36)-1) &amp; "=" &amp; $AH248 &amp; RIGHT( X$36, LEN(X$36) + 1 - FIND(",",X$36)),""))),
IF(scriv!M210&lt;&gt;"", LEFT( scriv!M210, FIND(",",scriv!M210)-1) &amp; "=" &amp; $AH248 &amp; RIGHT( scriv!M210, LEN(scriv!M210) + 1 - FIND(",",scriv!M210)),
LEFT( X$37, FIND(",",X$37)-1) &amp; "=" &amp; $AH248 &amp; RIGHT( X$37, LEN(X$37) + 1 - FIND(",",X$37))))</f>
        <v>fadeOn=,0.6</v>
      </c>
      <c r="Y248" s="81" t="str">
        <f>IF($E248="",
( IF(scriv!AE210&lt;&gt;"", LEFT( scriv!AE210, FIND(",",scriv!AE210)-1) &amp; "=" &amp; $AH248 &amp; RIGHT( scriv!AE210, LEN(scriv!AE210) + 1 - FIND(",",scriv!AE210)),
  IF($Y$36&lt;&gt;"",LEFT( Y$36, FIND(",",Y$36)-1) &amp; "=" &amp; $AH248 &amp; RIGHT( Y$36, LEN(Y$36) + 1 - FIND(",",Y$36)),""))),
IF(scriv!N210&lt;&gt;"", LEFT( scriv!N210, FIND(",",scriv!N210)-1) &amp; "=" &amp; $AH248 &amp; RIGHT( scriv!N210, LEN(scriv!N210) + 1 - FIND(",",scriv!N210)),
LEFT( Y$37, FIND(",",Y$37)-1) &amp; "=" &amp; $AH248 &amp; RIGHT( Y$37, LEN(Y$37) + 1 - FIND(",",Y$37))))</f>
        <v>fadeOff=,0.6</v>
      </c>
      <c r="Z248" s="81" t="str">
        <f>IF($E248="",
( IF(scriv!AF210&lt;&gt;"", LEFT( scriv!AF210, FIND(",",scriv!AF210)-1) &amp; "=" &amp; $AH248 &amp; RIGHT( scriv!AF210, LEN(scriv!AF210) + 1 - FIND(",",scriv!AF210)),
  IF($Z$36&lt;&gt;"",LEFT( Z$36, FIND(",",Z$36)-1) &amp; "=" &amp; $AH248 &amp; RIGHT( Z$36, LEN(Z$36) + 1 - FIND(",",Z$36)),""))),
IF(scriv!O210&lt;&gt;"", LEFT( scriv!O210, FIND(",",scriv!O210)-1) &amp; "=" &amp; $AH248 &amp; RIGHT( scriv!O210, LEN(scriv!O210) + 1 - FIND(",",scriv!O210)),
LEFT( Z$37, FIND(",",Z$37)-1) &amp; "=" &amp; $AH248 &amp; RIGHT( Z$37, LEN(Z$37) + 1 - FIND(",",Z$37))))</f>
        <v>drawOpen=,1.2</v>
      </c>
      <c r="AA248" s="81" t="str">
        <f>IF($E248="",
( IF(scriv!AG210&lt;&gt;"", LEFT( scriv!AG210, FIND(",",scriv!AG210)-1) &amp; "=" &amp; $AH248 &amp; RIGHT( scriv!AG210, LEN(scriv!AG210) + 1 - FIND(",",scriv!AG210)),
  IF($AA$36&lt;&gt;"",LEFT( AA$36, FIND(",",AA$36)-1) &amp; "=" &amp; $AH248 &amp; RIGHT( AA$36, LEN(AA$36) + 1 - FIND(",",AA$36)),""))),
IF(scriv!P210&lt;&gt;"", LEFT( scriv!P210, FIND(",",scriv!P210)-1) &amp; "=" &amp; $AH248 &amp; RIGHT( scriv!P210, LEN(scriv!P210) + 1 - FIND(",",scriv!P210)),
LEFT( AA$37, FIND(",",AA$37)-1) &amp; "=" &amp; $AH248 &amp; RIGHT( AA$37, LEN(AA$37) + 1 - FIND(",",AA$37))))</f>
        <v>drawClose=,1.2</v>
      </c>
      <c r="AB248" s="167" t="str">
        <f t="shared" si="163"/>
        <v>noTitle</v>
      </c>
      <c r="AC248" s="167"/>
      <c r="AD248" s="45"/>
      <c r="AE248" s="168"/>
      <c r="AF248" s="169">
        <f>IF(D248="",scriv!B210,"")</f>
        <v>0</v>
      </c>
      <c r="AG248" s="170" t="str">
        <f t="shared" si="170"/>
        <v/>
      </c>
      <c r="AH248" s="169" t="str">
        <f t="shared" si="171"/>
        <v/>
      </c>
      <c r="AI248" s="169" t="str">
        <f t="shared" si="172"/>
        <v/>
      </c>
      <c r="AJ248" s="86">
        <f>ROUNDDOWN( (LEN(scriv!B210)+1) / 2, 0 )</f>
        <v>0</v>
      </c>
      <c r="AK248" s="82">
        <f t="shared" si="173"/>
        <v>0</v>
      </c>
      <c r="AL248" s="82" t="str">
        <f t="shared" si="174"/>
        <v>-</v>
      </c>
      <c r="AM248" s="82" t="str">
        <f t="shared" si="175"/>
        <v>-</v>
      </c>
      <c r="AN248" s="82" t="str">
        <f t="shared" si="176"/>
        <v>-</v>
      </c>
      <c r="AO248" s="82" t="str">
        <f t="shared" si="177"/>
        <v>-</v>
      </c>
      <c r="AP248" s="82" t="str">
        <f t="shared" si="178"/>
        <v>-</v>
      </c>
      <c r="AQ248" s="82" t="str">
        <f t="shared" si="179"/>
        <v>-</v>
      </c>
      <c r="AR248" s="82" t="str">
        <f t="shared" si="180"/>
        <v>-</v>
      </c>
      <c r="AT248" s="82">
        <f t="shared" si="181"/>
        <v>10</v>
      </c>
      <c r="AU248" s="82" t="str">
        <f ca="1">IF(    MAX(OFFSET(AL248,0,0,MATCH("-",AL248:AL$638,0))) = 0,"",
IFERROR(MAX(OFFSET(AL248,0,0,MATCH("-",AL248:AL$638,0))),""))</f>
        <v/>
      </c>
      <c r="AV248" s="82" t="str">
        <f ca="1">IF(    MAX(OFFSET(AM248,0,0,MATCH("-",AM248:AM$638,0))) = 0,"",
IFERROR(MAX(OFFSET(AM248,0,0,MATCH("-",AM248:AM$638,0))),""))</f>
        <v/>
      </c>
      <c r="AW248" s="82" t="str">
        <f ca="1">IF(    MAX(OFFSET(AN248,0,0,MATCH("-",AN248:AN$638,0))) = 0,"",
IFERROR(MAX(OFFSET(AN248,0,0,MATCH("-",AN248:AN$638,0))),""))</f>
        <v/>
      </c>
      <c r="AX248" s="82" t="str">
        <f ca="1">IF(    MAX(OFFSET(AO248,0,0,MATCH("-",AO248:AO$638,0))) = 0,"",
IFERROR(MAX(OFFSET(AO248,0,0,MATCH("-",AO248:AO$638,0))),""))</f>
        <v/>
      </c>
      <c r="AY248" s="82" t="str">
        <f ca="1">IF(    MAX(OFFSET(AP248,0,0,MATCH("-",AP248:AP$638,0))) = 0,"",
IFERROR(MAX(OFFSET(AP248,0,0,MATCH("-",AP248:AP$638,0))),""))</f>
        <v/>
      </c>
      <c r="AZ248" s="82" t="str">
        <f ca="1">IF(    MAX(OFFSET(AQ248,0,0,MATCH("-",AQ248:AQ$638,0))) = 0,"",
IFERROR(MAX(OFFSET(AQ248,0,0,MATCH("-",AQ248:AQ$638,0))),""))</f>
        <v/>
      </c>
      <c r="BA248" s="82" t="str">
        <f ca="1">IF(    MAX(OFFSET(AR248,0,0,MATCH("-",AR248:AR$638,0))) = 0,"",
IFERROR(MAX(OFFSET(AR248,0,0,MATCH("-",AR248:AR$638,0))),""))</f>
        <v/>
      </c>
      <c r="BB248" s="112">
        <f t="shared" ca="1" si="182"/>
        <v>-198</v>
      </c>
      <c r="BC248" s="111" t="str">
        <f t="shared" ca="1" si="183"/>
        <v>Radius</v>
      </c>
      <c r="BD248" s="112">
        <f t="shared" ca="1" si="184"/>
        <v>0</v>
      </c>
      <c r="BE248" s="111">
        <f t="shared" ca="1" si="185"/>
        <v>200</v>
      </c>
      <c r="BF248" s="113" t="e">
        <f t="shared" ca="1" si="186"/>
        <v>#VALUE!</v>
      </c>
      <c r="BG248" s="113" t="e">
        <f t="shared" ca="1" si="187"/>
        <v>#VALUE!</v>
      </c>
      <c r="BH248" s="112">
        <f t="shared" ca="1" si="188"/>
        <v>2000</v>
      </c>
      <c r="BI248" s="112">
        <f t="shared" ca="1" si="189"/>
        <v>200</v>
      </c>
      <c r="BJ248" s="157"/>
      <c r="BK248" s="157"/>
      <c r="BL248" s="158" t="str">
        <f>scriv!AI210</f>
        <v/>
      </c>
      <c r="BM248" s="157"/>
      <c r="BN248" s="157" t="str">
        <f t="shared" si="190"/>
        <v>node</v>
      </c>
      <c r="BO248" s="157"/>
      <c r="BP248" s="159">
        <f t="shared" ca="1" si="191"/>
        <v>0</v>
      </c>
      <c r="BQ248" s="159">
        <f t="shared" ca="1" si="192"/>
        <v>0</v>
      </c>
      <c r="BR248" s="159">
        <f t="shared" si="193"/>
        <v>1</v>
      </c>
      <c r="BS248" s="159" t="str">
        <f t="shared" si="194"/>
        <v>symbol</v>
      </c>
      <c r="BT248" s="157" t="str">
        <f ca="1">IF(scriv!V210&lt;&gt;"",scriv!V210,
IF(E248="",IFERROR(VLOOKUP(BL248,$AH$40:$BT$638,39,FALSE),$BT$36),
$BT$37))</f>
        <v>NodeSquare</v>
      </c>
      <c r="BU248" s="166">
        <f t="shared" ca="1" si="195"/>
        <v>2000</v>
      </c>
      <c r="BV248" s="166">
        <f t="shared" ca="1" si="196"/>
        <v>200</v>
      </c>
      <c r="BW248" s="166">
        <f t="shared" ca="1" si="197"/>
        <v>0</v>
      </c>
      <c r="BX248" s="166">
        <f t="shared" ca="1" si="198"/>
        <v>0</v>
      </c>
      <c r="BY248" s="180" t="str">
        <f t="shared" si="199"/>
        <v/>
      </c>
      <c r="BZ248" s="180" t="str">
        <f t="shared" si="200"/>
        <v/>
      </c>
      <c r="CA248" s="81" t="str">
        <f>IF(scriv!E210&lt;&gt;"",scriv!E210,"")</f>
        <v/>
      </c>
      <c r="CB248" s="82">
        <f t="shared" si="165"/>
        <v>0</v>
      </c>
      <c r="CC248" s="82">
        <f t="shared" si="201"/>
        <v>0</v>
      </c>
      <c r="CD248" s="82" t="str">
        <f t="shared" si="202"/>
        <v>-</v>
      </c>
      <c r="CE248" s="82" t="str">
        <f t="shared" si="203"/>
        <v>-</v>
      </c>
      <c r="CF248" s="82" t="str">
        <f t="shared" si="204"/>
        <v>-</v>
      </c>
      <c r="CG248" s="82" t="str">
        <f t="shared" si="205"/>
        <v>-</v>
      </c>
      <c r="CH248" s="82" t="str">
        <f t="shared" si="206"/>
        <v>-</v>
      </c>
      <c r="CI248" s="82" t="str">
        <f t="shared" si="207"/>
        <v>-</v>
      </c>
      <c r="CJ248" s="82" t="str">
        <f t="shared" si="208"/>
        <v>-</v>
      </c>
      <c r="CK248" s="82" t="str">
        <f t="shared" si="209"/>
        <v>-</v>
      </c>
    </row>
    <row r="249" spans="1:89" s="82" customFormat="1" ht="18" customHeight="1">
      <c r="A249" s="81" t="str">
        <f>scriv!AH211</f>
        <v/>
      </c>
      <c r="B249" s="81" t="str">
        <f>IF(scriv!D211&lt;&gt;"",scriv!D211,"")</f>
        <v/>
      </c>
      <c r="C249" s="81" t="str">
        <f>IF( scriv!AL211&lt;&gt;"", IF(D249&lt;&gt;"","connection ","")&amp;scriv!AL211,IF(D249&lt;&gt;"","connection",""))</f>
        <v/>
      </c>
      <c r="D249" s="82" t="str">
        <f>scriv!AJ211</f>
        <v/>
      </c>
      <c r="E249" s="82" t="str">
        <f>scriv!AK211</f>
        <v/>
      </c>
      <c r="F249" s="156">
        <f>ROW()</f>
        <v>249</v>
      </c>
      <c r="I249" s="81" t="str">
        <f>IF(scriv!AA211&lt;&gt;"",scriv!AA211,J249)</f>
        <v/>
      </c>
      <c r="J249" s="81" t="str">
        <f>IF(scriv!AB211&lt;&gt;"",scriv!AB211,"")</f>
        <v/>
      </c>
      <c r="K249" s="82" t="str">
        <f t="shared" si="166"/>
        <v>none</v>
      </c>
      <c r="L249" s="82" t="str">
        <f t="shared" si="167"/>
        <v>+++&amp;speakTT=</v>
      </c>
      <c r="M249" s="82" t="str">
        <f t="shared" si="164"/>
        <v>OpenClose</v>
      </c>
      <c r="N249" s="82" t="str">
        <f t="shared" si="168"/>
        <v/>
      </c>
      <c r="O249" s="119" t="str">
        <f t="shared" si="169"/>
        <v/>
      </c>
      <c r="P249" s="81" t="str">
        <f>IF(scriv!I211&lt;&gt;"",scriv!I211,"")</f>
        <v/>
      </c>
      <c r="Q249" s="81" t="str">
        <f>IF(scriv!J211&lt;&gt;"",scriv!J211,"")</f>
        <v/>
      </c>
      <c r="R249" s="81">
        <f>IF(scriv!K211&lt;&gt;"",scriv!K211,
IF(I249&lt;&gt;"",1,$R$36))</f>
        <v>0</v>
      </c>
      <c r="S249" s="81" t="str">
        <f>IF(scriv!L211&lt;&gt;"",scriv!L211,
IF(scriv!AB211&lt;&gt;"",$S$36,"none"))</f>
        <v>none</v>
      </c>
      <c r="T249" s="81" t="str">
        <f>IF(scriv!Q211&lt;&gt;"",scriv!Q211,"")</f>
        <v/>
      </c>
      <c r="U249" s="81" t="str">
        <f>IF(scriv!R211&lt;&gt;"",scriv!R211,"")</f>
        <v/>
      </c>
      <c r="V249" s="81" t="str">
        <f>IF(scriv!S211&lt;&gt;"",scriv!S211,"")</f>
        <v/>
      </c>
      <c r="W249" s="81" t="str">
        <f>IF(scriv!T211&lt;&gt;"",scriv!T211,"")</f>
        <v/>
      </c>
      <c r="X249" s="81" t="str">
        <f>IF($E249="",
( IF(scriv!AD211&lt;&gt;"", LEFT( scriv!AD211, FIND(",",scriv!AD211)-1) &amp; "=" &amp; $AH249 &amp; RIGHT( scriv!AD211, LEN(scriv!AD211) + 1 - FIND(",",scriv!AD211)),
  IF($X$36&lt;&gt;"",LEFT( X$36, FIND(",",X$36)-1) &amp; "=" &amp; $AH249 &amp; RIGHT( X$36, LEN(X$36) + 1 - FIND(",",X$36)),""))),
IF(scriv!M211&lt;&gt;"", LEFT( scriv!M211, FIND(",",scriv!M211)-1) &amp; "=" &amp; $AH249 &amp; RIGHT( scriv!M211, LEN(scriv!M211) + 1 - FIND(",",scriv!M211)),
LEFT( X$37, FIND(",",X$37)-1) &amp; "=" &amp; $AH249 &amp; RIGHT( X$37, LEN(X$37) + 1 - FIND(",",X$37))))</f>
        <v>fadeOn=,0.6</v>
      </c>
      <c r="Y249" s="81" t="str">
        <f>IF($E249="",
( IF(scriv!AE211&lt;&gt;"", LEFT( scriv!AE211, FIND(",",scriv!AE211)-1) &amp; "=" &amp; $AH249 &amp; RIGHT( scriv!AE211, LEN(scriv!AE211) + 1 - FIND(",",scriv!AE211)),
  IF($Y$36&lt;&gt;"",LEFT( Y$36, FIND(",",Y$36)-1) &amp; "=" &amp; $AH249 &amp; RIGHT( Y$36, LEN(Y$36) + 1 - FIND(",",Y$36)),""))),
IF(scriv!N211&lt;&gt;"", LEFT( scriv!N211, FIND(",",scriv!N211)-1) &amp; "=" &amp; $AH249 &amp; RIGHT( scriv!N211, LEN(scriv!N211) + 1 - FIND(",",scriv!N211)),
LEFT( Y$37, FIND(",",Y$37)-1) &amp; "=" &amp; $AH249 &amp; RIGHT( Y$37, LEN(Y$37) + 1 - FIND(",",Y$37))))</f>
        <v>fadeOff=,0.6</v>
      </c>
      <c r="Z249" s="81" t="str">
        <f>IF($E249="",
( IF(scriv!AF211&lt;&gt;"", LEFT( scriv!AF211, FIND(",",scriv!AF211)-1) &amp; "=" &amp; $AH249 &amp; RIGHT( scriv!AF211, LEN(scriv!AF211) + 1 - FIND(",",scriv!AF211)),
  IF($Z$36&lt;&gt;"",LEFT( Z$36, FIND(",",Z$36)-1) &amp; "=" &amp; $AH249 &amp; RIGHT( Z$36, LEN(Z$36) + 1 - FIND(",",Z$36)),""))),
IF(scriv!O211&lt;&gt;"", LEFT( scriv!O211, FIND(",",scriv!O211)-1) &amp; "=" &amp; $AH249 &amp; RIGHT( scriv!O211, LEN(scriv!O211) + 1 - FIND(",",scriv!O211)),
LEFT( Z$37, FIND(",",Z$37)-1) &amp; "=" &amp; $AH249 &amp; RIGHT( Z$37, LEN(Z$37) + 1 - FIND(",",Z$37))))</f>
        <v>drawOpen=,1.2</v>
      </c>
      <c r="AA249" s="81" t="str">
        <f>IF($E249="",
( IF(scriv!AG211&lt;&gt;"", LEFT( scriv!AG211, FIND(",",scriv!AG211)-1) &amp; "=" &amp; $AH249 &amp; RIGHT( scriv!AG211, LEN(scriv!AG211) + 1 - FIND(",",scriv!AG211)),
  IF($AA$36&lt;&gt;"",LEFT( AA$36, FIND(",",AA$36)-1) &amp; "=" &amp; $AH249 &amp; RIGHT( AA$36, LEN(AA$36) + 1 - FIND(",",AA$36)),""))),
IF(scriv!P211&lt;&gt;"", LEFT( scriv!P211, FIND(",",scriv!P211)-1) &amp; "=" &amp; $AH249 &amp; RIGHT( scriv!P211, LEN(scriv!P211) + 1 - FIND(",",scriv!P211)),
LEFT( AA$37, FIND(",",AA$37)-1) &amp; "=" &amp; $AH249 &amp; RIGHT( AA$37, LEN(AA$37) + 1 - FIND(",",AA$37))))</f>
        <v>drawClose=,1.2</v>
      </c>
      <c r="AB249" s="167" t="str">
        <f t="shared" si="163"/>
        <v>noTitle</v>
      </c>
      <c r="AC249" s="167"/>
      <c r="AD249" s="45"/>
      <c r="AE249" s="168"/>
      <c r="AF249" s="169">
        <f>IF(D249="",scriv!B211,"")</f>
        <v>0</v>
      </c>
      <c r="AG249" s="170" t="str">
        <f t="shared" si="170"/>
        <v/>
      </c>
      <c r="AH249" s="169" t="str">
        <f t="shared" si="171"/>
        <v/>
      </c>
      <c r="AI249" s="169" t="str">
        <f t="shared" si="172"/>
        <v/>
      </c>
      <c r="AJ249" s="86">
        <f>ROUNDDOWN( (LEN(scriv!B211)+1) / 2, 0 )</f>
        <v>0</v>
      </c>
      <c r="AK249" s="82">
        <f t="shared" si="173"/>
        <v>0</v>
      </c>
      <c r="AL249" s="82" t="str">
        <f t="shared" si="174"/>
        <v>-</v>
      </c>
      <c r="AM249" s="82" t="str">
        <f t="shared" si="175"/>
        <v>-</v>
      </c>
      <c r="AN249" s="82" t="str">
        <f t="shared" si="176"/>
        <v>-</v>
      </c>
      <c r="AO249" s="82" t="str">
        <f t="shared" si="177"/>
        <v>-</v>
      </c>
      <c r="AP249" s="82" t="str">
        <f t="shared" si="178"/>
        <v>-</v>
      </c>
      <c r="AQ249" s="82" t="str">
        <f t="shared" si="179"/>
        <v>-</v>
      </c>
      <c r="AR249" s="82" t="str">
        <f t="shared" si="180"/>
        <v>-</v>
      </c>
      <c r="AT249" s="82">
        <f t="shared" si="181"/>
        <v>10</v>
      </c>
      <c r="AU249" s="82" t="str">
        <f ca="1">IF(    MAX(OFFSET(AL249,0,0,MATCH("-",AL249:AL$638,0))) = 0,"",
IFERROR(MAX(OFFSET(AL249,0,0,MATCH("-",AL249:AL$638,0))),""))</f>
        <v/>
      </c>
      <c r="AV249" s="82" t="str">
        <f ca="1">IF(    MAX(OFFSET(AM249,0,0,MATCH("-",AM249:AM$638,0))) = 0,"",
IFERROR(MAX(OFFSET(AM249,0,0,MATCH("-",AM249:AM$638,0))),""))</f>
        <v/>
      </c>
      <c r="AW249" s="82" t="str">
        <f ca="1">IF(    MAX(OFFSET(AN249,0,0,MATCH("-",AN249:AN$638,0))) = 0,"",
IFERROR(MAX(OFFSET(AN249,0,0,MATCH("-",AN249:AN$638,0))),""))</f>
        <v/>
      </c>
      <c r="AX249" s="82" t="str">
        <f ca="1">IF(    MAX(OFFSET(AO249,0,0,MATCH("-",AO249:AO$638,0))) = 0,"",
IFERROR(MAX(OFFSET(AO249,0,0,MATCH("-",AO249:AO$638,0))),""))</f>
        <v/>
      </c>
      <c r="AY249" s="82" t="str">
        <f ca="1">IF(    MAX(OFFSET(AP249,0,0,MATCH("-",AP249:AP$638,0))) = 0,"",
IFERROR(MAX(OFFSET(AP249,0,0,MATCH("-",AP249:AP$638,0))),""))</f>
        <v/>
      </c>
      <c r="AZ249" s="82" t="str">
        <f ca="1">IF(    MAX(OFFSET(AQ249,0,0,MATCH("-",AQ249:AQ$638,0))) = 0,"",
IFERROR(MAX(OFFSET(AQ249,0,0,MATCH("-",AQ249:AQ$638,0))),""))</f>
        <v/>
      </c>
      <c r="BA249" s="82" t="str">
        <f ca="1">IF(    MAX(OFFSET(AR249,0,0,MATCH("-",AR249:AR$638,0))) = 0,"",
IFERROR(MAX(OFFSET(AR249,0,0,MATCH("-",AR249:AR$638,0))),""))</f>
        <v/>
      </c>
      <c r="BB249" s="112">
        <f t="shared" ca="1" si="182"/>
        <v>-198</v>
      </c>
      <c r="BC249" s="111" t="str">
        <f t="shared" ca="1" si="183"/>
        <v>Radius</v>
      </c>
      <c r="BD249" s="112">
        <f t="shared" ca="1" si="184"/>
        <v>0</v>
      </c>
      <c r="BE249" s="111">
        <f t="shared" ca="1" si="185"/>
        <v>200</v>
      </c>
      <c r="BF249" s="113" t="e">
        <f t="shared" ca="1" si="186"/>
        <v>#VALUE!</v>
      </c>
      <c r="BG249" s="113" t="e">
        <f t="shared" ca="1" si="187"/>
        <v>#VALUE!</v>
      </c>
      <c r="BH249" s="112">
        <f t="shared" ca="1" si="188"/>
        <v>2000</v>
      </c>
      <c r="BI249" s="112">
        <f t="shared" ca="1" si="189"/>
        <v>200</v>
      </c>
      <c r="BJ249" s="157"/>
      <c r="BK249" s="157"/>
      <c r="BL249" s="158" t="str">
        <f>scriv!AI211</f>
        <v/>
      </c>
      <c r="BM249" s="157"/>
      <c r="BN249" s="157" t="str">
        <f t="shared" si="190"/>
        <v>node</v>
      </c>
      <c r="BO249" s="157"/>
      <c r="BP249" s="159">
        <f t="shared" ca="1" si="191"/>
        <v>0</v>
      </c>
      <c r="BQ249" s="159">
        <f t="shared" ca="1" si="192"/>
        <v>0</v>
      </c>
      <c r="BR249" s="159">
        <f t="shared" si="193"/>
        <v>1</v>
      </c>
      <c r="BS249" s="159" t="str">
        <f t="shared" si="194"/>
        <v>symbol</v>
      </c>
      <c r="BT249" s="157" t="str">
        <f ca="1">IF(scriv!V211&lt;&gt;"",scriv!V211,
IF(E249="",IFERROR(VLOOKUP(BL249,$AH$40:$BT$638,39,FALSE),$BT$36),
$BT$37))</f>
        <v>NodeSquare</v>
      </c>
      <c r="BU249" s="166">
        <f t="shared" ca="1" si="195"/>
        <v>2000</v>
      </c>
      <c r="BV249" s="166">
        <f t="shared" ca="1" si="196"/>
        <v>200</v>
      </c>
      <c r="BW249" s="166">
        <f t="shared" ca="1" si="197"/>
        <v>0</v>
      </c>
      <c r="BX249" s="166">
        <f t="shared" ca="1" si="198"/>
        <v>0</v>
      </c>
      <c r="BY249" s="180" t="str">
        <f t="shared" si="199"/>
        <v/>
      </c>
      <c r="BZ249" s="180" t="str">
        <f t="shared" si="200"/>
        <v/>
      </c>
      <c r="CA249" s="81" t="str">
        <f>IF(scriv!E211&lt;&gt;"",scriv!E211,"")</f>
        <v/>
      </c>
      <c r="CB249" s="82">
        <f t="shared" si="165"/>
        <v>0</v>
      </c>
      <c r="CC249" s="82">
        <f t="shared" si="201"/>
        <v>0</v>
      </c>
      <c r="CD249" s="82" t="str">
        <f t="shared" si="202"/>
        <v>-</v>
      </c>
      <c r="CE249" s="82" t="str">
        <f t="shared" si="203"/>
        <v>-</v>
      </c>
      <c r="CF249" s="82" t="str">
        <f t="shared" si="204"/>
        <v>-</v>
      </c>
      <c r="CG249" s="82" t="str">
        <f t="shared" si="205"/>
        <v>-</v>
      </c>
      <c r="CH249" s="82" t="str">
        <f t="shared" si="206"/>
        <v>-</v>
      </c>
      <c r="CI249" s="82" t="str">
        <f t="shared" si="207"/>
        <v>-</v>
      </c>
      <c r="CJ249" s="82" t="str">
        <f t="shared" si="208"/>
        <v>-</v>
      </c>
      <c r="CK249" s="82" t="str">
        <f t="shared" si="209"/>
        <v>-</v>
      </c>
    </row>
    <row r="250" spans="1:89" s="82" customFormat="1" ht="18" customHeight="1">
      <c r="A250" s="81" t="str">
        <f>scriv!AH212</f>
        <v/>
      </c>
      <c r="B250" s="81" t="str">
        <f>IF(scriv!D212&lt;&gt;"",scriv!D212,"")</f>
        <v/>
      </c>
      <c r="C250" s="81" t="str">
        <f>IF( scriv!AL212&lt;&gt;"", IF(D250&lt;&gt;"","connection ","")&amp;scriv!AL212,IF(D250&lt;&gt;"","connection",""))</f>
        <v/>
      </c>
      <c r="D250" s="82" t="str">
        <f>scriv!AJ212</f>
        <v/>
      </c>
      <c r="E250" s="82" t="str">
        <f>scriv!AK212</f>
        <v/>
      </c>
      <c r="F250" s="156">
        <f>ROW()</f>
        <v>250</v>
      </c>
      <c r="I250" s="81" t="str">
        <f>IF(scriv!AA212&lt;&gt;"",scriv!AA212,J250)</f>
        <v/>
      </c>
      <c r="J250" s="81" t="str">
        <f>IF(scriv!AB212&lt;&gt;"",scriv!AB212,"")</f>
        <v/>
      </c>
      <c r="K250" s="82" t="str">
        <f t="shared" si="166"/>
        <v>none</v>
      </c>
      <c r="L250" s="82" t="str">
        <f t="shared" si="167"/>
        <v>+++&amp;speakTT=</v>
      </c>
      <c r="M250" s="82" t="str">
        <f t="shared" si="164"/>
        <v>OpenClose</v>
      </c>
      <c r="N250" s="82" t="str">
        <f t="shared" si="168"/>
        <v/>
      </c>
      <c r="O250" s="119" t="str">
        <f t="shared" si="169"/>
        <v/>
      </c>
      <c r="P250" s="81" t="str">
        <f>IF(scriv!I212&lt;&gt;"",scriv!I212,"")</f>
        <v/>
      </c>
      <c r="Q250" s="81" t="str">
        <f>IF(scriv!J212&lt;&gt;"",scriv!J212,"")</f>
        <v/>
      </c>
      <c r="R250" s="81">
        <f>IF(scriv!K212&lt;&gt;"",scriv!K212,
IF(I250&lt;&gt;"",1,$R$36))</f>
        <v>0</v>
      </c>
      <c r="S250" s="81" t="str">
        <f>IF(scriv!L212&lt;&gt;"",scriv!L212,
IF(scriv!AB212&lt;&gt;"",$S$36,"none"))</f>
        <v>none</v>
      </c>
      <c r="T250" s="81" t="str">
        <f>IF(scriv!Q212&lt;&gt;"",scriv!Q212,"")</f>
        <v/>
      </c>
      <c r="U250" s="81" t="str">
        <f>IF(scriv!R212&lt;&gt;"",scriv!R212,"")</f>
        <v/>
      </c>
      <c r="V250" s="81" t="str">
        <f>IF(scriv!S212&lt;&gt;"",scriv!S212,"")</f>
        <v/>
      </c>
      <c r="W250" s="81" t="str">
        <f>IF(scriv!T212&lt;&gt;"",scriv!T212,"")</f>
        <v/>
      </c>
      <c r="X250" s="81" t="str">
        <f>IF($E250="",
( IF(scriv!AD212&lt;&gt;"", LEFT( scriv!AD212, FIND(",",scriv!AD212)-1) &amp; "=" &amp; $AH250 &amp; RIGHT( scriv!AD212, LEN(scriv!AD212) + 1 - FIND(",",scriv!AD212)),
  IF($X$36&lt;&gt;"",LEFT( X$36, FIND(",",X$36)-1) &amp; "=" &amp; $AH250 &amp; RIGHT( X$36, LEN(X$36) + 1 - FIND(",",X$36)),""))),
IF(scriv!M212&lt;&gt;"", LEFT( scriv!M212, FIND(",",scriv!M212)-1) &amp; "=" &amp; $AH250 &amp; RIGHT( scriv!M212, LEN(scriv!M212) + 1 - FIND(",",scriv!M212)),
LEFT( X$37, FIND(",",X$37)-1) &amp; "=" &amp; $AH250 &amp; RIGHT( X$37, LEN(X$37) + 1 - FIND(",",X$37))))</f>
        <v>fadeOn=,0.6</v>
      </c>
      <c r="Y250" s="81" t="str">
        <f>IF($E250="",
( IF(scriv!AE212&lt;&gt;"", LEFT( scriv!AE212, FIND(",",scriv!AE212)-1) &amp; "=" &amp; $AH250 &amp; RIGHT( scriv!AE212, LEN(scriv!AE212) + 1 - FIND(",",scriv!AE212)),
  IF($Y$36&lt;&gt;"",LEFT( Y$36, FIND(",",Y$36)-1) &amp; "=" &amp; $AH250 &amp; RIGHT( Y$36, LEN(Y$36) + 1 - FIND(",",Y$36)),""))),
IF(scriv!N212&lt;&gt;"", LEFT( scriv!N212, FIND(",",scriv!N212)-1) &amp; "=" &amp; $AH250 &amp; RIGHT( scriv!N212, LEN(scriv!N212) + 1 - FIND(",",scriv!N212)),
LEFT( Y$37, FIND(",",Y$37)-1) &amp; "=" &amp; $AH250 &amp; RIGHT( Y$37, LEN(Y$37) + 1 - FIND(",",Y$37))))</f>
        <v>fadeOff=,0.6</v>
      </c>
      <c r="Z250" s="81" t="str">
        <f>IF($E250="",
( IF(scriv!AF212&lt;&gt;"", LEFT( scriv!AF212, FIND(",",scriv!AF212)-1) &amp; "=" &amp; $AH250 &amp; RIGHT( scriv!AF212, LEN(scriv!AF212) + 1 - FIND(",",scriv!AF212)),
  IF($Z$36&lt;&gt;"",LEFT( Z$36, FIND(",",Z$36)-1) &amp; "=" &amp; $AH250 &amp; RIGHT( Z$36, LEN(Z$36) + 1 - FIND(",",Z$36)),""))),
IF(scriv!O212&lt;&gt;"", LEFT( scriv!O212, FIND(",",scriv!O212)-1) &amp; "=" &amp; $AH250 &amp; RIGHT( scriv!O212, LEN(scriv!O212) + 1 - FIND(",",scriv!O212)),
LEFT( Z$37, FIND(",",Z$37)-1) &amp; "=" &amp; $AH250 &amp; RIGHT( Z$37, LEN(Z$37) + 1 - FIND(",",Z$37))))</f>
        <v>drawOpen=,1.2</v>
      </c>
      <c r="AA250" s="81" t="str">
        <f>IF($E250="",
( IF(scriv!AG212&lt;&gt;"", LEFT( scriv!AG212, FIND(",",scriv!AG212)-1) &amp; "=" &amp; $AH250 &amp; RIGHT( scriv!AG212, LEN(scriv!AG212) + 1 - FIND(",",scriv!AG212)),
  IF($AA$36&lt;&gt;"",LEFT( AA$36, FIND(",",AA$36)-1) &amp; "=" &amp; $AH250 &amp; RIGHT( AA$36, LEN(AA$36) + 1 - FIND(",",AA$36)),""))),
IF(scriv!P212&lt;&gt;"", LEFT( scriv!P212, FIND(",",scriv!P212)-1) &amp; "=" &amp; $AH250 &amp; RIGHT( scriv!P212, LEN(scriv!P212) + 1 - FIND(",",scriv!P212)),
LEFT( AA$37, FIND(",",AA$37)-1) &amp; "=" &amp; $AH250 &amp; RIGHT( AA$37, LEN(AA$37) + 1 - FIND(",",AA$37))))</f>
        <v>drawClose=,1.2</v>
      </c>
      <c r="AB250" s="167" t="str">
        <f t="shared" si="163"/>
        <v>noTitle</v>
      </c>
      <c r="AC250" s="167"/>
      <c r="AD250" s="45"/>
      <c r="AE250" s="168"/>
      <c r="AF250" s="169">
        <f>IF(D250="",scriv!B212,"")</f>
        <v>0</v>
      </c>
      <c r="AG250" s="170" t="str">
        <f t="shared" si="170"/>
        <v/>
      </c>
      <c r="AH250" s="169" t="str">
        <f t="shared" si="171"/>
        <v/>
      </c>
      <c r="AI250" s="169" t="str">
        <f t="shared" si="172"/>
        <v/>
      </c>
      <c r="AJ250" s="86">
        <f>ROUNDDOWN( (LEN(scriv!B212)+1) / 2, 0 )</f>
        <v>0</v>
      </c>
      <c r="AK250" s="82">
        <f t="shared" si="173"/>
        <v>0</v>
      </c>
      <c r="AL250" s="82" t="str">
        <f t="shared" si="174"/>
        <v>-</v>
      </c>
      <c r="AM250" s="82" t="str">
        <f t="shared" si="175"/>
        <v>-</v>
      </c>
      <c r="AN250" s="82" t="str">
        <f t="shared" si="176"/>
        <v>-</v>
      </c>
      <c r="AO250" s="82" t="str">
        <f t="shared" si="177"/>
        <v>-</v>
      </c>
      <c r="AP250" s="82" t="str">
        <f t="shared" si="178"/>
        <v>-</v>
      </c>
      <c r="AQ250" s="82" t="str">
        <f t="shared" si="179"/>
        <v>-</v>
      </c>
      <c r="AR250" s="82" t="str">
        <f t="shared" si="180"/>
        <v>-</v>
      </c>
      <c r="AT250" s="82">
        <f t="shared" si="181"/>
        <v>10</v>
      </c>
      <c r="AU250" s="82" t="str">
        <f ca="1">IF(    MAX(OFFSET(AL250,0,0,MATCH("-",AL250:AL$638,0))) = 0,"",
IFERROR(MAX(OFFSET(AL250,0,0,MATCH("-",AL250:AL$638,0))),""))</f>
        <v/>
      </c>
      <c r="AV250" s="82" t="str">
        <f ca="1">IF(    MAX(OFFSET(AM250,0,0,MATCH("-",AM250:AM$638,0))) = 0,"",
IFERROR(MAX(OFFSET(AM250,0,0,MATCH("-",AM250:AM$638,0))),""))</f>
        <v/>
      </c>
      <c r="AW250" s="82" t="str">
        <f ca="1">IF(    MAX(OFFSET(AN250,0,0,MATCH("-",AN250:AN$638,0))) = 0,"",
IFERROR(MAX(OFFSET(AN250,0,0,MATCH("-",AN250:AN$638,0))),""))</f>
        <v/>
      </c>
      <c r="AX250" s="82" t="str">
        <f ca="1">IF(    MAX(OFFSET(AO250,0,0,MATCH("-",AO250:AO$638,0))) = 0,"",
IFERROR(MAX(OFFSET(AO250,0,0,MATCH("-",AO250:AO$638,0))),""))</f>
        <v/>
      </c>
      <c r="AY250" s="82" t="str">
        <f ca="1">IF(    MAX(OFFSET(AP250,0,0,MATCH("-",AP250:AP$638,0))) = 0,"",
IFERROR(MAX(OFFSET(AP250,0,0,MATCH("-",AP250:AP$638,0))),""))</f>
        <v/>
      </c>
      <c r="AZ250" s="82" t="str">
        <f ca="1">IF(    MAX(OFFSET(AQ250,0,0,MATCH("-",AQ250:AQ$638,0))) = 0,"",
IFERROR(MAX(OFFSET(AQ250,0,0,MATCH("-",AQ250:AQ$638,0))),""))</f>
        <v/>
      </c>
      <c r="BA250" s="82" t="str">
        <f ca="1">IF(    MAX(OFFSET(AR250,0,0,MATCH("-",AR250:AR$638,0))) = 0,"",
IFERROR(MAX(OFFSET(AR250,0,0,MATCH("-",AR250:AR$638,0))),""))</f>
        <v/>
      </c>
      <c r="BB250" s="112">
        <f t="shared" ca="1" si="182"/>
        <v>-198</v>
      </c>
      <c r="BC250" s="111" t="str">
        <f t="shared" ca="1" si="183"/>
        <v>Radius</v>
      </c>
      <c r="BD250" s="112">
        <f t="shared" ca="1" si="184"/>
        <v>0</v>
      </c>
      <c r="BE250" s="111">
        <f t="shared" ca="1" si="185"/>
        <v>200</v>
      </c>
      <c r="BF250" s="113" t="e">
        <f t="shared" ca="1" si="186"/>
        <v>#VALUE!</v>
      </c>
      <c r="BG250" s="113" t="e">
        <f t="shared" ca="1" si="187"/>
        <v>#VALUE!</v>
      </c>
      <c r="BH250" s="112">
        <f t="shared" ca="1" si="188"/>
        <v>2000</v>
      </c>
      <c r="BI250" s="112">
        <f t="shared" ca="1" si="189"/>
        <v>200</v>
      </c>
      <c r="BJ250" s="157"/>
      <c r="BK250" s="157"/>
      <c r="BL250" s="158" t="str">
        <f>scriv!AI212</f>
        <v/>
      </c>
      <c r="BM250" s="157"/>
      <c r="BN250" s="157" t="str">
        <f t="shared" si="190"/>
        <v>node</v>
      </c>
      <c r="BO250" s="157"/>
      <c r="BP250" s="159">
        <f t="shared" ca="1" si="191"/>
        <v>0</v>
      </c>
      <c r="BQ250" s="159">
        <f t="shared" ca="1" si="192"/>
        <v>0</v>
      </c>
      <c r="BR250" s="159">
        <f t="shared" si="193"/>
        <v>1</v>
      </c>
      <c r="BS250" s="159" t="str">
        <f t="shared" si="194"/>
        <v>symbol</v>
      </c>
      <c r="BT250" s="157" t="str">
        <f ca="1">IF(scriv!V212&lt;&gt;"",scriv!V212,
IF(E250="",IFERROR(VLOOKUP(BL250,$AH$40:$BT$638,39,FALSE),$BT$36),
$BT$37))</f>
        <v>NodeSquare</v>
      </c>
      <c r="BU250" s="166">
        <f t="shared" ca="1" si="195"/>
        <v>2000</v>
      </c>
      <c r="BV250" s="166">
        <f t="shared" ca="1" si="196"/>
        <v>200</v>
      </c>
      <c r="BW250" s="166">
        <f t="shared" ca="1" si="197"/>
        <v>0</v>
      </c>
      <c r="BX250" s="166">
        <f t="shared" ca="1" si="198"/>
        <v>0</v>
      </c>
      <c r="BY250" s="180" t="str">
        <f t="shared" si="199"/>
        <v/>
      </c>
      <c r="BZ250" s="180" t="str">
        <f t="shared" si="200"/>
        <v/>
      </c>
      <c r="CA250" s="81" t="str">
        <f>IF(scriv!E212&lt;&gt;"",scriv!E212,"")</f>
        <v/>
      </c>
      <c r="CB250" s="82">
        <f t="shared" si="165"/>
        <v>0</v>
      </c>
      <c r="CC250" s="82">
        <f t="shared" si="201"/>
        <v>0</v>
      </c>
      <c r="CD250" s="82" t="str">
        <f t="shared" si="202"/>
        <v>-</v>
      </c>
      <c r="CE250" s="82" t="str">
        <f t="shared" si="203"/>
        <v>-</v>
      </c>
      <c r="CF250" s="82" t="str">
        <f t="shared" si="204"/>
        <v>-</v>
      </c>
      <c r="CG250" s="82" t="str">
        <f t="shared" si="205"/>
        <v>-</v>
      </c>
      <c r="CH250" s="82" t="str">
        <f t="shared" si="206"/>
        <v>-</v>
      </c>
      <c r="CI250" s="82" t="str">
        <f t="shared" si="207"/>
        <v>-</v>
      </c>
      <c r="CJ250" s="82" t="str">
        <f t="shared" si="208"/>
        <v>-</v>
      </c>
      <c r="CK250" s="82" t="str">
        <f t="shared" si="209"/>
        <v>-</v>
      </c>
    </row>
    <row r="251" spans="1:89" s="82" customFormat="1" ht="18" customHeight="1">
      <c r="A251" s="81" t="str">
        <f>scriv!AH213</f>
        <v/>
      </c>
      <c r="B251" s="81" t="str">
        <f>IF(scriv!D213&lt;&gt;"",scriv!D213,"")</f>
        <v/>
      </c>
      <c r="C251" s="81" t="str">
        <f>IF( scriv!AL213&lt;&gt;"", IF(D251&lt;&gt;"","connection ","")&amp;scriv!AL213,IF(D251&lt;&gt;"","connection",""))</f>
        <v/>
      </c>
      <c r="D251" s="82" t="str">
        <f>scriv!AJ213</f>
        <v/>
      </c>
      <c r="E251" s="82" t="str">
        <f>scriv!AK213</f>
        <v/>
      </c>
      <c r="F251" s="156">
        <f>ROW()</f>
        <v>251</v>
      </c>
      <c r="I251" s="81" t="str">
        <f>IF(scriv!AA213&lt;&gt;"",scriv!AA213,J251)</f>
        <v/>
      </c>
      <c r="J251" s="81" t="str">
        <f>IF(scriv!AB213&lt;&gt;"",scriv!AB213,"")</f>
        <v/>
      </c>
      <c r="K251" s="82" t="str">
        <f t="shared" si="166"/>
        <v>none</v>
      </c>
      <c r="L251" s="82" t="str">
        <f t="shared" si="167"/>
        <v>+++&amp;speakTT=</v>
      </c>
      <c r="M251" s="82" t="str">
        <f t="shared" si="164"/>
        <v>OpenClose</v>
      </c>
      <c r="N251" s="82" t="str">
        <f t="shared" si="168"/>
        <v/>
      </c>
      <c r="O251" s="119" t="str">
        <f t="shared" si="169"/>
        <v/>
      </c>
      <c r="P251" s="81" t="str">
        <f>IF(scriv!I213&lt;&gt;"",scriv!I213,"")</f>
        <v/>
      </c>
      <c r="Q251" s="81" t="str">
        <f>IF(scriv!J213&lt;&gt;"",scriv!J213,"")</f>
        <v/>
      </c>
      <c r="R251" s="81">
        <f>IF(scriv!K213&lt;&gt;"",scriv!K213,
IF(I251&lt;&gt;"",1,$R$36))</f>
        <v>0</v>
      </c>
      <c r="S251" s="81" t="str">
        <f>IF(scriv!L213&lt;&gt;"",scriv!L213,
IF(scriv!AB213&lt;&gt;"",$S$36,"none"))</f>
        <v>none</v>
      </c>
      <c r="T251" s="81" t="str">
        <f>IF(scriv!Q213&lt;&gt;"",scriv!Q213,"")</f>
        <v/>
      </c>
      <c r="U251" s="81" t="str">
        <f>IF(scriv!R213&lt;&gt;"",scriv!R213,"")</f>
        <v/>
      </c>
      <c r="V251" s="81" t="str">
        <f>IF(scriv!S213&lt;&gt;"",scriv!S213,"")</f>
        <v/>
      </c>
      <c r="W251" s="81" t="str">
        <f>IF(scriv!T213&lt;&gt;"",scriv!T213,"")</f>
        <v/>
      </c>
      <c r="X251" s="81" t="str">
        <f>IF($E251="",
( IF(scriv!AD213&lt;&gt;"", LEFT( scriv!AD213, FIND(",",scriv!AD213)-1) &amp; "=" &amp; $AH251 &amp; RIGHT( scriv!AD213, LEN(scriv!AD213) + 1 - FIND(",",scriv!AD213)),
  IF($X$36&lt;&gt;"",LEFT( X$36, FIND(",",X$36)-1) &amp; "=" &amp; $AH251 &amp; RIGHT( X$36, LEN(X$36) + 1 - FIND(",",X$36)),""))),
IF(scriv!M213&lt;&gt;"", LEFT( scriv!M213, FIND(",",scriv!M213)-1) &amp; "=" &amp; $AH251 &amp; RIGHT( scriv!M213, LEN(scriv!M213) + 1 - FIND(",",scriv!M213)),
LEFT( X$37, FIND(",",X$37)-1) &amp; "=" &amp; $AH251 &amp; RIGHT( X$37, LEN(X$37) + 1 - FIND(",",X$37))))</f>
        <v>fadeOn=,0.6</v>
      </c>
      <c r="Y251" s="81" t="str">
        <f>IF($E251="",
( IF(scriv!AE213&lt;&gt;"", LEFT( scriv!AE213, FIND(",",scriv!AE213)-1) &amp; "=" &amp; $AH251 &amp; RIGHT( scriv!AE213, LEN(scriv!AE213) + 1 - FIND(",",scriv!AE213)),
  IF($Y$36&lt;&gt;"",LEFT( Y$36, FIND(",",Y$36)-1) &amp; "=" &amp; $AH251 &amp; RIGHT( Y$36, LEN(Y$36) + 1 - FIND(",",Y$36)),""))),
IF(scriv!N213&lt;&gt;"", LEFT( scriv!N213, FIND(",",scriv!N213)-1) &amp; "=" &amp; $AH251 &amp; RIGHT( scriv!N213, LEN(scriv!N213) + 1 - FIND(",",scriv!N213)),
LEFT( Y$37, FIND(",",Y$37)-1) &amp; "=" &amp; $AH251 &amp; RIGHT( Y$37, LEN(Y$37) + 1 - FIND(",",Y$37))))</f>
        <v>fadeOff=,0.6</v>
      </c>
      <c r="Z251" s="81" t="str">
        <f>IF($E251="",
( IF(scriv!AF213&lt;&gt;"", LEFT( scriv!AF213, FIND(",",scriv!AF213)-1) &amp; "=" &amp; $AH251 &amp; RIGHT( scriv!AF213, LEN(scriv!AF213) + 1 - FIND(",",scriv!AF213)),
  IF($Z$36&lt;&gt;"",LEFT( Z$36, FIND(",",Z$36)-1) &amp; "=" &amp; $AH251 &amp; RIGHT( Z$36, LEN(Z$36) + 1 - FIND(",",Z$36)),""))),
IF(scriv!O213&lt;&gt;"", LEFT( scriv!O213, FIND(",",scriv!O213)-1) &amp; "=" &amp; $AH251 &amp; RIGHT( scriv!O213, LEN(scriv!O213) + 1 - FIND(",",scriv!O213)),
LEFT( Z$37, FIND(",",Z$37)-1) &amp; "=" &amp; $AH251 &amp; RIGHT( Z$37, LEN(Z$37) + 1 - FIND(",",Z$37))))</f>
        <v>drawOpen=,1.2</v>
      </c>
      <c r="AA251" s="81" t="str">
        <f>IF($E251="",
( IF(scriv!AG213&lt;&gt;"", LEFT( scriv!AG213, FIND(",",scriv!AG213)-1) &amp; "=" &amp; $AH251 &amp; RIGHT( scriv!AG213, LEN(scriv!AG213) + 1 - FIND(",",scriv!AG213)),
  IF($AA$36&lt;&gt;"",LEFT( AA$36, FIND(",",AA$36)-1) &amp; "=" &amp; $AH251 &amp; RIGHT( AA$36, LEN(AA$36) + 1 - FIND(",",AA$36)),""))),
IF(scriv!P213&lt;&gt;"", LEFT( scriv!P213, FIND(",",scriv!P213)-1) &amp; "=" &amp; $AH251 &amp; RIGHT( scriv!P213, LEN(scriv!P213) + 1 - FIND(",",scriv!P213)),
LEFT( AA$37, FIND(",",AA$37)-1) &amp; "=" &amp; $AH251 &amp; RIGHT( AA$37, LEN(AA$37) + 1 - FIND(",",AA$37))))</f>
        <v>drawClose=,1.2</v>
      </c>
      <c r="AB251" s="167" t="str">
        <f t="shared" si="163"/>
        <v>noTitle</v>
      </c>
      <c r="AC251" s="167"/>
      <c r="AD251" s="45"/>
      <c r="AE251" s="168"/>
      <c r="AF251" s="169">
        <f>IF(D251="",scriv!B213,"")</f>
        <v>0</v>
      </c>
      <c r="AG251" s="170" t="str">
        <f t="shared" si="170"/>
        <v/>
      </c>
      <c r="AH251" s="169" t="str">
        <f t="shared" si="171"/>
        <v/>
      </c>
      <c r="AI251" s="169" t="str">
        <f t="shared" si="172"/>
        <v/>
      </c>
      <c r="AJ251" s="86">
        <f>ROUNDDOWN( (LEN(scriv!B213)+1) / 2, 0 )</f>
        <v>0</v>
      </c>
      <c r="AK251" s="82">
        <f t="shared" si="173"/>
        <v>0</v>
      </c>
      <c r="AL251" s="82" t="str">
        <f t="shared" si="174"/>
        <v>-</v>
      </c>
      <c r="AM251" s="82" t="str">
        <f t="shared" si="175"/>
        <v>-</v>
      </c>
      <c r="AN251" s="82" t="str">
        <f t="shared" si="176"/>
        <v>-</v>
      </c>
      <c r="AO251" s="82" t="str">
        <f t="shared" si="177"/>
        <v>-</v>
      </c>
      <c r="AP251" s="82" t="str">
        <f t="shared" si="178"/>
        <v>-</v>
      </c>
      <c r="AQ251" s="82" t="str">
        <f t="shared" si="179"/>
        <v>-</v>
      </c>
      <c r="AR251" s="82" t="str">
        <f t="shared" si="180"/>
        <v>-</v>
      </c>
      <c r="AT251" s="82">
        <f t="shared" si="181"/>
        <v>10</v>
      </c>
      <c r="AU251" s="82" t="str">
        <f ca="1">IF(    MAX(OFFSET(AL251,0,0,MATCH("-",AL251:AL$638,0))) = 0,"",
IFERROR(MAX(OFFSET(AL251,0,0,MATCH("-",AL251:AL$638,0))),""))</f>
        <v/>
      </c>
      <c r="AV251" s="82" t="str">
        <f ca="1">IF(    MAX(OFFSET(AM251,0,0,MATCH("-",AM251:AM$638,0))) = 0,"",
IFERROR(MAX(OFFSET(AM251,0,0,MATCH("-",AM251:AM$638,0))),""))</f>
        <v/>
      </c>
      <c r="AW251" s="82" t="str">
        <f ca="1">IF(    MAX(OFFSET(AN251,0,0,MATCH("-",AN251:AN$638,0))) = 0,"",
IFERROR(MAX(OFFSET(AN251,0,0,MATCH("-",AN251:AN$638,0))),""))</f>
        <v/>
      </c>
      <c r="AX251" s="82" t="str">
        <f ca="1">IF(    MAX(OFFSET(AO251,0,0,MATCH("-",AO251:AO$638,0))) = 0,"",
IFERROR(MAX(OFFSET(AO251,0,0,MATCH("-",AO251:AO$638,0))),""))</f>
        <v/>
      </c>
      <c r="AY251" s="82" t="str">
        <f ca="1">IF(    MAX(OFFSET(AP251,0,0,MATCH("-",AP251:AP$638,0))) = 0,"",
IFERROR(MAX(OFFSET(AP251,0,0,MATCH("-",AP251:AP$638,0))),""))</f>
        <v/>
      </c>
      <c r="AZ251" s="82" t="str">
        <f ca="1">IF(    MAX(OFFSET(AQ251,0,0,MATCH("-",AQ251:AQ$638,0))) = 0,"",
IFERROR(MAX(OFFSET(AQ251,0,0,MATCH("-",AQ251:AQ$638,0))),""))</f>
        <v/>
      </c>
      <c r="BA251" s="82" t="str">
        <f ca="1">IF(    MAX(OFFSET(AR251,0,0,MATCH("-",AR251:AR$638,0))) = 0,"",
IFERROR(MAX(OFFSET(AR251,0,0,MATCH("-",AR251:AR$638,0))),""))</f>
        <v/>
      </c>
      <c r="BB251" s="112">
        <f t="shared" ca="1" si="182"/>
        <v>-198</v>
      </c>
      <c r="BC251" s="111" t="str">
        <f t="shared" ca="1" si="183"/>
        <v>Radius</v>
      </c>
      <c r="BD251" s="112">
        <f t="shared" ca="1" si="184"/>
        <v>0</v>
      </c>
      <c r="BE251" s="111">
        <f t="shared" ca="1" si="185"/>
        <v>200</v>
      </c>
      <c r="BF251" s="113" t="e">
        <f t="shared" ca="1" si="186"/>
        <v>#VALUE!</v>
      </c>
      <c r="BG251" s="113" t="e">
        <f t="shared" ca="1" si="187"/>
        <v>#VALUE!</v>
      </c>
      <c r="BH251" s="112">
        <f t="shared" ca="1" si="188"/>
        <v>2000</v>
      </c>
      <c r="BI251" s="112">
        <f t="shared" ca="1" si="189"/>
        <v>200</v>
      </c>
      <c r="BJ251" s="157"/>
      <c r="BK251" s="157"/>
      <c r="BL251" s="158" t="str">
        <f>scriv!AI213</f>
        <v/>
      </c>
      <c r="BM251" s="157"/>
      <c r="BN251" s="157" t="str">
        <f t="shared" si="190"/>
        <v>node</v>
      </c>
      <c r="BO251" s="157"/>
      <c r="BP251" s="159">
        <f t="shared" ca="1" si="191"/>
        <v>0</v>
      </c>
      <c r="BQ251" s="159">
        <f t="shared" ca="1" si="192"/>
        <v>0</v>
      </c>
      <c r="BR251" s="159">
        <f t="shared" si="193"/>
        <v>1</v>
      </c>
      <c r="BS251" s="159" t="str">
        <f t="shared" si="194"/>
        <v>symbol</v>
      </c>
      <c r="BT251" s="157" t="str">
        <f ca="1">IF(scriv!V213&lt;&gt;"",scriv!V213,
IF(E251="",IFERROR(VLOOKUP(BL251,$AH$40:$BT$638,39,FALSE),$BT$36),
$BT$37))</f>
        <v>NodeSquare</v>
      </c>
      <c r="BU251" s="166">
        <f t="shared" ca="1" si="195"/>
        <v>2000</v>
      </c>
      <c r="BV251" s="166">
        <f t="shared" ca="1" si="196"/>
        <v>200</v>
      </c>
      <c r="BW251" s="166">
        <f t="shared" ca="1" si="197"/>
        <v>0</v>
      </c>
      <c r="BX251" s="166">
        <f t="shared" ca="1" si="198"/>
        <v>0</v>
      </c>
      <c r="BY251" s="180" t="str">
        <f t="shared" si="199"/>
        <v/>
      </c>
      <c r="BZ251" s="180" t="str">
        <f t="shared" si="200"/>
        <v/>
      </c>
      <c r="CA251" s="81" t="str">
        <f>IF(scriv!E213&lt;&gt;"",scriv!E213,"")</f>
        <v/>
      </c>
      <c r="CB251" s="82">
        <f t="shared" si="165"/>
        <v>0</v>
      </c>
      <c r="CC251" s="82">
        <f t="shared" si="201"/>
        <v>0</v>
      </c>
      <c r="CD251" s="82" t="str">
        <f t="shared" si="202"/>
        <v>-</v>
      </c>
      <c r="CE251" s="82" t="str">
        <f t="shared" si="203"/>
        <v>-</v>
      </c>
      <c r="CF251" s="82" t="str">
        <f t="shared" si="204"/>
        <v>-</v>
      </c>
      <c r="CG251" s="82" t="str">
        <f t="shared" si="205"/>
        <v>-</v>
      </c>
      <c r="CH251" s="82" t="str">
        <f t="shared" si="206"/>
        <v>-</v>
      </c>
      <c r="CI251" s="82" t="str">
        <f t="shared" si="207"/>
        <v>-</v>
      </c>
      <c r="CJ251" s="82" t="str">
        <f t="shared" si="208"/>
        <v>-</v>
      </c>
      <c r="CK251" s="82" t="str">
        <f t="shared" si="209"/>
        <v>-</v>
      </c>
    </row>
    <row r="252" spans="1:89" s="82" customFormat="1" ht="18" customHeight="1">
      <c r="A252" s="81" t="str">
        <f>scriv!AH214</f>
        <v/>
      </c>
      <c r="B252" s="81" t="str">
        <f>IF(scriv!D214&lt;&gt;"",scriv!D214,"")</f>
        <v/>
      </c>
      <c r="C252" s="81" t="str">
        <f>IF( scriv!AL214&lt;&gt;"", IF(D252&lt;&gt;"","connection ","")&amp;scriv!AL214,IF(D252&lt;&gt;"","connection",""))</f>
        <v/>
      </c>
      <c r="D252" s="82" t="str">
        <f>scriv!AJ214</f>
        <v/>
      </c>
      <c r="E252" s="82" t="str">
        <f>scriv!AK214</f>
        <v/>
      </c>
      <c r="F252" s="156">
        <f>ROW()</f>
        <v>252</v>
      </c>
      <c r="I252" s="81" t="str">
        <f>IF(scriv!AA214&lt;&gt;"",scriv!AA214,J252)</f>
        <v/>
      </c>
      <c r="J252" s="81" t="str">
        <f>IF(scriv!AB214&lt;&gt;"",scriv!AB214,"")</f>
        <v/>
      </c>
      <c r="K252" s="82" t="str">
        <f t="shared" si="166"/>
        <v>none</v>
      </c>
      <c r="L252" s="82" t="str">
        <f t="shared" si="167"/>
        <v>+++&amp;speakTT=</v>
      </c>
      <c r="M252" s="82" t="str">
        <f t="shared" si="164"/>
        <v>OpenClose</v>
      </c>
      <c r="N252" s="82" t="str">
        <f t="shared" si="168"/>
        <v/>
      </c>
      <c r="O252" s="119" t="str">
        <f t="shared" si="169"/>
        <v/>
      </c>
      <c r="P252" s="81" t="str">
        <f>IF(scriv!I214&lt;&gt;"",scriv!I214,"")</f>
        <v/>
      </c>
      <c r="Q252" s="81" t="str">
        <f>IF(scriv!J214&lt;&gt;"",scriv!J214,"")</f>
        <v/>
      </c>
      <c r="R252" s="81">
        <f>IF(scriv!K214&lt;&gt;"",scriv!K214,
IF(I252&lt;&gt;"",1,$R$36))</f>
        <v>0</v>
      </c>
      <c r="S252" s="81" t="str">
        <f>IF(scriv!L214&lt;&gt;"",scriv!L214,
IF(scriv!AB214&lt;&gt;"",$S$36,"none"))</f>
        <v>none</v>
      </c>
      <c r="T252" s="81" t="str">
        <f>IF(scriv!Q214&lt;&gt;"",scriv!Q214,"")</f>
        <v/>
      </c>
      <c r="U252" s="81" t="str">
        <f>IF(scriv!R214&lt;&gt;"",scriv!R214,"")</f>
        <v/>
      </c>
      <c r="V252" s="81" t="str">
        <f>IF(scriv!S214&lt;&gt;"",scriv!S214,"")</f>
        <v/>
      </c>
      <c r="W252" s="81" t="str">
        <f>IF(scriv!T214&lt;&gt;"",scriv!T214,"")</f>
        <v/>
      </c>
      <c r="X252" s="81" t="str">
        <f>IF($E252="",
( IF(scriv!AD214&lt;&gt;"", LEFT( scriv!AD214, FIND(",",scriv!AD214)-1) &amp; "=" &amp; $AH252 &amp; RIGHT( scriv!AD214, LEN(scriv!AD214) + 1 - FIND(",",scriv!AD214)),
  IF($X$36&lt;&gt;"",LEFT( X$36, FIND(",",X$36)-1) &amp; "=" &amp; $AH252 &amp; RIGHT( X$36, LEN(X$36) + 1 - FIND(",",X$36)),""))),
IF(scriv!M214&lt;&gt;"", LEFT( scriv!M214, FIND(",",scriv!M214)-1) &amp; "=" &amp; $AH252 &amp; RIGHT( scriv!M214, LEN(scriv!M214) + 1 - FIND(",",scriv!M214)),
LEFT( X$37, FIND(",",X$37)-1) &amp; "=" &amp; $AH252 &amp; RIGHT( X$37, LEN(X$37) + 1 - FIND(",",X$37))))</f>
        <v>fadeOn=,0.6</v>
      </c>
      <c r="Y252" s="81" t="str">
        <f>IF($E252="",
( IF(scriv!AE214&lt;&gt;"", LEFT( scriv!AE214, FIND(",",scriv!AE214)-1) &amp; "=" &amp; $AH252 &amp; RIGHT( scriv!AE214, LEN(scriv!AE214) + 1 - FIND(",",scriv!AE214)),
  IF($Y$36&lt;&gt;"",LEFT( Y$36, FIND(",",Y$36)-1) &amp; "=" &amp; $AH252 &amp; RIGHT( Y$36, LEN(Y$36) + 1 - FIND(",",Y$36)),""))),
IF(scriv!N214&lt;&gt;"", LEFT( scriv!N214, FIND(",",scriv!N214)-1) &amp; "=" &amp; $AH252 &amp; RIGHT( scriv!N214, LEN(scriv!N214) + 1 - FIND(",",scriv!N214)),
LEFT( Y$37, FIND(",",Y$37)-1) &amp; "=" &amp; $AH252 &amp; RIGHT( Y$37, LEN(Y$37) + 1 - FIND(",",Y$37))))</f>
        <v>fadeOff=,0.6</v>
      </c>
      <c r="Z252" s="81" t="str">
        <f>IF($E252="",
( IF(scriv!AF214&lt;&gt;"", LEFT( scriv!AF214, FIND(",",scriv!AF214)-1) &amp; "=" &amp; $AH252 &amp; RIGHT( scriv!AF214, LEN(scriv!AF214) + 1 - FIND(",",scriv!AF214)),
  IF($Z$36&lt;&gt;"",LEFT( Z$36, FIND(",",Z$36)-1) &amp; "=" &amp; $AH252 &amp; RIGHT( Z$36, LEN(Z$36) + 1 - FIND(",",Z$36)),""))),
IF(scriv!O214&lt;&gt;"", LEFT( scriv!O214, FIND(",",scriv!O214)-1) &amp; "=" &amp; $AH252 &amp; RIGHT( scriv!O214, LEN(scriv!O214) + 1 - FIND(",",scriv!O214)),
LEFT( Z$37, FIND(",",Z$37)-1) &amp; "=" &amp; $AH252 &amp; RIGHT( Z$37, LEN(Z$37) + 1 - FIND(",",Z$37))))</f>
        <v>drawOpen=,1.2</v>
      </c>
      <c r="AA252" s="81" t="str">
        <f>IF($E252="",
( IF(scriv!AG214&lt;&gt;"", LEFT( scriv!AG214, FIND(",",scriv!AG214)-1) &amp; "=" &amp; $AH252 &amp; RIGHT( scriv!AG214, LEN(scriv!AG214) + 1 - FIND(",",scriv!AG214)),
  IF($AA$36&lt;&gt;"",LEFT( AA$36, FIND(",",AA$36)-1) &amp; "=" &amp; $AH252 &amp; RIGHT( AA$36, LEN(AA$36) + 1 - FIND(",",AA$36)),""))),
IF(scriv!P214&lt;&gt;"", LEFT( scriv!P214, FIND(",",scriv!P214)-1) &amp; "=" &amp; $AH252 &amp; RIGHT( scriv!P214, LEN(scriv!P214) + 1 - FIND(",",scriv!P214)),
LEFT( AA$37, FIND(",",AA$37)-1) &amp; "=" &amp; $AH252 &amp; RIGHT( AA$37, LEN(AA$37) + 1 - FIND(",",AA$37))))</f>
        <v>drawClose=,1.2</v>
      </c>
      <c r="AB252" s="167" t="str">
        <f t="shared" si="163"/>
        <v>noTitle</v>
      </c>
      <c r="AC252" s="167"/>
      <c r="AD252" s="45"/>
      <c r="AE252" s="168"/>
      <c r="AF252" s="169">
        <f>IF(D252="",scriv!B214,"")</f>
        <v>0</v>
      </c>
      <c r="AG252" s="170" t="str">
        <f t="shared" si="170"/>
        <v/>
      </c>
      <c r="AH252" s="169" t="str">
        <f t="shared" si="171"/>
        <v/>
      </c>
      <c r="AI252" s="169" t="str">
        <f t="shared" si="172"/>
        <v/>
      </c>
      <c r="AJ252" s="86">
        <f>ROUNDDOWN( (LEN(scriv!B214)+1) / 2, 0 )</f>
        <v>0</v>
      </c>
      <c r="AK252" s="82">
        <f t="shared" si="173"/>
        <v>0</v>
      </c>
      <c r="AL252" s="82" t="str">
        <f t="shared" si="174"/>
        <v>-</v>
      </c>
      <c r="AM252" s="82" t="str">
        <f t="shared" si="175"/>
        <v>-</v>
      </c>
      <c r="AN252" s="82" t="str">
        <f t="shared" si="176"/>
        <v>-</v>
      </c>
      <c r="AO252" s="82" t="str">
        <f t="shared" si="177"/>
        <v>-</v>
      </c>
      <c r="AP252" s="82" t="str">
        <f t="shared" si="178"/>
        <v>-</v>
      </c>
      <c r="AQ252" s="82" t="str">
        <f t="shared" si="179"/>
        <v>-</v>
      </c>
      <c r="AR252" s="82" t="str">
        <f t="shared" si="180"/>
        <v>-</v>
      </c>
      <c r="AT252" s="82">
        <f t="shared" si="181"/>
        <v>10</v>
      </c>
      <c r="AU252" s="82" t="str">
        <f ca="1">IF(    MAX(OFFSET(AL252,0,0,MATCH("-",AL252:AL$638,0))) = 0,"",
IFERROR(MAX(OFFSET(AL252,0,0,MATCH("-",AL252:AL$638,0))),""))</f>
        <v/>
      </c>
      <c r="AV252" s="82" t="str">
        <f ca="1">IF(    MAX(OFFSET(AM252,0,0,MATCH("-",AM252:AM$638,0))) = 0,"",
IFERROR(MAX(OFFSET(AM252,0,0,MATCH("-",AM252:AM$638,0))),""))</f>
        <v/>
      </c>
      <c r="AW252" s="82" t="str">
        <f ca="1">IF(    MAX(OFFSET(AN252,0,0,MATCH("-",AN252:AN$638,0))) = 0,"",
IFERROR(MAX(OFFSET(AN252,0,0,MATCH("-",AN252:AN$638,0))),""))</f>
        <v/>
      </c>
      <c r="AX252" s="82" t="str">
        <f ca="1">IF(    MAX(OFFSET(AO252,0,0,MATCH("-",AO252:AO$638,0))) = 0,"",
IFERROR(MAX(OFFSET(AO252,0,0,MATCH("-",AO252:AO$638,0))),""))</f>
        <v/>
      </c>
      <c r="AY252" s="82" t="str">
        <f ca="1">IF(    MAX(OFFSET(AP252,0,0,MATCH("-",AP252:AP$638,0))) = 0,"",
IFERROR(MAX(OFFSET(AP252,0,0,MATCH("-",AP252:AP$638,0))),""))</f>
        <v/>
      </c>
      <c r="AZ252" s="82" t="str">
        <f ca="1">IF(    MAX(OFFSET(AQ252,0,0,MATCH("-",AQ252:AQ$638,0))) = 0,"",
IFERROR(MAX(OFFSET(AQ252,0,0,MATCH("-",AQ252:AQ$638,0))),""))</f>
        <v/>
      </c>
      <c r="BA252" s="82" t="str">
        <f ca="1">IF(    MAX(OFFSET(AR252,0,0,MATCH("-",AR252:AR$638,0))) = 0,"",
IFERROR(MAX(OFFSET(AR252,0,0,MATCH("-",AR252:AR$638,0))),""))</f>
        <v/>
      </c>
      <c r="BB252" s="112">
        <f t="shared" ca="1" si="182"/>
        <v>-198</v>
      </c>
      <c r="BC252" s="111" t="str">
        <f t="shared" ca="1" si="183"/>
        <v>Radius</v>
      </c>
      <c r="BD252" s="112">
        <f t="shared" ca="1" si="184"/>
        <v>0</v>
      </c>
      <c r="BE252" s="111">
        <f t="shared" ca="1" si="185"/>
        <v>200</v>
      </c>
      <c r="BF252" s="113" t="e">
        <f t="shared" ca="1" si="186"/>
        <v>#VALUE!</v>
      </c>
      <c r="BG252" s="113" t="e">
        <f t="shared" ca="1" si="187"/>
        <v>#VALUE!</v>
      </c>
      <c r="BH252" s="112">
        <f t="shared" ca="1" si="188"/>
        <v>2000</v>
      </c>
      <c r="BI252" s="112">
        <f t="shared" ca="1" si="189"/>
        <v>200</v>
      </c>
      <c r="BJ252" s="157"/>
      <c r="BK252" s="157"/>
      <c r="BL252" s="158" t="str">
        <f>scriv!AI214</f>
        <v/>
      </c>
      <c r="BM252" s="157"/>
      <c r="BN252" s="157" t="str">
        <f t="shared" si="190"/>
        <v>node</v>
      </c>
      <c r="BO252" s="157"/>
      <c r="BP252" s="159">
        <f t="shared" ca="1" si="191"/>
        <v>0</v>
      </c>
      <c r="BQ252" s="159">
        <f t="shared" ca="1" si="192"/>
        <v>0</v>
      </c>
      <c r="BR252" s="159">
        <f t="shared" si="193"/>
        <v>1</v>
      </c>
      <c r="BS252" s="159" t="str">
        <f t="shared" si="194"/>
        <v>symbol</v>
      </c>
      <c r="BT252" s="157" t="str">
        <f ca="1">IF(scriv!V214&lt;&gt;"",scriv!V214,
IF(E252="",IFERROR(VLOOKUP(BL252,$AH$40:$BT$638,39,FALSE),$BT$36),
$BT$37))</f>
        <v>NodeSquare</v>
      </c>
      <c r="BU252" s="166">
        <f t="shared" ca="1" si="195"/>
        <v>2000</v>
      </c>
      <c r="BV252" s="166">
        <f t="shared" ca="1" si="196"/>
        <v>200</v>
      </c>
      <c r="BW252" s="166">
        <f t="shared" ca="1" si="197"/>
        <v>0</v>
      </c>
      <c r="BX252" s="166">
        <f t="shared" ca="1" si="198"/>
        <v>0</v>
      </c>
      <c r="BY252" s="180" t="str">
        <f t="shared" si="199"/>
        <v/>
      </c>
      <c r="BZ252" s="180" t="str">
        <f t="shared" si="200"/>
        <v/>
      </c>
      <c r="CA252" s="81" t="str">
        <f>IF(scriv!E214&lt;&gt;"",scriv!E214,"")</f>
        <v/>
      </c>
      <c r="CB252" s="82">
        <f t="shared" si="165"/>
        <v>0</v>
      </c>
      <c r="CC252" s="82">
        <f t="shared" si="201"/>
        <v>0</v>
      </c>
      <c r="CD252" s="82" t="str">
        <f t="shared" si="202"/>
        <v>-</v>
      </c>
      <c r="CE252" s="82" t="str">
        <f t="shared" si="203"/>
        <v>-</v>
      </c>
      <c r="CF252" s="82" t="str">
        <f t="shared" si="204"/>
        <v>-</v>
      </c>
      <c r="CG252" s="82" t="str">
        <f t="shared" si="205"/>
        <v>-</v>
      </c>
      <c r="CH252" s="82" t="str">
        <f t="shared" si="206"/>
        <v>-</v>
      </c>
      <c r="CI252" s="82" t="str">
        <f t="shared" si="207"/>
        <v>-</v>
      </c>
      <c r="CJ252" s="82" t="str">
        <f t="shared" si="208"/>
        <v>-</v>
      </c>
      <c r="CK252" s="82" t="str">
        <f t="shared" si="209"/>
        <v>-</v>
      </c>
    </row>
    <row r="253" spans="1:89" s="82" customFormat="1" ht="18" customHeight="1">
      <c r="A253" s="81" t="str">
        <f>scriv!AH215</f>
        <v/>
      </c>
      <c r="B253" s="81" t="str">
        <f>IF(scriv!D215&lt;&gt;"",scriv!D215,"")</f>
        <v/>
      </c>
      <c r="C253" s="81" t="str">
        <f>IF( scriv!AL215&lt;&gt;"", IF(D253&lt;&gt;"","connection ","")&amp;scriv!AL215,IF(D253&lt;&gt;"","connection",""))</f>
        <v/>
      </c>
      <c r="D253" s="82" t="str">
        <f>scriv!AJ215</f>
        <v/>
      </c>
      <c r="E253" s="82" t="str">
        <f>scriv!AK215</f>
        <v/>
      </c>
      <c r="F253" s="156">
        <f>ROW()</f>
        <v>253</v>
      </c>
      <c r="I253" s="81" t="str">
        <f>IF(scriv!AA215&lt;&gt;"",scriv!AA215,J253)</f>
        <v/>
      </c>
      <c r="J253" s="81" t="str">
        <f>IF(scriv!AB215&lt;&gt;"",scriv!AB215,"")</f>
        <v/>
      </c>
      <c r="K253" s="82" t="str">
        <f t="shared" si="166"/>
        <v>none</v>
      </c>
      <c r="L253" s="82" t="str">
        <f t="shared" si="167"/>
        <v>+++&amp;speakTT=</v>
      </c>
      <c r="M253" s="82" t="str">
        <f t="shared" si="164"/>
        <v>OpenClose</v>
      </c>
      <c r="N253" s="82" t="str">
        <f t="shared" si="168"/>
        <v/>
      </c>
      <c r="O253" s="119" t="str">
        <f t="shared" si="169"/>
        <v/>
      </c>
      <c r="P253" s="81" t="str">
        <f>IF(scriv!I215&lt;&gt;"",scriv!I215,"")</f>
        <v/>
      </c>
      <c r="Q253" s="81" t="str">
        <f>IF(scriv!J215&lt;&gt;"",scriv!J215,"")</f>
        <v/>
      </c>
      <c r="R253" s="81">
        <f>IF(scriv!K215&lt;&gt;"",scriv!K215,
IF(I253&lt;&gt;"",1,$R$36))</f>
        <v>0</v>
      </c>
      <c r="S253" s="81" t="str">
        <f>IF(scriv!L215&lt;&gt;"",scriv!L215,
IF(scriv!AB215&lt;&gt;"",$S$36,"none"))</f>
        <v>none</v>
      </c>
      <c r="T253" s="81" t="str">
        <f>IF(scriv!Q215&lt;&gt;"",scriv!Q215,"")</f>
        <v/>
      </c>
      <c r="U253" s="81" t="str">
        <f>IF(scriv!R215&lt;&gt;"",scriv!R215,"")</f>
        <v/>
      </c>
      <c r="V253" s="81" t="str">
        <f>IF(scriv!S215&lt;&gt;"",scriv!S215,"")</f>
        <v/>
      </c>
      <c r="W253" s="81" t="str">
        <f>IF(scriv!T215&lt;&gt;"",scriv!T215,"")</f>
        <v/>
      </c>
      <c r="X253" s="81" t="str">
        <f>IF($E253="",
( IF(scriv!AD215&lt;&gt;"", LEFT( scriv!AD215, FIND(",",scriv!AD215)-1) &amp; "=" &amp; $AH253 &amp; RIGHT( scriv!AD215, LEN(scriv!AD215) + 1 - FIND(",",scriv!AD215)),
  IF($X$36&lt;&gt;"",LEFT( X$36, FIND(",",X$36)-1) &amp; "=" &amp; $AH253 &amp; RIGHT( X$36, LEN(X$36) + 1 - FIND(",",X$36)),""))),
IF(scriv!M215&lt;&gt;"", LEFT( scriv!M215, FIND(",",scriv!M215)-1) &amp; "=" &amp; $AH253 &amp; RIGHT( scriv!M215, LEN(scriv!M215) + 1 - FIND(",",scriv!M215)),
LEFT( X$37, FIND(",",X$37)-1) &amp; "=" &amp; $AH253 &amp; RIGHT( X$37, LEN(X$37) + 1 - FIND(",",X$37))))</f>
        <v>fadeOn=,0.6</v>
      </c>
      <c r="Y253" s="81" t="str">
        <f>IF($E253="",
( IF(scriv!AE215&lt;&gt;"", LEFT( scriv!AE215, FIND(",",scriv!AE215)-1) &amp; "=" &amp; $AH253 &amp; RIGHT( scriv!AE215, LEN(scriv!AE215) + 1 - FIND(",",scriv!AE215)),
  IF($Y$36&lt;&gt;"",LEFT( Y$36, FIND(",",Y$36)-1) &amp; "=" &amp; $AH253 &amp; RIGHT( Y$36, LEN(Y$36) + 1 - FIND(",",Y$36)),""))),
IF(scriv!N215&lt;&gt;"", LEFT( scriv!N215, FIND(",",scriv!N215)-1) &amp; "=" &amp; $AH253 &amp; RIGHT( scriv!N215, LEN(scriv!N215) + 1 - FIND(",",scriv!N215)),
LEFT( Y$37, FIND(",",Y$37)-1) &amp; "=" &amp; $AH253 &amp; RIGHT( Y$37, LEN(Y$37) + 1 - FIND(",",Y$37))))</f>
        <v>fadeOff=,0.6</v>
      </c>
      <c r="Z253" s="81" t="str">
        <f>IF($E253="",
( IF(scriv!AF215&lt;&gt;"", LEFT( scriv!AF215, FIND(",",scriv!AF215)-1) &amp; "=" &amp; $AH253 &amp; RIGHT( scriv!AF215, LEN(scriv!AF215) + 1 - FIND(",",scriv!AF215)),
  IF($Z$36&lt;&gt;"",LEFT( Z$36, FIND(",",Z$36)-1) &amp; "=" &amp; $AH253 &amp; RIGHT( Z$36, LEN(Z$36) + 1 - FIND(",",Z$36)),""))),
IF(scriv!O215&lt;&gt;"", LEFT( scriv!O215, FIND(",",scriv!O215)-1) &amp; "=" &amp; $AH253 &amp; RIGHT( scriv!O215, LEN(scriv!O215) + 1 - FIND(",",scriv!O215)),
LEFT( Z$37, FIND(",",Z$37)-1) &amp; "=" &amp; $AH253 &amp; RIGHT( Z$37, LEN(Z$37) + 1 - FIND(",",Z$37))))</f>
        <v>drawOpen=,1.2</v>
      </c>
      <c r="AA253" s="81" t="str">
        <f>IF($E253="",
( IF(scriv!AG215&lt;&gt;"", LEFT( scriv!AG215, FIND(",",scriv!AG215)-1) &amp; "=" &amp; $AH253 &amp; RIGHT( scriv!AG215, LEN(scriv!AG215) + 1 - FIND(",",scriv!AG215)),
  IF($AA$36&lt;&gt;"",LEFT( AA$36, FIND(",",AA$36)-1) &amp; "=" &amp; $AH253 &amp; RIGHT( AA$36, LEN(AA$36) + 1 - FIND(",",AA$36)),""))),
IF(scriv!P215&lt;&gt;"", LEFT( scriv!P215, FIND(",",scriv!P215)-1) &amp; "=" &amp; $AH253 &amp; RIGHT( scriv!P215, LEN(scriv!P215) + 1 - FIND(",",scriv!P215)),
LEFT( AA$37, FIND(",",AA$37)-1) &amp; "=" &amp; $AH253 &amp; RIGHT( AA$37, LEN(AA$37) + 1 - FIND(",",AA$37))))</f>
        <v>drawClose=,1.2</v>
      </c>
      <c r="AB253" s="167" t="str">
        <f t="shared" si="163"/>
        <v>noTitle</v>
      </c>
      <c r="AC253" s="167"/>
      <c r="AD253" s="45"/>
      <c r="AE253" s="168"/>
      <c r="AF253" s="169">
        <f>IF(D253="",scriv!B215,"")</f>
        <v>0</v>
      </c>
      <c r="AG253" s="170" t="str">
        <f t="shared" si="170"/>
        <v/>
      </c>
      <c r="AH253" s="169" t="str">
        <f t="shared" si="171"/>
        <v/>
      </c>
      <c r="AI253" s="169" t="str">
        <f t="shared" si="172"/>
        <v/>
      </c>
      <c r="AJ253" s="86">
        <f>ROUNDDOWN( (LEN(scriv!B215)+1) / 2, 0 )</f>
        <v>0</v>
      </c>
      <c r="AK253" s="82">
        <f t="shared" si="173"/>
        <v>0</v>
      </c>
      <c r="AL253" s="82" t="str">
        <f t="shared" si="174"/>
        <v>-</v>
      </c>
      <c r="AM253" s="82" t="str">
        <f t="shared" si="175"/>
        <v>-</v>
      </c>
      <c r="AN253" s="82" t="str">
        <f t="shared" si="176"/>
        <v>-</v>
      </c>
      <c r="AO253" s="82" t="str">
        <f t="shared" si="177"/>
        <v>-</v>
      </c>
      <c r="AP253" s="82" t="str">
        <f t="shared" si="178"/>
        <v>-</v>
      </c>
      <c r="AQ253" s="82" t="str">
        <f t="shared" si="179"/>
        <v>-</v>
      </c>
      <c r="AR253" s="82" t="str">
        <f t="shared" si="180"/>
        <v>-</v>
      </c>
      <c r="AT253" s="82">
        <f t="shared" si="181"/>
        <v>10</v>
      </c>
      <c r="AU253" s="82" t="str">
        <f ca="1">IF(    MAX(OFFSET(AL253,0,0,MATCH("-",AL253:AL$638,0))) = 0,"",
IFERROR(MAX(OFFSET(AL253,0,0,MATCH("-",AL253:AL$638,0))),""))</f>
        <v/>
      </c>
      <c r="AV253" s="82" t="str">
        <f ca="1">IF(    MAX(OFFSET(AM253,0,0,MATCH("-",AM253:AM$638,0))) = 0,"",
IFERROR(MAX(OFFSET(AM253,0,0,MATCH("-",AM253:AM$638,0))),""))</f>
        <v/>
      </c>
      <c r="AW253" s="82" t="str">
        <f ca="1">IF(    MAX(OFFSET(AN253,0,0,MATCH("-",AN253:AN$638,0))) = 0,"",
IFERROR(MAX(OFFSET(AN253,0,0,MATCH("-",AN253:AN$638,0))),""))</f>
        <v/>
      </c>
      <c r="AX253" s="82" t="str">
        <f ca="1">IF(    MAX(OFFSET(AO253,0,0,MATCH("-",AO253:AO$638,0))) = 0,"",
IFERROR(MAX(OFFSET(AO253,0,0,MATCH("-",AO253:AO$638,0))),""))</f>
        <v/>
      </c>
      <c r="AY253" s="82" t="str">
        <f ca="1">IF(    MAX(OFFSET(AP253,0,0,MATCH("-",AP253:AP$638,0))) = 0,"",
IFERROR(MAX(OFFSET(AP253,0,0,MATCH("-",AP253:AP$638,0))),""))</f>
        <v/>
      </c>
      <c r="AZ253" s="82" t="str">
        <f ca="1">IF(    MAX(OFFSET(AQ253,0,0,MATCH("-",AQ253:AQ$638,0))) = 0,"",
IFERROR(MAX(OFFSET(AQ253,0,0,MATCH("-",AQ253:AQ$638,0))),""))</f>
        <v/>
      </c>
      <c r="BA253" s="82" t="str">
        <f ca="1">IF(    MAX(OFFSET(AR253,0,0,MATCH("-",AR253:AR$638,0))) = 0,"",
IFERROR(MAX(OFFSET(AR253,0,0,MATCH("-",AR253:AR$638,0))),""))</f>
        <v/>
      </c>
      <c r="BB253" s="112">
        <f t="shared" ca="1" si="182"/>
        <v>-198</v>
      </c>
      <c r="BC253" s="111" t="str">
        <f t="shared" ca="1" si="183"/>
        <v>Radius</v>
      </c>
      <c r="BD253" s="112">
        <f t="shared" ca="1" si="184"/>
        <v>0</v>
      </c>
      <c r="BE253" s="111">
        <f t="shared" ca="1" si="185"/>
        <v>200</v>
      </c>
      <c r="BF253" s="113" t="e">
        <f t="shared" ca="1" si="186"/>
        <v>#VALUE!</v>
      </c>
      <c r="BG253" s="113" t="e">
        <f t="shared" ca="1" si="187"/>
        <v>#VALUE!</v>
      </c>
      <c r="BH253" s="112">
        <f t="shared" ca="1" si="188"/>
        <v>2000</v>
      </c>
      <c r="BI253" s="112">
        <f t="shared" ca="1" si="189"/>
        <v>200</v>
      </c>
      <c r="BJ253" s="157"/>
      <c r="BK253" s="157"/>
      <c r="BL253" s="158" t="str">
        <f>scriv!AI215</f>
        <v/>
      </c>
      <c r="BM253" s="157"/>
      <c r="BN253" s="157" t="str">
        <f t="shared" si="190"/>
        <v>node</v>
      </c>
      <c r="BO253" s="157"/>
      <c r="BP253" s="159">
        <f t="shared" ca="1" si="191"/>
        <v>0</v>
      </c>
      <c r="BQ253" s="159">
        <f t="shared" ca="1" si="192"/>
        <v>0</v>
      </c>
      <c r="BR253" s="159">
        <f t="shared" si="193"/>
        <v>1</v>
      </c>
      <c r="BS253" s="159" t="str">
        <f t="shared" si="194"/>
        <v>symbol</v>
      </c>
      <c r="BT253" s="157" t="str">
        <f ca="1">IF(scriv!V215&lt;&gt;"",scriv!V215,
IF(E253="",IFERROR(VLOOKUP(BL253,$AH$40:$BT$638,39,FALSE),$BT$36),
$BT$37))</f>
        <v>NodeSquare</v>
      </c>
      <c r="BU253" s="166">
        <f t="shared" ca="1" si="195"/>
        <v>2000</v>
      </c>
      <c r="BV253" s="166">
        <f t="shared" ca="1" si="196"/>
        <v>200</v>
      </c>
      <c r="BW253" s="166">
        <f t="shared" ca="1" si="197"/>
        <v>0</v>
      </c>
      <c r="BX253" s="166">
        <f t="shared" ca="1" si="198"/>
        <v>0</v>
      </c>
      <c r="BY253" s="180" t="str">
        <f t="shared" si="199"/>
        <v/>
      </c>
      <c r="BZ253" s="180" t="str">
        <f t="shared" si="200"/>
        <v/>
      </c>
      <c r="CA253" s="81" t="str">
        <f>IF(scriv!E215&lt;&gt;"",scriv!E215,"")</f>
        <v/>
      </c>
      <c r="CB253" s="82">
        <f t="shared" si="165"/>
        <v>0</v>
      </c>
      <c r="CC253" s="82">
        <f t="shared" si="201"/>
        <v>0</v>
      </c>
      <c r="CD253" s="82" t="str">
        <f t="shared" si="202"/>
        <v>-</v>
      </c>
      <c r="CE253" s="82" t="str">
        <f t="shared" si="203"/>
        <v>-</v>
      </c>
      <c r="CF253" s="82" t="str">
        <f t="shared" si="204"/>
        <v>-</v>
      </c>
      <c r="CG253" s="82" t="str">
        <f t="shared" si="205"/>
        <v>-</v>
      </c>
      <c r="CH253" s="82" t="str">
        <f t="shared" si="206"/>
        <v>-</v>
      </c>
      <c r="CI253" s="82" t="str">
        <f t="shared" si="207"/>
        <v>-</v>
      </c>
      <c r="CJ253" s="82" t="str">
        <f t="shared" si="208"/>
        <v>-</v>
      </c>
      <c r="CK253" s="82" t="str">
        <f t="shared" si="209"/>
        <v>-</v>
      </c>
    </row>
    <row r="254" spans="1:89" s="82" customFormat="1" ht="18" customHeight="1">
      <c r="A254" s="81" t="str">
        <f>scriv!AH216</f>
        <v/>
      </c>
      <c r="B254" s="81" t="str">
        <f>IF(scriv!D216&lt;&gt;"",scriv!D216,"")</f>
        <v/>
      </c>
      <c r="C254" s="81" t="str">
        <f>IF( scriv!AL216&lt;&gt;"", IF(D254&lt;&gt;"","connection ","")&amp;scriv!AL216,IF(D254&lt;&gt;"","connection",""))</f>
        <v/>
      </c>
      <c r="D254" s="82" t="str">
        <f>scriv!AJ216</f>
        <v/>
      </c>
      <c r="E254" s="82" t="str">
        <f>scriv!AK216</f>
        <v/>
      </c>
      <c r="F254" s="156">
        <f>ROW()</f>
        <v>254</v>
      </c>
      <c r="I254" s="81" t="str">
        <f>IF(scriv!AA216&lt;&gt;"",scriv!AA216,J254)</f>
        <v/>
      </c>
      <c r="J254" s="81" t="str">
        <f>IF(scriv!AB216&lt;&gt;"",scriv!AB216,"")</f>
        <v/>
      </c>
      <c r="K254" s="82" t="str">
        <f t="shared" si="166"/>
        <v>none</v>
      </c>
      <c r="L254" s="82" t="str">
        <f t="shared" si="167"/>
        <v>+++&amp;speakTT=</v>
      </c>
      <c r="M254" s="82" t="str">
        <f t="shared" si="164"/>
        <v>OpenClose</v>
      </c>
      <c r="N254" s="82" t="str">
        <f t="shared" si="168"/>
        <v/>
      </c>
      <c r="O254" s="119" t="str">
        <f t="shared" si="169"/>
        <v/>
      </c>
      <c r="P254" s="81" t="str">
        <f>IF(scriv!I216&lt;&gt;"",scriv!I216,"")</f>
        <v/>
      </c>
      <c r="Q254" s="81" t="str">
        <f>IF(scriv!J216&lt;&gt;"",scriv!J216,"")</f>
        <v/>
      </c>
      <c r="R254" s="81">
        <f>IF(scriv!K216&lt;&gt;"",scriv!K216,
IF(I254&lt;&gt;"",1,$R$36))</f>
        <v>0</v>
      </c>
      <c r="S254" s="81" t="str">
        <f>IF(scriv!L216&lt;&gt;"",scriv!L216,
IF(scriv!AB216&lt;&gt;"",$S$36,"none"))</f>
        <v>none</v>
      </c>
      <c r="T254" s="81" t="str">
        <f>IF(scriv!Q216&lt;&gt;"",scriv!Q216,"")</f>
        <v/>
      </c>
      <c r="U254" s="81" t="str">
        <f>IF(scriv!R216&lt;&gt;"",scriv!R216,"")</f>
        <v/>
      </c>
      <c r="V254" s="81" t="str">
        <f>IF(scriv!S216&lt;&gt;"",scriv!S216,"")</f>
        <v/>
      </c>
      <c r="W254" s="81" t="str">
        <f>IF(scriv!T216&lt;&gt;"",scriv!T216,"")</f>
        <v/>
      </c>
      <c r="X254" s="81" t="str">
        <f>IF($E254="",
( IF(scriv!AD216&lt;&gt;"", LEFT( scriv!AD216, FIND(",",scriv!AD216)-1) &amp; "=" &amp; $AH254 &amp; RIGHT( scriv!AD216, LEN(scriv!AD216) + 1 - FIND(",",scriv!AD216)),
  IF($X$36&lt;&gt;"",LEFT( X$36, FIND(",",X$36)-1) &amp; "=" &amp; $AH254 &amp; RIGHT( X$36, LEN(X$36) + 1 - FIND(",",X$36)),""))),
IF(scriv!M216&lt;&gt;"", LEFT( scriv!M216, FIND(",",scriv!M216)-1) &amp; "=" &amp; $AH254 &amp; RIGHT( scriv!M216, LEN(scriv!M216) + 1 - FIND(",",scriv!M216)),
LEFT( X$37, FIND(",",X$37)-1) &amp; "=" &amp; $AH254 &amp; RIGHT( X$37, LEN(X$37) + 1 - FIND(",",X$37))))</f>
        <v>fadeOn=,0.6</v>
      </c>
      <c r="Y254" s="81" t="str">
        <f>IF($E254="",
( IF(scriv!AE216&lt;&gt;"", LEFT( scriv!AE216, FIND(",",scriv!AE216)-1) &amp; "=" &amp; $AH254 &amp; RIGHT( scriv!AE216, LEN(scriv!AE216) + 1 - FIND(",",scriv!AE216)),
  IF($Y$36&lt;&gt;"",LEFT( Y$36, FIND(",",Y$36)-1) &amp; "=" &amp; $AH254 &amp; RIGHT( Y$36, LEN(Y$36) + 1 - FIND(",",Y$36)),""))),
IF(scriv!N216&lt;&gt;"", LEFT( scriv!N216, FIND(",",scriv!N216)-1) &amp; "=" &amp; $AH254 &amp; RIGHT( scriv!N216, LEN(scriv!N216) + 1 - FIND(",",scriv!N216)),
LEFT( Y$37, FIND(",",Y$37)-1) &amp; "=" &amp; $AH254 &amp; RIGHT( Y$37, LEN(Y$37) + 1 - FIND(",",Y$37))))</f>
        <v>fadeOff=,0.6</v>
      </c>
      <c r="Z254" s="81" t="str">
        <f>IF($E254="",
( IF(scriv!AF216&lt;&gt;"", LEFT( scriv!AF216, FIND(",",scriv!AF216)-1) &amp; "=" &amp; $AH254 &amp; RIGHT( scriv!AF216, LEN(scriv!AF216) + 1 - FIND(",",scriv!AF216)),
  IF($Z$36&lt;&gt;"",LEFT( Z$36, FIND(",",Z$36)-1) &amp; "=" &amp; $AH254 &amp; RIGHT( Z$36, LEN(Z$36) + 1 - FIND(",",Z$36)),""))),
IF(scriv!O216&lt;&gt;"", LEFT( scriv!O216, FIND(",",scriv!O216)-1) &amp; "=" &amp; $AH254 &amp; RIGHT( scriv!O216, LEN(scriv!O216) + 1 - FIND(",",scriv!O216)),
LEFT( Z$37, FIND(",",Z$37)-1) &amp; "=" &amp; $AH254 &amp; RIGHT( Z$37, LEN(Z$37) + 1 - FIND(",",Z$37))))</f>
        <v>drawOpen=,1.2</v>
      </c>
      <c r="AA254" s="81" t="str">
        <f>IF($E254="",
( IF(scriv!AG216&lt;&gt;"", LEFT( scriv!AG216, FIND(",",scriv!AG216)-1) &amp; "=" &amp; $AH254 &amp; RIGHT( scriv!AG216, LEN(scriv!AG216) + 1 - FIND(",",scriv!AG216)),
  IF($AA$36&lt;&gt;"",LEFT( AA$36, FIND(",",AA$36)-1) &amp; "=" &amp; $AH254 &amp; RIGHT( AA$36, LEN(AA$36) + 1 - FIND(",",AA$36)),""))),
IF(scriv!P216&lt;&gt;"", LEFT( scriv!P216, FIND(",",scriv!P216)-1) &amp; "=" &amp; $AH254 &amp; RIGHT( scriv!P216, LEN(scriv!P216) + 1 - FIND(",",scriv!P216)),
LEFT( AA$37, FIND(",",AA$37)-1) &amp; "=" &amp; $AH254 &amp; RIGHT( AA$37, LEN(AA$37) + 1 - FIND(",",AA$37))))</f>
        <v>drawClose=,1.2</v>
      </c>
      <c r="AB254" s="167" t="str">
        <f t="shared" si="163"/>
        <v>noTitle</v>
      </c>
      <c r="AC254" s="167"/>
      <c r="AD254" s="45"/>
      <c r="AE254" s="168"/>
      <c r="AF254" s="169">
        <f>IF(D254="",scriv!B216,"")</f>
        <v>0</v>
      </c>
      <c r="AG254" s="170" t="str">
        <f t="shared" si="170"/>
        <v/>
      </c>
      <c r="AH254" s="169" t="str">
        <f t="shared" si="171"/>
        <v/>
      </c>
      <c r="AI254" s="169" t="str">
        <f t="shared" si="172"/>
        <v/>
      </c>
      <c r="AJ254" s="86">
        <f>ROUNDDOWN( (LEN(scriv!B216)+1) / 2, 0 )</f>
        <v>0</v>
      </c>
      <c r="AK254" s="82">
        <f t="shared" si="173"/>
        <v>0</v>
      </c>
      <c r="AL254" s="82" t="str">
        <f t="shared" si="174"/>
        <v>-</v>
      </c>
      <c r="AM254" s="82" t="str">
        <f t="shared" si="175"/>
        <v>-</v>
      </c>
      <c r="AN254" s="82" t="str">
        <f t="shared" si="176"/>
        <v>-</v>
      </c>
      <c r="AO254" s="82" t="str">
        <f t="shared" si="177"/>
        <v>-</v>
      </c>
      <c r="AP254" s="82" t="str">
        <f t="shared" si="178"/>
        <v>-</v>
      </c>
      <c r="AQ254" s="82" t="str">
        <f t="shared" si="179"/>
        <v>-</v>
      </c>
      <c r="AR254" s="82" t="str">
        <f t="shared" si="180"/>
        <v>-</v>
      </c>
      <c r="AT254" s="82">
        <f t="shared" si="181"/>
        <v>10</v>
      </c>
      <c r="AU254" s="82" t="str">
        <f ca="1">IF(    MAX(OFFSET(AL254,0,0,MATCH("-",AL254:AL$638,0))) = 0,"",
IFERROR(MAX(OFFSET(AL254,0,0,MATCH("-",AL254:AL$638,0))),""))</f>
        <v/>
      </c>
      <c r="AV254" s="82" t="str">
        <f ca="1">IF(    MAX(OFFSET(AM254,0,0,MATCH("-",AM254:AM$638,0))) = 0,"",
IFERROR(MAX(OFFSET(AM254,0,0,MATCH("-",AM254:AM$638,0))),""))</f>
        <v/>
      </c>
      <c r="AW254" s="82" t="str">
        <f ca="1">IF(    MAX(OFFSET(AN254,0,0,MATCH("-",AN254:AN$638,0))) = 0,"",
IFERROR(MAX(OFFSET(AN254,0,0,MATCH("-",AN254:AN$638,0))),""))</f>
        <v/>
      </c>
      <c r="AX254" s="82" t="str">
        <f ca="1">IF(    MAX(OFFSET(AO254,0,0,MATCH("-",AO254:AO$638,0))) = 0,"",
IFERROR(MAX(OFFSET(AO254,0,0,MATCH("-",AO254:AO$638,0))),""))</f>
        <v/>
      </c>
      <c r="AY254" s="82" t="str">
        <f ca="1">IF(    MAX(OFFSET(AP254,0,0,MATCH("-",AP254:AP$638,0))) = 0,"",
IFERROR(MAX(OFFSET(AP254,0,0,MATCH("-",AP254:AP$638,0))),""))</f>
        <v/>
      </c>
      <c r="AZ254" s="82" t="str">
        <f ca="1">IF(    MAX(OFFSET(AQ254,0,0,MATCH("-",AQ254:AQ$638,0))) = 0,"",
IFERROR(MAX(OFFSET(AQ254,0,0,MATCH("-",AQ254:AQ$638,0))),""))</f>
        <v/>
      </c>
      <c r="BA254" s="82" t="str">
        <f ca="1">IF(    MAX(OFFSET(AR254,0,0,MATCH("-",AR254:AR$638,0))) = 0,"",
IFERROR(MAX(OFFSET(AR254,0,0,MATCH("-",AR254:AR$638,0))),""))</f>
        <v/>
      </c>
      <c r="BB254" s="112">
        <f t="shared" ca="1" si="182"/>
        <v>-198</v>
      </c>
      <c r="BC254" s="111" t="str">
        <f t="shared" ca="1" si="183"/>
        <v>Radius</v>
      </c>
      <c r="BD254" s="112">
        <f t="shared" ca="1" si="184"/>
        <v>0</v>
      </c>
      <c r="BE254" s="111">
        <f t="shared" ca="1" si="185"/>
        <v>200</v>
      </c>
      <c r="BF254" s="113" t="e">
        <f t="shared" ca="1" si="186"/>
        <v>#VALUE!</v>
      </c>
      <c r="BG254" s="113" t="e">
        <f t="shared" ca="1" si="187"/>
        <v>#VALUE!</v>
      </c>
      <c r="BH254" s="112">
        <f t="shared" ca="1" si="188"/>
        <v>2000</v>
      </c>
      <c r="BI254" s="112">
        <f t="shared" ca="1" si="189"/>
        <v>200</v>
      </c>
      <c r="BJ254" s="157"/>
      <c r="BK254" s="157"/>
      <c r="BL254" s="158" t="str">
        <f>scriv!AI216</f>
        <v/>
      </c>
      <c r="BM254" s="157"/>
      <c r="BN254" s="157" t="str">
        <f t="shared" si="190"/>
        <v>node</v>
      </c>
      <c r="BO254" s="157"/>
      <c r="BP254" s="159">
        <f t="shared" ca="1" si="191"/>
        <v>0</v>
      </c>
      <c r="BQ254" s="159">
        <f t="shared" ca="1" si="192"/>
        <v>0</v>
      </c>
      <c r="BR254" s="159">
        <f t="shared" si="193"/>
        <v>1</v>
      </c>
      <c r="BS254" s="159" t="str">
        <f t="shared" si="194"/>
        <v>symbol</v>
      </c>
      <c r="BT254" s="157" t="str">
        <f ca="1">IF(scriv!V216&lt;&gt;"",scriv!V216,
IF(E254="",IFERROR(VLOOKUP(BL254,$AH$40:$BT$638,39,FALSE),$BT$36),
$BT$37))</f>
        <v>NodeSquare</v>
      </c>
      <c r="BU254" s="166">
        <f t="shared" ca="1" si="195"/>
        <v>2000</v>
      </c>
      <c r="BV254" s="166">
        <f t="shared" ca="1" si="196"/>
        <v>200</v>
      </c>
      <c r="BW254" s="166">
        <f t="shared" ca="1" si="197"/>
        <v>0</v>
      </c>
      <c r="BX254" s="166">
        <f t="shared" ca="1" si="198"/>
        <v>0</v>
      </c>
      <c r="BY254" s="180" t="str">
        <f t="shared" si="199"/>
        <v/>
      </c>
      <c r="BZ254" s="180" t="str">
        <f t="shared" si="200"/>
        <v/>
      </c>
      <c r="CA254" s="81" t="str">
        <f>IF(scriv!E216&lt;&gt;"",scriv!E216,"")</f>
        <v/>
      </c>
      <c r="CB254" s="82">
        <f t="shared" si="165"/>
        <v>0</v>
      </c>
      <c r="CC254" s="82">
        <f t="shared" si="201"/>
        <v>0</v>
      </c>
      <c r="CD254" s="82" t="str">
        <f t="shared" si="202"/>
        <v>-</v>
      </c>
      <c r="CE254" s="82" t="str">
        <f t="shared" si="203"/>
        <v>-</v>
      </c>
      <c r="CF254" s="82" t="str">
        <f t="shared" si="204"/>
        <v>-</v>
      </c>
      <c r="CG254" s="82" t="str">
        <f t="shared" si="205"/>
        <v>-</v>
      </c>
      <c r="CH254" s="82" t="str">
        <f t="shared" si="206"/>
        <v>-</v>
      </c>
      <c r="CI254" s="82" t="str">
        <f t="shared" si="207"/>
        <v>-</v>
      </c>
      <c r="CJ254" s="82" t="str">
        <f t="shared" si="208"/>
        <v>-</v>
      </c>
      <c r="CK254" s="82" t="str">
        <f t="shared" si="209"/>
        <v>-</v>
      </c>
    </row>
    <row r="255" spans="1:89" s="82" customFormat="1" ht="18" customHeight="1">
      <c r="A255" s="81" t="str">
        <f>scriv!AH217</f>
        <v/>
      </c>
      <c r="B255" s="81" t="str">
        <f>IF(scriv!D217&lt;&gt;"",scriv!D217,"")</f>
        <v/>
      </c>
      <c r="C255" s="81" t="str">
        <f>IF( scriv!AL217&lt;&gt;"", IF(D255&lt;&gt;"","connection ","")&amp;scriv!AL217,IF(D255&lt;&gt;"","connection",""))</f>
        <v/>
      </c>
      <c r="D255" s="82" t="str">
        <f>scriv!AJ217</f>
        <v/>
      </c>
      <c r="E255" s="82" t="str">
        <f>scriv!AK217</f>
        <v/>
      </c>
      <c r="F255" s="156">
        <f>ROW()</f>
        <v>255</v>
      </c>
      <c r="I255" s="81" t="str">
        <f>IF(scriv!AA217&lt;&gt;"",scriv!AA217,J255)</f>
        <v/>
      </c>
      <c r="J255" s="81" t="str">
        <f>IF(scriv!AB217&lt;&gt;"",scriv!AB217,"")</f>
        <v/>
      </c>
      <c r="K255" s="82" t="str">
        <f t="shared" si="166"/>
        <v>none</v>
      </c>
      <c r="L255" s="82" t="str">
        <f t="shared" si="167"/>
        <v>+++&amp;speakTT=</v>
      </c>
      <c r="M255" s="82" t="str">
        <f t="shared" si="164"/>
        <v>OpenClose</v>
      </c>
      <c r="N255" s="82" t="str">
        <f t="shared" si="168"/>
        <v/>
      </c>
      <c r="O255" s="119" t="str">
        <f t="shared" si="169"/>
        <v/>
      </c>
      <c r="P255" s="81" t="str">
        <f>IF(scriv!I217&lt;&gt;"",scriv!I217,"")</f>
        <v/>
      </c>
      <c r="Q255" s="81" t="str">
        <f>IF(scriv!J217&lt;&gt;"",scriv!J217,"")</f>
        <v/>
      </c>
      <c r="R255" s="81">
        <f>IF(scriv!K217&lt;&gt;"",scriv!K217,
IF(I255&lt;&gt;"",1,$R$36))</f>
        <v>0</v>
      </c>
      <c r="S255" s="81" t="str">
        <f>IF(scriv!L217&lt;&gt;"",scriv!L217,
IF(scriv!AB217&lt;&gt;"",$S$36,"none"))</f>
        <v>none</v>
      </c>
      <c r="T255" s="81" t="str">
        <f>IF(scriv!Q217&lt;&gt;"",scriv!Q217,"")</f>
        <v/>
      </c>
      <c r="U255" s="81" t="str">
        <f>IF(scriv!R217&lt;&gt;"",scriv!R217,"")</f>
        <v/>
      </c>
      <c r="V255" s="81" t="str">
        <f>IF(scriv!S217&lt;&gt;"",scriv!S217,"")</f>
        <v/>
      </c>
      <c r="W255" s="81" t="str">
        <f>IF(scriv!T217&lt;&gt;"",scriv!T217,"")</f>
        <v/>
      </c>
      <c r="X255" s="81" t="str">
        <f>IF($E255="",
( IF(scriv!AD217&lt;&gt;"", LEFT( scriv!AD217, FIND(",",scriv!AD217)-1) &amp; "=" &amp; $AH255 &amp; RIGHT( scriv!AD217, LEN(scriv!AD217) + 1 - FIND(",",scriv!AD217)),
  IF($X$36&lt;&gt;"",LEFT( X$36, FIND(",",X$36)-1) &amp; "=" &amp; $AH255 &amp; RIGHT( X$36, LEN(X$36) + 1 - FIND(",",X$36)),""))),
IF(scriv!M217&lt;&gt;"", LEFT( scriv!M217, FIND(",",scriv!M217)-1) &amp; "=" &amp; $AH255 &amp; RIGHT( scriv!M217, LEN(scriv!M217) + 1 - FIND(",",scriv!M217)),
LEFT( X$37, FIND(",",X$37)-1) &amp; "=" &amp; $AH255 &amp; RIGHT( X$37, LEN(X$37) + 1 - FIND(",",X$37))))</f>
        <v>fadeOn=,0.6</v>
      </c>
      <c r="Y255" s="81" t="str">
        <f>IF($E255="",
( IF(scriv!AE217&lt;&gt;"", LEFT( scriv!AE217, FIND(",",scriv!AE217)-1) &amp; "=" &amp; $AH255 &amp; RIGHT( scriv!AE217, LEN(scriv!AE217) + 1 - FIND(",",scriv!AE217)),
  IF($Y$36&lt;&gt;"",LEFT( Y$36, FIND(",",Y$36)-1) &amp; "=" &amp; $AH255 &amp; RIGHT( Y$36, LEN(Y$36) + 1 - FIND(",",Y$36)),""))),
IF(scriv!N217&lt;&gt;"", LEFT( scriv!N217, FIND(",",scriv!N217)-1) &amp; "=" &amp; $AH255 &amp; RIGHT( scriv!N217, LEN(scriv!N217) + 1 - FIND(",",scriv!N217)),
LEFT( Y$37, FIND(",",Y$37)-1) &amp; "=" &amp; $AH255 &amp; RIGHT( Y$37, LEN(Y$37) + 1 - FIND(",",Y$37))))</f>
        <v>fadeOff=,0.6</v>
      </c>
      <c r="Z255" s="81" t="str">
        <f>IF($E255="",
( IF(scriv!AF217&lt;&gt;"", LEFT( scriv!AF217, FIND(",",scriv!AF217)-1) &amp; "=" &amp; $AH255 &amp; RIGHT( scriv!AF217, LEN(scriv!AF217) + 1 - FIND(",",scriv!AF217)),
  IF($Z$36&lt;&gt;"",LEFT( Z$36, FIND(",",Z$36)-1) &amp; "=" &amp; $AH255 &amp; RIGHT( Z$36, LEN(Z$36) + 1 - FIND(",",Z$36)),""))),
IF(scriv!O217&lt;&gt;"", LEFT( scriv!O217, FIND(",",scriv!O217)-1) &amp; "=" &amp; $AH255 &amp; RIGHT( scriv!O217, LEN(scriv!O217) + 1 - FIND(",",scriv!O217)),
LEFT( Z$37, FIND(",",Z$37)-1) &amp; "=" &amp; $AH255 &amp; RIGHT( Z$37, LEN(Z$37) + 1 - FIND(",",Z$37))))</f>
        <v>drawOpen=,1.2</v>
      </c>
      <c r="AA255" s="81" t="str">
        <f>IF($E255="",
( IF(scriv!AG217&lt;&gt;"", LEFT( scriv!AG217, FIND(",",scriv!AG217)-1) &amp; "=" &amp; $AH255 &amp; RIGHT( scriv!AG217, LEN(scriv!AG217) + 1 - FIND(",",scriv!AG217)),
  IF($AA$36&lt;&gt;"",LEFT( AA$36, FIND(",",AA$36)-1) &amp; "=" &amp; $AH255 &amp; RIGHT( AA$36, LEN(AA$36) + 1 - FIND(",",AA$36)),""))),
IF(scriv!P217&lt;&gt;"", LEFT( scriv!P217, FIND(",",scriv!P217)-1) &amp; "=" &amp; $AH255 &amp; RIGHT( scriv!P217, LEN(scriv!P217) + 1 - FIND(",",scriv!P217)),
LEFT( AA$37, FIND(",",AA$37)-1) &amp; "=" &amp; $AH255 &amp; RIGHT( AA$37, LEN(AA$37) + 1 - FIND(",",AA$37))))</f>
        <v>drawClose=,1.2</v>
      </c>
      <c r="AB255" s="167" t="str">
        <f t="shared" si="163"/>
        <v>noTitle</v>
      </c>
      <c r="AC255" s="167"/>
      <c r="AD255" s="45"/>
      <c r="AE255" s="168"/>
      <c r="AF255" s="169">
        <f>IF(D255="",scriv!B217,"")</f>
        <v>0</v>
      </c>
      <c r="AG255" s="170" t="str">
        <f t="shared" si="170"/>
        <v/>
      </c>
      <c r="AH255" s="169" t="str">
        <f t="shared" si="171"/>
        <v/>
      </c>
      <c r="AI255" s="169" t="str">
        <f t="shared" si="172"/>
        <v/>
      </c>
      <c r="AJ255" s="86">
        <f>ROUNDDOWN( (LEN(scriv!B217)+1) / 2, 0 )</f>
        <v>0</v>
      </c>
      <c r="AK255" s="82">
        <f t="shared" si="173"/>
        <v>0</v>
      </c>
      <c r="AL255" s="82" t="str">
        <f t="shared" si="174"/>
        <v>-</v>
      </c>
      <c r="AM255" s="82" t="str">
        <f t="shared" si="175"/>
        <v>-</v>
      </c>
      <c r="AN255" s="82" t="str">
        <f t="shared" si="176"/>
        <v>-</v>
      </c>
      <c r="AO255" s="82" t="str">
        <f t="shared" si="177"/>
        <v>-</v>
      </c>
      <c r="AP255" s="82" t="str">
        <f t="shared" si="178"/>
        <v>-</v>
      </c>
      <c r="AQ255" s="82" t="str">
        <f t="shared" si="179"/>
        <v>-</v>
      </c>
      <c r="AR255" s="82" t="str">
        <f t="shared" si="180"/>
        <v>-</v>
      </c>
      <c r="AT255" s="82">
        <f t="shared" si="181"/>
        <v>10</v>
      </c>
      <c r="AU255" s="82" t="str">
        <f ca="1">IF(    MAX(OFFSET(AL255,0,0,MATCH("-",AL255:AL$638,0))) = 0,"",
IFERROR(MAX(OFFSET(AL255,0,0,MATCH("-",AL255:AL$638,0))),""))</f>
        <v/>
      </c>
      <c r="AV255" s="82" t="str">
        <f ca="1">IF(    MAX(OFFSET(AM255,0,0,MATCH("-",AM255:AM$638,0))) = 0,"",
IFERROR(MAX(OFFSET(AM255,0,0,MATCH("-",AM255:AM$638,0))),""))</f>
        <v/>
      </c>
      <c r="AW255" s="82" t="str">
        <f ca="1">IF(    MAX(OFFSET(AN255,0,0,MATCH("-",AN255:AN$638,0))) = 0,"",
IFERROR(MAX(OFFSET(AN255,0,0,MATCH("-",AN255:AN$638,0))),""))</f>
        <v/>
      </c>
      <c r="AX255" s="82" t="str">
        <f ca="1">IF(    MAX(OFFSET(AO255,0,0,MATCH("-",AO255:AO$638,0))) = 0,"",
IFERROR(MAX(OFFSET(AO255,0,0,MATCH("-",AO255:AO$638,0))),""))</f>
        <v/>
      </c>
      <c r="AY255" s="82" t="str">
        <f ca="1">IF(    MAX(OFFSET(AP255,0,0,MATCH("-",AP255:AP$638,0))) = 0,"",
IFERROR(MAX(OFFSET(AP255,0,0,MATCH("-",AP255:AP$638,0))),""))</f>
        <v/>
      </c>
      <c r="AZ255" s="82" t="str">
        <f ca="1">IF(    MAX(OFFSET(AQ255,0,0,MATCH("-",AQ255:AQ$638,0))) = 0,"",
IFERROR(MAX(OFFSET(AQ255,0,0,MATCH("-",AQ255:AQ$638,0))),""))</f>
        <v/>
      </c>
      <c r="BA255" s="82" t="str">
        <f ca="1">IF(    MAX(OFFSET(AR255,0,0,MATCH("-",AR255:AR$638,0))) = 0,"",
IFERROR(MAX(OFFSET(AR255,0,0,MATCH("-",AR255:AR$638,0))),""))</f>
        <v/>
      </c>
      <c r="BB255" s="112">
        <f t="shared" ca="1" si="182"/>
        <v>-198</v>
      </c>
      <c r="BC255" s="111" t="str">
        <f t="shared" ca="1" si="183"/>
        <v>Radius</v>
      </c>
      <c r="BD255" s="112">
        <f t="shared" ca="1" si="184"/>
        <v>0</v>
      </c>
      <c r="BE255" s="111">
        <f t="shared" ca="1" si="185"/>
        <v>200</v>
      </c>
      <c r="BF255" s="113" t="e">
        <f t="shared" ca="1" si="186"/>
        <v>#VALUE!</v>
      </c>
      <c r="BG255" s="113" t="e">
        <f t="shared" ca="1" si="187"/>
        <v>#VALUE!</v>
      </c>
      <c r="BH255" s="112">
        <f t="shared" ca="1" si="188"/>
        <v>2000</v>
      </c>
      <c r="BI255" s="112">
        <f t="shared" ca="1" si="189"/>
        <v>200</v>
      </c>
      <c r="BJ255" s="157"/>
      <c r="BK255" s="157"/>
      <c r="BL255" s="158" t="str">
        <f>scriv!AI217</f>
        <v/>
      </c>
      <c r="BM255" s="157"/>
      <c r="BN255" s="157" t="str">
        <f t="shared" si="190"/>
        <v>node</v>
      </c>
      <c r="BO255" s="157"/>
      <c r="BP255" s="159">
        <f t="shared" ca="1" si="191"/>
        <v>0</v>
      </c>
      <c r="BQ255" s="159">
        <f t="shared" ca="1" si="192"/>
        <v>0</v>
      </c>
      <c r="BR255" s="159">
        <f t="shared" si="193"/>
        <v>1</v>
      </c>
      <c r="BS255" s="159" t="str">
        <f t="shared" si="194"/>
        <v>symbol</v>
      </c>
      <c r="BT255" s="157" t="str">
        <f ca="1">IF(scriv!V217&lt;&gt;"",scriv!V217,
IF(E255="",IFERROR(VLOOKUP(BL255,$AH$40:$BT$638,39,FALSE),$BT$36),
$BT$37))</f>
        <v>NodeSquare</v>
      </c>
      <c r="BU255" s="166">
        <f t="shared" ca="1" si="195"/>
        <v>2000</v>
      </c>
      <c r="BV255" s="166">
        <f t="shared" ca="1" si="196"/>
        <v>200</v>
      </c>
      <c r="BW255" s="166">
        <f t="shared" ca="1" si="197"/>
        <v>0</v>
      </c>
      <c r="BX255" s="166">
        <f t="shared" ca="1" si="198"/>
        <v>0</v>
      </c>
      <c r="BY255" s="180" t="str">
        <f t="shared" si="199"/>
        <v/>
      </c>
      <c r="BZ255" s="180" t="str">
        <f t="shared" si="200"/>
        <v/>
      </c>
      <c r="CA255" s="81" t="str">
        <f>IF(scriv!E217&lt;&gt;"",scriv!E217,"")</f>
        <v/>
      </c>
      <c r="CB255" s="82">
        <f t="shared" si="165"/>
        <v>0</v>
      </c>
      <c r="CC255" s="82">
        <f t="shared" si="201"/>
        <v>0</v>
      </c>
      <c r="CD255" s="82" t="str">
        <f t="shared" si="202"/>
        <v>-</v>
      </c>
      <c r="CE255" s="82" t="str">
        <f t="shared" si="203"/>
        <v>-</v>
      </c>
      <c r="CF255" s="82" t="str">
        <f t="shared" si="204"/>
        <v>-</v>
      </c>
      <c r="CG255" s="82" t="str">
        <f t="shared" si="205"/>
        <v>-</v>
      </c>
      <c r="CH255" s="82" t="str">
        <f t="shared" si="206"/>
        <v>-</v>
      </c>
      <c r="CI255" s="82" t="str">
        <f t="shared" si="207"/>
        <v>-</v>
      </c>
      <c r="CJ255" s="82" t="str">
        <f t="shared" si="208"/>
        <v>-</v>
      </c>
      <c r="CK255" s="82" t="str">
        <f t="shared" si="209"/>
        <v>-</v>
      </c>
    </row>
    <row r="256" spans="1:89" s="82" customFormat="1" ht="18" customHeight="1">
      <c r="A256" s="81" t="str">
        <f>scriv!AH218</f>
        <v/>
      </c>
      <c r="B256" s="81" t="str">
        <f>IF(scriv!D218&lt;&gt;"",scriv!D218,"")</f>
        <v/>
      </c>
      <c r="C256" s="81" t="str">
        <f>IF( scriv!AL218&lt;&gt;"", IF(D256&lt;&gt;"","connection ","")&amp;scriv!AL218,IF(D256&lt;&gt;"","connection",""))</f>
        <v/>
      </c>
      <c r="D256" s="82" t="str">
        <f>scriv!AJ218</f>
        <v/>
      </c>
      <c r="E256" s="82" t="str">
        <f>scriv!AK218</f>
        <v/>
      </c>
      <c r="F256" s="156">
        <f>ROW()</f>
        <v>256</v>
      </c>
      <c r="I256" s="81" t="str">
        <f>IF(scriv!AA218&lt;&gt;"",scriv!AA218,J256)</f>
        <v/>
      </c>
      <c r="J256" s="81" t="str">
        <f>IF(scriv!AB218&lt;&gt;"",scriv!AB218,"")</f>
        <v/>
      </c>
      <c r="K256" s="82" t="str">
        <f t="shared" si="166"/>
        <v>none</v>
      </c>
      <c r="L256" s="82" t="str">
        <f t="shared" si="167"/>
        <v>+++&amp;speakTT=</v>
      </c>
      <c r="M256" s="82" t="str">
        <f t="shared" si="164"/>
        <v>OpenClose</v>
      </c>
      <c r="N256" s="82" t="str">
        <f t="shared" si="168"/>
        <v/>
      </c>
      <c r="O256" s="119" t="str">
        <f t="shared" si="169"/>
        <v/>
      </c>
      <c r="P256" s="81" t="str">
        <f>IF(scriv!I218&lt;&gt;"",scriv!I218,"")</f>
        <v/>
      </c>
      <c r="Q256" s="81" t="str">
        <f>IF(scriv!J218&lt;&gt;"",scriv!J218,"")</f>
        <v/>
      </c>
      <c r="R256" s="81">
        <f>IF(scriv!K218&lt;&gt;"",scriv!K218,
IF(I256&lt;&gt;"",1,$R$36))</f>
        <v>0</v>
      </c>
      <c r="S256" s="81" t="str">
        <f>IF(scriv!L218&lt;&gt;"",scriv!L218,
IF(scriv!AB218&lt;&gt;"",$S$36,"none"))</f>
        <v>none</v>
      </c>
      <c r="T256" s="81" t="str">
        <f>IF(scriv!Q218&lt;&gt;"",scriv!Q218,"")</f>
        <v/>
      </c>
      <c r="U256" s="81" t="str">
        <f>IF(scriv!R218&lt;&gt;"",scriv!R218,"")</f>
        <v/>
      </c>
      <c r="V256" s="81" t="str">
        <f>IF(scriv!S218&lt;&gt;"",scriv!S218,"")</f>
        <v/>
      </c>
      <c r="W256" s="81" t="str">
        <f>IF(scriv!T218&lt;&gt;"",scriv!T218,"")</f>
        <v/>
      </c>
      <c r="X256" s="81" t="str">
        <f>IF($E256="",
( IF(scriv!AD218&lt;&gt;"", LEFT( scriv!AD218, FIND(",",scriv!AD218)-1) &amp; "=" &amp; $AH256 &amp; RIGHT( scriv!AD218, LEN(scriv!AD218) + 1 - FIND(",",scriv!AD218)),
  IF($X$36&lt;&gt;"",LEFT( X$36, FIND(",",X$36)-1) &amp; "=" &amp; $AH256 &amp; RIGHT( X$36, LEN(X$36) + 1 - FIND(",",X$36)),""))),
IF(scriv!M218&lt;&gt;"", LEFT( scriv!M218, FIND(",",scriv!M218)-1) &amp; "=" &amp; $AH256 &amp; RIGHT( scriv!M218, LEN(scriv!M218) + 1 - FIND(",",scriv!M218)),
LEFT( X$37, FIND(",",X$37)-1) &amp; "=" &amp; $AH256 &amp; RIGHT( X$37, LEN(X$37) + 1 - FIND(",",X$37))))</f>
        <v>fadeOn=,0.6</v>
      </c>
      <c r="Y256" s="81" t="str">
        <f>IF($E256="",
( IF(scriv!AE218&lt;&gt;"", LEFT( scriv!AE218, FIND(",",scriv!AE218)-1) &amp; "=" &amp; $AH256 &amp; RIGHT( scriv!AE218, LEN(scriv!AE218) + 1 - FIND(",",scriv!AE218)),
  IF($Y$36&lt;&gt;"",LEFT( Y$36, FIND(",",Y$36)-1) &amp; "=" &amp; $AH256 &amp; RIGHT( Y$36, LEN(Y$36) + 1 - FIND(",",Y$36)),""))),
IF(scriv!N218&lt;&gt;"", LEFT( scriv!N218, FIND(",",scriv!N218)-1) &amp; "=" &amp; $AH256 &amp; RIGHT( scriv!N218, LEN(scriv!N218) + 1 - FIND(",",scriv!N218)),
LEFT( Y$37, FIND(",",Y$37)-1) &amp; "=" &amp; $AH256 &amp; RIGHT( Y$37, LEN(Y$37) + 1 - FIND(",",Y$37))))</f>
        <v>fadeOff=,0.6</v>
      </c>
      <c r="Z256" s="81" t="str">
        <f>IF($E256="",
( IF(scriv!AF218&lt;&gt;"", LEFT( scriv!AF218, FIND(",",scriv!AF218)-1) &amp; "=" &amp; $AH256 &amp; RIGHT( scriv!AF218, LEN(scriv!AF218) + 1 - FIND(",",scriv!AF218)),
  IF($Z$36&lt;&gt;"",LEFT( Z$36, FIND(",",Z$36)-1) &amp; "=" &amp; $AH256 &amp; RIGHT( Z$36, LEN(Z$36) + 1 - FIND(",",Z$36)),""))),
IF(scriv!O218&lt;&gt;"", LEFT( scriv!O218, FIND(",",scriv!O218)-1) &amp; "=" &amp; $AH256 &amp; RIGHT( scriv!O218, LEN(scriv!O218) + 1 - FIND(",",scriv!O218)),
LEFT( Z$37, FIND(",",Z$37)-1) &amp; "=" &amp; $AH256 &amp; RIGHT( Z$37, LEN(Z$37) + 1 - FIND(",",Z$37))))</f>
        <v>drawOpen=,1.2</v>
      </c>
      <c r="AA256" s="81" t="str">
        <f>IF($E256="",
( IF(scriv!AG218&lt;&gt;"", LEFT( scriv!AG218, FIND(",",scriv!AG218)-1) &amp; "=" &amp; $AH256 &amp; RIGHT( scriv!AG218, LEN(scriv!AG218) + 1 - FIND(",",scriv!AG218)),
  IF($AA$36&lt;&gt;"",LEFT( AA$36, FIND(",",AA$36)-1) &amp; "=" &amp; $AH256 &amp; RIGHT( AA$36, LEN(AA$36) + 1 - FIND(",",AA$36)),""))),
IF(scriv!P218&lt;&gt;"", LEFT( scriv!P218, FIND(",",scriv!P218)-1) &amp; "=" &amp; $AH256 &amp; RIGHT( scriv!P218, LEN(scriv!P218) + 1 - FIND(",",scriv!P218)),
LEFT( AA$37, FIND(",",AA$37)-1) &amp; "=" &amp; $AH256 &amp; RIGHT( AA$37, LEN(AA$37) + 1 - FIND(",",AA$37))))</f>
        <v>drawClose=,1.2</v>
      </c>
      <c r="AB256" s="167" t="str">
        <f t="shared" si="163"/>
        <v>noTitle</v>
      </c>
      <c r="AC256" s="167"/>
      <c r="AD256" s="45"/>
      <c r="AE256" s="168"/>
      <c r="AF256" s="169">
        <f>IF(D256="",scriv!B218,"")</f>
        <v>0</v>
      </c>
      <c r="AG256" s="170" t="str">
        <f t="shared" si="170"/>
        <v/>
      </c>
      <c r="AH256" s="169" t="str">
        <f t="shared" si="171"/>
        <v/>
      </c>
      <c r="AI256" s="169" t="str">
        <f t="shared" si="172"/>
        <v/>
      </c>
      <c r="AJ256" s="86">
        <f>ROUNDDOWN( (LEN(scriv!B218)+1) / 2, 0 )</f>
        <v>0</v>
      </c>
      <c r="AK256" s="82">
        <f t="shared" si="173"/>
        <v>0</v>
      </c>
      <c r="AL256" s="82" t="str">
        <f t="shared" si="174"/>
        <v>-</v>
      </c>
      <c r="AM256" s="82" t="str">
        <f t="shared" si="175"/>
        <v>-</v>
      </c>
      <c r="AN256" s="82" t="str">
        <f t="shared" si="176"/>
        <v>-</v>
      </c>
      <c r="AO256" s="82" t="str">
        <f t="shared" si="177"/>
        <v>-</v>
      </c>
      <c r="AP256" s="82" t="str">
        <f t="shared" si="178"/>
        <v>-</v>
      </c>
      <c r="AQ256" s="82" t="str">
        <f t="shared" si="179"/>
        <v>-</v>
      </c>
      <c r="AR256" s="82" t="str">
        <f t="shared" si="180"/>
        <v>-</v>
      </c>
      <c r="AT256" s="82">
        <f t="shared" si="181"/>
        <v>10</v>
      </c>
      <c r="AU256" s="82" t="str">
        <f ca="1">IF(    MAX(OFFSET(AL256,0,0,MATCH("-",AL256:AL$638,0))) = 0,"",
IFERROR(MAX(OFFSET(AL256,0,0,MATCH("-",AL256:AL$638,0))),""))</f>
        <v/>
      </c>
      <c r="AV256" s="82" t="str">
        <f ca="1">IF(    MAX(OFFSET(AM256,0,0,MATCH("-",AM256:AM$638,0))) = 0,"",
IFERROR(MAX(OFFSET(AM256,0,0,MATCH("-",AM256:AM$638,0))),""))</f>
        <v/>
      </c>
      <c r="AW256" s="82" t="str">
        <f ca="1">IF(    MAX(OFFSET(AN256,0,0,MATCH("-",AN256:AN$638,0))) = 0,"",
IFERROR(MAX(OFFSET(AN256,0,0,MATCH("-",AN256:AN$638,0))),""))</f>
        <v/>
      </c>
      <c r="AX256" s="82" t="str">
        <f ca="1">IF(    MAX(OFFSET(AO256,0,0,MATCH("-",AO256:AO$638,0))) = 0,"",
IFERROR(MAX(OFFSET(AO256,0,0,MATCH("-",AO256:AO$638,0))),""))</f>
        <v/>
      </c>
      <c r="AY256" s="82" t="str">
        <f ca="1">IF(    MAX(OFFSET(AP256,0,0,MATCH("-",AP256:AP$638,0))) = 0,"",
IFERROR(MAX(OFFSET(AP256,0,0,MATCH("-",AP256:AP$638,0))),""))</f>
        <v/>
      </c>
      <c r="AZ256" s="82" t="str">
        <f ca="1">IF(    MAX(OFFSET(AQ256,0,0,MATCH("-",AQ256:AQ$638,0))) = 0,"",
IFERROR(MAX(OFFSET(AQ256,0,0,MATCH("-",AQ256:AQ$638,0))),""))</f>
        <v/>
      </c>
      <c r="BA256" s="82" t="str">
        <f ca="1">IF(    MAX(OFFSET(AR256,0,0,MATCH("-",AR256:AR$638,0))) = 0,"",
IFERROR(MAX(OFFSET(AR256,0,0,MATCH("-",AR256:AR$638,0))),""))</f>
        <v/>
      </c>
      <c r="BB256" s="112">
        <f t="shared" ca="1" si="182"/>
        <v>-198</v>
      </c>
      <c r="BC256" s="111" t="str">
        <f t="shared" ca="1" si="183"/>
        <v>Radius</v>
      </c>
      <c r="BD256" s="112">
        <f t="shared" ca="1" si="184"/>
        <v>0</v>
      </c>
      <c r="BE256" s="111">
        <f t="shared" ca="1" si="185"/>
        <v>200</v>
      </c>
      <c r="BF256" s="113" t="e">
        <f t="shared" ca="1" si="186"/>
        <v>#VALUE!</v>
      </c>
      <c r="BG256" s="113" t="e">
        <f t="shared" ca="1" si="187"/>
        <v>#VALUE!</v>
      </c>
      <c r="BH256" s="112">
        <f t="shared" ca="1" si="188"/>
        <v>2000</v>
      </c>
      <c r="BI256" s="112">
        <f t="shared" ca="1" si="189"/>
        <v>200</v>
      </c>
      <c r="BJ256" s="157"/>
      <c r="BK256" s="157"/>
      <c r="BL256" s="158" t="str">
        <f>scriv!AI218</f>
        <v/>
      </c>
      <c r="BM256" s="157"/>
      <c r="BN256" s="157" t="str">
        <f t="shared" si="190"/>
        <v>node</v>
      </c>
      <c r="BO256" s="157"/>
      <c r="BP256" s="159">
        <f t="shared" ca="1" si="191"/>
        <v>0</v>
      </c>
      <c r="BQ256" s="159">
        <f t="shared" ca="1" si="192"/>
        <v>0</v>
      </c>
      <c r="BR256" s="159">
        <f t="shared" si="193"/>
        <v>1</v>
      </c>
      <c r="BS256" s="159" t="str">
        <f t="shared" si="194"/>
        <v>symbol</v>
      </c>
      <c r="BT256" s="157" t="str">
        <f ca="1">IF(scriv!V218&lt;&gt;"",scriv!V218,
IF(E256="",IFERROR(VLOOKUP(BL256,$AH$40:$BT$638,39,FALSE),$BT$36),
$BT$37))</f>
        <v>NodeSquare</v>
      </c>
      <c r="BU256" s="166">
        <f t="shared" ca="1" si="195"/>
        <v>2000</v>
      </c>
      <c r="BV256" s="166">
        <f t="shared" ca="1" si="196"/>
        <v>200</v>
      </c>
      <c r="BW256" s="166">
        <f t="shared" ca="1" si="197"/>
        <v>0</v>
      </c>
      <c r="BX256" s="166">
        <f t="shared" ca="1" si="198"/>
        <v>0</v>
      </c>
      <c r="BY256" s="180" t="str">
        <f t="shared" si="199"/>
        <v/>
      </c>
      <c r="BZ256" s="180" t="str">
        <f t="shared" si="200"/>
        <v/>
      </c>
      <c r="CA256" s="81" t="str">
        <f>IF(scriv!E218&lt;&gt;"",scriv!E218,"")</f>
        <v/>
      </c>
      <c r="CB256" s="82">
        <f t="shared" si="165"/>
        <v>0</v>
      </c>
      <c r="CC256" s="82">
        <f t="shared" si="201"/>
        <v>0</v>
      </c>
      <c r="CD256" s="82" t="str">
        <f t="shared" si="202"/>
        <v>-</v>
      </c>
      <c r="CE256" s="82" t="str">
        <f t="shared" si="203"/>
        <v>-</v>
      </c>
      <c r="CF256" s="82" t="str">
        <f t="shared" si="204"/>
        <v>-</v>
      </c>
      <c r="CG256" s="82" t="str">
        <f t="shared" si="205"/>
        <v>-</v>
      </c>
      <c r="CH256" s="82" t="str">
        <f t="shared" si="206"/>
        <v>-</v>
      </c>
      <c r="CI256" s="82" t="str">
        <f t="shared" si="207"/>
        <v>-</v>
      </c>
      <c r="CJ256" s="82" t="str">
        <f t="shared" si="208"/>
        <v>-</v>
      </c>
      <c r="CK256" s="82" t="str">
        <f t="shared" si="209"/>
        <v>-</v>
      </c>
    </row>
    <row r="257" spans="1:89" s="82" customFormat="1" ht="18" customHeight="1">
      <c r="A257" s="81" t="str">
        <f>scriv!AH219</f>
        <v/>
      </c>
      <c r="B257" s="81" t="str">
        <f>IF(scriv!D219&lt;&gt;"",scriv!D219,"")</f>
        <v/>
      </c>
      <c r="C257" s="81" t="str">
        <f>IF( scriv!AL219&lt;&gt;"", IF(D257&lt;&gt;"","connection ","")&amp;scriv!AL219,IF(D257&lt;&gt;"","connection",""))</f>
        <v/>
      </c>
      <c r="D257" s="82" t="str">
        <f>scriv!AJ219</f>
        <v/>
      </c>
      <c r="E257" s="82" t="str">
        <f>scriv!AK219</f>
        <v/>
      </c>
      <c r="F257" s="156">
        <f>ROW()</f>
        <v>257</v>
      </c>
      <c r="I257" s="81" t="str">
        <f>IF(scriv!AA219&lt;&gt;"",scriv!AA219,J257)</f>
        <v/>
      </c>
      <c r="J257" s="81" t="str">
        <f>IF(scriv!AB219&lt;&gt;"",scriv!AB219,"")</f>
        <v/>
      </c>
      <c r="K257" s="82" t="str">
        <f t="shared" si="166"/>
        <v>none</v>
      </c>
      <c r="L257" s="82" t="str">
        <f t="shared" si="167"/>
        <v>+++&amp;speakTT=</v>
      </c>
      <c r="M257" s="82" t="str">
        <f t="shared" si="164"/>
        <v>OpenClose</v>
      </c>
      <c r="N257" s="82" t="str">
        <f t="shared" si="168"/>
        <v/>
      </c>
      <c r="O257" s="119" t="str">
        <f t="shared" si="169"/>
        <v/>
      </c>
      <c r="P257" s="81" t="str">
        <f>IF(scriv!I219&lt;&gt;"",scriv!I219,"")</f>
        <v/>
      </c>
      <c r="Q257" s="81" t="str">
        <f>IF(scriv!J219&lt;&gt;"",scriv!J219,"")</f>
        <v/>
      </c>
      <c r="R257" s="81">
        <f>IF(scriv!K219&lt;&gt;"",scriv!K219,
IF(I257&lt;&gt;"",1,$R$36))</f>
        <v>0</v>
      </c>
      <c r="S257" s="81" t="str">
        <f>IF(scriv!L219&lt;&gt;"",scriv!L219,
IF(scriv!AB219&lt;&gt;"",$S$36,"none"))</f>
        <v>none</v>
      </c>
      <c r="T257" s="81" t="str">
        <f>IF(scriv!Q219&lt;&gt;"",scriv!Q219,"")</f>
        <v/>
      </c>
      <c r="U257" s="81" t="str">
        <f>IF(scriv!R219&lt;&gt;"",scriv!R219,"")</f>
        <v/>
      </c>
      <c r="V257" s="81" t="str">
        <f>IF(scriv!S219&lt;&gt;"",scriv!S219,"")</f>
        <v/>
      </c>
      <c r="W257" s="81" t="str">
        <f>IF(scriv!T219&lt;&gt;"",scriv!T219,"")</f>
        <v/>
      </c>
      <c r="X257" s="81" t="str">
        <f>IF($E257="",
( IF(scriv!AD219&lt;&gt;"", LEFT( scriv!AD219, FIND(",",scriv!AD219)-1) &amp; "=" &amp; $AH257 &amp; RIGHT( scriv!AD219, LEN(scriv!AD219) + 1 - FIND(",",scriv!AD219)),
  IF($X$36&lt;&gt;"",LEFT( X$36, FIND(",",X$36)-1) &amp; "=" &amp; $AH257 &amp; RIGHT( X$36, LEN(X$36) + 1 - FIND(",",X$36)),""))),
IF(scriv!M219&lt;&gt;"", LEFT( scriv!M219, FIND(",",scriv!M219)-1) &amp; "=" &amp; $AH257 &amp; RIGHT( scriv!M219, LEN(scriv!M219) + 1 - FIND(",",scriv!M219)),
LEFT( X$37, FIND(",",X$37)-1) &amp; "=" &amp; $AH257 &amp; RIGHT( X$37, LEN(X$37) + 1 - FIND(",",X$37))))</f>
        <v>fadeOn=,0.6</v>
      </c>
      <c r="Y257" s="81" t="str">
        <f>IF($E257="",
( IF(scriv!AE219&lt;&gt;"", LEFT( scriv!AE219, FIND(",",scriv!AE219)-1) &amp; "=" &amp; $AH257 &amp; RIGHT( scriv!AE219, LEN(scriv!AE219) + 1 - FIND(",",scriv!AE219)),
  IF($Y$36&lt;&gt;"",LEFT( Y$36, FIND(",",Y$36)-1) &amp; "=" &amp; $AH257 &amp; RIGHT( Y$36, LEN(Y$36) + 1 - FIND(",",Y$36)),""))),
IF(scriv!N219&lt;&gt;"", LEFT( scriv!N219, FIND(",",scriv!N219)-1) &amp; "=" &amp; $AH257 &amp; RIGHT( scriv!N219, LEN(scriv!N219) + 1 - FIND(",",scriv!N219)),
LEFT( Y$37, FIND(",",Y$37)-1) &amp; "=" &amp; $AH257 &amp; RIGHT( Y$37, LEN(Y$37) + 1 - FIND(",",Y$37))))</f>
        <v>fadeOff=,0.6</v>
      </c>
      <c r="Z257" s="81" t="str">
        <f>IF($E257="",
( IF(scriv!AF219&lt;&gt;"", LEFT( scriv!AF219, FIND(",",scriv!AF219)-1) &amp; "=" &amp; $AH257 &amp; RIGHT( scriv!AF219, LEN(scriv!AF219) + 1 - FIND(",",scriv!AF219)),
  IF($Z$36&lt;&gt;"",LEFT( Z$36, FIND(",",Z$36)-1) &amp; "=" &amp; $AH257 &amp; RIGHT( Z$36, LEN(Z$36) + 1 - FIND(",",Z$36)),""))),
IF(scriv!O219&lt;&gt;"", LEFT( scriv!O219, FIND(",",scriv!O219)-1) &amp; "=" &amp; $AH257 &amp; RIGHT( scriv!O219, LEN(scriv!O219) + 1 - FIND(",",scriv!O219)),
LEFT( Z$37, FIND(",",Z$37)-1) &amp; "=" &amp; $AH257 &amp; RIGHT( Z$37, LEN(Z$37) + 1 - FIND(",",Z$37))))</f>
        <v>drawOpen=,1.2</v>
      </c>
      <c r="AA257" s="81" t="str">
        <f>IF($E257="",
( IF(scriv!AG219&lt;&gt;"", LEFT( scriv!AG219, FIND(",",scriv!AG219)-1) &amp; "=" &amp; $AH257 &amp; RIGHT( scriv!AG219, LEN(scriv!AG219) + 1 - FIND(",",scriv!AG219)),
  IF($AA$36&lt;&gt;"",LEFT( AA$36, FIND(",",AA$36)-1) &amp; "=" &amp; $AH257 &amp; RIGHT( AA$36, LEN(AA$36) + 1 - FIND(",",AA$36)),""))),
IF(scriv!P219&lt;&gt;"", LEFT( scriv!P219, FIND(",",scriv!P219)-1) &amp; "=" &amp; $AH257 &amp; RIGHT( scriv!P219, LEN(scriv!P219) + 1 - FIND(",",scriv!P219)),
LEFT( AA$37, FIND(",",AA$37)-1) &amp; "=" &amp; $AH257 &amp; RIGHT( AA$37, LEN(AA$37) + 1 - FIND(",",AA$37))))</f>
        <v>drawClose=,1.2</v>
      </c>
      <c r="AB257" s="167" t="str">
        <f t="shared" si="163"/>
        <v>noTitle</v>
      </c>
      <c r="AC257" s="167"/>
      <c r="AD257" s="45"/>
      <c r="AE257" s="168"/>
      <c r="AF257" s="169">
        <f>IF(D257="",scriv!B219,"")</f>
        <v>0</v>
      </c>
      <c r="AG257" s="170" t="str">
        <f t="shared" si="170"/>
        <v/>
      </c>
      <c r="AH257" s="169" t="str">
        <f t="shared" si="171"/>
        <v/>
      </c>
      <c r="AI257" s="169" t="str">
        <f t="shared" si="172"/>
        <v/>
      </c>
      <c r="AJ257" s="86">
        <f>ROUNDDOWN( (LEN(scriv!B219)+1) / 2, 0 )</f>
        <v>0</v>
      </c>
      <c r="AK257" s="82">
        <f t="shared" si="173"/>
        <v>0</v>
      </c>
      <c r="AL257" s="82" t="str">
        <f t="shared" si="174"/>
        <v>-</v>
      </c>
      <c r="AM257" s="82" t="str">
        <f t="shared" si="175"/>
        <v>-</v>
      </c>
      <c r="AN257" s="82" t="str">
        <f t="shared" si="176"/>
        <v>-</v>
      </c>
      <c r="AO257" s="82" t="str">
        <f t="shared" si="177"/>
        <v>-</v>
      </c>
      <c r="AP257" s="82" t="str">
        <f t="shared" si="178"/>
        <v>-</v>
      </c>
      <c r="AQ257" s="82" t="str">
        <f t="shared" si="179"/>
        <v>-</v>
      </c>
      <c r="AR257" s="82" t="str">
        <f t="shared" si="180"/>
        <v>-</v>
      </c>
      <c r="AT257" s="82">
        <f t="shared" si="181"/>
        <v>10</v>
      </c>
      <c r="AU257" s="82" t="str">
        <f ca="1">IF(    MAX(OFFSET(AL257,0,0,MATCH("-",AL257:AL$638,0))) = 0,"",
IFERROR(MAX(OFFSET(AL257,0,0,MATCH("-",AL257:AL$638,0))),""))</f>
        <v/>
      </c>
      <c r="AV257" s="82" t="str">
        <f ca="1">IF(    MAX(OFFSET(AM257,0,0,MATCH("-",AM257:AM$638,0))) = 0,"",
IFERROR(MAX(OFFSET(AM257,0,0,MATCH("-",AM257:AM$638,0))),""))</f>
        <v/>
      </c>
      <c r="AW257" s="82" t="str">
        <f ca="1">IF(    MAX(OFFSET(AN257,0,0,MATCH("-",AN257:AN$638,0))) = 0,"",
IFERROR(MAX(OFFSET(AN257,0,0,MATCH("-",AN257:AN$638,0))),""))</f>
        <v/>
      </c>
      <c r="AX257" s="82" t="str">
        <f ca="1">IF(    MAX(OFFSET(AO257,0,0,MATCH("-",AO257:AO$638,0))) = 0,"",
IFERROR(MAX(OFFSET(AO257,0,0,MATCH("-",AO257:AO$638,0))),""))</f>
        <v/>
      </c>
      <c r="AY257" s="82" t="str">
        <f ca="1">IF(    MAX(OFFSET(AP257,0,0,MATCH("-",AP257:AP$638,0))) = 0,"",
IFERROR(MAX(OFFSET(AP257,0,0,MATCH("-",AP257:AP$638,0))),""))</f>
        <v/>
      </c>
      <c r="AZ257" s="82" t="str">
        <f ca="1">IF(    MAX(OFFSET(AQ257,0,0,MATCH("-",AQ257:AQ$638,0))) = 0,"",
IFERROR(MAX(OFFSET(AQ257,0,0,MATCH("-",AQ257:AQ$638,0))),""))</f>
        <v/>
      </c>
      <c r="BA257" s="82" t="str">
        <f ca="1">IF(    MAX(OFFSET(AR257,0,0,MATCH("-",AR257:AR$638,0))) = 0,"",
IFERROR(MAX(OFFSET(AR257,0,0,MATCH("-",AR257:AR$638,0))),""))</f>
        <v/>
      </c>
      <c r="BB257" s="112">
        <f t="shared" ca="1" si="182"/>
        <v>-198</v>
      </c>
      <c r="BC257" s="111" t="str">
        <f t="shared" ca="1" si="183"/>
        <v>Radius</v>
      </c>
      <c r="BD257" s="112">
        <f t="shared" ca="1" si="184"/>
        <v>0</v>
      </c>
      <c r="BE257" s="111">
        <f t="shared" ca="1" si="185"/>
        <v>200</v>
      </c>
      <c r="BF257" s="113" t="e">
        <f t="shared" ca="1" si="186"/>
        <v>#VALUE!</v>
      </c>
      <c r="BG257" s="113" t="e">
        <f t="shared" ca="1" si="187"/>
        <v>#VALUE!</v>
      </c>
      <c r="BH257" s="112">
        <f t="shared" ca="1" si="188"/>
        <v>2000</v>
      </c>
      <c r="BI257" s="112">
        <f t="shared" ca="1" si="189"/>
        <v>200</v>
      </c>
      <c r="BJ257" s="157"/>
      <c r="BK257" s="157"/>
      <c r="BL257" s="158" t="str">
        <f>scriv!AI219</f>
        <v/>
      </c>
      <c r="BM257" s="157"/>
      <c r="BN257" s="157" t="str">
        <f t="shared" si="190"/>
        <v>node</v>
      </c>
      <c r="BO257" s="157"/>
      <c r="BP257" s="159">
        <f t="shared" ca="1" si="191"/>
        <v>0</v>
      </c>
      <c r="BQ257" s="159">
        <f t="shared" ca="1" si="192"/>
        <v>0</v>
      </c>
      <c r="BR257" s="159">
        <f t="shared" si="193"/>
        <v>1</v>
      </c>
      <c r="BS257" s="159" t="str">
        <f t="shared" si="194"/>
        <v>symbol</v>
      </c>
      <c r="BT257" s="157" t="str">
        <f ca="1">IF(scriv!V219&lt;&gt;"",scriv!V219,
IF(E257="",IFERROR(VLOOKUP(BL257,$AH$40:$BT$638,39,FALSE),$BT$36),
$BT$37))</f>
        <v>NodeSquare</v>
      </c>
      <c r="BU257" s="166">
        <f t="shared" ca="1" si="195"/>
        <v>2000</v>
      </c>
      <c r="BV257" s="166">
        <f t="shared" ca="1" si="196"/>
        <v>200</v>
      </c>
      <c r="BW257" s="166">
        <f t="shared" ca="1" si="197"/>
        <v>0</v>
      </c>
      <c r="BX257" s="166">
        <f t="shared" ca="1" si="198"/>
        <v>0</v>
      </c>
      <c r="BY257" s="180" t="str">
        <f t="shared" si="199"/>
        <v/>
      </c>
      <c r="BZ257" s="180" t="str">
        <f t="shared" si="200"/>
        <v/>
      </c>
      <c r="CA257" s="81" t="str">
        <f>IF(scriv!E219&lt;&gt;"",scriv!E219,"")</f>
        <v/>
      </c>
      <c r="CB257" s="82">
        <f t="shared" si="165"/>
        <v>0</v>
      </c>
      <c r="CC257" s="82">
        <f t="shared" si="201"/>
        <v>0</v>
      </c>
      <c r="CD257" s="82" t="str">
        <f t="shared" si="202"/>
        <v>-</v>
      </c>
      <c r="CE257" s="82" t="str">
        <f t="shared" si="203"/>
        <v>-</v>
      </c>
      <c r="CF257" s="82" t="str">
        <f t="shared" si="204"/>
        <v>-</v>
      </c>
      <c r="CG257" s="82" t="str">
        <f t="shared" si="205"/>
        <v>-</v>
      </c>
      <c r="CH257" s="82" t="str">
        <f t="shared" si="206"/>
        <v>-</v>
      </c>
      <c r="CI257" s="82" t="str">
        <f t="shared" si="207"/>
        <v>-</v>
      </c>
      <c r="CJ257" s="82" t="str">
        <f t="shared" si="208"/>
        <v>-</v>
      </c>
      <c r="CK257" s="82" t="str">
        <f t="shared" si="209"/>
        <v>-</v>
      </c>
    </row>
    <row r="258" spans="1:89" s="82" customFormat="1" ht="18" customHeight="1">
      <c r="A258" s="81" t="str">
        <f>scriv!AH220</f>
        <v/>
      </c>
      <c r="B258" s="81" t="str">
        <f>IF(scriv!D220&lt;&gt;"",scriv!D220,"")</f>
        <v/>
      </c>
      <c r="C258" s="81" t="str">
        <f>IF( scriv!AL220&lt;&gt;"", IF(D258&lt;&gt;"","connection ","")&amp;scriv!AL220,IF(D258&lt;&gt;"","connection",""))</f>
        <v/>
      </c>
      <c r="D258" s="82" t="str">
        <f>scriv!AJ220</f>
        <v/>
      </c>
      <c r="E258" s="82" t="str">
        <f>scriv!AK220</f>
        <v/>
      </c>
      <c r="F258" s="156">
        <f>ROW()</f>
        <v>258</v>
      </c>
      <c r="I258" s="81" t="str">
        <f>IF(scriv!AA220&lt;&gt;"",scriv!AA220,J258)</f>
        <v/>
      </c>
      <c r="J258" s="81" t="str">
        <f>IF(scriv!AB220&lt;&gt;"",scriv!AB220,"")</f>
        <v/>
      </c>
      <c r="K258" s="82" t="str">
        <f t="shared" si="166"/>
        <v>none</v>
      </c>
      <c r="L258" s="82" t="str">
        <f t="shared" si="167"/>
        <v>+++&amp;speakTT=</v>
      </c>
      <c r="M258" s="82" t="str">
        <f t="shared" si="164"/>
        <v>OpenClose</v>
      </c>
      <c r="N258" s="82" t="str">
        <f t="shared" si="168"/>
        <v/>
      </c>
      <c r="O258" s="119" t="str">
        <f t="shared" si="169"/>
        <v/>
      </c>
      <c r="P258" s="81" t="str">
        <f>IF(scriv!I220&lt;&gt;"",scriv!I220,"")</f>
        <v/>
      </c>
      <c r="Q258" s="81" t="str">
        <f>IF(scriv!J220&lt;&gt;"",scriv!J220,"")</f>
        <v/>
      </c>
      <c r="R258" s="81">
        <f>IF(scriv!K220&lt;&gt;"",scriv!K220,
IF(I258&lt;&gt;"",1,$R$36))</f>
        <v>0</v>
      </c>
      <c r="S258" s="81" t="str">
        <f>IF(scriv!L220&lt;&gt;"",scriv!L220,
IF(scriv!AB220&lt;&gt;"",$S$36,"none"))</f>
        <v>none</v>
      </c>
      <c r="T258" s="81" t="str">
        <f>IF(scriv!Q220&lt;&gt;"",scriv!Q220,"")</f>
        <v/>
      </c>
      <c r="U258" s="81" t="str">
        <f>IF(scriv!R220&lt;&gt;"",scriv!R220,"")</f>
        <v/>
      </c>
      <c r="V258" s="81" t="str">
        <f>IF(scriv!S220&lt;&gt;"",scriv!S220,"")</f>
        <v/>
      </c>
      <c r="W258" s="81" t="str">
        <f>IF(scriv!T220&lt;&gt;"",scriv!T220,"")</f>
        <v/>
      </c>
      <c r="X258" s="81" t="str">
        <f>IF($E258="",
( IF(scriv!AD220&lt;&gt;"", LEFT( scriv!AD220, FIND(",",scriv!AD220)-1) &amp; "=" &amp; $AH258 &amp; RIGHT( scriv!AD220, LEN(scriv!AD220) + 1 - FIND(",",scriv!AD220)),
  IF($X$36&lt;&gt;"",LEFT( X$36, FIND(",",X$36)-1) &amp; "=" &amp; $AH258 &amp; RIGHT( X$36, LEN(X$36) + 1 - FIND(",",X$36)),""))),
IF(scriv!M220&lt;&gt;"", LEFT( scriv!M220, FIND(",",scriv!M220)-1) &amp; "=" &amp; $AH258 &amp; RIGHT( scriv!M220, LEN(scriv!M220) + 1 - FIND(",",scriv!M220)),
LEFT( X$37, FIND(",",X$37)-1) &amp; "=" &amp; $AH258 &amp; RIGHT( X$37, LEN(X$37) + 1 - FIND(",",X$37))))</f>
        <v>fadeOn=,0.6</v>
      </c>
      <c r="Y258" s="81" t="str">
        <f>IF($E258="",
( IF(scriv!AE220&lt;&gt;"", LEFT( scriv!AE220, FIND(",",scriv!AE220)-1) &amp; "=" &amp; $AH258 &amp; RIGHT( scriv!AE220, LEN(scriv!AE220) + 1 - FIND(",",scriv!AE220)),
  IF($Y$36&lt;&gt;"",LEFT( Y$36, FIND(",",Y$36)-1) &amp; "=" &amp; $AH258 &amp; RIGHT( Y$36, LEN(Y$36) + 1 - FIND(",",Y$36)),""))),
IF(scriv!N220&lt;&gt;"", LEFT( scriv!N220, FIND(",",scriv!N220)-1) &amp; "=" &amp; $AH258 &amp; RIGHT( scriv!N220, LEN(scriv!N220) + 1 - FIND(",",scriv!N220)),
LEFT( Y$37, FIND(",",Y$37)-1) &amp; "=" &amp; $AH258 &amp; RIGHT( Y$37, LEN(Y$37) + 1 - FIND(",",Y$37))))</f>
        <v>fadeOff=,0.6</v>
      </c>
      <c r="Z258" s="81" t="str">
        <f>IF($E258="",
( IF(scriv!AF220&lt;&gt;"", LEFT( scriv!AF220, FIND(",",scriv!AF220)-1) &amp; "=" &amp; $AH258 &amp; RIGHT( scriv!AF220, LEN(scriv!AF220) + 1 - FIND(",",scriv!AF220)),
  IF($Z$36&lt;&gt;"",LEFT( Z$36, FIND(",",Z$36)-1) &amp; "=" &amp; $AH258 &amp; RIGHT( Z$36, LEN(Z$36) + 1 - FIND(",",Z$36)),""))),
IF(scriv!O220&lt;&gt;"", LEFT( scriv!O220, FIND(",",scriv!O220)-1) &amp; "=" &amp; $AH258 &amp; RIGHT( scriv!O220, LEN(scriv!O220) + 1 - FIND(",",scriv!O220)),
LEFT( Z$37, FIND(",",Z$37)-1) &amp; "=" &amp; $AH258 &amp; RIGHT( Z$37, LEN(Z$37) + 1 - FIND(",",Z$37))))</f>
        <v>drawOpen=,1.2</v>
      </c>
      <c r="AA258" s="81" t="str">
        <f>IF($E258="",
( IF(scriv!AG220&lt;&gt;"", LEFT( scriv!AG220, FIND(",",scriv!AG220)-1) &amp; "=" &amp; $AH258 &amp; RIGHT( scriv!AG220, LEN(scriv!AG220) + 1 - FIND(",",scriv!AG220)),
  IF($AA$36&lt;&gt;"",LEFT( AA$36, FIND(",",AA$36)-1) &amp; "=" &amp; $AH258 &amp; RIGHT( AA$36, LEN(AA$36) + 1 - FIND(",",AA$36)),""))),
IF(scriv!P220&lt;&gt;"", LEFT( scriv!P220, FIND(",",scriv!P220)-1) &amp; "=" &amp; $AH258 &amp; RIGHT( scriv!P220, LEN(scriv!P220) + 1 - FIND(",",scriv!P220)),
LEFT( AA$37, FIND(",",AA$37)-1) &amp; "=" &amp; $AH258 &amp; RIGHT( AA$37, LEN(AA$37) + 1 - FIND(",",AA$37))))</f>
        <v>drawClose=,1.2</v>
      </c>
      <c r="AB258" s="167" t="str">
        <f t="shared" si="163"/>
        <v>noTitle</v>
      </c>
      <c r="AC258" s="167"/>
      <c r="AD258" s="45"/>
      <c r="AE258" s="168"/>
      <c r="AF258" s="169">
        <f>IF(D258="",scriv!B220,"")</f>
        <v>0</v>
      </c>
      <c r="AG258" s="170" t="str">
        <f t="shared" si="170"/>
        <v/>
      </c>
      <c r="AH258" s="169" t="str">
        <f t="shared" si="171"/>
        <v/>
      </c>
      <c r="AI258" s="169" t="str">
        <f t="shared" si="172"/>
        <v/>
      </c>
      <c r="AJ258" s="86">
        <f>ROUNDDOWN( (LEN(scriv!B220)+1) / 2, 0 )</f>
        <v>0</v>
      </c>
      <c r="AK258" s="82">
        <f t="shared" si="173"/>
        <v>0</v>
      </c>
      <c r="AL258" s="82" t="str">
        <f t="shared" si="174"/>
        <v>-</v>
      </c>
      <c r="AM258" s="82" t="str">
        <f t="shared" si="175"/>
        <v>-</v>
      </c>
      <c r="AN258" s="82" t="str">
        <f t="shared" si="176"/>
        <v>-</v>
      </c>
      <c r="AO258" s="82" t="str">
        <f t="shared" si="177"/>
        <v>-</v>
      </c>
      <c r="AP258" s="82" t="str">
        <f t="shared" si="178"/>
        <v>-</v>
      </c>
      <c r="AQ258" s="82" t="str">
        <f t="shared" si="179"/>
        <v>-</v>
      </c>
      <c r="AR258" s="82" t="str">
        <f t="shared" si="180"/>
        <v>-</v>
      </c>
      <c r="AT258" s="82">
        <f t="shared" si="181"/>
        <v>10</v>
      </c>
      <c r="AU258" s="82" t="str">
        <f ca="1">IF(    MAX(OFFSET(AL258,0,0,MATCH("-",AL258:AL$638,0))) = 0,"",
IFERROR(MAX(OFFSET(AL258,0,0,MATCH("-",AL258:AL$638,0))),""))</f>
        <v/>
      </c>
      <c r="AV258" s="82" t="str">
        <f ca="1">IF(    MAX(OFFSET(AM258,0,0,MATCH("-",AM258:AM$638,0))) = 0,"",
IFERROR(MAX(OFFSET(AM258,0,0,MATCH("-",AM258:AM$638,0))),""))</f>
        <v/>
      </c>
      <c r="AW258" s="82" t="str">
        <f ca="1">IF(    MAX(OFFSET(AN258,0,0,MATCH("-",AN258:AN$638,0))) = 0,"",
IFERROR(MAX(OFFSET(AN258,0,0,MATCH("-",AN258:AN$638,0))),""))</f>
        <v/>
      </c>
      <c r="AX258" s="82" t="str">
        <f ca="1">IF(    MAX(OFFSET(AO258,0,0,MATCH("-",AO258:AO$638,0))) = 0,"",
IFERROR(MAX(OFFSET(AO258,0,0,MATCH("-",AO258:AO$638,0))),""))</f>
        <v/>
      </c>
      <c r="AY258" s="82" t="str">
        <f ca="1">IF(    MAX(OFFSET(AP258,0,0,MATCH("-",AP258:AP$638,0))) = 0,"",
IFERROR(MAX(OFFSET(AP258,0,0,MATCH("-",AP258:AP$638,0))),""))</f>
        <v/>
      </c>
      <c r="AZ258" s="82" t="str">
        <f ca="1">IF(    MAX(OFFSET(AQ258,0,0,MATCH("-",AQ258:AQ$638,0))) = 0,"",
IFERROR(MAX(OFFSET(AQ258,0,0,MATCH("-",AQ258:AQ$638,0))),""))</f>
        <v/>
      </c>
      <c r="BA258" s="82" t="str">
        <f ca="1">IF(    MAX(OFFSET(AR258,0,0,MATCH("-",AR258:AR$638,0))) = 0,"",
IFERROR(MAX(OFFSET(AR258,0,0,MATCH("-",AR258:AR$638,0))),""))</f>
        <v/>
      </c>
      <c r="BB258" s="112">
        <f t="shared" ca="1" si="182"/>
        <v>-198</v>
      </c>
      <c r="BC258" s="111" t="str">
        <f t="shared" ca="1" si="183"/>
        <v>Radius</v>
      </c>
      <c r="BD258" s="112">
        <f t="shared" ca="1" si="184"/>
        <v>0</v>
      </c>
      <c r="BE258" s="111">
        <f t="shared" ca="1" si="185"/>
        <v>200</v>
      </c>
      <c r="BF258" s="113" t="e">
        <f t="shared" ca="1" si="186"/>
        <v>#VALUE!</v>
      </c>
      <c r="BG258" s="113" t="e">
        <f t="shared" ca="1" si="187"/>
        <v>#VALUE!</v>
      </c>
      <c r="BH258" s="112">
        <f t="shared" ca="1" si="188"/>
        <v>2000</v>
      </c>
      <c r="BI258" s="112">
        <f t="shared" ca="1" si="189"/>
        <v>200</v>
      </c>
      <c r="BJ258" s="157"/>
      <c r="BK258" s="157"/>
      <c r="BL258" s="158" t="str">
        <f>scriv!AI220</f>
        <v/>
      </c>
      <c r="BM258" s="157"/>
      <c r="BN258" s="157" t="str">
        <f t="shared" si="190"/>
        <v>node</v>
      </c>
      <c r="BO258" s="157"/>
      <c r="BP258" s="159">
        <f t="shared" ca="1" si="191"/>
        <v>0</v>
      </c>
      <c r="BQ258" s="159">
        <f t="shared" ca="1" si="192"/>
        <v>0</v>
      </c>
      <c r="BR258" s="159">
        <f t="shared" si="193"/>
        <v>1</v>
      </c>
      <c r="BS258" s="159" t="str">
        <f t="shared" si="194"/>
        <v>symbol</v>
      </c>
      <c r="BT258" s="157" t="str">
        <f ca="1">IF(scriv!V220&lt;&gt;"",scriv!V220,
IF(E258="",IFERROR(VLOOKUP(BL258,$AH$40:$BT$638,39,FALSE),$BT$36),
$BT$37))</f>
        <v>NodeSquare</v>
      </c>
      <c r="BU258" s="166">
        <f t="shared" ca="1" si="195"/>
        <v>2000</v>
      </c>
      <c r="BV258" s="166">
        <f t="shared" ca="1" si="196"/>
        <v>200</v>
      </c>
      <c r="BW258" s="166">
        <f t="shared" ca="1" si="197"/>
        <v>0</v>
      </c>
      <c r="BX258" s="166">
        <f t="shared" ca="1" si="198"/>
        <v>0</v>
      </c>
      <c r="BY258" s="180" t="str">
        <f t="shared" si="199"/>
        <v/>
      </c>
      <c r="BZ258" s="180" t="str">
        <f t="shared" si="200"/>
        <v/>
      </c>
      <c r="CA258" s="81" t="str">
        <f>IF(scriv!E220&lt;&gt;"",scriv!E220,"")</f>
        <v/>
      </c>
      <c r="CB258" s="82">
        <f t="shared" si="165"/>
        <v>0</v>
      </c>
      <c r="CC258" s="82">
        <f t="shared" si="201"/>
        <v>0</v>
      </c>
      <c r="CD258" s="82" t="str">
        <f t="shared" si="202"/>
        <v>-</v>
      </c>
      <c r="CE258" s="82" t="str">
        <f t="shared" si="203"/>
        <v>-</v>
      </c>
      <c r="CF258" s="82" t="str">
        <f t="shared" si="204"/>
        <v>-</v>
      </c>
      <c r="CG258" s="82" t="str">
        <f t="shared" si="205"/>
        <v>-</v>
      </c>
      <c r="CH258" s="82" t="str">
        <f t="shared" si="206"/>
        <v>-</v>
      </c>
      <c r="CI258" s="82" t="str">
        <f t="shared" si="207"/>
        <v>-</v>
      </c>
      <c r="CJ258" s="82" t="str">
        <f t="shared" si="208"/>
        <v>-</v>
      </c>
      <c r="CK258" s="82" t="str">
        <f t="shared" si="209"/>
        <v>-</v>
      </c>
    </row>
    <row r="259" spans="1:89" s="82" customFormat="1" ht="18" customHeight="1">
      <c r="A259" s="81" t="str">
        <f>scriv!AH221</f>
        <v/>
      </c>
      <c r="B259" s="81" t="str">
        <f>IF(scriv!D221&lt;&gt;"",scriv!D221,"")</f>
        <v/>
      </c>
      <c r="C259" s="81" t="str">
        <f>IF( scriv!AL221&lt;&gt;"", IF(D259&lt;&gt;"","connection ","")&amp;scriv!AL221,IF(D259&lt;&gt;"","connection",""))</f>
        <v/>
      </c>
      <c r="D259" s="82" t="str">
        <f>scriv!AJ221</f>
        <v/>
      </c>
      <c r="E259" s="82" t="str">
        <f>scriv!AK221</f>
        <v/>
      </c>
      <c r="F259" s="156">
        <f>ROW()</f>
        <v>259</v>
      </c>
      <c r="I259" s="81" t="str">
        <f>IF(scriv!AA221&lt;&gt;"",scriv!AA221,J259)</f>
        <v/>
      </c>
      <c r="J259" s="81" t="str">
        <f>IF(scriv!AB221&lt;&gt;"",scriv!AB221,"")</f>
        <v/>
      </c>
      <c r="K259" s="82" t="str">
        <f t="shared" si="166"/>
        <v>none</v>
      </c>
      <c r="L259" s="82" t="str">
        <f t="shared" si="167"/>
        <v>+++&amp;speakTT=</v>
      </c>
      <c r="M259" s="82" t="str">
        <f t="shared" si="164"/>
        <v>OpenClose</v>
      </c>
      <c r="N259" s="82" t="str">
        <f t="shared" si="168"/>
        <v/>
      </c>
      <c r="O259" s="119" t="str">
        <f t="shared" si="169"/>
        <v/>
      </c>
      <c r="P259" s="81" t="str">
        <f>IF(scriv!I221&lt;&gt;"",scriv!I221,"")</f>
        <v/>
      </c>
      <c r="Q259" s="81" t="str">
        <f>IF(scriv!J221&lt;&gt;"",scriv!J221,"")</f>
        <v/>
      </c>
      <c r="R259" s="81">
        <f>IF(scriv!K221&lt;&gt;"",scriv!K221,
IF(I259&lt;&gt;"",1,$R$36))</f>
        <v>0</v>
      </c>
      <c r="S259" s="81" t="str">
        <f>IF(scriv!L221&lt;&gt;"",scriv!L221,
IF(scriv!AB221&lt;&gt;"",$S$36,"none"))</f>
        <v>none</v>
      </c>
      <c r="T259" s="81" t="str">
        <f>IF(scriv!Q221&lt;&gt;"",scriv!Q221,"")</f>
        <v/>
      </c>
      <c r="U259" s="81" t="str">
        <f>IF(scriv!R221&lt;&gt;"",scriv!R221,"")</f>
        <v/>
      </c>
      <c r="V259" s="81" t="str">
        <f>IF(scriv!S221&lt;&gt;"",scriv!S221,"")</f>
        <v/>
      </c>
      <c r="W259" s="81" t="str">
        <f>IF(scriv!T221&lt;&gt;"",scriv!T221,"")</f>
        <v/>
      </c>
      <c r="X259" s="81" t="str">
        <f>IF($E259="",
( IF(scriv!AD221&lt;&gt;"", LEFT( scriv!AD221, FIND(",",scriv!AD221)-1) &amp; "=" &amp; $AH259 &amp; RIGHT( scriv!AD221, LEN(scriv!AD221) + 1 - FIND(",",scriv!AD221)),
  IF($X$36&lt;&gt;"",LEFT( X$36, FIND(",",X$36)-1) &amp; "=" &amp; $AH259 &amp; RIGHT( X$36, LEN(X$36) + 1 - FIND(",",X$36)),""))),
IF(scriv!M221&lt;&gt;"", LEFT( scriv!M221, FIND(",",scriv!M221)-1) &amp; "=" &amp; $AH259 &amp; RIGHT( scriv!M221, LEN(scriv!M221) + 1 - FIND(",",scriv!M221)),
LEFT( X$37, FIND(",",X$37)-1) &amp; "=" &amp; $AH259 &amp; RIGHT( X$37, LEN(X$37) + 1 - FIND(",",X$37))))</f>
        <v>fadeOn=,0.6</v>
      </c>
      <c r="Y259" s="81" t="str">
        <f>IF($E259="",
( IF(scriv!AE221&lt;&gt;"", LEFT( scriv!AE221, FIND(",",scriv!AE221)-1) &amp; "=" &amp; $AH259 &amp; RIGHT( scriv!AE221, LEN(scriv!AE221) + 1 - FIND(",",scriv!AE221)),
  IF($Y$36&lt;&gt;"",LEFT( Y$36, FIND(",",Y$36)-1) &amp; "=" &amp; $AH259 &amp; RIGHT( Y$36, LEN(Y$36) + 1 - FIND(",",Y$36)),""))),
IF(scriv!N221&lt;&gt;"", LEFT( scriv!N221, FIND(",",scriv!N221)-1) &amp; "=" &amp; $AH259 &amp; RIGHT( scriv!N221, LEN(scriv!N221) + 1 - FIND(",",scriv!N221)),
LEFT( Y$37, FIND(",",Y$37)-1) &amp; "=" &amp; $AH259 &amp; RIGHT( Y$37, LEN(Y$37) + 1 - FIND(",",Y$37))))</f>
        <v>fadeOff=,0.6</v>
      </c>
      <c r="Z259" s="81" t="str">
        <f>IF($E259="",
( IF(scriv!AF221&lt;&gt;"", LEFT( scriv!AF221, FIND(",",scriv!AF221)-1) &amp; "=" &amp; $AH259 &amp; RIGHT( scriv!AF221, LEN(scriv!AF221) + 1 - FIND(",",scriv!AF221)),
  IF($Z$36&lt;&gt;"",LEFT( Z$36, FIND(",",Z$36)-1) &amp; "=" &amp; $AH259 &amp; RIGHT( Z$36, LEN(Z$36) + 1 - FIND(",",Z$36)),""))),
IF(scriv!O221&lt;&gt;"", LEFT( scriv!O221, FIND(",",scriv!O221)-1) &amp; "=" &amp; $AH259 &amp; RIGHT( scriv!O221, LEN(scriv!O221) + 1 - FIND(",",scriv!O221)),
LEFT( Z$37, FIND(",",Z$37)-1) &amp; "=" &amp; $AH259 &amp; RIGHT( Z$37, LEN(Z$37) + 1 - FIND(",",Z$37))))</f>
        <v>drawOpen=,1.2</v>
      </c>
      <c r="AA259" s="81" t="str">
        <f>IF($E259="",
( IF(scriv!AG221&lt;&gt;"", LEFT( scriv!AG221, FIND(",",scriv!AG221)-1) &amp; "=" &amp; $AH259 &amp; RIGHT( scriv!AG221, LEN(scriv!AG221) + 1 - FIND(",",scriv!AG221)),
  IF($AA$36&lt;&gt;"",LEFT( AA$36, FIND(",",AA$36)-1) &amp; "=" &amp; $AH259 &amp; RIGHT( AA$36, LEN(AA$36) + 1 - FIND(",",AA$36)),""))),
IF(scriv!P221&lt;&gt;"", LEFT( scriv!P221, FIND(",",scriv!P221)-1) &amp; "=" &amp; $AH259 &amp; RIGHT( scriv!P221, LEN(scriv!P221) + 1 - FIND(",",scriv!P221)),
LEFT( AA$37, FIND(",",AA$37)-1) &amp; "=" &amp; $AH259 &amp; RIGHT( AA$37, LEN(AA$37) + 1 - FIND(",",AA$37))))</f>
        <v>drawClose=,1.2</v>
      </c>
      <c r="AB259" s="167" t="str">
        <f t="shared" si="163"/>
        <v>noTitle</v>
      </c>
      <c r="AC259" s="167"/>
      <c r="AD259" s="45"/>
      <c r="AE259" s="168"/>
      <c r="AF259" s="169">
        <f>IF(D259="",scriv!B221,"")</f>
        <v>0</v>
      </c>
      <c r="AG259" s="170" t="str">
        <f t="shared" si="170"/>
        <v/>
      </c>
      <c r="AH259" s="169" t="str">
        <f t="shared" si="171"/>
        <v/>
      </c>
      <c r="AI259" s="169" t="str">
        <f t="shared" si="172"/>
        <v/>
      </c>
      <c r="AJ259" s="86">
        <f>ROUNDDOWN( (LEN(scriv!B221)+1) / 2, 0 )</f>
        <v>0</v>
      </c>
      <c r="AK259" s="82">
        <f t="shared" si="173"/>
        <v>0</v>
      </c>
      <c r="AL259" s="82" t="str">
        <f t="shared" si="174"/>
        <v>-</v>
      </c>
      <c r="AM259" s="82" t="str">
        <f t="shared" si="175"/>
        <v>-</v>
      </c>
      <c r="AN259" s="82" t="str">
        <f t="shared" si="176"/>
        <v>-</v>
      </c>
      <c r="AO259" s="82" t="str">
        <f t="shared" si="177"/>
        <v>-</v>
      </c>
      <c r="AP259" s="82" t="str">
        <f t="shared" si="178"/>
        <v>-</v>
      </c>
      <c r="AQ259" s="82" t="str">
        <f t="shared" si="179"/>
        <v>-</v>
      </c>
      <c r="AR259" s="82" t="str">
        <f t="shared" si="180"/>
        <v>-</v>
      </c>
      <c r="AT259" s="82">
        <f t="shared" si="181"/>
        <v>10</v>
      </c>
      <c r="AU259" s="82" t="str">
        <f ca="1">IF(    MAX(OFFSET(AL259,0,0,MATCH("-",AL259:AL$638,0))) = 0,"",
IFERROR(MAX(OFFSET(AL259,0,0,MATCH("-",AL259:AL$638,0))),""))</f>
        <v/>
      </c>
      <c r="AV259" s="82" t="str">
        <f ca="1">IF(    MAX(OFFSET(AM259,0,0,MATCH("-",AM259:AM$638,0))) = 0,"",
IFERROR(MAX(OFFSET(AM259,0,0,MATCH("-",AM259:AM$638,0))),""))</f>
        <v/>
      </c>
      <c r="AW259" s="82" t="str">
        <f ca="1">IF(    MAX(OFFSET(AN259,0,0,MATCH("-",AN259:AN$638,0))) = 0,"",
IFERROR(MAX(OFFSET(AN259,0,0,MATCH("-",AN259:AN$638,0))),""))</f>
        <v/>
      </c>
      <c r="AX259" s="82" t="str">
        <f ca="1">IF(    MAX(OFFSET(AO259,0,0,MATCH("-",AO259:AO$638,0))) = 0,"",
IFERROR(MAX(OFFSET(AO259,0,0,MATCH("-",AO259:AO$638,0))),""))</f>
        <v/>
      </c>
      <c r="AY259" s="82" t="str">
        <f ca="1">IF(    MAX(OFFSET(AP259,0,0,MATCH("-",AP259:AP$638,0))) = 0,"",
IFERROR(MAX(OFFSET(AP259,0,0,MATCH("-",AP259:AP$638,0))),""))</f>
        <v/>
      </c>
      <c r="AZ259" s="82" t="str">
        <f ca="1">IF(    MAX(OFFSET(AQ259,0,0,MATCH("-",AQ259:AQ$638,0))) = 0,"",
IFERROR(MAX(OFFSET(AQ259,0,0,MATCH("-",AQ259:AQ$638,0))),""))</f>
        <v/>
      </c>
      <c r="BA259" s="82" t="str">
        <f ca="1">IF(    MAX(OFFSET(AR259,0,0,MATCH("-",AR259:AR$638,0))) = 0,"",
IFERROR(MAX(OFFSET(AR259,0,0,MATCH("-",AR259:AR$638,0))),""))</f>
        <v/>
      </c>
      <c r="BB259" s="112">
        <f t="shared" ca="1" si="182"/>
        <v>-198</v>
      </c>
      <c r="BC259" s="111" t="str">
        <f t="shared" ca="1" si="183"/>
        <v>Radius</v>
      </c>
      <c r="BD259" s="112">
        <f t="shared" ca="1" si="184"/>
        <v>0</v>
      </c>
      <c r="BE259" s="111">
        <f t="shared" ca="1" si="185"/>
        <v>200</v>
      </c>
      <c r="BF259" s="113" t="e">
        <f t="shared" ca="1" si="186"/>
        <v>#VALUE!</v>
      </c>
      <c r="BG259" s="113" t="e">
        <f t="shared" ca="1" si="187"/>
        <v>#VALUE!</v>
      </c>
      <c r="BH259" s="112">
        <f t="shared" ca="1" si="188"/>
        <v>2000</v>
      </c>
      <c r="BI259" s="112">
        <f t="shared" ca="1" si="189"/>
        <v>200</v>
      </c>
      <c r="BJ259" s="157"/>
      <c r="BK259" s="157"/>
      <c r="BL259" s="158" t="str">
        <f>scriv!AI221</f>
        <v/>
      </c>
      <c r="BM259" s="157"/>
      <c r="BN259" s="157" t="str">
        <f t="shared" si="190"/>
        <v>node</v>
      </c>
      <c r="BO259" s="157"/>
      <c r="BP259" s="159">
        <f t="shared" ca="1" si="191"/>
        <v>0</v>
      </c>
      <c r="BQ259" s="159">
        <f t="shared" ca="1" si="192"/>
        <v>0</v>
      </c>
      <c r="BR259" s="159">
        <f t="shared" si="193"/>
        <v>1</v>
      </c>
      <c r="BS259" s="159" t="str">
        <f t="shared" si="194"/>
        <v>symbol</v>
      </c>
      <c r="BT259" s="157" t="str">
        <f ca="1">IF(scriv!V221&lt;&gt;"",scriv!V221,
IF(E259="",IFERROR(VLOOKUP(BL259,$AH$40:$BT$638,39,FALSE),$BT$36),
$BT$37))</f>
        <v>NodeSquare</v>
      </c>
      <c r="BU259" s="166">
        <f t="shared" ca="1" si="195"/>
        <v>2000</v>
      </c>
      <c r="BV259" s="166">
        <f t="shared" ca="1" si="196"/>
        <v>200</v>
      </c>
      <c r="BW259" s="166">
        <f t="shared" ca="1" si="197"/>
        <v>0</v>
      </c>
      <c r="BX259" s="166">
        <f t="shared" ca="1" si="198"/>
        <v>0</v>
      </c>
      <c r="BY259" s="180" t="str">
        <f t="shared" si="199"/>
        <v/>
      </c>
      <c r="BZ259" s="180" t="str">
        <f t="shared" si="200"/>
        <v/>
      </c>
      <c r="CA259" s="81" t="str">
        <f>IF(scriv!E221&lt;&gt;"",scriv!E221,"")</f>
        <v/>
      </c>
      <c r="CB259" s="82">
        <f t="shared" si="165"/>
        <v>0</v>
      </c>
      <c r="CC259" s="82">
        <f t="shared" si="201"/>
        <v>0</v>
      </c>
      <c r="CD259" s="82" t="str">
        <f t="shared" si="202"/>
        <v>-</v>
      </c>
      <c r="CE259" s="82" t="str">
        <f t="shared" si="203"/>
        <v>-</v>
      </c>
      <c r="CF259" s="82" t="str">
        <f t="shared" si="204"/>
        <v>-</v>
      </c>
      <c r="CG259" s="82" t="str">
        <f t="shared" si="205"/>
        <v>-</v>
      </c>
      <c r="CH259" s="82" t="str">
        <f t="shared" si="206"/>
        <v>-</v>
      </c>
      <c r="CI259" s="82" t="str">
        <f t="shared" si="207"/>
        <v>-</v>
      </c>
      <c r="CJ259" s="82" t="str">
        <f t="shared" si="208"/>
        <v>-</v>
      </c>
      <c r="CK259" s="82" t="str">
        <f t="shared" si="209"/>
        <v>-</v>
      </c>
    </row>
    <row r="260" spans="1:89" s="82" customFormat="1" ht="18" customHeight="1">
      <c r="A260" s="81" t="str">
        <f>scriv!AH222</f>
        <v/>
      </c>
      <c r="B260" s="81" t="str">
        <f>IF(scriv!D222&lt;&gt;"",scriv!D222,"")</f>
        <v/>
      </c>
      <c r="C260" s="81" t="str">
        <f>IF( scriv!AL222&lt;&gt;"", IF(D260&lt;&gt;"","connection ","")&amp;scriv!AL222,IF(D260&lt;&gt;"","connection",""))</f>
        <v/>
      </c>
      <c r="D260" s="82" t="str">
        <f>scriv!AJ222</f>
        <v/>
      </c>
      <c r="E260" s="82" t="str">
        <f>scriv!AK222</f>
        <v/>
      </c>
      <c r="F260" s="156">
        <f>ROW()</f>
        <v>260</v>
      </c>
      <c r="I260" s="81" t="str">
        <f>IF(scriv!AA222&lt;&gt;"",scriv!AA222,J260)</f>
        <v/>
      </c>
      <c r="J260" s="81" t="str">
        <f>IF(scriv!AB222&lt;&gt;"",scriv!AB222,"")</f>
        <v/>
      </c>
      <c r="K260" s="82" t="str">
        <f t="shared" si="166"/>
        <v>none</v>
      </c>
      <c r="L260" s="82" t="str">
        <f t="shared" si="167"/>
        <v>+++&amp;speakTT=</v>
      </c>
      <c r="M260" s="82" t="str">
        <f t="shared" si="164"/>
        <v>OpenClose</v>
      </c>
      <c r="N260" s="82" t="str">
        <f t="shared" si="168"/>
        <v/>
      </c>
      <c r="O260" s="119" t="str">
        <f t="shared" si="169"/>
        <v/>
      </c>
      <c r="P260" s="81" t="str">
        <f>IF(scriv!I222&lt;&gt;"",scriv!I222,"")</f>
        <v/>
      </c>
      <c r="Q260" s="81" t="str">
        <f>IF(scriv!J222&lt;&gt;"",scriv!J222,"")</f>
        <v/>
      </c>
      <c r="R260" s="81">
        <f>IF(scriv!K222&lt;&gt;"",scriv!K222,
IF(I260&lt;&gt;"",1,$R$36))</f>
        <v>0</v>
      </c>
      <c r="S260" s="81" t="str">
        <f>IF(scriv!L222&lt;&gt;"",scriv!L222,
IF(scriv!AB222&lt;&gt;"",$S$36,"none"))</f>
        <v>none</v>
      </c>
      <c r="T260" s="81" t="str">
        <f>IF(scriv!Q222&lt;&gt;"",scriv!Q222,"")</f>
        <v/>
      </c>
      <c r="U260" s="81" t="str">
        <f>IF(scriv!R222&lt;&gt;"",scriv!R222,"")</f>
        <v/>
      </c>
      <c r="V260" s="81" t="str">
        <f>IF(scriv!S222&lt;&gt;"",scriv!S222,"")</f>
        <v/>
      </c>
      <c r="W260" s="81" t="str">
        <f>IF(scriv!T222&lt;&gt;"",scriv!T222,"")</f>
        <v/>
      </c>
      <c r="X260" s="81" t="str">
        <f>IF($E260="",
( IF(scriv!AD222&lt;&gt;"", LEFT( scriv!AD222, FIND(",",scriv!AD222)-1) &amp; "=" &amp; $AH260 &amp; RIGHT( scriv!AD222, LEN(scriv!AD222) + 1 - FIND(",",scriv!AD222)),
  IF($X$36&lt;&gt;"",LEFT( X$36, FIND(",",X$36)-1) &amp; "=" &amp; $AH260 &amp; RIGHT( X$36, LEN(X$36) + 1 - FIND(",",X$36)),""))),
IF(scriv!M222&lt;&gt;"", LEFT( scriv!M222, FIND(",",scriv!M222)-1) &amp; "=" &amp; $AH260 &amp; RIGHT( scriv!M222, LEN(scriv!M222) + 1 - FIND(",",scriv!M222)),
LEFT( X$37, FIND(",",X$37)-1) &amp; "=" &amp; $AH260 &amp; RIGHT( X$37, LEN(X$37) + 1 - FIND(",",X$37))))</f>
        <v>fadeOn=,0.6</v>
      </c>
      <c r="Y260" s="81" t="str">
        <f>IF($E260="",
( IF(scriv!AE222&lt;&gt;"", LEFT( scriv!AE222, FIND(",",scriv!AE222)-1) &amp; "=" &amp; $AH260 &amp; RIGHT( scriv!AE222, LEN(scriv!AE222) + 1 - FIND(",",scriv!AE222)),
  IF($Y$36&lt;&gt;"",LEFT( Y$36, FIND(",",Y$36)-1) &amp; "=" &amp; $AH260 &amp; RIGHT( Y$36, LEN(Y$36) + 1 - FIND(",",Y$36)),""))),
IF(scriv!N222&lt;&gt;"", LEFT( scriv!N222, FIND(",",scriv!N222)-1) &amp; "=" &amp; $AH260 &amp; RIGHT( scriv!N222, LEN(scriv!N222) + 1 - FIND(",",scriv!N222)),
LEFT( Y$37, FIND(",",Y$37)-1) &amp; "=" &amp; $AH260 &amp; RIGHT( Y$37, LEN(Y$37) + 1 - FIND(",",Y$37))))</f>
        <v>fadeOff=,0.6</v>
      </c>
      <c r="Z260" s="81" t="str">
        <f>IF($E260="",
( IF(scriv!AF222&lt;&gt;"", LEFT( scriv!AF222, FIND(",",scriv!AF222)-1) &amp; "=" &amp; $AH260 &amp; RIGHT( scriv!AF222, LEN(scriv!AF222) + 1 - FIND(",",scriv!AF222)),
  IF($Z$36&lt;&gt;"",LEFT( Z$36, FIND(",",Z$36)-1) &amp; "=" &amp; $AH260 &amp; RIGHT( Z$36, LEN(Z$36) + 1 - FIND(",",Z$36)),""))),
IF(scriv!O222&lt;&gt;"", LEFT( scriv!O222, FIND(",",scriv!O222)-1) &amp; "=" &amp; $AH260 &amp; RIGHT( scriv!O222, LEN(scriv!O222) + 1 - FIND(",",scriv!O222)),
LEFT( Z$37, FIND(",",Z$37)-1) &amp; "=" &amp; $AH260 &amp; RIGHT( Z$37, LEN(Z$37) + 1 - FIND(",",Z$37))))</f>
        <v>drawOpen=,1.2</v>
      </c>
      <c r="AA260" s="81" t="str">
        <f>IF($E260="",
( IF(scriv!AG222&lt;&gt;"", LEFT( scriv!AG222, FIND(",",scriv!AG222)-1) &amp; "=" &amp; $AH260 &amp; RIGHT( scriv!AG222, LEN(scriv!AG222) + 1 - FIND(",",scriv!AG222)),
  IF($AA$36&lt;&gt;"",LEFT( AA$36, FIND(",",AA$36)-1) &amp; "=" &amp; $AH260 &amp; RIGHT( AA$36, LEN(AA$36) + 1 - FIND(",",AA$36)),""))),
IF(scriv!P222&lt;&gt;"", LEFT( scriv!P222, FIND(",",scriv!P222)-1) &amp; "=" &amp; $AH260 &amp; RIGHT( scriv!P222, LEN(scriv!P222) + 1 - FIND(",",scriv!P222)),
LEFT( AA$37, FIND(",",AA$37)-1) &amp; "=" &amp; $AH260 &amp; RIGHT( AA$37, LEN(AA$37) + 1 - FIND(",",AA$37))))</f>
        <v>drawClose=,1.2</v>
      </c>
      <c r="AB260" s="167" t="str">
        <f t="shared" si="163"/>
        <v>noTitle</v>
      </c>
      <c r="AC260" s="167"/>
      <c r="AD260" s="45"/>
      <c r="AE260" s="168"/>
      <c r="AF260" s="169">
        <f>IF(D260="",scriv!B222,"")</f>
        <v>0</v>
      </c>
      <c r="AG260" s="170" t="str">
        <f t="shared" si="170"/>
        <v/>
      </c>
      <c r="AH260" s="169" t="str">
        <f t="shared" si="171"/>
        <v/>
      </c>
      <c r="AI260" s="169" t="str">
        <f t="shared" si="172"/>
        <v/>
      </c>
      <c r="AJ260" s="86">
        <f>ROUNDDOWN( (LEN(scriv!B222)+1) / 2, 0 )</f>
        <v>0</v>
      </c>
      <c r="AK260" s="82">
        <f t="shared" si="173"/>
        <v>0</v>
      </c>
      <c r="AL260" s="82" t="str">
        <f t="shared" si="174"/>
        <v>-</v>
      </c>
      <c r="AM260" s="82" t="str">
        <f t="shared" si="175"/>
        <v>-</v>
      </c>
      <c r="AN260" s="82" t="str">
        <f t="shared" si="176"/>
        <v>-</v>
      </c>
      <c r="AO260" s="82" t="str">
        <f t="shared" si="177"/>
        <v>-</v>
      </c>
      <c r="AP260" s="82" t="str">
        <f t="shared" si="178"/>
        <v>-</v>
      </c>
      <c r="AQ260" s="82" t="str">
        <f t="shared" si="179"/>
        <v>-</v>
      </c>
      <c r="AR260" s="82" t="str">
        <f t="shared" si="180"/>
        <v>-</v>
      </c>
      <c r="AT260" s="82">
        <f t="shared" si="181"/>
        <v>10</v>
      </c>
      <c r="AU260" s="82" t="str">
        <f ca="1">IF(    MAX(OFFSET(AL260,0,0,MATCH("-",AL260:AL$638,0))) = 0,"",
IFERROR(MAX(OFFSET(AL260,0,0,MATCH("-",AL260:AL$638,0))),""))</f>
        <v/>
      </c>
      <c r="AV260" s="82" t="str">
        <f ca="1">IF(    MAX(OFFSET(AM260,0,0,MATCH("-",AM260:AM$638,0))) = 0,"",
IFERROR(MAX(OFFSET(AM260,0,0,MATCH("-",AM260:AM$638,0))),""))</f>
        <v/>
      </c>
      <c r="AW260" s="82" t="str">
        <f ca="1">IF(    MAX(OFFSET(AN260,0,0,MATCH("-",AN260:AN$638,0))) = 0,"",
IFERROR(MAX(OFFSET(AN260,0,0,MATCH("-",AN260:AN$638,0))),""))</f>
        <v/>
      </c>
      <c r="AX260" s="82" t="str">
        <f ca="1">IF(    MAX(OFFSET(AO260,0,0,MATCH("-",AO260:AO$638,0))) = 0,"",
IFERROR(MAX(OFFSET(AO260,0,0,MATCH("-",AO260:AO$638,0))),""))</f>
        <v/>
      </c>
      <c r="AY260" s="82" t="str">
        <f ca="1">IF(    MAX(OFFSET(AP260,0,0,MATCH("-",AP260:AP$638,0))) = 0,"",
IFERROR(MAX(OFFSET(AP260,0,0,MATCH("-",AP260:AP$638,0))),""))</f>
        <v/>
      </c>
      <c r="AZ260" s="82" t="str">
        <f ca="1">IF(    MAX(OFFSET(AQ260,0,0,MATCH("-",AQ260:AQ$638,0))) = 0,"",
IFERROR(MAX(OFFSET(AQ260,0,0,MATCH("-",AQ260:AQ$638,0))),""))</f>
        <v/>
      </c>
      <c r="BA260" s="82" t="str">
        <f ca="1">IF(    MAX(OFFSET(AR260,0,0,MATCH("-",AR260:AR$638,0))) = 0,"",
IFERROR(MAX(OFFSET(AR260,0,0,MATCH("-",AR260:AR$638,0))),""))</f>
        <v/>
      </c>
      <c r="BB260" s="112">
        <f t="shared" ca="1" si="182"/>
        <v>-198</v>
      </c>
      <c r="BC260" s="111" t="str">
        <f t="shared" ca="1" si="183"/>
        <v>Radius</v>
      </c>
      <c r="BD260" s="112">
        <f t="shared" ca="1" si="184"/>
        <v>0</v>
      </c>
      <c r="BE260" s="111">
        <f t="shared" ca="1" si="185"/>
        <v>200</v>
      </c>
      <c r="BF260" s="113" t="e">
        <f t="shared" ca="1" si="186"/>
        <v>#VALUE!</v>
      </c>
      <c r="BG260" s="113" t="e">
        <f t="shared" ca="1" si="187"/>
        <v>#VALUE!</v>
      </c>
      <c r="BH260" s="112">
        <f t="shared" ca="1" si="188"/>
        <v>2000</v>
      </c>
      <c r="BI260" s="112">
        <f t="shared" ca="1" si="189"/>
        <v>200</v>
      </c>
      <c r="BJ260" s="157"/>
      <c r="BK260" s="157"/>
      <c r="BL260" s="158" t="str">
        <f>scriv!AI222</f>
        <v/>
      </c>
      <c r="BM260" s="157"/>
      <c r="BN260" s="157" t="str">
        <f t="shared" si="190"/>
        <v>node</v>
      </c>
      <c r="BO260" s="157"/>
      <c r="BP260" s="159">
        <f t="shared" ca="1" si="191"/>
        <v>0</v>
      </c>
      <c r="BQ260" s="159">
        <f t="shared" ca="1" si="192"/>
        <v>0</v>
      </c>
      <c r="BR260" s="159">
        <f t="shared" si="193"/>
        <v>1</v>
      </c>
      <c r="BS260" s="159" t="str">
        <f t="shared" si="194"/>
        <v>symbol</v>
      </c>
      <c r="BT260" s="157" t="str">
        <f ca="1">IF(scriv!V222&lt;&gt;"",scriv!V222,
IF(E260="",IFERROR(VLOOKUP(BL260,$AH$40:$BT$638,39,FALSE),$BT$36),
$BT$37))</f>
        <v>NodeSquare</v>
      </c>
      <c r="BU260" s="166">
        <f t="shared" ca="1" si="195"/>
        <v>2000</v>
      </c>
      <c r="BV260" s="166">
        <f t="shared" ca="1" si="196"/>
        <v>200</v>
      </c>
      <c r="BW260" s="166">
        <f t="shared" ca="1" si="197"/>
        <v>0</v>
      </c>
      <c r="BX260" s="166">
        <f t="shared" ca="1" si="198"/>
        <v>0</v>
      </c>
      <c r="BY260" s="180" t="str">
        <f t="shared" si="199"/>
        <v/>
      </c>
      <c r="BZ260" s="180" t="str">
        <f t="shared" si="200"/>
        <v/>
      </c>
      <c r="CA260" s="81" t="str">
        <f>IF(scriv!E222&lt;&gt;"",scriv!E222,"")</f>
        <v/>
      </c>
      <c r="CB260" s="82">
        <f t="shared" si="165"/>
        <v>0</v>
      </c>
      <c r="CC260" s="82">
        <f t="shared" si="201"/>
        <v>0</v>
      </c>
      <c r="CD260" s="82" t="str">
        <f t="shared" si="202"/>
        <v>-</v>
      </c>
      <c r="CE260" s="82" t="str">
        <f t="shared" si="203"/>
        <v>-</v>
      </c>
      <c r="CF260" s="82" t="str">
        <f t="shared" si="204"/>
        <v>-</v>
      </c>
      <c r="CG260" s="82" t="str">
        <f t="shared" si="205"/>
        <v>-</v>
      </c>
      <c r="CH260" s="82" t="str">
        <f t="shared" si="206"/>
        <v>-</v>
      </c>
      <c r="CI260" s="82" t="str">
        <f t="shared" si="207"/>
        <v>-</v>
      </c>
      <c r="CJ260" s="82" t="str">
        <f t="shared" si="208"/>
        <v>-</v>
      </c>
      <c r="CK260" s="82" t="str">
        <f t="shared" si="209"/>
        <v>-</v>
      </c>
    </row>
    <row r="261" spans="1:89" s="82" customFormat="1" ht="18" customHeight="1">
      <c r="A261" s="81" t="str">
        <f>scriv!AH223</f>
        <v/>
      </c>
      <c r="B261" s="81" t="str">
        <f>IF(scriv!D223&lt;&gt;"",scriv!D223,"")</f>
        <v/>
      </c>
      <c r="C261" s="81" t="str">
        <f>IF( scriv!AL223&lt;&gt;"", IF(D261&lt;&gt;"","connection ","")&amp;scriv!AL223,IF(D261&lt;&gt;"","connection",""))</f>
        <v/>
      </c>
      <c r="D261" s="82" t="str">
        <f>scriv!AJ223</f>
        <v/>
      </c>
      <c r="E261" s="82" t="str">
        <f>scriv!AK223</f>
        <v/>
      </c>
      <c r="F261" s="156">
        <f>ROW()</f>
        <v>261</v>
      </c>
      <c r="I261" s="81" t="str">
        <f>IF(scriv!AA223&lt;&gt;"",scriv!AA223,J261)</f>
        <v/>
      </c>
      <c r="J261" s="81" t="str">
        <f>IF(scriv!AB223&lt;&gt;"",scriv!AB223,"")</f>
        <v/>
      </c>
      <c r="K261" s="82" t="str">
        <f t="shared" si="166"/>
        <v>none</v>
      </c>
      <c r="L261" s="82" t="str">
        <f t="shared" si="167"/>
        <v>+++&amp;speakTT=</v>
      </c>
      <c r="M261" s="82" t="str">
        <f t="shared" si="164"/>
        <v>OpenClose</v>
      </c>
      <c r="N261" s="82" t="str">
        <f t="shared" si="168"/>
        <v/>
      </c>
      <c r="O261" s="119" t="str">
        <f t="shared" si="169"/>
        <v/>
      </c>
      <c r="P261" s="81" t="str">
        <f>IF(scriv!I223&lt;&gt;"",scriv!I223,"")</f>
        <v/>
      </c>
      <c r="Q261" s="81" t="str">
        <f>IF(scriv!J223&lt;&gt;"",scriv!J223,"")</f>
        <v/>
      </c>
      <c r="R261" s="81">
        <f>IF(scriv!K223&lt;&gt;"",scriv!K223,
IF(I261&lt;&gt;"",1,$R$36))</f>
        <v>0</v>
      </c>
      <c r="S261" s="81" t="str">
        <f>IF(scriv!L223&lt;&gt;"",scriv!L223,
IF(scriv!AB223&lt;&gt;"",$S$36,"none"))</f>
        <v>none</v>
      </c>
      <c r="T261" s="81" t="str">
        <f>IF(scriv!Q223&lt;&gt;"",scriv!Q223,"")</f>
        <v/>
      </c>
      <c r="U261" s="81" t="str">
        <f>IF(scriv!R223&lt;&gt;"",scriv!R223,"")</f>
        <v/>
      </c>
      <c r="V261" s="81" t="str">
        <f>IF(scriv!S223&lt;&gt;"",scriv!S223,"")</f>
        <v/>
      </c>
      <c r="W261" s="81" t="str">
        <f>IF(scriv!T223&lt;&gt;"",scriv!T223,"")</f>
        <v/>
      </c>
      <c r="X261" s="81" t="str">
        <f>IF($E261="",
( IF(scriv!AD223&lt;&gt;"", LEFT( scriv!AD223, FIND(",",scriv!AD223)-1) &amp; "=" &amp; $AH261 &amp; RIGHT( scriv!AD223, LEN(scriv!AD223) + 1 - FIND(",",scriv!AD223)),
  IF($X$36&lt;&gt;"",LEFT( X$36, FIND(",",X$36)-1) &amp; "=" &amp; $AH261 &amp; RIGHT( X$36, LEN(X$36) + 1 - FIND(",",X$36)),""))),
IF(scriv!M223&lt;&gt;"", LEFT( scriv!M223, FIND(",",scriv!M223)-1) &amp; "=" &amp; $AH261 &amp; RIGHT( scriv!M223, LEN(scriv!M223) + 1 - FIND(",",scriv!M223)),
LEFT( X$37, FIND(",",X$37)-1) &amp; "=" &amp; $AH261 &amp; RIGHT( X$37, LEN(X$37) + 1 - FIND(",",X$37))))</f>
        <v>fadeOn=,0.6</v>
      </c>
      <c r="Y261" s="81" t="str">
        <f>IF($E261="",
( IF(scriv!AE223&lt;&gt;"", LEFT( scriv!AE223, FIND(",",scriv!AE223)-1) &amp; "=" &amp; $AH261 &amp; RIGHT( scriv!AE223, LEN(scriv!AE223) + 1 - FIND(",",scriv!AE223)),
  IF($Y$36&lt;&gt;"",LEFT( Y$36, FIND(",",Y$36)-1) &amp; "=" &amp; $AH261 &amp; RIGHT( Y$36, LEN(Y$36) + 1 - FIND(",",Y$36)),""))),
IF(scriv!N223&lt;&gt;"", LEFT( scriv!N223, FIND(",",scriv!N223)-1) &amp; "=" &amp; $AH261 &amp; RIGHT( scriv!N223, LEN(scriv!N223) + 1 - FIND(",",scriv!N223)),
LEFT( Y$37, FIND(",",Y$37)-1) &amp; "=" &amp; $AH261 &amp; RIGHT( Y$37, LEN(Y$37) + 1 - FIND(",",Y$37))))</f>
        <v>fadeOff=,0.6</v>
      </c>
      <c r="Z261" s="81" t="str">
        <f>IF($E261="",
( IF(scriv!AF223&lt;&gt;"", LEFT( scriv!AF223, FIND(",",scriv!AF223)-1) &amp; "=" &amp; $AH261 &amp; RIGHT( scriv!AF223, LEN(scriv!AF223) + 1 - FIND(",",scriv!AF223)),
  IF($Z$36&lt;&gt;"",LEFT( Z$36, FIND(",",Z$36)-1) &amp; "=" &amp; $AH261 &amp; RIGHT( Z$36, LEN(Z$36) + 1 - FIND(",",Z$36)),""))),
IF(scriv!O223&lt;&gt;"", LEFT( scriv!O223, FIND(",",scriv!O223)-1) &amp; "=" &amp; $AH261 &amp; RIGHT( scriv!O223, LEN(scriv!O223) + 1 - FIND(",",scriv!O223)),
LEFT( Z$37, FIND(",",Z$37)-1) &amp; "=" &amp; $AH261 &amp; RIGHT( Z$37, LEN(Z$37) + 1 - FIND(",",Z$37))))</f>
        <v>drawOpen=,1.2</v>
      </c>
      <c r="AA261" s="81" t="str">
        <f>IF($E261="",
( IF(scriv!AG223&lt;&gt;"", LEFT( scriv!AG223, FIND(",",scriv!AG223)-1) &amp; "=" &amp; $AH261 &amp; RIGHT( scriv!AG223, LEN(scriv!AG223) + 1 - FIND(",",scriv!AG223)),
  IF($AA$36&lt;&gt;"",LEFT( AA$36, FIND(",",AA$36)-1) &amp; "=" &amp; $AH261 &amp; RIGHT( AA$36, LEN(AA$36) + 1 - FIND(",",AA$36)),""))),
IF(scriv!P223&lt;&gt;"", LEFT( scriv!P223, FIND(",",scriv!P223)-1) &amp; "=" &amp; $AH261 &amp; RIGHT( scriv!P223, LEN(scriv!P223) + 1 - FIND(",",scriv!P223)),
LEFT( AA$37, FIND(",",AA$37)-1) &amp; "=" &amp; $AH261 &amp; RIGHT( AA$37, LEN(AA$37) + 1 - FIND(",",AA$37))))</f>
        <v>drawClose=,1.2</v>
      </c>
      <c r="AB261" s="167" t="str">
        <f t="shared" si="163"/>
        <v>noTitle</v>
      </c>
      <c r="AC261" s="167"/>
      <c r="AD261" s="45"/>
      <c r="AE261" s="168"/>
      <c r="AF261" s="169">
        <f>IF(D261="",scriv!B223,"")</f>
        <v>0</v>
      </c>
      <c r="AG261" s="170" t="str">
        <f t="shared" si="170"/>
        <v/>
      </c>
      <c r="AH261" s="169" t="str">
        <f t="shared" si="171"/>
        <v/>
      </c>
      <c r="AI261" s="169" t="str">
        <f t="shared" si="172"/>
        <v/>
      </c>
      <c r="AJ261" s="86">
        <f>ROUNDDOWN( (LEN(scriv!B223)+1) / 2, 0 )</f>
        <v>0</v>
      </c>
      <c r="AK261" s="82">
        <f t="shared" si="173"/>
        <v>0</v>
      </c>
      <c r="AL261" s="82" t="str">
        <f t="shared" si="174"/>
        <v>-</v>
      </c>
      <c r="AM261" s="82" t="str">
        <f t="shared" si="175"/>
        <v>-</v>
      </c>
      <c r="AN261" s="82" t="str">
        <f t="shared" si="176"/>
        <v>-</v>
      </c>
      <c r="AO261" s="82" t="str">
        <f t="shared" si="177"/>
        <v>-</v>
      </c>
      <c r="AP261" s="82" t="str">
        <f t="shared" si="178"/>
        <v>-</v>
      </c>
      <c r="AQ261" s="82" t="str">
        <f t="shared" si="179"/>
        <v>-</v>
      </c>
      <c r="AR261" s="82" t="str">
        <f t="shared" si="180"/>
        <v>-</v>
      </c>
      <c r="AT261" s="82">
        <f t="shared" si="181"/>
        <v>10</v>
      </c>
      <c r="AU261" s="82" t="str">
        <f ca="1">IF(    MAX(OFFSET(AL261,0,0,MATCH("-",AL261:AL$638,0))) = 0,"",
IFERROR(MAX(OFFSET(AL261,0,0,MATCH("-",AL261:AL$638,0))),""))</f>
        <v/>
      </c>
      <c r="AV261" s="82" t="str">
        <f ca="1">IF(    MAX(OFFSET(AM261,0,0,MATCH("-",AM261:AM$638,0))) = 0,"",
IFERROR(MAX(OFFSET(AM261,0,0,MATCH("-",AM261:AM$638,0))),""))</f>
        <v/>
      </c>
      <c r="AW261" s="82" t="str">
        <f ca="1">IF(    MAX(OFFSET(AN261,0,0,MATCH("-",AN261:AN$638,0))) = 0,"",
IFERROR(MAX(OFFSET(AN261,0,0,MATCH("-",AN261:AN$638,0))),""))</f>
        <v/>
      </c>
      <c r="AX261" s="82" t="str">
        <f ca="1">IF(    MAX(OFFSET(AO261,0,0,MATCH("-",AO261:AO$638,0))) = 0,"",
IFERROR(MAX(OFFSET(AO261,0,0,MATCH("-",AO261:AO$638,0))),""))</f>
        <v/>
      </c>
      <c r="AY261" s="82" t="str">
        <f ca="1">IF(    MAX(OFFSET(AP261,0,0,MATCH("-",AP261:AP$638,0))) = 0,"",
IFERROR(MAX(OFFSET(AP261,0,0,MATCH("-",AP261:AP$638,0))),""))</f>
        <v/>
      </c>
      <c r="AZ261" s="82" t="str">
        <f ca="1">IF(    MAX(OFFSET(AQ261,0,0,MATCH("-",AQ261:AQ$638,0))) = 0,"",
IFERROR(MAX(OFFSET(AQ261,0,0,MATCH("-",AQ261:AQ$638,0))),""))</f>
        <v/>
      </c>
      <c r="BA261" s="82" t="str">
        <f ca="1">IF(    MAX(OFFSET(AR261,0,0,MATCH("-",AR261:AR$638,0))) = 0,"",
IFERROR(MAX(OFFSET(AR261,0,0,MATCH("-",AR261:AR$638,0))),""))</f>
        <v/>
      </c>
      <c r="BB261" s="112">
        <f t="shared" ca="1" si="182"/>
        <v>-198</v>
      </c>
      <c r="BC261" s="111" t="str">
        <f t="shared" ca="1" si="183"/>
        <v>Radius</v>
      </c>
      <c r="BD261" s="112">
        <f t="shared" ca="1" si="184"/>
        <v>0</v>
      </c>
      <c r="BE261" s="111">
        <f t="shared" ca="1" si="185"/>
        <v>200</v>
      </c>
      <c r="BF261" s="113" t="e">
        <f t="shared" ca="1" si="186"/>
        <v>#VALUE!</v>
      </c>
      <c r="BG261" s="113" t="e">
        <f t="shared" ca="1" si="187"/>
        <v>#VALUE!</v>
      </c>
      <c r="BH261" s="112">
        <f t="shared" ca="1" si="188"/>
        <v>2000</v>
      </c>
      <c r="BI261" s="112">
        <f t="shared" ca="1" si="189"/>
        <v>200</v>
      </c>
      <c r="BJ261" s="157"/>
      <c r="BK261" s="157"/>
      <c r="BL261" s="158" t="str">
        <f>scriv!AI223</f>
        <v/>
      </c>
      <c r="BM261" s="157"/>
      <c r="BN261" s="157" t="str">
        <f t="shared" si="190"/>
        <v>node</v>
      </c>
      <c r="BO261" s="157"/>
      <c r="BP261" s="159">
        <f t="shared" ca="1" si="191"/>
        <v>0</v>
      </c>
      <c r="BQ261" s="159">
        <f t="shared" ca="1" si="192"/>
        <v>0</v>
      </c>
      <c r="BR261" s="159">
        <f t="shared" si="193"/>
        <v>1</v>
      </c>
      <c r="BS261" s="159" t="str">
        <f t="shared" si="194"/>
        <v>symbol</v>
      </c>
      <c r="BT261" s="157" t="str">
        <f ca="1">IF(scriv!V223&lt;&gt;"",scriv!V223,
IF(E261="",IFERROR(VLOOKUP(BL261,$AH$40:$BT$638,39,FALSE),$BT$36),
$BT$37))</f>
        <v>NodeSquare</v>
      </c>
      <c r="BU261" s="166">
        <f t="shared" ca="1" si="195"/>
        <v>2000</v>
      </c>
      <c r="BV261" s="166">
        <f t="shared" ca="1" si="196"/>
        <v>200</v>
      </c>
      <c r="BW261" s="166">
        <f t="shared" ca="1" si="197"/>
        <v>0</v>
      </c>
      <c r="BX261" s="166">
        <f t="shared" ca="1" si="198"/>
        <v>0</v>
      </c>
      <c r="BY261" s="180" t="str">
        <f t="shared" si="199"/>
        <v/>
      </c>
      <c r="BZ261" s="180" t="str">
        <f t="shared" si="200"/>
        <v/>
      </c>
      <c r="CA261" s="81" t="str">
        <f>IF(scriv!E223&lt;&gt;"",scriv!E223,"")</f>
        <v/>
      </c>
      <c r="CB261" s="82">
        <f t="shared" si="165"/>
        <v>0</v>
      </c>
      <c r="CC261" s="82">
        <f t="shared" si="201"/>
        <v>0</v>
      </c>
      <c r="CD261" s="82" t="str">
        <f t="shared" si="202"/>
        <v>-</v>
      </c>
      <c r="CE261" s="82" t="str">
        <f t="shared" si="203"/>
        <v>-</v>
      </c>
      <c r="CF261" s="82" t="str">
        <f t="shared" si="204"/>
        <v>-</v>
      </c>
      <c r="CG261" s="82" t="str">
        <f t="shared" si="205"/>
        <v>-</v>
      </c>
      <c r="CH261" s="82" t="str">
        <f t="shared" si="206"/>
        <v>-</v>
      </c>
      <c r="CI261" s="82" t="str">
        <f t="shared" si="207"/>
        <v>-</v>
      </c>
      <c r="CJ261" s="82" t="str">
        <f t="shared" si="208"/>
        <v>-</v>
      </c>
      <c r="CK261" s="82" t="str">
        <f t="shared" si="209"/>
        <v>-</v>
      </c>
    </row>
    <row r="262" spans="1:89" s="82" customFormat="1" ht="18" customHeight="1">
      <c r="A262" s="81" t="str">
        <f>scriv!AH224</f>
        <v/>
      </c>
      <c r="B262" s="81" t="str">
        <f>IF(scriv!D224&lt;&gt;"",scriv!D224,"")</f>
        <v/>
      </c>
      <c r="C262" s="81" t="str">
        <f>IF( scriv!AL224&lt;&gt;"", IF(D262&lt;&gt;"","connection ","")&amp;scriv!AL224,IF(D262&lt;&gt;"","connection",""))</f>
        <v/>
      </c>
      <c r="D262" s="82" t="str">
        <f>scriv!AJ224</f>
        <v/>
      </c>
      <c r="E262" s="82" t="str">
        <f>scriv!AK224</f>
        <v/>
      </c>
      <c r="F262" s="156">
        <f>ROW()</f>
        <v>262</v>
      </c>
      <c r="I262" s="81" t="str">
        <f>IF(scriv!AA224&lt;&gt;"",scriv!AA224,J262)</f>
        <v/>
      </c>
      <c r="J262" s="81" t="str">
        <f>IF(scriv!AB224&lt;&gt;"",scriv!AB224,"")</f>
        <v/>
      </c>
      <c r="K262" s="82" t="str">
        <f t="shared" si="166"/>
        <v>none</v>
      </c>
      <c r="L262" s="82" t="str">
        <f t="shared" si="167"/>
        <v>+++&amp;speakTT=</v>
      </c>
      <c r="M262" s="82" t="str">
        <f t="shared" si="164"/>
        <v>OpenClose</v>
      </c>
      <c r="N262" s="82" t="str">
        <f t="shared" si="168"/>
        <v/>
      </c>
      <c r="O262" s="119" t="str">
        <f t="shared" si="169"/>
        <v/>
      </c>
      <c r="P262" s="81" t="str">
        <f>IF(scriv!I224&lt;&gt;"",scriv!I224,"")</f>
        <v/>
      </c>
      <c r="Q262" s="81" t="str">
        <f>IF(scriv!J224&lt;&gt;"",scriv!J224,"")</f>
        <v/>
      </c>
      <c r="R262" s="81">
        <f>IF(scriv!K224&lt;&gt;"",scriv!K224,
IF(I262&lt;&gt;"",1,$R$36))</f>
        <v>0</v>
      </c>
      <c r="S262" s="81" t="str">
        <f>IF(scriv!L224&lt;&gt;"",scriv!L224,
IF(scriv!AB224&lt;&gt;"",$S$36,"none"))</f>
        <v>none</v>
      </c>
      <c r="T262" s="81" t="str">
        <f>IF(scriv!Q224&lt;&gt;"",scriv!Q224,"")</f>
        <v/>
      </c>
      <c r="U262" s="81" t="str">
        <f>IF(scriv!R224&lt;&gt;"",scriv!R224,"")</f>
        <v/>
      </c>
      <c r="V262" s="81" t="str">
        <f>IF(scriv!S224&lt;&gt;"",scriv!S224,"")</f>
        <v/>
      </c>
      <c r="W262" s="81" t="str">
        <f>IF(scriv!T224&lt;&gt;"",scriv!T224,"")</f>
        <v/>
      </c>
      <c r="X262" s="81" t="str">
        <f>IF($E262="",
( IF(scriv!AD224&lt;&gt;"", LEFT( scriv!AD224, FIND(",",scriv!AD224)-1) &amp; "=" &amp; $AH262 &amp; RIGHT( scriv!AD224, LEN(scriv!AD224) + 1 - FIND(",",scriv!AD224)),
  IF($X$36&lt;&gt;"",LEFT( X$36, FIND(",",X$36)-1) &amp; "=" &amp; $AH262 &amp; RIGHT( X$36, LEN(X$36) + 1 - FIND(",",X$36)),""))),
IF(scriv!M224&lt;&gt;"", LEFT( scriv!M224, FIND(",",scriv!M224)-1) &amp; "=" &amp; $AH262 &amp; RIGHT( scriv!M224, LEN(scriv!M224) + 1 - FIND(",",scriv!M224)),
LEFT( X$37, FIND(",",X$37)-1) &amp; "=" &amp; $AH262 &amp; RIGHT( X$37, LEN(X$37) + 1 - FIND(",",X$37))))</f>
        <v>fadeOn=,0.6</v>
      </c>
      <c r="Y262" s="81" t="str">
        <f>IF($E262="",
( IF(scriv!AE224&lt;&gt;"", LEFT( scriv!AE224, FIND(",",scriv!AE224)-1) &amp; "=" &amp; $AH262 &amp; RIGHT( scriv!AE224, LEN(scriv!AE224) + 1 - FIND(",",scriv!AE224)),
  IF($Y$36&lt;&gt;"",LEFT( Y$36, FIND(",",Y$36)-1) &amp; "=" &amp; $AH262 &amp; RIGHT( Y$36, LEN(Y$36) + 1 - FIND(",",Y$36)),""))),
IF(scriv!N224&lt;&gt;"", LEFT( scriv!N224, FIND(",",scriv!N224)-1) &amp; "=" &amp; $AH262 &amp; RIGHT( scriv!N224, LEN(scriv!N224) + 1 - FIND(",",scriv!N224)),
LEFT( Y$37, FIND(",",Y$37)-1) &amp; "=" &amp; $AH262 &amp; RIGHT( Y$37, LEN(Y$37) + 1 - FIND(",",Y$37))))</f>
        <v>fadeOff=,0.6</v>
      </c>
      <c r="Z262" s="81" t="str">
        <f>IF($E262="",
( IF(scriv!AF224&lt;&gt;"", LEFT( scriv!AF224, FIND(",",scriv!AF224)-1) &amp; "=" &amp; $AH262 &amp; RIGHT( scriv!AF224, LEN(scriv!AF224) + 1 - FIND(",",scriv!AF224)),
  IF($Z$36&lt;&gt;"",LEFT( Z$36, FIND(",",Z$36)-1) &amp; "=" &amp; $AH262 &amp; RIGHT( Z$36, LEN(Z$36) + 1 - FIND(",",Z$36)),""))),
IF(scriv!O224&lt;&gt;"", LEFT( scriv!O224, FIND(",",scriv!O224)-1) &amp; "=" &amp; $AH262 &amp; RIGHT( scriv!O224, LEN(scriv!O224) + 1 - FIND(",",scriv!O224)),
LEFT( Z$37, FIND(",",Z$37)-1) &amp; "=" &amp; $AH262 &amp; RIGHT( Z$37, LEN(Z$37) + 1 - FIND(",",Z$37))))</f>
        <v>drawOpen=,1.2</v>
      </c>
      <c r="AA262" s="81" t="str">
        <f>IF($E262="",
( IF(scriv!AG224&lt;&gt;"", LEFT( scriv!AG224, FIND(",",scriv!AG224)-1) &amp; "=" &amp; $AH262 &amp; RIGHT( scriv!AG224, LEN(scriv!AG224) + 1 - FIND(",",scriv!AG224)),
  IF($AA$36&lt;&gt;"",LEFT( AA$36, FIND(",",AA$36)-1) &amp; "=" &amp; $AH262 &amp; RIGHT( AA$36, LEN(AA$36) + 1 - FIND(",",AA$36)),""))),
IF(scriv!P224&lt;&gt;"", LEFT( scriv!P224, FIND(",",scriv!P224)-1) &amp; "=" &amp; $AH262 &amp; RIGHT( scriv!P224, LEN(scriv!P224) + 1 - FIND(",",scriv!P224)),
LEFT( AA$37, FIND(",",AA$37)-1) &amp; "=" &amp; $AH262 &amp; RIGHT( AA$37, LEN(AA$37) + 1 - FIND(",",AA$37))))</f>
        <v>drawClose=,1.2</v>
      </c>
      <c r="AB262" s="167" t="str">
        <f t="shared" si="163"/>
        <v>noTitle</v>
      </c>
      <c r="AC262" s="167"/>
      <c r="AD262" s="45"/>
      <c r="AE262" s="168"/>
      <c r="AF262" s="169">
        <f>IF(D262="",scriv!B224,"")</f>
        <v>0</v>
      </c>
      <c r="AG262" s="170" t="str">
        <f t="shared" si="170"/>
        <v/>
      </c>
      <c r="AH262" s="169" t="str">
        <f t="shared" si="171"/>
        <v/>
      </c>
      <c r="AI262" s="169" t="str">
        <f t="shared" si="172"/>
        <v/>
      </c>
      <c r="AJ262" s="86">
        <f>ROUNDDOWN( (LEN(scriv!B224)+1) / 2, 0 )</f>
        <v>0</v>
      </c>
      <c r="AK262" s="82">
        <f t="shared" si="173"/>
        <v>0</v>
      </c>
      <c r="AL262" s="82" t="str">
        <f t="shared" si="174"/>
        <v>-</v>
      </c>
      <c r="AM262" s="82" t="str">
        <f t="shared" si="175"/>
        <v>-</v>
      </c>
      <c r="AN262" s="82" t="str">
        <f t="shared" si="176"/>
        <v>-</v>
      </c>
      <c r="AO262" s="82" t="str">
        <f t="shared" si="177"/>
        <v>-</v>
      </c>
      <c r="AP262" s="82" t="str">
        <f t="shared" si="178"/>
        <v>-</v>
      </c>
      <c r="AQ262" s="82" t="str">
        <f t="shared" si="179"/>
        <v>-</v>
      </c>
      <c r="AR262" s="82" t="str">
        <f t="shared" si="180"/>
        <v>-</v>
      </c>
      <c r="AT262" s="82">
        <f t="shared" si="181"/>
        <v>10</v>
      </c>
      <c r="AU262" s="82" t="str">
        <f ca="1">IF(    MAX(OFFSET(AL262,0,0,MATCH("-",AL262:AL$638,0))) = 0,"",
IFERROR(MAX(OFFSET(AL262,0,0,MATCH("-",AL262:AL$638,0))),""))</f>
        <v/>
      </c>
      <c r="AV262" s="82" t="str">
        <f ca="1">IF(    MAX(OFFSET(AM262,0,0,MATCH("-",AM262:AM$638,0))) = 0,"",
IFERROR(MAX(OFFSET(AM262,0,0,MATCH("-",AM262:AM$638,0))),""))</f>
        <v/>
      </c>
      <c r="AW262" s="82" t="str">
        <f ca="1">IF(    MAX(OFFSET(AN262,0,0,MATCH("-",AN262:AN$638,0))) = 0,"",
IFERROR(MAX(OFFSET(AN262,0,0,MATCH("-",AN262:AN$638,0))),""))</f>
        <v/>
      </c>
      <c r="AX262" s="82" t="str">
        <f ca="1">IF(    MAX(OFFSET(AO262,0,0,MATCH("-",AO262:AO$638,0))) = 0,"",
IFERROR(MAX(OFFSET(AO262,0,0,MATCH("-",AO262:AO$638,0))),""))</f>
        <v/>
      </c>
      <c r="AY262" s="82" t="str">
        <f ca="1">IF(    MAX(OFFSET(AP262,0,0,MATCH("-",AP262:AP$638,0))) = 0,"",
IFERROR(MAX(OFFSET(AP262,0,0,MATCH("-",AP262:AP$638,0))),""))</f>
        <v/>
      </c>
      <c r="AZ262" s="82" t="str">
        <f ca="1">IF(    MAX(OFFSET(AQ262,0,0,MATCH("-",AQ262:AQ$638,0))) = 0,"",
IFERROR(MAX(OFFSET(AQ262,0,0,MATCH("-",AQ262:AQ$638,0))),""))</f>
        <v/>
      </c>
      <c r="BA262" s="82" t="str">
        <f ca="1">IF(    MAX(OFFSET(AR262,0,0,MATCH("-",AR262:AR$638,0))) = 0,"",
IFERROR(MAX(OFFSET(AR262,0,0,MATCH("-",AR262:AR$638,0))),""))</f>
        <v/>
      </c>
      <c r="BB262" s="112">
        <f t="shared" ca="1" si="182"/>
        <v>-198</v>
      </c>
      <c r="BC262" s="111" t="str">
        <f t="shared" ca="1" si="183"/>
        <v>Radius</v>
      </c>
      <c r="BD262" s="112">
        <f t="shared" ca="1" si="184"/>
        <v>0</v>
      </c>
      <c r="BE262" s="111">
        <f t="shared" ca="1" si="185"/>
        <v>200</v>
      </c>
      <c r="BF262" s="113" t="e">
        <f t="shared" ca="1" si="186"/>
        <v>#VALUE!</v>
      </c>
      <c r="BG262" s="113" t="e">
        <f t="shared" ca="1" si="187"/>
        <v>#VALUE!</v>
      </c>
      <c r="BH262" s="112">
        <f t="shared" ca="1" si="188"/>
        <v>2000</v>
      </c>
      <c r="BI262" s="112">
        <f t="shared" ca="1" si="189"/>
        <v>200</v>
      </c>
      <c r="BJ262" s="157"/>
      <c r="BK262" s="157"/>
      <c r="BL262" s="158" t="str">
        <f>scriv!AI224</f>
        <v/>
      </c>
      <c r="BM262" s="157"/>
      <c r="BN262" s="157" t="str">
        <f t="shared" si="190"/>
        <v>node</v>
      </c>
      <c r="BO262" s="157"/>
      <c r="BP262" s="159">
        <f t="shared" ca="1" si="191"/>
        <v>0</v>
      </c>
      <c r="BQ262" s="159">
        <f t="shared" ca="1" si="192"/>
        <v>0</v>
      </c>
      <c r="BR262" s="159">
        <f t="shared" si="193"/>
        <v>1</v>
      </c>
      <c r="BS262" s="159" t="str">
        <f t="shared" si="194"/>
        <v>symbol</v>
      </c>
      <c r="BT262" s="157" t="str">
        <f ca="1">IF(scriv!V224&lt;&gt;"",scriv!V224,
IF(E262="",IFERROR(VLOOKUP(BL262,$AH$40:$BT$638,39,FALSE),$BT$36),
$BT$37))</f>
        <v>NodeSquare</v>
      </c>
      <c r="BU262" s="166">
        <f t="shared" ca="1" si="195"/>
        <v>2000</v>
      </c>
      <c r="BV262" s="166">
        <f t="shared" ca="1" si="196"/>
        <v>200</v>
      </c>
      <c r="BW262" s="166">
        <f t="shared" ca="1" si="197"/>
        <v>0</v>
      </c>
      <c r="BX262" s="166">
        <f t="shared" ca="1" si="198"/>
        <v>0</v>
      </c>
      <c r="BY262" s="180" t="str">
        <f t="shared" si="199"/>
        <v/>
      </c>
      <c r="BZ262" s="180" t="str">
        <f t="shared" si="200"/>
        <v/>
      </c>
      <c r="CA262" s="81" t="str">
        <f>IF(scriv!E224&lt;&gt;"",scriv!E224,"")</f>
        <v/>
      </c>
      <c r="CB262" s="82">
        <f t="shared" si="165"/>
        <v>0</v>
      </c>
      <c r="CC262" s="82">
        <f t="shared" si="201"/>
        <v>0</v>
      </c>
      <c r="CD262" s="82" t="str">
        <f t="shared" si="202"/>
        <v>-</v>
      </c>
      <c r="CE262" s="82" t="str">
        <f t="shared" si="203"/>
        <v>-</v>
      </c>
      <c r="CF262" s="82" t="str">
        <f t="shared" si="204"/>
        <v>-</v>
      </c>
      <c r="CG262" s="82" t="str">
        <f t="shared" si="205"/>
        <v>-</v>
      </c>
      <c r="CH262" s="82" t="str">
        <f t="shared" si="206"/>
        <v>-</v>
      </c>
      <c r="CI262" s="82" t="str">
        <f t="shared" si="207"/>
        <v>-</v>
      </c>
      <c r="CJ262" s="82" t="str">
        <f t="shared" si="208"/>
        <v>-</v>
      </c>
      <c r="CK262" s="82" t="str">
        <f t="shared" si="209"/>
        <v>-</v>
      </c>
    </row>
    <row r="263" spans="1:89" s="82" customFormat="1" ht="18" customHeight="1">
      <c r="A263" s="81" t="str">
        <f>scriv!AH225</f>
        <v/>
      </c>
      <c r="B263" s="81" t="str">
        <f>IF(scriv!D225&lt;&gt;"",scriv!D225,"")</f>
        <v/>
      </c>
      <c r="C263" s="81" t="str">
        <f>IF( scriv!AL225&lt;&gt;"", IF(D263&lt;&gt;"","connection ","")&amp;scriv!AL225,IF(D263&lt;&gt;"","connection",""))</f>
        <v/>
      </c>
      <c r="D263" s="82" t="str">
        <f>scriv!AJ225</f>
        <v/>
      </c>
      <c r="E263" s="82" t="str">
        <f>scriv!AK225</f>
        <v/>
      </c>
      <c r="F263" s="156">
        <f>ROW()</f>
        <v>263</v>
      </c>
      <c r="I263" s="81" t="str">
        <f>IF(scriv!AA225&lt;&gt;"",scriv!AA225,J263)</f>
        <v/>
      </c>
      <c r="J263" s="81" t="str">
        <f>IF(scriv!AB225&lt;&gt;"",scriv!AB225,"")</f>
        <v/>
      </c>
      <c r="K263" s="82" t="str">
        <f t="shared" si="166"/>
        <v>none</v>
      </c>
      <c r="L263" s="82" t="str">
        <f t="shared" si="167"/>
        <v>+++&amp;speakTT=</v>
      </c>
      <c r="M263" s="82" t="str">
        <f t="shared" si="164"/>
        <v>OpenClose</v>
      </c>
      <c r="N263" s="82" t="str">
        <f t="shared" si="168"/>
        <v/>
      </c>
      <c r="O263" s="119" t="str">
        <f t="shared" si="169"/>
        <v/>
      </c>
      <c r="P263" s="81" t="str">
        <f>IF(scriv!I225&lt;&gt;"",scriv!I225,"")</f>
        <v/>
      </c>
      <c r="Q263" s="81" t="str">
        <f>IF(scriv!J225&lt;&gt;"",scriv!J225,"")</f>
        <v/>
      </c>
      <c r="R263" s="81">
        <f>IF(scriv!K225&lt;&gt;"",scriv!K225,
IF(I263&lt;&gt;"",1,$R$36))</f>
        <v>0</v>
      </c>
      <c r="S263" s="81" t="str">
        <f>IF(scriv!L225&lt;&gt;"",scriv!L225,
IF(scriv!AB225&lt;&gt;"",$S$36,"none"))</f>
        <v>none</v>
      </c>
      <c r="T263" s="81" t="str">
        <f>IF(scriv!Q225&lt;&gt;"",scriv!Q225,"")</f>
        <v/>
      </c>
      <c r="U263" s="81" t="str">
        <f>IF(scriv!R225&lt;&gt;"",scriv!R225,"")</f>
        <v/>
      </c>
      <c r="V263" s="81" t="str">
        <f>IF(scriv!S225&lt;&gt;"",scriv!S225,"")</f>
        <v/>
      </c>
      <c r="W263" s="81" t="str">
        <f>IF(scriv!T225&lt;&gt;"",scriv!T225,"")</f>
        <v/>
      </c>
      <c r="X263" s="81" t="str">
        <f>IF($E263="",
( IF(scriv!AD225&lt;&gt;"", LEFT( scriv!AD225, FIND(",",scriv!AD225)-1) &amp; "=" &amp; $AH263 &amp; RIGHT( scriv!AD225, LEN(scriv!AD225) + 1 - FIND(",",scriv!AD225)),
  IF($X$36&lt;&gt;"",LEFT( X$36, FIND(",",X$36)-1) &amp; "=" &amp; $AH263 &amp; RIGHT( X$36, LEN(X$36) + 1 - FIND(",",X$36)),""))),
IF(scriv!M225&lt;&gt;"", LEFT( scriv!M225, FIND(",",scriv!M225)-1) &amp; "=" &amp; $AH263 &amp; RIGHT( scriv!M225, LEN(scriv!M225) + 1 - FIND(",",scriv!M225)),
LEFT( X$37, FIND(",",X$37)-1) &amp; "=" &amp; $AH263 &amp; RIGHT( X$37, LEN(X$37) + 1 - FIND(",",X$37))))</f>
        <v>fadeOn=,0.6</v>
      </c>
      <c r="Y263" s="81" t="str">
        <f>IF($E263="",
( IF(scriv!AE225&lt;&gt;"", LEFT( scriv!AE225, FIND(",",scriv!AE225)-1) &amp; "=" &amp; $AH263 &amp; RIGHT( scriv!AE225, LEN(scriv!AE225) + 1 - FIND(",",scriv!AE225)),
  IF($Y$36&lt;&gt;"",LEFT( Y$36, FIND(",",Y$36)-1) &amp; "=" &amp; $AH263 &amp; RIGHT( Y$36, LEN(Y$36) + 1 - FIND(",",Y$36)),""))),
IF(scriv!N225&lt;&gt;"", LEFT( scriv!N225, FIND(",",scriv!N225)-1) &amp; "=" &amp; $AH263 &amp; RIGHT( scriv!N225, LEN(scriv!N225) + 1 - FIND(",",scriv!N225)),
LEFT( Y$37, FIND(",",Y$37)-1) &amp; "=" &amp; $AH263 &amp; RIGHT( Y$37, LEN(Y$37) + 1 - FIND(",",Y$37))))</f>
        <v>fadeOff=,0.6</v>
      </c>
      <c r="Z263" s="81" t="str">
        <f>IF($E263="",
( IF(scriv!AF225&lt;&gt;"", LEFT( scriv!AF225, FIND(",",scriv!AF225)-1) &amp; "=" &amp; $AH263 &amp; RIGHT( scriv!AF225, LEN(scriv!AF225) + 1 - FIND(",",scriv!AF225)),
  IF($Z$36&lt;&gt;"",LEFT( Z$36, FIND(",",Z$36)-1) &amp; "=" &amp; $AH263 &amp; RIGHT( Z$36, LEN(Z$36) + 1 - FIND(",",Z$36)),""))),
IF(scriv!O225&lt;&gt;"", LEFT( scriv!O225, FIND(",",scriv!O225)-1) &amp; "=" &amp; $AH263 &amp; RIGHT( scriv!O225, LEN(scriv!O225) + 1 - FIND(",",scriv!O225)),
LEFT( Z$37, FIND(",",Z$37)-1) &amp; "=" &amp; $AH263 &amp; RIGHT( Z$37, LEN(Z$37) + 1 - FIND(",",Z$37))))</f>
        <v>drawOpen=,1.2</v>
      </c>
      <c r="AA263" s="81" t="str">
        <f>IF($E263="",
( IF(scriv!AG225&lt;&gt;"", LEFT( scriv!AG225, FIND(",",scriv!AG225)-1) &amp; "=" &amp; $AH263 &amp; RIGHT( scriv!AG225, LEN(scriv!AG225) + 1 - FIND(",",scriv!AG225)),
  IF($AA$36&lt;&gt;"",LEFT( AA$36, FIND(",",AA$36)-1) &amp; "=" &amp; $AH263 &amp; RIGHT( AA$36, LEN(AA$36) + 1 - FIND(",",AA$36)),""))),
IF(scriv!P225&lt;&gt;"", LEFT( scriv!P225, FIND(",",scriv!P225)-1) &amp; "=" &amp; $AH263 &amp; RIGHT( scriv!P225, LEN(scriv!P225) + 1 - FIND(",",scriv!P225)),
LEFT( AA$37, FIND(",",AA$37)-1) &amp; "=" &amp; $AH263 &amp; RIGHT( AA$37, LEN(AA$37) + 1 - FIND(",",AA$37))))</f>
        <v>drawClose=,1.2</v>
      </c>
      <c r="AB263" s="167" t="str">
        <f t="shared" si="163"/>
        <v>noTitle</v>
      </c>
      <c r="AC263" s="167"/>
      <c r="AD263" s="45"/>
      <c r="AE263" s="168"/>
      <c r="AF263" s="169">
        <f>IF(D263="",scriv!B225,"")</f>
        <v>0</v>
      </c>
      <c r="AG263" s="170" t="str">
        <f t="shared" si="170"/>
        <v/>
      </c>
      <c r="AH263" s="169" t="str">
        <f t="shared" si="171"/>
        <v/>
      </c>
      <c r="AI263" s="169" t="str">
        <f t="shared" si="172"/>
        <v/>
      </c>
      <c r="AJ263" s="86">
        <f>ROUNDDOWN( (LEN(scriv!B225)+1) / 2, 0 )</f>
        <v>0</v>
      </c>
      <c r="AK263" s="82">
        <f t="shared" si="173"/>
        <v>0</v>
      </c>
      <c r="AL263" s="82" t="str">
        <f t="shared" si="174"/>
        <v>-</v>
      </c>
      <c r="AM263" s="82" t="str">
        <f t="shared" si="175"/>
        <v>-</v>
      </c>
      <c r="AN263" s="82" t="str">
        <f t="shared" si="176"/>
        <v>-</v>
      </c>
      <c r="AO263" s="82" t="str">
        <f t="shared" si="177"/>
        <v>-</v>
      </c>
      <c r="AP263" s="82" t="str">
        <f t="shared" si="178"/>
        <v>-</v>
      </c>
      <c r="AQ263" s="82" t="str">
        <f t="shared" si="179"/>
        <v>-</v>
      </c>
      <c r="AR263" s="82" t="str">
        <f t="shared" si="180"/>
        <v>-</v>
      </c>
      <c r="AT263" s="82">
        <f t="shared" si="181"/>
        <v>10</v>
      </c>
      <c r="AU263" s="82" t="str">
        <f ca="1">IF(    MAX(OFFSET(AL263,0,0,MATCH("-",AL263:AL$638,0))) = 0,"",
IFERROR(MAX(OFFSET(AL263,0,0,MATCH("-",AL263:AL$638,0))),""))</f>
        <v/>
      </c>
      <c r="AV263" s="82" t="str">
        <f ca="1">IF(    MAX(OFFSET(AM263,0,0,MATCH("-",AM263:AM$638,0))) = 0,"",
IFERROR(MAX(OFFSET(AM263,0,0,MATCH("-",AM263:AM$638,0))),""))</f>
        <v/>
      </c>
      <c r="AW263" s="82" t="str">
        <f ca="1">IF(    MAX(OFFSET(AN263,0,0,MATCH("-",AN263:AN$638,0))) = 0,"",
IFERROR(MAX(OFFSET(AN263,0,0,MATCH("-",AN263:AN$638,0))),""))</f>
        <v/>
      </c>
      <c r="AX263" s="82" t="str">
        <f ca="1">IF(    MAX(OFFSET(AO263,0,0,MATCH("-",AO263:AO$638,0))) = 0,"",
IFERROR(MAX(OFFSET(AO263,0,0,MATCH("-",AO263:AO$638,0))),""))</f>
        <v/>
      </c>
      <c r="AY263" s="82" t="str">
        <f ca="1">IF(    MAX(OFFSET(AP263,0,0,MATCH("-",AP263:AP$638,0))) = 0,"",
IFERROR(MAX(OFFSET(AP263,0,0,MATCH("-",AP263:AP$638,0))),""))</f>
        <v/>
      </c>
      <c r="AZ263" s="82" t="str">
        <f ca="1">IF(    MAX(OFFSET(AQ263,0,0,MATCH("-",AQ263:AQ$638,0))) = 0,"",
IFERROR(MAX(OFFSET(AQ263,0,0,MATCH("-",AQ263:AQ$638,0))),""))</f>
        <v/>
      </c>
      <c r="BA263" s="82" t="str">
        <f ca="1">IF(    MAX(OFFSET(AR263,0,0,MATCH("-",AR263:AR$638,0))) = 0,"",
IFERROR(MAX(OFFSET(AR263,0,0,MATCH("-",AR263:AR$638,0))),""))</f>
        <v/>
      </c>
      <c r="BB263" s="112">
        <f t="shared" ca="1" si="182"/>
        <v>-198</v>
      </c>
      <c r="BC263" s="111" t="str">
        <f t="shared" ca="1" si="183"/>
        <v>Radius</v>
      </c>
      <c r="BD263" s="112">
        <f t="shared" ca="1" si="184"/>
        <v>0</v>
      </c>
      <c r="BE263" s="111">
        <f t="shared" ca="1" si="185"/>
        <v>200</v>
      </c>
      <c r="BF263" s="113" t="e">
        <f t="shared" ca="1" si="186"/>
        <v>#VALUE!</v>
      </c>
      <c r="BG263" s="113" t="e">
        <f t="shared" ca="1" si="187"/>
        <v>#VALUE!</v>
      </c>
      <c r="BH263" s="112">
        <f t="shared" ca="1" si="188"/>
        <v>2000</v>
      </c>
      <c r="BI263" s="112">
        <f t="shared" ca="1" si="189"/>
        <v>200</v>
      </c>
      <c r="BJ263" s="157"/>
      <c r="BK263" s="157"/>
      <c r="BL263" s="158" t="str">
        <f>scriv!AI225</f>
        <v/>
      </c>
      <c r="BM263" s="157"/>
      <c r="BN263" s="157" t="str">
        <f t="shared" si="190"/>
        <v>node</v>
      </c>
      <c r="BO263" s="157"/>
      <c r="BP263" s="159">
        <f t="shared" ca="1" si="191"/>
        <v>0</v>
      </c>
      <c r="BQ263" s="159">
        <f t="shared" ca="1" si="192"/>
        <v>0</v>
      </c>
      <c r="BR263" s="159">
        <f t="shared" si="193"/>
        <v>1</v>
      </c>
      <c r="BS263" s="159" t="str">
        <f t="shared" si="194"/>
        <v>symbol</v>
      </c>
      <c r="BT263" s="157" t="str">
        <f ca="1">IF(scriv!V225&lt;&gt;"",scriv!V225,
IF(E263="",IFERROR(VLOOKUP(BL263,$AH$40:$BT$638,39,FALSE),$BT$36),
$BT$37))</f>
        <v>NodeSquare</v>
      </c>
      <c r="BU263" s="166">
        <f t="shared" ca="1" si="195"/>
        <v>2000</v>
      </c>
      <c r="BV263" s="166">
        <f t="shared" ca="1" si="196"/>
        <v>200</v>
      </c>
      <c r="BW263" s="166">
        <f t="shared" ca="1" si="197"/>
        <v>0</v>
      </c>
      <c r="BX263" s="166">
        <f t="shared" ca="1" si="198"/>
        <v>0</v>
      </c>
      <c r="BY263" s="180" t="str">
        <f t="shared" si="199"/>
        <v/>
      </c>
      <c r="BZ263" s="180" t="str">
        <f t="shared" si="200"/>
        <v/>
      </c>
      <c r="CA263" s="81" t="str">
        <f>IF(scriv!E225&lt;&gt;"",scriv!E225,"")</f>
        <v/>
      </c>
      <c r="CB263" s="82">
        <f t="shared" si="165"/>
        <v>0</v>
      </c>
      <c r="CC263" s="82">
        <f t="shared" si="201"/>
        <v>0</v>
      </c>
      <c r="CD263" s="82" t="str">
        <f t="shared" si="202"/>
        <v>-</v>
      </c>
      <c r="CE263" s="82" t="str">
        <f t="shared" si="203"/>
        <v>-</v>
      </c>
      <c r="CF263" s="82" t="str">
        <f t="shared" si="204"/>
        <v>-</v>
      </c>
      <c r="CG263" s="82" t="str">
        <f t="shared" si="205"/>
        <v>-</v>
      </c>
      <c r="CH263" s="82" t="str">
        <f t="shared" si="206"/>
        <v>-</v>
      </c>
      <c r="CI263" s="82" t="str">
        <f t="shared" si="207"/>
        <v>-</v>
      </c>
      <c r="CJ263" s="82" t="str">
        <f t="shared" si="208"/>
        <v>-</v>
      </c>
      <c r="CK263" s="82" t="str">
        <f t="shared" si="209"/>
        <v>-</v>
      </c>
    </row>
    <row r="264" spans="1:89" s="82" customFormat="1" ht="18" customHeight="1">
      <c r="A264" s="81" t="str">
        <f>scriv!AH226</f>
        <v/>
      </c>
      <c r="B264" s="81" t="str">
        <f>IF(scriv!D226&lt;&gt;"",scriv!D226,"")</f>
        <v/>
      </c>
      <c r="C264" s="81" t="str">
        <f>IF( scriv!AL226&lt;&gt;"", IF(D264&lt;&gt;"","connection ","")&amp;scriv!AL226,IF(D264&lt;&gt;"","connection",""))</f>
        <v/>
      </c>
      <c r="D264" s="82" t="str">
        <f>scriv!AJ226</f>
        <v/>
      </c>
      <c r="E264" s="82" t="str">
        <f>scriv!AK226</f>
        <v/>
      </c>
      <c r="F264" s="156">
        <f>ROW()</f>
        <v>264</v>
      </c>
      <c r="I264" s="81" t="str">
        <f>IF(scriv!AA226&lt;&gt;"",scriv!AA226,J264)</f>
        <v/>
      </c>
      <c r="J264" s="81" t="str">
        <f>IF(scriv!AB226&lt;&gt;"",scriv!AB226,"")</f>
        <v/>
      </c>
      <c r="K264" s="82" t="str">
        <f t="shared" si="166"/>
        <v>none</v>
      </c>
      <c r="L264" s="82" t="str">
        <f t="shared" si="167"/>
        <v>+++&amp;speakTT=</v>
      </c>
      <c r="M264" s="82" t="str">
        <f t="shared" si="164"/>
        <v>OpenClose</v>
      </c>
      <c r="N264" s="82" t="str">
        <f t="shared" si="168"/>
        <v/>
      </c>
      <c r="O264" s="119" t="str">
        <f t="shared" si="169"/>
        <v/>
      </c>
      <c r="P264" s="81" t="str">
        <f>IF(scriv!I226&lt;&gt;"",scriv!I226,"")</f>
        <v/>
      </c>
      <c r="Q264" s="81" t="str">
        <f>IF(scriv!J226&lt;&gt;"",scriv!J226,"")</f>
        <v/>
      </c>
      <c r="R264" s="81">
        <f>IF(scriv!K226&lt;&gt;"",scriv!K226,
IF(I264&lt;&gt;"",1,$R$36))</f>
        <v>0</v>
      </c>
      <c r="S264" s="81" t="str">
        <f>IF(scriv!L226&lt;&gt;"",scriv!L226,
IF(scriv!AB226&lt;&gt;"",$S$36,"none"))</f>
        <v>none</v>
      </c>
      <c r="T264" s="81" t="str">
        <f>IF(scriv!Q226&lt;&gt;"",scriv!Q226,"")</f>
        <v/>
      </c>
      <c r="U264" s="81" t="str">
        <f>IF(scriv!R226&lt;&gt;"",scriv!R226,"")</f>
        <v/>
      </c>
      <c r="V264" s="81" t="str">
        <f>IF(scriv!S226&lt;&gt;"",scriv!S226,"")</f>
        <v/>
      </c>
      <c r="W264" s="81" t="str">
        <f>IF(scriv!T226&lt;&gt;"",scriv!T226,"")</f>
        <v/>
      </c>
      <c r="X264" s="81" t="str">
        <f>IF($E264="",
( IF(scriv!AD226&lt;&gt;"", LEFT( scriv!AD226, FIND(",",scriv!AD226)-1) &amp; "=" &amp; $AH264 &amp; RIGHT( scriv!AD226, LEN(scriv!AD226) + 1 - FIND(",",scriv!AD226)),
  IF($X$36&lt;&gt;"",LEFT( X$36, FIND(",",X$36)-1) &amp; "=" &amp; $AH264 &amp; RIGHT( X$36, LEN(X$36) + 1 - FIND(",",X$36)),""))),
IF(scriv!M226&lt;&gt;"", LEFT( scriv!M226, FIND(",",scriv!M226)-1) &amp; "=" &amp; $AH264 &amp; RIGHT( scriv!M226, LEN(scriv!M226) + 1 - FIND(",",scriv!M226)),
LEFT( X$37, FIND(",",X$37)-1) &amp; "=" &amp; $AH264 &amp; RIGHT( X$37, LEN(X$37) + 1 - FIND(",",X$37))))</f>
        <v>fadeOn=,0.6</v>
      </c>
      <c r="Y264" s="81" t="str">
        <f>IF($E264="",
( IF(scriv!AE226&lt;&gt;"", LEFT( scriv!AE226, FIND(",",scriv!AE226)-1) &amp; "=" &amp; $AH264 &amp; RIGHT( scriv!AE226, LEN(scriv!AE226) + 1 - FIND(",",scriv!AE226)),
  IF($Y$36&lt;&gt;"",LEFT( Y$36, FIND(",",Y$36)-1) &amp; "=" &amp; $AH264 &amp; RIGHT( Y$36, LEN(Y$36) + 1 - FIND(",",Y$36)),""))),
IF(scriv!N226&lt;&gt;"", LEFT( scriv!N226, FIND(",",scriv!N226)-1) &amp; "=" &amp; $AH264 &amp; RIGHT( scriv!N226, LEN(scriv!N226) + 1 - FIND(",",scriv!N226)),
LEFT( Y$37, FIND(",",Y$37)-1) &amp; "=" &amp; $AH264 &amp; RIGHT( Y$37, LEN(Y$37) + 1 - FIND(",",Y$37))))</f>
        <v>fadeOff=,0.6</v>
      </c>
      <c r="Z264" s="81" t="str">
        <f>IF($E264="",
( IF(scriv!AF226&lt;&gt;"", LEFT( scriv!AF226, FIND(",",scriv!AF226)-1) &amp; "=" &amp; $AH264 &amp; RIGHT( scriv!AF226, LEN(scriv!AF226) + 1 - FIND(",",scriv!AF226)),
  IF($Z$36&lt;&gt;"",LEFT( Z$36, FIND(",",Z$36)-1) &amp; "=" &amp; $AH264 &amp; RIGHT( Z$36, LEN(Z$36) + 1 - FIND(",",Z$36)),""))),
IF(scriv!O226&lt;&gt;"", LEFT( scriv!O226, FIND(",",scriv!O226)-1) &amp; "=" &amp; $AH264 &amp; RIGHT( scriv!O226, LEN(scriv!O226) + 1 - FIND(",",scriv!O226)),
LEFT( Z$37, FIND(",",Z$37)-1) &amp; "=" &amp; $AH264 &amp; RIGHT( Z$37, LEN(Z$37) + 1 - FIND(",",Z$37))))</f>
        <v>drawOpen=,1.2</v>
      </c>
      <c r="AA264" s="81" t="str">
        <f>IF($E264="",
( IF(scriv!AG226&lt;&gt;"", LEFT( scriv!AG226, FIND(",",scriv!AG226)-1) &amp; "=" &amp; $AH264 &amp; RIGHT( scriv!AG226, LEN(scriv!AG226) + 1 - FIND(",",scriv!AG226)),
  IF($AA$36&lt;&gt;"",LEFT( AA$36, FIND(",",AA$36)-1) &amp; "=" &amp; $AH264 &amp; RIGHT( AA$36, LEN(AA$36) + 1 - FIND(",",AA$36)),""))),
IF(scriv!P226&lt;&gt;"", LEFT( scriv!P226, FIND(",",scriv!P226)-1) &amp; "=" &amp; $AH264 &amp; RIGHT( scriv!P226, LEN(scriv!P226) + 1 - FIND(",",scriv!P226)),
LEFT( AA$37, FIND(",",AA$37)-1) &amp; "=" &amp; $AH264 &amp; RIGHT( AA$37, LEN(AA$37) + 1 - FIND(",",AA$37))))</f>
        <v>drawClose=,1.2</v>
      </c>
      <c r="AB264" s="167" t="str">
        <f t="shared" si="163"/>
        <v>noTitle</v>
      </c>
      <c r="AC264" s="167"/>
      <c r="AD264" s="45"/>
      <c r="AE264" s="168"/>
      <c r="AF264" s="169">
        <f>IF(D264="",scriv!B226,"")</f>
        <v>0</v>
      </c>
      <c r="AG264" s="170" t="str">
        <f t="shared" si="170"/>
        <v/>
      </c>
      <c r="AH264" s="169" t="str">
        <f t="shared" si="171"/>
        <v/>
      </c>
      <c r="AI264" s="169" t="str">
        <f t="shared" si="172"/>
        <v/>
      </c>
      <c r="AJ264" s="86">
        <f>ROUNDDOWN( (LEN(scriv!B226)+1) / 2, 0 )</f>
        <v>0</v>
      </c>
      <c r="AK264" s="82">
        <f t="shared" si="173"/>
        <v>0</v>
      </c>
      <c r="AL264" s="82" t="str">
        <f t="shared" si="174"/>
        <v>-</v>
      </c>
      <c r="AM264" s="82" t="str">
        <f t="shared" si="175"/>
        <v>-</v>
      </c>
      <c r="AN264" s="82" t="str">
        <f t="shared" si="176"/>
        <v>-</v>
      </c>
      <c r="AO264" s="82" t="str">
        <f t="shared" si="177"/>
        <v>-</v>
      </c>
      <c r="AP264" s="82" t="str">
        <f t="shared" si="178"/>
        <v>-</v>
      </c>
      <c r="AQ264" s="82" t="str">
        <f t="shared" si="179"/>
        <v>-</v>
      </c>
      <c r="AR264" s="82" t="str">
        <f t="shared" si="180"/>
        <v>-</v>
      </c>
      <c r="AT264" s="82">
        <f t="shared" si="181"/>
        <v>10</v>
      </c>
      <c r="AU264" s="82" t="str">
        <f ca="1">IF(    MAX(OFFSET(AL264,0,0,MATCH("-",AL264:AL$638,0))) = 0,"",
IFERROR(MAX(OFFSET(AL264,0,0,MATCH("-",AL264:AL$638,0))),""))</f>
        <v/>
      </c>
      <c r="AV264" s="82" t="str">
        <f ca="1">IF(    MAX(OFFSET(AM264,0,0,MATCH("-",AM264:AM$638,0))) = 0,"",
IFERROR(MAX(OFFSET(AM264,0,0,MATCH("-",AM264:AM$638,0))),""))</f>
        <v/>
      </c>
      <c r="AW264" s="82" t="str">
        <f ca="1">IF(    MAX(OFFSET(AN264,0,0,MATCH("-",AN264:AN$638,0))) = 0,"",
IFERROR(MAX(OFFSET(AN264,0,0,MATCH("-",AN264:AN$638,0))),""))</f>
        <v/>
      </c>
      <c r="AX264" s="82" t="str">
        <f ca="1">IF(    MAX(OFFSET(AO264,0,0,MATCH("-",AO264:AO$638,0))) = 0,"",
IFERROR(MAX(OFFSET(AO264,0,0,MATCH("-",AO264:AO$638,0))),""))</f>
        <v/>
      </c>
      <c r="AY264" s="82" t="str">
        <f ca="1">IF(    MAX(OFFSET(AP264,0,0,MATCH("-",AP264:AP$638,0))) = 0,"",
IFERROR(MAX(OFFSET(AP264,0,0,MATCH("-",AP264:AP$638,0))),""))</f>
        <v/>
      </c>
      <c r="AZ264" s="82" t="str">
        <f ca="1">IF(    MAX(OFFSET(AQ264,0,0,MATCH("-",AQ264:AQ$638,0))) = 0,"",
IFERROR(MAX(OFFSET(AQ264,0,0,MATCH("-",AQ264:AQ$638,0))),""))</f>
        <v/>
      </c>
      <c r="BA264" s="82" t="str">
        <f ca="1">IF(    MAX(OFFSET(AR264,0,0,MATCH("-",AR264:AR$638,0))) = 0,"",
IFERROR(MAX(OFFSET(AR264,0,0,MATCH("-",AR264:AR$638,0))),""))</f>
        <v/>
      </c>
      <c r="BB264" s="112">
        <f t="shared" ca="1" si="182"/>
        <v>-198</v>
      </c>
      <c r="BC264" s="111" t="str">
        <f t="shared" ca="1" si="183"/>
        <v>Radius</v>
      </c>
      <c r="BD264" s="112">
        <f t="shared" ca="1" si="184"/>
        <v>0</v>
      </c>
      <c r="BE264" s="111">
        <f t="shared" ca="1" si="185"/>
        <v>200</v>
      </c>
      <c r="BF264" s="113" t="e">
        <f t="shared" ca="1" si="186"/>
        <v>#VALUE!</v>
      </c>
      <c r="BG264" s="113" t="e">
        <f t="shared" ca="1" si="187"/>
        <v>#VALUE!</v>
      </c>
      <c r="BH264" s="112">
        <f t="shared" ca="1" si="188"/>
        <v>2000</v>
      </c>
      <c r="BI264" s="112">
        <f t="shared" ca="1" si="189"/>
        <v>200</v>
      </c>
      <c r="BJ264" s="157"/>
      <c r="BK264" s="157"/>
      <c r="BL264" s="158" t="str">
        <f>scriv!AI226</f>
        <v/>
      </c>
      <c r="BM264" s="157"/>
      <c r="BN264" s="157" t="str">
        <f t="shared" si="190"/>
        <v>node</v>
      </c>
      <c r="BO264" s="157"/>
      <c r="BP264" s="159">
        <f t="shared" ca="1" si="191"/>
        <v>0</v>
      </c>
      <c r="BQ264" s="159">
        <f t="shared" ca="1" si="192"/>
        <v>0</v>
      </c>
      <c r="BR264" s="159">
        <f t="shared" si="193"/>
        <v>1</v>
      </c>
      <c r="BS264" s="159" t="str">
        <f t="shared" si="194"/>
        <v>symbol</v>
      </c>
      <c r="BT264" s="157" t="str">
        <f ca="1">IF(scriv!V226&lt;&gt;"",scriv!V226,
IF(E264="",IFERROR(VLOOKUP(BL264,$AH$40:$BT$638,39,FALSE),$BT$36),
$BT$37))</f>
        <v>NodeSquare</v>
      </c>
      <c r="BU264" s="166">
        <f t="shared" ca="1" si="195"/>
        <v>2000</v>
      </c>
      <c r="BV264" s="166">
        <f t="shared" ca="1" si="196"/>
        <v>200</v>
      </c>
      <c r="BW264" s="166">
        <f t="shared" ca="1" si="197"/>
        <v>0</v>
      </c>
      <c r="BX264" s="166">
        <f t="shared" ca="1" si="198"/>
        <v>0</v>
      </c>
      <c r="BY264" s="180" t="str">
        <f t="shared" si="199"/>
        <v/>
      </c>
      <c r="BZ264" s="180" t="str">
        <f t="shared" si="200"/>
        <v/>
      </c>
      <c r="CA264" s="81" t="str">
        <f>IF(scriv!E226&lt;&gt;"",scriv!E226,"")</f>
        <v/>
      </c>
      <c r="CB264" s="82">
        <f t="shared" si="165"/>
        <v>0</v>
      </c>
      <c r="CC264" s="82">
        <f t="shared" si="201"/>
        <v>0</v>
      </c>
      <c r="CD264" s="82" t="str">
        <f t="shared" si="202"/>
        <v>-</v>
      </c>
      <c r="CE264" s="82" t="str">
        <f t="shared" si="203"/>
        <v>-</v>
      </c>
      <c r="CF264" s="82" t="str">
        <f t="shared" si="204"/>
        <v>-</v>
      </c>
      <c r="CG264" s="82" t="str">
        <f t="shared" si="205"/>
        <v>-</v>
      </c>
      <c r="CH264" s="82" t="str">
        <f t="shared" si="206"/>
        <v>-</v>
      </c>
      <c r="CI264" s="82" t="str">
        <f t="shared" si="207"/>
        <v>-</v>
      </c>
      <c r="CJ264" s="82" t="str">
        <f t="shared" si="208"/>
        <v>-</v>
      </c>
      <c r="CK264" s="82" t="str">
        <f t="shared" si="209"/>
        <v>-</v>
      </c>
    </row>
    <row r="265" spans="1:89" s="82" customFormat="1" ht="18" customHeight="1">
      <c r="A265" s="81" t="str">
        <f>scriv!AH227</f>
        <v/>
      </c>
      <c r="B265" s="81" t="str">
        <f>IF(scriv!D227&lt;&gt;"",scriv!D227,"")</f>
        <v/>
      </c>
      <c r="C265" s="81" t="str">
        <f>IF( scriv!AL227&lt;&gt;"", IF(D265&lt;&gt;"","connection ","")&amp;scriv!AL227,IF(D265&lt;&gt;"","connection",""))</f>
        <v/>
      </c>
      <c r="D265" s="82" t="str">
        <f>scriv!AJ227</f>
        <v/>
      </c>
      <c r="E265" s="82" t="str">
        <f>scriv!AK227</f>
        <v/>
      </c>
      <c r="F265" s="156">
        <f>ROW()</f>
        <v>265</v>
      </c>
      <c r="I265" s="81" t="str">
        <f>IF(scriv!AA227&lt;&gt;"",scriv!AA227,J265)</f>
        <v/>
      </c>
      <c r="J265" s="81" t="str">
        <f>IF(scriv!AB227&lt;&gt;"",scriv!AB227,"")</f>
        <v/>
      </c>
      <c r="K265" s="82" t="str">
        <f t="shared" si="166"/>
        <v>none</v>
      </c>
      <c r="L265" s="82" t="str">
        <f t="shared" si="167"/>
        <v>+++&amp;speakTT=</v>
      </c>
      <c r="M265" s="82" t="str">
        <f t="shared" si="164"/>
        <v>OpenClose</v>
      </c>
      <c r="N265" s="82" t="str">
        <f t="shared" si="168"/>
        <v/>
      </c>
      <c r="O265" s="119" t="str">
        <f t="shared" si="169"/>
        <v/>
      </c>
      <c r="P265" s="81" t="str">
        <f>IF(scriv!I227&lt;&gt;"",scriv!I227,"")</f>
        <v/>
      </c>
      <c r="Q265" s="81" t="str">
        <f>IF(scriv!J227&lt;&gt;"",scriv!J227,"")</f>
        <v/>
      </c>
      <c r="R265" s="81">
        <f>IF(scriv!K227&lt;&gt;"",scriv!K227,
IF(I265&lt;&gt;"",1,$R$36))</f>
        <v>0</v>
      </c>
      <c r="S265" s="81" t="str">
        <f>IF(scriv!L227&lt;&gt;"",scriv!L227,
IF(scriv!AB227&lt;&gt;"",$S$36,"none"))</f>
        <v>none</v>
      </c>
      <c r="T265" s="81" t="str">
        <f>IF(scriv!Q227&lt;&gt;"",scriv!Q227,"")</f>
        <v/>
      </c>
      <c r="U265" s="81" t="str">
        <f>IF(scriv!R227&lt;&gt;"",scriv!R227,"")</f>
        <v/>
      </c>
      <c r="V265" s="81" t="str">
        <f>IF(scriv!S227&lt;&gt;"",scriv!S227,"")</f>
        <v/>
      </c>
      <c r="W265" s="81" t="str">
        <f>IF(scriv!T227&lt;&gt;"",scriv!T227,"")</f>
        <v/>
      </c>
      <c r="X265" s="81" t="str">
        <f>IF($E265="",
( IF(scriv!AD227&lt;&gt;"", LEFT( scriv!AD227, FIND(",",scriv!AD227)-1) &amp; "=" &amp; $AH265 &amp; RIGHT( scriv!AD227, LEN(scriv!AD227) + 1 - FIND(",",scriv!AD227)),
  IF($X$36&lt;&gt;"",LEFT( X$36, FIND(",",X$36)-1) &amp; "=" &amp; $AH265 &amp; RIGHT( X$36, LEN(X$36) + 1 - FIND(",",X$36)),""))),
IF(scriv!M227&lt;&gt;"", LEFT( scriv!M227, FIND(",",scriv!M227)-1) &amp; "=" &amp; $AH265 &amp; RIGHT( scriv!M227, LEN(scriv!M227) + 1 - FIND(",",scriv!M227)),
LEFT( X$37, FIND(",",X$37)-1) &amp; "=" &amp; $AH265 &amp; RIGHT( X$37, LEN(X$37) + 1 - FIND(",",X$37))))</f>
        <v>fadeOn=,0.6</v>
      </c>
      <c r="Y265" s="81" t="str">
        <f>IF($E265="",
( IF(scriv!AE227&lt;&gt;"", LEFT( scriv!AE227, FIND(",",scriv!AE227)-1) &amp; "=" &amp; $AH265 &amp; RIGHT( scriv!AE227, LEN(scriv!AE227) + 1 - FIND(",",scriv!AE227)),
  IF($Y$36&lt;&gt;"",LEFT( Y$36, FIND(",",Y$36)-1) &amp; "=" &amp; $AH265 &amp; RIGHT( Y$36, LEN(Y$36) + 1 - FIND(",",Y$36)),""))),
IF(scriv!N227&lt;&gt;"", LEFT( scriv!N227, FIND(",",scriv!N227)-1) &amp; "=" &amp; $AH265 &amp; RIGHT( scriv!N227, LEN(scriv!N227) + 1 - FIND(",",scriv!N227)),
LEFT( Y$37, FIND(",",Y$37)-1) &amp; "=" &amp; $AH265 &amp; RIGHT( Y$37, LEN(Y$37) + 1 - FIND(",",Y$37))))</f>
        <v>fadeOff=,0.6</v>
      </c>
      <c r="Z265" s="81" t="str">
        <f>IF($E265="",
( IF(scriv!AF227&lt;&gt;"", LEFT( scriv!AF227, FIND(",",scriv!AF227)-1) &amp; "=" &amp; $AH265 &amp; RIGHT( scriv!AF227, LEN(scriv!AF227) + 1 - FIND(",",scriv!AF227)),
  IF($Z$36&lt;&gt;"",LEFT( Z$36, FIND(",",Z$36)-1) &amp; "=" &amp; $AH265 &amp; RIGHT( Z$36, LEN(Z$36) + 1 - FIND(",",Z$36)),""))),
IF(scriv!O227&lt;&gt;"", LEFT( scriv!O227, FIND(",",scriv!O227)-1) &amp; "=" &amp; $AH265 &amp; RIGHT( scriv!O227, LEN(scriv!O227) + 1 - FIND(",",scriv!O227)),
LEFT( Z$37, FIND(",",Z$37)-1) &amp; "=" &amp; $AH265 &amp; RIGHT( Z$37, LEN(Z$37) + 1 - FIND(",",Z$37))))</f>
        <v>drawOpen=,1.2</v>
      </c>
      <c r="AA265" s="81" t="str">
        <f>IF($E265="",
( IF(scriv!AG227&lt;&gt;"", LEFT( scriv!AG227, FIND(",",scriv!AG227)-1) &amp; "=" &amp; $AH265 &amp; RIGHT( scriv!AG227, LEN(scriv!AG227) + 1 - FIND(",",scriv!AG227)),
  IF($AA$36&lt;&gt;"",LEFT( AA$36, FIND(",",AA$36)-1) &amp; "=" &amp; $AH265 &amp; RIGHT( AA$36, LEN(AA$36) + 1 - FIND(",",AA$36)),""))),
IF(scriv!P227&lt;&gt;"", LEFT( scriv!P227, FIND(",",scriv!P227)-1) &amp; "=" &amp; $AH265 &amp; RIGHT( scriv!P227, LEN(scriv!P227) + 1 - FIND(",",scriv!P227)),
LEFT( AA$37, FIND(",",AA$37)-1) &amp; "=" &amp; $AH265 &amp; RIGHT( AA$37, LEN(AA$37) + 1 - FIND(",",AA$37))))</f>
        <v>drawClose=,1.2</v>
      </c>
      <c r="AB265" s="167" t="str">
        <f t="shared" si="163"/>
        <v>noTitle</v>
      </c>
      <c r="AC265" s="167"/>
      <c r="AD265" s="45"/>
      <c r="AE265" s="168"/>
      <c r="AF265" s="169">
        <f>IF(D265="",scriv!B227,"")</f>
        <v>0</v>
      </c>
      <c r="AG265" s="170" t="str">
        <f t="shared" si="170"/>
        <v/>
      </c>
      <c r="AH265" s="169" t="str">
        <f t="shared" si="171"/>
        <v/>
      </c>
      <c r="AI265" s="169" t="str">
        <f t="shared" si="172"/>
        <v/>
      </c>
      <c r="AJ265" s="86">
        <f>ROUNDDOWN( (LEN(scriv!B227)+1) / 2, 0 )</f>
        <v>0</v>
      </c>
      <c r="AK265" s="82">
        <f t="shared" si="173"/>
        <v>0</v>
      </c>
      <c r="AL265" s="82" t="str">
        <f t="shared" si="174"/>
        <v>-</v>
      </c>
      <c r="AM265" s="82" t="str">
        <f t="shared" si="175"/>
        <v>-</v>
      </c>
      <c r="AN265" s="82" t="str">
        <f t="shared" si="176"/>
        <v>-</v>
      </c>
      <c r="AO265" s="82" t="str">
        <f t="shared" si="177"/>
        <v>-</v>
      </c>
      <c r="AP265" s="82" t="str">
        <f t="shared" si="178"/>
        <v>-</v>
      </c>
      <c r="AQ265" s="82" t="str">
        <f t="shared" si="179"/>
        <v>-</v>
      </c>
      <c r="AR265" s="82" t="str">
        <f t="shared" si="180"/>
        <v>-</v>
      </c>
      <c r="AT265" s="82">
        <f t="shared" si="181"/>
        <v>10</v>
      </c>
      <c r="AU265" s="82" t="str">
        <f ca="1">IF(    MAX(OFFSET(AL265,0,0,MATCH("-",AL265:AL$638,0))) = 0,"",
IFERROR(MAX(OFFSET(AL265,0,0,MATCH("-",AL265:AL$638,0))),""))</f>
        <v/>
      </c>
      <c r="AV265" s="82" t="str">
        <f ca="1">IF(    MAX(OFFSET(AM265,0,0,MATCH("-",AM265:AM$638,0))) = 0,"",
IFERROR(MAX(OFFSET(AM265,0,0,MATCH("-",AM265:AM$638,0))),""))</f>
        <v/>
      </c>
      <c r="AW265" s="82" t="str">
        <f ca="1">IF(    MAX(OFFSET(AN265,0,0,MATCH("-",AN265:AN$638,0))) = 0,"",
IFERROR(MAX(OFFSET(AN265,0,0,MATCH("-",AN265:AN$638,0))),""))</f>
        <v/>
      </c>
      <c r="AX265" s="82" t="str">
        <f ca="1">IF(    MAX(OFFSET(AO265,0,0,MATCH("-",AO265:AO$638,0))) = 0,"",
IFERROR(MAX(OFFSET(AO265,0,0,MATCH("-",AO265:AO$638,0))),""))</f>
        <v/>
      </c>
      <c r="AY265" s="82" t="str">
        <f ca="1">IF(    MAX(OFFSET(AP265,0,0,MATCH("-",AP265:AP$638,0))) = 0,"",
IFERROR(MAX(OFFSET(AP265,0,0,MATCH("-",AP265:AP$638,0))),""))</f>
        <v/>
      </c>
      <c r="AZ265" s="82" t="str">
        <f ca="1">IF(    MAX(OFFSET(AQ265,0,0,MATCH("-",AQ265:AQ$638,0))) = 0,"",
IFERROR(MAX(OFFSET(AQ265,0,0,MATCH("-",AQ265:AQ$638,0))),""))</f>
        <v/>
      </c>
      <c r="BA265" s="82" t="str">
        <f ca="1">IF(    MAX(OFFSET(AR265,0,0,MATCH("-",AR265:AR$638,0))) = 0,"",
IFERROR(MAX(OFFSET(AR265,0,0,MATCH("-",AR265:AR$638,0))),""))</f>
        <v/>
      </c>
      <c r="BB265" s="112">
        <f t="shared" ca="1" si="182"/>
        <v>-198</v>
      </c>
      <c r="BC265" s="111" t="str">
        <f t="shared" ca="1" si="183"/>
        <v>Radius</v>
      </c>
      <c r="BD265" s="112">
        <f t="shared" ca="1" si="184"/>
        <v>0</v>
      </c>
      <c r="BE265" s="111">
        <f t="shared" ca="1" si="185"/>
        <v>200</v>
      </c>
      <c r="BF265" s="113" t="e">
        <f t="shared" ca="1" si="186"/>
        <v>#VALUE!</v>
      </c>
      <c r="BG265" s="113" t="e">
        <f t="shared" ca="1" si="187"/>
        <v>#VALUE!</v>
      </c>
      <c r="BH265" s="112">
        <f t="shared" ca="1" si="188"/>
        <v>2000</v>
      </c>
      <c r="BI265" s="112">
        <f t="shared" ca="1" si="189"/>
        <v>200</v>
      </c>
      <c r="BJ265" s="157"/>
      <c r="BK265" s="157"/>
      <c r="BL265" s="158" t="str">
        <f>scriv!AI227</f>
        <v/>
      </c>
      <c r="BM265" s="157"/>
      <c r="BN265" s="157" t="str">
        <f t="shared" si="190"/>
        <v>node</v>
      </c>
      <c r="BO265" s="157"/>
      <c r="BP265" s="159">
        <f t="shared" ca="1" si="191"/>
        <v>0</v>
      </c>
      <c r="BQ265" s="159">
        <f t="shared" ca="1" si="192"/>
        <v>0</v>
      </c>
      <c r="BR265" s="159">
        <f t="shared" si="193"/>
        <v>1</v>
      </c>
      <c r="BS265" s="159" t="str">
        <f t="shared" si="194"/>
        <v>symbol</v>
      </c>
      <c r="BT265" s="157" t="str">
        <f ca="1">IF(scriv!V227&lt;&gt;"",scriv!V227,
IF(E265="",IFERROR(VLOOKUP(BL265,$AH$40:$BT$638,39,FALSE),$BT$36),
$BT$37))</f>
        <v>NodeSquare</v>
      </c>
      <c r="BU265" s="166">
        <f t="shared" ca="1" si="195"/>
        <v>2000</v>
      </c>
      <c r="BV265" s="166">
        <f t="shared" ca="1" si="196"/>
        <v>200</v>
      </c>
      <c r="BW265" s="166">
        <f t="shared" ca="1" si="197"/>
        <v>0</v>
      </c>
      <c r="BX265" s="166">
        <f t="shared" ca="1" si="198"/>
        <v>0</v>
      </c>
      <c r="BY265" s="180" t="str">
        <f t="shared" si="199"/>
        <v/>
      </c>
      <c r="BZ265" s="180" t="str">
        <f t="shared" si="200"/>
        <v/>
      </c>
      <c r="CA265" s="81" t="str">
        <f>IF(scriv!E227&lt;&gt;"",scriv!E227,"")</f>
        <v/>
      </c>
      <c r="CB265" s="82">
        <f t="shared" si="165"/>
        <v>0</v>
      </c>
      <c r="CC265" s="82">
        <f t="shared" si="201"/>
        <v>0</v>
      </c>
      <c r="CD265" s="82" t="str">
        <f t="shared" si="202"/>
        <v>-</v>
      </c>
      <c r="CE265" s="82" t="str">
        <f t="shared" si="203"/>
        <v>-</v>
      </c>
      <c r="CF265" s="82" t="str">
        <f t="shared" si="204"/>
        <v>-</v>
      </c>
      <c r="CG265" s="82" t="str">
        <f t="shared" si="205"/>
        <v>-</v>
      </c>
      <c r="CH265" s="82" t="str">
        <f t="shared" si="206"/>
        <v>-</v>
      </c>
      <c r="CI265" s="82" t="str">
        <f t="shared" si="207"/>
        <v>-</v>
      </c>
      <c r="CJ265" s="82" t="str">
        <f t="shared" si="208"/>
        <v>-</v>
      </c>
      <c r="CK265" s="82" t="str">
        <f t="shared" si="209"/>
        <v>-</v>
      </c>
    </row>
    <row r="266" spans="1:89" s="82" customFormat="1" ht="18" customHeight="1">
      <c r="A266" s="81" t="str">
        <f>scriv!AH228</f>
        <v/>
      </c>
      <c r="B266" s="81" t="str">
        <f>IF(scriv!D228&lt;&gt;"",scriv!D228,"")</f>
        <v/>
      </c>
      <c r="C266" s="81" t="str">
        <f>IF( scriv!AL228&lt;&gt;"", IF(D266&lt;&gt;"","connection ","")&amp;scriv!AL228,IF(D266&lt;&gt;"","connection",""))</f>
        <v/>
      </c>
      <c r="D266" s="82" t="str">
        <f>scriv!AJ228</f>
        <v/>
      </c>
      <c r="E266" s="82" t="str">
        <f>scriv!AK228</f>
        <v/>
      </c>
      <c r="F266" s="156">
        <f>ROW()</f>
        <v>266</v>
      </c>
      <c r="I266" s="81" t="str">
        <f>IF(scriv!AA228&lt;&gt;"",scriv!AA228,J266)</f>
        <v/>
      </c>
      <c r="J266" s="81" t="str">
        <f>IF(scriv!AB228&lt;&gt;"",scriv!AB228,"")</f>
        <v/>
      </c>
      <c r="K266" s="82" t="str">
        <f t="shared" si="166"/>
        <v>none</v>
      </c>
      <c r="L266" s="82" t="str">
        <f t="shared" si="167"/>
        <v>+++&amp;speakTT=</v>
      </c>
      <c r="M266" s="82" t="str">
        <f t="shared" si="164"/>
        <v>OpenClose</v>
      </c>
      <c r="N266" s="82" t="str">
        <f t="shared" si="168"/>
        <v/>
      </c>
      <c r="O266" s="119" t="str">
        <f t="shared" si="169"/>
        <v/>
      </c>
      <c r="P266" s="81" t="str">
        <f>IF(scriv!I228&lt;&gt;"",scriv!I228,"")</f>
        <v/>
      </c>
      <c r="Q266" s="81" t="str">
        <f>IF(scriv!J228&lt;&gt;"",scriv!J228,"")</f>
        <v/>
      </c>
      <c r="R266" s="81">
        <f>IF(scriv!K228&lt;&gt;"",scriv!K228,
IF(I266&lt;&gt;"",1,$R$36))</f>
        <v>0</v>
      </c>
      <c r="S266" s="81" t="str">
        <f>IF(scriv!L228&lt;&gt;"",scriv!L228,
IF(scriv!AB228&lt;&gt;"",$S$36,"none"))</f>
        <v>none</v>
      </c>
      <c r="T266" s="81" t="str">
        <f>IF(scriv!Q228&lt;&gt;"",scriv!Q228,"")</f>
        <v/>
      </c>
      <c r="U266" s="81" t="str">
        <f>IF(scriv!R228&lt;&gt;"",scriv!R228,"")</f>
        <v/>
      </c>
      <c r="V266" s="81" t="str">
        <f>IF(scriv!S228&lt;&gt;"",scriv!S228,"")</f>
        <v/>
      </c>
      <c r="W266" s="81" t="str">
        <f>IF(scriv!T228&lt;&gt;"",scriv!T228,"")</f>
        <v/>
      </c>
      <c r="X266" s="81" t="str">
        <f>IF($E266="",
( IF(scriv!AD228&lt;&gt;"", LEFT( scriv!AD228, FIND(",",scriv!AD228)-1) &amp; "=" &amp; $AH266 &amp; RIGHT( scriv!AD228, LEN(scriv!AD228) + 1 - FIND(",",scriv!AD228)),
  IF($X$36&lt;&gt;"",LEFT( X$36, FIND(",",X$36)-1) &amp; "=" &amp; $AH266 &amp; RIGHT( X$36, LEN(X$36) + 1 - FIND(",",X$36)),""))),
IF(scriv!M228&lt;&gt;"", LEFT( scriv!M228, FIND(",",scriv!M228)-1) &amp; "=" &amp; $AH266 &amp; RIGHT( scriv!M228, LEN(scriv!M228) + 1 - FIND(",",scriv!M228)),
LEFT( X$37, FIND(",",X$37)-1) &amp; "=" &amp; $AH266 &amp; RIGHT( X$37, LEN(X$37) + 1 - FIND(",",X$37))))</f>
        <v>fadeOn=,0.6</v>
      </c>
      <c r="Y266" s="81" t="str">
        <f>IF($E266="",
( IF(scriv!AE228&lt;&gt;"", LEFT( scriv!AE228, FIND(",",scriv!AE228)-1) &amp; "=" &amp; $AH266 &amp; RIGHT( scriv!AE228, LEN(scriv!AE228) + 1 - FIND(",",scriv!AE228)),
  IF($Y$36&lt;&gt;"",LEFT( Y$36, FIND(",",Y$36)-1) &amp; "=" &amp; $AH266 &amp; RIGHT( Y$36, LEN(Y$36) + 1 - FIND(",",Y$36)),""))),
IF(scriv!N228&lt;&gt;"", LEFT( scriv!N228, FIND(",",scriv!N228)-1) &amp; "=" &amp; $AH266 &amp; RIGHT( scriv!N228, LEN(scriv!N228) + 1 - FIND(",",scriv!N228)),
LEFT( Y$37, FIND(",",Y$37)-1) &amp; "=" &amp; $AH266 &amp; RIGHT( Y$37, LEN(Y$37) + 1 - FIND(",",Y$37))))</f>
        <v>fadeOff=,0.6</v>
      </c>
      <c r="Z266" s="81" t="str">
        <f>IF($E266="",
( IF(scriv!AF228&lt;&gt;"", LEFT( scriv!AF228, FIND(",",scriv!AF228)-1) &amp; "=" &amp; $AH266 &amp; RIGHT( scriv!AF228, LEN(scriv!AF228) + 1 - FIND(",",scriv!AF228)),
  IF($Z$36&lt;&gt;"",LEFT( Z$36, FIND(",",Z$36)-1) &amp; "=" &amp; $AH266 &amp; RIGHT( Z$36, LEN(Z$36) + 1 - FIND(",",Z$36)),""))),
IF(scriv!O228&lt;&gt;"", LEFT( scriv!O228, FIND(",",scriv!O228)-1) &amp; "=" &amp; $AH266 &amp; RIGHT( scriv!O228, LEN(scriv!O228) + 1 - FIND(",",scriv!O228)),
LEFT( Z$37, FIND(",",Z$37)-1) &amp; "=" &amp; $AH266 &amp; RIGHT( Z$37, LEN(Z$37) + 1 - FIND(",",Z$37))))</f>
        <v>drawOpen=,1.2</v>
      </c>
      <c r="AA266" s="81" t="str">
        <f>IF($E266="",
( IF(scriv!AG228&lt;&gt;"", LEFT( scriv!AG228, FIND(",",scriv!AG228)-1) &amp; "=" &amp; $AH266 &amp; RIGHT( scriv!AG228, LEN(scriv!AG228) + 1 - FIND(",",scriv!AG228)),
  IF($AA$36&lt;&gt;"",LEFT( AA$36, FIND(",",AA$36)-1) &amp; "=" &amp; $AH266 &amp; RIGHT( AA$36, LEN(AA$36) + 1 - FIND(",",AA$36)),""))),
IF(scriv!P228&lt;&gt;"", LEFT( scriv!P228, FIND(",",scriv!P228)-1) &amp; "=" &amp; $AH266 &amp; RIGHT( scriv!P228, LEN(scriv!P228) + 1 - FIND(",",scriv!P228)),
LEFT( AA$37, FIND(",",AA$37)-1) &amp; "=" &amp; $AH266 &amp; RIGHT( AA$37, LEN(AA$37) + 1 - FIND(",",AA$37))))</f>
        <v>drawClose=,1.2</v>
      </c>
      <c r="AB266" s="167" t="str">
        <f t="shared" si="163"/>
        <v>noTitle</v>
      </c>
      <c r="AC266" s="167"/>
      <c r="AD266" s="45"/>
      <c r="AE266" s="168"/>
      <c r="AF266" s="169">
        <f>IF(D266="",scriv!B228,"")</f>
        <v>0</v>
      </c>
      <c r="AG266" s="170" t="str">
        <f t="shared" si="170"/>
        <v/>
      </c>
      <c r="AH266" s="169" t="str">
        <f t="shared" si="171"/>
        <v/>
      </c>
      <c r="AI266" s="169" t="str">
        <f t="shared" si="172"/>
        <v/>
      </c>
      <c r="AJ266" s="86">
        <f>ROUNDDOWN( (LEN(scriv!B228)+1) / 2, 0 )</f>
        <v>0</v>
      </c>
      <c r="AK266" s="82">
        <f t="shared" si="173"/>
        <v>0</v>
      </c>
      <c r="AL266" s="82" t="str">
        <f t="shared" si="174"/>
        <v>-</v>
      </c>
      <c r="AM266" s="82" t="str">
        <f t="shared" si="175"/>
        <v>-</v>
      </c>
      <c r="AN266" s="82" t="str">
        <f t="shared" si="176"/>
        <v>-</v>
      </c>
      <c r="AO266" s="82" t="str">
        <f t="shared" si="177"/>
        <v>-</v>
      </c>
      <c r="AP266" s="82" t="str">
        <f t="shared" si="178"/>
        <v>-</v>
      </c>
      <c r="AQ266" s="82" t="str">
        <f t="shared" si="179"/>
        <v>-</v>
      </c>
      <c r="AR266" s="82" t="str">
        <f t="shared" si="180"/>
        <v>-</v>
      </c>
      <c r="AT266" s="82">
        <f t="shared" si="181"/>
        <v>10</v>
      </c>
      <c r="AU266" s="82" t="str">
        <f ca="1">IF(    MAX(OFFSET(AL266,0,0,MATCH("-",AL266:AL$638,0))) = 0,"",
IFERROR(MAX(OFFSET(AL266,0,0,MATCH("-",AL266:AL$638,0))),""))</f>
        <v/>
      </c>
      <c r="AV266" s="82" t="str">
        <f ca="1">IF(    MAX(OFFSET(AM266,0,0,MATCH("-",AM266:AM$638,0))) = 0,"",
IFERROR(MAX(OFFSET(AM266,0,0,MATCH("-",AM266:AM$638,0))),""))</f>
        <v/>
      </c>
      <c r="AW266" s="82" t="str">
        <f ca="1">IF(    MAX(OFFSET(AN266,0,0,MATCH("-",AN266:AN$638,0))) = 0,"",
IFERROR(MAX(OFFSET(AN266,0,0,MATCH("-",AN266:AN$638,0))),""))</f>
        <v/>
      </c>
      <c r="AX266" s="82" t="str">
        <f ca="1">IF(    MAX(OFFSET(AO266,0,0,MATCH("-",AO266:AO$638,0))) = 0,"",
IFERROR(MAX(OFFSET(AO266,0,0,MATCH("-",AO266:AO$638,0))),""))</f>
        <v/>
      </c>
      <c r="AY266" s="82" t="str">
        <f ca="1">IF(    MAX(OFFSET(AP266,0,0,MATCH("-",AP266:AP$638,0))) = 0,"",
IFERROR(MAX(OFFSET(AP266,0,0,MATCH("-",AP266:AP$638,0))),""))</f>
        <v/>
      </c>
      <c r="AZ266" s="82" t="str">
        <f ca="1">IF(    MAX(OFFSET(AQ266,0,0,MATCH("-",AQ266:AQ$638,0))) = 0,"",
IFERROR(MAX(OFFSET(AQ266,0,0,MATCH("-",AQ266:AQ$638,0))),""))</f>
        <v/>
      </c>
      <c r="BA266" s="82" t="str">
        <f ca="1">IF(    MAX(OFFSET(AR266,0,0,MATCH("-",AR266:AR$638,0))) = 0,"",
IFERROR(MAX(OFFSET(AR266,0,0,MATCH("-",AR266:AR$638,0))),""))</f>
        <v/>
      </c>
      <c r="BB266" s="112">
        <f t="shared" ca="1" si="182"/>
        <v>-198</v>
      </c>
      <c r="BC266" s="111" t="str">
        <f t="shared" ca="1" si="183"/>
        <v>Radius</v>
      </c>
      <c r="BD266" s="112">
        <f t="shared" ca="1" si="184"/>
        <v>0</v>
      </c>
      <c r="BE266" s="111">
        <f t="shared" ca="1" si="185"/>
        <v>200</v>
      </c>
      <c r="BF266" s="113" t="e">
        <f t="shared" ca="1" si="186"/>
        <v>#VALUE!</v>
      </c>
      <c r="BG266" s="113" t="e">
        <f t="shared" ca="1" si="187"/>
        <v>#VALUE!</v>
      </c>
      <c r="BH266" s="112">
        <f t="shared" ca="1" si="188"/>
        <v>2000</v>
      </c>
      <c r="BI266" s="112">
        <f t="shared" ca="1" si="189"/>
        <v>200</v>
      </c>
      <c r="BJ266" s="157"/>
      <c r="BK266" s="157"/>
      <c r="BL266" s="158" t="str">
        <f>scriv!AI228</f>
        <v/>
      </c>
      <c r="BM266" s="157"/>
      <c r="BN266" s="157" t="str">
        <f t="shared" si="190"/>
        <v>node</v>
      </c>
      <c r="BO266" s="157"/>
      <c r="BP266" s="159">
        <f t="shared" ca="1" si="191"/>
        <v>0</v>
      </c>
      <c r="BQ266" s="159">
        <f t="shared" ca="1" si="192"/>
        <v>0</v>
      </c>
      <c r="BR266" s="159">
        <f t="shared" si="193"/>
        <v>1</v>
      </c>
      <c r="BS266" s="159" t="str">
        <f t="shared" si="194"/>
        <v>symbol</v>
      </c>
      <c r="BT266" s="157" t="str">
        <f ca="1">IF(scriv!V228&lt;&gt;"",scriv!V228,
IF(E266="",IFERROR(VLOOKUP(BL266,$AH$40:$BT$638,39,FALSE),$BT$36),
$BT$37))</f>
        <v>NodeSquare</v>
      </c>
      <c r="BU266" s="166">
        <f t="shared" ca="1" si="195"/>
        <v>2000</v>
      </c>
      <c r="BV266" s="166">
        <f t="shared" ca="1" si="196"/>
        <v>200</v>
      </c>
      <c r="BW266" s="166">
        <f t="shared" ca="1" si="197"/>
        <v>0</v>
      </c>
      <c r="BX266" s="166">
        <f t="shared" ca="1" si="198"/>
        <v>0</v>
      </c>
      <c r="BY266" s="180" t="str">
        <f t="shared" si="199"/>
        <v/>
      </c>
      <c r="BZ266" s="180" t="str">
        <f t="shared" si="200"/>
        <v/>
      </c>
      <c r="CA266" s="81" t="str">
        <f>IF(scriv!E228&lt;&gt;"",scriv!E228,"")</f>
        <v/>
      </c>
      <c r="CB266" s="82">
        <f t="shared" si="165"/>
        <v>0</v>
      </c>
      <c r="CC266" s="82">
        <f t="shared" si="201"/>
        <v>0</v>
      </c>
      <c r="CD266" s="82" t="str">
        <f t="shared" si="202"/>
        <v>-</v>
      </c>
      <c r="CE266" s="82" t="str">
        <f t="shared" si="203"/>
        <v>-</v>
      </c>
      <c r="CF266" s="82" t="str">
        <f t="shared" si="204"/>
        <v>-</v>
      </c>
      <c r="CG266" s="82" t="str">
        <f t="shared" si="205"/>
        <v>-</v>
      </c>
      <c r="CH266" s="82" t="str">
        <f t="shared" si="206"/>
        <v>-</v>
      </c>
      <c r="CI266" s="82" t="str">
        <f t="shared" si="207"/>
        <v>-</v>
      </c>
      <c r="CJ266" s="82" t="str">
        <f t="shared" si="208"/>
        <v>-</v>
      </c>
      <c r="CK266" s="82" t="str">
        <f t="shared" si="209"/>
        <v>-</v>
      </c>
    </row>
    <row r="267" spans="1:89" s="82" customFormat="1" ht="18" customHeight="1">
      <c r="A267" s="81" t="str">
        <f>scriv!AH229</f>
        <v/>
      </c>
      <c r="B267" s="81" t="str">
        <f>IF(scriv!D229&lt;&gt;"",scriv!D229,"")</f>
        <v/>
      </c>
      <c r="C267" s="81" t="str">
        <f>IF( scriv!AL229&lt;&gt;"", IF(D267&lt;&gt;"","connection ","")&amp;scriv!AL229,IF(D267&lt;&gt;"","connection",""))</f>
        <v/>
      </c>
      <c r="D267" s="82" t="str">
        <f>scriv!AJ229</f>
        <v/>
      </c>
      <c r="E267" s="82" t="str">
        <f>scriv!AK229</f>
        <v/>
      </c>
      <c r="F267" s="156">
        <f>ROW()</f>
        <v>267</v>
      </c>
      <c r="I267" s="81" t="str">
        <f>IF(scriv!AA229&lt;&gt;"",scriv!AA229,J267)</f>
        <v/>
      </c>
      <c r="J267" s="81" t="str">
        <f>IF(scriv!AB229&lt;&gt;"",scriv!AB229,"")</f>
        <v/>
      </c>
      <c r="K267" s="82" t="str">
        <f t="shared" si="166"/>
        <v>none</v>
      </c>
      <c r="L267" s="82" t="str">
        <f t="shared" si="167"/>
        <v>+++&amp;speakTT=</v>
      </c>
      <c r="M267" s="82" t="str">
        <f t="shared" si="164"/>
        <v>OpenClose</v>
      </c>
      <c r="N267" s="82" t="str">
        <f t="shared" si="168"/>
        <v/>
      </c>
      <c r="O267" s="119" t="str">
        <f t="shared" si="169"/>
        <v/>
      </c>
      <c r="P267" s="81" t="str">
        <f>IF(scriv!I229&lt;&gt;"",scriv!I229,"")</f>
        <v/>
      </c>
      <c r="Q267" s="81" t="str">
        <f>IF(scriv!J229&lt;&gt;"",scriv!J229,"")</f>
        <v/>
      </c>
      <c r="R267" s="81">
        <f>IF(scriv!K229&lt;&gt;"",scriv!K229,
IF(I267&lt;&gt;"",1,$R$36))</f>
        <v>0</v>
      </c>
      <c r="S267" s="81" t="str">
        <f>IF(scriv!L229&lt;&gt;"",scriv!L229,
IF(scriv!AB229&lt;&gt;"",$S$36,"none"))</f>
        <v>none</v>
      </c>
      <c r="T267" s="81" t="str">
        <f>IF(scriv!Q229&lt;&gt;"",scriv!Q229,"")</f>
        <v/>
      </c>
      <c r="U267" s="81" t="str">
        <f>IF(scriv!R229&lt;&gt;"",scriv!R229,"")</f>
        <v/>
      </c>
      <c r="V267" s="81" t="str">
        <f>IF(scriv!S229&lt;&gt;"",scriv!S229,"")</f>
        <v/>
      </c>
      <c r="W267" s="81" t="str">
        <f>IF(scriv!T229&lt;&gt;"",scriv!T229,"")</f>
        <v/>
      </c>
      <c r="X267" s="81" t="str">
        <f>IF($E267="",
( IF(scriv!AD229&lt;&gt;"", LEFT( scriv!AD229, FIND(",",scriv!AD229)-1) &amp; "=" &amp; $AH267 &amp; RIGHT( scriv!AD229, LEN(scriv!AD229) + 1 - FIND(",",scriv!AD229)),
  IF($X$36&lt;&gt;"",LEFT( X$36, FIND(",",X$36)-1) &amp; "=" &amp; $AH267 &amp; RIGHT( X$36, LEN(X$36) + 1 - FIND(",",X$36)),""))),
IF(scriv!M229&lt;&gt;"", LEFT( scriv!M229, FIND(",",scriv!M229)-1) &amp; "=" &amp; $AH267 &amp; RIGHT( scriv!M229, LEN(scriv!M229) + 1 - FIND(",",scriv!M229)),
LEFT( X$37, FIND(",",X$37)-1) &amp; "=" &amp; $AH267 &amp; RIGHT( X$37, LEN(X$37) + 1 - FIND(",",X$37))))</f>
        <v>fadeOn=,0.6</v>
      </c>
      <c r="Y267" s="81" t="str">
        <f>IF($E267="",
( IF(scriv!AE229&lt;&gt;"", LEFT( scriv!AE229, FIND(",",scriv!AE229)-1) &amp; "=" &amp; $AH267 &amp; RIGHT( scriv!AE229, LEN(scriv!AE229) + 1 - FIND(",",scriv!AE229)),
  IF($Y$36&lt;&gt;"",LEFT( Y$36, FIND(",",Y$36)-1) &amp; "=" &amp; $AH267 &amp; RIGHT( Y$36, LEN(Y$36) + 1 - FIND(",",Y$36)),""))),
IF(scriv!N229&lt;&gt;"", LEFT( scriv!N229, FIND(",",scriv!N229)-1) &amp; "=" &amp; $AH267 &amp; RIGHT( scriv!N229, LEN(scriv!N229) + 1 - FIND(",",scriv!N229)),
LEFT( Y$37, FIND(",",Y$37)-1) &amp; "=" &amp; $AH267 &amp; RIGHT( Y$37, LEN(Y$37) + 1 - FIND(",",Y$37))))</f>
        <v>fadeOff=,0.6</v>
      </c>
      <c r="Z267" s="81" t="str">
        <f>IF($E267="",
( IF(scriv!AF229&lt;&gt;"", LEFT( scriv!AF229, FIND(",",scriv!AF229)-1) &amp; "=" &amp; $AH267 &amp; RIGHT( scriv!AF229, LEN(scriv!AF229) + 1 - FIND(",",scriv!AF229)),
  IF($Z$36&lt;&gt;"",LEFT( Z$36, FIND(",",Z$36)-1) &amp; "=" &amp; $AH267 &amp; RIGHT( Z$36, LEN(Z$36) + 1 - FIND(",",Z$36)),""))),
IF(scriv!O229&lt;&gt;"", LEFT( scriv!O229, FIND(",",scriv!O229)-1) &amp; "=" &amp; $AH267 &amp; RIGHT( scriv!O229, LEN(scriv!O229) + 1 - FIND(",",scriv!O229)),
LEFT( Z$37, FIND(",",Z$37)-1) &amp; "=" &amp; $AH267 &amp; RIGHT( Z$37, LEN(Z$37) + 1 - FIND(",",Z$37))))</f>
        <v>drawOpen=,1.2</v>
      </c>
      <c r="AA267" s="81" t="str">
        <f>IF($E267="",
( IF(scriv!AG229&lt;&gt;"", LEFT( scriv!AG229, FIND(",",scriv!AG229)-1) &amp; "=" &amp; $AH267 &amp; RIGHT( scriv!AG229, LEN(scriv!AG229) + 1 - FIND(",",scriv!AG229)),
  IF($AA$36&lt;&gt;"",LEFT( AA$36, FIND(",",AA$36)-1) &amp; "=" &amp; $AH267 &amp; RIGHT( AA$36, LEN(AA$36) + 1 - FIND(",",AA$36)),""))),
IF(scriv!P229&lt;&gt;"", LEFT( scriv!P229, FIND(",",scriv!P229)-1) &amp; "=" &amp; $AH267 &amp; RIGHT( scriv!P229, LEN(scriv!P229) + 1 - FIND(",",scriv!P229)),
LEFT( AA$37, FIND(",",AA$37)-1) &amp; "=" &amp; $AH267 &amp; RIGHT( AA$37, LEN(AA$37) + 1 - FIND(",",AA$37))))</f>
        <v>drawClose=,1.2</v>
      </c>
      <c r="AB267" s="167" t="str">
        <f t="shared" si="163"/>
        <v>noTitle</v>
      </c>
      <c r="AC267" s="167"/>
      <c r="AD267" s="45"/>
      <c r="AE267" s="168"/>
      <c r="AF267" s="169">
        <f>IF(D267="",scriv!B229,"")</f>
        <v>0</v>
      </c>
      <c r="AG267" s="170" t="str">
        <f t="shared" si="170"/>
        <v/>
      </c>
      <c r="AH267" s="169" t="str">
        <f t="shared" si="171"/>
        <v/>
      </c>
      <c r="AI267" s="169" t="str">
        <f t="shared" si="172"/>
        <v/>
      </c>
      <c r="AJ267" s="86">
        <f>ROUNDDOWN( (LEN(scriv!B229)+1) / 2, 0 )</f>
        <v>0</v>
      </c>
      <c r="AK267" s="82">
        <f t="shared" si="173"/>
        <v>0</v>
      </c>
      <c r="AL267" s="82" t="str">
        <f t="shared" si="174"/>
        <v>-</v>
      </c>
      <c r="AM267" s="82" t="str">
        <f t="shared" si="175"/>
        <v>-</v>
      </c>
      <c r="AN267" s="82" t="str">
        <f t="shared" si="176"/>
        <v>-</v>
      </c>
      <c r="AO267" s="82" t="str">
        <f t="shared" si="177"/>
        <v>-</v>
      </c>
      <c r="AP267" s="82" t="str">
        <f t="shared" si="178"/>
        <v>-</v>
      </c>
      <c r="AQ267" s="82" t="str">
        <f t="shared" si="179"/>
        <v>-</v>
      </c>
      <c r="AR267" s="82" t="str">
        <f t="shared" si="180"/>
        <v>-</v>
      </c>
      <c r="AT267" s="82">
        <f t="shared" si="181"/>
        <v>10</v>
      </c>
      <c r="AU267" s="82" t="str">
        <f ca="1">IF(    MAX(OFFSET(AL267,0,0,MATCH("-",AL267:AL$638,0))) = 0,"",
IFERROR(MAX(OFFSET(AL267,0,0,MATCH("-",AL267:AL$638,0))),""))</f>
        <v/>
      </c>
      <c r="AV267" s="82" t="str">
        <f ca="1">IF(    MAX(OFFSET(AM267,0,0,MATCH("-",AM267:AM$638,0))) = 0,"",
IFERROR(MAX(OFFSET(AM267,0,0,MATCH("-",AM267:AM$638,0))),""))</f>
        <v/>
      </c>
      <c r="AW267" s="82" t="str">
        <f ca="1">IF(    MAX(OFFSET(AN267,0,0,MATCH("-",AN267:AN$638,0))) = 0,"",
IFERROR(MAX(OFFSET(AN267,0,0,MATCH("-",AN267:AN$638,0))),""))</f>
        <v/>
      </c>
      <c r="AX267" s="82" t="str">
        <f ca="1">IF(    MAX(OFFSET(AO267,0,0,MATCH("-",AO267:AO$638,0))) = 0,"",
IFERROR(MAX(OFFSET(AO267,0,0,MATCH("-",AO267:AO$638,0))),""))</f>
        <v/>
      </c>
      <c r="AY267" s="82" t="str">
        <f ca="1">IF(    MAX(OFFSET(AP267,0,0,MATCH("-",AP267:AP$638,0))) = 0,"",
IFERROR(MAX(OFFSET(AP267,0,0,MATCH("-",AP267:AP$638,0))),""))</f>
        <v/>
      </c>
      <c r="AZ267" s="82" t="str">
        <f ca="1">IF(    MAX(OFFSET(AQ267,0,0,MATCH("-",AQ267:AQ$638,0))) = 0,"",
IFERROR(MAX(OFFSET(AQ267,0,0,MATCH("-",AQ267:AQ$638,0))),""))</f>
        <v/>
      </c>
      <c r="BA267" s="82" t="str">
        <f ca="1">IF(    MAX(OFFSET(AR267,0,0,MATCH("-",AR267:AR$638,0))) = 0,"",
IFERROR(MAX(OFFSET(AR267,0,0,MATCH("-",AR267:AR$638,0))),""))</f>
        <v/>
      </c>
      <c r="BB267" s="112">
        <f t="shared" ca="1" si="182"/>
        <v>-198</v>
      </c>
      <c r="BC267" s="111" t="str">
        <f t="shared" ca="1" si="183"/>
        <v>Radius</v>
      </c>
      <c r="BD267" s="112">
        <f t="shared" ca="1" si="184"/>
        <v>0</v>
      </c>
      <c r="BE267" s="111">
        <f t="shared" ca="1" si="185"/>
        <v>200</v>
      </c>
      <c r="BF267" s="113" t="e">
        <f t="shared" ca="1" si="186"/>
        <v>#VALUE!</v>
      </c>
      <c r="BG267" s="113" t="e">
        <f t="shared" ca="1" si="187"/>
        <v>#VALUE!</v>
      </c>
      <c r="BH267" s="112">
        <f t="shared" ca="1" si="188"/>
        <v>2000</v>
      </c>
      <c r="BI267" s="112">
        <f t="shared" ca="1" si="189"/>
        <v>200</v>
      </c>
      <c r="BJ267" s="157"/>
      <c r="BK267" s="157"/>
      <c r="BL267" s="158" t="str">
        <f>scriv!AI229</f>
        <v/>
      </c>
      <c r="BM267" s="157"/>
      <c r="BN267" s="157" t="str">
        <f t="shared" si="190"/>
        <v>node</v>
      </c>
      <c r="BO267" s="157"/>
      <c r="BP267" s="159">
        <f t="shared" ca="1" si="191"/>
        <v>0</v>
      </c>
      <c r="BQ267" s="159">
        <f t="shared" ca="1" si="192"/>
        <v>0</v>
      </c>
      <c r="BR267" s="159">
        <f t="shared" si="193"/>
        <v>1</v>
      </c>
      <c r="BS267" s="159" t="str">
        <f t="shared" si="194"/>
        <v>symbol</v>
      </c>
      <c r="BT267" s="157" t="str">
        <f ca="1">IF(scriv!V229&lt;&gt;"",scriv!V229,
IF(E267="",IFERROR(VLOOKUP(BL267,$AH$40:$BT$638,39,FALSE),$BT$36),
$BT$37))</f>
        <v>NodeSquare</v>
      </c>
      <c r="BU267" s="166">
        <f t="shared" ca="1" si="195"/>
        <v>2000</v>
      </c>
      <c r="BV267" s="166">
        <f t="shared" ca="1" si="196"/>
        <v>200</v>
      </c>
      <c r="BW267" s="166">
        <f t="shared" ca="1" si="197"/>
        <v>0</v>
      </c>
      <c r="BX267" s="166">
        <f t="shared" ca="1" si="198"/>
        <v>0</v>
      </c>
      <c r="BY267" s="180" t="str">
        <f t="shared" si="199"/>
        <v/>
      </c>
      <c r="BZ267" s="180" t="str">
        <f t="shared" si="200"/>
        <v/>
      </c>
      <c r="CA267" s="81" t="str">
        <f>IF(scriv!E229&lt;&gt;"",scriv!E229,"")</f>
        <v/>
      </c>
      <c r="CB267" s="82">
        <f t="shared" si="165"/>
        <v>0</v>
      </c>
      <c r="CC267" s="82">
        <f t="shared" si="201"/>
        <v>0</v>
      </c>
      <c r="CD267" s="82" t="str">
        <f t="shared" si="202"/>
        <v>-</v>
      </c>
      <c r="CE267" s="82" t="str">
        <f t="shared" si="203"/>
        <v>-</v>
      </c>
      <c r="CF267" s="82" t="str">
        <f t="shared" si="204"/>
        <v>-</v>
      </c>
      <c r="CG267" s="82" t="str">
        <f t="shared" si="205"/>
        <v>-</v>
      </c>
      <c r="CH267" s="82" t="str">
        <f t="shared" si="206"/>
        <v>-</v>
      </c>
      <c r="CI267" s="82" t="str">
        <f t="shared" si="207"/>
        <v>-</v>
      </c>
      <c r="CJ267" s="82" t="str">
        <f t="shared" si="208"/>
        <v>-</v>
      </c>
      <c r="CK267" s="82" t="str">
        <f t="shared" si="209"/>
        <v>-</v>
      </c>
    </row>
    <row r="268" spans="1:89" s="82" customFormat="1" ht="18" customHeight="1">
      <c r="A268" s="81" t="str">
        <f>scriv!AH230</f>
        <v/>
      </c>
      <c r="B268" s="81" t="str">
        <f>IF(scriv!D230&lt;&gt;"",scriv!D230,"")</f>
        <v/>
      </c>
      <c r="C268" s="81" t="str">
        <f>IF( scriv!AL230&lt;&gt;"", IF(D268&lt;&gt;"","connection ","")&amp;scriv!AL230,IF(D268&lt;&gt;"","connection",""))</f>
        <v/>
      </c>
      <c r="D268" s="82" t="str">
        <f>scriv!AJ230</f>
        <v/>
      </c>
      <c r="E268" s="82" t="str">
        <f>scriv!AK230</f>
        <v/>
      </c>
      <c r="F268" s="156">
        <f>ROW()</f>
        <v>268</v>
      </c>
      <c r="I268" s="81" t="str">
        <f>IF(scriv!AA230&lt;&gt;"",scriv!AA230,J268)</f>
        <v/>
      </c>
      <c r="J268" s="81" t="str">
        <f>IF(scriv!AB230&lt;&gt;"",scriv!AB230,"")</f>
        <v/>
      </c>
      <c r="K268" s="82" t="str">
        <f t="shared" si="166"/>
        <v>none</v>
      </c>
      <c r="L268" s="82" t="str">
        <f t="shared" si="167"/>
        <v>+++&amp;speakTT=</v>
      </c>
      <c r="M268" s="82" t="str">
        <f t="shared" si="164"/>
        <v>OpenClose</v>
      </c>
      <c r="N268" s="82" t="str">
        <f t="shared" si="168"/>
        <v/>
      </c>
      <c r="O268" s="119" t="str">
        <f t="shared" si="169"/>
        <v/>
      </c>
      <c r="P268" s="81" t="str">
        <f>IF(scriv!I230&lt;&gt;"",scriv!I230,"")</f>
        <v/>
      </c>
      <c r="Q268" s="81" t="str">
        <f>IF(scriv!J230&lt;&gt;"",scriv!J230,"")</f>
        <v/>
      </c>
      <c r="R268" s="81">
        <f>IF(scriv!K230&lt;&gt;"",scriv!K230,
IF(I268&lt;&gt;"",1,$R$36))</f>
        <v>0</v>
      </c>
      <c r="S268" s="81" t="str">
        <f>IF(scriv!L230&lt;&gt;"",scriv!L230,
IF(scriv!AB230&lt;&gt;"",$S$36,"none"))</f>
        <v>none</v>
      </c>
      <c r="T268" s="81" t="str">
        <f>IF(scriv!Q230&lt;&gt;"",scriv!Q230,"")</f>
        <v/>
      </c>
      <c r="U268" s="81" t="str">
        <f>IF(scriv!R230&lt;&gt;"",scriv!R230,"")</f>
        <v/>
      </c>
      <c r="V268" s="81" t="str">
        <f>IF(scriv!S230&lt;&gt;"",scriv!S230,"")</f>
        <v/>
      </c>
      <c r="W268" s="81" t="str">
        <f>IF(scriv!T230&lt;&gt;"",scriv!T230,"")</f>
        <v/>
      </c>
      <c r="X268" s="81" t="str">
        <f>IF($E268="",
( IF(scriv!AD230&lt;&gt;"", LEFT( scriv!AD230, FIND(",",scriv!AD230)-1) &amp; "=" &amp; $AH268 &amp; RIGHT( scriv!AD230, LEN(scriv!AD230) + 1 - FIND(",",scriv!AD230)),
  IF($X$36&lt;&gt;"",LEFT( X$36, FIND(",",X$36)-1) &amp; "=" &amp; $AH268 &amp; RIGHT( X$36, LEN(X$36) + 1 - FIND(",",X$36)),""))),
IF(scriv!M230&lt;&gt;"", LEFT( scriv!M230, FIND(",",scriv!M230)-1) &amp; "=" &amp; $AH268 &amp; RIGHT( scriv!M230, LEN(scriv!M230) + 1 - FIND(",",scriv!M230)),
LEFT( X$37, FIND(",",X$37)-1) &amp; "=" &amp; $AH268 &amp; RIGHT( X$37, LEN(X$37) + 1 - FIND(",",X$37))))</f>
        <v>fadeOn=,0.6</v>
      </c>
      <c r="Y268" s="81" t="str">
        <f>IF($E268="",
( IF(scriv!AE230&lt;&gt;"", LEFT( scriv!AE230, FIND(",",scriv!AE230)-1) &amp; "=" &amp; $AH268 &amp; RIGHT( scriv!AE230, LEN(scriv!AE230) + 1 - FIND(",",scriv!AE230)),
  IF($Y$36&lt;&gt;"",LEFT( Y$36, FIND(",",Y$36)-1) &amp; "=" &amp; $AH268 &amp; RIGHT( Y$36, LEN(Y$36) + 1 - FIND(",",Y$36)),""))),
IF(scriv!N230&lt;&gt;"", LEFT( scriv!N230, FIND(",",scriv!N230)-1) &amp; "=" &amp; $AH268 &amp; RIGHT( scriv!N230, LEN(scriv!N230) + 1 - FIND(",",scriv!N230)),
LEFT( Y$37, FIND(",",Y$37)-1) &amp; "=" &amp; $AH268 &amp; RIGHT( Y$37, LEN(Y$37) + 1 - FIND(",",Y$37))))</f>
        <v>fadeOff=,0.6</v>
      </c>
      <c r="Z268" s="81" t="str">
        <f>IF($E268="",
( IF(scriv!AF230&lt;&gt;"", LEFT( scriv!AF230, FIND(",",scriv!AF230)-1) &amp; "=" &amp; $AH268 &amp; RIGHT( scriv!AF230, LEN(scriv!AF230) + 1 - FIND(",",scriv!AF230)),
  IF($Z$36&lt;&gt;"",LEFT( Z$36, FIND(",",Z$36)-1) &amp; "=" &amp; $AH268 &amp; RIGHT( Z$36, LEN(Z$36) + 1 - FIND(",",Z$36)),""))),
IF(scriv!O230&lt;&gt;"", LEFT( scriv!O230, FIND(",",scriv!O230)-1) &amp; "=" &amp; $AH268 &amp; RIGHT( scriv!O230, LEN(scriv!O230) + 1 - FIND(",",scriv!O230)),
LEFT( Z$37, FIND(",",Z$37)-1) &amp; "=" &amp; $AH268 &amp; RIGHT( Z$37, LEN(Z$37) + 1 - FIND(",",Z$37))))</f>
        <v>drawOpen=,1.2</v>
      </c>
      <c r="AA268" s="81" t="str">
        <f>IF($E268="",
( IF(scriv!AG230&lt;&gt;"", LEFT( scriv!AG230, FIND(",",scriv!AG230)-1) &amp; "=" &amp; $AH268 &amp; RIGHT( scriv!AG230, LEN(scriv!AG230) + 1 - FIND(",",scriv!AG230)),
  IF($AA$36&lt;&gt;"",LEFT( AA$36, FIND(",",AA$36)-1) &amp; "=" &amp; $AH268 &amp; RIGHT( AA$36, LEN(AA$36) + 1 - FIND(",",AA$36)),""))),
IF(scriv!P230&lt;&gt;"", LEFT( scriv!P230, FIND(",",scriv!P230)-1) &amp; "=" &amp; $AH268 &amp; RIGHT( scriv!P230, LEN(scriv!P230) + 1 - FIND(",",scriv!P230)),
LEFT( AA$37, FIND(",",AA$37)-1) &amp; "=" &amp; $AH268 &amp; RIGHT( AA$37, LEN(AA$37) + 1 - FIND(",",AA$37))))</f>
        <v>drawClose=,1.2</v>
      </c>
      <c r="AB268" s="167" t="str">
        <f t="shared" si="163"/>
        <v>noTitle</v>
      </c>
      <c r="AC268" s="167"/>
      <c r="AD268" s="45"/>
      <c r="AE268" s="168"/>
      <c r="AF268" s="169">
        <f>IF(D268="",scriv!B230,"")</f>
        <v>0</v>
      </c>
      <c r="AG268" s="170" t="str">
        <f t="shared" si="170"/>
        <v/>
      </c>
      <c r="AH268" s="169" t="str">
        <f t="shared" si="171"/>
        <v/>
      </c>
      <c r="AI268" s="169" t="str">
        <f t="shared" si="172"/>
        <v/>
      </c>
      <c r="AJ268" s="86">
        <f>ROUNDDOWN( (LEN(scriv!B230)+1) / 2, 0 )</f>
        <v>0</v>
      </c>
      <c r="AK268" s="82">
        <f t="shared" si="173"/>
        <v>0</v>
      </c>
      <c r="AL268" s="82" t="str">
        <f t="shared" si="174"/>
        <v>-</v>
      </c>
      <c r="AM268" s="82" t="str">
        <f t="shared" si="175"/>
        <v>-</v>
      </c>
      <c r="AN268" s="82" t="str">
        <f t="shared" si="176"/>
        <v>-</v>
      </c>
      <c r="AO268" s="82" t="str">
        <f t="shared" si="177"/>
        <v>-</v>
      </c>
      <c r="AP268" s="82" t="str">
        <f t="shared" si="178"/>
        <v>-</v>
      </c>
      <c r="AQ268" s="82" t="str">
        <f t="shared" si="179"/>
        <v>-</v>
      </c>
      <c r="AR268" s="82" t="str">
        <f t="shared" si="180"/>
        <v>-</v>
      </c>
      <c r="AT268" s="82">
        <f t="shared" si="181"/>
        <v>10</v>
      </c>
      <c r="AU268" s="82" t="str">
        <f ca="1">IF(    MAX(OFFSET(AL268,0,0,MATCH("-",AL268:AL$638,0))) = 0,"",
IFERROR(MAX(OFFSET(AL268,0,0,MATCH("-",AL268:AL$638,0))),""))</f>
        <v/>
      </c>
      <c r="AV268" s="82" t="str">
        <f ca="1">IF(    MAX(OFFSET(AM268,0,0,MATCH("-",AM268:AM$638,0))) = 0,"",
IFERROR(MAX(OFFSET(AM268,0,0,MATCH("-",AM268:AM$638,0))),""))</f>
        <v/>
      </c>
      <c r="AW268" s="82" t="str">
        <f ca="1">IF(    MAX(OFFSET(AN268,0,0,MATCH("-",AN268:AN$638,0))) = 0,"",
IFERROR(MAX(OFFSET(AN268,0,0,MATCH("-",AN268:AN$638,0))),""))</f>
        <v/>
      </c>
      <c r="AX268" s="82" t="str">
        <f ca="1">IF(    MAX(OFFSET(AO268,0,0,MATCH("-",AO268:AO$638,0))) = 0,"",
IFERROR(MAX(OFFSET(AO268,0,0,MATCH("-",AO268:AO$638,0))),""))</f>
        <v/>
      </c>
      <c r="AY268" s="82" t="str">
        <f ca="1">IF(    MAX(OFFSET(AP268,0,0,MATCH("-",AP268:AP$638,0))) = 0,"",
IFERROR(MAX(OFFSET(AP268,0,0,MATCH("-",AP268:AP$638,0))),""))</f>
        <v/>
      </c>
      <c r="AZ268" s="82" t="str">
        <f ca="1">IF(    MAX(OFFSET(AQ268,0,0,MATCH("-",AQ268:AQ$638,0))) = 0,"",
IFERROR(MAX(OFFSET(AQ268,0,0,MATCH("-",AQ268:AQ$638,0))),""))</f>
        <v/>
      </c>
      <c r="BA268" s="82" t="str">
        <f ca="1">IF(    MAX(OFFSET(AR268,0,0,MATCH("-",AR268:AR$638,0))) = 0,"",
IFERROR(MAX(OFFSET(AR268,0,0,MATCH("-",AR268:AR$638,0))),""))</f>
        <v/>
      </c>
      <c r="BB268" s="112">
        <f t="shared" ca="1" si="182"/>
        <v>-198</v>
      </c>
      <c r="BC268" s="111" t="str">
        <f t="shared" ca="1" si="183"/>
        <v>Radius</v>
      </c>
      <c r="BD268" s="112">
        <f t="shared" ca="1" si="184"/>
        <v>0</v>
      </c>
      <c r="BE268" s="111">
        <f t="shared" ca="1" si="185"/>
        <v>200</v>
      </c>
      <c r="BF268" s="113" t="e">
        <f t="shared" ca="1" si="186"/>
        <v>#VALUE!</v>
      </c>
      <c r="BG268" s="113" t="e">
        <f t="shared" ca="1" si="187"/>
        <v>#VALUE!</v>
      </c>
      <c r="BH268" s="112">
        <f t="shared" ca="1" si="188"/>
        <v>2000</v>
      </c>
      <c r="BI268" s="112">
        <f t="shared" ca="1" si="189"/>
        <v>200</v>
      </c>
      <c r="BJ268" s="157"/>
      <c r="BK268" s="157"/>
      <c r="BL268" s="158" t="str">
        <f>scriv!AI230</f>
        <v/>
      </c>
      <c r="BM268" s="157"/>
      <c r="BN268" s="157" t="str">
        <f t="shared" si="190"/>
        <v>node</v>
      </c>
      <c r="BO268" s="157"/>
      <c r="BP268" s="159">
        <f t="shared" ca="1" si="191"/>
        <v>0</v>
      </c>
      <c r="BQ268" s="159">
        <f t="shared" ca="1" si="192"/>
        <v>0</v>
      </c>
      <c r="BR268" s="159">
        <f t="shared" si="193"/>
        <v>1</v>
      </c>
      <c r="BS268" s="159" t="str">
        <f t="shared" si="194"/>
        <v>symbol</v>
      </c>
      <c r="BT268" s="157" t="str">
        <f ca="1">IF(scriv!V230&lt;&gt;"",scriv!V230,
IF(E268="",IFERROR(VLOOKUP(BL268,$AH$40:$BT$638,39,FALSE),$BT$36),
$BT$37))</f>
        <v>NodeSquare</v>
      </c>
      <c r="BU268" s="166">
        <f t="shared" ca="1" si="195"/>
        <v>2000</v>
      </c>
      <c r="BV268" s="166">
        <f t="shared" ca="1" si="196"/>
        <v>200</v>
      </c>
      <c r="BW268" s="166">
        <f t="shared" ca="1" si="197"/>
        <v>0</v>
      </c>
      <c r="BX268" s="166">
        <f t="shared" ca="1" si="198"/>
        <v>0</v>
      </c>
      <c r="BY268" s="180" t="str">
        <f t="shared" si="199"/>
        <v/>
      </c>
      <c r="BZ268" s="180" t="str">
        <f t="shared" si="200"/>
        <v/>
      </c>
      <c r="CA268" s="81" t="str">
        <f>IF(scriv!E230&lt;&gt;"",scriv!E230,"")</f>
        <v/>
      </c>
      <c r="CB268" s="82">
        <f t="shared" si="165"/>
        <v>0</v>
      </c>
      <c r="CC268" s="82">
        <f t="shared" si="201"/>
        <v>0</v>
      </c>
      <c r="CD268" s="82" t="str">
        <f t="shared" si="202"/>
        <v>-</v>
      </c>
      <c r="CE268" s="82" t="str">
        <f t="shared" si="203"/>
        <v>-</v>
      </c>
      <c r="CF268" s="82" t="str">
        <f t="shared" si="204"/>
        <v>-</v>
      </c>
      <c r="CG268" s="82" t="str">
        <f t="shared" si="205"/>
        <v>-</v>
      </c>
      <c r="CH268" s="82" t="str">
        <f t="shared" si="206"/>
        <v>-</v>
      </c>
      <c r="CI268" s="82" t="str">
        <f t="shared" si="207"/>
        <v>-</v>
      </c>
      <c r="CJ268" s="82" t="str">
        <f t="shared" si="208"/>
        <v>-</v>
      </c>
      <c r="CK268" s="82" t="str">
        <f t="shared" si="209"/>
        <v>-</v>
      </c>
    </row>
    <row r="269" spans="1:89" s="82" customFormat="1" ht="18" customHeight="1">
      <c r="A269" s="81" t="str">
        <f>scriv!AH231</f>
        <v/>
      </c>
      <c r="B269" s="81" t="str">
        <f>IF(scriv!D231&lt;&gt;"",scriv!D231,"")</f>
        <v/>
      </c>
      <c r="C269" s="81" t="str">
        <f>IF( scriv!AL231&lt;&gt;"", IF(D269&lt;&gt;"","connection ","")&amp;scriv!AL231,IF(D269&lt;&gt;"","connection",""))</f>
        <v/>
      </c>
      <c r="D269" s="82" t="str">
        <f>scriv!AJ231</f>
        <v/>
      </c>
      <c r="E269" s="82" t="str">
        <f>scriv!AK231</f>
        <v/>
      </c>
      <c r="F269" s="156">
        <f>ROW()</f>
        <v>269</v>
      </c>
      <c r="I269" s="81" t="str">
        <f>IF(scriv!AA231&lt;&gt;"",scriv!AA231,J269)</f>
        <v/>
      </c>
      <c r="J269" s="81" t="str">
        <f>IF(scriv!AB231&lt;&gt;"",scriv!AB231,"")</f>
        <v/>
      </c>
      <c r="K269" s="82" t="str">
        <f t="shared" si="166"/>
        <v>none</v>
      </c>
      <c r="L269" s="82" t="str">
        <f t="shared" si="167"/>
        <v>+++&amp;speakTT=</v>
      </c>
      <c r="M269" s="82" t="str">
        <f t="shared" si="164"/>
        <v>OpenClose</v>
      </c>
      <c r="N269" s="82" t="str">
        <f t="shared" si="168"/>
        <v/>
      </c>
      <c r="O269" s="119" t="str">
        <f t="shared" si="169"/>
        <v/>
      </c>
      <c r="P269" s="81" t="str">
        <f>IF(scriv!I231&lt;&gt;"",scriv!I231,"")</f>
        <v/>
      </c>
      <c r="Q269" s="81" t="str">
        <f>IF(scriv!J231&lt;&gt;"",scriv!J231,"")</f>
        <v/>
      </c>
      <c r="R269" s="81">
        <f>IF(scriv!K231&lt;&gt;"",scriv!K231,
IF(I269&lt;&gt;"",1,$R$36))</f>
        <v>0</v>
      </c>
      <c r="S269" s="81" t="str">
        <f>IF(scriv!L231&lt;&gt;"",scriv!L231,
IF(scriv!AB231&lt;&gt;"",$S$36,"none"))</f>
        <v>none</v>
      </c>
      <c r="T269" s="81" t="str">
        <f>IF(scriv!Q231&lt;&gt;"",scriv!Q231,"")</f>
        <v/>
      </c>
      <c r="U269" s="81" t="str">
        <f>IF(scriv!R231&lt;&gt;"",scriv!R231,"")</f>
        <v/>
      </c>
      <c r="V269" s="81" t="str">
        <f>IF(scriv!S231&lt;&gt;"",scriv!S231,"")</f>
        <v/>
      </c>
      <c r="W269" s="81" t="str">
        <f>IF(scriv!T231&lt;&gt;"",scriv!T231,"")</f>
        <v/>
      </c>
      <c r="X269" s="81" t="str">
        <f>IF($E269="",
( IF(scriv!AD231&lt;&gt;"", LEFT( scriv!AD231, FIND(",",scriv!AD231)-1) &amp; "=" &amp; $AH269 &amp; RIGHT( scriv!AD231, LEN(scriv!AD231) + 1 - FIND(",",scriv!AD231)),
  IF($X$36&lt;&gt;"",LEFT( X$36, FIND(",",X$36)-1) &amp; "=" &amp; $AH269 &amp; RIGHT( X$36, LEN(X$36) + 1 - FIND(",",X$36)),""))),
IF(scriv!M231&lt;&gt;"", LEFT( scriv!M231, FIND(",",scriv!M231)-1) &amp; "=" &amp; $AH269 &amp; RIGHT( scriv!M231, LEN(scriv!M231) + 1 - FIND(",",scriv!M231)),
LEFT( X$37, FIND(",",X$37)-1) &amp; "=" &amp; $AH269 &amp; RIGHT( X$37, LEN(X$37) + 1 - FIND(",",X$37))))</f>
        <v>fadeOn=,0.6</v>
      </c>
      <c r="Y269" s="81" t="str">
        <f>IF($E269="",
( IF(scriv!AE231&lt;&gt;"", LEFT( scriv!AE231, FIND(",",scriv!AE231)-1) &amp; "=" &amp; $AH269 &amp; RIGHT( scriv!AE231, LEN(scriv!AE231) + 1 - FIND(",",scriv!AE231)),
  IF($Y$36&lt;&gt;"",LEFT( Y$36, FIND(",",Y$36)-1) &amp; "=" &amp; $AH269 &amp; RIGHT( Y$36, LEN(Y$36) + 1 - FIND(",",Y$36)),""))),
IF(scriv!N231&lt;&gt;"", LEFT( scriv!N231, FIND(",",scriv!N231)-1) &amp; "=" &amp; $AH269 &amp; RIGHT( scriv!N231, LEN(scriv!N231) + 1 - FIND(",",scriv!N231)),
LEFT( Y$37, FIND(",",Y$37)-1) &amp; "=" &amp; $AH269 &amp; RIGHT( Y$37, LEN(Y$37) + 1 - FIND(",",Y$37))))</f>
        <v>fadeOff=,0.6</v>
      </c>
      <c r="Z269" s="81" t="str">
        <f>IF($E269="",
( IF(scriv!AF231&lt;&gt;"", LEFT( scriv!AF231, FIND(",",scriv!AF231)-1) &amp; "=" &amp; $AH269 &amp; RIGHT( scriv!AF231, LEN(scriv!AF231) + 1 - FIND(",",scriv!AF231)),
  IF($Z$36&lt;&gt;"",LEFT( Z$36, FIND(",",Z$36)-1) &amp; "=" &amp; $AH269 &amp; RIGHT( Z$36, LEN(Z$36) + 1 - FIND(",",Z$36)),""))),
IF(scriv!O231&lt;&gt;"", LEFT( scriv!O231, FIND(",",scriv!O231)-1) &amp; "=" &amp; $AH269 &amp; RIGHT( scriv!O231, LEN(scriv!O231) + 1 - FIND(",",scriv!O231)),
LEFT( Z$37, FIND(",",Z$37)-1) &amp; "=" &amp; $AH269 &amp; RIGHT( Z$37, LEN(Z$37) + 1 - FIND(",",Z$37))))</f>
        <v>drawOpen=,1.2</v>
      </c>
      <c r="AA269" s="81" t="str">
        <f>IF($E269="",
( IF(scriv!AG231&lt;&gt;"", LEFT( scriv!AG231, FIND(",",scriv!AG231)-1) &amp; "=" &amp; $AH269 &amp; RIGHT( scriv!AG231, LEN(scriv!AG231) + 1 - FIND(",",scriv!AG231)),
  IF($AA$36&lt;&gt;"",LEFT( AA$36, FIND(",",AA$36)-1) &amp; "=" &amp; $AH269 &amp; RIGHT( AA$36, LEN(AA$36) + 1 - FIND(",",AA$36)),""))),
IF(scriv!P231&lt;&gt;"", LEFT( scriv!P231, FIND(",",scriv!P231)-1) &amp; "=" &amp; $AH269 &amp; RIGHT( scriv!P231, LEN(scriv!P231) + 1 - FIND(",",scriv!P231)),
LEFT( AA$37, FIND(",",AA$37)-1) &amp; "=" &amp; $AH269 &amp; RIGHT( AA$37, LEN(AA$37) + 1 - FIND(",",AA$37))))</f>
        <v>drawClose=,1.2</v>
      </c>
      <c r="AB269" s="167" t="str">
        <f t="shared" si="163"/>
        <v>noTitle</v>
      </c>
      <c r="AC269" s="167"/>
      <c r="AD269" s="45"/>
      <c r="AE269" s="168"/>
      <c r="AF269" s="169">
        <f>IF(D269="",scriv!B231,"")</f>
        <v>0</v>
      </c>
      <c r="AG269" s="170" t="str">
        <f t="shared" si="170"/>
        <v/>
      </c>
      <c r="AH269" s="169" t="str">
        <f t="shared" si="171"/>
        <v/>
      </c>
      <c r="AI269" s="169" t="str">
        <f t="shared" si="172"/>
        <v/>
      </c>
      <c r="AJ269" s="86">
        <f>ROUNDDOWN( (LEN(scriv!B231)+1) / 2, 0 )</f>
        <v>0</v>
      </c>
      <c r="AK269" s="82">
        <f t="shared" si="173"/>
        <v>0</v>
      </c>
      <c r="AL269" s="82" t="str">
        <f t="shared" si="174"/>
        <v>-</v>
      </c>
      <c r="AM269" s="82" t="str">
        <f t="shared" si="175"/>
        <v>-</v>
      </c>
      <c r="AN269" s="82" t="str">
        <f t="shared" si="176"/>
        <v>-</v>
      </c>
      <c r="AO269" s="82" t="str">
        <f t="shared" si="177"/>
        <v>-</v>
      </c>
      <c r="AP269" s="82" t="str">
        <f t="shared" si="178"/>
        <v>-</v>
      </c>
      <c r="AQ269" s="82" t="str">
        <f t="shared" si="179"/>
        <v>-</v>
      </c>
      <c r="AR269" s="82" t="str">
        <f t="shared" si="180"/>
        <v>-</v>
      </c>
      <c r="AT269" s="82">
        <f t="shared" si="181"/>
        <v>10</v>
      </c>
      <c r="AU269" s="82" t="str">
        <f ca="1">IF(    MAX(OFFSET(AL269,0,0,MATCH("-",AL269:AL$638,0))) = 0,"",
IFERROR(MAX(OFFSET(AL269,0,0,MATCH("-",AL269:AL$638,0))),""))</f>
        <v/>
      </c>
      <c r="AV269" s="82" t="str">
        <f ca="1">IF(    MAX(OFFSET(AM269,0,0,MATCH("-",AM269:AM$638,0))) = 0,"",
IFERROR(MAX(OFFSET(AM269,0,0,MATCH("-",AM269:AM$638,0))),""))</f>
        <v/>
      </c>
      <c r="AW269" s="82" t="str">
        <f ca="1">IF(    MAX(OFFSET(AN269,0,0,MATCH("-",AN269:AN$638,0))) = 0,"",
IFERROR(MAX(OFFSET(AN269,0,0,MATCH("-",AN269:AN$638,0))),""))</f>
        <v/>
      </c>
      <c r="AX269" s="82" t="str">
        <f ca="1">IF(    MAX(OFFSET(AO269,0,0,MATCH("-",AO269:AO$638,0))) = 0,"",
IFERROR(MAX(OFFSET(AO269,0,0,MATCH("-",AO269:AO$638,0))),""))</f>
        <v/>
      </c>
      <c r="AY269" s="82" t="str">
        <f ca="1">IF(    MAX(OFFSET(AP269,0,0,MATCH("-",AP269:AP$638,0))) = 0,"",
IFERROR(MAX(OFFSET(AP269,0,0,MATCH("-",AP269:AP$638,0))),""))</f>
        <v/>
      </c>
      <c r="AZ269" s="82" t="str">
        <f ca="1">IF(    MAX(OFFSET(AQ269,0,0,MATCH("-",AQ269:AQ$638,0))) = 0,"",
IFERROR(MAX(OFFSET(AQ269,0,0,MATCH("-",AQ269:AQ$638,0))),""))</f>
        <v/>
      </c>
      <c r="BA269" s="82" t="str">
        <f ca="1">IF(    MAX(OFFSET(AR269,0,0,MATCH("-",AR269:AR$638,0))) = 0,"",
IFERROR(MAX(OFFSET(AR269,0,0,MATCH("-",AR269:AR$638,0))),""))</f>
        <v/>
      </c>
      <c r="BB269" s="112">
        <f t="shared" ca="1" si="182"/>
        <v>-198</v>
      </c>
      <c r="BC269" s="111" t="str">
        <f t="shared" ca="1" si="183"/>
        <v>Radius</v>
      </c>
      <c r="BD269" s="112">
        <f t="shared" ca="1" si="184"/>
        <v>0</v>
      </c>
      <c r="BE269" s="111">
        <f t="shared" ca="1" si="185"/>
        <v>200</v>
      </c>
      <c r="BF269" s="113" t="e">
        <f t="shared" ca="1" si="186"/>
        <v>#VALUE!</v>
      </c>
      <c r="BG269" s="113" t="e">
        <f t="shared" ca="1" si="187"/>
        <v>#VALUE!</v>
      </c>
      <c r="BH269" s="112">
        <f t="shared" ca="1" si="188"/>
        <v>2000</v>
      </c>
      <c r="BI269" s="112">
        <f t="shared" ca="1" si="189"/>
        <v>200</v>
      </c>
      <c r="BJ269" s="157"/>
      <c r="BK269" s="157"/>
      <c r="BL269" s="158" t="str">
        <f>scriv!AI231</f>
        <v/>
      </c>
      <c r="BM269" s="157"/>
      <c r="BN269" s="157" t="str">
        <f t="shared" si="190"/>
        <v>node</v>
      </c>
      <c r="BO269" s="157"/>
      <c r="BP269" s="159">
        <f t="shared" ca="1" si="191"/>
        <v>0</v>
      </c>
      <c r="BQ269" s="159">
        <f t="shared" ca="1" si="192"/>
        <v>0</v>
      </c>
      <c r="BR269" s="159">
        <f t="shared" si="193"/>
        <v>1</v>
      </c>
      <c r="BS269" s="159" t="str">
        <f t="shared" si="194"/>
        <v>symbol</v>
      </c>
      <c r="BT269" s="157" t="str">
        <f ca="1">IF(scriv!V231&lt;&gt;"",scriv!V231,
IF(E269="",IFERROR(VLOOKUP(BL269,$AH$40:$BT$638,39,FALSE),$BT$36),
$BT$37))</f>
        <v>NodeSquare</v>
      </c>
      <c r="BU269" s="166">
        <f t="shared" ca="1" si="195"/>
        <v>2000</v>
      </c>
      <c r="BV269" s="166">
        <f t="shared" ca="1" si="196"/>
        <v>200</v>
      </c>
      <c r="BW269" s="166">
        <f t="shared" ca="1" si="197"/>
        <v>0</v>
      </c>
      <c r="BX269" s="166">
        <f t="shared" ca="1" si="198"/>
        <v>0</v>
      </c>
      <c r="BY269" s="180" t="str">
        <f t="shared" si="199"/>
        <v/>
      </c>
      <c r="BZ269" s="180" t="str">
        <f t="shared" si="200"/>
        <v/>
      </c>
      <c r="CA269" s="81" t="str">
        <f>IF(scriv!E231&lt;&gt;"",scriv!E231,"")</f>
        <v/>
      </c>
      <c r="CB269" s="82">
        <f t="shared" si="165"/>
        <v>0</v>
      </c>
      <c r="CC269" s="82">
        <f t="shared" si="201"/>
        <v>0</v>
      </c>
      <c r="CD269" s="82" t="str">
        <f t="shared" si="202"/>
        <v>-</v>
      </c>
      <c r="CE269" s="82" t="str">
        <f t="shared" si="203"/>
        <v>-</v>
      </c>
      <c r="CF269" s="82" t="str">
        <f t="shared" si="204"/>
        <v>-</v>
      </c>
      <c r="CG269" s="82" t="str">
        <f t="shared" si="205"/>
        <v>-</v>
      </c>
      <c r="CH269" s="82" t="str">
        <f t="shared" si="206"/>
        <v>-</v>
      </c>
      <c r="CI269" s="82" t="str">
        <f t="shared" si="207"/>
        <v>-</v>
      </c>
      <c r="CJ269" s="82" t="str">
        <f t="shared" si="208"/>
        <v>-</v>
      </c>
      <c r="CK269" s="82" t="str">
        <f t="shared" si="209"/>
        <v>-</v>
      </c>
    </row>
    <row r="270" spans="1:89" s="82" customFormat="1" ht="18" customHeight="1">
      <c r="A270" s="81" t="str">
        <f>scriv!AH232</f>
        <v/>
      </c>
      <c r="B270" s="81" t="str">
        <f>IF(scriv!D232&lt;&gt;"",scriv!D232,"")</f>
        <v/>
      </c>
      <c r="C270" s="81" t="str">
        <f>IF( scriv!AL232&lt;&gt;"", IF(D270&lt;&gt;"","connection ","")&amp;scriv!AL232,IF(D270&lt;&gt;"","connection",""))</f>
        <v/>
      </c>
      <c r="D270" s="82" t="str">
        <f>scriv!AJ232</f>
        <v/>
      </c>
      <c r="E270" s="82" t="str">
        <f>scriv!AK232</f>
        <v/>
      </c>
      <c r="F270" s="156">
        <f>ROW()</f>
        <v>270</v>
      </c>
      <c r="I270" s="81" t="str">
        <f>IF(scriv!AA232&lt;&gt;"",scriv!AA232,J270)</f>
        <v/>
      </c>
      <c r="J270" s="81" t="str">
        <f>IF(scriv!AB232&lt;&gt;"",scriv!AB232,"")</f>
        <v/>
      </c>
      <c r="K270" s="82" t="str">
        <f t="shared" si="166"/>
        <v>none</v>
      </c>
      <c r="L270" s="82" t="str">
        <f t="shared" si="167"/>
        <v>+++&amp;speakTT=</v>
      </c>
      <c r="M270" s="82" t="str">
        <f t="shared" si="164"/>
        <v>OpenClose</v>
      </c>
      <c r="N270" s="82" t="str">
        <f t="shared" si="168"/>
        <v/>
      </c>
      <c r="O270" s="119" t="str">
        <f t="shared" si="169"/>
        <v/>
      </c>
      <c r="P270" s="81" t="str">
        <f>IF(scriv!I232&lt;&gt;"",scriv!I232,"")</f>
        <v/>
      </c>
      <c r="Q270" s="81" t="str">
        <f>IF(scriv!J232&lt;&gt;"",scriv!J232,"")</f>
        <v/>
      </c>
      <c r="R270" s="81">
        <f>IF(scriv!K232&lt;&gt;"",scriv!K232,
IF(I270&lt;&gt;"",1,$R$36))</f>
        <v>0</v>
      </c>
      <c r="S270" s="81" t="str">
        <f>IF(scriv!L232&lt;&gt;"",scriv!L232,
IF(scriv!AB232&lt;&gt;"",$S$36,"none"))</f>
        <v>none</v>
      </c>
      <c r="T270" s="81" t="str">
        <f>IF(scriv!Q232&lt;&gt;"",scriv!Q232,"")</f>
        <v/>
      </c>
      <c r="U270" s="81" t="str">
        <f>IF(scriv!R232&lt;&gt;"",scriv!R232,"")</f>
        <v/>
      </c>
      <c r="V270" s="81" t="str">
        <f>IF(scriv!S232&lt;&gt;"",scriv!S232,"")</f>
        <v/>
      </c>
      <c r="W270" s="81" t="str">
        <f>IF(scriv!T232&lt;&gt;"",scriv!T232,"")</f>
        <v/>
      </c>
      <c r="X270" s="81" t="str">
        <f>IF($E270="",
( IF(scriv!AD232&lt;&gt;"", LEFT( scriv!AD232, FIND(",",scriv!AD232)-1) &amp; "=" &amp; $AH270 &amp; RIGHT( scriv!AD232, LEN(scriv!AD232) + 1 - FIND(",",scriv!AD232)),
  IF($X$36&lt;&gt;"",LEFT( X$36, FIND(",",X$36)-1) &amp; "=" &amp; $AH270 &amp; RIGHT( X$36, LEN(X$36) + 1 - FIND(",",X$36)),""))),
IF(scriv!M232&lt;&gt;"", LEFT( scriv!M232, FIND(",",scriv!M232)-1) &amp; "=" &amp; $AH270 &amp; RIGHT( scriv!M232, LEN(scriv!M232) + 1 - FIND(",",scriv!M232)),
LEFT( X$37, FIND(",",X$37)-1) &amp; "=" &amp; $AH270 &amp; RIGHT( X$37, LEN(X$37) + 1 - FIND(",",X$37))))</f>
        <v>fadeOn=,0.6</v>
      </c>
      <c r="Y270" s="81" t="str">
        <f>IF($E270="",
( IF(scriv!AE232&lt;&gt;"", LEFT( scriv!AE232, FIND(",",scriv!AE232)-1) &amp; "=" &amp; $AH270 &amp; RIGHT( scriv!AE232, LEN(scriv!AE232) + 1 - FIND(",",scriv!AE232)),
  IF($Y$36&lt;&gt;"",LEFT( Y$36, FIND(",",Y$36)-1) &amp; "=" &amp; $AH270 &amp; RIGHT( Y$36, LEN(Y$36) + 1 - FIND(",",Y$36)),""))),
IF(scriv!N232&lt;&gt;"", LEFT( scriv!N232, FIND(",",scriv!N232)-1) &amp; "=" &amp; $AH270 &amp; RIGHT( scriv!N232, LEN(scriv!N232) + 1 - FIND(",",scriv!N232)),
LEFT( Y$37, FIND(",",Y$37)-1) &amp; "=" &amp; $AH270 &amp; RIGHT( Y$37, LEN(Y$37) + 1 - FIND(",",Y$37))))</f>
        <v>fadeOff=,0.6</v>
      </c>
      <c r="Z270" s="81" t="str">
        <f>IF($E270="",
( IF(scriv!AF232&lt;&gt;"", LEFT( scriv!AF232, FIND(",",scriv!AF232)-1) &amp; "=" &amp; $AH270 &amp; RIGHT( scriv!AF232, LEN(scriv!AF232) + 1 - FIND(",",scriv!AF232)),
  IF($Z$36&lt;&gt;"",LEFT( Z$36, FIND(",",Z$36)-1) &amp; "=" &amp; $AH270 &amp; RIGHT( Z$36, LEN(Z$36) + 1 - FIND(",",Z$36)),""))),
IF(scriv!O232&lt;&gt;"", LEFT( scriv!O232, FIND(",",scriv!O232)-1) &amp; "=" &amp; $AH270 &amp; RIGHT( scriv!O232, LEN(scriv!O232) + 1 - FIND(",",scriv!O232)),
LEFT( Z$37, FIND(",",Z$37)-1) &amp; "=" &amp; $AH270 &amp; RIGHT( Z$37, LEN(Z$37) + 1 - FIND(",",Z$37))))</f>
        <v>drawOpen=,1.2</v>
      </c>
      <c r="AA270" s="81" t="str">
        <f>IF($E270="",
( IF(scriv!AG232&lt;&gt;"", LEFT( scriv!AG232, FIND(",",scriv!AG232)-1) &amp; "=" &amp; $AH270 &amp; RIGHT( scriv!AG232, LEN(scriv!AG232) + 1 - FIND(",",scriv!AG232)),
  IF($AA$36&lt;&gt;"",LEFT( AA$36, FIND(",",AA$36)-1) &amp; "=" &amp; $AH270 &amp; RIGHT( AA$36, LEN(AA$36) + 1 - FIND(",",AA$36)),""))),
IF(scriv!P232&lt;&gt;"", LEFT( scriv!P232, FIND(",",scriv!P232)-1) &amp; "=" &amp; $AH270 &amp; RIGHT( scriv!P232, LEN(scriv!P232) + 1 - FIND(",",scriv!P232)),
LEFT( AA$37, FIND(",",AA$37)-1) &amp; "=" &amp; $AH270 &amp; RIGHT( AA$37, LEN(AA$37) + 1 - FIND(",",AA$37))))</f>
        <v>drawClose=,1.2</v>
      </c>
      <c r="AB270" s="167" t="str">
        <f t="shared" si="163"/>
        <v>noTitle</v>
      </c>
      <c r="AC270" s="167"/>
      <c r="AD270" s="45"/>
      <c r="AE270" s="168"/>
      <c r="AF270" s="169">
        <f>IF(D270="",scriv!B232,"")</f>
        <v>0</v>
      </c>
      <c r="AG270" s="170" t="str">
        <f t="shared" si="170"/>
        <v/>
      </c>
      <c r="AH270" s="169" t="str">
        <f t="shared" si="171"/>
        <v/>
      </c>
      <c r="AI270" s="169" t="str">
        <f t="shared" si="172"/>
        <v/>
      </c>
      <c r="AJ270" s="86">
        <f>ROUNDDOWN( (LEN(scriv!B232)+1) / 2, 0 )</f>
        <v>0</v>
      </c>
      <c r="AK270" s="82">
        <f t="shared" si="173"/>
        <v>0</v>
      </c>
      <c r="AL270" s="82" t="str">
        <f t="shared" si="174"/>
        <v>-</v>
      </c>
      <c r="AM270" s="82" t="str">
        <f t="shared" si="175"/>
        <v>-</v>
      </c>
      <c r="AN270" s="82" t="str">
        <f t="shared" si="176"/>
        <v>-</v>
      </c>
      <c r="AO270" s="82" t="str">
        <f t="shared" si="177"/>
        <v>-</v>
      </c>
      <c r="AP270" s="82" t="str">
        <f t="shared" si="178"/>
        <v>-</v>
      </c>
      <c r="AQ270" s="82" t="str">
        <f t="shared" si="179"/>
        <v>-</v>
      </c>
      <c r="AR270" s="82" t="str">
        <f t="shared" si="180"/>
        <v>-</v>
      </c>
      <c r="AT270" s="82">
        <f t="shared" si="181"/>
        <v>10</v>
      </c>
      <c r="AU270" s="82" t="str">
        <f ca="1">IF(    MAX(OFFSET(AL270,0,0,MATCH("-",AL270:AL$638,0))) = 0,"",
IFERROR(MAX(OFFSET(AL270,0,0,MATCH("-",AL270:AL$638,0))),""))</f>
        <v/>
      </c>
      <c r="AV270" s="82" t="str">
        <f ca="1">IF(    MAX(OFFSET(AM270,0,0,MATCH("-",AM270:AM$638,0))) = 0,"",
IFERROR(MAX(OFFSET(AM270,0,0,MATCH("-",AM270:AM$638,0))),""))</f>
        <v/>
      </c>
      <c r="AW270" s="82" t="str">
        <f ca="1">IF(    MAX(OFFSET(AN270,0,0,MATCH("-",AN270:AN$638,0))) = 0,"",
IFERROR(MAX(OFFSET(AN270,0,0,MATCH("-",AN270:AN$638,0))),""))</f>
        <v/>
      </c>
      <c r="AX270" s="82" t="str">
        <f ca="1">IF(    MAX(OFFSET(AO270,0,0,MATCH("-",AO270:AO$638,0))) = 0,"",
IFERROR(MAX(OFFSET(AO270,0,0,MATCH("-",AO270:AO$638,0))),""))</f>
        <v/>
      </c>
      <c r="AY270" s="82" t="str">
        <f ca="1">IF(    MAX(OFFSET(AP270,0,0,MATCH("-",AP270:AP$638,0))) = 0,"",
IFERROR(MAX(OFFSET(AP270,0,0,MATCH("-",AP270:AP$638,0))),""))</f>
        <v/>
      </c>
      <c r="AZ270" s="82" t="str">
        <f ca="1">IF(    MAX(OFFSET(AQ270,0,0,MATCH("-",AQ270:AQ$638,0))) = 0,"",
IFERROR(MAX(OFFSET(AQ270,0,0,MATCH("-",AQ270:AQ$638,0))),""))</f>
        <v/>
      </c>
      <c r="BA270" s="82" t="str">
        <f ca="1">IF(    MAX(OFFSET(AR270,0,0,MATCH("-",AR270:AR$638,0))) = 0,"",
IFERROR(MAX(OFFSET(AR270,0,0,MATCH("-",AR270:AR$638,0))),""))</f>
        <v/>
      </c>
      <c r="BB270" s="112">
        <f t="shared" ca="1" si="182"/>
        <v>-198</v>
      </c>
      <c r="BC270" s="111" t="str">
        <f t="shared" ca="1" si="183"/>
        <v>Radius</v>
      </c>
      <c r="BD270" s="112">
        <f t="shared" ca="1" si="184"/>
        <v>0</v>
      </c>
      <c r="BE270" s="111">
        <f t="shared" ca="1" si="185"/>
        <v>200</v>
      </c>
      <c r="BF270" s="113" t="e">
        <f t="shared" ca="1" si="186"/>
        <v>#VALUE!</v>
      </c>
      <c r="BG270" s="113" t="e">
        <f t="shared" ca="1" si="187"/>
        <v>#VALUE!</v>
      </c>
      <c r="BH270" s="112">
        <f t="shared" ca="1" si="188"/>
        <v>2000</v>
      </c>
      <c r="BI270" s="112">
        <f t="shared" ca="1" si="189"/>
        <v>200</v>
      </c>
      <c r="BJ270" s="157"/>
      <c r="BK270" s="157"/>
      <c r="BL270" s="158" t="str">
        <f>scriv!AI232</f>
        <v/>
      </c>
      <c r="BM270" s="157"/>
      <c r="BN270" s="157" t="str">
        <f t="shared" si="190"/>
        <v>node</v>
      </c>
      <c r="BO270" s="157"/>
      <c r="BP270" s="159">
        <f t="shared" ca="1" si="191"/>
        <v>0</v>
      </c>
      <c r="BQ270" s="159">
        <f t="shared" ca="1" si="192"/>
        <v>0</v>
      </c>
      <c r="BR270" s="159">
        <f t="shared" si="193"/>
        <v>1</v>
      </c>
      <c r="BS270" s="159" t="str">
        <f t="shared" si="194"/>
        <v>symbol</v>
      </c>
      <c r="BT270" s="157" t="str">
        <f ca="1">IF(scriv!V232&lt;&gt;"",scriv!V232,
IF(E270="",IFERROR(VLOOKUP(BL270,$AH$40:$BT$638,39,FALSE),$BT$36),
$BT$37))</f>
        <v>NodeSquare</v>
      </c>
      <c r="BU270" s="166">
        <f t="shared" ca="1" si="195"/>
        <v>2000</v>
      </c>
      <c r="BV270" s="166">
        <f t="shared" ca="1" si="196"/>
        <v>200</v>
      </c>
      <c r="BW270" s="166">
        <f t="shared" ca="1" si="197"/>
        <v>0</v>
      </c>
      <c r="BX270" s="166">
        <f t="shared" ca="1" si="198"/>
        <v>0</v>
      </c>
      <c r="BY270" s="180" t="str">
        <f t="shared" si="199"/>
        <v/>
      </c>
      <c r="BZ270" s="180" t="str">
        <f t="shared" si="200"/>
        <v/>
      </c>
      <c r="CA270" s="81" t="str">
        <f>IF(scriv!E232&lt;&gt;"",scriv!E232,"")</f>
        <v/>
      </c>
      <c r="CB270" s="82">
        <f t="shared" si="165"/>
        <v>0</v>
      </c>
      <c r="CC270" s="82">
        <f t="shared" si="201"/>
        <v>0</v>
      </c>
      <c r="CD270" s="82" t="str">
        <f t="shared" si="202"/>
        <v>-</v>
      </c>
      <c r="CE270" s="82" t="str">
        <f t="shared" si="203"/>
        <v>-</v>
      </c>
      <c r="CF270" s="82" t="str">
        <f t="shared" si="204"/>
        <v>-</v>
      </c>
      <c r="CG270" s="82" t="str">
        <f t="shared" si="205"/>
        <v>-</v>
      </c>
      <c r="CH270" s="82" t="str">
        <f t="shared" si="206"/>
        <v>-</v>
      </c>
      <c r="CI270" s="82" t="str">
        <f t="shared" si="207"/>
        <v>-</v>
      </c>
      <c r="CJ270" s="82" t="str">
        <f t="shared" si="208"/>
        <v>-</v>
      </c>
      <c r="CK270" s="82" t="str">
        <f t="shared" si="209"/>
        <v>-</v>
      </c>
    </row>
    <row r="271" spans="1:89" s="82" customFormat="1" ht="18" customHeight="1">
      <c r="A271" s="81" t="str">
        <f>scriv!AH233</f>
        <v/>
      </c>
      <c r="B271" s="81" t="str">
        <f>IF(scriv!D233&lt;&gt;"",scriv!D233,"")</f>
        <v/>
      </c>
      <c r="C271" s="81" t="str">
        <f>IF( scriv!AL233&lt;&gt;"", IF(D271&lt;&gt;"","connection ","")&amp;scriv!AL233,IF(D271&lt;&gt;"","connection",""))</f>
        <v/>
      </c>
      <c r="D271" s="82" t="str">
        <f>scriv!AJ233</f>
        <v/>
      </c>
      <c r="E271" s="82" t="str">
        <f>scriv!AK233</f>
        <v/>
      </c>
      <c r="F271" s="156">
        <f>ROW()</f>
        <v>271</v>
      </c>
      <c r="I271" s="81" t="str">
        <f>IF(scriv!AA233&lt;&gt;"",scriv!AA233,J271)</f>
        <v/>
      </c>
      <c r="J271" s="81" t="str">
        <f>IF(scriv!AB233&lt;&gt;"",scriv!AB233,"")</f>
        <v/>
      </c>
      <c r="K271" s="82" t="str">
        <f t="shared" si="166"/>
        <v>none</v>
      </c>
      <c r="L271" s="82" t="str">
        <f t="shared" si="167"/>
        <v>+++&amp;speakTT=</v>
      </c>
      <c r="M271" s="82" t="str">
        <f t="shared" si="164"/>
        <v>OpenClose</v>
      </c>
      <c r="N271" s="82" t="str">
        <f t="shared" si="168"/>
        <v/>
      </c>
      <c r="O271" s="119" t="str">
        <f t="shared" si="169"/>
        <v/>
      </c>
      <c r="P271" s="81" t="str">
        <f>IF(scriv!I233&lt;&gt;"",scriv!I233,"")</f>
        <v/>
      </c>
      <c r="Q271" s="81" t="str">
        <f>IF(scriv!J233&lt;&gt;"",scriv!J233,"")</f>
        <v/>
      </c>
      <c r="R271" s="81">
        <f>IF(scriv!K233&lt;&gt;"",scriv!K233,
IF(I271&lt;&gt;"",1,$R$36))</f>
        <v>0</v>
      </c>
      <c r="S271" s="81" t="str">
        <f>IF(scriv!L233&lt;&gt;"",scriv!L233,
IF(scriv!AB233&lt;&gt;"",$S$36,"none"))</f>
        <v>none</v>
      </c>
      <c r="T271" s="81" t="str">
        <f>IF(scriv!Q233&lt;&gt;"",scriv!Q233,"")</f>
        <v/>
      </c>
      <c r="U271" s="81" t="str">
        <f>IF(scriv!R233&lt;&gt;"",scriv!R233,"")</f>
        <v/>
      </c>
      <c r="V271" s="81" t="str">
        <f>IF(scriv!S233&lt;&gt;"",scriv!S233,"")</f>
        <v/>
      </c>
      <c r="W271" s="81" t="str">
        <f>IF(scriv!T233&lt;&gt;"",scriv!T233,"")</f>
        <v/>
      </c>
      <c r="X271" s="81" t="str">
        <f>IF($E271="",
( IF(scriv!AD233&lt;&gt;"", LEFT( scriv!AD233, FIND(",",scriv!AD233)-1) &amp; "=" &amp; $AH271 &amp; RIGHT( scriv!AD233, LEN(scriv!AD233) + 1 - FIND(",",scriv!AD233)),
  IF($X$36&lt;&gt;"",LEFT( X$36, FIND(",",X$36)-1) &amp; "=" &amp; $AH271 &amp; RIGHT( X$36, LEN(X$36) + 1 - FIND(",",X$36)),""))),
IF(scriv!M233&lt;&gt;"", LEFT( scriv!M233, FIND(",",scriv!M233)-1) &amp; "=" &amp; $AH271 &amp; RIGHT( scriv!M233, LEN(scriv!M233) + 1 - FIND(",",scriv!M233)),
LEFT( X$37, FIND(",",X$37)-1) &amp; "=" &amp; $AH271 &amp; RIGHT( X$37, LEN(X$37) + 1 - FIND(",",X$37))))</f>
        <v>fadeOn=,0.6</v>
      </c>
      <c r="Y271" s="81" t="str">
        <f>IF($E271="",
( IF(scriv!AE233&lt;&gt;"", LEFT( scriv!AE233, FIND(",",scriv!AE233)-1) &amp; "=" &amp; $AH271 &amp; RIGHT( scriv!AE233, LEN(scriv!AE233) + 1 - FIND(",",scriv!AE233)),
  IF($Y$36&lt;&gt;"",LEFT( Y$36, FIND(",",Y$36)-1) &amp; "=" &amp; $AH271 &amp; RIGHT( Y$36, LEN(Y$36) + 1 - FIND(",",Y$36)),""))),
IF(scriv!N233&lt;&gt;"", LEFT( scriv!N233, FIND(",",scriv!N233)-1) &amp; "=" &amp; $AH271 &amp; RIGHT( scriv!N233, LEN(scriv!N233) + 1 - FIND(",",scriv!N233)),
LEFT( Y$37, FIND(",",Y$37)-1) &amp; "=" &amp; $AH271 &amp; RIGHT( Y$37, LEN(Y$37) + 1 - FIND(",",Y$37))))</f>
        <v>fadeOff=,0.6</v>
      </c>
      <c r="Z271" s="81" t="str">
        <f>IF($E271="",
( IF(scriv!AF233&lt;&gt;"", LEFT( scriv!AF233, FIND(",",scriv!AF233)-1) &amp; "=" &amp; $AH271 &amp; RIGHT( scriv!AF233, LEN(scriv!AF233) + 1 - FIND(",",scriv!AF233)),
  IF($Z$36&lt;&gt;"",LEFT( Z$36, FIND(",",Z$36)-1) &amp; "=" &amp; $AH271 &amp; RIGHT( Z$36, LEN(Z$36) + 1 - FIND(",",Z$36)),""))),
IF(scriv!O233&lt;&gt;"", LEFT( scriv!O233, FIND(",",scriv!O233)-1) &amp; "=" &amp; $AH271 &amp; RIGHT( scriv!O233, LEN(scriv!O233) + 1 - FIND(",",scriv!O233)),
LEFT( Z$37, FIND(",",Z$37)-1) &amp; "=" &amp; $AH271 &amp; RIGHT( Z$37, LEN(Z$37) + 1 - FIND(",",Z$37))))</f>
        <v>drawOpen=,1.2</v>
      </c>
      <c r="AA271" s="81" t="str">
        <f>IF($E271="",
( IF(scriv!AG233&lt;&gt;"", LEFT( scriv!AG233, FIND(",",scriv!AG233)-1) &amp; "=" &amp; $AH271 &amp; RIGHT( scriv!AG233, LEN(scriv!AG233) + 1 - FIND(",",scriv!AG233)),
  IF($AA$36&lt;&gt;"",LEFT( AA$36, FIND(",",AA$36)-1) &amp; "=" &amp; $AH271 &amp; RIGHT( AA$36, LEN(AA$36) + 1 - FIND(",",AA$36)),""))),
IF(scriv!P233&lt;&gt;"", LEFT( scriv!P233, FIND(",",scriv!P233)-1) &amp; "=" &amp; $AH271 &amp; RIGHT( scriv!P233, LEN(scriv!P233) + 1 - FIND(",",scriv!P233)),
LEFT( AA$37, FIND(",",AA$37)-1) &amp; "=" &amp; $AH271 &amp; RIGHT( AA$37, LEN(AA$37) + 1 - FIND(",",AA$37))))</f>
        <v>drawClose=,1.2</v>
      </c>
      <c r="AB271" s="167" t="str">
        <f t="shared" si="163"/>
        <v>noTitle</v>
      </c>
      <c r="AC271" s="167"/>
      <c r="AD271" s="45"/>
      <c r="AE271" s="168"/>
      <c r="AF271" s="169">
        <f>IF(D271="",scriv!B233,"")</f>
        <v>0</v>
      </c>
      <c r="AG271" s="170" t="str">
        <f t="shared" si="170"/>
        <v/>
      </c>
      <c r="AH271" s="169" t="str">
        <f t="shared" si="171"/>
        <v/>
      </c>
      <c r="AI271" s="169" t="str">
        <f t="shared" si="172"/>
        <v/>
      </c>
      <c r="AJ271" s="86">
        <f>ROUNDDOWN( (LEN(scriv!B233)+1) / 2, 0 )</f>
        <v>0</v>
      </c>
      <c r="AK271" s="82">
        <f t="shared" si="173"/>
        <v>0</v>
      </c>
      <c r="AL271" s="82" t="str">
        <f t="shared" si="174"/>
        <v>-</v>
      </c>
      <c r="AM271" s="82" t="str">
        <f t="shared" si="175"/>
        <v>-</v>
      </c>
      <c r="AN271" s="82" t="str">
        <f t="shared" si="176"/>
        <v>-</v>
      </c>
      <c r="AO271" s="82" t="str">
        <f t="shared" si="177"/>
        <v>-</v>
      </c>
      <c r="AP271" s="82" t="str">
        <f t="shared" si="178"/>
        <v>-</v>
      </c>
      <c r="AQ271" s="82" t="str">
        <f t="shared" si="179"/>
        <v>-</v>
      </c>
      <c r="AR271" s="82" t="str">
        <f t="shared" si="180"/>
        <v>-</v>
      </c>
      <c r="AT271" s="82">
        <f t="shared" si="181"/>
        <v>10</v>
      </c>
      <c r="AU271" s="82" t="str">
        <f ca="1">IF(    MAX(OFFSET(AL271,0,0,MATCH("-",AL271:AL$638,0))) = 0,"",
IFERROR(MAX(OFFSET(AL271,0,0,MATCH("-",AL271:AL$638,0))),""))</f>
        <v/>
      </c>
      <c r="AV271" s="82" t="str">
        <f ca="1">IF(    MAX(OFFSET(AM271,0,0,MATCH("-",AM271:AM$638,0))) = 0,"",
IFERROR(MAX(OFFSET(AM271,0,0,MATCH("-",AM271:AM$638,0))),""))</f>
        <v/>
      </c>
      <c r="AW271" s="82" t="str">
        <f ca="1">IF(    MAX(OFFSET(AN271,0,0,MATCH("-",AN271:AN$638,0))) = 0,"",
IFERROR(MAX(OFFSET(AN271,0,0,MATCH("-",AN271:AN$638,0))),""))</f>
        <v/>
      </c>
      <c r="AX271" s="82" t="str">
        <f ca="1">IF(    MAX(OFFSET(AO271,0,0,MATCH("-",AO271:AO$638,0))) = 0,"",
IFERROR(MAX(OFFSET(AO271,0,0,MATCH("-",AO271:AO$638,0))),""))</f>
        <v/>
      </c>
      <c r="AY271" s="82" t="str">
        <f ca="1">IF(    MAX(OFFSET(AP271,0,0,MATCH("-",AP271:AP$638,0))) = 0,"",
IFERROR(MAX(OFFSET(AP271,0,0,MATCH("-",AP271:AP$638,0))),""))</f>
        <v/>
      </c>
      <c r="AZ271" s="82" t="str">
        <f ca="1">IF(    MAX(OFFSET(AQ271,0,0,MATCH("-",AQ271:AQ$638,0))) = 0,"",
IFERROR(MAX(OFFSET(AQ271,0,0,MATCH("-",AQ271:AQ$638,0))),""))</f>
        <v/>
      </c>
      <c r="BA271" s="82" t="str">
        <f ca="1">IF(    MAX(OFFSET(AR271,0,0,MATCH("-",AR271:AR$638,0))) = 0,"",
IFERROR(MAX(OFFSET(AR271,0,0,MATCH("-",AR271:AR$638,0))),""))</f>
        <v/>
      </c>
      <c r="BB271" s="112">
        <f t="shared" ca="1" si="182"/>
        <v>-198</v>
      </c>
      <c r="BC271" s="111" t="str">
        <f t="shared" ca="1" si="183"/>
        <v>Radius</v>
      </c>
      <c r="BD271" s="112">
        <f t="shared" ca="1" si="184"/>
        <v>0</v>
      </c>
      <c r="BE271" s="111">
        <f t="shared" ca="1" si="185"/>
        <v>200</v>
      </c>
      <c r="BF271" s="113" t="e">
        <f t="shared" ca="1" si="186"/>
        <v>#VALUE!</v>
      </c>
      <c r="BG271" s="113" t="e">
        <f t="shared" ca="1" si="187"/>
        <v>#VALUE!</v>
      </c>
      <c r="BH271" s="112">
        <f t="shared" ca="1" si="188"/>
        <v>2000</v>
      </c>
      <c r="BI271" s="112">
        <f t="shared" ca="1" si="189"/>
        <v>200</v>
      </c>
      <c r="BJ271" s="157"/>
      <c r="BK271" s="157"/>
      <c r="BL271" s="158" t="str">
        <f>scriv!AI233</f>
        <v/>
      </c>
      <c r="BM271" s="157"/>
      <c r="BN271" s="157" t="str">
        <f t="shared" si="190"/>
        <v>node</v>
      </c>
      <c r="BO271" s="157"/>
      <c r="BP271" s="159">
        <f t="shared" ca="1" si="191"/>
        <v>0</v>
      </c>
      <c r="BQ271" s="159">
        <f t="shared" ca="1" si="192"/>
        <v>0</v>
      </c>
      <c r="BR271" s="159">
        <f t="shared" si="193"/>
        <v>1</v>
      </c>
      <c r="BS271" s="159" t="str">
        <f t="shared" si="194"/>
        <v>symbol</v>
      </c>
      <c r="BT271" s="157" t="str">
        <f ca="1">IF(scriv!V233&lt;&gt;"",scriv!V233,
IF(E271="",IFERROR(VLOOKUP(BL271,$AH$40:$BT$638,39,FALSE),$BT$36),
$BT$37))</f>
        <v>NodeSquare</v>
      </c>
      <c r="BU271" s="166">
        <f t="shared" ca="1" si="195"/>
        <v>2000</v>
      </c>
      <c r="BV271" s="166">
        <f t="shared" ca="1" si="196"/>
        <v>200</v>
      </c>
      <c r="BW271" s="166">
        <f t="shared" ca="1" si="197"/>
        <v>0</v>
      </c>
      <c r="BX271" s="166">
        <f t="shared" ca="1" si="198"/>
        <v>0</v>
      </c>
      <c r="BY271" s="180" t="str">
        <f t="shared" si="199"/>
        <v/>
      </c>
      <c r="BZ271" s="180" t="str">
        <f t="shared" si="200"/>
        <v/>
      </c>
      <c r="CA271" s="81" t="str">
        <f>IF(scriv!E233&lt;&gt;"",scriv!E233,"")</f>
        <v/>
      </c>
      <c r="CB271" s="82">
        <f t="shared" si="165"/>
        <v>0</v>
      </c>
      <c r="CC271" s="82">
        <f t="shared" si="201"/>
        <v>0</v>
      </c>
      <c r="CD271" s="82" t="str">
        <f t="shared" si="202"/>
        <v>-</v>
      </c>
      <c r="CE271" s="82" t="str">
        <f t="shared" si="203"/>
        <v>-</v>
      </c>
      <c r="CF271" s="82" t="str">
        <f t="shared" si="204"/>
        <v>-</v>
      </c>
      <c r="CG271" s="82" t="str">
        <f t="shared" si="205"/>
        <v>-</v>
      </c>
      <c r="CH271" s="82" t="str">
        <f t="shared" si="206"/>
        <v>-</v>
      </c>
      <c r="CI271" s="82" t="str">
        <f t="shared" si="207"/>
        <v>-</v>
      </c>
      <c r="CJ271" s="82" t="str">
        <f t="shared" si="208"/>
        <v>-</v>
      </c>
      <c r="CK271" s="82" t="str">
        <f t="shared" si="209"/>
        <v>-</v>
      </c>
    </row>
    <row r="272" spans="1:89" s="82" customFormat="1" ht="18" customHeight="1">
      <c r="A272" s="81" t="str">
        <f>scriv!AH234</f>
        <v/>
      </c>
      <c r="B272" s="81" t="str">
        <f>IF(scriv!D234&lt;&gt;"",scriv!D234,"")</f>
        <v/>
      </c>
      <c r="C272" s="81" t="str">
        <f>IF( scriv!AL234&lt;&gt;"", IF(D272&lt;&gt;"","connection ","")&amp;scriv!AL234,IF(D272&lt;&gt;"","connection",""))</f>
        <v/>
      </c>
      <c r="D272" s="82" t="str">
        <f>scriv!AJ234</f>
        <v/>
      </c>
      <c r="E272" s="82" t="str">
        <f>scriv!AK234</f>
        <v/>
      </c>
      <c r="F272" s="156">
        <f>ROW()</f>
        <v>272</v>
      </c>
      <c r="I272" s="81" t="str">
        <f>IF(scriv!AA234&lt;&gt;"",scriv!AA234,J272)</f>
        <v/>
      </c>
      <c r="J272" s="81" t="str">
        <f>IF(scriv!AB234&lt;&gt;"",scriv!AB234,"")</f>
        <v/>
      </c>
      <c r="K272" s="82" t="str">
        <f t="shared" si="166"/>
        <v>none</v>
      </c>
      <c r="L272" s="82" t="str">
        <f t="shared" si="167"/>
        <v>+++&amp;speakTT=</v>
      </c>
      <c r="M272" s="82" t="str">
        <f t="shared" si="164"/>
        <v>OpenClose</v>
      </c>
      <c r="N272" s="82" t="str">
        <f t="shared" si="168"/>
        <v/>
      </c>
      <c r="O272" s="119" t="str">
        <f t="shared" si="169"/>
        <v/>
      </c>
      <c r="P272" s="81" t="str">
        <f>IF(scriv!I234&lt;&gt;"",scriv!I234,"")</f>
        <v/>
      </c>
      <c r="Q272" s="81" t="str">
        <f>IF(scriv!J234&lt;&gt;"",scriv!J234,"")</f>
        <v/>
      </c>
      <c r="R272" s="81">
        <f>IF(scriv!K234&lt;&gt;"",scriv!K234,
IF(I272&lt;&gt;"",1,$R$36))</f>
        <v>0</v>
      </c>
      <c r="S272" s="81" t="str">
        <f>IF(scriv!L234&lt;&gt;"",scriv!L234,
IF(scriv!AB234&lt;&gt;"",$S$36,"none"))</f>
        <v>none</v>
      </c>
      <c r="T272" s="81" t="str">
        <f>IF(scriv!Q234&lt;&gt;"",scriv!Q234,"")</f>
        <v/>
      </c>
      <c r="U272" s="81" t="str">
        <f>IF(scriv!R234&lt;&gt;"",scriv!R234,"")</f>
        <v/>
      </c>
      <c r="V272" s="81" t="str">
        <f>IF(scriv!S234&lt;&gt;"",scriv!S234,"")</f>
        <v/>
      </c>
      <c r="W272" s="81" t="str">
        <f>IF(scriv!T234&lt;&gt;"",scriv!T234,"")</f>
        <v/>
      </c>
      <c r="X272" s="81" t="str">
        <f>IF($E272="",
( IF(scriv!AD234&lt;&gt;"", LEFT( scriv!AD234, FIND(",",scriv!AD234)-1) &amp; "=" &amp; $AH272 &amp; RIGHT( scriv!AD234, LEN(scriv!AD234) + 1 - FIND(",",scriv!AD234)),
  IF($X$36&lt;&gt;"",LEFT( X$36, FIND(",",X$36)-1) &amp; "=" &amp; $AH272 &amp; RIGHT( X$36, LEN(X$36) + 1 - FIND(",",X$36)),""))),
IF(scriv!M234&lt;&gt;"", LEFT( scriv!M234, FIND(",",scriv!M234)-1) &amp; "=" &amp; $AH272 &amp; RIGHT( scriv!M234, LEN(scriv!M234) + 1 - FIND(",",scriv!M234)),
LEFT( X$37, FIND(",",X$37)-1) &amp; "=" &amp; $AH272 &amp; RIGHT( X$37, LEN(X$37) + 1 - FIND(",",X$37))))</f>
        <v>fadeOn=,0.6</v>
      </c>
      <c r="Y272" s="81" t="str">
        <f>IF($E272="",
( IF(scriv!AE234&lt;&gt;"", LEFT( scriv!AE234, FIND(",",scriv!AE234)-1) &amp; "=" &amp; $AH272 &amp; RIGHT( scriv!AE234, LEN(scriv!AE234) + 1 - FIND(",",scriv!AE234)),
  IF($Y$36&lt;&gt;"",LEFT( Y$36, FIND(",",Y$36)-1) &amp; "=" &amp; $AH272 &amp; RIGHT( Y$36, LEN(Y$36) + 1 - FIND(",",Y$36)),""))),
IF(scriv!N234&lt;&gt;"", LEFT( scriv!N234, FIND(",",scriv!N234)-1) &amp; "=" &amp; $AH272 &amp; RIGHT( scriv!N234, LEN(scriv!N234) + 1 - FIND(",",scriv!N234)),
LEFT( Y$37, FIND(",",Y$37)-1) &amp; "=" &amp; $AH272 &amp; RIGHT( Y$37, LEN(Y$37) + 1 - FIND(",",Y$37))))</f>
        <v>fadeOff=,0.6</v>
      </c>
      <c r="Z272" s="81" t="str">
        <f>IF($E272="",
( IF(scriv!AF234&lt;&gt;"", LEFT( scriv!AF234, FIND(",",scriv!AF234)-1) &amp; "=" &amp; $AH272 &amp; RIGHT( scriv!AF234, LEN(scriv!AF234) + 1 - FIND(",",scriv!AF234)),
  IF($Z$36&lt;&gt;"",LEFT( Z$36, FIND(",",Z$36)-1) &amp; "=" &amp; $AH272 &amp; RIGHT( Z$36, LEN(Z$36) + 1 - FIND(",",Z$36)),""))),
IF(scriv!O234&lt;&gt;"", LEFT( scriv!O234, FIND(",",scriv!O234)-1) &amp; "=" &amp; $AH272 &amp; RIGHT( scriv!O234, LEN(scriv!O234) + 1 - FIND(",",scriv!O234)),
LEFT( Z$37, FIND(",",Z$37)-1) &amp; "=" &amp; $AH272 &amp; RIGHT( Z$37, LEN(Z$37) + 1 - FIND(",",Z$37))))</f>
        <v>drawOpen=,1.2</v>
      </c>
      <c r="AA272" s="81" t="str">
        <f>IF($E272="",
( IF(scriv!AG234&lt;&gt;"", LEFT( scriv!AG234, FIND(",",scriv!AG234)-1) &amp; "=" &amp; $AH272 &amp; RIGHT( scriv!AG234, LEN(scriv!AG234) + 1 - FIND(",",scriv!AG234)),
  IF($AA$36&lt;&gt;"",LEFT( AA$36, FIND(",",AA$36)-1) &amp; "=" &amp; $AH272 &amp; RIGHT( AA$36, LEN(AA$36) + 1 - FIND(",",AA$36)),""))),
IF(scriv!P234&lt;&gt;"", LEFT( scriv!P234, FIND(",",scriv!P234)-1) &amp; "=" &amp; $AH272 &amp; RIGHT( scriv!P234, LEN(scriv!P234) + 1 - FIND(",",scriv!P234)),
LEFT( AA$37, FIND(",",AA$37)-1) &amp; "=" &amp; $AH272 &amp; RIGHT( AA$37, LEN(AA$37) + 1 - FIND(",",AA$37))))</f>
        <v>drawClose=,1.2</v>
      </c>
      <c r="AB272" s="167" t="str">
        <f t="shared" si="163"/>
        <v>noTitle</v>
      </c>
      <c r="AC272" s="167"/>
      <c r="AD272" s="45"/>
      <c r="AE272" s="168"/>
      <c r="AF272" s="169">
        <f>IF(D272="",scriv!B234,"")</f>
        <v>0</v>
      </c>
      <c r="AG272" s="170" t="str">
        <f t="shared" si="170"/>
        <v/>
      </c>
      <c r="AH272" s="169" t="str">
        <f t="shared" si="171"/>
        <v/>
      </c>
      <c r="AI272" s="169" t="str">
        <f t="shared" si="172"/>
        <v/>
      </c>
      <c r="AJ272" s="86">
        <f>ROUNDDOWN( (LEN(scriv!B234)+1) / 2, 0 )</f>
        <v>0</v>
      </c>
      <c r="AK272" s="82">
        <f t="shared" si="173"/>
        <v>0</v>
      </c>
      <c r="AL272" s="82" t="str">
        <f t="shared" si="174"/>
        <v>-</v>
      </c>
      <c r="AM272" s="82" t="str">
        <f t="shared" si="175"/>
        <v>-</v>
      </c>
      <c r="AN272" s="82" t="str">
        <f t="shared" si="176"/>
        <v>-</v>
      </c>
      <c r="AO272" s="82" t="str">
        <f t="shared" si="177"/>
        <v>-</v>
      </c>
      <c r="AP272" s="82" t="str">
        <f t="shared" si="178"/>
        <v>-</v>
      </c>
      <c r="AQ272" s="82" t="str">
        <f t="shared" si="179"/>
        <v>-</v>
      </c>
      <c r="AR272" s="82" t="str">
        <f t="shared" si="180"/>
        <v>-</v>
      </c>
      <c r="AT272" s="82">
        <f t="shared" si="181"/>
        <v>10</v>
      </c>
      <c r="AU272" s="82" t="str">
        <f ca="1">IF(    MAX(OFFSET(AL272,0,0,MATCH("-",AL272:AL$638,0))) = 0,"",
IFERROR(MAX(OFFSET(AL272,0,0,MATCH("-",AL272:AL$638,0))),""))</f>
        <v/>
      </c>
      <c r="AV272" s="82" t="str">
        <f ca="1">IF(    MAX(OFFSET(AM272,0,0,MATCH("-",AM272:AM$638,0))) = 0,"",
IFERROR(MAX(OFFSET(AM272,0,0,MATCH("-",AM272:AM$638,0))),""))</f>
        <v/>
      </c>
      <c r="AW272" s="82" t="str">
        <f ca="1">IF(    MAX(OFFSET(AN272,0,0,MATCH("-",AN272:AN$638,0))) = 0,"",
IFERROR(MAX(OFFSET(AN272,0,0,MATCH("-",AN272:AN$638,0))),""))</f>
        <v/>
      </c>
      <c r="AX272" s="82" t="str">
        <f ca="1">IF(    MAX(OFFSET(AO272,0,0,MATCH("-",AO272:AO$638,0))) = 0,"",
IFERROR(MAX(OFFSET(AO272,0,0,MATCH("-",AO272:AO$638,0))),""))</f>
        <v/>
      </c>
      <c r="AY272" s="82" t="str">
        <f ca="1">IF(    MAX(OFFSET(AP272,0,0,MATCH("-",AP272:AP$638,0))) = 0,"",
IFERROR(MAX(OFFSET(AP272,0,0,MATCH("-",AP272:AP$638,0))),""))</f>
        <v/>
      </c>
      <c r="AZ272" s="82" t="str">
        <f ca="1">IF(    MAX(OFFSET(AQ272,0,0,MATCH("-",AQ272:AQ$638,0))) = 0,"",
IFERROR(MAX(OFFSET(AQ272,0,0,MATCH("-",AQ272:AQ$638,0))),""))</f>
        <v/>
      </c>
      <c r="BA272" s="82" t="str">
        <f ca="1">IF(    MAX(OFFSET(AR272,0,0,MATCH("-",AR272:AR$638,0))) = 0,"",
IFERROR(MAX(OFFSET(AR272,0,0,MATCH("-",AR272:AR$638,0))),""))</f>
        <v/>
      </c>
      <c r="BB272" s="112">
        <f t="shared" ca="1" si="182"/>
        <v>-198</v>
      </c>
      <c r="BC272" s="111" t="str">
        <f t="shared" ca="1" si="183"/>
        <v>Radius</v>
      </c>
      <c r="BD272" s="112">
        <f t="shared" ca="1" si="184"/>
        <v>0</v>
      </c>
      <c r="BE272" s="111">
        <f t="shared" ca="1" si="185"/>
        <v>200</v>
      </c>
      <c r="BF272" s="113" t="e">
        <f t="shared" ca="1" si="186"/>
        <v>#VALUE!</v>
      </c>
      <c r="BG272" s="113" t="e">
        <f t="shared" ca="1" si="187"/>
        <v>#VALUE!</v>
      </c>
      <c r="BH272" s="112">
        <f t="shared" ca="1" si="188"/>
        <v>2000</v>
      </c>
      <c r="BI272" s="112">
        <f t="shared" ca="1" si="189"/>
        <v>200</v>
      </c>
      <c r="BJ272" s="157"/>
      <c r="BK272" s="157"/>
      <c r="BL272" s="158" t="str">
        <f>scriv!AI234</f>
        <v/>
      </c>
      <c r="BM272" s="157"/>
      <c r="BN272" s="157" t="str">
        <f t="shared" si="190"/>
        <v>node</v>
      </c>
      <c r="BO272" s="157"/>
      <c r="BP272" s="159">
        <f t="shared" ca="1" si="191"/>
        <v>0</v>
      </c>
      <c r="BQ272" s="159">
        <f t="shared" ca="1" si="192"/>
        <v>0</v>
      </c>
      <c r="BR272" s="159">
        <f t="shared" si="193"/>
        <v>1</v>
      </c>
      <c r="BS272" s="159" t="str">
        <f t="shared" si="194"/>
        <v>symbol</v>
      </c>
      <c r="BT272" s="157" t="str">
        <f ca="1">IF(scriv!V234&lt;&gt;"",scriv!V234,
IF(E272="",IFERROR(VLOOKUP(BL272,$AH$40:$BT$638,39,FALSE),$BT$36),
$BT$37))</f>
        <v>NodeSquare</v>
      </c>
      <c r="BU272" s="166">
        <f t="shared" ca="1" si="195"/>
        <v>2000</v>
      </c>
      <c r="BV272" s="166">
        <f t="shared" ca="1" si="196"/>
        <v>200</v>
      </c>
      <c r="BW272" s="166">
        <f t="shared" ca="1" si="197"/>
        <v>0</v>
      </c>
      <c r="BX272" s="166">
        <f t="shared" ca="1" si="198"/>
        <v>0</v>
      </c>
      <c r="BY272" s="180" t="str">
        <f t="shared" si="199"/>
        <v/>
      </c>
      <c r="BZ272" s="180" t="str">
        <f t="shared" si="200"/>
        <v/>
      </c>
      <c r="CA272" s="81" t="str">
        <f>IF(scriv!E234&lt;&gt;"",scriv!E234,"")</f>
        <v/>
      </c>
      <c r="CB272" s="82">
        <f t="shared" si="165"/>
        <v>0</v>
      </c>
      <c r="CC272" s="82">
        <f t="shared" si="201"/>
        <v>0</v>
      </c>
      <c r="CD272" s="82" t="str">
        <f t="shared" si="202"/>
        <v>-</v>
      </c>
      <c r="CE272" s="82" t="str">
        <f t="shared" si="203"/>
        <v>-</v>
      </c>
      <c r="CF272" s="82" t="str">
        <f t="shared" si="204"/>
        <v>-</v>
      </c>
      <c r="CG272" s="82" t="str">
        <f t="shared" si="205"/>
        <v>-</v>
      </c>
      <c r="CH272" s="82" t="str">
        <f t="shared" si="206"/>
        <v>-</v>
      </c>
      <c r="CI272" s="82" t="str">
        <f t="shared" si="207"/>
        <v>-</v>
      </c>
      <c r="CJ272" s="82" t="str">
        <f t="shared" si="208"/>
        <v>-</v>
      </c>
      <c r="CK272" s="82" t="str">
        <f t="shared" si="209"/>
        <v>-</v>
      </c>
    </row>
    <row r="273" spans="1:89" s="82" customFormat="1" ht="18" customHeight="1">
      <c r="A273" s="81" t="str">
        <f>scriv!AH235</f>
        <v/>
      </c>
      <c r="B273" s="81" t="str">
        <f>IF(scriv!D235&lt;&gt;"",scriv!D235,"")</f>
        <v/>
      </c>
      <c r="C273" s="81" t="str">
        <f>IF( scriv!AL235&lt;&gt;"", IF(D273&lt;&gt;"","connection ","")&amp;scriv!AL235,IF(D273&lt;&gt;"","connection",""))</f>
        <v/>
      </c>
      <c r="D273" s="82" t="str">
        <f>scriv!AJ235</f>
        <v/>
      </c>
      <c r="E273" s="82" t="str">
        <f>scriv!AK235</f>
        <v/>
      </c>
      <c r="F273" s="156">
        <f>ROW()</f>
        <v>273</v>
      </c>
      <c r="I273" s="81" t="str">
        <f>IF(scriv!AA235&lt;&gt;"",scriv!AA235,J273)</f>
        <v/>
      </c>
      <c r="J273" s="81" t="str">
        <f>IF(scriv!AB235&lt;&gt;"",scriv!AB235,"")</f>
        <v/>
      </c>
      <c r="K273" s="82" t="str">
        <f t="shared" si="166"/>
        <v>none</v>
      </c>
      <c r="L273" s="82" t="str">
        <f t="shared" si="167"/>
        <v>+++&amp;speakTT=</v>
      </c>
      <c r="M273" s="82" t="str">
        <f t="shared" si="164"/>
        <v>OpenClose</v>
      </c>
      <c r="N273" s="82" t="str">
        <f t="shared" si="168"/>
        <v/>
      </c>
      <c r="O273" s="119" t="str">
        <f t="shared" si="169"/>
        <v/>
      </c>
      <c r="P273" s="81" t="str">
        <f>IF(scriv!I235&lt;&gt;"",scriv!I235,"")</f>
        <v/>
      </c>
      <c r="Q273" s="81" t="str">
        <f>IF(scriv!J235&lt;&gt;"",scriv!J235,"")</f>
        <v/>
      </c>
      <c r="R273" s="81">
        <f>IF(scriv!K235&lt;&gt;"",scriv!K235,
IF(I273&lt;&gt;"",1,$R$36))</f>
        <v>0</v>
      </c>
      <c r="S273" s="81" t="str">
        <f>IF(scriv!L235&lt;&gt;"",scriv!L235,
IF(scriv!AB235&lt;&gt;"",$S$36,"none"))</f>
        <v>none</v>
      </c>
      <c r="T273" s="81" t="str">
        <f>IF(scriv!Q235&lt;&gt;"",scriv!Q235,"")</f>
        <v/>
      </c>
      <c r="U273" s="81" t="str">
        <f>IF(scriv!R235&lt;&gt;"",scriv!R235,"")</f>
        <v/>
      </c>
      <c r="V273" s="81" t="str">
        <f>IF(scriv!S235&lt;&gt;"",scriv!S235,"")</f>
        <v/>
      </c>
      <c r="W273" s="81" t="str">
        <f>IF(scriv!T235&lt;&gt;"",scriv!T235,"")</f>
        <v/>
      </c>
      <c r="X273" s="81" t="str">
        <f>IF($E273="",
( IF(scriv!AD235&lt;&gt;"", LEFT( scriv!AD235, FIND(",",scriv!AD235)-1) &amp; "=" &amp; $AH273 &amp; RIGHT( scriv!AD235, LEN(scriv!AD235) + 1 - FIND(",",scriv!AD235)),
  IF($X$36&lt;&gt;"",LEFT( X$36, FIND(",",X$36)-1) &amp; "=" &amp; $AH273 &amp; RIGHT( X$36, LEN(X$36) + 1 - FIND(",",X$36)),""))),
IF(scriv!M235&lt;&gt;"", LEFT( scriv!M235, FIND(",",scriv!M235)-1) &amp; "=" &amp; $AH273 &amp; RIGHT( scriv!M235, LEN(scriv!M235) + 1 - FIND(",",scriv!M235)),
LEFT( X$37, FIND(",",X$37)-1) &amp; "=" &amp; $AH273 &amp; RIGHT( X$37, LEN(X$37) + 1 - FIND(",",X$37))))</f>
        <v>fadeOn=,0.6</v>
      </c>
      <c r="Y273" s="81" t="str">
        <f>IF($E273="",
( IF(scriv!AE235&lt;&gt;"", LEFT( scriv!AE235, FIND(",",scriv!AE235)-1) &amp; "=" &amp; $AH273 &amp; RIGHT( scriv!AE235, LEN(scriv!AE235) + 1 - FIND(",",scriv!AE235)),
  IF($Y$36&lt;&gt;"",LEFT( Y$36, FIND(",",Y$36)-1) &amp; "=" &amp; $AH273 &amp; RIGHT( Y$36, LEN(Y$36) + 1 - FIND(",",Y$36)),""))),
IF(scriv!N235&lt;&gt;"", LEFT( scriv!N235, FIND(",",scriv!N235)-1) &amp; "=" &amp; $AH273 &amp; RIGHT( scriv!N235, LEN(scriv!N235) + 1 - FIND(",",scriv!N235)),
LEFT( Y$37, FIND(",",Y$37)-1) &amp; "=" &amp; $AH273 &amp; RIGHT( Y$37, LEN(Y$37) + 1 - FIND(",",Y$37))))</f>
        <v>fadeOff=,0.6</v>
      </c>
      <c r="Z273" s="81" t="str">
        <f>IF($E273="",
( IF(scriv!AF235&lt;&gt;"", LEFT( scriv!AF235, FIND(",",scriv!AF235)-1) &amp; "=" &amp; $AH273 &amp; RIGHT( scriv!AF235, LEN(scriv!AF235) + 1 - FIND(",",scriv!AF235)),
  IF($Z$36&lt;&gt;"",LEFT( Z$36, FIND(",",Z$36)-1) &amp; "=" &amp; $AH273 &amp; RIGHT( Z$36, LEN(Z$36) + 1 - FIND(",",Z$36)),""))),
IF(scriv!O235&lt;&gt;"", LEFT( scriv!O235, FIND(",",scriv!O235)-1) &amp; "=" &amp; $AH273 &amp; RIGHT( scriv!O235, LEN(scriv!O235) + 1 - FIND(",",scriv!O235)),
LEFT( Z$37, FIND(",",Z$37)-1) &amp; "=" &amp; $AH273 &amp; RIGHT( Z$37, LEN(Z$37) + 1 - FIND(",",Z$37))))</f>
        <v>drawOpen=,1.2</v>
      </c>
      <c r="AA273" s="81" t="str">
        <f>IF($E273="",
( IF(scriv!AG235&lt;&gt;"", LEFT( scriv!AG235, FIND(",",scriv!AG235)-1) &amp; "=" &amp; $AH273 &amp; RIGHT( scriv!AG235, LEN(scriv!AG235) + 1 - FIND(",",scriv!AG235)),
  IF($AA$36&lt;&gt;"",LEFT( AA$36, FIND(",",AA$36)-1) &amp; "=" &amp; $AH273 &amp; RIGHT( AA$36, LEN(AA$36) + 1 - FIND(",",AA$36)),""))),
IF(scriv!P235&lt;&gt;"", LEFT( scriv!P235, FIND(",",scriv!P235)-1) &amp; "=" &amp; $AH273 &amp; RIGHT( scriv!P235, LEN(scriv!P235) + 1 - FIND(",",scriv!P235)),
LEFT( AA$37, FIND(",",AA$37)-1) &amp; "=" &amp; $AH273 &amp; RIGHT( AA$37, LEN(AA$37) + 1 - FIND(",",AA$37))))</f>
        <v>drawClose=,1.2</v>
      </c>
      <c r="AB273" s="167" t="str">
        <f t="shared" si="163"/>
        <v>noTitle</v>
      </c>
      <c r="AC273" s="167"/>
      <c r="AD273" s="45"/>
      <c r="AE273" s="168"/>
      <c r="AF273" s="169">
        <f>IF(D273="",scriv!B235,"")</f>
        <v>0</v>
      </c>
      <c r="AG273" s="170" t="str">
        <f t="shared" si="170"/>
        <v/>
      </c>
      <c r="AH273" s="169" t="str">
        <f t="shared" si="171"/>
        <v/>
      </c>
      <c r="AI273" s="169" t="str">
        <f t="shared" si="172"/>
        <v/>
      </c>
      <c r="AJ273" s="86">
        <f>ROUNDDOWN( (LEN(scriv!B235)+1) / 2, 0 )</f>
        <v>0</v>
      </c>
      <c r="AK273" s="82">
        <f t="shared" si="173"/>
        <v>0</v>
      </c>
      <c r="AL273" s="82" t="str">
        <f t="shared" si="174"/>
        <v>-</v>
      </c>
      <c r="AM273" s="82" t="str">
        <f t="shared" si="175"/>
        <v>-</v>
      </c>
      <c r="AN273" s="82" t="str">
        <f t="shared" si="176"/>
        <v>-</v>
      </c>
      <c r="AO273" s="82" t="str">
        <f t="shared" si="177"/>
        <v>-</v>
      </c>
      <c r="AP273" s="82" t="str">
        <f t="shared" si="178"/>
        <v>-</v>
      </c>
      <c r="AQ273" s="82" t="str">
        <f t="shared" si="179"/>
        <v>-</v>
      </c>
      <c r="AR273" s="82" t="str">
        <f t="shared" si="180"/>
        <v>-</v>
      </c>
      <c r="AT273" s="82">
        <f t="shared" si="181"/>
        <v>10</v>
      </c>
      <c r="AU273" s="82" t="str">
        <f ca="1">IF(    MAX(OFFSET(AL273,0,0,MATCH("-",AL273:AL$638,0))) = 0,"",
IFERROR(MAX(OFFSET(AL273,0,0,MATCH("-",AL273:AL$638,0))),""))</f>
        <v/>
      </c>
      <c r="AV273" s="82" t="str">
        <f ca="1">IF(    MAX(OFFSET(AM273,0,0,MATCH("-",AM273:AM$638,0))) = 0,"",
IFERROR(MAX(OFFSET(AM273,0,0,MATCH("-",AM273:AM$638,0))),""))</f>
        <v/>
      </c>
      <c r="AW273" s="82" t="str">
        <f ca="1">IF(    MAX(OFFSET(AN273,0,0,MATCH("-",AN273:AN$638,0))) = 0,"",
IFERROR(MAX(OFFSET(AN273,0,0,MATCH("-",AN273:AN$638,0))),""))</f>
        <v/>
      </c>
      <c r="AX273" s="82" t="str">
        <f ca="1">IF(    MAX(OFFSET(AO273,0,0,MATCH("-",AO273:AO$638,0))) = 0,"",
IFERROR(MAX(OFFSET(AO273,0,0,MATCH("-",AO273:AO$638,0))),""))</f>
        <v/>
      </c>
      <c r="AY273" s="82" t="str">
        <f ca="1">IF(    MAX(OFFSET(AP273,0,0,MATCH("-",AP273:AP$638,0))) = 0,"",
IFERROR(MAX(OFFSET(AP273,0,0,MATCH("-",AP273:AP$638,0))),""))</f>
        <v/>
      </c>
      <c r="AZ273" s="82" t="str">
        <f ca="1">IF(    MAX(OFFSET(AQ273,0,0,MATCH("-",AQ273:AQ$638,0))) = 0,"",
IFERROR(MAX(OFFSET(AQ273,0,0,MATCH("-",AQ273:AQ$638,0))),""))</f>
        <v/>
      </c>
      <c r="BA273" s="82" t="str">
        <f ca="1">IF(    MAX(OFFSET(AR273,0,0,MATCH("-",AR273:AR$638,0))) = 0,"",
IFERROR(MAX(OFFSET(AR273,0,0,MATCH("-",AR273:AR$638,0))),""))</f>
        <v/>
      </c>
      <c r="BB273" s="112">
        <f t="shared" ca="1" si="182"/>
        <v>-198</v>
      </c>
      <c r="BC273" s="111" t="str">
        <f t="shared" ca="1" si="183"/>
        <v>Radius</v>
      </c>
      <c r="BD273" s="112">
        <f t="shared" ca="1" si="184"/>
        <v>0</v>
      </c>
      <c r="BE273" s="111">
        <f t="shared" ca="1" si="185"/>
        <v>200</v>
      </c>
      <c r="BF273" s="113" t="e">
        <f t="shared" ca="1" si="186"/>
        <v>#VALUE!</v>
      </c>
      <c r="BG273" s="113" t="e">
        <f t="shared" ca="1" si="187"/>
        <v>#VALUE!</v>
      </c>
      <c r="BH273" s="112">
        <f t="shared" ca="1" si="188"/>
        <v>2000</v>
      </c>
      <c r="BI273" s="112">
        <f t="shared" ca="1" si="189"/>
        <v>200</v>
      </c>
      <c r="BJ273" s="157"/>
      <c r="BK273" s="157"/>
      <c r="BL273" s="158" t="str">
        <f>scriv!AI235</f>
        <v/>
      </c>
      <c r="BM273" s="157"/>
      <c r="BN273" s="157" t="str">
        <f t="shared" si="190"/>
        <v>node</v>
      </c>
      <c r="BO273" s="157"/>
      <c r="BP273" s="159">
        <f t="shared" ca="1" si="191"/>
        <v>0</v>
      </c>
      <c r="BQ273" s="159">
        <f t="shared" ca="1" si="192"/>
        <v>0</v>
      </c>
      <c r="BR273" s="159">
        <f t="shared" si="193"/>
        <v>1</v>
      </c>
      <c r="BS273" s="159" t="str">
        <f t="shared" si="194"/>
        <v>symbol</v>
      </c>
      <c r="BT273" s="157" t="str">
        <f ca="1">IF(scriv!V235&lt;&gt;"",scriv!V235,
IF(E273="",IFERROR(VLOOKUP(BL273,$AH$40:$BT$638,39,FALSE),$BT$36),
$BT$37))</f>
        <v>NodeSquare</v>
      </c>
      <c r="BU273" s="166">
        <f t="shared" ca="1" si="195"/>
        <v>2000</v>
      </c>
      <c r="BV273" s="166">
        <f t="shared" ca="1" si="196"/>
        <v>200</v>
      </c>
      <c r="BW273" s="166">
        <f t="shared" ca="1" si="197"/>
        <v>0</v>
      </c>
      <c r="BX273" s="166">
        <f t="shared" ca="1" si="198"/>
        <v>0</v>
      </c>
      <c r="BY273" s="180" t="str">
        <f t="shared" si="199"/>
        <v/>
      </c>
      <c r="BZ273" s="180" t="str">
        <f t="shared" si="200"/>
        <v/>
      </c>
      <c r="CA273" s="81" t="str">
        <f>IF(scriv!E235&lt;&gt;"",scriv!E235,"")</f>
        <v/>
      </c>
      <c r="CB273" s="82">
        <f t="shared" si="165"/>
        <v>0</v>
      </c>
      <c r="CC273" s="82">
        <f t="shared" si="201"/>
        <v>0</v>
      </c>
      <c r="CD273" s="82" t="str">
        <f t="shared" si="202"/>
        <v>-</v>
      </c>
      <c r="CE273" s="82" t="str">
        <f t="shared" si="203"/>
        <v>-</v>
      </c>
      <c r="CF273" s="82" t="str">
        <f t="shared" si="204"/>
        <v>-</v>
      </c>
      <c r="CG273" s="82" t="str">
        <f t="shared" si="205"/>
        <v>-</v>
      </c>
      <c r="CH273" s="82" t="str">
        <f t="shared" si="206"/>
        <v>-</v>
      </c>
      <c r="CI273" s="82" t="str">
        <f t="shared" si="207"/>
        <v>-</v>
      </c>
      <c r="CJ273" s="82" t="str">
        <f t="shared" si="208"/>
        <v>-</v>
      </c>
      <c r="CK273" s="82" t="str">
        <f t="shared" si="209"/>
        <v>-</v>
      </c>
    </row>
    <row r="274" spans="1:89" s="82" customFormat="1" ht="18" customHeight="1">
      <c r="A274" s="81" t="str">
        <f>scriv!AH236</f>
        <v/>
      </c>
      <c r="B274" s="81" t="str">
        <f>IF(scriv!D236&lt;&gt;"",scriv!D236,"")</f>
        <v/>
      </c>
      <c r="C274" s="81" t="str">
        <f>IF( scriv!AL236&lt;&gt;"", IF(D274&lt;&gt;"","connection ","")&amp;scriv!AL236,IF(D274&lt;&gt;"","connection",""))</f>
        <v/>
      </c>
      <c r="D274" s="82" t="str">
        <f>scriv!AJ236</f>
        <v/>
      </c>
      <c r="E274" s="82" t="str">
        <f>scriv!AK236</f>
        <v/>
      </c>
      <c r="F274" s="156">
        <f>ROW()</f>
        <v>274</v>
      </c>
      <c r="I274" s="81" t="str">
        <f>IF(scriv!AA236&lt;&gt;"",scriv!AA236,J274)</f>
        <v/>
      </c>
      <c r="J274" s="81" t="str">
        <f>IF(scriv!AB236&lt;&gt;"",scriv!AB236,"")</f>
        <v/>
      </c>
      <c r="K274" s="82" t="str">
        <f t="shared" si="166"/>
        <v>none</v>
      </c>
      <c r="L274" s="82" t="str">
        <f t="shared" si="167"/>
        <v>+++&amp;speakTT=</v>
      </c>
      <c r="M274" s="82" t="str">
        <f t="shared" si="164"/>
        <v>OpenClose</v>
      </c>
      <c r="N274" s="82" t="str">
        <f t="shared" si="168"/>
        <v/>
      </c>
      <c r="O274" s="119" t="str">
        <f t="shared" si="169"/>
        <v/>
      </c>
      <c r="P274" s="81" t="str">
        <f>IF(scriv!I236&lt;&gt;"",scriv!I236,"")</f>
        <v/>
      </c>
      <c r="Q274" s="81" t="str">
        <f>IF(scriv!J236&lt;&gt;"",scriv!J236,"")</f>
        <v/>
      </c>
      <c r="R274" s="81">
        <f>IF(scriv!K236&lt;&gt;"",scriv!K236,
IF(I274&lt;&gt;"",1,$R$36))</f>
        <v>0</v>
      </c>
      <c r="S274" s="81" t="str">
        <f>IF(scriv!L236&lt;&gt;"",scriv!L236,
IF(scriv!AB236&lt;&gt;"",$S$36,"none"))</f>
        <v>none</v>
      </c>
      <c r="T274" s="81" t="str">
        <f>IF(scriv!Q236&lt;&gt;"",scriv!Q236,"")</f>
        <v/>
      </c>
      <c r="U274" s="81" t="str">
        <f>IF(scriv!R236&lt;&gt;"",scriv!R236,"")</f>
        <v/>
      </c>
      <c r="V274" s="81" t="str">
        <f>IF(scriv!S236&lt;&gt;"",scriv!S236,"")</f>
        <v/>
      </c>
      <c r="W274" s="81" t="str">
        <f>IF(scriv!T236&lt;&gt;"",scriv!T236,"")</f>
        <v/>
      </c>
      <c r="X274" s="81" t="str">
        <f>IF($E274="",
( IF(scriv!AD236&lt;&gt;"", LEFT( scriv!AD236, FIND(",",scriv!AD236)-1) &amp; "=" &amp; $AH274 &amp; RIGHT( scriv!AD236, LEN(scriv!AD236) + 1 - FIND(",",scriv!AD236)),
  IF($X$36&lt;&gt;"",LEFT( X$36, FIND(",",X$36)-1) &amp; "=" &amp; $AH274 &amp; RIGHT( X$36, LEN(X$36) + 1 - FIND(",",X$36)),""))),
IF(scriv!M236&lt;&gt;"", LEFT( scriv!M236, FIND(",",scriv!M236)-1) &amp; "=" &amp; $AH274 &amp; RIGHT( scriv!M236, LEN(scriv!M236) + 1 - FIND(",",scriv!M236)),
LEFT( X$37, FIND(",",X$37)-1) &amp; "=" &amp; $AH274 &amp; RIGHT( X$37, LEN(X$37) + 1 - FIND(",",X$37))))</f>
        <v>fadeOn=,0.6</v>
      </c>
      <c r="Y274" s="81" t="str">
        <f>IF($E274="",
( IF(scriv!AE236&lt;&gt;"", LEFT( scriv!AE236, FIND(",",scriv!AE236)-1) &amp; "=" &amp; $AH274 &amp; RIGHT( scriv!AE236, LEN(scriv!AE236) + 1 - FIND(",",scriv!AE236)),
  IF($Y$36&lt;&gt;"",LEFT( Y$36, FIND(",",Y$36)-1) &amp; "=" &amp; $AH274 &amp; RIGHT( Y$36, LEN(Y$36) + 1 - FIND(",",Y$36)),""))),
IF(scriv!N236&lt;&gt;"", LEFT( scriv!N236, FIND(",",scriv!N236)-1) &amp; "=" &amp; $AH274 &amp; RIGHT( scriv!N236, LEN(scriv!N236) + 1 - FIND(",",scriv!N236)),
LEFT( Y$37, FIND(",",Y$37)-1) &amp; "=" &amp; $AH274 &amp; RIGHT( Y$37, LEN(Y$37) + 1 - FIND(",",Y$37))))</f>
        <v>fadeOff=,0.6</v>
      </c>
      <c r="Z274" s="81" t="str">
        <f>IF($E274="",
( IF(scriv!AF236&lt;&gt;"", LEFT( scriv!AF236, FIND(",",scriv!AF236)-1) &amp; "=" &amp; $AH274 &amp; RIGHT( scriv!AF236, LEN(scriv!AF236) + 1 - FIND(",",scriv!AF236)),
  IF($Z$36&lt;&gt;"",LEFT( Z$36, FIND(",",Z$36)-1) &amp; "=" &amp; $AH274 &amp; RIGHT( Z$36, LEN(Z$36) + 1 - FIND(",",Z$36)),""))),
IF(scriv!O236&lt;&gt;"", LEFT( scriv!O236, FIND(",",scriv!O236)-1) &amp; "=" &amp; $AH274 &amp; RIGHT( scriv!O236, LEN(scriv!O236) + 1 - FIND(",",scriv!O236)),
LEFT( Z$37, FIND(",",Z$37)-1) &amp; "=" &amp; $AH274 &amp; RIGHT( Z$37, LEN(Z$37) + 1 - FIND(",",Z$37))))</f>
        <v>drawOpen=,1.2</v>
      </c>
      <c r="AA274" s="81" t="str">
        <f>IF($E274="",
( IF(scriv!AG236&lt;&gt;"", LEFT( scriv!AG236, FIND(",",scriv!AG236)-1) &amp; "=" &amp; $AH274 &amp; RIGHT( scriv!AG236, LEN(scriv!AG236) + 1 - FIND(",",scriv!AG236)),
  IF($AA$36&lt;&gt;"",LEFT( AA$36, FIND(",",AA$36)-1) &amp; "=" &amp; $AH274 &amp; RIGHT( AA$36, LEN(AA$36) + 1 - FIND(",",AA$36)),""))),
IF(scriv!P236&lt;&gt;"", LEFT( scriv!P236, FIND(",",scriv!P236)-1) &amp; "=" &amp; $AH274 &amp; RIGHT( scriv!P236, LEN(scriv!P236) + 1 - FIND(",",scriv!P236)),
LEFT( AA$37, FIND(",",AA$37)-1) &amp; "=" &amp; $AH274 &amp; RIGHT( AA$37, LEN(AA$37) + 1 - FIND(",",AA$37))))</f>
        <v>drawClose=,1.2</v>
      </c>
      <c r="AB274" s="167" t="str">
        <f t="shared" si="163"/>
        <v>noTitle</v>
      </c>
      <c r="AC274" s="167"/>
      <c r="AD274" s="45"/>
      <c r="AE274" s="168"/>
      <c r="AF274" s="169">
        <f>IF(D274="",scriv!B236,"")</f>
        <v>0</v>
      </c>
      <c r="AG274" s="170" t="str">
        <f t="shared" si="170"/>
        <v/>
      </c>
      <c r="AH274" s="169" t="str">
        <f t="shared" si="171"/>
        <v/>
      </c>
      <c r="AI274" s="169" t="str">
        <f t="shared" si="172"/>
        <v/>
      </c>
      <c r="AJ274" s="86">
        <f>ROUNDDOWN( (LEN(scriv!B236)+1) / 2, 0 )</f>
        <v>0</v>
      </c>
      <c r="AK274" s="82">
        <f t="shared" si="173"/>
        <v>0</v>
      </c>
      <c r="AL274" s="82" t="str">
        <f t="shared" si="174"/>
        <v>-</v>
      </c>
      <c r="AM274" s="82" t="str">
        <f t="shared" si="175"/>
        <v>-</v>
      </c>
      <c r="AN274" s="82" t="str">
        <f t="shared" si="176"/>
        <v>-</v>
      </c>
      <c r="AO274" s="82" t="str">
        <f t="shared" si="177"/>
        <v>-</v>
      </c>
      <c r="AP274" s="82" t="str">
        <f t="shared" si="178"/>
        <v>-</v>
      </c>
      <c r="AQ274" s="82" t="str">
        <f t="shared" si="179"/>
        <v>-</v>
      </c>
      <c r="AR274" s="82" t="str">
        <f t="shared" si="180"/>
        <v>-</v>
      </c>
      <c r="AT274" s="82">
        <f t="shared" si="181"/>
        <v>10</v>
      </c>
      <c r="AU274" s="82" t="str">
        <f ca="1">IF(    MAX(OFFSET(AL274,0,0,MATCH("-",AL274:AL$638,0))) = 0,"",
IFERROR(MAX(OFFSET(AL274,0,0,MATCH("-",AL274:AL$638,0))),""))</f>
        <v/>
      </c>
      <c r="AV274" s="82" t="str">
        <f ca="1">IF(    MAX(OFFSET(AM274,0,0,MATCH("-",AM274:AM$638,0))) = 0,"",
IFERROR(MAX(OFFSET(AM274,0,0,MATCH("-",AM274:AM$638,0))),""))</f>
        <v/>
      </c>
      <c r="AW274" s="82" t="str">
        <f ca="1">IF(    MAX(OFFSET(AN274,0,0,MATCH("-",AN274:AN$638,0))) = 0,"",
IFERROR(MAX(OFFSET(AN274,0,0,MATCH("-",AN274:AN$638,0))),""))</f>
        <v/>
      </c>
      <c r="AX274" s="82" t="str">
        <f ca="1">IF(    MAX(OFFSET(AO274,0,0,MATCH("-",AO274:AO$638,0))) = 0,"",
IFERROR(MAX(OFFSET(AO274,0,0,MATCH("-",AO274:AO$638,0))),""))</f>
        <v/>
      </c>
      <c r="AY274" s="82" t="str">
        <f ca="1">IF(    MAX(OFFSET(AP274,0,0,MATCH("-",AP274:AP$638,0))) = 0,"",
IFERROR(MAX(OFFSET(AP274,0,0,MATCH("-",AP274:AP$638,0))),""))</f>
        <v/>
      </c>
      <c r="AZ274" s="82" t="str">
        <f ca="1">IF(    MAX(OFFSET(AQ274,0,0,MATCH("-",AQ274:AQ$638,0))) = 0,"",
IFERROR(MAX(OFFSET(AQ274,0,0,MATCH("-",AQ274:AQ$638,0))),""))</f>
        <v/>
      </c>
      <c r="BA274" s="82" t="str">
        <f ca="1">IF(    MAX(OFFSET(AR274,0,0,MATCH("-",AR274:AR$638,0))) = 0,"",
IFERROR(MAX(OFFSET(AR274,0,0,MATCH("-",AR274:AR$638,0))),""))</f>
        <v/>
      </c>
      <c r="BB274" s="112">
        <f t="shared" ca="1" si="182"/>
        <v>-198</v>
      </c>
      <c r="BC274" s="111" t="str">
        <f t="shared" ca="1" si="183"/>
        <v>Radius</v>
      </c>
      <c r="BD274" s="112">
        <f t="shared" ca="1" si="184"/>
        <v>0</v>
      </c>
      <c r="BE274" s="111">
        <f t="shared" ca="1" si="185"/>
        <v>200</v>
      </c>
      <c r="BF274" s="113" t="e">
        <f t="shared" ca="1" si="186"/>
        <v>#VALUE!</v>
      </c>
      <c r="BG274" s="113" t="e">
        <f t="shared" ca="1" si="187"/>
        <v>#VALUE!</v>
      </c>
      <c r="BH274" s="112">
        <f t="shared" ca="1" si="188"/>
        <v>2000</v>
      </c>
      <c r="BI274" s="112">
        <f t="shared" ca="1" si="189"/>
        <v>200</v>
      </c>
      <c r="BJ274" s="157"/>
      <c r="BK274" s="157"/>
      <c r="BL274" s="158" t="str">
        <f>scriv!AI236</f>
        <v/>
      </c>
      <c r="BM274" s="157"/>
      <c r="BN274" s="157" t="str">
        <f t="shared" si="190"/>
        <v>node</v>
      </c>
      <c r="BO274" s="157"/>
      <c r="BP274" s="159">
        <f t="shared" ca="1" si="191"/>
        <v>0</v>
      </c>
      <c r="BQ274" s="159">
        <f t="shared" ca="1" si="192"/>
        <v>0</v>
      </c>
      <c r="BR274" s="159">
        <f t="shared" si="193"/>
        <v>1</v>
      </c>
      <c r="BS274" s="159" t="str">
        <f t="shared" si="194"/>
        <v>symbol</v>
      </c>
      <c r="BT274" s="157" t="str">
        <f ca="1">IF(scriv!V236&lt;&gt;"",scriv!V236,
IF(E274="",IFERROR(VLOOKUP(BL274,$AH$40:$BT$638,39,FALSE),$BT$36),
$BT$37))</f>
        <v>NodeSquare</v>
      </c>
      <c r="BU274" s="166">
        <f t="shared" ca="1" si="195"/>
        <v>2000</v>
      </c>
      <c r="BV274" s="166">
        <f t="shared" ca="1" si="196"/>
        <v>200</v>
      </c>
      <c r="BW274" s="166">
        <f t="shared" ca="1" si="197"/>
        <v>0</v>
      </c>
      <c r="BX274" s="166">
        <f t="shared" ca="1" si="198"/>
        <v>0</v>
      </c>
      <c r="BY274" s="180" t="str">
        <f t="shared" si="199"/>
        <v/>
      </c>
      <c r="BZ274" s="180" t="str">
        <f t="shared" si="200"/>
        <v/>
      </c>
      <c r="CA274" s="81" t="str">
        <f>IF(scriv!E236&lt;&gt;"",scriv!E236,"")</f>
        <v/>
      </c>
      <c r="CB274" s="82">
        <f t="shared" si="165"/>
        <v>0</v>
      </c>
      <c r="CC274" s="82">
        <f t="shared" si="201"/>
        <v>0</v>
      </c>
      <c r="CD274" s="82" t="str">
        <f t="shared" si="202"/>
        <v>-</v>
      </c>
      <c r="CE274" s="82" t="str">
        <f t="shared" si="203"/>
        <v>-</v>
      </c>
      <c r="CF274" s="82" t="str">
        <f t="shared" si="204"/>
        <v>-</v>
      </c>
      <c r="CG274" s="82" t="str">
        <f t="shared" si="205"/>
        <v>-</v>
      </c>
      <c r="CH274" s="82" t="str">
        <f t="shared" si="206"/>
        <v>-</v>
      </c>
      <c r="CI274" s="82" t="str">
        <f t="shared" si="207"/>
        <v>-</v>
      </c>
      <c r="CJ274" s="82" t="str">
        <f t="shared" si="208"/>
        <v>-</v>
      </c>
      <c r="CK274" s="82" t="str">
        <f t="shared" si="209"/>
        <v>-</v>
      </c>
    </row>
    <row r="275" spans="1:89" s="82" customFormat="1" ht="18" customHeight="1">
      <c r="A275" s="81" t="str">
        <f>scriv!AH237</f>
        <v/>
      </c>
      <c r="B275" s="81" t="str">
        <f>IF(scriv!D237&lt;&gt;"",scriv!D237,"")</f>
        <v/>
      </c>
      <c r="C275" s="81" t="str">
        <f>IF( scriv!AL237&lt;&gt;"", IF(D275&lt;&gt;"","connection ","")&amp;scriv!AL237,IF(D275&lt;&gt;"","connection",""))</f>
        <v/>
      </c>
      <c r="D275" s="82" t="str">
        <f>scriv!AJ237</f>
        <v/>
      </c>
      <c r="E275" s="82" t="str">
        <f>scriv!AK237</f>
        <v/>
      </c>
      <c r="F275" s="156">
        <f>ROW()</f>
        <v>275</v>
      </c>
      <c r="I275" s="81" t="str">
        <f>IF(scriv!AA237&lt;&gt;"",scriv!AA237,J275)</f>
        <v/>
      </c>
      <c r="J275" s="81" t="str">
        <f>IF(scriv!AB237&lt;&gt;"",scriv!AB237,"")</f>
        <v/>
      </c>
      <c r="K275" s="82" t="str">
        <f t="shared" si="166"/>
        <v>none</v>
      </c>
      <c r="L275" s="82" t="str">
        <f t="shared" si="167"/>
        <v>+++&amp;speakTT=</v>
      </c>
      <c r="M275" s="82" t="str">
        <f t="shared" si="164"/>
        <v>OpenClose</v>
      </c>
      <c r="N275" s="82" t="str">
        <f t="shared" si="168"/>
        <v/>
      </c>
      <c r="O275" s="119" t="str">
        <f t="shared" si="169"/>
        <v/>
      </c>
      <c r="P275" s="81" t="str">
        <f>IF(scriv!I237&lt;&gt;"",scriv!I237,"")</f>
        <v/>
      </c>
      <c r="Q275" s="81" t="str">
        <f>IF(scriv!J237&lt;&gt;"",scriv!J237,"")</f>
        <v/>
      </c>
      <c r="R275" s="81">
        <f>IF(scriv!K237&lt;&gt;"",scriv!K237,
IF(I275&lt;&gt;"",1,$R$36))</f>
        <v>0</v>
      </c>
      <c r="S275" s="81" t="str">
        <f>IF(scriv!L237&lt;&gt;"",scriv!L237,
IF(scriv!AB237&lt;&gt;"",$S$36,"none"))</f>
        <v>none</v>
      </c>
      <c r="T275" s="81" t="str">
        <f>IF(scriv!Q237&lt;&gt;"",scriv!Q237,"")</f>
        <v/>
      </c>
      <c r="U275" s="81" t="str">
        <f>IF(scriv!R237&lt;&gt;"",scriv!R237,"")</f>
        <v/>
      </c>
      <c r="V275" s="81" t="str">
        <f>IF(scriv!S237&lt;&gt;"",scriv!S237,"")</f>
        <v/>
      </c>
      <c r="W275" s="81" t="str">
        <f>IF(scriv!T237&lt;&gt;"",scriv!T237,"")</f>
        <v/>
      </c>
      <c r="X275" s="81" t="str">
        <f>IF($E275="",
( IF(scriv!AD237&lt;&gt;"", LEFT( scriv!AD237, FIND(",",scriv!AD237)-1) &amp; "=" &amp; $AH275 &amp; RIGHT( scriv!AD237, LEN(scriv!AD237) + 1 - FIND(",",scriv!AD237)),
  IF($X$36&lt;&gt;"",LEFT( X$36, FIND(",",X$36)-1) &amp; "=" &amp; $AH275 &amp; RIGHT( X$36, LEN(X$36) + 1 - FIND(",",X$36)),""))),
IF(scriv!M237&lt;&gt;"", LEFT( scriv!M237, FIND(",",scriv!M237)-1) &amp; "=" &amp; $AH275 &amp; RIGHT( scriv!M237, LEN(scriv!M237) + 1 - FIND(",",scriv!M237)),
LEFT( X$37, FIND(",",X$37)-1) &amp; "=" &amp; $AH275 &amp; RIGHT( X$37, LEN(X$37) + 1 - FIND(",",X$37))))</f>
        <v>fadeOn=,0.6</v>
      </c>
      <c r="Y275" s="81" t="str">
        <f>IF($E275="",
( IF(scriv!AE237&lt;&gt;"", LEFT( scriv!AE237, FIND(",",scriv!AE237)-1) &amp; "=" &amp; $AH275 &amp; RIGHT( scriv!AE237, LEN(scriv!AE237) + 1 - FIND(",",scriv!AE237)),
  IF($Y$36&lt;&gt;"",LEFT( Y$36, FIND(",",Y$36)-1) &amp; "=" &amp; $AH275 &amp; RIGHT( Y$36, LEN(Y$36) + 1 - FIND(",",Y$36)),""))),
IF(scriv!N237&lt;&gt;"", LEFT( scriv!N237, FIND(",",scriv!N237)-1) &amp; "=" &amp; $AH275 &amp; RIGHT( scriv!N237, LEN(scriv!N237) + 1 - FIND(",",scriv!N237)),
LEFT( Y$37, FIND(",",Y$37)-1) &amp; "=" &amp; $AH275 &amp; RIGHT( Y$37, LEN(Y$37) + 1 - FIND(",",Y$37))))</f>
        <v>fadeOff=,0.6</v>
      </c>
      <c r="Z275" s="81" t="str">
        <f>IF($E275="",
( IF(scriv!AF237&lt;&gt;"", LEFT( scriv!AF237, FIND(",",scriv!AF237)-1) &amp; "=" &amp; $AH275 &amp; RIGHT( scriv!AF237, LEN(scriv!AF237) + 1 - FIND(",",scriv!AF237)),
  IF($Z$36&lt;&gt;"",LEFT( Z$36, FIND(",",Z$36)-1) &amp; "=" &amp; $AH275 &amp; RIGHT( Z$36, LEN(Z$36) + 1 - FIND(",",Z$36)),""))),
IF(scriv!O237&lt;&gt;"", LEFT( scriv!O237, FIND(",",scriv!O237)-1) &amp; "=" &amp; $AH275 &amp; RIGHT( scriv!O237, LEN(scriv!O237) + 1 - FIND(",",scriv!O237)),
LEFT( Z$37, FIND(",",Z$37)-1) &amp; "=" &amp; $AH275 &amp; RIGHT( Z$37, LEN(Z$37) + 1 - FIND(",",Z$37))))</f>
        <v>drawOpen=,1.2</v>
      </c>
      <c r="AA275" s="81" t="str">
        <f>IF($E275="",
( IF(scriv!AG237&lt;&gt;"", LEFT( scriv!AG237, FIND(",",scriv!AG237)-1) &amp; "=" &amp; $AH275 &amp; RIGHT( scriv!AG237, LEN(scriv!AG237) + 1 - FIND(",",scriv!AG237)),
  IF($AA$36&lt;&gt;"",LEFT( AA$36, FIND(",",AA$36)-1) &amp; "=" &amp; $AH275 &amp; RIGHT( AA$36, LEN(AA$36) + 1 - FIND(",",AA$36)),""))),
IF(scriv!P237&lt;&gt;"", LEFT( scriv!P237, FIND(",",scriv!P237)-1) &amp; "=" &amp; $AH275 &amp; RIGHT( scriv!P237, LEN(scriv!P237) + 1 - FIND(",",scriv!P237)),
LEFT( AA$37, FIND(",",AA$37)-1) &amp; "=" &amp; $AH275 &amp; RIGHT( AA$37, LEN(AA$37) + 1 - FIND(",",AA$37))))</f>
        <v>drawClose=,1.2</v>
      </c>
      <c r="AB275" s="167" t="str">
        <f t="shared" si="163"/>
        <v>noTitle</v>
      </c>
      <c r="AC275" s="167"/>
      <c r="AD275" s="45"/>
      <c r="AE275" s="168"/>
      <c r="AF275" s="169">
        <f>IF(D275="",scriv!B237,"")</f>
        <v>0</v>
      </c>
      <c r="AG275" s="170" t="str">
        <f t="shared" si="170"/>
        <v/>
      </c>
      <c r="AH275" s="169" t="str">
        <f t="shared" si="171"/>
        <v/>
      </c>
      <c r="AI275" s="169" t="str">
        <f t="shared" si="172"/>
        <v/>
      </c>
      <c r="AJ275" s="86">
        <f>ROUNDDOWN( (LEN(scriv!B237)+1) / 2, 0 )</f>
        <v>0</v>
      </c>
      <c r="AK275" s="82">
        <f t="shared" si="173"/>
        <v>0</v>
      </c>
      <c r="AL275" s="82" t="str">
        <f t="shared" si="174"/>
        <v>-</v>
      </c>
      <c r="AM275" s="82" t="str">
        <f t="shared" si="175"/>
        <v>-</v>
      </c>
      <c r="AN275" s="82" t="str">
        <f t="shared" si="176"/>
        <v>-</v>
      </c>
      <c r="AO275" s="82" t="str">
        <f t="shared" si="177"/>
        <v>-</v>
      </c>
      <c r="AP275" s="82" t="str">
        <f t="shared" si="178"/>
        <v>-</v>
      </c>
      <c r="AQ275" s="82" t="str">
        <f t="shared" si="179"/>
        <v>-</v>
      </c>
      <c r="AR275" s="82" t="str">
        <f t="shared" si="180"/>
        <v>-</v>
      </c>
      <c r="AT275" s="82">
        <f t="shared" si="181"/>
        <v>10</v>
      </c>
      <c r="AU275" s="82" t="str">
        <f ca="1">IF(    MAX(OFFSET(AL275,0,0,MATCH("-",AL275:AL$638,0))) = 0,"",
IFERROR(MAX(OFFSET(AL275,0,0,MATCH("-",AL275:AL$638,0))),""))</f>
        <v/>
      </c>
      <c r="AV275" s="82" t="str">
        <f ca="1">IF(    MAX(OFFSET(AM275,0,0,MATCH("-",AM275:AM$638,0))) = 0,"",
IFERROR(MAX(OFFSET(AM275,0,0,MATCH("-",AM275:AM$638,0))),""))</f>
        <v/>
      </c>
      <c r="AW275" s="82" t="str">
        <f ca="1">IF(    MAX(OFFSET(AN275,0,0,MATCH("-",AN275:AN$638,0))) = 0,"",
IFERROR(MAX(OFFSET(AN275,0,0,MATCH("-",AN275:AN$638,0))),""))</f>
        <v/>
      </c>
      <c r="AX275" s="82" t="str">
        <f ca="1">IF(    MAX(OFFSET(AO275,0,0,MATCH("-",AO275:AO$638,0))) = 0,"",
IFERROR(MAX(OFFSET(AO275,0,0,MATCH("-",AO275:AO$638,0))),""))</f>
        <v/>
      </c>
      <c r="AY275" s="82" t="str">
        <f ca="1">IF(    MAX(OFFSET(AP275,0,0,MATCH("-",AP275:AP$638,0))) = 0,"",
IFERROR(MAX(OFFSET(AP275,0,0,MATCH("-",AP275:AP$638,0))),""))</f>
        <v/>
      </c>
      <c r="AZ275" s="82" t="str">
        <f ca="1">IF(    MAX(OFFSET(AQ275,0,0,MATCH("-",AQ275:AQ$638,0))) = 0,"",
IFERROR(MAX(OFFSET(AQ275,0,0,MATCH("-",AQ275:AQ$638,0))),""))</f>
        <v/>
      </c>
      <c r="BA275" s="82" t="str">
        <f ca="1">IF(    MAX(OFFSET(AR275,0,0,MATCH("-",AR275:AR$638,0))) = 0,"",
IFERROR(MAX(OFFSET(AR275,0,0,MATCH("-",AR275:AR$638,0))),""))</f>
        <v/>
      </c>
      <c r="BB275" s="112">
        <f t="shared" ca="1" si="182"/>
        <v>-198</v>
      </c>
      <c r="BC275" s="111" t="str">
        <f t="shared" ca="1" si="183"/>
        <v>Radius</v>
      </c>
      <c r="BD275" s="112">
        <f t="shared" ca="1" si="184"/>
        <v>0</v>
      </c>
      <c r="BE275" s="111">
        <f t="shared" ca="1" si="185"/>
        <v>200</v>
      </c>
      <c r="BF275" s="113" t="e">
        <f t="shared" ca="1" si="186"/>
        <v>#VALUE!</v>
      </c>
      <c r="BG275" s="113" t="e">
        <f t="shared" ca="1" si="187"/>
        <v>#VALUE!</v>
      </c>
      <c r="BH275" s="112">
        <f t="shared" ca="1" si="188"/>
        <v>2000</v>
      </c>
      <c r="BI275" s="112">
        <f t="shared" ca="1" si="189"/>
        <v>200</v>
      </c>
      <c r="BJ275" s="157"/>
      <c r="BK275" s="157"/>
      <c r="BL275" s="158" t="str">
        <f>scriv!AI237</f>
        <v/>
      </c>
      <c r="BM275" s="157"/>
      <c r="BN275" s="157" t="str">
        <f t="shared" si="190"/>
        <v>node</v>
      </c>
      <c r="BO275" s="157"/>
      <c r="BP275" s="159">
        <f t="shared" ca="1" si="191"/>
        <v>0</v>
      </c>
      <c r="BQ275" s="159">
        <f t="shared" ca="1" si="192"/>
        <v>0</v>
      </c>
      <c r="BR275" s="159">
        <f t="shared" si="193"/>
        <v>1</v>
      </c>
      <c r="BS275" s="159" t="str">
        <f t="shared" si="194"/>
        <v>symbol</v>
      </c>
      <c r="BT275" s="157" t="str">
        <f ca="1">IF(scriv!V237&lt;&gt;"",scriv!V237,
IF(E275="",IFERROR(VLOOKUP(BL275,$AH$40:$BT$638,39,FALSE),$BT$36),
$BT$37))</f>
        <v>NodeSquare</v>
      </c>
      <c r="BU275" s="166">
        <f t="shared" ca="1" si="195"/>
        <v>2000</v>
      </c>
      <c r="BV275" s="166">
        <f t="shared" ca="1" si="196"/>
        <v>200</v>
      </c>
      <c r="BW275" s="166">
        <f t="shared" ca="1" si="197"/>
        <v>0</v>
      </c>
      <c r="BX275" s="166">
        <f t="shared" ca="1" si="198"/>
        <v>0</v>
      </c>
      <c r="BY275" s="180" t="str">
        <f t="shared" si="199"/>
        <v/>
      </c>
      <c r="BZ275" s="180" t="str">
        <f t="shared" si="200"/>
        <v/>
      </c>
      <c r="CA275" s="81" t="str">
        <f>IF(scriv!E237&lt;&gt;"",scriv!E237,"")</f>
        <v/>
      </c>
      <c r="CB275" s="82">
        <f t="shared" si="165"/>
        <v>0</v>
      </c>
      <c r="CC275" s="82">
        <f t="shared" si="201"/>
        <v>0</v>
      </c>
      <c r="CD275" s="82" t="str">
        <f t="shared" si="202"/>
        <v>-</v>
      </c>
      <c r="CE275" s="82" t="str">
        <f t="shared" si="203"/>
        <v>-</v>
      </c>
      <c r="CF275" s="82" t="str">
        <f t="shared" si="204"/>
        <v>-</v>
      </c>
      <c r="CG275" s="82" t="str">
        <f t="shared" si="205"/>
        <v>-</v>
      </c>
      <c r="CH275" s="82" t="str">
        <f t="shared" si="206"/>
        <v>-</v>
      </c>
      <c r="CI275" s="82" t="str">
        <f t="shared" si="207"/>
        <v>-</v>
      </c>
      <c r="CJ275" s="82" t="str">
        <f t="shared" si="208"/>
        <v>-</v>
      </c>
      <c r="CK275" s="82" t="str">
        <f t="shared" si="209"/>
        <v>-</v>
      </c>
    </row>
    <row r="276" spans="1:89" s="82" customFormat="1" ht="18" customHeight="1">
      <c r="A276" s="81" t="str">
        <f>scriv!AH238</f>
        <v/>
      </c>
      <c r="B276" s="81" t="str">
        <f>IF(scriv!D238&lt;&gt;"",scriv!D238,"")</f>
        <v/>
      </c>
      <c r="C276" s="81" t="str">
        <f>IF( scriv!AL238&lt;&gt;"", IF(D276&lt;&gt;"","connection ","")&amp;scriv!AL238,IF(D276&lt;&gt;"","connection",""))</f>
        <v/>
      </c>
      <c r="D276" s="82" t="str">
        <f>scriv!AJ238</f>
        <v/>
      </c>
      <c r="E276" s="82" t="str">
        <f>scriv!AK238</f>
        <v/>
      </c>
      <c r="F276" s="156">
        <f>ROW()</f>
        <v>276</v>
      </c>
      <c r="I276" s="81" t="str">
        <f>IF(scriv!AA238&lt;&gt;"",scriv!AA238,J276)</f>
        <v/>
      </c>
      <c r="J276" s="81" t="str">
        <f>IF(scriv!AB238&lt;&gt;"",scriv!AB238,"")</f>
        <v/>
      </c>
      <c r="K276" s="82" t="str">
        <f t="shared" si="166"/>
        <v>none</v>
      </c>
      <c r="L276" s="82" t="str">
        <f t="shared" si="167"/>
        <v>+++&amp;speakTT=</v>
      </c>
      <c r="M276" s="82" t="str">
        <f t="shared" si="164"/>
        <v>OpenClose</v>
      </c>
      <c r="N276" s="82" t="str">
        <f t="shared" si="168"/>
        <v/>
      </c>
      <c r="O276" s="119" t="str">
        <f t="shared" si="169"/>
        <v/>
      </c>
      <c r="P276" s="81" t="str">
        <f>IF(scriv!I238&lt;&gt;"",scriv!I238,"")</f>
        <v/>
      </c>
      <c r="Q276" s="81" t="str">
        <f>IF(scriv!J238&lt;&gt;"",scriv!J238,"")</f>
        <v/>
      </c>
      <c r="R276" s="81">
        <f>IF(scriv!K238&lt;&gt;"",scriv!K238,
IF(I276&lt;&gt;"",1,$R$36))</f>
        <v>0</v>
      </c>
      <c r="S276" s="81" t="str">
        <f>IF(scriv!L238&lt;&gt;"",scriv!L238,
IF(scriv!AB238&lt;&gt;"",$S$36,"none"))</f>
        <v>none</v>
      </c>
      <c r="T276" s="81" t="str">
        <f>IF(scriv!Q238&lt;&gt;"",scriv!Q238,"")</f>
        <v/>
      </c>
      <c r="U276" s="81" t="str">
        <f>IF(scriv!R238&lt;&gt;"",scriv!R238,"")</f>
        <v/>
      </c>
      <c r="V276" s="81" t="str">
        <f>IF(scriv!S238&lt;&gt;"",scriv!S238,"")</f>
        <v/>
      </c>
      <c r="W276" s="81" t="str">
        <f>IF(scriv!T238&lt;&gt;"",scriv!T238,"")</f>
        <v/>
      </c>
      <c r="X276" s="81" t="str">
        <f>IF($E276="",
( IF(scriv!AD238&lt;&gt;"", LEFT( scriv!AD238, FIND(",",scriv!AD238)-1) &amp; "=" &amp; $AH276 &amp; RIGHT( scriv!AD238, LEN(scriv!AD238) + 1 - FIND(",",scriv!AD238)),
  IF($X$36&lt;&gt;"",LEFT( X$36, FIND(",",X$36)-1) &amp; "=" &amp; $AH276 &amp; RIGHT( X$36, LEN(X$36) + 1 - FIND(",",X$36)),""))),
IF(scriv!M238&lt;&gt;"", LEFT( scriv!M238, FIND(",",scriv!M238)-1) &amp; "=" &amp; $AH276 &amp; RIGHT( scriv!M238, LEN(scriv!M238) + 1 - FIND(",",scriv!M238)),
LEFT( X$37, FIND(",",X$37)-1) &amp; "=" &amp; $AH276 &amp; RIGHT( X$37, LEN(X$37) + 1 - FIND(",",X$37))))</f>
        <v>fadeOn=,0.6</v>
      </c>
      <c r="Y276" s="81" t="str">
        <f>IF($E276="",
( IF(scriv!AE238&lt;&gt;"", LEFT( scriv!AE238, FIND(",",scriv!AE238)-1) &amp; "=" &amp; $AH276 &amp; RIGHT( scriv!AE238, LEN(scriv!AE238) + 1 - FIND(",",scriv!AE238)),
  IF($Y$36&lt;&gt;"",LEFT( Y$36, FIND(",",Y$36)-1) &amp; "=" &amp; $AH276 &amp; RIGHT( Y$36, LEN(Y$36) + 1 - FIND(",",Y$36)),""))),
IF(scriv!N238&lt;&gt;"", LEFT( scriv!N238, FIND(",",scriv!N238)-1) &amp; "=" &amp; $AH276 &amp; RIGHT( scriv!N238, LEN(scriv!N238) + 1 - FIND(",",scriv!N238)),
LEFT( Y$37, FIND(",",Y$37)-1) &amp; "=" &amp; $AH276 &amp; RIGHT( Y$37, LEN(Y$37) + 1 - FIND(",",Y$37))))</f>
        <v>fadeOff=,0.6</v>
      </c>
      <c r="Z276" s="81" t="str">
        <f>IF($E276="",
( IF(scriv!AF238&lt;&gt;"", LEFT( scriv!AF238, FIND(",",scriv!AF238)-1) &amp; "=" &amp; $AH276 &amp; RIGHT( scriv!AF238, LEN(scriv!AF238) + 1 - FIND(",",scriv!AF238)),
  IF($Z$36&lt;&gt;"",LEFT( Z$36, FIND(",",Z$36)-1) &amp; "=" &amp; $AH276 &amp; RIGHT( Z$36, LEN(Z$36) + 1 - FIND(",",Z$36)),""))),
IF(scriv!O238&lt;&gt;"", LEFT( scriv!O238, FIND(",",scriv!O238)-1) &amp; "=" &amp; $AH276 &amp; RIGHT( scriv!O238, LEN(scriv!O238) + 1 - FIND(",",scriv!O238)),
LEFT( Z$37, FIND(",",Z$37)-1) &amp; "=" &amp; $AH276 &amp; RIGHT( Z$37, LEN(Z$37) + 1 - FIND(",",Z$37))))</f>
        <v>drawOpen=,1.2</v>
      </c>
      <c r="AA276" s="81" t="str">
        <f>IF($E276="",
( IF(scriv!AG238&lt;&gt;"", LEFT( scriv!AG238, FIND(",",scriv!AG238)-1) &amp; "=" &amp; $AH276 &amp; RIGHT( scriv!AG238, LEN(scriv!AG238) + 1 - FIND(",",scriv!AG238)),
  IF($AA$36&lt;&gt;"",LEFT( AA$36, FIND(",",AA$36)-1) &amp; "=" &amp; $AH276 &amp; RIGHT( AA$36, LEN(AA$36) + 1 - FIND(",",AA$36)),""))),
IF(scriv!P238&lt;&gt;"", LEFT( scriv!P238, FIND(",",scriv!P238)-1) &amp; "=" &amp; $AH276 &amp; RIGHT( scriv!P238, LEN(scriv!P238) + 1 - FIND(",",scriv!P238)),
LEFT( AA$37, FIND(",",AA$37)-1) &amp; "=" &amp; $AH276 &amp; RIGHT( AA$37, LEN(AA$37) + 1 - FIND(",",AA$37))))</f>
        <v>drawClose=,1.2</v>
      </c>
      <c r="AB276" s="167" t="str">
        <f t="shared" si="163"/>
        <v>noTitle</v>
      </c>
      <c r="AC276" s="167"/>
      <c r="AD276" s="45"/>
      <c r="AE276" s="168"/>
      <c r="AF276" s="169">
        <f>IF(D276="",scriv!B238,"")</f>
        <v>0</v>
      </c>
      <c r="AG276" s="170" t="str">
        <f t="shared" si="170"/>
        <v/>
      </c>
      <c r="AH276" s="169" t="str">
        <f t="shared" si="171"/>
        <v/>
      </c>
      <c r="AI276" s="169" t="str">
        <f t="shared" si="172"/>
        <v/>
      </c>
      <c r="AJ276" s="86">
        <f>ROUNDDOWN( (LEN(scriv!B238)+1) / 2, 0 )</f>
        <v>0</v>
      </c>
      <c r="AK276" s="82">
        <f t="shared" si="173"/>
        <v>0</v>
      </c>
      <c r="AL276" s="82" t="str">
        <f t="shared" si="174"/>
        <v>-</v>
      </c>
      <c r="AM276" s="82" t="str">
        <f t="shared" si="175"/>
        <v>-</v>
      </c>
      <c r="AN276" s="82" t="str">
        <f t="shared" si="176"/>
        <v>-</v>
      </c>
      <c r="AO276" s="82" t="str">
        <f t="shared" si="177"/>
        <v>-</v>
      </c>
      <c r="AP276" s="82" t="str">
        <f t="shared" si="178"/>
        <v>-</v>
      </c>
      <c r="AQ276" s="82" t="str">
        <f t="shared" si="179"/>
        <v>-</v>
      </c>
      <c r="AR276" s="82" t="str">
        <f t="shared" si="180"/>
        <v>-</v>
      </c>
      <c r="AT276" s="82">
        <f t="shared" si="181"/>
        <v>10</v>
      </c>
      <c r="AU276" s="82" t="str">
        <f ca="1">IF(    MAX(OFFSET(AL276,0,0,MATCH("-",AL276:AL$638,0))) = 0,"",
IFERROR(MAX(OFFSET(AL276,0,0,MATCH("-",AL276:AL$638,0))),""))</f>
        <v/>
      </c>
      <c r="AV276" s="82" t="str">
        <f ca="1">IF(    MAX(OFFSET(AM276,0,0,MATCH("-",AM276:AM$638,0))) = 0,"",
IFERROR(MAX(OFFSET(AM276,0,0,MATCH("-",AM276:AM$638,0))),""))</f>
        <v/>
      </c>
      <c r="AW276" s="82" t="str">
        <f ca="1">IF(    MAX(OFFSET(AN276,0,0,MATCH("-",AN276:AN$638,0))) = 0,"",
IFERROR(MAX(OFFSET(AN276,0,0,MATCH("-",AN276:AN$638,0))),""))</f>
        <v/>
      </c>
      <c r="AX276" s="82" t="str">
        <f ca="1">IF(    MAX(OFFSET(AO276,0,0,MATCH("-",AO276:AO$638,0))) = 0,"",
IFERROR(MAX(OFFSET(AO276,0,0,MATCH("-",AO276:AO$638,0))),""))</f>
        <v/>
      </c>
      <c r="AY276" s="82" t="str">
        <f ca="1">IF(    MAX(OFFSET(AP276,0,0,MATCH("-",AP276:AP$638,0))) = 0,"",
IFERROR(MAX(OFFSET(AP276,0,0,MATCH("-",AP276:AP$638,0))),""))</f>
        <v/>
      </c>
      <c r="AZ276" s="82" t="str">
        <f ca="1">IF(    MAX(OFFSET(AQ276,0,0,MATCH("-",AQ276:AQ$638,0))) = 0,"",
IFERROR(MAX(OFFSET(AQ276,0,0,MATCH("-",AQ276:AQ$638,0))),""))</f>
        <v/>
      </c>
      <c r="BA276" s="82" t="str">
        <f ca="1">IF(    MAX(OFFSET(AR276,0,0,MATCH("-",AR276:AR$638,0))) = 0,"",
IFERROR(MAX(OFFSET(AR276,0,0,MATCH("-",AR276:AR$638,0))),""))</f>
        <v/>
      </c>
      <c r="BB276" s="112">
        <f t="shared" ca="1" si="182"/>
        <v>-198</v>
      </c>
      <c r="BC276" s="111" t="str">
        <f t="shared" ca="1" si="183"/>
        <v>Radius</v>
      </c>
      <c r="BD276" s="112">
        <f t="shared" ca="1" si="184"/>
        <v>0</v>
      </c>
      <c r="BE276" s="111">
        <f t="shared" ca="1" si="185"/>
        <v>200</v>
      </c>
      <c r="BF276" s="113" t="e">
        <f t="shared" ca="1" si="186"/>
        <v>#VALUE!</v>
      </c>
      <c r="BG276" s="113" t="e">
        <f t="shared" ca="1" si="187"/>
        <v>#VALUE!</v>
      </c>
      <c r="BH276" s="112">
        <f t="shared" ca="1" si="188"/>
        <v>2000</v>
      </c>
      <c r="BI276" s="112">
        <f t="shared" ca="1" si="189"/>
        <v>200</v>
      </c>
      <c r="BJ276" s="157"/>
      <c r="BK276" s="157"/>
      <c r="BL276" s="158" t="str">
        <f>scriv!AI238</f>
        <v/>
      </c>
      <c r="BM276" s="157"/>
      <c r="BN276" s="157" t="str">
        <f t="shared" si="190"/>
        <v>node</v>
      </c>
      <c r="BO276" s="157"/>
      <c r="BP276" s="159">
        <f t="shared" ca="1" si="191"/>
        <v>0</v>
      </c>
      <c r="BQ276" s="159">
        <f t="shared" ca="1" si="192"/>
        <v>0</v>
      </c>
      <c r="BR276" s="159">
        <f t="shared" si="193"/>
        <v>1</v>
      </c>
      <c r="BS276" s="159" t="str">
        <f t="shared" si="194"/>
        <v>symbol</v>
      </c>
      <c r="BT276" s="157" t="str">
        <f ca="1">IF(scriv!V238&lt;&gt;"",scriv!V238,
IF(E276="",IFERROR(VLOOKUP(BL276,$AH$40:$BT$638,39,FALSE),$BT$36),
$BT$37))</f>
        <v>NodeSquare</v>
      </c>
      <c r="BU276" s="166">
        <f t="shared" ca="1" si="195"/>
        <v>2000</v>
      </c>
      <c r="BV276" s="166">
        <f t="shared" ca="1" si="196"/>
        <v>200</v>
      </c>
      <c r="BW276" s="166">
        <f t="shared" ca="1" si="197"/>
        <v>0</v>
      </c>
      <c r="BX276" s="166">
        <f t="shared" ca="1" si="198"/>
        <v>0</v>
      </c>
      <c r="BY276" s="180" t="str">
        <f t="shared" si="199"/>
        <v/>
      </c>
      <c r="BZ276" s="180" t="str">
        <f t="shared" si="200"/>
        <v/>
      </c>
      <c r="CA276" s="81" t="str">
        <f>IF(scriv!E238&lt;&gt;"",scriv!E238,"")</f>
        <v/>
      </c>
      <c r="CB276" s="82">
        <f t="shared" si="165"/>
        <v>0</v>
      </c>
      <c r="CC276" s="82">
        <f t="shared" si="201"/>
        <v>0</v>
      </c>
      <c r="CD276" s="82" t="str">
        <f t="shared" si="202"/>
        <v>-</v>
      </c>
      <c r="CE276" s="82" t="str">
        <f t="shared" si="203"/>
        <v>-</v>
      </c>
      <c r="CF276" s="82" t="str">
        <f t="shared" si="204"/>
        <v>-</v>
      </c>
      <c r="CG276" s="82" t="str">
        <f t="shared" si="205"/>
        <v>-</v>
      </c>
      <c r="CH276" s="82" t="str">
        <f t="shared" si="206"/>
        <v>-</v>
      </c>
      <c r="CI276" s="82" t="str">
        <f t="shared" si="207"/>
        <v>-</v>
      </c>
      <c r="CJ276" s="82" t="str">
        <f t="shared" si="208"/>
        <v>-</v>
      </c>
      <c r="CK276" s="82" t="str">
        <f t="shared" si="209"/>
        <v>-</v>
      </c>
    </row>
    <row r="277" spans="1:89" s="82" customFormat="1" ht="18" customHeight="1">
      <c r="A277" s="81" t="str">
        <f>scriv!AH239</f>
        <v/>
      </c>
      <c r="B277" s="81" t="str">
        <f>IF(scriv!D239&lt;&gt;"",scriv!D239,"")</f>
        <v/>
      </c>
      <c r="C277" s="81" t="str">
        <f>IF( scriv!AL239&lt;&gt;"", IF(D277&lt;&gt;"","connection ","")&amp;scriv!AL239,IF(D277&lt;&gt;"","connection",""))</f>
        <v/>
      </c>
      <c r="D277" s="82" t="str">
        <f>scriv!AJ239</f>
        <v/>
      </c>
      <c r="E277" s="82" t="str">
        <f>scriv!AK239</f>
        <v/>
      </c>
      <c r="F277" s="156">
        <f>ROW()</f>
        <v>277</v>
      </c>
      <c r="I277" s="81" t="str">
        <f>IF(scriv!AA239&lt;&gt;"",scriv!AA239,J277)</f>
        <v/>
      </c>
      <c r="J277" s="81" t="str">
        <f>IF(scriv!AB239&lt;&gt;"",scriv!AB239,"")</f>
        <v/>
      </c>
      <c r="K277" s="82" t="str">
        <f t="shared" si="166"/>
        <v>none</v>
      </c>
      <c r="L277" s="82" t="str">
        <f t="shared" si="167"/>
        <v>+++&amp;speakTT=</v>
      </c>
      <c r="M277" s="82" t="str">
        <f t="shared" si="164"/>
        <v>OpenClose</v>
      </c>
      <c r="N277" s="82" t="str">
        <f t="shared" si="168"/>
        <v/>
      </c>
      <c r="O277" s="119" t="str">
        <f t="shared" si="169"/>
        <v/>
      </c>
      <c r="P277" s="81" t="str">
        <f>IF(scriv!I239&lt;&gt;"",scriv!I239,"")</f>
        <v/>
      </c>
      <c r="Q277" s="81" t="str">
        <f>IF(scriv!J239&lt;&gt;"",scriv!J239,"")</f>
        <v/>
      </c>
      <c r="R277" s="81">
        <f>IF(scriv!K239&lt;&gt;"",scriv!K239,
IF(I277&lt;&gt;"",1,$R$36))</f>
        <v>0</v>
      </c>
      <c r="S277" s="81" t="str">
        <f>IF(scriv!L239&lt;&gt;"",scriv!L239,
IF(scriv!AB239&lt;&gt;"",$S$36,"none"))</f>
        <v>none</v>
      </c>
      <c r="T277" s="81" t="str">
        <f>IF(scriv!Q239&lt;&gt;"",scriv!Q239,"")</f>
        <v/>
      </c>
      <c r="U277" s="81" t="str">
        <f>IF(scriv!R239&lt;&gt;"",scriv!R239,"")</f>
        <v/>
      </c>
      <c r="V277" s="81" t="str">
        <f>IF(scriv!S239&lt;&gt;"",scriv!S239,"")</f>
        <v/>
      </c>
      <c r="W277" s="81" t="str">
        <f>IF(scriv!T239&lt;&gt;"",scriv!T239,"")</f>
        <v/>
      </c>
      <c r="X277" s="81" t="str">
        <f>IF($E277="",
( IF(scriv!AD239&lt;&gt;"", LEFT( scriv!AD239, FIND(",",scriv!AD239)-1) &amp; "=" &amp; $AH277 &amp; RIGHT( scriv!AD239, LEN(scriv!AD239) + 1 - FIND(",",scriv!AD239)),
  IF($X$36&lt;&gt;"",LEFT( X$36, FIND(",",X$36)-1) &amp; "=" &amp; $AH277 &amp; RIGHT( X$36, LEN(X$36) + 1 - FIND(",",X$36)),""))),
IF(scriv!M239&lt;&gt;"", LEFT( scriv!M239, FIND(",",scriv!M239)-1) &amp; "=" &amp; $AH277 &amp; RIGHT( scriv!M239, LEN(scriv!M239) + 1 - FIND(",",scriv!M239)),
LEFT( X$37, FIND(",",X$37)-1) &amp; "=" &amp; $AH277 &amp; RIGHT( X$37, LEN(X$37) + 1 - FIND(",",X$37))))</f>
        <v>fadeOn=,0.6</v>
      </c>
      <c r="Y277" s="81" t="str">
        <f>IF($E277="",
( IF(scriv!AE239&lt;&gt;"", LEFT( scriv!AE239, FIND(",",scriv!AE239)-1) &amp; "=" &amp; $AH277 &amp; RIGHT( scriv!AE239, LEN(scriv!AE239) + 1 - FIND(",",scriv!AE239)),
  IF($Y$36&lt;&gt;"",LEFT( Y$36, FIND(",",Y$36)-1) &amp; "=" &amp; $AH277 &amp; RIGHT( Y$36, LEN(Y$36) + 1 - FIND(",",Y$36)),""))),
IF(scriv!N239&lt;&gt;"", LEFT( scriv!N239, FIND(",",scriv!N239)-1) &amp; "=" &amp; $AH277 &amp; RIGHT( scriv!N239, LEN(scriv!N239) + 1 - FIND(",",scriv!N239)),
LEFT( Y$37, FIND(",",Y$37)-1) &amp; "=" &amp; $AH277 &amp; RIGHT( Y$37, LEN(Y$37) + 1 - FIND(",",Y$37))))</f>
        <v>fadeOff=,0.6</v>
      </c>
      <c r="Z277" s="81" t="str">
        <f>IF($E277="",
( IF(scriv!AF239&lt;&gt;"", LEFT( scriv!AF239, FIND(",",scriv!AF239)-1) &amp; "=" &amp; $AH277 &amp; RIGHT( scriv!AF239, LEN(scriv!AF239) + 1 - FIND(",",scriv!AF239)),
  IF($Z$36&lt;&gt;"",LEFT( Z$36, FIND(",",Z$36)-1) &amp; "=" &amp; $AH277 &amp; RIGHT( Z$36, LEN(Z$36) + 1 - FIND(",",Z$36)),""))),
IF(scriv!O239&lt;&gt;"", LEFT( scriv!O239, FIND(",",scriv!O239)-1) &amp; "=" &amp; $AH277 &amp; RIGHT( scriv!O239, LEN(scriv!O239) + 1 - FIND(",",scriv!O239)),
LEFT( Z$37, FIND(",",Z$37)-1) &amp; "=" &amp; $AH277 &amp; RIGHT( Z$37, LEN(Z$37) + 1 - FIND(",",Z$37))))</f>
        <v>drawOpen=,1.2</v>
      </c>
      <c r="AA277" s="81" t="str">
        <f>IF($E277="",
( IF(scriv!AG239&lt;&gt;"", LEFT( scriv!AG239, FIND(",",scriv!AG239)-1) &amp; "=" &amp; $AH277 &amp; RIGHT( scriv!AG239, LEN(scriv!AG239) + 1 - FIND(",",scriv!AG239)),
  IF($AA$36&lt;&gt;"",LEFT( AA$36, FIND(",",AA$36)-1) &amp; "=" &amp; $AH277 &amp; RIGHT( AA$36, LEN(AA$36) + 1 - FIND(",",AA$36)),""))),
IF(scriv!P239&lt;&gt;"", LEFT( scriv!P239, FIND(",",scriv!P239)-1) &amp; "=" &amp; $AH277 &amp; RIGHT( scriv!P239, LEN(scriv!P239) + 1 - FIND(",",scriv!P239)),
LEFT( AA$37, FIND(",",AA$37)-1) &amp; "=" &amp; $AH277 &amp; RIGHT( AA$37, LEN(AA$37) + 1 - FIND(",",AA$37))))</f>
        <v>drawClose=,1.2</v>
      </c>
      <c r="AB277" s="167" t="str">
        <f t="shared" si="163"/>
        <v>noTitle</v>
      </c>
      <c r="AC277" s="167"/>
      <c r="AD277" s="45"/>
      <c r="AE277" s="168"/>
      <c r="AF277" s="169">
        <f>IF(D277="",scriv!B239,"")</f>
        <v>0</v>
      </c>
      <c r="AG277" s="170" t="str">
        <f t="shared" si="170"/>
        <v/>
      </c>
      <c r="AH277" s="169" t="str">
        <f t="shared" si="171"/>
        <v/>
      </c>
      <c r="AI277" s="169" t="str">
        <f t="shared" si="172"/>
        <v/>
      </c>
      <c r="AJ277" s="86">
        <f>ROUNDDOWN( (LEN(scriv!B239)+1) / 2, 0 )</f>
        <v>0</v>
      </c>
      <c r="AK277" s="82">
        <f t="shared" si="173"/>
        <v>0</v>
      </c>
      <c r="AL277" s="82" t="str">
        <f t="shared" si="174"/>
        <v>-</v>
      </c>
      <c r="AM277" s="82" t="str">
        <f t="shared" si="175"/>
        <v>-</v>
      </c>
      <c r="AN277" s="82" t="str">
        <f t="shared" si="176"/>
        <v>-</v>
      </c>
      <c r="AO277" s="82" t="str">
        <f t="shared" si="177"/>
        <v>-</v>
      </c>
      <c r="AP277" s="82" t="str">
        <f t="shared" si="178"/>
        <v>-</v>
      </c>
      <c r="AQ277" s="82" t="str">
        <f t="shared" si="179"/>
        <v>-</v>
      </c>
      <c r="AR277" s="82" t="str">
        <f t="shared" si="180"/>
        <v>-</v>
      </c>
      <c r="AT277" s="82">
        <f t="shared" si="181"/>
        <v>10</v>
      </c>
      <c r="AU277" s="82" t="str">
        <f ca="1">IF(    MAX(OFFSET(AL277,0,0,MATCH("-",AL277:AL$638,0))) = 0,"",
IFERROR(MAX(OFFSET(AL277,0,0,MATCH("-",AL277:AL$638,0))),""))</f>
        <v/>
      </c>
      <c r="AV277" s="82" t="str">
        <f ca="1">IF(    MAX(OFFSET(AM277,0,0,MATCH("-",AM277:AM$638,0))) = 0,"",
IFERROR(MAX(OFFSET(AM277,0,0,MATCH("-",AM277:AM$638,0))),""))</f>
        <v/>
      </c>
      <c r="AW277" s="82" t="str">
        <f ca="1">IF(    MAX(OFFSET(AN277,0,0,MATCH("-",AN277:AN$638,0))) = 0,"",
IFERROR(MAX(OFFSET(AN277,0,0,MATCH("-",AN277:AN$638,0))),""))</f>
        <v/>
      </c>
      <c r="AX277" s="82" t="str">
        <f ca="1">IF(    MAX(OFFSET(AO277,0,0,MATCH("-",AO277:AO$638,0))) = 0,"",
IFERROR(MAX(OFFSET(AO277,0,0,MATCH("-",AO277:AO$638,0))),""))</f>
        <v/>
      </c>
      <c r="AY277" s="82" t="str">
        <f ca="1">IF(    MAX(OFFSET(AP277,0,0,MATCH("-",AP277:AP$638,0))) = 0,"",
IFERROR(MAX(OFFSET(AP277,0,0,MATCH("-",AP277:AP$638,0))),""))</f>
        <v/>
      </c>
      <c r="AZ277" s="82" t="str">
        <f ca="1">IF(    MAX(OFFSET(AQ277,0,0,MATCH("-",AQ277:AQ$638,0))) = 0,"",
IFERROR(MAX(OFFSET(AQ277,0,0,MATCH("-",AQ277:AQ$638,0))),""))</f>
        <v/>
      </c>
      <c r="BA277" s="82" t="str">
        <f ca="1">IF(    MAX(OFFSET(AR277,0,0,MATCH("-",AR277:AR$638,0))) = 0,"",
IFERROR(MAX(OFFSET(AR277,0,0,MATCH("-",AR277:AR$638,0))),""))</f>
        <v/>
      </c>
      <c r="BB277" s="112">
        <f t="shared" ca="1" si="182"/>
        <v>-198</v>
      </c>
      <c r="BC277" s="111" t="str">
        <f t="shared" ca="1" si="183"/>
        <v>Radius</v>
      </c>
      <c r="BD277" s="112">
        <f t="shared" ca="1" si="184"/>
        <v>0</v>
      </c>
      <c r="BE277" s="111">
        <f t="shared" ca="1" si="185"/>
        <v>200</v>
      </c>
      <c r="BF277" s="113" t="e">
        <f t="shared" ca="1" si="186"/>
        <v>#VALUE!</v>
      </c>
      <c r="BG277" s="113" t="e">
        <f t="shared" ca="1" si="187"/>
        <v>#VALUE!</v>
      </c>
      <c r="BH277" s="112">
        <f t="shared" ca="1" si="188"/>
        <v>2000</v>
      </c>
      <c r="BI277" s="112">
        <f t="shared" ca="1" si="189"/>
        <v>200</v>
      </c>
      <c r="BJ277" s="157"/>
      <c r="BK277" s="157"/>
      <c r="BL277" s="158" t="str">
        <f>scriv!AI239</f>
        <v/>
      </c>
      <c r="BM277" s="157"/>
      <c r="BN277" s="157" t="str">
        <f t="shared" si="190"/>
        <v>node</v>
      </c>
      <c r="BO277" s="157"/>
      <c r="BP277" s="159">
        <f t="shared" ca="1" si="191"/>
        <v>0</v>
      </c>
      <c r="BQ277" s="159">
        <f t="shared" ca="1" si="192"/>
        <v>0</v>
      </c>
      <c r="BR277" s="159">
        <f t="shared" si="193"/>
        <v>1</v>
      </c>
      <c r="BS277" s="159" t="str">
        <f t="shared" si="194"/>
        <v>symbol</v>
      </c>
      <c r="BT277" s="157" t="str">
        <f ca="1">IF(scriv!V239&lt;&gt;"",scriv!V239,
IF(E277="",IFERROR(VLOOKUP(BL277,$AH$40:$BT$638,39,FALSE),$BT$36),
$BT$37))</f>
        <v>NodeSquare</v>
      </c>
      <c r="BU277" s="166">
        <f t="shared" ca="1" si="195"/>
        <v>2000</v>
      </c>
      <c r="BV277" s="166">
        <f t="shared" ca="1" si="196"/>
        <v>200</v>
      </c>
      <c r="BW277" s="166">
        <f t="shared" ca="1" si="197"/>
        <v>0</v>
      </c>
      <c r="BX277" s="166">
        <f t="shared" ca="1" si="198"/>
        <v>0</v>
      </c>
      <c r="BY277" s="180" t="str">
        <f t="shared" si="199"/>
        <v/>
      </c>
      <c r="BZ277" s="180" t="str">
        <f t="shared" si="200"/>
        <v/>
      </c>
      <c r="CA277" s="81" t="str">
        <f>IF(scriv!E239&lt;&gt;"",scriv!E239,"")</f>
        <v/>
      </c>
      <c r="CB277" s="82">
        <f t="shared" si="165"/>
        <v>0</v>
      </c>
      <c r="CC277" s="82">
        <f t="shared" si="201"/>
        <v>0</v>
      </c>
      <c r="CD277" s="82" t="str">
        <f t="shared" si="202"/>
        <v>-</v>
      </c>
      <c r="CE277" s="82" t="str">
        <f t="shared" si="203"/>
        <v>-</v>
      </c>
      <c r="CF277" s="82" t="str">
        <f t="shared" si="204"/>
        <v>-</v>
      </c>
      <c r="CG277" s="82" t="str">
        <f t="shared" si="205"/>
        <v>-</v>
      </c>
      <c r="CH277" s="82" t="str">
        <f t="shared" si="206"/>
        <v>-</v>
      </c>
      <c r="CI277" s="82" t="str">
        <f t="shared" si="207"/>
        <v>-</v>
      </c>
      <c r="CJ277" s="82" t="str">
        <f t="shared" si="208"/>
        <v>-</v>
      </c>
      <c r="CK277" s="82" t="str">
        <f t="shared" si="209"/>
        <v>-</v>
      </c>
    </row>
    <row r="278" spans="1:89" s="82" customFormat="1" ht="18" customHeight="1">
      <c r="A278" s="81" t="str">
        <f>scriv!AH240</f>
        <v/>
      </c>
      <c r="B278" s="81" t="str">
        <f>IF(scriv!D240&lt;&gt;"",scriv!D240,"")</f>
        <v/>
      </c>
      <c r="C278" s="81" t="str">
        <f>IF( scriv!AL240&lt;&gt;"", IF(D278&lt;&gt;"","connection ","")&amp;scriv!AL240,IF(D278&lt;&gt;"","connection",""))</f>
        <v/>
      </c>
      <c r="D278" s="82" t="str">
        <f>scriv!AJ240</f>
        <v/>
      </c>
      <c r="E278" s="82" t="str">
        <f>scriv!AK240</f>
        <v/>
      </c>
      <c r="F278" s="156">
        <f>ROW()</f>
        <v>278</v>
      </c>
      <c r="I278" s="81" t="str">
        <f>IF(scriv!AA240&lt;&gt;"",scriv!AA240,J278)</f>
        <v/>
      </c>
      <c r="J278" s="81" t="str">
        <f>IF(scriv!AB240&lt;&gt;"",scriv!AB240,"")</f>
        <v/>
      </c>
      <c r="K278" s="82" t="str">
        <f t="shared" si="166"/>
        <v>none</v>
      </c>
      <c r="L278" s="82" t="str">
        <f t="shared" si="167"/>
        <v>+++&amp;speakTT=</v>
      </c>
      <c r="M278" s="82" t="str">
        <f t="shared" si="164"/>
        <v>OpenClose</v>
      </c>
      <c r="N278" s="82" t="str">
        <f t="shared" si="168"/>
        <v/>
      </c>
      <c r="O278" s="119" t="str">
        <f t="shared" si="169"/>
        <v/>
      </c>
      <c r="P278" s="81" t="str">
        <f>IF(scriv!I240&lt;&gt;"",scriv!I240,"")</f>
        <v/>
      </c>
      <c r="Q278" s="81" t="str">
        <f>IF(scriv!J240&lt;&gt;"",scriv!J240,"")</f>
        <v/>
      </c>
      <c r="R278" s="81">
        <f>IF(scriv!K240&lt;&gt;"",scriv!K240,
IF(I278&lt;&gt;"",1,$R$36))</f>
        <v>0</v>
      </c>
      <c r="S278" s="81" t="str">
        <f>IF(scriv!L240&lt;&gt;"",scriv!L240,
IF(scriv!AB240&lt;&gt;"",$S$36,"none"))</f>
        <v>none</v>
      </c>
      <c r="T278" s="81" t="str">
        <f>IF(scriv!Q240&lt;&gt;"",scriv!Q240,"")</f>
        <v/>
      </c>
      <c r="U278" s="81" t="str">
        <f>IF(scriv!R240&lt;&gt;"",scriv!R240,"")</f>
        <v/>
      </c>
      <c r="V278" s="81" t="str">
        <f>IF(scriv!S240&lt;&gt;"",scriv!S240,"")</f>
        <v/>
      </c>
      <c r="W278" s="81" t="str">
        <f>IF(scriv!T240&lt;&gt;"",scriv!T240,"")</f>
        <v/>
      </c>
      <c r="X278" s="81" t="str">
        <f>IF($E278="",
( IF(scriv!AD240&lt;&gt;"", LEFT( scriv!AD240, FIND(",",scriv!AD240)-1) &amp; "=" &amp; $AH278 &amp; RIGHT( scriv!AD240, LEN(scriv!AD240) + 1 - FIND(",",scriv!AD240)),
  IF($X$36&lt;&gt;"",LEFT( X$36, FIND(",",X$36)-1) &amp; "=" &amp; $AH278 &amp; RIGHT( X$36, LEN(X$36) + 1 - FIND(",",X$36)),""))),
IF(scriv!M240&lt;&gt;"", LEFT( scriv!M240, FIND(",",scriv!M240)-1) &amp; "=" &amp; $AH278 &amp; RIGHT( scriv!M240, LEN(scriv!M240) + 1 - FIND(",",scriv!M240)),
LEFT( X$37, FIND(",",X$37)-1) &amp; "=" &amp; $AH278 &amp; RIGHT( X$37, LEN(X$37) + 1 - FIND(",",X$37))))</f>
        <v>fadeOn=,0.6</v>
      </c>
      <c r="Y278" s="81" t="str">
        <f>IF($E278="",
( IF(scriv!AE240&lt;&gt;"", LEFT( scriv!AE240, FIND(",",scriv!AE240)-1) &amp; "=" &amp; $AH278 &amp; RIGHT( scriv!AE240, LEN(scriv!AE240) + 1 - FIND(",",scriv!AE240)),
  IF($Y$36&lt;&gt;"",LEFT( Y$36, FIND(",",Y$36)-1) &amp; "=" &amp; $AH278 &amp; RIGHT( Y$36, LEN(Y$36) + 1 - FIND(",",Y$36)),""))),
IF(scriv!N240&lt;&gt;"", LEFT( scriv!N240, FIND(",",scriv!N240)-1) &amp; "=" &amp; $AH278 &amp; RIGHT( scriv!N240, LEN(scriv!N240) + 1 - FIND(",",scriv!N240)),
LEFT( Y$37, FIND(",",Y$37)-1) &amp; "=" &amp; $AH278 &amp; RIGHT( Y$37, LEN(Y$37) + 1 - FIND(",",Y$37))))</f>
        <v>fadeOff=,0.6</v>
      </c>
      <c r="Z278" s="81" t="str">
        <f>IF($E278="",
( IF(scriv!AF240&lt;&gt;"", LEFT( scriv!AF240, FIND(",",scriv!AF240)-1) &amp; "=" &amp; $AH278 &amp; RIGHT( scriv!AF240, LEN(scriv!AF240) + 1 - FIND(",",scriv!AF240)),
  IF($Z$36&lt;&gt;"",LEFT( Z$36, FIND(",",Z$36)-1) &amp; "=" &amp; $AH278 &amp; RIGHT( Z$36, LEN(Z$36) + 1 - FIND(",",Z$36)),""))),
IF(scriv!O240&lt;&gt;"", LEFT( scriv!O240, FIND(",",scriv!O240)-1) &amp; "=" &amp; $AH278 &amp; RIGHT( scriv!O240, LEN(scriv!O240) + 1 - FIND(",",scriv!O240)),
LEFT( Z$37, FIND(",",Z$37)-1) &amp; "=" &amp; $AH278 &amp; RIGHT( Z$37, LEN(Z$37) + 1 - FIND(",",Z$37))))</f>
        <v>drawOpen=,1.2</v>
      </c>
      <c r="AA278" s="81" t="str">
        <f>IF($E278="",
( IF(scriv!AG240&lt;&gt;"", LEFT( scriv!AG240, FIND(",",scriv!AG240)-1) &amp; "=" &amp; $AH278 &amp; RIGHT( scriv!AG240, LEN(scriv!AG240) + 1 - FIND(",",scriv!AG240)),
  IF($AA$36&lt;&gt;"",LEFT( AA$36, FIND(",",AA$36)-1) &amp; "=" &amp; $AH278 &amp; RIGHT( AA$36, LEN(AA$36) + 1 - FIND(",",AA$36)),""))),
IF(scriv!P240&lt;&gt;"", LEFT( scriv!P240, FIND(",",scriv!P240)-1) &amp; "=" &amp; $AH278 &amp; RIGHT( scriv!P240, LEN(scriv!P240) + 1 - FIND(",",scriv!P240)),
LEFT( AA$37, FIND(",",AA$37)-1) &amp; "=" &amp; $AH278 &amp; RIGHT( AA$37, LEN(AA$37) + 1 - FIND(",",AA$37))))</f>
        <v>drawClose=,1.2</v>
      </c>
      <c r="AB278" s="167" t="str">
        <f t="shared" si="163"/>
        <v>noTitle</v>
      </c>
      <c r="AC278" s="167"/>
      <c r="AD278" s="45"/>
      <c r="AE278" s="168"/>
      <c r="AF278" s="169">
        <f>IF(D278="",scriv!B240,"")</f>
        <v>0</v>
      </c>
      <c r="AG278" s="170" t="str">
        <f t="shared" si="170"/>
        <v/>
      </c>
      <c r="AH278" s="169" t="str">
        <f t="shared" si="171"/>
        <v/>
      </c>
      <c r="AI278" s="169" t="str">
        <f t="shared" si="172"/>
        <v/>
      </c>
      <c r="AJ278" s="86">
        <f>ROUNDDOWN( (LEN(scriv!B240)+1) / 2, 0 )</f>
        <v>0</v>
      </c>
      <c r="AK278" s="82">
        <f t="shared" si="173"/>
        <v>0</v>
      </c>
      <c r="AL278" s="82" t="str">
        <f t="shared" si="174"/>
        <v>-</v>
      </c>
      <c r="AM278" s="82" t="str">
        <f t="shared" si="175"/>
        <v>-</v>
      </c>
      <c r="AN278" s="82" t="str">
        <f t="shared" si="176"/>
        <v>-</v>
      </c>
      <c r="AO278" s="82" t="str">
        <f t="shared" si="177"/>
        <v>-</v>
      </c>
      <c r="AP278" s="82" t="str">
        <f t="shared" si="178"/>
        <v>-</v>
      </c>
      <c r="AQ278" s="82" t="str">
        <f t="shared" si="179"/>
        <v>-</v>
      </c>
      <c r="AR278" s="82" t="str">
        <f t="shared" si="180"/>
        <v>-</v>
      </c>
      <c r="AT278" s="82">
        <f t="shared" si="181"/>
        <v>10</v>
      </c>
      <c r="AU278" s="82" t="str">
        <f ca="1">IF(    MAX(OFFSET(AL278,0,0,MATCH("-",AL278:AL$638,0))) = 0,"",
IFERROR(MAX(OFFSET(AL278,0,0,MATCH("-",AL278:AL$638,0))),""))</f>
        <v/>
      </c>
      <c r="AV278" s="82" t="str">
        <f ca="1">IF(    MAX(OFFSET(AM278,0,0,MATCH("-",AM278:AM$638,0))) = 0,"",
IFERROR(MAX(OFFSET(AM278,0,0,MATCH("-",AM278:AM$638,0))),""))</f>
        <v/>
      </c>
      <c r="AW278" s="82" t="str">
        <f ca="1">IF(    MAX(OFFSET(AN278,0,0,MATCH("-",AN278:AN$638,0))) = 0,"",
IFERROR(MAX(OFFSET(AN278,0,0,MATCH("-",AN278:AN$638,0))),""))</f>
        <v/>
      </c>
      <c r="AX278" s="82" t="str">
        <f ca="1">IF(    MAX(OFFSET(AO278,0,0,MATCH("-",AO278:AO$638,0))) = 0,"",
IFERROR(MAX(OFFSET(AO278,0,0,MATCH("-",AO278:AO$638,0))),""))</f>
        <v/>
      </c>
      <c r="AY278" s="82" t="str">
        <f ca="1">IF(    MAX(OFFSET(AP278,0,0,MATCH("-",AP278:AP$638,0))) = 0,"",
IFERROR(MAX(OFFSET(AP278,0,0,MATCH("-",AP278:AP$638,0))),""))</f>
        <v/>
      </c>
      <c r="AZ278" s="82" t="str">
        <f ca="1">IF(    MAX(OFFSET(AQ278,0,0,MATCH("-",AQ278:AQ$638,0))) = 0,"",
IFERROR(MAX(OFFSET(AQ278,0,0,MATCH("-",AQ278:AQ$638,0))),""))</f>
        <v/>
      </c>
      <c r="BA278" s="82" t="str">
        <f ca="1">IF(    MAX(OFFSET(AR278,0,0,MATCH("-",AR278:AR$638,0))) = 0,"",
IFERROR(MAX(OFFSET(AR278,0,0,MATCH("-",AR278:AR$638,0))),""))</f>
        <v/>
      </c>
      <c r="BB278" s="112">
        <f t="shared" ca="1" si="182"/>
        <v>-198</v>
      </c>
      <c r="BC278" s="111" t="str">
        <f t="shared" ca="1" si="183"/>
        <v>Radius</v>
      </c>
      <c r="BD278" s="112">
        <f t="shared" ca="1" si="184"/>
        <v>0</v>
      </c>
      <c r="BE278" s="111">
        <f t="shared" ca="1" si="185"/>
        <v>200</v>
      </c>
      <c r="BF278" s="113" t="e">
        <f t="shared" ca="1" si="186"/>
        <v>#VALUE!</v>
      </c>
      <c r="BG278" s="113" t="e">
        <f t="shared" ca="1" si="187"/>
        <v>#VALUE!</v>
      </c>
      <c r="BH278" s="112">
        <f t="shared" ca="1" si="188"/>
        <v>2000</v>
      </c>
      <c r="BI278" s="112">
        <f t="shared" ca="1" si="189"/>
        <v>200</v>
      </c>
      <c r="BJ278" s="157"/>
      <c r="BK278" s="157"/>
      <c r="BL278" s="158" t="str">
        <f>scriv!AI240</f>
        <v/>
      </c>
      <c r="BM278" s="157"/>
      <c r="BN278" s="157" t="str">
        <f t="shared" si="190"/>
        <v>node</v>
      </c>
      <c r="BO278" s="157"/>
      <c r="BP278" s="159">
        <f t="shared" ca="1" si="191"/>
        <v>0</v>
      </c>
      <c r="BQ278" s="159">
        <f t="shared" ca="1" si="192"/>
        <v>0</v>
      </c>
      <c r="BR278" s="159">
        <f t="shared" si="193"/>
        <v>1</v>
      </c>
      <c r="BS278" s="159" t="str">
        <f t="shared" si="194"/>
        <v>symbol</v>
      </c>
      <c r="BT278" s="157" t="str">
        <f ca="1">IF(scriv!V240&lt;&gt;"",scriv!V240,
IF(E278="",IFERROR(VLOOKUP(BL278,$AH$40:$BT$638,39,FALSE),$BT$36),
$BT$37))</f>
        <v>NodeSquare</v>
      </c>
      <c r="BU278" s="166">
        <f t="shared" ca="1" si="195"/>
        <v>2000</v>
      </c>
      <c r="BV278" s="166">
        <f t="shared" ca="1" si="196"/>
        <v>200</v>
      </c>
      <c r="BW278" s="166">
        <f t="shared" ca="1" si="197"/>
        <v>0</v>
      </c>
      <c r="BX278" s="166">
        <f t="shared" ca="1" si="198"/>
        <v>0</v>
      </c>
      <c r="BY278" s="180" t="str">
        <f t="shared" si="199"/>
        <v/>
      </c>
      <c r="BZ278" s="180" t="str">
        <f t="shared" si="200"/>
        <v/>
      </c>
      <c r="CA278" s="81" t="str">
        <f>IF(scriv!E240&lt;&gt;"",scriv!E240,"")</f>
        <v/>
      </c>
      <c r="CB278" s="82">
        <f t="shared" si="165"/>
        <v>0</v>
      </c>
      <c r="CC278" s="82">
        <f t="shared" si="201"/>
        <v>0</v>
      </c>
      <c r="CD278" s="82" t="str">
        <f t="shared" si="202"/>
        <v>-</v>
      </c>
      <c r="CE278" s="82" t="str">
        <f t="shared" si="203"/>
        <v>-</v>
      </c>
      <c r="CF278" s="82" t="str">
        <f t="shared" si="204"/>
        <v>-</v>
      </c>
      <c r="CG278" s="82" t="str">
        <f t="shared" si="205"/>
        <v>-</v>
      </c>
      <c r="CH278" s="82" t="str">
        <f t="shared" si="206"/>
        <v>-</v>
      </c>
      <c r="CI278" s="82" t="str">
        <f t="shared" si="207"/>
        <v>-</v>
      </c>
      <c r="CJ278" s="82" t="str">
        <f t="shared" si="208"/>
        <v>-</v>
      </c>
      <c r="CK278" s="82" t="str">
        <f t="shared" si="209"/>
        <v>-</v>
      </c>
    </row>
    <row r="279" spans="1:89" s="82" customFormat="1" ht="18" customHeight="1">
      <c r="A279" s="81" t="str">
        <f>scriv!AH241</f>
        <v/>
      </c>
      <c r="B279" s="81" t="str">
        <f>IF(scriv!D241&lt;&gt;"",scriv!D241,"")</f>
        <v/>
      </c>
      <c r="C279" s="81" t="str">
        <f>IF( scriv!AL241&lt;&gt;"", IF(D279&lt;&gt;"","connection ","")&amp;scriv!AL241,IF(D279&lt;&gt;"","connection",""))</f>
        <v/>
      </c>
      <c r="D279" s="82" t="str">
        <f>scriv!AJ241</f>
        <v/>
      </c>
      <c r="E279" s="82" t="str">
        <f>scriv!AK241</f>
        <v/>
      </c>
      <c r="F279" s="156">
        <f>ROW()</f>
        <v>279</v>
      </c>
      <c r="I279" s="81" t="str">
        <f>IF(scriv!AA241&lt;&gt;"",scriv!AA241,J279)</f>
        <v/>
      </c>
      <c r="J279" s="81" t="str">
        <f>IF(scriv!AB241&lt;&gt;"",scriv!AB241,"")</f>
        <v/>
      </c>
      <c r="K279" s="82" t="str">
        <f t="shared" si="166"/>
        <v>none</v>
      </c>
      <c r="L279" s="82" t="str">
        <f t="shared" si="167"/>
        <v>+++&amp;speakTT=</v>
      </c>
      <c r="M279" s="82" t="str">
        <f t="shared" si="164"/>
        <v>OpenClose</v>
      </c>
      <c r="N279" s="82" t="str">
        <f t="shared" si="168"/>
        <v/>
      </c>
      <c r="O279" s="119" t="str">
        <f t="shared" si="169"/>
        <v/>
      </c>
      <c r="P279" s="81" t="str">
        <f>IF(scriv!I241&lt;&gt;"",scriv!I241,"")</f>
        <v/>
      </c>
      <c r="Q279" s="81" t="str">
        <f>IF(scriv!J241&lt;&gt;"",scriv!J241,"")</f>
        <v/>
      </c>
      <c r="R279" s="81">
        <f>IF(scriv!K241&lt;&gt;"",scriv!K241,
IF(I279&lt;&gt;"",1,$R$36))</f>
        <v>0</v>
      </c>
      <c r="S279" s="81" t="str">
        <f>IF(scriv!L241&lt;&gt;"",scriv!L241,
IF(scriv!AB241&lt;&gt;"",$S$36,"none"))</f>
        <v>none</v>
      </c>
      <c r="T279" s="81" t="str">
        <f>IF(scriv!Q241&lt;&gt;"",scriv!Q241,"")</f>
        <v/>
      </c>
      <c r="U279" s="81" t="str">
        <f>IF(scriv!R241&lt;&gt;"",scriv!R241,"")</f>
        <v/>
      </c>
      <c r="V279" s="81" t="str">
        <f>IF(scriv!S241&lt;&gt;"",scriv!S241,"")</f>
        <v/>
      </c>
      <c r="W279" s="81" t="str">
        <f>IF(scriv!T241&lt;&gt;"",scriv!T241,"")</f>
        <v/>
      </c>
      <c r="X279" s="81" t="str">
        <f>IF($E279="",
( IF(scriv!AD241&lt;&gt;"", LEFT( scriv!AD241, FIND(",",scriv!AD241)-1) &amp; "=" &amp; $AH279 &amp; RIGHT( scriv!AD241, LEN(scriv!AD241) + 1 - FIND(",",scriv!AD241)),
  IF($X$36&lt;&gt;"",LEFT( X$36, FIND(",",X$36)-1) &amp; "=" &amp; $AH279 &amp; RIGHT( X$36, LEN(X$36) + 1 - FIND(",",X$36)),""))),
IF(scriv!M241&lt;&gt;"", LEFT( scriv!M241, FIND(",",scriv!M241)-1) &amp; "=" &amp; $AH279 &amp; RIGHT( scriv!M241, LEN(scriv!M241) + 1 - FIND(",",scriv!M241)),
LEFT( X$37, FIND(",",X$37)-1) &amp; "=" &amp; $AH279 &amp; RIGHT( X$37, LEN(X$37) + 1 - FIND(",",X$37))))</f>
        <v>fadeOn=,0.6</v>
      </c>
      <c r="Y279" s="81" t="str">
        <f>IF($E279="",
( IF(scriv!AE241&lt;&gt;"", LEFT( scriv!AE241, FIND(",",scriv!AE241)-1) &amp; "=" &amp; $AH279 &amp; RIGHT( scriv!AE241, LEN(scriv!AE241) + 1 - FIND(",",scriv!AE241)),
  IF($Y$36&lt;&gt;"",LEFT( Y$36, FIND(",",Y$36)-1) &amp; "=" &amp; $AH279 &amp; RIGHT( Y$36, LEN(Y$36) + 1 - FIND(",",Y$36)),""))),
IF(scriv!N241&lt;&gt;"", LEFT( scriv!N241, FIND(",",scriv!N241)-1) &amp; "=" &amp; $AH279 &amp; RIGHT( scriv!N241, LEN(scriv!N241) + 1 - FIND(",",scriv!N241)),
LEFT( Y$37, FIND(",",Y$37)-1) &amp; "=" &amp; $AH279 &amp; RIGHT( Y$37, LEN(Y$37) + 1 - FIND(",",Y$37))))</f>
        <v>fadeOff=,0.6</v>
      </c>
      <c r="Z279" s="81" t="str">
        <f>IF($E279="",
( IF(scriv!AF241&lt;&gt;"", LEFT( scriv!AF241, FIND(",",scriv!AF241)-1) &amp; "=" &amp; $AH279 &amp; RIGHT( scriv!AF241, LEN(scriv!AF241) + 1 - FIND(",",scriv!AF241)),
  IF($Z$36&lt;&gt;"",LEFT( Z$36, FIND(",",Z$36)-1) &amp; "=" &amp; $AH279 &amp; RIGHT( Z$36, LEN(Z$36) + 1 - FIND(",",Z$36)),""))),
IF(scriv!O241&lt;&gt;"", LEFT( scriv!O241, FIND(",",scriv!O241)-1) &amp; "=" &amp; $AH279 &amp; RIGHT( scriv!O241, LEN(scriv!O241) + 1 - FIND(",",scriv!O241)),
LEFT( Z$37, FIND(",",Z$37)-1) &amp; "=" &amp; $AH279 &amp; RIGHT( Z$37, LEN(Z$37) + 1 - FIND(",",Z$37))))</f>
        <v>drawOpen=,1.2</v>
      </c>
      <c r="AA279" s="81" t="str">
        <f>IF($E279="",
( IF(scriv!AG241&lt;&gt;"", LEFT( scriv!AG241, FIND(",",scriv!AG241)-1) &amp; "=" &amp; $AH279 &amp; RIGHT( scriv!AG241, LEN(scriv!AG241) + 1 - FIND(",",scriv!AG241)),
  IF($AA$36&lt;&gt;"",LEFT( AA$36, FIND(",",AA$36)-1) &amp; "=" &amp; $AH279 &amp; RIGHT( AA$36, LEN(AA$36) + 1 - FIND(",",AA$36)),""))),
IF(scriv!P241&lt;&gt;"", LEFT( scriv!P241, FIND(",",scriv!P241)-1) &amp; "=" &amp; $AH279 &amp; RIGHT( scriv!P241, LEN(scriv!P241) + 1 - FIND(",",scriv!P241)),
LEFT( AA$37, FIND(",",AA$37)-1) &amp; "=" &amp; $AH279 &amp; RIGHT( AA$37, LEN(AA$37) + 1 - FIND(",",AA$37))))</f>
        <v>drawClose=,1.2</v>
      </c>
      <c r="AB279" s="167" t="str">
        <f t="shared" si="163"/>
        <v>noTitle</v>
      </c>
      <c r="AC279" s="167"/>
      <c r="AD279" s="45"/>
      <c r="AE279" s="168"/>
      <c r="AF279" s="169">
        <f>IF(D279="",scriv!B241,"")</f>
        <v>0</v>
      </c>
      <c r="AG279" s="170" t="str">
        <f t="shared" si="170"/>
        <v/>
      </c>
      <c r="AH279" s="169" t="str">
        <f t="shared" si="171"/>
        <v/>
      </c>
      <c r="AI279" s="169" t="str">
        <f t="shared" si="172"/>
        <v/>
      </c>
      <c r="AJ279" s="86">
        <f>ROUNDDOWN( (LEN(scriv!B241)+1) / 2, 0 )</f>
        <v>0</v>
      </c>
      <c r="AK279" s="82">
        <f t="shared" si="173"/>
        <v>0</v>
      </c>
      <c r="AL279" s="82" t="str">
        <f t="shared" si="174"/>
        <v>-</v>
      </c>
      <c r="AM279" s="82" t="str">
        <f t="shared" si="175"/>
        <v>-</v>
      </c>
      <c r="AN279" s="82" t="str">
        <f t="shared" si="176"/>
        <v>-</v>
      </c>
      <c r="AO279" s="82" t="str">
        <f t="shared" si="177"/>
        <v>-</v>
      </c>
      <c r="AP279" s="82" t="str">
        <f t="shared" si="178"/>
        <v>-</v>
      </c>
      <c r="AQ279" s="82" t="str">
        <f t="shared" si="179"/>
        <v>-</v>
      </c>
      <c r="AR279" s="82" t="str">
        <f t="shared" si="180"/>
        <v>-</v>
      </c>
      <c r="AT279" s="82">
        <f t="shared" si="181"/>
        <v>10</v>
      </c>
      <c r="AU279" s="82" t="str">
        <f ca="1">IF(    MAX(OFFSET(AL279,0,0,MATCH("-",AL279:AL$638,0))) = 0,"",
IFERROR(MAX(OFFSET(AL279,0,0,MATCH("-",AL279:AL$638,0))),""))</f>
        <v/>
      </c>
      <c r="AV279" s="82" t="str">
        <f ca="1">IF(    MAX(OFFSET(AM279,0,0,MATCH("-",AM279:AM$638,0))) = 0,"",
IFERROR(MAX(OFFSET(AM279,0,0,MATCH("-",AM279:AM$638,0))),""))</f>
        <v/>
      </c>
      <c r="AW279" s="82" t="str">
        <f ca="1">IF(    MAX(OFFSET(AN279,0,0,MATCH("-",AN279:AN$638,0))) = 0,"",
IFERROR(MAX(OFFSET(AN279,0,0,MATCH("-",AN279:AN$638,0))),""))</f>
        <v/>
      </c>
      <c r="AX279" s="82" t="str">
        <f ca="1">IF(    MAX(OFFSET(AO279,0,0,MATCH("-",AO279:AO$638,0))) = 0,"",
IFERROR(MAX(OFFSET(AO279,0,0,MATCH("-",AO279:AO$638,0))),""))</f>
        <v/>
      </c>
      <c r="AY279" s="82" t="str">
        <f ca="1">IF(    MAX(OFFSET(AP279,0,0,MATCH("-",AP279:AP$638,0))) = 0,"",
IFERROR(MAX(OFFSET(AP279,0,0,MATCH("-",AP279:AP$638,0))),""))</f>
        <v/>
      </c>
      <c r="AZ279" s="82" t="str">
        <f ca="1">IF(    MAX(OFFSET(AQ279,0,0,MATCH("-",AQ279:AQ$638,0))) = 0,"",
IFERROR(MAX(OFFSET(AQ279,0,0,MATCH("-",AQ279:AQ$638,0))),""))</f>
        <v/>
      </c>
      <c r="BA279" s="82" t="str">
        <f ca="1">IF(    MAX(OFFSET(AR279,0,0,MATCH("-",AR279:AR$638,0))) = 0,"",
IFERROR(MAX(OFFSET(AR279,0,0,MATCH("-",AR279:AR$638,0))),""))</f>
        <v/>
      </c>
      <c r="BB279" s="112">
        <f t="shared" ca="1" si="182"/>
        <v>-198</v>
      </c>
      <c r="BC279" s="111" t="str">
        <f t="shared" ca="1" si="183"/>
        <v>Radius</v>
      </c>
      <c r="BD279" s="112">
        <f t="shared" ca="1" si="184"/>
        <v>0</v>
      </c>
      <c r="BE279" s="111">
        <f t="shared" ca="1" si="185"/>
        <v>200</v>
      </c>
      <c r="BF279" s="113" t="e">
        <f t="shared" ca="1" si="186"/>
        <v>#VALUE!</v>
      </c>
      <c r="BG279" s="113" t="e">
        <f t="shared" ca="1" si="187"/>
        <v>#VALUE!</v>
      </c>
      <c r="BH279" s="112">
        <f t="shared" ca="1" si="188"/>
        <v>2000</v>
      </c>
      <c r="BI279" s="112">
        <f t="shared" ca="1" si="189"/>
        <v>200</v>
      </c>
      <c r="BJ279" s="157"/>
      <c r="BK279" s="157"/>
      <c r="BL279" s="158" t="str">
        <f>scriv!AI241</f>
        <v/>
      </c>
      <c r="BM279" s="157"/>
      <c r="BN279" s="157" t="str">
        <f t="shared" si="190"/>
        <v>node</v>
      </c>
      <c r="BO279" s="157"/>
      <c r="BP279" s="159">
        <f t="shared" ca="1" si="191"/>
        <v>0</v>
      </c>
      <c r="BQ279" s="159">
        <f t="shared" ca="1" si="192"/>
        <v>0</v>
      </c>
      <c r="BR279" s="159">
        <f t="shared" si="193"/>
        <v>1</v>
      </c>
      <c r="BS279" s="159" t="str">
        <f t="shared" si="194"/>
        <v>symbol</v>
      </c>
      <c r="BT279" s="157" t="str">
        <f ca="1">IF(scriv!V241&lt;&gt;"",scriv!V241,
IF(E279="",IFERROR(VLOOKUP(BL279,$AH$40:$BT$638,39,FALSE),$BT$36),
$BT$37))</f>
        <v>NodeSquare</v>
      </c>
      <c r="BU279" s="166">
        <f t="shared" ca="1" si="195"/>
        <v>2000</v>
      </c>
      <c r="BV279" s="166">
        <f t="shared" ca="1" si="196"/>
        <v>200</v>
      </c>
      <c r="BW279" s="166">
        <f t="shared" ca="1" si="197"/>
        <v>0</v>
      </c>
      <c r="BX279" s="166">
        <f t="shared" ca="1" si="198"/>
        <v>0</v>
      </c>
      <c r="BY279" s="180" t="str">
        <f t="shared" si="199"/>
        <v/>
      </c>
      <c r="BZ279" s="180" t="str">
        <f t="shared" si="200"/>
        <v/>
      </c>
      <c r="CA279" s="81" t="str">
        <f>IF(scriv!E241&lt;&gt;"",scriv!E241,"")</f>
        <v/>
      </c>
      <c r="CB279" s="82">
        <f t="shared" si="165"/>
        <v>0</v>
      </c>
      <c r="CC279" s="82">
        <f t="shared" si="201"/>
        <v>0</v>
      </c>
      <c r="CD279" s="82" t="str">
        <f t="shared" si="202"/>
        <v>-</v>
      </c>
      <c r="CE279" s="82" t="str">
        <f t="shared" si="203"/>
        <v>-</v>
      </c>
      <c r="CF279" s="82" t="str">
        <f t="shared" si="204"/>
        <v>-</v>
      </c>
      <c r="CG279" s="82" t="str">
        <f t="shared" si="205"/>
        <v>-</v>
      </c>
      <c r="CH279" s="82" t="str">
        <f t="shared" si="206"/>
        <v>-</v>
      </c>
      <c r="CI279" s="82" t="str">
        <f t="shared" si="207"/>
        <v>-</v>
      </c>
      <c r="CJ279" s="82" t="str">
        <f t="shared" si="208"/>
        <v>-</v>
      </c>
      <c r="CK279" s="82" t="str">
        <f t="shared" si="209"/>
        <v>-</v>
      </c>
    </row>
    <row r="280" spans="1:89" s="82" customFormat="1" ht="18" customHeight="1">
      <c r="A280" s="81" t="str">
        <f>scriv!AH242</f>
        <v/>
      </c>
      <c r="B280" s="81" t="str">
        <f>IF(scriv!D242&lt;&gt;"",scriv!D242,"")</f>
        <v/>
      </c>
      <c r="C280" s="81" t="str">
        <f>IF( scriv!AL242&lt;&gt;"", IF(D280&lt;&gt;"","connection ","")&amp;scriv!AL242,IF(D280&lt;&gt;"","connection",""))</f>
        <v/>
      </c>
      <c r="D280" s="82" t="str">
        <f>scriv!AJ242</f>
        <v/>
      </c>
      <c r="E280" s="82" t="str">
        <f>scriv!AK242</f>
        <v/>
      </c>
      <c r="F280" s="156">
        <f>ROW()</f>
        <v>280</v>
      </c>
      <c r="I280" s="81" t="str">
        <f>IF(scriv!AA242&lt;&gt;"",scriv!AA242,J280)</f>
        <v/>
      </c>
      <c r="J280" s="81" t="str">
        <f>IF(scriv!AB242&lt;&gt;"",scriv!AB242,"")</f>
        <v/>
      </c>
      <c r="K280" s="82" t="str">
        <f t="shared" si="166"/>
        <v>none</v>
      </c>
      <c r="L280" s="82" t="str">
        <f t="shared" si="167"/>
        <v>+++&amp;speakTT=</v>
      </c>
      <c r="M280" s="82" t="str">
        <f t="shared" si="164"/>
        <v>OpenClose</v>
      </c>
      <c r="N280" s="82" t="str">
        <f t="shared" si="168"/>
        <v/>
      </c>
      <c r="O280" s="119" t="str">
        <f t="shared" si="169"/>
        <v/>
      </c>
      <c r="P280" s="81" t="str">
        <f>IF(scriv!I242&lt;&gt;"",scriv!I242,"")</f>
        <v/>
      </c>
      <c r="Q280" s="81" t="str">
        <f>IF(scriv!J242&lt;&gt;"",scriv!J242,"")</f>
        <v/>
      </c>
      <c r="R280" s="81">
        <f>IF(scriv!K242&lt;&gt;"",scriv!K242,
IF(I280&lt;&gt;"",1,$R$36))</f>
        <v>0</v>
      </c>
      <c r="S280" s="81" t="str">
        <f>IF(scriv!L242&lt;&gt;"",scriv!L242,
IF(scriv!AB242&lt;&gt;"",$S$36,"none"))</f>
        <v>none</v>
      </c>
      <c r="T280" s="81" t="str">
        <f>IF(scriv!Q242&lt;&gt;"",scriv!Q242,"")</f>
        <v/>
      </c>
      <c r="U280" s="81" t="str">
        <f>IF(scriv!R242&lt;&gt;"",scriv!R242,"")</f>
        <v/>
      </c>
      <c r="V280" s="81" t="str">
        <f>IF(scriv!S242&lt;&gt;"",scriv!S242,"")</f>
        <v/>
      </c>
      <c r="W280" s="81" t="str">
        <f>IF(scriv!T242&lt;&gt;"",scriv!T242,"")</f>
        <v/>
      </c>
      <c r="X280" s="81" t="str">
        <f>IF($E280="",
( IF(scriv!AD242&lt;&gt;"", LEFT( scriv!AD242, FIND(",",scriv!AD242)-1) &amp; "=" &amp; $AH280 &amp; RIGHT( scriv!AD242, LEN(scriv!AD242) + 1 - FIND(",",scriv!AD242)),
  IF($X$36&lt;&gt;"",LEFT( X$36, FIND(",",X$36)-1) &amp; "=" &amp; $AH280 &amp; RIGHT( X$36, LEN(X$36) + 1 - FIND(",",X$36)),""))),
IF(scriv!M242&lt;&gt;"", LEFT( scriv!M242, FIND(",",scriv!M242)-1) &amp; "=" &amp; $AH280 &amp; RIGHT( scriv!M242, LEN(scriv!M242) + 1 - FIND(",",scriv!M242)),
LEFT( X$37, FIND(",",X$37)-1) &amp; "=" &amp; $AH280 &amp; RIGHT( X$37, LEN(X$37) + 1 - FIND(",",X$37))))</f>
        <v>fadeOn=,0.6</v>
      </c>
      <c r="Y280" s="81" t="str">
        <f>IF($E280="",
( IF(scriv!AE242&lt;&gt;"", LEFT( scriv!AE242, FIND(",",scriv!AE242)-1) &amp; "=" &amp; $AH280 &amp; RIGHT( scriv!AE242, LEN(scriv!AE242) + 1 - FIND(",",scriv!AE242)),
  IF($Y$36&lt;&gt;"",LEFT( Y$36, FIND(",",Y$36)-1) &amp; "=" &amp; $AH280 &amp; RIGHT( Y$36, LEN(Y$36) + 1 - FIND(",",Y$36)),""))),
IF(scriv!N242&lt;&gt;"", LEFT( scriv!N242, FIND(",",scriv!N242)-1) &amp; "=" &amp; $AH280 &amp; RIGHT( scriv!N242, LEN(scriv!N242) + 1 - FIND(",",scriv!N242)),
LEFT( Y$37, FIND(",",Y$37)-1) &amp; "=" &amp; $AH280 &amp; RIGHT( Y$37, LEN(Y$37) + 1 - FIND(",",Y$37))))</f>
        <v>fadeOff=,0.6</v>
      </c>
      <c r="Z280" s="81" t="str">
        <f>IF($E280="",
( IF(scriv!AF242&lt;&gt;"", LEFT( scriv!AF242, FIND(",",scriv!AF242)-1) &amp; "=" &amp; $AH280 &amp; RIGHT( scriv!AF242, LEN(scriv!AF242) + 1 - FIND(",",scriv!AF242)),
  IF($Z$36&lt;&gt;"",LEFT( Z$36, FIND(",",Z$36)-1) &amp; "=" &amp; $AH280 &amp; RIGHT( Z$36, LEN(Z$36) + 1 - FIND(",",Z$36)),""))),
IF(scriv!O242&lt;&gt;"", LEFT( scriv!O242, FIND(",",scriv!O242)-1) &amp; "=" &amp; $AH280 &amp; RIGHT( scriv!O242, LEN(scriv!O242) + 1 - FIND(",",scriv!O242)),
LEFT( Z$37, FIND(",",Z$37)-1) &amp; "=" &amp; $AH280 &amp; RIGHT( Z$37, LEN(Z$37) + 1 - FIND(",",Z$37))))</f>
        <v>drawOpen=,1.2</v>
      </c>
      <c r="AA280" s="81" t="str">
        <f>IF($E280="",
( IF(scriv!AG242&lt;&gt;"", LEFT( scriv!AG242, FIND(",",scriv!AG242)-1) &amp; "=" &amp; $AH280 &amp; RIGHT( scriv!AG242, LEN(scriv!AG242) + 1 - FIND(",",scriv!AG242)),
  IF($AA$36&lt;&gt;"",LEFT( AA$36, FIND(",",AA$36)-1) &amp; "=" &amp; $AH280 &amp; RIGHT( AA$36, LEN(AA$36) + 1 - FIND(",",AA$36)),""))),
IF(scriv!P242&lt;&gt;"", LEFT( scriv!P242, FIND(",",scriv!P242)-1) &amp; "=" &amp; $AH280 &amp; RIGHT( scriv!P242, LEN(scriv!P242) + 1 - FIND(",",scriv!P242)),
LEFT( AA$37, FIND(",",AA$37)-1) &amp; "=" &amp; $AH280 &amp; RIGHT( AA$37, LEN(AA$37) + 1 - FIND(",",AA$37))))</f>
        <v>drawClose=,1.2</v>
      </c>
      <c r="AB280" s="167" t="str">
        <f t="shared" si="163"/>
        <v>noTitle</v>
      </c>
      <c r="AC280" s="167"/>
      <c r="AD280" s="45"/>
      <c r="AE280" s="168"/>
      <c r="AF280" s="169">
        <f>IF(D280="",scriv!B242,"")</f>
        <v>0</v>
      </c>
      <c r="AG280" s="170" t="str">
        <f t="shared" si="170"/>
        <v/>
      </c>
      <c r="AH280" s="169" t="str">
        <f t="shared" si="171"/>
        <v/>
      </c>
      <c r="AI280" s="169" t="str">
        <f t="shared" si="172"/>
        <v/>
      </c>
      <c r="AJ280" s="86">
        <f>ROUNDDOWN( (LEN(scriv!B242)+1) / 2, 0 )</f>
        <v>0</v>
      </c>
      <c r="AK280" s="82">
        <f t="shared" si="173"/>
        <v>0</v>
      </c>
      <c r="AL280" s="82" t="str">
        <f t="shared" si="174"/>
        <v>-</v>
      </c>
      <c r="AM280" s="82" t="str">
        <f t="shared" si="175"/>
        <v>-</v>
      </c>
      <c r="AN280" s="82" t="str">
        <f t="shared" si="176"/>
        <v>-</v>
      </c>
      <c r="AO280" s="82" t="str">
        <f t="shared" si="177"/>
        <v>-</v>
      </c>
      <c r="AP280" s="82" t="str">
        <f t="shared" si="178"/>
        <v>-</v>
      </c>
      <c r="AQ280" s="82" t="str">
        <f t="shared" si="179"/>
        <v>-</v>
      </c>
      <c r="AR280" s="82" t="str">
        <f t="shared" si="180"/>
        <v>-</v>
      </c>
      <c r="AT280" s="82">
        <f t="shared" si="181"/>
        <v>10</v>
      </c>
      <c r="AU280" s="82" t="str">
        <f ca="1">IF(    MAX(OFFSET(AL280,0,0,MATCH("-",AL280:AL$638,0))) = 0,"",
IFERROR(MAX(OFFSET(AL280,0,0,MATCH("-",AL280:AL$638,0))),""))</f>
        <v/>
      </c>
      <c r="AV280" s="82" t="str">
        <f ca="1">IF(    MAX(OFFSET(AM280,0,0,MATCH("-",AM280:AM$638,0))) = 0,"",
IFERROR(MAX(OFFSET(AM280,0,0,MATCH("-",AM280:AM$638,0))),""))</f>
        <v/>
      </c>
      <c r="AW280" s="82" t="str">
        <f ca="1">IF(    MAX(OFFSET(AN280,0,0,MATCH("-",AN280:AN$638,0))) = 0,"",
IFERROR(MAX(OFFSET(AN280,0,0,MATCH("-",AN280:AN$638,0))),""))</f>
        <v/>
      </c>
      <c r="AX280" s="82" t="str">
        <f ca="1">IF(    MAX(OFFSET(AO280,0,0,MATCH("-",AO280:AO$638,0))) = 0,"",
IFERROR(MAX(OFFSET(AO280,0,0,MATCH("-",AO280:AO$638,0))),""))</f>
        <v/>
      </c>
      <c r="AY280" s="82" t="str">
        <f ca="1">IF(    MAX(OFFSET(AP280,0,0,MATCH("-",AP280:AP$638,0))) = 0,"",
IFERROR(MAX(OFFSET(AP280,0,0,MATCH("-",AP280:AP$638,0))),""))</f>
        <v/>
      </c>
      <c r="AZ280" s="82" t="str">
        <f ca="1">IF(    MAX(OFFSET(AQ280,0,0,MATCH("-",AQ280:AQ$638,0))) = 0,"",
IFERROR(MAX(OFFSET(AQ280,0,0,MATCH("-",AQ280:AQ$638,0))),""))</f>
        <v/>
      </c>
      <c r="BA280" s="82" t="str">
        <f ca="1">IF(    MAX(OFFSET(AR280,0,0,MATCH("-",AR280:AR$638,0))) = 0,"",
IFERROR(MAX(OFFSET(AR280,0,0,MATCH("-",AR280:AR$638,0))),""))</f>
        <v/>
      </c>
      <c r="BB280" s="112">
        <f t="shared" ca="1" si="182"/>
        <v>-198</v>
      </c>
      <c r="BC280" s="111" t="str">
        <f t="shared" ca="1" si="183"/>
        <v>Radius</v>
      </c>
      <c r="BD280" s="112">
        <f t="shared" ca="1" si="184"/>
        <v>0</v>
      </c>
      <c r="BE280" s="111">
        <f t="shared" ca="1" si="185"/>
        <v>200</v>
      </c>
      <c r="BF280" s="113" t="e">
        <f t="shared" ca="1" si="186"/>
        <v>#VALUE!</v>
      </c>
      <c r="BG280" s="113" t="e">
        <f t="shared" ca="1" si="187"/>
        <v>#VALUE!</v>
      </c>
      <c r="BH280" s="112">
        <f t="shared" ca="1" si="188"/>
        <v>2000</v>
      </c>
      <c r="BI280" s="112">
        <f t="shared" ca="1" si="189"/>
        <v>200</v>
      </c>
      <c r="BJ280" s="157"/>
      <c r="BK280" s="157"/>
      <c r="BL280" s="158" t="str">
        <f>scriv!AI242</f>
        <v/>
      </c>
      <c r="BM280" s="157"/>
      <c r="BN280" s="157" t="str">
        <f t="shared" si="190"/>
        <v>node</v>
      </c>
      <c r="BO280" s="157"/>
      <c r="BP280" s="159">
        <f t="shared" ca="1" si="191"/>
        <v>0</v>
      </c>
      <c r="BQ280" s="159">
        <f t="shared" ca="1" si="192"/>
        <v>0</v>
      </c>
      <c r="BR280" s="159">
        <f t="shared" si="193"/>
        <v>1</v>
      </c>
      <c r="BS280" s="159" t="str">
        <f t="shared" si="194"/>
        <v>symbol</v>
      </c>
      <c r="BT280" s="157" t="str">
        <f ca="1">IF(scriv!V242&lt;&gt;"",scriv!V242,
IF(E280="",IFERROR(VLOOKUP(BL280,$AH$40:$BT$638,39,FALSE),$BT$36),
$BT$37))</f>
        <v>NodeSquare</v>
      </c>
      <c r="BU280" s="166">
        <f t="shared" ca="1" si="195"/>
        <v>2000</v>
      </c>
      <c r="BV280" s="166">
        <f t="shared" ca="1" si="196"/>
        <v>200</v>
      </c>
      <c r="BW280" s="166">
        <f t="shared" ca="1" si="197"/>
        <v>0</v>
      </c>
      <c r="BX280" s="166">
        <f t="shared" ca="1" si="198"/>
        <v>0</v>
      </c>
      <c r="BY280" s="180" t="str">
        <f t="shared" si="199"/>
        <v/>
      </c>
      <c r="BZ280" s="180" t="str">
        <f t="shared" si="200"/>
        <v/>
      </c>
      <c r="CA280" s="81" t="str">
        <f>IF(scriv!E242&lt;&gt;"",scriv!E242,"")</f>
        <v/>
      </c>
      <c r="CB280" s="82">
        <f t="shared" si="165"/>
        <v>0</v>
      </c>
      <c r="CC280" s="82">
        <f t="shared" si="201"/>
        <v>0</v>
      </c>
      <c r="CD280" s="82" t="str">
        <f t="shared" si="202"/>
        <v>-</v>
      </c>
      <c r="CE280" s="82" t="str">
        <f t="shared" si="203"/>
        <v>-</v>
      </c>
      <c r="CF280" s="82" t="str">
        <f t="shared" si="204"/>
        <v>-</v>
      </c>
      <c r="CG280" s="82" t="str">
        <f t="shared" si="205"/>
        <v>-</v>
      </c>
      <c r="CH280" s="82" t="str">
        <f t="shared" si="206"/>
        <v>-</v>
      </c>
      <c r="CI280" s="82" t="str">
        <f t="shared" si="207"/>
        <v>-</v>
      </c>
      <c r="CJ280" s="82" t="str">
        <f t="shared" si="208"/>
        <v>-</v>
      </c>
      <c r="CK280" s="82" t="str">
        <f t="shared" si="209"/>
        <v>-</v>
      </c>
    </row>
    <row r="281" spans="1:89" s="82" customFormat="1" ht="18" customHeight="1">
      <c r="A281" s="81" t="str">
        <f>scriv!AH243</f>
        <v/>
      </c>
      <c r="B281" s="81" t="str">
        <f>IF(scriv!D243&lt;&gt;"",scriv!D243,"")</f>
        <v/>
      </c>
      <c r="C281" s="81" t="str">
        <f>IF( scriv!AL243&lt;&gt;"", IF(D281&lt;&gt;"","connection ","")&amp;scriv!AL243,IF(D281&lt;&gt;"","connection",""))</f>
        <v/>
      </c>
      <c r="D281" s="82" t="str">
        <f>scriv!AJ243</f>
        <v/>
      </c>
      <c r="E281" s="82" t="str">
        <f>scriv!AK243</f>
        <v/>
      </c>
      <c r="F281" s="156">
        <f>ROW()</f>
        <v>281</v>
      </c>
      <c r="I281" s="81" t="str">
        <f>IF(scriv!AA243&lt;&gt;"",scriv!AA243,J281)</f>
        <v/>
      </c>
      <c r="J281" s="81" t="str">
        <f>IF(scriv!AB243&lt;&gt;"",scriv!AB243,"")</f>
        <v/>
      </c>
      <c r="K281" s="82" t="str">
        <f t="shared" si="166"/>
        <v>none</v>
      </c>
      <c r="L281" s="82" t="str">
        <f t="shared" si="167"/>
        <v>+++&amp;speakTT=</v>
      </c>
      <c r="M281" s="82" t="str">
        <f t="shared" si="164"/>
        <v>OpenClose</v>
      </c>
      <c r="N281" s="82" t="str">
        <f t="shared" si="168"/>
        <v/>
      </c>
      <c r="O281" s="119" t="str">
        <f t="shared" si="169"/>
        <v/>
      </c>
      <c r="P281" s="81" t="str">
        <f>IF(scriv!I243&lt;&gt;"",scriv!I243,"")</f>
        <v/>
      </c>
      <c r="Q281" s="81" t="str">
        <f>IF(scriv!J243&lt;&gt;"",scriv!J243,"")</f>
        <v/>
      </c>
      <c r="R281" s="81">
        <f>IF(scriv!K243&lt;&gt;"",scriv!K243,
IF(I281&lt;&gt;"",1,$R$36))</f>
        <v>0</v>
      </c>
      <c r="S281" s="81" t="str">
        <f>IF(scriv!L243&lt;&gt;"",scriv!L243,
IF(scriv!AB243&lt;&gt;"",$S$36,"none"))</f>
        <v>none</v>
      </c>
      <c r="T281" s="81" t="str">
        <f>IF(scriv!Q243&lt;&gt;"",scriv!Q243,"")</f>
        <v/>
      </c>
      <c r="U281" s="81" t="str">
        <f>IF(scriv!R243&lt;&gt;"",scriv!R243,"")</f>
        <v/>
      </c>
      <c r="V281" s="81" t="str">
        <f>IF(scriv!S243&lt;&gt;"",scriv!S243,"")</f>
        <v/>
      </c>
      <c r="W281" s="81" t="str">
        <f>IF(scriv!T243&lt;&gt;"",scriv!T243,"")</f>
        <v/>
      </c>
      <c r="X281" s="81" t="str">
        <f>IF($E281="",
( IF(scriv!AD243&lt;&gt;"", LEFT( scriv!AD243, FIND(",",scriv!AD243)-1) &amp; "=" &amp; $AH281 &amp; RIGHT( scriv!AD243, LEN(scriv!AD243) + 1 - FIND(",",scriv!AD243)),
  IF($X$36&lt;&gt;"",LEFT( X$36, FIND(",",X$36)-1) &amp; "=" &amp; $AH281 &amp; RIGHT( X$36, LEN(X$36) + 1 - FIND(",",X$36)),""))),
IF(scriv!M243&lt;&gt;"", LEFT( scriv!M243, FIND(",",scriv!M243)-1) &amp; "=" &amp; $AH281 &amp; RIGHT( scriv!M243, LEN(scriv!M243) + 1 - FIND(",",scriv!M243)),
LEFT( X$37, FIND(",",X$37)-1) &amp; "=" &amp; $AH281 &amp; RIGHT( X$37, LEN(X$37) + 1 - FIND(",",X$37))))</f>
        <v>fadeOn=,0.6</v>
      </c>
      <c r="Y281" s="81" t="str">
        <f>IF($E281="",
( IF(scriv!AE243&lt;&gt;"", LEFT( scriv!AE243, FIND(",",scriv!AE243)-1) &amp; "=" &amp; $AH281 &amp; RIGHT( scriv!AE243, LEN(scriv!AE243) + 1 - FIND(",",scriv!AE243)),
  IF($Y$36&lt;&gt;"",LEFT( Y$36, FIND(",",Y$36)-1) &amp; "=" &amp; $AH281 &amp; RIGHT( Y$36, LEN(Y$36) + 1 - FIND(",",Y$36)),""))),
IF(scriv!N243&lt;&gt;"", LEFT( scriv!N243, FIND(",",scriv!N243)-1) &amp; "=" &amp; $AH281 &amp; RIGHT( scriv!N243, LEN(scriv!N243) + 1 - FIND(",",scriv!N243)),
LEFT( Y$37, FIND(",",Y$37)-1) &amp; "=" &amp; $AH281 &amp; RIGHT( Y$37, LEN(Y$37) + 1 - FIND(",",Y$37))))</f>
        <v>fadeOff=,0.6</v>
      </c>
      <c r="Z281" s="81" t="str">
        <f>IF($E281="",
( IF(scriv!AF243&lt;&gt;"", LEFT( scriv!AF243, FIND(",",scriv!AF243)-1) &amp; "=" &amp; $AH281 &amp; RIGHT( scriv!AF243, LEN(scriv!AF243) + 1 - FIND(",",scriv!AF243)),
  IF($Z$36&lt;&gt;"",LEFT( Z$36, FIND(",",Z$36)-1) &amp; "=" &amp; $AH281 &amp; RIGHT( Z$36, LEN(Z$36) + 1 - FIND(",",Z$36)),""))),
IF(scriv!O243&lt;&gt;"", LEFT( scriv!O243, FIND(",",scriv!O243)-1) &amp; "=" &amp; $AH281 &amp; RIGHT( scriv!O243, LEN(scriv!O243) + 1 - FIND(",",scriv!O243)),
LEFT( Z$37, FIND(",",Z$37)-1) &amp; "=" &amp; $AH281 &amp; RIGHT( Z$37, LEN(Z$37) + 1 - FIND(",",Z$37))))</f>
        <v>drawOpen=,1.2</v>
      </c>
      <c r="AA281" s="81" t="str">
        <f>IF($E281="",
( IF(scriv!AG243&lt;&gt;"", LEFT( scriv!AG243, FIND(",",scriv!AG243)-1) &amp; "=" &amp; $AH281 &amp; RIGHT( scriv!AG243, LEN(scriv!AG243) + 1 - FIND(",",scriv!AG243)),
  IF($AA$36&lt;&gt;"",LEFT( AA$36, FIND(",",AA$36)-1) &amp; "=" &amp; $AH281 &amp; RIGHT( AA$36, LEN(AA$36) + 1 - FIND(",",AA$36)),""))),
IF(scriv!P243&lt;&gt;"", LEFT( scriv!P243, FIND(",",scriv!P243)-1) &amp; "=" &amp; $AH281 &amp; RIGHT( scriv!P243, LEN(scriv!P243) + 1 - FIND(",",scriv!P243)),
LEFT( AA$37, FIND(",",AA$37)-1) &amp; "=" &amp; $AH281 &amp; RIGHT( AA$37, LEN(AA$37) + 1 - FIND(",",AA$37))))</f>
        <v>drawClose=,1.2</v>
      </c>
      <c r="AB281" s="167" t="str">
        <f t="shared" si="163"/>
        <v>noTitle</v>
      </c>
      <c r="AC281" s="167"/>
      <c r="AD281" s="45"/>
      <c r="AE281" s="168"/>
      <c r="AF281" s="169">
        <f>IF(D281="",scriv!B243,"")</f>
        <v>0</v>
      </c>
      <c r="AG281" s="170" t="str">
        <f t="shared" si="170"/>
        <v/>
      </c>
      <c r="AH281" s="169" t="str">
        <f t="shared" si="171"/>
        <v/>
      </c>
      <c r="AI281" s="169" t="str">
        <f t="shared" si="172"/>
        <v/>
      </c>
      <c r="AJ281" s="86">
        <f>ROUNDDOWN( (LEN(scriv!B243)+1) / 2, 0 )</f>
        <v>0</v>
      </c>
      <c r="AK281" s="82">
        <f t="shared" si="173"/>
        <v>0</v>
      </c>
      <c r="AL281" s="82" t="str">
        <f t="shared" si="174"/>
        <v>-</v>
      </c>
      <c r="AM281" s="82" t="str">
        <f t="shared" si="175"/>
        <v>-</v>
      </c>
      <c r="AN281" s="82" t="str">
        <f t="shared" si="176"/>
        <v>-</v>
      </c>
      <c r="AO281" s="82" t="str">
        <f t="shared" si="177"/>
        <v>-</v>
      </c>
      <c r="AP281" s="82" t="str">
        <f t="shared" si="178"/>
        <v>-</v>
      </c>
      <c r="AQ281" s="82" t="str">
        <f t="shared" si="179"/>
        <v>-</v>
      </c>
      <c r="AR281" s="82" t="str">
        <f t="shared" si="180"/>
        <v>-</v>
      </c>
      <c r="AT281" s="82">
        <f t="shared" si="181"/>
        <v>10</v>
      </c>
      <c r="AU281" s="82" t="str">
        <f ca="1">IF(    MAX(OFFSET(AL281,0,0,MATCH("-",AL281:AL$638,0))) = 0,"",
IFERROR(MAX(OFFSET(AL281,0,0,MATCH("-",AL281:AL$638,0))),""))</f>
        <v/>
      </c>
      <c r="AV281" s="82" t="str">
        <f ca="1">IF(    MAX(OFFSET(AM281,0,0,MATCH("-",AM281:AM$638,0))) = 0,"",
IFERROR(MAX(OFFSET(AM281,0,0,MATCH("-",AM281:AM$638,0))),""))</f>
        <v/>
      </c>
      <c r="AW281" s="82" t="str">
        <f ca="1">IF(    MAX(OFFSET(AN281,0,0,MATCH("-",AN281:AN$638,0))) = 0,"",
IFERROR(MAX(OFFSET(AN281,0,0,MATCH("-",AN281:AN$638,0))),""))</f>
        <v/>
      </c>
      <c r="AX281" s="82" t="str">
        <f ca="1">IF(    MAX(OFFSET(AO281,0,0,MATCH("-",AO281:AO$638,0))) = 0,"",
IFERROR(MAX(OFFSET(AO281,0,0,MATCH("-",AO281:AO$638,0))),""))</f>
        <v/>
      </c>
      <c r="AY281" s="82" t="str">
        <f ca="1">IF(    MAX(OFFSET(AP281,0,0,MATCH("-",AP281:AP$638,0))) = 0,"",
IFERROR(MAX(OFFSET(AP281,0,0,MATCH("-",AP281:AP$638,0))),""))</f>
        <v/>
      </c>
      <c r="AZ281" s="82" t="str">
        <f ca="1">IF(    MAX(OFFSET(AQ281,0,0,MATCH("-",AQ281:AQ$638,0))) = 0,"",
IFERROR(MAX(OFFSET(AQ281,0,0,MATCH("-",AQ281:AQ$638,0))),""))</f>
        <v/>
      </c>
      <c r="BA281" s="82" t="str">
        <f ca="1">IF(    MAX(OFFSET(AR281,0,0,MATCH("-",AR281:AR$638,0))) = 0,"",
IFERROR(MAX(OFFSET(AR281,0,0,MATCH("-",AR281:AR$638,0))),""))</f>
        <v/>
      </c>
      <c r="BB281" s="112">
        <f t="shared" ca="1" si="182"/>
        <v>-198</v>
      </c>
      <c r="BC281" s="111" t="str">
        <f t="shared" ca="1" si="183"/>
        <v>Radius</v>
      </c>
      <c r="BD281" s="112">
        <f t="shared" ca="1" si="184"/>
        <v>0</v>
      </c>
      <c r="BE281" s="111">
        <f t="shared" ca="1" si="185"/>
        <v>200</v>
      </c>
      <c r="BF281" s="113" t="e">
        <f t="shared" ca="1" si="186"/>
        <v>#VALUE!</v>
      </c>
      <c r="BG281" s="113" t="e">
        <f t="shared" ca="1" si="187"/>
        <v>#VALUE!</v>
      </c>
      <c r="BH281" s="112">
        <f t="shared" ca="1" si="188"/>
        <v>2000</v>
      </c>
      <c r="BI281" s="112">
        <f t="shared" ca="1" si="189"/>
        <v>200</v>
      </c>
      <c r="BJ281" s="157"/>
      <c r="BK281" s="157"/>
      <c r="BL281" s="158" t="str">
        <f>scriv!AI243</f>
        <v/>
      </c>
      <c r="BM281" s="157"/>
      <c r="BN281" s="157" t="str">
        <f t="shared" si="190"/>
        <v>node</v>
      </c>
      <c r="BO281" s="157"/>
      <c r="BP281" s="159">
        <f t="shared" ca="1" si="191"/>
        <v>0</v>
      </c>
      <c r="BQ281" s="159">
        <f t="shared" ca="1" si="192"/>
        <v>0</v>
      </c>
      <c r="BR281" s="159">
        <f t="shared" si="193"/>
        <v>1</v>
      </c>
      <c r="BS281" s="159" t="str">
        <f t="shared" si="194"/>
        <v>symbol</v>
      </c>
      <c r="BT281" s="157" t="str">
        <f ca="1">IF(scriv!V243&lt;&gt;"",scriv!V243,
IF(E281="",IFERROR(VLOOKUP(BL281,$AH$40:$BT$638,39,FALSE),$BT$36),
$BT$37))</f>
        <v>NodeSquare</v>
      </c>
      <c r="BU281" s="166">
        <f t="shared" ca="1" si="195"/>
        <v>2000</v>
      </c>
      <c r="BV281" s="166">
        <f t="shared" ca="1" si="196"/>
        <v>200</v>
      </c>
      <c r="BW281" s="166">
        <f t="shared" ca="1" si="197"/>
        <v>0</v>
      </c>
      <c r="BX281" s="166">
        <f t="shared" ca="1" si="198"/>
        <v>0</v>
      </c>
      <c r="BY281" s="180" t="str">
        <f t="shared" si="199"/>
        <v/>
      </c>
      <c r="BZ281" s="180" t="str">
        <f t="shared" si="200"/>
        <v/>
      </c>
      <c r="CA281" s="81" t="str">
        <f>IF(scriv!E243&lt;&gt;"",scriv!E243,"")</f>
        <v/>
      </c>
      <c r="CB281" s="82">
        <f t="shared" si="165"/>
        <v>0</v>
      </c>
      <c r="CC281" s="82">
        <f t="shared" si="201"/>
        <v>0</v>
      </c>
      <c r="CD281" s="82" t="str">
        <f t="shared" si="202"/>
        <v>-</v>
      </c>
      <c r="CE281" s="82" t="str">
        <f t="shared" si="203"/>
        <v>-</v>
      </c>
      <c r="CF281" s="82" t="str">
        <f t="shared" si="204"/>
        <v>-</v>
      </c>
      <c r="CG281" s="82" t="str">
        <f t="shared" si="205"/>
        <v>-</v>
      </c>
      <c r="CH281" s="82" t="str">
        <f t="shared" si="206"/>
        <v>-</v>
      </c>
      <c r="CI281" s="82" t="str">
        <f t="shared" si="207"/>
        <v>-</v>
      </c>
      <c r="CJ281" s="82" t="str">
        <f t="shared" si="208"/>
        <v>-</v>
      </c>
      <c r="CK281" s="82" t="str">
        <f t="shared" si="209"/>
        <v>-</v>
      </c>
    </row>
    <row r="282" spans="1:89" s="82" customFormat="1" ht="18" customHeight="1">
      <c r="A282" s="81" t="str">
        <f>scriv!AH244</f>
        <v/>
      </c>
      <c r="B282" s="81" t="str">
        <f>IF(scriv!D244&lt;&gt;"",scriv!D244,"")</f>
        <v/>
      </c>
      <c r="C282" s="81" t="str">
        <f>IF( scriv!AL244&lt;&gt;"", IF(D282&lt;&gt;"","connection ","")&amp;scriv!AL244,IF(D282&lt;&gt;"","connection",""))</f>
        <v/>
      </c>
      <c r="D282" s="82" t="str">
        <f>scriv!AJ244</f>
        <v/>
      </c>
      <c r="E282" s="82" t="str">
        <f>scriv!AK244</f>
        <v/>
      </c>
      <c r="F282" s="156">
        <f>ROW()</f>
        <v>282</v>
      </c>
      <c r="I282" s="81" t="str">
        <f>IF(scriv!AA244&lt;&gt;"",scriv!AA244,J282)</f>
        <v/>
      </c>
      <c r="J282" s="81" t="str">
        <f>IF(scriv!AB244&lt;&gt;"",scriv!AB244,"")</f>
        <v/>
      </c>
      <c r="K282" s="82" t="str">
        <f t="shared" si="166"/>
        <v>none</v>
      </c>
      <c r="L282" s="82" t="str">
        <f t="shared" si="167"/>
        <v>+++&amp;speakTT=</v>
      </c>
      <c r="M282" s="82" t="str">
        <f t="shared" si="164"/>
        <v>OpenClose</v>
      </c>
      <c r="N282" s="82" t="str">
        <f t="shared" si="168"/>
        <v/>
      </c>
      <c r="O282" s="119" t="str">
        <f t="shared" si="169"/>
        <v/>
      </c>
      <c r="P282" s="81" t="str">
        <f>IF(scriv!I244&lt;&gt;"",scriv!I244,"")</f>
        <v/>
      </c>
      <c r="Q282" s="81" t="str">
        <f>IF(scriv!J244&lt;&gt;"",scriv!J244,"")</f>
        <v/>
      </c>
      <c r="R282" s="81">
        <f>IF(scriv!K244&lt;&gt;"",scriv!K244,
IF(I282&lt;&gt;"",1,$R$36))</f>
        <v>0</v>
      </c>
      <c r="S282" s="81" t="str">
        <f>IF(scriv!L244&lt;&gt;"",scriv!L244,
IF(scriv!AB244&lt;&gt;"",$S$36,"none"))</f>
        <v>none</v>
      </c>
      <c r="T282" s="81" t="str">
        <f>IF(scriv!Q244&lt;&gt;"",scriv!Q244,"")</f>
        <v/>
      </c>
      <c r="U282" s="81" t="str">
        <f>IF(scriv!R244&lt;&gt;"",scriv!R244,"")</f>
        <v/>
      </c>
      <c r="V282" s="81" t="str">
        <f>IF(scriv!S244&lt;&gt;"",scriv!S244,"")</f>
        <v/>
      </c>
      <c r="W282" s="81" t="str">
        <f>IF(scriv!T244&lt;&gt;"",scriv!T244,"")</f>
        <v/>
      </c>
      <c r="X282" s="81" t="str">
        <f>IF($E282="",
( IF(scriv!AD244&lt;&gt;"", LEFT( scriv!AD244, FIND(",",scriv!AD244)-1) &amp; "=" &amp; $AH282 &amp; RIGHT( scriv!AD244, LEN(scriv!AD244) + 1 - FIND(",",scriv!AD244)),
  IF($X$36&lt;&gt;"",LEFT( X$36, FIND(",",X$36)-1) &amp; "=" &amp; $AH282 &amp; RIGHT( X$36, LEN(X$36) + 1 - FIND(",",X$36)),""))),
IF(scriv!M244&lt;&gt;"", LEFT( scriv!M244, FIND(",",scriv!M244)-1) &amp; "=" &amp; $AH282 &amp; RIGHT( scriv!M244, LEN(scriv!M244) + 1 - FIND(",",scriv!M244)),
LEFT( X$37, FIND(",",X$37)-1) &amp; "=" &amp; $AH282 &amp; RIGHT( X$37, LEN(X$37) + 1 - FIND(",",X$37))))</f>
        <v>fadeOn=,0.6</v>
      </c>
      <c r="Y282" s="81" t="str">
        <f>IF($E282="",
( IF(scriv!AE244&lt;&gt;"", LEFT( scriv!AE244, FIND(",",scriv!AE244)-1) &amp; "=" &amp; $AH282 &amp; RIGHT( scriv!AE244, LEN(scriv!AE244) + 1 - FIND(",",scriv!AE244)),
  IF($Y$36&lt;&gt;"",LEFT( Y$36, FIND(",",Y$36)-1) &amp; "=" &amp; $AH282 &amp; RIGHT( Y$36, LEN(Y$36) + 1 - FIND(",",Y$36)),""))),
IF(scriv!N244&lt;&gt;"", LEFT( scriv!N244, FIND(",",scriv!N244)-1) &amp; "=" &amp; $AH282 &amp; RIGHT( scriv!N244, LEN(scriv!N244) + 1 - FIND(",",scriv!N244)),
LEFT( Y$37, FIND(",",Y$37)-1) &amp; "=" &amp; $AH282 &amp; RIGHT( Y$37, LEN(Y$37) + 1 - FIND(",",Y$37))))</f>
        <v>fadeOff=,0.6</v>
      </c>
      <c r="Z282" s="81" t="str">
        <f>IF($E282="",
( IF(scriv!AF244&lt;&gt;"", LEFT( scriv!AF244, FIND(",",scriv!AF244)-1) &amp; "=" &amp; $AH282 &amp; RIGHT( scriv!AF244, LEN(scriv!AF244) + 1 - FIND(",",scriv!AF244)),
  IF($Z$36&lt;&gt;"",LEFT( Z$36, FIND(",",Z$36)-1) &amp; "=" &amp; $AH282 &amp; RIGHT( Z$36, LEN(Z$36) + 1 - FIND(",",Z$36)),""))),
IF(scriv!O244&lt;&gt;"", LEFT( scriv!O244, FIND(",",scriv!O244)-1) &amp; "=" &amp; $AH282 &amp; RIGHT( scriv!O244, LEN(scriv!O244) + 1 - FIND(",",scriv!O244)),
LEFT( Z$37, FIND(",",Z$37)-1) &amp; "=" &amp; $AH282 &amp; RIGHT( Z$37, LEN(Z$37) + 1 - FIND(",",Z$37))))</f>
        <v>drawOpen=,1.2</v>
      </c>
      <c r="AA282" s="81" t="str">
        <f>IF($E282="",
( IF(scriv!AG244&lt;&gt;"", LEFT( scriv!AG244, FIND(",",scriv!AG244)-1) &amp; "=" &amp; $AH282 &amp; RIGHT( scriv!AG244, LEN(scriv!AG244) + 1 - FIND(",",scriv!AG244)),
  IF($AA$36&lt;&gt;"",LEFT( AA$36, FIND(",",AA$36)-1) &amp; "=" &amp; $AH282 &amp; RIGHT( AA$36, LEN(AA$36) + 1 - FIND(",",AA$36)),""))),
IF(scriv!P244&lt;&gt;"", LEFT( scriv!P244, FIND(",",scriv!P244)-1) &amp; "=" &amp; $AH282 &amp; RIGHT( scriv!P244, LEN(scriv!P244) + 1 - FIND(",",scriv!P244)),
LEFT( AA$37, FIND(",",AA$37)-1) &amp; "=" &amp; $AH282 &amp; RIGHT( AA$37, LEN(AA$37) + 1 - FIND(",",AA$37))))</f>
        <v>drawClose=,1.2</v>
      </c>
      <c r="AB282" s="167" t="str">
        <f t="shared" si="163"/>
        <v>noTitle</v>
      </c>
      <c r="AC282" s="167"/>
      <c r="AD282" s="45"/>
      <c r="AE282" s="168"/>
      <c r="AF282" s="169">
        <f>IF(D282="",scriv!B244,"")</f>
        <v>0</v>
      </c>
      <c r="AG282" s="170" t="str">
        <f t="shared" si="170"/>
        <v/>
      </c>
      <c r="AH282" s="169" t="str">
        <f t="shared" si="171"/>
        <v/>
      </c>
      <c r="AI282" s="169" t="str">
        <f t="shared" si="172"/>
        <v/>
      </c>
      <c r="AJ282" s="86">
        <f>ROUNDDOWN( (LEN(scriv!B244)+1) / 2, 0 )</f>
        <v>0</v>
      </c>
      <c r="AK282" s="82">
        <f t="shared" si="173"/>
        <v>0</v>
      </c>
      <c r="AL282" s="82" t="str">
        <f t="shared" si="174"/>
        <v>-</v>
      </c>
      <c r="AM282" s="82" t="str">
        <f t="shared" si="175"/>
        <v>-</v>
      </c>
      <c r="AN282" s="82" t="str">
        <f t="shared" si="176"/>
        <v>-</v>
      </c>
      <c r="AO282" s="82" t="str">
        <f t="shared" si="177"/>
        <v>-</v>
      </c>
      <c r="AP282" s="82" t="str">
        <f t="shared" si="178"/>
        <v>-</v>
      </c>
      <c r="AQ282" s="82" t="str">
        <f t="shared" si="179"/>
        <v>-</v>
      </c>
      <c r="AR282" s="82" t="str">
        <f t="shared" si="180"/>
        <v>-</v>
      </c>
      <c r="AT282" s="82">
        <f t="shared" si="181"/>
        <v>10</v>
      </c>
      <c r="AU282" s="82" t="str">
        <f ca="1">IF(    MAX(OFFSET(AL282,0,0,MATCH("-",AL282:AL$638,0))) = 0,"",
IFERROR(MAX(OFFSET(AL282,0,0,MATCH("-",AL282:AL$638,0))),""))</f>
        <v/>
      </c>
      <c r="AV282" s="82" t="str">
        <f ca="1">IF(    MAX(OFFSET(AM282,0,0,MATCH("-",AM282:AM$638,0))) = 0,"",
IFERROR(MAX(OFFSET(AM282,0,0,MATCH("-",AM282:AM$638,0))),""))</f>
        <v/>
      </c>
      <c r="AW282" s="82" t="str">
        <f ca="1">IF(    MAX(OFFSET(AN282,0,0,MATCH("-",AN282:AN$638,0))) = 0,"",
IFERROR(MAX(OFFSET(AN282,0,0,MATCH("-",AN282:AN$638,0))),""))</f>
        <v/>
      </c>
      <c r="AX282" s="82" t="str">
        <f ca="1">IF(    MAX(OFFSET(AO282,0,0,MATCH("-",AO282:AO$638,0))) = 0,"",
IFERROR(MAX(OFFSET(AO282,0,0,MATCH("-",AO282:AO$638,0))),""))</f>
        <v/>
      </c>
      <c r="AY282" s="82" t="str">
        <f ca="1">IF(    MAX(OFFSET(AP282,0,0,MATCH("-",AP282:AP$638,0))) = 0,"",
IFERROR(MAX(OFFSET(AP282,0,0,MATCH("-",AP282:AP$638,0))),""))</f>
        <v/>
      </c>
      <c r="AZ282" s="82" t="str">
        <f ca="1">IF(    MAX(OFFSET(AQ282,0,0,MATCH("-",AQ282:AQ$638,0))) = 0,"",
IFERROR(MAX(OFFSET(AQ282,0,0,MATCH("-",AQ282:AQ$638,0))),""))</f>
        <v/>
      </c>
      <c r="BA282" s="82" t="str">
        <f ca="1">IF(    MAX(OFFSET(AR282,0,0,MATCH("-",AR282:AR$638,0))) = 0,"",
IFERROR(MAX(OFFSET(AR282,0,0,MATCH("-",AR282:AR$638,0))),""))</f>
        <v/>
      </c>
      <c r="BB282" s="112">
        <f t="shared" ca="1" si="182"/>
        <v>-198</v>
      </c>
      <c r="BC282" s="111" t="str">
        <f t="shared" ca="1" si="183"/>
        <v>Radius</v>
      </c>
      <c r="BD282" s="112">
        <f t="shared" ca="1" si="184"/>
        <v>0</v>
      </c>
      <c r="BE282" s="111">
        <f t="shared" ca="1" si="185"/>
        <v>200</v>
      </c>
      <c r="BF282" s="113" t="e">
        <f t="shared" ca="1" si="186"/>
        <v>#VALUE!</v>
      </c>
      <c r="BG282" s="113" t="e">
        <f t="shared" ca="1" si="187"/>
        <v>#VALUE!</v>
      </c>
      <c r="BH282" s="112">
        <f t="shared" ca="1" si="188"/>
        <v>2000</v>
      </c>
      <c r="BI282" s="112">
        <f t="shared" ca="1" si="189"/>
        <v>200</v>
      </c>
      <c r="BJ282" s="157"/>
      <c r="BK282" s="157"/>
      <c r="BL282" s="158" t="str">
        <f>scriv!AI244</f>
        <v/>
      </c>
      <c r="BM282" s="157"/>
      <c r="BN282" s="157" t="str">
        <f t="shared" si="190"/>
        <v>node</v>
      </c>
      <c r="BO282" s="157"/>
      <c r="BP282" s="159">
        <f t="shared" ca="1" si="191"/>
        <v>0</v>
      </c>
      <c r="BQ282" s="159">
        <f t="shared" ca="1" si="192"/>
        <v>0</v>
      </c>
      <c r="BR282" s="159">
        <f t="shared" si="193"/>
        <v>1</v>
      </c>
      <c r="BS282" s="159" t="str">
        <f t="shared" si="194"/>
        <v>symbol</v>
      </c>
      <c r="BT282" s="157" t="str">
        <f ca="1">IF(scriv!V244&lt;&gt;"",scriv!V244,
IF(E282="",IFERROR(VLOOKUP(BL282,$AH$40:$BT$638,39,FALSE),$BT$36),
$BT$37))</f>
        <v>NodeSquare</v>
      </c>
      <c r="BU282" s="166">
        <f t="shared" ca="1" si="195"/>
        <v>2000</v>
      </c>
      <c r="BV282" s="166">
        <f t="shared" ca="1" si="196"/>
        <v>200</v>
      </c>
      <c r="BW282" s="166">
        <f t="shared" ca="1" si="197"/>
        <v>0</v>
      </c>
      <c r="BX282" s="166">
        <f t="shared" ca="1" si="198"/>
        <v>0</v>
      </c>
      <c r="BY282" s="180" t="str">
        <f t="shared" si="199"/>
        <v/>
      </c>
      <c r="BZ282" s="180" t="str">
        <f t="shared" si="200"/>
        <v/>
      </c>
      <c r="CA282" s="81" t="str">
        <f>IF(scriv!E244&lt;&gt;"",scriv!E244,"")</f>
        <v/>
      </c>
      <c r="CB282" s="82">
        <f t="shared" si="165"/>
        <v>0</v>
      </c>
      <c r="CC282" s="82">
        <f t="shared" si="201"/>
        <v>0</v>
      </c>
      <c r="CD282" s="82" t="str">
        <f t="shared" si="202"/>
        <v>-</v>
      </c>
      <c r="CE282" s="82" t="str">
        <f t="shared" si="203"/>
        <v>-</v>
      </c>
      <c r="CF282" s="82" t="str">
        <f t="shared" si="204"/>
        <v>-</v>
      </c>
      <c r="CG282" s="82" t="str">
        <f t="shared" si="205"/>
        <v>-</v>
      </c>
      <c r="CH282" s="82" t="str">
        <f t="shared" si="206"/>
        <v>-</v>
      </c>
      <c r="CI282" s="82" t="str">
        <f t="shared" si="207"/>
        <v>-</v>
      </c>
      <c r="CJ282" s="82" t="str">
        <f t="shared" si="208"/>
        <v>-</v>
      </c>
      <c r="CK282" s="82" t="str">
        <f t="shared" si="209"/>
        <v>-</v>
      </c>
    </row>
    <row r="283" spans="1:89" s="82" customFormat="1" ht="18" customHeight="1">
      <c r="A283" s="81" t="str">
        <f>scriv!AH245</f>
        <v/>
      </c>
      <c r="B283" s="81" t="str">
        <f>IF(scriv!D245&lt;&gt;"",scriv!D245,"")</f>
        <v/>
      </c>
      <c r="C283" s="81" t="str">
        <f>IF( scriv!AL245&lt;&gt;"", IF(D283&lt;&gt;"","connection ","")&amp;scriv!AL245,IF(D283&lt;&gt;"","connection",""))</f>
        <v/>
      </c>
      <c r="D283" s="82" t="str">
        <f>scriv!AJ245</f>
        <v/>
      </c>
      <c r="E283" s="82" t="str">
        <f>scriv!AK245</f>
        <v/>
      </c>
      <c r="F283" s="156">
        <f>ROW()</f>
        <v>283</v>
      </c>
      <c r="I283" s="81" t="str">
        <f>IF(scriv!AA245&lt;&gt;"",scriv!AA245,J283)</f>
        <v/>
      </c>
      <c r="J283" s="81" t="str">
        <f>IF(scriv!AB245&lt;&gt;"",scriv!AB245,"")</f>
        <v/>
      </c>
      <c r="K283" s="82" t="str">
        <f t="shared" si="166"/>
        <v>none</v>
      </c>
      <c r="L283" s="82" t="str">
        <f t="shared" si="167"/>
        <v>+++&amp;speakTT=</v>
      </c>
      <c r="M283" s="82" t="str">
        <f t="shared" si="164"/>
        <v>OpenClose</v>
      </c>
      <c r="N283" s="82" t="str">
        <f t="shared" si="168"/>
        <v/>
      </c>
      <c r="O283" s="119" t="str">
        <f t="shared" si="169"/>
        <v/>
      </c>
      <c r="P283" s="81" t="str">
        <f>IF(scriv!I245&lt;&gt;"",scriv!I245,"")</f>
        <v/>
      </c>
      <c r="Q283" s="81" t="str">
        <f>IF(scriv!J245&lt;&gt;"",scriv!J245,"")</f>
        <v/>
      </c>
      <c r="R283" s="81">
        <f>IF(scriv!K245&lt;&gt;"",scriv!K245,
IF(I283&lt;&gt;"",1,$R$36))</f>
        <v>0</v>
      </c>
      <c r="S283" s="81" t="str">
        <f>IF(scriv!L245&lt;&gt;"",scriv!L245,
IF(scriv!AB245&lt;&gt;"",$S$36,"none"))</f>
        <v>none</v>
      </c>
      <c r="T283" s="81" t="str">
        <f>IF(scriv!Q245&lt;&gt;"",scriv!Q245,"")</f>
        <v/>
      </c>
      <c r="U283" s="81" t="str">
        <f>IF(scriv!R245&lt;&gt;"",scriv!R245,"")</f>
        <v/>
      </c>
      <c r="V283" s="81" t="str">
        <f>IF(scriv!S245&lt;&gt;"",scriv!S245,"")</f>
        <v/>
      </c>
      <c r="W283" s="81" t="str">
        <f>IF(scriv!T245&lt;&gt;"",scriv!T245,"")</f>
        <v/>
      </c>
      <c r="X283" s="81" t="str">
        <f>IF($E283="",
( IF(scriv!AD245&lt;&gt;"", LEFT( scriv!AD245, FIND(",",scriv!AD245)-1) &amp; "=" &amp; $AH283 &amp; RIGHT( scriv!AD245, LEN(scriv!AD245) + 1 - FIND(",",scriv!AD245)),
  IF($X$36&lt;&gt;"",LEFT( X$36, FIND(",",X$36)-1) &amp; "=" &amp; $AH283 &amp; RIGHT( X$36, LEN(X$36) + 1 - FIND(",",X$36)),""))),
IF(scriv!M245&lt;&gt;"", LEFT( scriv!M245, FIND(",",scriv!M245)-1) &amp; "=" &amp; $AH283 &amp; RIGHT( scriv!M245, LEN(scriv!M245) + 1 - FIND(",",scriv!M245)),
LEFT( X$37, FIND(",",X$37)-1) &amp; "=" &amp; $AH283 &amp; RIGHT( X$37, LEN(X$37) + 1 - FIND(",",X$37))))</f>
        <v>fadeOn=,0.6</v>
      </c>
      <c r="Y283" s="81" t="str">
        <f>IF($E283="",
( IF(scriv!AE245&lt;&gt;"", LEFT( scriv!AE245, FIND(",",scriv!AE245)-1) &amp; "=" &amp; $AH283 &amp; RIGHT( scriv!AE245, LEN(scriv!AE245) + 1 - FIND(",",scriv!AE245)),
  IF($Y$36&lt;&gt;"",LEFT( Y$36, FIND(",",Y$36)-1) &amp; "=" &amp; $AH283 &amp; RIGHT( Y$36, LEN(Y$36) + 1 - FIND(",",Y$36)),""))),
IF(scriv!N245&lt;&gt;"", LEFT( scriv!N245, FIND(",",scriv!N245)-1) &amp; "=" &amp; $AH283 &amp; RIGHT( scriv!N245, LEN(scriv!N245) + 1 - FIND(",",scriv!N245)),
LEFT( Y$37, FIND(",",Y$37)-1) &amp; "=" &amp; $AH283 &amp; RIGHT( Y$37, LEN(Y$37) + 1 - FIND(",",Y$37))))</f>
        <v>fadeOff=,0.6</v>
      </c>
      <c r="Z283" s="81" t="str">
        <f>IF($E283="",
( IF(scriv!AF245&lt;&gt;"", LEFT( scriv!AF245, FIND(",",scriv!AF245)-1) &amp; "=" &amp; $AH283 &amp; RIGHT( scriv!AF245, LEN(scriv!AF245) + 1 - FIND(",",scriv!AF245)),
  IF($Z$36&lt;&gt;"",LEFT( Z$36, FIND(",",Z$36)-1) &amp; "=" &amp; $AH283 &amp; RIGHT( Z$36, LEN(Z$36) + 1 - FIND(",",Z$36)),""))),
IF(scriv!O245&lt;&gt;"", LEFT( scriv!O245, FIND(",",scriv!O245)-1) &amp; "=" &amp; $AH283 &amp; RIGHT( scriv!O245, LEN(scriv!O245) + 1 - FIND(",",scriv!O245)),
LEFT( Z$37, FIND(",",Z$37)-1) &amp; "=" &amp; $AH283 &amp; RIGHT( Z$37, LEN(Z$37) + 1 - FIND(",",Z$37))))</f>
        <v>drawOpen=,1.2</v>
      </c>
      <c r="AA283" s="81" t="str">
        <f>IF($E283="",
( IF(scriv!AG245&lt;&gt;"", LEFT( scriv!AG245, FIND(",",scriv!AG245)-1) &amp; "=" &amp; $AH283 &amp; RIGHT( scriv!AG245, LEN(scriv!AG245) + 1 - FIND(",",scriv!AG245)),
  IF($AA$36&lt;&gt;"",LEFT( AA$36, FIND(",",AA$36)-1) &amp; "=" &amp; $AH283 &amp; RIGHT( AA$36, LEN(AA$36) + 1 - FIND(",",AA$36)),""))),
IF(scriv!P245&lt;&gt;"", LEFT( scriv!P245, FIND(",",scriv!P245)-1) &amp; "=" &amp; $AH283 &amp; RIGHT( scriv!P245, LEN(scriv!P245) + 1 - FIND(",",scriv!P245)),
LEFT( AA$37, FIND(",",AA$37)-1) &amp; "=" &amp; $AH283 &amp; RIGHT( AA$37, LEN(AA$37) + 1 - FIND(",",AA$37))))</f>
        <v>drawClose=,1.2</v>
      </c>
      <c r="AB283" s="167" t="str">
        <f t="shared" si="163"/>
        <v>noTitle</v>
      </c>
      <c r="AC283" s="167"/>
      <c r="AD283" s="45"/>
      <c r="AE283" s="168"/>
      <c r="AF283" s="169">
        <f>IF(D283="",scriv!B245,"")</f>
        <v>0</v>
      </c>
      <c r="AG283" s="170" t="str">
        <f t="shared" si="170"/>
        <v/>
      </c>
      <c r="AH283" s="169" t="str">
        <f t="shared" si="171"/>
        <v/>
      </c>
      <c r="AI283" s="169" t="str">
        <f t="shared" si="172"/>
        <v/>
      </c>
      <c r="AJ283" s="86">
        <f>ROUNDDOWN( (LEN(scriv!B245)+1) / 2, 0 )</f>
        <v>0</v>
      </c>
      <c r="AK283" s="82">
        <f t="shared" si="173"/>
        <v>0</v>
      </c>
      <c r="AL283" s="82" t="str">
        <f t="shared" si="174"/>
        <v>-</v>
      </c>
      <c r="AM283" s="82" t="str">
        <f t="shared" si="175"/>
        <v>-</v>
      </c>
      <c r="AN283" s="82" t="str">
        <f t="shared" si="176"/>
        <v>-</v>
      </c>
      <c r="AO283" s="82" t="str">
        <f t="shared" si="177"/>
        <v>-</v>
      </c>
      <c r="AP283" s="82" t="str">
        <f t="shared" si="178"/>
        <v>-</v>
      </c>
      <c r="AQ283" s="82" t="str">
        <f t="shared" si="179"/>
        <v>-</v>
      </c>
      <c r="AR283" s="82" t="str">
        <f t="shared" si="180"/>
        <v>-</v>
      </c>
      <c r="AT283" s="82">
        <f t="shared" si="181"/>
        <v>10</v>
      </c>
      <c r="AU283" s="82" t="str">
        <f ca="1">IF(    MAX(OFFSET(AL283,0,0,MATCH("-",AL283:AL$638,0))) = 0,"",
IFERROR(MAX(OFFSET(AL283,0,0,MATCH("-",AL283:AL$638,0))),""))</f>
        <v/>
      </c>
      <c r="AV283" s="82" t="str">
        <f ca="1">IF(    MAX(OFFSET(AM283,0,0,MATCH("-",AM283:AM$638,0))) = 0,"",
IFERROR(MAX(OFFSET(AM283,0,0,MATCH("-",AM283:AM$638,0))),""))</f>
        <v/>
      </c>
      <c r="AW283" s="82" t="str">
        <f ca="1">IF(    MAX(OFFSET(AN283,0,0,MATCH("-",AN283:AN$638,0))) = 0,"",
IFERROR(MAX(OFFSET(AN283,0,0,MATCH("-",AN283:AN$638,0))),""))</f>
        <v/>
      </c>
      <c r="AX283" s="82" t="str">
        <f ca="1">IF(    MAX(OFFSET(AO283,0,0,MATCH("-",AO283:AO$638,0))) = 0,"",
IFERROR(MAX(OFFSET(AO283,0,0,MATCH("-",AO283:AO$638,0))),""))</f>
        <v/>
      </c>
      <c r="AY283" s="82" t="str">
        <f ca="1">IF(    MAX(OFFSET(AP283,0,0,MATCH("-",AP283:AP$638,0))) = 0,"",
IFERROR(MAX(OFFSET(AP283,0,0,MATCH("-",AP283:AP$638,0))),""))</f>
        <v/>
      </c>
      <c r="AZ283" s="82" t="str">
        <f ca="1">IF(    MAX(OFFSET(AQ283,0,0,MATCH("-",AQ283:AQ$638,0))) = 0,"",
IFERROR(MAX(OFFSET(AQ283,0,0,MATCH("-",AQ283:AQ$638,0))),""))</f>
        <v/>
      </c>
      <c r="BA283" s="82" t="str">
        <f ca="1">IF(    MAX(OFFSET(AR283,0,0,MATCH("-",AR283:AR$638,0))) = 0,"",
IFERROR(MAX(OFFSET(AR283,0,0,MATCH("-",AR283:AR$638,0))),""))</f>
        <v/>
      </c>
      <c r="BB283" s="112">
        <f t="shared" ca="1" si="182"/>
        <v>-198</v>
      </c>
      <c r="BC283" s="111" t="str">
        <f t="shared" ca="1" si="183"/>
        <v>Radius</v>
      </c>
      <c r="BD283" s="112">
        <f t="shared" ca="1" si="184"/>
        <v>0</v>
      </c>
      <c r="BE283" s="111">
        <f t="shared" ca="1" si="185"/>
        <v>200</v>
      </c>
      <c r="BF283" s="113" t="e">
        <f t="shared" ca="1" si="186"/>
        <v>#VALUE!</v>
      </c>
      <c r="BG283" s="113" t="e">
        <f t="shared" ca="1" si="187"/>
        <v>#VALUE!</v>
      </c>
      <c r="BH283" s="112">
        <f t="shared" ca="1" si="188"/>
        <v>2000</v>
      </c>
      <c r="BI283" s="112">
        <f t="shared" ca="1" si="189"/>
        <v>200</v>
      </c>
      <c r="BJ283" s="157"/>
      <c r="BK283" s="157"/>
      <c r="BL283" s="158" t="str">
        <f>scriv!AI245</f>
        <v/>
      </c>
      <c r="BM283" s="157"/>
      <c r="BN283" s="157" t="str">
        <f t="shared" si="190"/>
        <v>node</v>
      </c>
      <c r="BO283" s="157"/>
      <c r="BP283" s="159">
        <f t="shared" ca="1" si="191"/>
        <v>0</v>
      </c>
      <c r="BQ283" s="159">
        <f t="shared" ca="1" si="192"/>
        <v>0</v>
      </c>
      <c r="BR283" s="159">
        <f t="shared" si="193"/>
        <v>1</v>
      </c>
      <c r="BS283" s="159" t="str">
        <f t="shared" si="194"/>
        <v>symbol</v>
      </c>
      <c r="BT283" s="157" t="str">
        <f ca="1">IF(scriv!V245&lt;&gt;"",scriv!V245,
IF(E283="",IFERROR(VLOOKUP(BL283,$AH$40:$BT$638,39,FALSE),$BT$36),
$BT$37))</f>
        <v>NodeSquare</v>
      </c>
      <c r="BU283" s="166">
        <f t="shared" ca="1" si="195"/>
        <v>2000</v>
      </c>
      <c r="BV283" s="166">
        <f t="shared" ca="1" si="196"/>
        <v>200</v>
      </c>
      <c r="BW283" s="166">
        <f t="shared" ca="1" si="197"/>
        <v>0</v>
      </c>
      <c r="BX283" s="166">
        <f t="shared" ca="1" si="198"/>
        <v>0</v>
      </c>
      <c r="BY283" s="180" t="str">
        <f t="shared" si="199"/>
        <v/>
      </c>
      <c r="BZ283" s="180" t="str">
        <f t="shared" si="200"/>
        <v/>
      </c>
      <c r="CA283" s="81" t="str">
        <f>IF(scriv!E245&lt;&gt;"",scriv!E245,"")</f>
        <v/>
      </c>
      <c r="CB283" s="82">
        <f t="shared" si="165"/>
        <v>0</v>
      </c>
      <c r="CC283" s="82">
        <f t="shared" si="201"/>
        <v>0</v>
      </c>
      <c r="CD283" s="82" t="str">
        <f t="shared" si="202"/>
        <v>-</v>
      </c>
      <c r="CE283" s="82" t="str">
        <f t="shared" si="203"/>
        <v>-</v>
      </c>
      <c r="CF283" s="82" t="str">
        <f t="shared" si="204"/>
        <v>-</v>
      </c>
      <c r="CG283" s="82" t="str">
        <f t="shared" si="205"/>
        <v>-</v>
      </c>
      <c r="CH283" s="82" t="str">
        <f t="shared" si="206"/>
        <v>-</v>
      </c>
      <c r="CI283" s="82" t="str">
        <f t="shared" si="207"/>
        <v>-</v>
      </c>
      <c r="CJ283" s="82" t="str">
        <f t="shared" si="208"/>
        <v>-</v>
      </c>
      <c r="CK283" s="82" t="str">
        <f t="shared" si="209"/>
        <v>-</v>
      </c>
    </row>
    <row r="284" spans="1:89" s="82" customFormat="1" ht="18" customHeight="1">
      <c r="A284" s="81" t="str">
        <f>scriv!AH246</f>
        <v/>
      </c>
      <c r="B284" s="81" t="str">
        <f>IF(scriv!D246&lt;&gt;"",scriv!D246,"")</f>
        <v/>
      </c>
      <c r="C284" s="81" t="str">
        <f>IF( scriv!AL246&lt;&gt;"", IF(D284&lt;&gt;"","connection ","")&amp;scriv!AL246,IF(D284&lt;&gt;"","connection",""))</f>
        <v/>
      </c>
      <c r="D284" s="82" t="str">
        <f>scriv!AJ246</f>
        <v/>
      </c>
      <c r="E284" s="82" t="str">
        <f>scriv!AK246</f>
        <v/>
      </c>
      <c r="F284" s="156">
        <f>ROW()</f>
        <v>284</v>
      </c>
      <c r="I284" s="81" t="str">
        <f>IF(scriv!AA246&lt;&gt;"",scriv!AA246,J284)</f>
        <v/>
      </c>
      <c r="J284" s="81" t="str">
        <f>IF(scriv!AB246&lt;&gt;"",scriv!AB246,"")</f>
        <v/>
      </c>
      <c r="K284" s="82" t="str">
        <f t="shared" si="166"/>
        <v>none</v>
      </c>
      <c r="L284" s="82" t="str">
        <f t="shared" si="167"/>
        <v>+++&amp;speakTT=</v>
      </c>
      <c r="M284" s="82" t="str">
        <f t="shared" si="164"/>
        <v>OpenClose</v>
      </c>
      <c r="N284" s="82" t="str">
        <f t="shared" si="168"/>
        <v/>
      </c>
      <c r="O284" s="119" t="str">
        <f t="shared" si="169"/>
        <v/>
      </c>
      <c r="P284" s="81" t="str">
        <f>IF(scriv!I246&lt;&gt;"",scriv!I246,"")</f>
        <v/>
      </c>
      <c r="Q284" s="81" t="str">
        <f>IF(scriv!J246&lt;&gt;"",scriv!J246,"")</f>
        <v/>
      </c>
      <c r="R284" s="81">
        <f>IF(scriv!K246&lt;&gt;"",scriv!K246,
IF(I284&lt;&gt;"",1,$R$36))</f>
        <v>0</v>
      </c>
      <c r="S284" s="81" t="str">
        <f>IF(scriv!L246&lt;&gt;"",scriv!L246,
IF(scriv!AB246&lt;&gt;"",$S$36,"none"))</f>
        <v>none</v>
      </c>
      <c r="T284" s="81" t="str">
        <f>IF(scriv!Q246&lt;&gt;"",scriv!Q246,"")</f>
        <v/>
      </c>
      <c r="U284" s="81" t="str">
        <f>IF(scriv!R246&lt;&gt;"",scriv!R246,"")</f>
        <v/>
      </c>
      <c r="V284" s="81" t="str">
        <f>IF(scriv!S246&lt;&gt;"",scriv!S246,"")</f>
        <v/>
      </c>
      <c r="W284" s="81" t="str">
        <f>IF(scriv!T246&lt;&gt;"",scriv!T246,"")</f>
        <v/>
      </c>
      <c r="X284" s="81" t="str">
        <f>IF($E284="",
( IF(scriv!AD246&lt;&gt;"", LEFT( scriv!AD246, FIND(",",scriv!AD246)-1) &amp; "=" &amp; $AH284 &amp; RIGHT( scriv!AD246, LEN(scriv!AD246) + 1 - FIND(",",scriv!AD246)),
  IF($X$36&lt;&gt;"",LEFT( X$36, FIND(",",X$36)-1) &amp; "=" &amp; $AH284 &amp; RIGHT( X$36, LEN(X$36) + 1 - FIND(",",X$36)),""))),
IF(scriv!M246&lt;&gt;"", LEFT( scriv!M246, FIND(",",scriv!M246)-1) &amp; "=" &amp; $AH284 &amp; RIGHT( scriv!M246, LEN(scriv!M246) + 1 - FIND(",",scriv!M246)),
LEFT( X$37, FIND(",",X$37)-1) &amp; "=" &amp; $AH284 &amp; RIGHT( X$37, LEN(X$37) + 1 - FIND(",",X$37))))</f>
        <v>fadeOn=,0.6</v>
      </c>
      <c r="Y284" s="81" t="str">
        <f>IF($E284="",
( IF(scriv!AE246&lt;&gt;"", LEFT( scriv!AE246, FIND(",",scriv!AE246)-1) &amp; "=" &amp; $AH284 &amp; RIGHT( scriv!AE246, LEN(scriv!AE246) + 1 - FIND(",",scriv!AE246)),
  IF($Y$36&lt;&gt;"",LEFT( Y$36, FIND(",",Y$36)-1) &amp; "=" &amp; $AH284 &amp; RIGHT( Y$36, LEN(Y$36) + 1 - FIND(",",Y$36)),""))),
IF(scriv!N246&lt;&gt;"", LEFT( scriv!N246, FIND(",",scriv!N246)-1) &amp; "=" &amp; $AH284 &amp; RIGHT( scriv!N246, LEN(scriv!N246) + 1 - FIND(",",scriv!N246)),
LEFT( Y$37, FIND(",",Y$37)-1) &amp; "=" &amp; $AH284 &amp; RIGHT( Y$37, LEN(Y$37) + 1 - FIND(",",Y$37))))</f>
        <v>fadeOff=,0.6</v>
      </c>
      <c r="Z284" s="81" t="str">
        <f>IF($E284="",
( IF(scriv!AF246&lt;&gt;"", LEFT( scriv!AF246, FIND(",",scriv!AF246)-1) &amp; "=" &amp; $AH284 &amp; RIGHT( scriv!AF246, LEN(scriv!AF246) + 1 - FIND(",",scriv!AF246)),
  IF($Z$36&lt;&gt;"",LEFT( Z$36, FIND(",",Z$36)-1) &amp; "=" &amp; $AH284 &amp; RIGHT( Z$36, LEN(Z$36) + 1 - FIND(",",Z$36)),""))),
IF(scriv!O246&lt;&gt;"", LEFT( scriv!O246, FIND(",",scriv!O246)-1) &amp; "=" &amp; $AH284 &amp; RIGHT( scriv!O246, LEN(scriv!O246) + 1 - FIND(",",scriv!O246)),
LEFT( Z$37, FIND(",",Z$37)-1) &amp; "=" &amp; $AH284 &amp; RIGHT( Z$37, LEN(Z$37) + 1 - FIND(",",Z$37))))</f>
        <v>drawOpen=,1.2</v>
      </c>
      <c r="AA284" s="81" t="str">
        <f>IF($E284="",
( IF(scriv!AG246&lt;&gt;"", LEFT( scriv!AG246, FIND(",",scriv!AG246)-1) &amp; "=" &amp; $AH284 &amp; RIGHT( scriv!AG246, LEN(scriv!AG246) + 1 - FIND(",",scriv!AG246)),
  IF($AA$36&lt;&gt;"",LEFT( AA$36, FIND(",",AA$36)-1) &amp; "=" &amp; $AH284 &amp; RIGHT( AA$36, LEN(AA$36) + 1 - FIND(",",AA$36)),""))),
IF(scriv!P246&lt;&gt;"", LEFT( scriv!P246, FIND(",",scriv!P246)-1) &amp; "=" &amp; $AH284 &amp; RIGHT( scriv!P246, LEN(scriv!P246) + 1 - FIND(",",scriv!P246)),
LEFT( AA$37, FIND(",",AA$37)-1) &amp; "=" &amp; $AH284 &amp; RIGHT( AA$37, LEN(AA$37) + 1 - FIND(",",AA$37))))</f>
        <v>drawClose=,1.2</v>
      </c>
      <c r="AB284" s="167" t="str">
        <f t="shared" si="163"/>
        <v>noTitle</v>
      </c>
      <c r="AC284" s="167"/>
      <c r="AD284" s="45"/>
      <c r="AE284" s="168"/>
      <c r="AF284" s="169">
        <f>IF(D284="",scriv!B246,"")</f>
        <v>0</v>
      </c>
      <c r="AG284" s="170" t="str">
        <f t="shared" si="170"/>
        <v/>
      </c>
      <c r="AH284" s="169" t="str">
        <f t="shared" si="171"/>
        <v/>
      </c>
      <c r="AI284" s="169" t="str">
        <f t="shared" si="172"/>
        <v/>
      </c>
      <c r="AJ284" s="86">
        <f>ROUNDDOWN( (LEN(scriv!B246)+1) / 2, 0 )</f>
        <v>0</v>
      </c>
      <c r="AK284" s="82">
        <f t="shared" si="173"/>
        <v>0</v>
      </c>
      <c r="AL284" s="82" t="str">
        <f t="shared" si="174"/>
        <v>-</v>
      </c>
      <c r="AM284" s="82" t="str">
        <f t="shared" si="175"/>
        <v>-</v>
      </c>
      <c r="AN284" s="82" t="str">
        <f t="shared" si="176"/>
        <v>-</v>
      </c>
      <c r="AO284" s="82" t="str">
        <f t="shared" si="177"/>
        <v>-</v>
      </c>
      <c r="AP284" s="82" t="str">
        <f t="shared" si="178"/>
        <v>-</v>
      </c>
      <c r="AQ284" s="82" t="str">
        <f t="shared" si="179"/>
        <v>-</v>
      </c>
      <c r="AR284" s="82" t="str">
        <f t="shared" si="180"/>
        <v>-</v>
      </c>
      <c r="AT284" s="82">
        <f t="shared" si="181"/>
        <v>10</v>
      </c>
      <c r="AU284" s="82" t="str">
        <f ca="1">IF(    MAX(OFFSET(AL284,0,0,MATCH("-",AL284:AL$638,0))) = 0,"",
IFERROR(MAX(OFFSET(AL284,0,0,MATCH("-",AL284:AL$638,0))),""))</f>
        <v/>
      </c>
      <c r="AV284" s="82" t="str">
        <f ca="1">IF(    MAX(OFFSET(AM284,0,0,MATCH("-",AM284:AM$638,0))) = 0,"",
IFERROR(MAX(OFFSET(AM284,0,0,MATCH("-",AM284:AM$638,0))),""))</f>
        <v/>
      </c>
      <c r="AW284" s="82" t="str">
        <f ca="1">IF(    MAX(OFFSET(AN284,0,0,MATCH("-",AN284:AN$638,0))) = 0,"",
IFERROR(MAX(OFFSET(AN284,0,0,MATCH("-",AN284:AN$638,0))),""))</f>
        <v/>
      </c>
      <c r="AX284" s="82" t="str">
        <f ca="1">IF(    MAX(OFFSET(AO284,0,0,MATCH("-",AO284:AO$638,0))) = 0,"",
IFERROR(MAX(OFFSET(AO284,0,0,MATCH("-",AO284:AO$638,0))),""))</f>
        <v/>
      </c>
      <c r="AY284" s="82" t="str">
        <f ca="1">IF(    MAX(OFFSET(AP284,0,0,MATCH("-",AP284:AP$638,0))) = 0,"",
IFERROR(MAX(OFFSET(AP284,0,0,MATCH("-",AP284:AP$638,0))),""))</f>
        <v/>
      </c>
      <c r="AZ284" s="82" t="str">
        <f ca="1">IF(    MAX(OFFSET(AQ284,0,0,MATCH("-",AQ284:AQ$638,0))) = 0,"",
IFERROR(MAX(OFFSET(AQ284,0,0,MATCH("-",AQ284:AQ$638,0))),""))</f>
        <v/>
      </c>
      <c r="BA284" s="82" t="str">
        <f ca="1">IF(    MAX(OFFSET(AR284,0,0,MATCH("-",AR284:AR$638,0))) = 0,"",
IFERROR(MAX(OFFSET(AR284,0,0,MATCH("-",AR284:AR$638,0))),""))</f>
        <v/>
      </c>
      <c r="BB284" s="112">
        <f t="shared" ca="1" si="182"/>
        <v>-198</v>
      </c>
      <c r="BC284" s="111" t="str">
        <f t="shared" ca="1" si="183"/>
        <v>Radius</v>
      </c>
      <c r="BD284" s="112">
        <f t="shared" ca="1" si="184"/>
        <v>0</v>
      </c>
      <c r="BE284" s="111">
        <f t="shared" ca="1" si="185"/>
        <v>200</v>
      </c>
      <c r="BF284" s="113" t="e">
        <f t="shared" ca="1" si="186"/>
        <v>#VALUE!</v>
      </c>
      <c r="BG284" s="113" t="e">
        <f t="shared" ca="1" si="187"/>
        <v>#VALUE!</v>
      </c>
      <c r="BH284" s="112">
        <f t="shared" ca="1" si="188"/>
        <v>2000</v>
      </c>
      <c r="BI284" s="112">
        <f t="shared" ca="1" si="189"/>
        <v>200</v>
      </c>
      <c r="BJ284" s="157"/>
      <c r="BK284" s="157"/>
      <c r="BL284" s="158" t="str">
        <f>scriv!AI246</f>
        <v/>
      </c>
      <c r="BM284" s="157"/>
      <c r="BN284" s="157" t="str">
        <f t="shared" si="190"/>
        <v>node</v>
      </c>
      <c r="BO284" s="157"/>
      <c r="BP284" s="159">
        <f t="shared" ca="1" si="191"/>
        <v>0</v>
      </c>
      <c r="BQ284" s="159">
        <f t="shared" ca="1" si="192"/>
        <v>0</v>
      </c>
      <c r="BR284" s="159">
        <f t="shared" si="193"/>
        <v>1</v>
      </c>
      <c r="BS284" s="159" t="str">
        <f t="shared" si="194"/>
        <v>symbol</v>
      </c>
      <c r="BT284" s="157" t="str">
        <f ca="1">IF(scriv!V246&lt;&gt;"",scriv!V246,
IF(E284="",IFERROR(VLOOKUP(BL284,$AH$40:$BT$638,39,FALSE),$BT$36),
$BT$37))</f>
        <v>NodeSquare</v>
      </c>
      <c r="BU284" s="166">
        <f t="shared" ca="1" si="195"/>
        <v>2000</v>
      </c>
      <c r="BV284" s="166">
        <f t="shared" ca="1" si="196"/>
        <v>200</v>
      </c>
      <c r="BW284" s="166">
        <f t="shared" ca="1" si="197"/>
        <v>0</v>
      </c>
      <c r="BX284" s="166">
        <f t="shared" ca="1" si="198"/>
        <v>0</v>
      </c>
      <c r="BY284" s="180" t="str">
        <f t="shared" si="199"/>
        <v/>
      </c>
      <c r="BZ284" s="180" t="str">
        <f t="shared" si="200"/>
        <v/>
      </c>
      <c r="CA284" s="81" t="str">
        <f>IF(scriv!E246&lt;&gt;"",scriv!E246,"")</f>
        <v/>
      </c>
      <c r="CB284" s="82">
        <f t="shared" si="165"/>
        <v>0</v>
      </c>
      <c r="CC284" s="82">
        <f t="shared" si="201"/>
        <v>0</v>
      </c>
      <c r="CD284" s="82" t="str">
        <f t="shared" si="202"/>
        <v>-</v>
      </c>
      <c r="CE284" s="82" t="str">
        <f t="shared" si="203"/>
        <v>-</v>
      </c>
      <c r="CF284" s="82" t="str">
        <f t="shared" si="204"/>
        <v>-</v>
      </c>
      <c r="CG284" s="82" t="str">
        <f t="shared" si="205"/>
        <v>-</v>
      </c>
      <c r="CH284" s="82" t="str">
        <f t="shared" si="206"/>
        <v>-</v>
      </c>
      <c r="CI284" s="82" t="str">
        <f t="shared" si="207"/>
        <v>-</v>
      </c>
      <c r="CJ284" s="82" t="str">
        <f t="shared" si="208"/>
        <v>-</v>
      </c>
      <c r="CK284" s="82" t="str">
        <f t="shared" si="209"/>
        <v>-</v>
      </c>
    </row>
    <row r="285" spans="1:89" s="82" customFormat="1" ht="18" customHeight="1">
      <c r="A285" s="81" t="str">
        <f>scriv!AH247</f>
        <v/>
      </c>
      <c r="B285" s="81" t="str">
        <f>IF(scriv!D247&lt;&gt;"",scriv!D247,"")</f>
        <v/>
      </c>
      <c r="C285" s="81" t="str">
        <f>IF( scriv!AL247&lt;&gt;"", IF(D285&lt;&gt;"","connection ","")&amp;scriv!AL247,IF(D285&lt;&gt;"","connection",""))</f>
        <v/>
      </c>
      <c r="D285" s="82" t="str">
        <f>scriv!AJ247</f>
        <v/>
      </c>
      <c r="E285" s="82" t="str">
        <f>scriv!AK247</f>
        <v/>
      </c>
      <c r="F285" s="156">
        <f>ROW()</f>
        <v>285</v>
      </c>
      <c r="I285" s="81" t="str">
        <f>IF(scriv!AA247&lt;&gt;"",scriv!AA247,J285)</f>
        <v/>
      </c>
      <c r="J285" s="81" t="str">
        <f>IF(scriv!AB247&lt;&gt;"",scriv!AB247,"")</f>
        <v/>
      </c>
      <c r="K285" s="82" t="str">
        <f t="shared" si="166"/>
        <v>none</v>
      </c>
      <c r="L285" s="82" t="str">
        <f t="shared" si="167"/>
        <v>+++&amp;speakTT=</v>
      </c>
      <c r="M285" s="82" t="str">
        <f t="shared" si="164"/>
        <v>OpenClose</v>
      </c>
      <c r="N285" s="82" t="str">
        <f t="shared" si="168"/>
        <v/>
      </c>
      <c r="O285" s="119" t="str">
        <f t="shared" si="169"/>
        <v/>
      </c>
      <c r="P285" s="81" t="str">
        <f>IF(scriv!I247&lt;&gt;"",scriv!I247,"")</f>
        <v/>
      </c>
      <c r="Q285" s="81" t="str">
        <f>IF(scriv!J247&lt;&gt;"",scriv!J247,"")</f>
        <v/>
      </c>
      <c r="R285" s="81">
        <f>IF(scriv!K247&lt;&gt;"",scriv!K247,
IF(I285&lt;&gt;"",1,$R$36))</f>
        <v>0</v>
      </c>
      <c r="S285" s="81" t="str">
        <f>IF(scriv!L247&lt;&gt;"",scriv!L247,
IF(scriv!AB247&lt;&gt;"",$S$36,"none"))</f>
        <v>none</v>
      </c>
      <c r="T285" s="81" t="str">
        <f>IF(scriv!Q247&lt;&gt;"",scriv!Q247,"")</f>
        <v/>
      </c>
      <c r="U285" s="81" t="str">
        <f>IF(scriv!R247&lt;&gt;"",scriv!R247,"")</f>
        <v/>
      </c>
      <c r="V285" s="81" t="str">
        <f>IF(scriv!S247&lt;&gt;"",scriv!S247,"")</f>
        <v/>
      </c>
      <c r="W285" s="81" t="str">
        <f>IF(scriv!T247&lt;&gt;"",scriv!T247,"")</f>
        <v/>
      </c>
      <c r="X285" s="81" t="str">
        <f>IF($E285="",
( IF(scriv!AD247&lt;&gt;"", LEFT( scriv!AD247, FIND(",",scriv!AD247)-1) &amp; "=" &amp; $AH285 &amp; RIGHT( scriv!AD247, LEN(scriv!AD247) + 1 - FIND(",",scriv!AD247)),
  IF($X$36&lt;&gt;"",LEFT( X$36, FIND(",",X$36)-1) &amp; "=" &amp; $AH285 &amp; RIGHT( X$36, LEN(X$36) + 1 - FIND(",",X$36)),""))),
IF(scriv!M247&lt;&gt;"", LEFT( scriv!M247, FIND(",",scriv!M247)-1) &amp; "=" &amp; $AH285 &amp; RIGHT( scriv!M247, LEN(scriv!M247) + 1 - FIND(",",scriv!M247)),
LEFT( X$37, FIND(",",X$37)-1) &amp; "=" &amp; $AH285 &amp; RIGHT( X$37, LEN(X$37) + 1 - FIND(",",X$37))))</f>
        <v>fadeOn=,0.6</v>
      </c>
      <c r="Y285" s="81" t="str">
        <f>IF($E285="",
( IF(scriv!AE247&lt;&gt;"", LEFT( scriv!AE247, FIND(",",scriv!AE247)-1) &amp; "=" &amp; $AH285 &amp; RIGHT( scriv!AE247, LEN(scriv!AE247) + 1 - FIND(",",scriv!AE247)),
  IF($Y$36&lt;&gt;"",LEFT( Y$36, FIND(",",Y$36)-1) &amp; "=" &amp; $AH285 &amp; RIGHT( Y$36, LEN(Y$36) + 1 - FIND(",",Y$36)),""))),
IF(scriv!N247&lt;&gt;"", LEFT( scriv!N247, FIND(",",scriv!N247)-1) &amp; "=" &amp; $AH285 &amp; RIGHT( scriv!N247, LEN(scriv!N247) + 1 - FIND(",",scriv!N247)),
LEFT( Y$37, FIND(",",Y$37)-1) &amp; "=" &amp; $AH285 &amp; RIGHT( Y$37, LEN(Y$37) + 1 - FIND(",",Y$37))))</f>
        <v>fadeOff=,0.6</v>
      </c>
      <c r="Z285" s="81" t="str">
        <f>IF($E285="",
( IF(scriv!AF247&lt;&gt;"", LEFT( scriv!AF247, FIND(",",scriv!AF247)-1) &amp; "=" &amp; $AH285 &amp; RIGHT( scriv!AF247, LEN(scriv!AF247) + 1 - FIND(",",scriv!AF247)),
  IF($Z$36&lt;&gt;"",LEFT( Z$36, FIND(",",Z$36)-1) &amp; "=" &amp; $AH285 &amp; RIGHT( Z$36, LEN(Z$36) + 1 - FIND(",",Z$36)),""))),
IF(scriv!O247&lt;&gt;"", LEFT( scriv!O247, FIND(",",scriv!O247)-1) &amp; "=" &amp; $AH285 &amp; RIGHT( scriv!O247, LEN(scriv!O247) + 1 - FIND(",",scriv!O247)),
LEFT( Z$37, FIND(",",Z$37)-1) &amp; "=" &amp; $AH285 &amp; RIGHT( Z$37, LEN(Z$37) + 1 - FIND(",",Z$37))))</f>
        <v>drawOpen=,1.2</v>
      </c>
      <c r="AA285" s="81" t="str">
        <f>IF($E285="",
( IF(scriv!AG247&lt;&gt;"", LEFT( scriv!AG247, FIND(",",scriv!AG247)-1) &amp; "=" &amp; $AH285 &amp; RIGHT( scriv!AG247, LEN(scriv!AG247) + 1 - FIND(",",scriv!AG247)),
  IF($AA$36&lt;&gt;"",LEFT( AA$36, FIND(",",AA$36)-1) &amp; "=" &amp; $AH285 &amp; RIGHT( AA$36, LEN(AA$36) + 1 - FIND(",",AA$36)),""))),
IF(scriv!P247&lt;&gt;"", LEFT( scriv!P247, FIND(",",scriv!P247)-1) &amp; "=" &amp; $AH285 &amp; RIGHT( scriv!P247, LEN(scriv!P247) + 1 - FIND(",",scriv!P247)),
LEFT( AA$37, FIND(",",AA$37)-1) &amp; "=" &amp; $AH285 &amp; RIGHT( AA$37, LEN(AA$37) + 1 - FIND(",",AA$37))))</f>
        <v>drawClose=,1.2</v>
      </c>
      <c r="AB285" s="167" t="str">
        <f t="shared" si="163"/>
        <v>noTitle</v>
      </c>
      <c r="AC285" s="167"/>
      <c r="AD285" s="45"/>
      <c r="AE285" s="168"/>
      <c r="AF285" s="169">
        <f>IF(D285="",scriv!B247,"")</f>
        <v>0</v>
      </c>
      <c r="AG285" s="170" t="str">
        <f t="shared" si="170"/>
        <v/>
      </c>
      <c r="AH285" s="169" t="str">
        <f t="shared" si="171"/>
        <v/>
      </c>
      <c r="AI285" s="169" t="str">
        <f t="shared" si="172"/>
        <v/>
      </c>
      <c r="AJ285" s="86">
        <f>ROUNDDOWN( (LEN(scriv!B247)+1) / 2, 0 )</f>
        <v>0</v>
      </c>
      <c r="AK285" s="82">
        <f t="shared" si="173"/>
        <v>0</v>
      </c>
      <c r="AL285" s="82" t="str">
        <f t="shared" si="174"/>
        <v>-</v>
      </c>
      <c r="AM285" s="82" t="str">
        <f t="shared" si="175"/>
        <v>-</v>
      </c>
      <c r="AN285" s="82" t="str">
        <f t="shared" si="176"/>
        <v>-</v>
      </c>
      <c r="AO285" s="82" t="str">
        <f t="shared" si="177"/>
        <v>-</v>
      </c>
      <c r="AP285" s="82" t="str">
        <f t="shared" si="178"/>
        <v>-</v>
      </c>
      <c r="AQ285" s="82" t="str">
        <f t="shared" si="179"/>
        <v>-</v>
      </c>
      <c r="AR285" s="82" t="str">
        <f t="shared" si="180"/>
        <v>-</v>
      </c>
      <c r="AT285" s="82">
        <f t="shared" si="181"/>
        <v>10</v>
      </c>
      <c r="AU285" s="82" t="str">
        <f ca="1">IF(    MAX(OFFSET(AL285,0,0,MATCH("-",AL285:AL$638,0))) = 0,"",
IFERROR(MAX(OFFSET(AL285,0,0,MATCH("-",AL285:AL$638,0))),""))</f>
        <v/>
      </c>
      <c r="AV285" s="82" t="str">
        <f ca="1">IF(    MAX(OFFSET(AM285,0,0,MATCH("-",AM285:AM$638,0))) = 0,"",
IFERROR(MAX(OFFSET(AM285,0,0,MATCH("-",AM285:AM$638,0))),""))</f>
        <v/>
      </c>
      <c r="AW285" s="82" t="str">
        <f ca="1">IF(    MAX(OFFSET(AN285,0,0,MATCH("-",AN285:AN$638,0))) = 0,"",
IFERROR(MAX(OFFSET(AN285,0,0,MATCH("-",AN285:AN$638,0))),""))</f>
        <v/>
      </c>
      <c r="AX285" s="82" t="str">
        <f ca="1">IF(    MAX(OFFSET(AO285,0,0,MATCH("-",AO285:AO$638,0))) = 0,"",
IFERROR(MAX(OFFSET(AO285,0,0,MATCH("-",AO285:AO$638,0))),""))</f>
        <v/>
      </c>
      <c r="AY285" s="82" t="str">
        <f ca="1">IF(    MAX(OFFSET(AP285,0,0,MATCH("-",AP285:AP$638,0))) = 0,"",
IFERROR(MAX(OFFSET(AP285,0,0,MATCH("-",AP285:AP$638,0))),""))</f>
        <v/>
      </c>
      <c r="AZ285" s="82" t="str">
        <f ca="1">IF(    MAX(OFFSET(AQ285,0,0,MATCH("-",AQ285:AQ$638,0))) = 0,"",
IFERROR(MAX(OFFSET(AQ285,0,0,MATCH("-",AQ285:AQ$638,0))),""))</f>
        <v/>
      </c>
      <c r="BA285" s="82" t="str">
        <f ca="1">IF(    MAX(OFFSET(AR285,0,0,MATCH("-",AR285:AR$638,0))) = 0,"",
IFERROR(MAX(OFFSET(AR285,0,0,MATCH("-",AR285:AR$638,0))),""))</f>
        <v/>
      </c>
      <c r="BB285" s="112">
        <f t="shared" ca="1" si="182"/>
        <v>-198</v>
      </c>
      <c r="BC285" s="111" t="str">
        <f t="shared" ca="1" si="183"/>
        <v>Radius</v>
      </c>
      <c r="BD285" s="112">
        <f t="shared" ca="1" si="184"/>
        <v>0</v>
      </c>
      <c r="BE285" s="111">
        <f t="shared" ca="1" si="185"/>
        <v>200</v>
      </c>
      <c r="BF285" s="113" t="e">
        <f t="shared" ca="1" si="186"/>
        <v>#VALUE!</v>
      </c>
      <c r="BG285" s="113" t="e">
        <f t="shared" ca="1" si="187"/>
        <v>#VALUE!</v>
      </c>
      <c r="BH285" s="112">
        <f t="shared" ca="1" si="188"/>
        <v>2000</v>
      </c>
      <c r="BI285" s="112">
        <f t="shared" ca="1" si="189"/>
        <v>200</v>
      </c>
      <c r="BJ285" s="157"/>
      <c r="BK285" s="157"/>
      <c r="BL285" s="158" t="str">
        <f>scriv!AI247</f>
        <v/>
      </c>
      <c r="BM285" s="157"/>
      <c r="BN285" s="157" t="str">
        <f t="shared" si="190"/>
        <v>node</v>
      </c>
      <c r="BO285" s="157"/>
      <c r="BP285" s="159">
        <f t="shared" ca="1" si="191"/>
        <v>0</v>
      </c>
      <c r="BQ285" s="159">
        <f t="shared" ca="1" si="192"/>
        <v>0</v>
      </c>
      <c r="BR285" s="159">
        <f t="shared" si="193"/>
        <v>1</v>
      </c>
      <c r="BS285" s="159" t="str">
        <f t="shared" si="194"/>
        <v>symbol</v>
      </c>
      <c r="BT285" s="157" t="str">
        <f ca="1">IF(scriv!V247&lt;&gt;"",scriv!V247,
IF(E285="",IFERROR(VLOOKUP(BL285,$AH$40:$BT$638,39,FALSE),$BT$36),
$BT$37))</f>
        <v>NodeSquare</v>
      </c>
      <c r="BU285" s="166">
        <f t="shared" ca="1" si="195"/>
        <v>2000</v>
      </c>
      <c r="BV285" s="166">
        <f t="shared" ca="1" si="196"/>
        <v>200</v>
      </c>
      <c r="BW285" s="166">
        <f t="shared" ca="1" si="197"/>
        <v>0</v>
      </c>
      <c r="BX285" s="166">
        <f t="shared" ca="1" si="198"/>
        <v>0</v>
      </c>
      <c r="BY285" s="180" t="str">
        <f t="shared" si="199"/>
        <v/>
      </c>
      <c r="BZ285" s="180" t="str">
        <f t="shared" si="200"/>
        <v/>
      </c>
      <c r="CA285" s="81" t="str">
        <f>IF(scriv!E247&lt;&gt;"",scriv!E247,"")</f>
        <v/>
      </c>
      <c r="CB285" s="82">
        <f t="shared" si="165"/>
        <v>0</v>
      </c>
      <c r="CC285" s="82">
        <f t="shared" si="201"/>
        <v>0</v>
      </c>
      <c r="CD285" s="82" t="str">
        <f t="shared" si="202"/>
        <v>-</v>
      </c>
      <c r="CE285" s="82" t="str">
        <f t="shared" si="203"/>
        <v>-</v>
      </c>
      <c r="CF285" s="82" t="str">
        <f t="shared" si="204"/>
        <v>-</v>
      </c>
      <c r="CG285" s="82" t="str">
        <f t="shared" si="205"/>
        <v>-</v>
      </c>
      <c r="CH285" s="82" t="str">
        <f t="shared" si="206"/>
        <v>-</v>
      </c>
      <c r="CI285" s="82" t="str">
        <f t="shared" si="207"/>
        <v>-</v>
      </c>
      <c r="CJ285" s="82" t="str">
        <f t="shared" si="208"/>
        <v>-</v>
      </c>
      <c r="CK285" s="82" t="str">
        <f t="shared" si="209"/>
        <v>-</v>
      </c>
    </row>
    <row r="286" spans="1:89" s="82" customFormat="1" ht="18" customHeight="1">
      <c r="A286" s="81" t="str">
        <f>scriv!AH248</f>
        <v/>
      </c>
      <c r="B286" s="81" t="str">
        <f>IF(scriv!D248&lt;&gt;"",scriv!D248,"")</f>
        <v/>
      </c>
      <c r="C286" s="81" t="str">
        <f>IF( scriv!AL248&lt;&gt;"", IF(D286&lt;&gt;"","connection ","")&amp;scriv!AL248,IF(D286&lt;&gt;"","connection",""))</f>
        <v/>
      </c>
      <c r="D286" s="82" t="str">
        <f>scriv!AJ248</f>
        <v/>
      </c>
      <c r="E286" s="82" t="str">
        <f>scriv!AK248</f>
        <v/>
      </c>
      <c r="F286" s="156">
        <f>ROW()</f>
        <v>286</v>
      </c>
      <c r="I286" s="81" t="str">
        <f>IF(scriv!AA248&lt;&gt;"",scriv!AA248,J286)</f>
        <v/>
      </c>
      <c r="J286" s="81" t="str">
        <f>IF(scriv!AB248&lt;&gt;"",scriv!AB248,"")</f>
        <v/>
      </c>
      <c r="K286" s="82" t="str">
        <f t="shared" si="166"/>
        <v>none</v>
      </c>
      <c r="L286" s="82" t="str">
        <f t="shared" si="167"/>
        <v>+++&amp;speakTT=</v>
      </c>
      <c r="M286" s="82" t="str">
        <f t="shared" si="164"/>
        <v>OpenClose</v>
      </c>
      <c r="N286" s="82" t="str">
        <f t="shared" si="168"/>
        <v/>
      </c>
      <c r="O286" s="119" t="str">
        <f t="shared" si="169"/>
        <v/>
      </c>
      <c r="P286" s="81" t="str">
        <f>IF(scriv!I248&lt;&gt;"",scriv!I248,"")</f>
        <v/>
      </c>
      <c r="Q286" s="81" t="str">
        <f>IF(scriv!J248&lt;&gt;"",scriv!J248,"")</f>
        <v/>
      </c>
      <c r="R286" s="81">
        <f>IF(scriv!K248&lt;&gt;"",scriv!K248,
IF(I286&lt;&gt;"",1,$R$36))</f>
        <v>0</v>
      </c>
      <c r="S286" s="81" t="str">
        <f>IF(scriv!L248&lt;&gt;"",scriv!L248,
IF(scriv!AB248&lt;&gt;"",$S$36,"none"))</f>
        <v>none</v>
      </c>
      <c r="T286" s="81" t="str">
        <f>IF(scriv!Q248&lt;&gt;"",scriv!Q248,"")</f>
        <v/>
      </c>
      <c r="U286" s="81" t="str">
        <f>IF(scriv!R248&lt;&gt;"",scriv!R248,"")</f>
        <v/>
      </c>
      <c r="V286" s="81" t="str">
        <f>IF(scriv!S248&lt;&gt;"",scriv!S248,"")</f>
        <v/>
      </c>
      <c r="W286" s="81" t="str">
        <f>IF(scriv!T248&lt;&gt;"",scriv!T248,"")</f>
        <v/>
      </c>
      <c r="X286" s="81" t="str">
        <f>IF($E286="",
( IF(scriv!AD248&lt;&gt;"", LEFT( scriv!AD248, FIND(",",scriv!AD248)-1) &amp; "=" &amp; $AH286 &amp; RIGHT( scriv!AD248, LEN(scriv!AD248) + 1 - FIND(",",scriv!AD248)),
  IF($X$36&lt;&gt;"",LEFT( X$36, FIND(",",X$36)-1) &amp; "=" &amp; $AH286 &amp; RIGHT( X$36, LEN(X$36) + 1 - FIND(",",X$36)),""))),
IF(scriv!M248&lt;&gt;"", LEFT( scriv!M248, FIND(",",scriv!M248)-1) &amp; "=" &amp; $AH286 &amp; RIGHT( scriv!M248, LEN(scriv!M248) + 1 - FIND(",",scriv!M248)),
LEFT( X$37, FIND(",",X$37)-1) &amp; "=" &amp; $AH286 &amp; RIGHT( X$37, LEN(X$37) + 1 - FIND(",",X$37))))</f>
        <v>fadeOn=,0.6</v>
      </c>
      <c r="Y286" s="81" t="str">
        <f>IF($E286="",
( IF(scriv!AE248&lt;&gt;"", LEFT( scriv!AE248, FIND(",",scriv!AE248)-1) &amp; "=" &amp; $AH286 &amp; RIGHT( scriv!AE248, LEN(scriv!AE248) + 1 - FIND(",",scriv!AE248)),
  IF($Y$36&lt;&gt;"",LEFT( Y$36, FIND(",",Y$36)-1) &amp; "=" &amp; $AH286 &amp; RIGHT( Y$36, LEN(Y$36) + 1 - FIND(",",Y$36)),""))),
IF(scriv!N248&lt;&gt;"", LEFT( scriv!N248, FIND(",",scriv!N248)-1) &amp; "=" &amp; $AH286 &amp; RIGHT( scriv!N248, LEN(scriv!N248) + 1 - FIND(",",scriv!N248)),
LEFT( Y$37, FIND(",",Y$37)-1) &amp; "=" &amp; $AH286 &amp; RIGHT( Y$37, LEN(Y$37) + 1 - FIND(",",Y$37))))</f>
        <v>fadeOff=,0.6</v>
      </c>
      <c r="Z286" s="81" t="str">
        <f>IF($E286="",
( IF(scriv!AF248&lt;&gt;"", LEFT( scriv!AF248, FIND(",",scriv!AF248)-1) &amp; "=" &amp; $AH286 &amp; RIGHT( scriv!AF248, LEN(scriv!AF248) + 1 - FIND(",",scriv!AF248)),
  IF($Z$36&lt;&gt;"",LEFT( Z$36, FIND(",",Z$36)-1) &amp; "=" &amp; $AH286 &amp; RIGHT( Z$36, LEN(Z$36) + 1 - FIND(",",Z$36)),""))),
IF(scriv!O248&lt;&gt;"", LEFT( scriv!O248, FIND(",",scriv!O248)-1) &amp; "=" &amp; $AH286 &amp; RIGHT( scriv!O248, LEN(scriv!O248) + 1 - FIND(",",scriv!O248)),
LEFT( Z$37, FIND(",",Z$37)-1) &amp; "=" &amp; $AH286 &amp; RIGHT( Z$37, LEN(Z$37) + 1 - FIND(",",Z$37))))</f>
        <v>drawOpen=,1.2</v>
      </c>
      <c r="AA286" s="81" t="str">
        <f>IF($E286="",
( IF(scriv!AG248&lt;&gt;"", LEFT( scriv!AG248, FIND(",",scriv!AG248)-1) &amp; "=" &amp; $AH286 &amp; RIGHT( scriv!AG248, LEN(scriv!AG248) + 1 - FIND(",",scriv!AG248)),
  IF($AA$36&lt;&gt;"",LEFT( AA$36, FIND(",",AA$36)-1) &amp; "=" &amp; $AH286 &amp; RIGHT( AA$36, LEN(AA$36) + 1 - FIND(",",AA$36)),""))),
IF(scriv!P248&lt;&gt;"", LEFT( scriv!P248, FIND(",",scriv!P248)-1) &amp; "=" &amp; $AH286 &amp; RIGHT( scriv!P248, LEN(scriv!P248) + 1 - FIND(",",scriv!P248)),
LEFT( AA$37, FIND(",",AA$37)-1) &amp; "=" &amp; $AH286 &amp; RIGHT( AA$37, LEN(AA$37) + 1 - FIND(",",AA$37))))</f>
        <v>drawClose=,1.2</v>
      </c>
      <c r="AB286" s="167" t="str">
        <f t="shared" si="163"/>
        <v>noTitle</v>
      </c>
      <c r="AC286" s="167"/>
      <c r="AD286" s="45"/>
      <c r="AE286" s="168"/>
      <c r="AF286" s="169">
        <f>IF(D286="",scriv!B248,"")</f>
        <v>0</v>
      </c>
      <c r="AG286" s="170" t="str">
        <f t="shared" si="170"/>
        <v/>
      </c>
      <c r="AH286" s="169" t="str">
        <f t="shared" si="171"/>
        <v/>
      </c>
      <c r="AI286" s="169" t="str">
        <f t="shared" si="172"/>
        <v/>
      </c>
      <c r="AJ286" s="86">
        <f>ROUNDDOWN( (LEN(scriv!B248)+1) / 2, 0 )</f>
        <v>0</v>
      </c>
      <c r="AK286" s="82">
        <f t="shared" si="173"/>
        <v>0</v>
      </c>
      <c r="AL286" s="82" t="str">
        <f t="shared" si="174"/>
        <v>-</v>
      </c>
      <c r="AM286" s="82" t="str">
        <f t="shared" si="175"/>
        <v>-</v>
      </c>
      <c r="AN286" s="82" t="str">
        <f t="shared" si="176"/>
        <v>-</v>
      </c>
      <c r="AO286" s="82" t="str">
        <f t="shared" si="177"/>
        <v>-</v>
      </c>
      <c r="AP286" s="82" t="str">
        <f t="shared" si="178"/>
        <v>-</v>
      </c>
      <c r="AQ286" s="82" t="str">
        <f t="shared" si="179"/>
        <v>-</v>
      </c>
      <c r="AR286" s="82" t="str">
        <f t="shared" si="180"/>
        <v>-</v>
      </c>
      <c r="AT286" s="82">
        <f t="shared" si="181"/>
        <v>10</v>
      </c>
      <c r="AU286" s="82" t="str">
        <f ca="1">IF(    MAX(OFFSET(AL286,0,0,MATCH("-",AL286:AL$638,0))) = 0,"",
IFERROR(MAX(OFFSET(AL286,0,0,MATCH("-",AL286:AL$638,0))),""))</f>
        <v/>
      </c>
      <c r="AV286" s="82" t="str">
        <f ca="1">IF(    MAX(OFFSET(AM286,0,0,MATCH("-",AM286:AM$638,0))) = 0,"",
IFERROR(MAX(OFFSET(AM286,0,0,MATCH("-",AM286:AM$638,0))),""))</f>
        <v/>
      </c>
      <c r="AW286" s="82" t="str">
        <f ca="1">IF(    MAX(OFFSET(AN286,0,0,MATCH("-",AN286:AN$638,0))) = 0,"",
IFERROR(MAX(OFFSET(AN286,0,0,MATCH("-",AN286:AN$638,0))),""))</f>
        <v/>
      </c>
      <c r="AX286" s="82" t="str">
        <f ca="1">IF(    MAX(OFFSET(AO286,0,0,MATCH("-",AO286:AO$638,0))) = 0,"",
IFERROR(MAX(OFFSET(AO286,0,0,MATCH("-",AO286:AO$638,0))),""))</f>
        <v/>
      </c>
      <c r="AY286" s="82" t="str">
        <f ca="1">IF(    MAX(OFFSET(AP286,0,0,MATCH("-",AP286:AP$638,0))) = 0,"",
IFERROR(MAX(OFFSET(AP286,0,0,MATCH("-",AP286:AP$638,0))),""))</f>
        <v/>
      </c>
      <c r="AZ286" s="82" t="str">
        <f ca="1">IF(    MAX(OFFSET(AQ286,0,0,MATCH("-",AQ286:AQ$638,0))) = 0,"",
IFERROR(MAX(OFFSET(AQ286,0,0,MATCH("-",AQ286:AQ$638,0))),""))</f>
        <v/>
      </c>
      <c r="BA286" s="82" t="str">
        <f ca="1">IF(    MAX(OFFSET(AR286,0,0,MATCH("-",AR286:AR$638,0))) = 0,"",
IFERROR(MAX(OFFSET(AR286,0,0,MATCH("-",AR286:AR$638,0))),""))</f>
        <v/>
      </c>
      <c r="BB286" s="112">
        <f t="shared" ca="1" si="182"/>
        <v>-198</v>
      </c>
      <c r="BC286" s="111" t="str">
        <f t="shared" ca="1" si="183"/>
        <v>Radius</v>
      </c>
      <c r="BD286" s="112">
        <f t="shared" ca="1" si="184"/>
        <v>0</v>
      </c>
      <c r="BE286" s="111">
        <f t="shared" ca="1" si="185"/>
        <v>200</v>
      </c>
      <c r="BF286" s="113" t="e">
        <f t="shared" ca="1" si="186"/>
        <v>#VALUE!</v>
      </c>
      <c r="BG286" s="113" t="e">
        <f t="shared" ca="1" si="187"/>
        <v>#VALUE!</v>
      </c>
      <c r="BH286" s="112">
        <f t="shared" ca="1" si="188"/>
        <v>2000</v>
      </c>
      <c r="BI286" s="112">
        <f t="shared" ca="1" si="189"/>
        <v>200</v>
      </c>
      <c r="BJ286" s="157"/>
      <c r="BK286" s="157"/>
      <c r="BL286" s="158" t="str">
        <f>scriv!AI248</f>
        <v/>
      </c>
      <c r="BM286" s="157"/>
      <c r="BN286" s="157" t="str">
        <f t="shared" si="190"/>
        <v>node</v>
      </c>
      <c r="BO286" s="157"/>
      <c r="BP286" s="159">
        <f t="shared" ca="1" si="191"/>
        <v>0</v>
      </c>
      <c r="BQ286" s="159">
        <f t="shared" ca="1" si="192"/>
        <v>0</v>
      </c>
      <c r="BR286" s="159">
        <f t="shared" si="193"/>
        <v>1</v>
      </c>
      <c r="BS286" s="159" t="str">
        <f t="shared" si="194"/>
        <v>symbol</v>
      </c>
      <c r="BT286" s="157" t="str">
        <f ca="1">IF(scriv!V248&lt;&gt;"",scriv!V248,
IF(E286="",IFERROR(VLOOKUP(BL286,$AH$40:$BT$638,39,FALSE),$BT$36),
$BT$37))</f>
        <v>NodeSquare</v>
      </c>
      <c r="BU286" s="166">
        <f t="shared" ca="1" si="195"/>
        <v>2000</v>
      </c>
      <c r="BV286" s="166">
        <f t="shared" ca="1" si="196"/>
        <v>200</v>
      </c>
      <c r="BW286" s="166">
        <f t="shared" ca="1" si="197"/>
        <v>0</v>
      </c>
      <c r="BX286" s="166">
        <f t="shared" ca="1" si="198"/>
        <v>0</v>
      </c>
      <c r="BY286" s="180" t="str">
        <f t="shared" si="199"/>
        <v/>
      </c>
      <c r="BZ286" s="180" t="str">
        <f t="shared" si="200"/>
        <v/>
      </c>
      <c r="CA286" s="81" t="str">
        <f>IF(scriv!E248&lt;&gt;"",scriv!E248,"")</f>
        <v/>
      </c>
      <c r="CB286" s="82">
        <f t="shared" si="165"/>
        <v>0</v>
      </c>
      <c r="CC286" s="82">
        <f t="shared" si="201"/>
        <v>0</v>
      </c>
      <c r="CD286" s="82" t="str">
        <f t="shared" si="202"/>
        <v>-</v>
      </c>
      <c r="CE286" s="82" t="str">
        <f t="shared" si="203"/>
        <v>-</v>
      </c>
      <c r="CF286" s="82" t="str">
        <f t="shared" si="204"/>
        <v>-</v>
      </c>
      <c r="CG286" s="82" t="str">
        <f t="shared" si="205"/>
        <v>-</v>
      </c>
      <c r="CH286" s="82" t="str">
        <f t="shared" si="206"/>
        <v>-</v>
      </c>
      <c r="CI286" s="82" t="str">
        <f t="shared" si="207"/>
        <v>-</v>
      </c>
      <c r="CJ286" s="82" t="str">
        <f t="shared" si="208"/>
        <v>-</v>
      </c>
      <c r="CK286" s="82" t="str">
        <f t="shared" si="209"/>
        <v>-</v>
      </c>
    </row>
    <row r="287" spans="1:89" s="82" customFormat="1" ht="18" customHeight="1">
      <c r="A287" s="81" t="str">
        <f>scriv!AH249</f>
        <v/>
      </c>
      <c r="B287" s="81" t="str">
        <f>IF(scriv!D249&lt;&gt;"",scriv!D249,"")</f>
        <v/>
      </c>
      <c r="C287" s="81" t="str">
        <f>IF( scriv!AL249&lt;&gt;"", IF(D287&lt;&gt;"","connection ","")&amp;scriv!AL249,IF(D287&lt;&gt;"","connection",""))</f>
        <v/>
      </c>
      <c r="D287" s="82" t="str">
        <f>scriv!AJ249</f>
        <v/>
      </c>
      <c r="E287" s="82" t="str">
        <f>scriv!AK249</f>
        <v/>
      </c>
      <c r="F287" s="156">
        <f>ROW()</f>
        <v>287</v>
      </c>
      <c r="I287" s="81" t="str">
        <f>IF(scriv!AA249&lt;&gt;"",scriv!AA249,J287)</f>
        <v/>
      </c>
      <c r="J287" s="81" t="str">
        <f>IF(scriv!AB249&lt;&gt;"",scriv!AB249,"")</f>
        <v/>
      </c>
      <c r="K287" s="82" t="str">
        <f t="shared" si="166"/>
        <v>none</v>
      </c>
      <c r="L287" s="82" t="str">
        <f t="shared" si="167"/>
        <v>+++&amp;speakTT=</v>
      </c>
      <c r="M287" s="82" t="str">
        <f t="shared" si="164"/>
        <v>OpenClose</v>
      </c>
      <c r="N287" s="82" t="str">
        <f t="shared" si="168"/>
        <v/>
      </c>
      <c r="O287" s="119" t="str">
        <f t="shared" si="169"/>
        <v/>
      </c>
      <c r="P287" s="81" t="str">
        <f>IF(scriv!I249&lt;&gt;"",scriv!I249,"")</f>
        <v/>
      </c>
      <c r="Q287" s="81" t="str">
        <f>IF(scriv!J249&lt;&gt;"",scriv!J249,"")</f>
        <v/>
      </c>
      <c r="R287" s="81">
        <f>IF(scriv!K249&lt;&gt;"",scriv!K249,
IF(I287&lt;&gt;"",1,$R$36))</f>
        <v>0</v>
      </c>
      <c r="S287" s="81" t="str">
        <f>IF(scriv!L249&lt;&gt;"",scriv!L249,
IF(scriv!AB249&lt;&gt;"",$S$36,"none"))</f>
        <v>none</v>
      </c>
      <c r="T287" s="81" t="str">
        <f>IF(scriv!Q249&lt;&gt;"",scriv!Q249,"")</f>
        <v/>
      </c>
      <c r="U287" s="81" t="str">
        <f>IF(scriv!R249&lt;&gt;"",scriv!R249,"")</f>
        <v/>
      </c>
      <c r="V287" s="81" t="str">
        <f>IF(scriv!S249&lt;&gt;"",scriv!S249,"")</f>
        <v/>
      </c>
      <c r="W287" s="81" t="str">
        <f>IF(scriv!T249&lt;&gt;"",scriv!T249,"")</f>
        <v/>
      </c>
      <c r="X287" s="81" t="str">
        <f>IF($E287="",
( IF(scriv!AD249&lt;&gt;"", LEFT( scriv!AD249, FIND(",",scriv!AD249)-1) &amp; "=" &amp; $AH287 &amp; RIGHT( scriv!AD249, LEN(scriv!AD249) + 1 - FIND(",",scriv!AD249)),
  IF($X$36&lt;&gt;"",LEFT( X$36, FIND(",",X$36)-1) &amp; "=" &amp; $AH287 &amp; RIGHT( X$36, LEN(X$36) + 1 - FIND(",",X$36)),""))),
IF(scriv!M249&lt;&gt;"", LEFT( scriv!M249, FIND(",",scriv!M249)-1) &amp; "=" &amp; $AH287 &amp; RIGHT( scriv!M249, LEN(scriv!M249) + 1 - FIND(",",scriv!M249)),
LEFT( X$37, FIND(",",X$37)-1) &amp; "=" &amp; $AH287 &amp; RIGHT( X$37, LEN(X$37) + 1 - FIND(",",X$37))))</f>
        <v>fadeOn=,0.6</v>
      </c>
      <c r="Y287" s="81" t="str">
        <f>IF($E287="",
( IF(scriv!AE249&lt;&gt;"", LEFT( scriv!AE249, FIND(",",scriv!AE249)-1) &amp; "=" &amp; $AH287 &amp; RIGHT( scriv!AE249, LEN(scriv!AE249) + 1 - FIND(",",scriv!AE249)),
  IF($Y$36&lt;&gt;"",LEFT( Y$36, FIND(",",Y$36)-1) &amp; "=" &amp; $AH287 &amp; RIGHT( Y$36, LEN(Y$36) + 1 - FIND(",",Y$36)),""))),
IF(scriv!N249&lt;&gt;"", LEFT( scriv!N249, FIND(",",scriv!N249)-1) &amp; "=" &amp; $AH287 &amp; RIGHT( scriv!N249, LEN(scriv!N249) + 1 - FIND(",",scriv!N249)),
LEFT( Y$37, FIND(",",Y$37)-1) &amp; "=" &amp; $AH287 &amp; RIGHT( Y$37, LEN(Y$37) + 1 - FIND(",",Y$37))))</f>
        <v>fadeOff=,0.6</v>
      </c>
      <c r="Z287" s="81" t="str">
        <f>IF($E287="",
( IF(scriv!AF249&lt;&gt;"", LEFT( scriv!AF249, FIND(",",scriv!AF249)-1) &amp; "=" &amp; $AH287 &amp; RIGHT( scriv!AF249, LEN(scriv!AF249) + 1 - FIND(",",scriv!AF249)),
  IF($Z$36&lt;&gt;"",LEFT( Z$36, FIND(",",Z$36)-1) &amp; "=" &amp; $AH287 &amp; RIGHT( Z$36, LEN(Z$36) + 1 - FIND(",",Z$36)),""))),
IF(scriv!O249&lt;&gt;"", LEFT( scriv!O249, FIND(",",scriv!O249)-1) &amp; "=" &amp; $AH287 &amp; RIGHT( scriv!O249, LEN(scriv!O249) + 1 - FIND(",",scriv!O249)),
LEFT( Z$37, FIND(",",Z$37)-1) &amp; "=" &amp; $AH287 &amp; RIGHT( Z$37, LEN(Z$37) + 1 - FIND(",",Z$37))))</f>
        <v>drawOpen=,1.2</v>
      </c>
      <c r="AA287" s="81" t="str">
        <f>IF($E287="",
( IF(scriv!AG249&lt;&gt;"", LEFT( scriv!AG249, FIND(",",scriv!AG249)-1) &amp; "=" &amp; $AH287 &amp; RIGHT( scriv!AG249, LEN(scriv!AG249) + 1 - FIND(",",scriv!AG249)),
  IF($AA$36&lt;&gt;"",LEFT( AA$36, FIND(",",AA$36)-1) &amp; "=" &amp; $AH287 &amp; RIGHT( AA$36, LEN(AA$36) + 1 - FIND(",",AA$36)),""))),
IF(scriv!P249&lt;&gt;"", LEFT( scriv!P249, FIND(",",scriv!P249)-1) &amp; "=" &amp; $AH287 &amp; RIGHT( scriv!P249, LEN(scriv!P249) + 1 - FIND(",",scriv!P249)),
LEFT( AA$37, FIND(",",AA$37)-1) &amp; "=" &amp; $AH287 &amp; RIGHT( AA$37, LEN(AA$37) + 1 - FIND(",",AA$37))))</f>
        <v>drawClose=,1.2</v>
      </c>
      <c r="AB287" s="167" t="str">
        <f t="shared" si="163"/>
        <v>noTitle</v>
      </c>
      <c r="AC287" s="167"/>
      <c r="AD287" s="45"/>
      <c r="AE287" s="168"/>
      <c r="AF287" s="169">
        <f>IF(D287="",scriv!B249,"")</f>
        <v>0</v>
      </c>
      <c r="AG287" s="170" t="str">
        <f t="shared" si="170"/>
        <v/>
      </c>
      <c r="AH287" s="169" t="str">
        <f t="shared" si="171"/>
        <v/>
      </c>
      <c r="AI287" s="169" t="str">
        <f t="shared" si="172"/>
        <v/>
      </c>
      <c r="AJ287" s="86">
        <f>ROUNDDOWN( (LEN(scriv!B249)+1) / 2, 0 )</f>
        <v>0</v>
      </c>
      <c r="AK287" s="82">
        <f t="shared" si="173"/>
        <v>0</v>
      </c>
      <c r="AL287" s="82" t="str">
        <f t="shared" si="174"/>
        <v>-</v>
      </c>
      <c r="AM287" s="82" t="str">
        <f t="shared" si="175"/>
        <v>-</v>
      </c>
      <c r="AN287" s="82" t="str">
        <f t="shared" si="176"/>
        <v>-</v>
      </c>
      <c r="AO287" s="82" t="str">
        <f t="shared" si="177"/>
        <v>-</v>
      </c>
      <c r="AP287" s="82" t="str">
        <f t="shared" si="178"/>
        <v>-</v>
      </c>
      <c r="AQ287" s="82" t="str">
        <f t="shared" si="179"/>
        <v>-</v>
      </c>
      <c r="AR287" s="82" t="str">
        <f t="shared" si="180"/>
        <v>-</v>
      </c>
      <c r="AT287" s="82">
        <f t="shared" si="181"/>
        <v>10</v>
      </c>
      <c r="AU287" s="82" t="str">
        <f ca="1">IF(    MAX(OFFSET(AL287,0,0,MATCH("-",AL287:AL$638,0))) = 0,"",
IFERROR(MAX(OFFSET(AL287,0,0,MATCH("-",AL287:AL$638,0))),""))</f>
        <v/>
      </c>
      <c r="AV287" s="82" t="str">
        <f ca="1">IF(    MAX(OFFSET(AM287,0,0,MATCH("-",AM287:AM$638,0))) = 0,"",
IFERROR(MAX(OFFSET(AM287,0,0,MATCH("-",AM287:AM$638,0))),""))</f>
        <v/>
      </c>
      <c r="AW287" s="82" t="str">
        <f ca="1">IF(    MAX(OFFSET(AN287,0,0,MATCH("-",AN287:AN$638,0))) = 0,"",
IFERROR(MAX(OFFSET(AN287,0,0,MATCH("-",AN287:AN$638,0))),""))</f>
        <v/>
      </c>
      <c r="AX287" s="82" t="str">
        <f ca="1">IF(    MAX(OFFSET(AO287,0,0,MATCH("-",AO287:AO$638,0))) = 0,"",
IFERROR(MAX(OFFSET(AO287,0,0,MATCH("-",AO287:AO$638,0))),""))</f>
        <v/>
      </c>
      <c r="AY287" s="82" t="str">
        <f ca="1">IF(    MAX(OFFSET(AP287,0,0,MATCH("-",AP287:AP$638,0))) = 0,"",
IFERROR(MAX(OFFSET(AP287,0,0,MATCH("-",AP287:AP$638,0))),""))</f>
        <v/>
      </c>
      <c r="AZ287" s="82" t="str">
        <f ca="1">IF(    MAX(OFFSET(AQ287,0,0,MATCH("-",AQ287:AQ$638,0))) = 0,"",
IFERROR(MAX(OFFSET(AQ287,0,0,MATCH("-",AQ287:AQ$638,0))),""))</f>
        <v/>
      </c>
      <c r="BA287" s="82" t="str">
        <f ca="1">IF(    MAX(OFFSET(AR287,0,0,MATCH("-",AR287:AR$638,0))) = 0,"",
IFERROR(MAX(OFFSET(AR287,0,0,MATCH("-",AR287:AR$638,0))),""))</f>
        <v/>
      </c>
      <c r="BB287" s="112">
        <f t="shared" ca="1" si="182"/>
        <v>-198</v>
      </c>
      <c r="BC287" s="111" t="str">
        <f t="shared" ca="1" si="183"/>
        <v>Radius</v>
      </c>
      <c r="BD287" s="112">
        <f t="shared" ca="1" si="184"/>
        <v>0</v>
      </c>
      <c r="BE287" s="111">
        <f t="shared" ca="1" si="185"/>
        <v>200</v>
      </c>
      <c r="BF287" s="113" t="e">
        <f t="shared" ca="1" si="186"/>
        <v>#VALUE!</v>
      </c>
      <c r="BG287" s="113" t="e">
        <f t="shared" ca="1" si="187"/>
        <v>#VALUE!</v>
      </c>
      <c r="BH287" s="112">
        <f t="shared" ca="1" si="188"/>
        <v>2000</v>
      </c>
      <c r="BI287" s="112">
        <f t="shared" ca="1" si="189"/>
        <v>200</v>
      </c>
      <c r="BJ287" s="157"/>
      <c r="BK287" s="157"/>
      <c r="BL287" s="158" t="str">
        <f>scriv!AI249</f>
        <v/>
      </c>
      <c r="BM287" s="157"/>
      <c r="BN287" s="157" t="str">
        <f t="shared" si="190"/>
        <v>node</v>
      </c>
      <c r="BO287" s="157"/>
      <c r="BP287" s="159">
        <f t="shared" ca="1" si="191"/>
        <v>0</v>
      </c>
      <c r="BQ287" s="159">
        <f t="shared" ca="1" si="192"/>
        <v>0</v>
      </c>
      <c r="BR287" s="159">
        <f t="shared" si="193"/>
        <v>1</v>
      </c>
      <c r="BS287" s="159" t="str">
        <f t="shared" si="194"/>
        <v>symbol</v>
      </c>
      <c r="BT287" s="157" t="str">
        <f ca="1">IF(scriv!V249&lt;&gt;"",scriv!V249,
IF(E287="",IFERROR(VLOOKUP(BL287,$AH$40:$BT$638,39,FALSE),$BT$36),
$BT$37))</f>
        <v>NodeSquare</v>
      </c>
      <c r="BU287" s="166">
        <f t="shared" ca="1" si="195"/>
        <v>2000</v>
      </c>
      <c r="BV287" s="166">
        <f t="shared" ca="1" si="196"/>
        <v>200</v>
      </c>
      <c r="BW287" s="166">
        <f t="shared" ca="1" si="197"/>
        <v>0</v>
      </c>
      <c r="BX287" s="166">
        <f t="shared" ca="1" si="198"/>
        <v>0</v>
      </c>
      <c r="BY287" s="180" t="str">
        <f t="shared" si="199"/>
        <v/>
      </c>
      <c r="BZ287" s="180" t="str">
        <f t="shared" si="200"/>
        <v/>
      </c>
      <c r="CA287" s="81" t="str">
        <f>IF(scriv!E249&lt;&gt;"",scriv!E249,"")</f>
        <v/>
      </c>
      <c r="CB287" s="82">
        <f t="shared" si="165"/>
        <v>0</v>
      </c>
      <c r="CC287" s="82">
        <f t="shared" si="201"/>
        <v>0</v>
      </c>
      <c r="CD287" s="82" t="str">
        <f t="shared" si="202"/>
        <v>-</v>
      </c>
      <c r="CE287" s="82" t="str">
        <f t="shared" si="203"/>
        <v>-</v>
      </c>
      <c r="CF287" s="82" t="str">
        <f t="shared" si="204"/>
        <v>-</v>
      </c>
      <c r="CG287" s="82" t="str">
        <f t="shared" si="205"/>
        <v>-</v>
      </c>
      <c r="CH287" s="82" t="str">
        <f t="shared" si="206"/>
        <v>-</v>
      </c>
      <c r="CI287" s="82" t="str">
        <f t="shared" si="207"/>
        <v>-</v>
      </c>
      <c r="CJ287" s="82" t="str">
        <f t="shared" si="208"/>
        <v>-</v>
      </c>
      <c r="CK287" s="82" t="str">
        <f t="shared" si="209"/>
        <v>-</v>
      </c>
    </row>
    <row r="288" spans="1:89" s="82" customFormat="1" ht="18" customHeight="1">
      <c r="A288" s="81" t="str">
        <f>scriv!AH250</f>
        <v/>
      </c>
      <c r="B288" s="81" t="str">
        <f>IF(scriv!D250&lt;&gt;"",scriv!D250,"")</f>
        <v/>
      </c>
      <c r="C288" s="81" t="str">
        <f>IF( scriv!AL250&lt;&gt;"", IF(D288&lt;&gt;"","connection ","")&amp;scriv!AL250,IF(D288&lt;&gt;"","connection",""))</f>
        <v/>
      </c>
      <c r="D288" s="82" t="str">
        <f>scriv!AJ250</f>
        <v/>
      </c>
      <c r="E288" s="82" t="str">
        <f>scriv!AK250</f>
        <v/>
      </c>
      <c r="F288" s="156">
        <f>ROW()</f>
        <v>288</v>
      </c>
      <c r="I288" s="81" t="str">
        <f>IF(scriv!AA250&lt;&gt;"",scriv!AA250,J288)</f>
        <v/>
      </c>
      <c r="J288" s="81" t="str">
        <f>IF(scriv!AB250&lt;&gt;"",scriv!AB250,"")</f>
        <v/>
      </c>
      <c r="K288" s="82" t="str">
        <f t="shared" si="166"/>
        <v>none</v>
      </c>
      <c r="L288" s="82" t="str">
        <f t="shared" si="167"/>
        <v>+++&amp;speakTT=</v>
      </c>
      <c r="M288" s="82" t="str">
        <f t="shared" si="164"/>
        <v>OpenClose</v>
      </c>
      <c r="N288" s="82" t="str">
        <f t="shared" si="168"/>
        <v/>
      </c>
      <c r="O288" s="119" t="str">
        <f t="shared" si="169"/>
        <v/>
      </c>
      <c r="P288" s="81" t="str">
        <f>IF(scriv!I250&lt;&gt;"",scriv!I250,"")</f>
        <v/>
      </c>
      <c r="Q288" s="81" t="str">
        <f>IF(scriv!J250&lt;&gt;"",scriv!J250,"")</f>
        <v/>
      </c>
      <c r="R288" s="81">
        <f>IF(scriv!K250&lt;&gt;"",scriv!K250,
IF(I288&lt;&gt;"",1,$R$36))</f>
        <v>0</v>
      </c>
      <c r="S288" s="81" t="str">
        <f>IF(scriv!L250&lt;&gt;"",scriv!L250,
IF(scriv!AB250&lt;&gt;"",$S$36,"none"))</f>
        <v>none</v>
      </c>
      <c r="T288" s="81" t="str">
        <f>IF(scriv!Q250&lt;&gt;"",scriv!Q250,"")</f>
        <v/>
      </c>
      <c r="U288" s="81" t="str">
        <f>IF(scriv!R250&lt;&gt;"",scriv!R250,"")</f>
        <v/>
      </c>
      <c r="V288" s="81" t="str">
        <f>IF(scriv!S250&lt;&gt;"",scriv!S250,"")</f>
        <v/>
      </c>
      <c r="W288" s="81" t="str">
        <f>IF(scriv!T250&lt;&gt;"",scriv!T250,"")</f>
        <v/>
      </c>
      <c r="X288" s="81" t="str">
        <f>IF($E288="",
( IF(scriv!AD250&lt;&gt;"", LEFT( scriv!AD250, FIND(",",scriv!AD250)-1) &amp; "=" &amp; $AH288 &amp; RIGHT( scriv!AD250, LEN(scriv!AD250) + 1 - FIND(",",scriv!AD250)),
  IF($X$36&lt;&gt;"",LEFT( X$36, FIND(",",X$36)-1) &amp; "=" &amp; $AH288 &amp; RIGHT( X$36, LEN(X$36) + 1 - FIND(",",X$36)),""))),
IF(scriv!M250&lt;&gt;"", LEFT( scriv!M250, FIND(",",scriv!M250)-1) &amp; "=" &amp; $AH288 &amp; RIGHT( scriv!M250, LEN(scriv!M250) + 1 - FIND(",",scriv!M250)),
LEFT( X$37, FIND(",",X$37)-1) &amp; "=" &amp; $AH288 &amp; RIGHT( X$37, LEN(X$37) + 1 - FIND(",",X$37))))</f>
        <v>fadeOn=,0.6</v>
      </c>
      <c r="Y288" s="81" t="str">
        <f>IF($E288="",
( IF(scriv!AE250&lt;&gt;"", LEFT( scriv!AE250, FIND(",",scriv!AE250)-1) &amp; "=" &amp; $AH288 &amp; RIGHT( scriv!AE250, LEN(scriv!AE250) + 1 - FIND(",",scriv!AE250)),
  IF($Y$36&lt;&gt;"",LEFT( Y$36, FIND(",",Y$36)-1) &amp; "=" &amp; $AH288 &amp; RIGHT( Y$36, LEN(Y$36) + 1 - FIND(",",Y$36)),""))),
IF(scriv!N250&lt;&gt;"", LEFT( scriv!N250, FIND(",",scriv!N250)-1) &amp; "=" &amp; $AH288 &amp; RIGHT( scriv!N250, LEN(scriv!N250) + 1 - FIND(",",scriv!N250)),
LEFT( Y$37, FIND(",",Y$37)-1) &amp; "=" &amp; $AH288 &amp; RIGHT( Y$37, LEN(Y$37) + 1 - FIND(",",Y$37))))</f>
        <v>fadeOff=,0.6</v>
      </c>
      <c r="Z288" s="81" t="str">
        <f>IF($E288="",
( IF(scriv!AF250&lt;&gt;"", LEFT( scriv!AF250, FIND(",",scriv!AF250)-1) &amp; "=" &amp; $AH288 &amp; RIGHT( scriv!AF250, LEN(scriv!AF250) + 1 - FIND(",",scriv!AF250)),
  IF($Z$36&lt;&gt;"",LEFT( Z$36, FIND(",",Z$36)-1) &amp; "=" &amp; $AH288 &amp; RIGHT( Z$36, LEN(Z$36) + 1 - FIND(",",Z$36)),""))),
IF(scriv!O250&lt;&gt;"", LEFT( scriv!O250, FIND(",",scriv!O250)-1) &amp; "=" &amp; $AH288 &amp; RIGHT( scriv!O250, LEN(scriv!O250) + 1 - FIND(",",scriv!O250)),
LEFT( Z$37, FIND(",",Z$37)-1) &amp; "=" &amp; $AH288 &amp; RIGHT( Z$37, LEN(Z$37) + 1 - FIND(",",Z$37))))</f>
        <v>drawOpen=,1.2</v>
      </c>
      <c r="AA288" s="81" t="str">
        <f>IF($E288="",
( IF(scriv!AG250&lt;&gt;"", LEFT( scriv!AG250, FIND(",",scriv!AG250)-1) &amp; "=" &amp; $AH288 &amp; RIGHT( scriv!AG250, LEN(scriv!AG250) + 1 - FIND(",",scriv!AG250)),
  IF($AA$36&lt;&gt;"",LEFT( AA$36, FIND(",",AA$36)-1) &amp; "=" &amp; $AH288 &amp; RIGHT( AA$36, LEN(AA$36) + 1 - FIND(",",AA$36)),""))),
IF(scriv!P250&lt;&gt;"", LEFT( scriv!P250, FIND(",",scriv!P250)-1) &amp; "=" &amp; $AH288 &amp; RIGHT( scriv!P250, LEN(scriv!P250) + 1 - FIND(",",scriv!P250)),
LEFT( AA$37, FIND(",",AA$37)-1) &amp; "=" &amp; $AH288 &amp; RIGHT( AA$37, LEN(AA$37) + 1 - FIND(",",AA$37))))</f>
        <v>drawClose=,1.2</v>
      </c>
      <c r="AB288" s="167" t="str">
        <f t="shared" si="163"/>
        <v>noTitle</v>
      </c>
      <c r="AC288" s="167"/>
      <c r="AD288" s="45"/>
      <c r="AE288" s="168"/>
      <c r="AF288" s="169">
        <f>IF(D288="",scriv!B250,"")</f>
        <v>0</v>
      </c>
      <c r="AG288" s="170" t="str">
        <f t="shared" si="170"/>
        <v/>
      </c>
      <c r="AH288" s="169" t="str">
        <f t="shared" si="171"/>
        <v/>
      </c>
      <c r="AI288" s="169" t="str">
        <f t="shared" si="172"/>
        <v/>
      </c>
      <c r="AJ288" s="86">
        <f>ROUNDDOWN( (LEN(scriv!B250)+1) / 2, 0 )</f>
        <v>0</v>
      </c>
      <c r="AK288" s="82">
        <f t="shared" si="173"/>
        <v>0</v>
      </c>
      <c r="AL288" s="82" t="str">
        <f t="shared" si="174"/>
        <v>-</v>
      </c>
      <c r="AM288" s="82" t="str">
        <f t="shared" si="175"/>
        <v>-</v>
      </c>
      <c r="AN288" s="82" t="str">
        <f t="shared" si="176"/>
        <v>-</v>
      </c>
      <c r="AO288" s="82" t="str">
        <f t="shared" si="177"/>
        <v>-</v>
      </c>
      <c r="AP288" s="82" t="str">
        <f t="shared" si="178"/>
        <v>-</v>
      </c>
      <c r="AQ288" s="82" t="str">
        <f t="shared" si="179"/>
        <v>-</v>
      </c>
      <c r="AR288" s="82" t="str">
        <f t="shared" si="180"/>
        <v>-</v>
      </c>
      <c r="AT288" s="82">
        <f t="shared" si="181"/>
        <v>10</v>
      </c>
      <c r="AU288" s="82" t="str">
        <f ca="1">IF(    MAX(OFFSET(AL288,0,0,MATCH("-",AL288:AL$638,0))) = 0,"",
IFERROR(MAX(OFFSET(AL288,0,0,MATCH("-",AL288:AL$638,0))),""))</f>
        <v/>
      </c>
      <c r="AV288" s="82" t="str">
        <f ca="1">IF(    MAX(OFFSET(AM288,0,0,MATCH("-",AM288:AM$638,0))) = 0,"",
IFERROR(MAX(OFFSET(AM288,0,0,MATCH("-",AM288:AM$638,0))),""))</f>
        <v/>
      </c>
      <c r="AW288" s="82" t="str">
        <f ca="1">IF(    MAX(OFFSET(AN288,0,0,MATCH("-",AN288:AN$638,0))) = 0,"",
IFERROR(MAX(OFFSET(AN288,0,0,MATCH("-",AN288:AN$638,0))),""))</f>
        <v/>
      </c>
      <c r="AX288" s="82" t="str">
        <f ca="1">IF(    MAX(OFFSET(AO288,0,0,MATCH("-",AO288:AO$638,0))) = 0,"",
IFERROR(MAX(OFFSET(AO288,0,0,MATCH("-",AO288:AO$638,0))),""))</f>
        <v/>
      </c>
      <c r="AY288" s="82" t="str">
        <f ca="1">IF(    MAX(OFFSET(AP288,0,0,MATCH("-",AP288:AP$638,0))) = 0,"",
IFERROR(MAX(OFFSET(AP288,0,0,MATCH("-",AP288:AP$638,0))),""))</f>
        <v/>
      </c>
      <c r="AZ288" s="82" t="str">
        <f ca="1">IF(    MAX(OFFSET(AQ288,0,0,MATCH("-",AQ288:AQ$638,0))) = 0,"",
IFERROR(MAX(OFFSET(AQ288,0,0,MATCH("-",AQ288:AQ$638,0))),""))</f>
        <v/>
      </c>
      <c r="BA288" s="82" t="str">
        <f ca="1">IF(    MAX(OFFSET(AR288,0,0,MATCH("-",AR288:AR$638,0))) = 0,"",
IFERROR(MAX(OFFSET(AR288,0,0,MATCH("-",AR288:AR$638,0))),""))</f>
        <v/>
      </c>
      <c r="BB288" s="112">
        <f t="shared" ca="1" si="182"/>
        <v>-198</v>
      </c>
      <c r="BC288" s="111" t="str">
        <f t="shared" ca="1" si="183"/>
        <v>Radius</v>
      </c>
      <c r="BD288" s="112">
        <f t="shared" ca="1" si="184"/>
        <v>0</v>
      </c>
      <c r="BE288" s="111">
        <f t="shared" ca="1" si="185"/>
        <v>200</v>
      </c>
      <c r="BF288" s="113" t="e">
        <f t="shared" ca="1" si="186"/>
        <v>#VALUE!</v>
      </c>
      <c r="BG288" s="113" t="e">
        <f t="shared" ca="1" si="187"/>
        <v>#VALUE!</v>
      </c>
      <c r="BH288" s="112">
        <f t="shared" ca="1" si="188"/>
        <v>2000</v>
      </c>
      <c r="BI288" s="112">
        <f t="shared" ca="1" si="189"/>
        <v>200</v>
      </c>
      <c r="BJ288" s="157"/>
      <c r="BK288" s="157"/>
      <c r="BL288" s="158" t="str">
        <f>scriv!AI250</f>
        <v/>
      </c>
      <c r="BM288" s="157"/>
      <c r="BN288" s="157" t="str">
        <f t="shared" si="190"/>
        <v>node</v>
      </c>
      <c r="BO288" s="157"/>
      <c r="BP288" s="159">
        <f t="shared" ca="1" si="191"/>
        <v>0</v>
      </c>
      <c r="BQ288" s="159">
        <f t="shared" ca="1" si="192"/>
        <v>0</v>
      </c>
      <c r="BR288" s="159">
        <f t="shared" si="193"/>
        <v>1</v>
      </c>
      <c r="BS288" s="159" t="str">
        <f t="shared" si="194"/>
        <v>symbol</v>
      </c>
      <c r="BT288" s="157" t="str">
        <f ca="1">IF(scriv!V250&lt;&gt;"",scriv!V250,
IF(E288="",IFERROR(VLOOKUP(BL288,$AH$40:$BT$638,39,FALSE),$BT$36),
$BT$37))</f>
        <v>NodeSquare</v>
      </c>
      <c r="BU288" s="166">
        <f t="shared" ca="1" si="195"/>
        <v>2000</v>
      </c>
      <c r="BV288" s="166">
        <f t="shared" ca="1" si="196"/>
        <v>200</v>
      </c>
      <c r="BW288" s="166">
        <f t="shared" ca="1" si="197"/>
        <v>0</v>
      </c>
      <c r="BX288" s="166">
        <f t="shared" ca="1" si="198"/>
        <v>0</v>
      </c>
      <c r="BY288" s="180" t="str">
        <f t="shared" si="199"/>
        <v/>
      </c>
      <c r="BZ288" s="180" t="str">
        <f t="shared" si="200"/>
        <v/>
      </c>
      <c r="CA288" s="81" t="str">
        <f>IF(scriv!E250&lt;&gt;"",scriv!E250,"")</f>
        <v/>
      </c>
      <c r="CB288" s="82">
        <f t="shared" si="165"/>
        <v>0</v>
      </c>
      <c r="CC288" s="82">
        <f t="shared" si="201"/>
        <v>0</v>
      </c>
      <c r="CD288" s="82" t="str">
        <f t="shared" si="202"/>
        <v>-</v>
      </c>
      <c r="CE288" s="82" t="str">
        <f t="shared" si="203"/>
        <v>-</v>
      </c>
      <c r="CF288" s="82" t="str">
        <f t="shared" si="204"/>
        <v>-</v>
      </c>
      <c r="CG288" s="82" t="str">
        <f t="shared" si="205"/>
        <v>-</v>
      </c>
      <c r="CH288" s="82" t="str">
        <f t="shared" si="206"/>
        <v>-</v>
      </c>
      <c r="CI288" s="82" t="str">
        <f t="shared" si="207"/>
        <v>-</v>
      </c>
      <c r="CJ288" s="82" t="str">
        <f t="shared" si="208"/>
        <v>-</v>
      </c>
      <c r="CK288" s="82" t="str">
        <f t="shared" si="209"/>
        <v>-</v>
      </c>
    </row>
    <row r="289" spans="1:89" s="82" customFormat="1" ht="18" customHeight="1">
      <c r="A289" s="81" t="str">
        <f>scriv!AH251</f>
        <v/>
      </c>
      <c r="B289" s="81" t="str">
        <f>IF(scriv!D251&lt;&gt;"",scriv!D251,"")</f>
        <v/>
      </c>
      <c r="C289" s="81" t="str">
        <f>IF( scriv!AL251&lt;&gt;"", IF(D289&lt;&gt;"","connection ","")&amp;scriv!AL251,IF(D289&lt;&gt;"","connection",""))</f>
        <v/>
      </c>
      <c r="D289" s="82" t="str">
        <f>scriv!AJ251</f>
        <v/>
      </c>
      <c r="E289" s="82" t="str">
        <f>scriv!AK251</f>
        <v/>
      </c>
      <c r="F289" s="156">
        <f>ROW()</f>
        <v>289</v>
      </c>
      <c r="I289" s="81" t="str">
        <f>IF(scriv!AA251&lt;&gt;"",scriv!AA251,J289)</f>
        <v/>
      </c>
      <c r="J289" s="81" t="str">
        <f>IF(scriv!AB251&lt;&gt;"",scriv!AB251,"")</f>
        <v/>
      </c>
      <c r="K289" s="82" t="str">
        <f t="shared" si="166"/>
        <v>none</v>
      </c>
      <c r="L289" s="82" t="str">
        <f t="shared" si="167"/>
        <v>+++&amp;speakTT=</v>
      </c>
      <c r="M289" s="82" t="str">
        <f t="shared" si="164"/>
        <v>OpenClose</v>
      </c>
      <c r="N289" s="82" t="str">
        <f t="shared" si="168"/>
        <v/>
      </c>
      <c r="O289" s="119" t="str">
        <f t="shared" si="169"/>
        <v/>
      </c>
      <c r="P289" s="81" t="str">
        <f>IF(scriv!I251&lt;&gt;"",scriv!I251,"")</f>
        <v/>
      </c>
      <c r="Q289" s="81" t="str">
        <f>IF(scriv!J251&lt;&gt;"",scriv!J251,"")</f>
        <v/>
      </c>
      <c r="R289" s="81">
        <f>IF(scriv!K251&lt;&gt;"",scriv!K251,
IF(I289&lt;&gt;"",1,$R$36))</f>
        <v>0</v>
      </c>
      <c r="S289" s="81" t="str">
        <f>IF(scriv!L251&lt;&gt;"",scriv!L251,
IF(scriv!AB251&lt;&gt;"",$S$36,"none"))</f>
        <v>none</v>
      </c>
      <c r="T289" s="81" t="str">
        <f>IF(scriv!Q251&lt;&gt;"",scriv!Q251,"")</f>
        <v/>
      </c>
      <c r="U289" s="81" t="str">
        <f>IF(scriv!R251&lt;&gt;"",scriv!R251,"")</f>
        <v/>
      </c>
      <c r="V289" s="81" t="str">
        <f>IF(scriv!S251&lt;&gt;"",scriv!S251,"")</f>
        <v/>
      </c>
      <c r="W289" s="81" t="str">
        <f>IF(scriv!T251&lt;&gt;"",scriv!T251,"")</f>
        <v/>
      </c>
      <c r="X289" s="81" t="str">
        <f>IF($E289="",
( IF(scriv!AD251&lt;&gt;"", LEFT( scriv!AD251, FIND(",",scriv!AD251)-1) &amp; "=" &amp; $AH289 &amp; RIGHT( scriv!AD251, LEN(scriv!AD251) + 1 - FIND(",",scriv!AD251)),
  IF($X$36&lt;&gt;"",LEFT( X$36, FIND(",",X$36)-1) &amp; "=" &amp; $AH289 &amp; RIGHT( X$36, LEN(X$36) + 1 - FIND(",",X$36)),""))),
IF(scriv!M251&lt;&gt;"", LEFT( scriv!M251, FIND(",",scriv!M251)-1) &amp; "=" &amp; $AH289 &amp; RIGHT( scriv!M251, LEN(scriv!M251) + 1 - FIND(",",scriv!M251)),
LEFT( X$37, FIND(",",X$37)-1) &amp; "=" &amp; $AH289 &amp; RIGHT( X$37, LEN(X$37) + 1 - FIND(",",X$37))))</f>
        <v>fadeOn=,0.6</v>
      </c>
      <c r="Y289" s="81" t="str">
        <f>IF($E289="",
( IF(scriv!AE251&lt;&gt;"", LEFT( scriv!AE251, FIND(",",scriv!AE251)-1) &amp; "=" &amp; $AH289 &amp; RIGHT( scriv!AE251, LEN(scriv!AE251) + 1 - FIND(",",scriv!AE251)),
  IF($Y$36&lt;&gt;"",LEFT( Y$36, FIND(",",Y$36)-1) &amp; "=" &amp; $AH289 &amp; RIGHT( Y$36, LEN(Y$36) + 1 - FIND(",",Y$36)),""))),
IF(scriv!N251&lt;&gt;"", LEFT( scriv!N251, FIND(",",scriv!N251)-1) &amp; "=" &amp; $AH289 &amp; RIGHT( scriv!N251, LEN(scriv!N251) + 1 - FIND(",",scriv!N251)),
LEFT( Y$37, FIND(",",Y$37)-1) &amp; "=" &amp; $AH289 &amp; RIGHT( Y$37, LEN(Y$37) + 1 - FIND(",",Y$37))))</f>
        <v>fadeOff=,0.6</v>
      </c>
      <c r="Z289" s="81" t="str">
        <f>IF($E289="",
( IF(scriv!AF251&lt;&gt;"", LEFT( scriv!AF251, FIND(",",scriv!AF251)-1) &amp; "=" &amp; $AH289 &amp; RIGHT( scriv!AF251, LEN(scriv!AF251) + 1 - FIND(",",scriv!AF251)),
  IF($Z$36&lt;&gt;"",LEFT( Z$36, FIND(",",Z$36)-1) &amp; "=" &amp; $AH289 &amp; RIGHT( Z$36, LEN(Z$36) + 1 - FIND(",",Z$36)),""))),
IF(scriv!O251&lt;&gt;"", LEFT( scriv!O251, FIND(",",scriv!O251)-1) &amp; "=" &amp; $AH289 &amp; RIGHT( scriv!O251, LEN(scriv!O251) + 1 - FIND(",",scriv!O251)),
LEFT( Z$37, FIND(",",Z$37)-1) &amp; "=" &amp; $AH289 &amp; RIGHT( Z$37, LEN(Z$37) + 1 - FIND(",",Z$37))))</f>
        <v>drawOpen=,1.2</v>
      </c>
      <c r="AA289" s="81" t="str">
        <f>IF($E289="",
( IF(scriv!AG251&lt;&gt;"", LEFT( scriv!AG251, FIND(",",scriv!AG251)-1) &amp; "=" &amp; $AH289 &amp; RIGHT( scriv!AG251, LEN(scriv!AG251) + 1 - FIND(",",scriv!AG251)),
  IF($AA$36&lt;&gt;"",LEFT( AA$36, FIND(",",AA$36)-1) &amp; "=" &amp; $AH289 &amp; RIGHT( AA$36, LEN(AA$36) + 1 - FIND(",",AA$36)),""))),
IF(scriv!P251&lt;&gt;"", LEFT( scriv!P251, FIND(",",scriv!P251)-1) &amp; "=" &amp; $AH289 &amp; RIGHT( scriv!P251, LEN(scriv!P251) + 1 - FIND(",",scriv!P251)),
LEFT( AA$37, FIND(",",AA$37)-1) &amp; "=" &amp; $AH289 &amp; RIGHT( AA$37, LEN(AA$37) + 1 - FIND(",",AA$37))))</f>
        <v>drawClose=,1.2</v>
      </c>
      <c r="AB289" s="167" t="str">
        <f t="shared" si="163"/>
        <v>noTitle</v>
      </c>
      <c r="AC289" s="167"/>
      <c r="AD289" s="45"/>
      <c r="AE289" s="168"/>
      <c r="AF289" s="169">
        <f>IF(D289="",scriv!B251,"")</f>
        <v>0</v>
      </c>
      <c r="AG289" s="170" t="str">
        <f t="shared" si="170"/>
        <v/>
      </c>
      <c r="AH289" s="169" t="str">
        <f t="shared" si="171"/>
        <v/>
      </c>
      <c r="AI289" s="169" t="str">
        <f t="shared" si="172"/>
        <v/>
      </c>
      <c r="AJ289" s="86">
        <f>ROUNDDOWN( (LEN(scriv!B251)+1) / 2, 0 )</f>
        <v>0</v>
      </c>
      <c r="AK289" s="82">
        <f t="shared" si="173"/>
        <v>0</v>
      </c>
      <c r="AL289" s="82" t="str">
        <f t="shared" si="174"/>
        <v>-</v>
      </c>
      <c r="AM289" s="82" t="str">
        <f t="shared" si="175"/>
        <v>-</v>
      </c>
      <c r="AN289" s="82" t="str">
        <f t="shared" si="176"/>
        <v>-</v>
      </c>
      <c r="AO289" s="82" t="str">
        <f t="shared" si="177"/>
        <v>-</v>
      </c>
      <c r="AP289" s="82" t="str">
        <f t="shared" si="178"/>
        <v>-</v>
      </c>
      <c r="AQ289" s="82" t="str">
        <f t="shared" si="179"/>
        <v>-</v>
      </c>
      <c r="AR289" s="82" t="str">
        <f t="shared" si="180"/>
        <v>-</v>
      </c>
      <c r="AT289" s="82">
        <f t="shared" si="181"/>
        <v>10</v>
      </c>
      <c r="AU289" s="82" t="str">
        <f ca="1">IF(    MAX(OFFSET(AL289,0,0,MATCH("-",AL289:AL$638,0))) = 0,"",
IFERROR(MAX(OFFSET(AL289,0,0,MATCH("-",AL289:AL$638,0))),""))</f>
        <v/>
      </c>
      <c r="AV289" s="82" t="str">
        <f ca="1">IF(    MAX(OFFSET(AM289,0,0,MATCH("-",AM289:AM$638,0))) = 0,"",
IFERROR(MAX(OFFSET(AM289,0,0,MATCH("-",AM289:AM$638,0))),""))</f>
        <v/>
      </c>
      <c r="AW289" s="82" t="str">
        <f ca="1">IF(    MAX(OFFSET(AN289,0,0,MATCH("-",AN289:AN$638,0))) = 0,"",
IFERROR(MAX(OFFSET(AN289,0,0,MATCH("-",AN289:AN$638,0))),""))</f>
        <v/>
      </c>
      <c r="AX289" s="82" t="str">
        <f ca="1">IF(    MAX(OFFSET(AO289,0,0,MATCH("-",AO289:AO$638,0))) = 0,"",
IFERROR(MAX(OFFSET(AO289,0,0,MATCH("-",AO289:AO$638,0))),""))</f>
        <v/>
      </c>
      <c r="AY289" s="82" t="str">
        <f ca="1">IF(    MAX(OFFSET(AP289,0,0,MATCH("-",AP289:AP$638,0))) = 0,"",
IFERROR(MAX(OFFSET(AP289,0,0,MATCH("-",AP289:AP$638,0))),""))</f>
        <v/>
      </c>
      <c r="AZ289" s="82" t="str">
        <f ca="1">IF(    MAX(OFFSET(AQ289,0,0,MATCH("-",AQ289:AQ$638,0))) = 0,"",
IFERROR(MAX(OFFSET(AQ289,0,0,MATCH("-",AQ289:AQ$638,0))),""))</f>
        <v/>
      </c>
      <c r="BA289" s="82" t="str">
        <f ca="1">IF(    MAX(OFFSET(AR289,0,0,MATCH("-",AR289:AR$638,0))) = 0,"",
IFERROR(MAX(OFFSET(AR289,0,0,MATCH("-",AR289:AR$638,0))),""))</f>
        <v/>
      </c>
      <c r="BB289" s="112">
        <f t="shared" ca="1" si="182"/>
        <v>-198</v>
      </c>
      <c r="BC289" s="111" t="str">
        <f t="shared" ca="1" si="183"/>
        <v>Radius</v>
      </c>
      <c r="BD289" s="112">
        <f t="shared" ca="1" si="184"/>
        <v>0</v>
      </c>
      <c r="BE289" s="111">
        <f t="shared" ca="1" si="185"/>
        <v>200</v>
      </c>
      <c r="BF289" s="113" t="e">
        <f t="shared" ca="1" si="186"/>
        <v>#VALUE!</v>
      </c>
      <c r="BG289" s="113" t="e">
        <f t="shared" ca="1" si="187"/>
        <v>#VALUE!</v>
      </c>
      <c r="BH289" s="112">
        <f t="shared" ca="1" si="188"/>
        <v>2000</v>
      </c>
      <c r="BI289" s="112">
        <f t="shared" ca="1" si="189"/>
        <v>200</v>
      </c>
      <c r="BJ289" s="157"/>
      <c r="BK289" s="157"/>
      <c r="BL289" s="158" t="str">
        <f>scriv!AI251</f>
        <v/>
      </c>
      <c r="BM289" s="157"/>
      <c r="BN289" s="157" t="str">
        <f t="shared" si="190"/>
        <v>node</v>
      </c>
      <c r="BO289" s="157"/>
      <c r="BP289" s="159">
        <f t="shared" ca="1" si="191"/>
        <v>0</v>
      </c>
      <c r="BQ289" s="159">
        <f t="shared" ca="1" si="192"/>
        <v>0</v>
      </c>
      <c r="BR289" s="159">
        <f t="shared" si="193"/>
        <v>1</v>
      </c>
      <c r="BS289" s="159" t="str">
        <f t="shared" si="194"/>
        <v>symbol</v>
      </c>
      <c r="BT289" s="157" t="str">
        <f ca="1">IF(scriv!V251&lt;&gt;"",scriv!V251,
IF(E289="",IFERROR(VLOOKUP(BL289,$AH$40:$BT$638,39,FALSE),$BT$36),
$BT$37))</f>
        <v>NodeSquare</v>
      </c>
      <c r="BU289" s="166">
        <f t="shared" ca="1" si="195"/>
        <v>2000</v>
      </c>
      <c r="BV289" s="166">
        <f t="shared" ca="1" si="196"/>
        <v>200</v>
      </c>
      <c r="BW289" s="166">
        <f t="shared" ca="1" si="197"/>
        <v>0</v>
      </c>
      <c r="BX289" s="166">
        <f t="shared" ca="1" si="198"/>
        <v>0</v>
      </c>
      <c r="BY289" s="180" t="str">
        <f t="shared" si="199"/>
        <v/>
      </c>
      <c r="BZ289" s="180" t="str">
        <f t="shared" si="200"/>
        <v/>
      </c>
      <c r="CA289" s="81" t="str">
        <f>IF(scriv!E251&lt;&gt;"",scriv!E251,"")</f>
        <v/>
      </c>
      <c r="CB289" s="82">
        <f t="shared" si="165"/>
        <v>0</v>
      </c>
      <c r="CC289" s="82">
        <f t="shared" si="201"/>
        <v>0</v>
      </c>
      <c r="CD289" s="82" t="str">
        <f t="shared" si="202"/>
        <v>-</v>
      </c>
      <c r="CE289" s="82" t="str">
        <f t="shared" si="203"/>
        <v>-</v>
      </c>
      <c r="CF289" s="82" t="str">
        <f t="shared" si="204"/>
        <v>-</v>
      </c>
      <c r="CG289" s="82" t="str">
        <f t="shared" si="205"/>
        <v>-</v>
      </c>
      <c r="CH289" s="82" t="str">
        <f t="shared" si="206"/>
        <v>-</v>
      </c>
      <c r="CI289" s="82" t="str">
        <f t="shared" si="207"/>
        <v>-</v>
      </c>
      <c r="CJ289" s="82" t="str">
        <f t="shared" si="208"/>
        <v>-</v>
      </c>
      <c r="CK289" s="82" t="str">
        <f t="shared" si="209"/>
        <v>-</v>
      </c>
    </row>
    <row r="290" spans="1:89" s="82" customFormat="1" ht="18" customHeight="1">
      <c r="A290" s="81" t="str">
        <f>scriv!AH252</f>
        <v/>
      </c>
      <c r="B290" s="81" t="str">
        <f>IF(scriv!D252&lt;&gt;"",scriv!D252,"")</f>
        <v/>
      </c>
      <c r="C290" s="81" t="str">
        <f>IF( scriv!AL252&lt;&gt;"", IF(D290&lt;&gt;"","connection ","")&amp;scriv!AL252,IF(D290&lt;&gt;"","connection",""))</f>
        <v/>
      </c>
      <c r="D290" s="82" t="str">
        <f>scriv!AJ252</f>
        <v/>
      </c>
      <c r="E290" s="82" t="str">
        <f>scriv!AK252</f>
        <v/>
      </c>
      <c r="F290" s="156">
        <f>ROW()</f>
        <v>290</v>
      </c>
      <c r="I290" s="81" t="str">
        <f>IF(scriv!AA252&lt;&gt;"",scriv!AA252,J290)</f>
        <v/>
      </c>
      <c r="J290" s="81" t="str">
        <f>IF(scriv!AB252&lt;&gt;"",scriv!AB252,"")</f>
        <v/>
      </c>
      <c r="K290" s="82" t="str">
        <f t="shared" si="166"/>
        <v>none</v>
      </c>
      <c r="L290" s="82" t="str">
        <f t="shared" si="167"/>
        <v>+++&amp;speakTT=</v>
      </c>
      <c r="M290" s="82" t="str">
        <f t="shared" si="164"/>
        <v>OpenClose</v>
      </c>
      <c r="N290" s="82" t="str">
        <f t="shared" si="168"/>
        <v/>
      </c>
      <c r="O290" s="119" t="str">
        <f t="shared" si="169"/>
        <v/>
      </c>
      <c r="P290" s="81" t="str">
        <f>IF(scriv!I252&lt;&gt;"",scriv!I252,"")</f>
        <v/>
      </c>
      <c r="Q290" s="81" t="str">
        <f>IF(scriv!J252&lt;&gt;"",scriv!J252,"")</f>
        <v/>
      </c>
      <c r="R290" s="81">
        <f>IF(scriv!K252&lt;&gt;"",scriv!K252,
IF(I290&lt;&gt;"",1,$R$36))</f>
        <v>0</v>
      </c>
      <c r="S290" s="81" t="str">
        <f>IF(scriv!L252&lt;&gt;"",scriv!L252,
IF(scriv!AB252&lt;&gt;"",$S$36,"none"))</f>
        <v>none</v>
      </c>
      <c r="T290" s="81" t="str">
        <f>IF(scriv!Q252&lt;&gt;"",scriv!Q252,"")</f>
        <v/>
      </c>
      <c r="U290" s="81" t="str">
        <f>IF(scriv!R252&lt;&gt;"",scriv!R252,"")</f>
        <v/>
      </c>
      <c r="V290" s="81" t="str">
        <f>IF(scriv!S252&lt;&gt;"",scriv!S252,"")</f>
        <v/>
      </c>
      <c r="W290" s="81" t="str">
        <f>IF(scriv!T252&lt;&gt;"",scriv!T252,"")</f>
        <v/>
      </c>
      <c r="X290" s="81" t="str">
        <f>IF($E290="",
( IF(scriv!AD252&lt;&gt;"", LEFT( scriv!AD252, FIND(",",scriv!AD252)-1) &amp; "=" &amp; $AH290 &amp; RIGHT( scriv!AD252, LEN(scriv!AD252) + 1 - FIND(",",scriv!AD252)),
  IF($X$36&lt;&gt;"",LEFT( X$36, FIND(",",X$36)-1) &amp; "=" &amp; $AH290 &amp; RIGHT( X$36, LEN(X$36) + 1 - FIND(",",X$36)),""))),
IF(scriv!M252&lt;&gt;"", LEFT( scriv!M252, FIND(",",scriv!M252)-1) &amp; "=" &amp; $AH290 &amp; RIGHT( scriv!M252, LEN(scriv!M252) + 1 - FIND(",",scriv!M252)),
LEFT( X$37, FIND(",",X$37)-1) &amp; "=" &amp; $AH290 &amp; RIGHT( X$37, LEN(X$37) + 1 - FIND(",",X$37))))</f>
        <v>fadeOn=,0.6</v>
      </c>
      <c r="Y290" s="81" t="str">
        <f>IF($E290="",
( IF(scriv!AE252&lt;&gt;"", LEFT( scriv!AE252, FIND(",",scriv!AE252)-1) &amp; "=" &amp; $AH290 &amp; RIGHT( scriv!AE252, LEN(scriv!AE252) + 1 - FIND(",",scriv!AE252)),
  IF($Y$36&lt;&gt;"",LEFT( Y$36, FIND(",",Y$36)-1) &amp; "=" &amp; $AH290 &amp; RIGHT( Y$36, LEN(Y$36) + 1 - FIND(",",Y$36)),""))),
IF(scriv!N252&lt;&gt;"", LEFT( scriv!N252, FIND(",",scriv!N252)-1) &amp; "=" &amp; $AH290 &amp; RIGHT( scriv!N252, LEN(scriv!N252) + 1 - FIND(",",scriv!N252)),
LEFT( Y$37, FIND(",",Y$37)-1) &amp; "=" &amp; $AH290 &amp; RIGHT( Y$37, LEN(Y$37) + 1 - FIND(",",Y$37))))</f>
        <v>fadeOff=,0.6</v>
      </c>
      <c r="Z290" s="81" t="str">
        <f>IF($E290="",
( IF(scriv!AF252&lt;&gt;"", LEFT( scriv!AF252, FIND(",",scriv!AF252)-1) &amp; "=" &amp; $AH290 &amp; RIGHT( scriv!AF252, LEN(scriv!AF252) + 1 - FIND(",",scriv!AF252)),
  IF($Z$36&lt;&gt;"",LEFT( Z$36, FIND(",",Z$36)-1) &amp; "=" &amp; $AH290 &amp; RIGHT( Z$36, LEN(Z$36) + 1 - FIND(",",Z$36)),""))),
IF(scriv!O252&lt;&gt;"", LEFT( scriv!O252, FIND(",",scriv!O252)-1) &amp; "=" &amp; $AH290 &amp; RIGHT( scriv!O252, LEN(scriv!O252) + 1 - FIND(",",scriv!O252)),
LEFT( Z$37, FIND(",",Z$37)-1) &amp; "=" &amp; $AH290 &amp; RIGHT( Z$37, LEN(Z$37) + 1 - FIND(",",Z$37))))</f>
        <v>drawOpen=,1.2</v>
      </c>
      <c r="AA290" s="81" t="str">
        <f>IF($E290="",
( IF(scriv!AG252&lt;&gt;"", LEFT( scriv!AG252, FIND(",",scriv!AG252)-1) &amp; "=" &amp; $AH290 &amp; RIGHT( scriv!AG252, LEN(scriv!AG252) + 1 - FIND(",",scriv!AG252)),
  IF($AA$36&lt;&gt;"",LEFT( AA$36, FIND(",",AA$36)-1) &amp; "=" &amp; $AH290 &amp; RIGHT( AA$36, LEN(AA$36) + 1 - FIND(",",AA$36)),""))),
IF(scriv!P252&lt;&gt;"", LEFT( scriv!P252, FIND(",",scriv!P252)-1) &amp; "=" &amp; $AH290 &amp; RIGHT( scriv!P252, LEN(scriv!P252) + 1 - FIND(",",scriv!P252)),
LEFT( AA$37, FIND(",",AA$37)-1) &amp; "=" &amp; $AH290 &amp; RIGHT( AA$37, LEN(AA$37) + 1 - FIND(",",AA$37))))</f>
        <v>drawClose=,1.2</v>
      </c>
      <c r="AB290" s="167" t="str">
        <f t="shared" si="163"/>
        <v>noTitle</v>
      </c>
      <c r="AC290" s="167"/>
      <c r="AD290" s="45"/>
      <c r="AE290" s="168"/>
      <c r="AF290" s="169">
        <f>IF(D290="",scriv!B252,"")</f>
        <v>0</v>
      </c>
      <c r="AG290" s="170" t="str">
        <f t="shared" si="170"/>
        <v/>
      </c>
      <c r="AH290" s="169" t="str">
        <f t="shared" si="171"/>
        <v/>
      </c>
      <c r="AI290" s="169" t="str">
        <f t="shared" si="172"/>
        <v/>
      </c>
      <c r="AJ290" s="86">
        <f>ROUNDDOWN( (LEN(scriv!B252)+1) / 2, 0 )</f>
        <v>0</v>
      </c>
      <c r="AK290" s="82">
        <f t="shared" si="173"/>
        <v>0</v>
      </c>
      <c r="AL290" s="82" t="str">
        <f t="shared" si="174"/>
        <v>-</v>
      </c>
      <c r="AM290" s="82" t="str">
        <f t="shared" si="175"/>
        <v>-</v>
      </c>
      <c r="AN290" s="82" t="str">
        <f t="shared" si="176"/>
        <v>-</v>
      </c>
      <c r="AO290" s="82" t="str">
        <f t="shared" si="177"/>
        <v>-</v>
      </c>
      <c r="AP290" s="82" t="str">
        <f t="shared" si="178"/>
        <v>-</v>
      </c>
      <c r="AQ290" s="82" t="str">
        <f t="shared" si="179"/>
        <v>-</v>
      </c>
      <c r="AR290" s="82" t="str">
        <f t="shared" si="180"/>
        <v>-</v>
      </c>
      <c r="AT290" s="82">
        <f t="shared" si="181"/>
        <v>10</v>
      </c>
      <c r="AU290" s="82" t="str">
        <f ca="1">IF(    MAX(OFFSET(AL290,0,0,MATCH("-",AL290:AL$638,0))) = 0,"",
IFERROR(MAX(OFFSET(AL290,0,0,MATCH("-",AL290:AL$638,0))),""))</f>
        <v/>
      </c>
      <c r="AV290" s="82" t="str">
        <f ca="1">IF(    MAX(OFFSET(AM290,0,0,MATCH("-",AM290:AM$638,0))) = 0,"",
IFERROR(MAX(OFFSET(AM290,0,0,MATCH("-",AM290:AM$638,0))),""))</f>
        <v/>
      </c>
      <c r="AW290" s="82" t="str">
        <f ca="1">IF(    MAX(OFFSET(AN290,0,0,MATCH("-",AN290:AN$638,0))) = 0,"",
IFERROR(MAX(OFFSET(AN290,0,0,MATCH("-",AN290:AN$638,0))),""))</f>
        <v/>
      </c>
      <c r="AX290" s="82" t="str">
        <f ca="1">IF(    MAX(OFFSET(AO290,0,0,MATCH("-",AO290:AO$638,0))) = 0,"",
IFERROR(MAX(OFFSET(AO290,0,0,MATCH("-",AO290:AO$638,0))),""))</f>
        <v/>
      </c>
      <c r="AY290" s="82" t="str">
        <f ca="1">IF(    MAX(OFFSET(AP290,0,0,MATCH("-",AP290:AP$638,0))) = 0,"",
IFERROR(MAX(OFFSET(AP290,0,0,MATCH("-",AP290:AP$638,0))),""))</f>
        <v/>
      </c>
      <c r="AZ290" s="82" t="str">
        <f ca="1">IF(    MAX(OFFSET(AQ290,0,0,MATCH("-",AQ290:AQ$638,0))) = 0,"",
IFERROR(MAX(OFFSET(AQ290,0,0,MATCH("-",AQ290:AQ$638,0))),""))</f>
        <v/>
      </c>
      <c r="BA290" s="82" t="str">
        <f ca="1">IF(    MAX(OFFSET(AR290,0,0,MATCH("-",AR290:AR$638,0))) = 0,"",
IFERROR(MAX(OFFSET(AR290,0,0,MATCH("-",AR290:AR$638,0))),""))</f>
        <v/>
      </c>
      <c r="BB290" s="112">
        <f t="shared" ca="1" si="182"/>
        <v>-198</v>
      </c>
      <c r="BC290" s="111" t="str">
        <f t="shared" ca="1" si="183"/>
        <v>Radius</v>
      </c>
      <c r="BD290" s="112">
        <f t="shared" ca="1" si="184"/>
        <v>0</v>
      </c>
      <c r="BE290" s="111">
        <f t="shared" ca="1" si="185"/>
        <v>200</v>
      </c>
      <c r="BF290" s="113" t="e">
        <f t="shared" ca="1" si="186"/>
        <v>#VALUE!</v>
      </c>
      <c r="BG290" s="113" t="e">
        <f t="shared" ca="1" si="187"/>
        <v>#VALUE!</v>
      </c>
      <c r="BH290" s="112">
        <f t="shared" ca="1" si="188"/>
        <v>2000</v>
      </c>
      <c r="BI290" s="112">
        <f t="shared" ca="1" si="189"/>
        <v>200</v>
      </c>
      <c r="BJ290" s="157"/>
      <c r="BK290" s="157"/>
      <c r="BL290" s="158" t="str">
        <f>scriv!AI252</f>
        <v/>
      </c>
      <c r="BM290" s="157"/>
      <c r="BN290" s="157" t="str">
        <f t="shared" si="190"/>
        <v>node</v>
      </c>
      <c r="BO290" s="157"/>
      <c r="BP290" s="159">
        <f t="shared" ca="1" si="191"/>
        <v>0</v>
      </c>
      <c r="BQ290" s="159">
        <f t="shared" ca="1" si="192"/>
        <v>0</v>
      </c>
      <c r="BR290" s="159">
        <f t="shared" si="193"/>
        <v>1</v>
      </c>
      <c r="BS290" s="159" t="str">
        <f t="shared" si="194"/>
        <v>symbol</v>
      </c>
      <c r="BT290" s="157" t="str">
        <f ca="1">IF(scriv!V252&lt;&gt;"",scriv!V252,
IF(E290="",IFERROR(VLOOKUP(BL290,$AH$40:$BT$638,39,FALSE),$BT$36),
$BT$37))</f>
        <v>NodeSquare</v>
      </c>
      <c r="BU290" s="166">
        <f t="shared" ca="1" si="195"/>
        <v>2000</v>
      </c>
      <c r="BV290" s="166">
        <f t="shared" ca="1" si="196"/>
        <v>200</v>
      </c>
      <c r="BW290" s="166">
        <f t="shared" ca="1" si="197"/>
        <v>0</v>
      </c>
      <c r="BX290" s="166">
        <f t="shared" ca="1" si="198"/>
        <v>0</v>
      </c>
      <c r="BY290" s="180" t="str">
        <f t="shared" si="199"/>
        <v/>
      </c>
      <c r="BZ290" s="180" t="str">
        <f t="shared" si="200"/>
        <v/>
      </c>
      <c r="CA290" s="81" t="str">
        <f>IF(scriv!E252&lt;&gt;"",scriv!E252,"")</f>
        <v/>
      </c>
      <c r="CB290" s="82">
        <f t="shared" si="165"/>
        <v>0</v>
      </c>
      <c r="CC290" s="82">
        <f t="shared" si="201"/>
        <v>0</v>
      </c>
      <c r="CD290" s="82" t="str">
        <f t="shared" si="202"/>
        <v>-</v>
      </c>
      <c r="CE290" s="82" t="str">
        <f t="shared" si="203"/>
        <v>-</v>
      </c>
      <c r="CF290" s="82" t="str">
        <f t="shared" si="204"/>
        <v>-</v>
      </c>
      <c r="CG290" s="82" t="str">
        <f t="shared" si="205"/>
        <v>-</v>
      </c>
      <c r="CH290" s="82" t="str">
        <f t="shared" si="206"/>
        <v>-</v>
      </c>
      <c r="CI290" s="82" t="str">
        <f t="shared" si="207"/>
        <v>-</v>
      </c>
      <c r="CJ290" s="82" t="str">
        <f t="shared" si="208"/>
        <v>-</v>
      </c>
      <c r="CK290" s="82" t="str">
        <f t="shared" si="209"/>
        <v>-</v>
      </c>
    </row>
    <row r="291" spans="1:89" s="82" customFormat="1" ht="18" customHeight="1">
      <c r="A291" s="81" t="str">
        <f>scriv!AH253</f>
        <v/>
      </c>
      <c r="B291" s="81" t="str">
        <f>IF(scriv!D253&lt;&gt;"",scriv!D253,"")</f>
        <v/>
      </c>
      <c r="C291" s="81" t="str">
        <f>IF( scriv!AL253&lt;&gt;"", IF(D291&lt;&gt;"","connection ","")&amp;scriv!AL253,IF(D291&lt;&gt;"","connection",""))</f>
        <v/>
      </c>
      <c r="D291" s="82" t="str">
        <f>scriv!AJ253</f>
        <v/>
      </c>
      <c r="E291" s="82" t="str">
        <f>scriv!AK253</f>
        <v/>
      </c>
      <c r="F291" s="156">
        <f>ROW()</f>
        <v>291</v>
      </c>
      <c r="I291" s="81" t="str">
        <f>IF(scriv!AA253&lt;&gt;"",scriv!AA253,J291)</f>
        <v/>
      </c>
      <c r="J291" s="81" t="str">
        <f>IF(scriv!AB253&lt;&gt;"",scriv!AB253,"")</f>
        <v/>
      </c>
      <c r="K291" s="82" t="str">
        <f t="shared" si="166"/>
        <v>none</v>
      </c>
      <c r="L291" s="82" t="str">
        <f t="shared" si="167"/>
        <v>+++&amp;speakTT=</v>
      </c>
      <c r="M291" s="82" t="str">
        <f t="shared" si="164"/>
        <v>OpenClose</v>
      </c>
      <c r="N291" s="82" t="str">
        <f t="shared" si="168"/>
        <v/>
      </c>
      <c r="O291" s="119" t="str">
        <f t="shared" si="169"/>
        <v/>
      </c>
      <c r="P291" s="81" t="str">
        <f>IF(scriv!I253&lt;&gt;"",scriv!I253,"")</f>
        <v/>
      </c>
      <c r="Q291" s="81" t="str">
        <f>IF(scriv!J253&lt;&gt;"",scriv!J253,"")</f>
        <v/>
      </c>
      <c r="R291" s="81">
        <f>IF(scriv!K253&lt;&gt;"",scriv!K253,
IF(I291&lt;&gt;"",1,$R$36))</f>
        <v>0</v>
      </c>
      <c r="S291" s="81" t="str">
        <f>IF(scriv!L253&lt;&gt;"",scriv!L253,
IF(scriv!AB253&lt;&gt;"",$S$36,"none"))</f>
        <v>none</v>
      </c>
      <c r="T291" s="81" t="str">
        <f>IF(scriv!Q253&lt;&gt;"",scriv!Q253,"")</f>
        <v/>
      </c>
      <c r="U291" s="81" t="str">
        <f>IF(scriv!R253&lt;&gt;"",scriv!R253,"")</f>
        <v/>
      </c>
      <c r="V291" s="81" t="str">
        <f>IF(scriv!S253&lt;&gt;"",scriv!S253,"")</f>
        <v/>
      </c>
      <c r="W291" s="81" t="str">
        <f>IF(scriv!T253&lt;&gt;"",scriv!T253,"")</f>
        <v/>
      </c>
      <c r="X291" s="81" t="str">
        <f>IF($E291="",
( IF(scriv!AD253&lt;&gt;"", LEFT( scriv!AD253, FIND(",",scriv!AD253)-1) &amp; "=" &amp; $AH291 &amp; RIGHT( scriv!AD253, LEN(scriv!AD253) + 1 - FIND(",",scriv!AD253)),
  IF($X$36&lt;&gt;"",LEFT( X$36, FIND(",",X$36)-1) &amp; "=" &amp; $AH291 &amp; RIGHT( X$36, LEN(X$36) + 1 - FIND(",",X$36)),""))),
IF(scriv!M253&lt;&gt;"", LEFT( scriv!M253, FIND(",",scriv!M253)-1) &amp; "=" &amp; $AH291 &amp; RIGHT( scriv!M253, LEN(scriv!M253) + 1 - FIND(",",scriv!M253)),
LEFT( X$37, FIND(",",X$37)-1) &amp; "=" &amp; $AH291 &amp; RIGHT( X$37, LEN(X$37) + 1 - FIND(",",X$37))))</f>
        <v>fadeOn=,0.6</v>
      </c>
      <c r="Y291" s="81" t="str">
        <f>IF($E291="",
( IF(scriv!AE253&lt;&gt;"", LEFT( scriv!AE253, FIND(",",scriv!AE253)-1) &amp; "=" &amp; $AH291 &amp; RIGHT( scriv!AE253, LEN(scriv!AE253) + 1 - FIND(",",scriv!AE253)),
  IF($Y$36&lt;&gt;"",LEFT( Y$36, FIND(",",Y$36)-1) &amp; "=" &amp; $AH291 &amp; RIGHT( Y$36, LEN(Y$36) + 1 - FIND(",",Y$36)),""))),
IF(scriv!N253&lt;&gt;"", LEFT( scriv!N253, FIND(",",scriv!N253)-1) &amp; "=" &amp; $AH291 &amp; RIGHT( scriv!N253, LEN(scriv!N253) + 1 - FIND(",",scriv!N253)),
LEFT( Y$37, FIND(",",Y$37)-1) &amp; "=" &amp; $AH291 &amp; RIGHT( Y$37, LEN(Y$37) + 1 - FIND(",",Y$37))))</f>
        <v>fadeOff=,0.6</v>
      </c>
      <c r="Z291" s="81" t="str">
        <f>IF($E291="",
( IF(scriv!AF253&lt;&gt;"", LEFT( scriv!AF253, FIND(",",scriv!AF253)-1) &amp; "=" &amp; $AH291 &amp; RIGHT( scriv!AF253, LEN(scriv!AF253) + 1 - FIND(",",scriv!AF253)),
  IF($Z$36&lt;&gt;"",LEFT( Z$36, FIND(",",Z$36)-1) &amp; "=" &amp; $AH291 &amp; RIGHT( Z$36, LEN(Z$36) + 1 - FIND(",",Z$36)),""))),
IF(scriv!O253&lt;&gt;"", LEFT( scriv!O253, FIND(",",scriv!O253)-1) &amp; "=" &amp; $AH291 &amp; RIGHT( scriv!O253, LEN(scriv!O253) + 1 - FIND(",",scriv!O253)),
LEFT( Z$37, FIND(",",Z$37)-1) &amp; "=" &amp; $AH291 &amp; RIGHT( Z$37, LEN(Z$37) + 1 - FIND(",",Z$37))))</f>
        <v>drawOpen=,1.2</v>
      </c>
      <c r="AA291" s="81" t="str">
        <f>IF($E291="",
( IF(scriv!AG253&lt;&gt;"", LEFT( scriv!AG253, FIND(",",scriv!AG253)-1) &amp; "=" &amp; $AH291 &amp; RIGHT( scriv!AG253, LEN(scriv!AG253) + 1 - FIND(",",scriv!AG253)),
  IF($AA$36&lt;&gt;"",LEFT( AA$36, FIND(",",AA$36)-1) &amp; "=" &amp; $AH291 &amp; RIGHT( AA$36, LEN(AA$36) + 1 - FIND(",",AA$36)),""))),
IF(scriv!P253&lt;&gt;"", LEFT( scriv!P253, FIND(",",scriv!P253)-1) &amp; "=" &amp; $AH291 &amp; RIGHT( scriv!P253, LEN(scriv!P253) + 1 - FIND(",",scriv!P253)),
LEFT( AA$37, FIND(",",AA$37)-1) &amp; "=" &amp; $AH291 &amp; RIGHT( AA$37, LEN(AA$37) + 1 - FIND(",",AA$37))))</f>
        <v>drawClose=,1.2</v>
      </c>
      <c r="AB291" s="167" t="str">
        <f t="shared" si="163"/>
        <v>noTitle</v>
      </c>
      <c r="AC291" s="167"/>
      <c r="AD291" s="45"/>
      <c r="AE291" s="168"/>
      <c r="AF291" s="169">
        <f>IF(D291="",scriv!B253,"")</f>
        <v>0</v>
      </c>
      <c r="AG291" s="170" t="str">
        <f t="shared" si="170"/>
        <v/>
      </c>
      <c r="AH291" s="169" t="str">
        <f t="shared" si="171"/>
        <v/>
      </c>
      <c r="AI291" s="169" t="str">
        <f t="shared" si="172"/>
        <v/>
      </c>
      <c r="AJ291" s="86">
        <f>ROUNDDOWN( (LEN(scriv!B253)+1) / 2, 0 )</f>
        <v>0</v>
      </c>
      <c r="AK291" s="82">
        <f t="shared" si="173"/>
        <v>0</v>
      </c>
      <c r="AL291" s="82" t="str">
        <f t="shared" si="174"/>
        <v>-</v>
      </c>
      <c r="AM291" s="82" t="str">
        <f t="shared" si="175"/>
        <v>-</v>
      </c>
      <c r="AN291" s="82" t="str">
        <f t="shared" si="176"/>
        <v>-</v>
      </c>
      <c r="AO291" s="82" t="str">
        <f t="shared" si="177"/>
        <v>-</v>
      </c>
      <c r="AP291" s="82" t="str">
        <f t="shared" si="178"/>
        <v>-</v>
      </c>
      <c r="AQ291" s="82" t="str">
        <f t="shared" si="179"/>
        <v>-</v>
      </c>
      <c r="AR291" s="82" t="str">
        <f t="shared" si="180"/>
        <v>-</v>
      </c>
      <c r="AT291" s="82">
        <f t="shared" si="181"/>
        <v>10</v>
      </c>
      <c r="AU291" s="82" t="str">
        <f ca="1">IF(    MAX(OFFSET(AL291,0,0,MATCH("-",AL291:AL$638,0))) = 0,"",
IFERROR(MAX(OFFSET(AL291,0,0,MATCH("-",AL291:AL$638,0))),""))</f>
        <v/>
      </c>
      <c r="AV291" s="82" t="str">
        <f ca="1">IF(    MAX(OFFSET(AM291,0,0,MATCH("-",AM291:AM$638,0))) = 0,"",
IFERROR(MAX(OFFSET(AM291,0,0,MATCH("-",AM291:AM$638,0))),""))</f>
        <v/>
      </c>
      <c r="AW291" s="82" t="str">
        <f ca="1">IF(    MAX(OFFSET(AN291,0,0,MATCH("-",AN291:AN$638,0))) = 0,"",
IFERROR(MAX(OFFSET(AN291,0,0,MATCH("-",AN291:AN$638,0))),""))</f>
        <v/>
      </c>
      <c r="AX291" s="82" t="str">
        <f ca="1">IF(    MAX(OFFSET(AO291,0,0,MATCH("-",AO291:AO$638,0))) = 0,"",
IFERROR(MAX(OFFSET(AO291,0,0,MATCH("-",AO291:AO$638,0))),""))</f>
        <v/>
      </c>
      <c r="AY291" s="82" t="str">
        <f ca="1">IF(    MAX(OFFSET(AP291,0,0,MATCH("-",AP291:AP$638,0))) = 0,"",
IFERROR(MAX(OFFSET(AP291,0,0,MATCH("-",AP291:AP$638,0))),""))</f>
        <v/>
      </c>
      <c r="AZ291" s="82" t="str">
        <f ca="1">IF(    MAX(OFFSET(AQ291,0,0,MATCH("-",AQ291:AQ$638,0))) = 0,"",
IFERROR(MAX(OFFSET(AQ291,0,0,MATCH("-",AQ291:AQ$638,0))),""))</f>
        <v/>
      </c>
      <c r="BA291" s="82" t="str">
        <f ca="1">IF(    MAX(OFFSET(AR291,0,0,MATCH("-",AR291:AR$638,0))) = 0,"",
IFERROR(MAX(OFFSET(AR291,0,0,MATCH("-",AR291:AR$638,0))),""))</f>
        <v/>
      </c>
      <c r="BB291" s="112">
        <f t="shared" ca="1" si="182"/>
        <v>-198</v>
      </c>
      <c r="BC291" s="111" t="str">
        <f t="shared" ca="1" si="183"/>
        <v>Radius</v>
      </c>
      <c r="BD291" s="112">
        <f t="shared" ca="1" si="184"/>
        <v>0</v>
      </c>
      <c r="BE291" s="111">
        <f t="shared" ca="1" si="185"/>
        <v>200</v>
      </c>
      <c r="BF291" s="113" t="e">
        <f t="shared" ca="1" si="186"/>
        <v>#VALUE!</v>
      </c>
      <c r="BG291" s="113" t="e">
        <f t="shared" ca="1" si="187"/>
        <v>#VALUE!</v>
      </c>
      <c r="BH291" s="112">
        <f t="shared" ca="1" si="188"/>
        <v>2000</v>
      </c>
      <c r="BI291" s="112">
        <f t="shared" ca="1" si="189"/>
        <v>200</v>
      </c>
      <c r="BJ291" s="157"/>
      <c r="BK291" s="157"/>
      <c r="BL291" s="158" t="str">
        <f>scriv!AI253</f>
        <v/>
      </c>
      <c r="BM291" s="157"/>
      <c r="BN291" s="157" t="str">
        <f t="shared" si="190"/>
        <v>node</v>
      </c>
      <c r="BO291" s="157"/>
      <c r="BP291" s="159">
        <f t="shared" ca="1" si="191"/>
        <v>0</v>
      </c>
      <c r="BQ291" s="159">
        <f t="shared" ca="1" si="192"/>
        <v>0</v>
      </c>
      <c r="BR291" s="159">
        <f t="shared" si="193"/>
        <v>1</v>
      </c>
      <c r="BS291" s="159" t="str">
        <f t="shared" si="194"/>
        <v>symbol</v>
      </c>
      <c r="BT291" s="157" t="str">
        <f ca="1">IF(scriv!V253&lt;&gt;"",scriv!V253,
IF(E291="",IFERROR(VLOOKUP(BL291,$AH$40:$BT$638,39,FALSE),$BT$36),
$BT$37))</f>
        <v>NodeSquare</v>
      </c>
      <c r="BU291" s="166">
        <f t="shared" ca="1" si="195"/>
        <v>2000</v>
      </c>
      <c r="BV291" s="166">
        <f t="shared" ca="1" si="196"/>
        <v>200</v>
      </c>
      <c r="BW291" s="166">
        <f t="shared" ca="1" si="197"/>
        <v>0</v>
      </c>
      <c r="BX291" s="166">
        <f t="shared" ca="1" si="198"/>
        <v>0</v>
      </c>
      <c r="BY291" s="180" t="str">
        <f t="shared" si="199"/>
        <v/>
      </c>
      <c r="BZ291" s="180" t="str">
        <f t="shared" si="200"/>
        <v/>
      </c>
      <c r="CA291" s="81" t="str">
        <f>IF(scriv!E253&lt;&gt;"",scriv!E253,"")</f>
        <v/>
      </c>
      <c r="CB291" s="82">
        <f t="shared" si="165"/>
        <v>0</v>
      </c>
      <c r="CC291" s="82">
        <f t="shared" si="201"/>
        <v>0</v>
      </c>
      <c r="CD291" s="82" t="str">
        <f t="shared" si="202"/>
        <v>-</v>
      </c>
      <c r="CE291" s="82" t="str">
        <f t="shared" si="203"/>
        <v>-</v>
      </c>
      <c r="CF291" s="82" t="str">
        <f t="shared" si="204"/>
        <v>-</v>
      </c>
      <c r="CG291" s="82" t="str">
        <f t="shared" si="205"/>
        <v>-</v>
      </c>
      <c r="CH291" s="82" t="str">
        <f t="shared" si="206"/>
        <v>-</v>
      </c>
      <c r="CI291" s="82" t="str">
        <f t="shared" si="207"/>
        <v>-</v>
      </c>
      <c r="CJ291" s="82" t="str">
        <f t="shared" si="208"/>
        <v>-</v>
      </c>
      <c r="CK291" s="82" t="str">
        <f t="shared" si="209"/>
        <v>-</v>
      </c>
    </row>
    <row r="292" spans="1:89" s="82" customFormat="1" ht="18" customHeight="1">
      <c r="A292" s="81" t="str">
        <f>scriv!AH254</f>
        <v/>
      </c>
      <c r="B292" s="81" t="str">
        <f>IF(scriv!D254&lt;&gt;"",scriv!D254,"")</f>
        <v/>
      </c>
      <c r="C292" s="81" t="str">
        <f>IF( scriv!AL254&lt;&gt;"", IF(D292&lt;&gt;"","connection ","")&amp;scriv!AL254,IF(D292&lt;&gt;"","connection",""))</f>
        <v/>
      </c>
      <c r="D292" s="82" t="str">
        <f>scriv!AJ254</f>
        <v/>
      </c>
      <c r="E292" s="82" t="str">
        <f>scriv!AK254</f>
        <v/>
      </c>
      <c r="F292" s="156">
        <f>ROW()</f>
        <v>292</v>
      </c>
      <c r="I292" s="81" t="str">
        <f>IF(scriv!AA254&lt;&gt;"",scriv!AA254,J292)</f>
        <v/>
      </c>
      <c r="J292" s="81" t="str">
        <f>IF(scriv!AB254&lt;&gt;"",scriv!AB254,"")</f>
        <v/>
      </c>
      <c r="K292" s="82" t="str">
        <f t="shared" si="166"/>
        <v>none</v>
      </c>
      <c r="L292" s="82" t="str">
        <f t="shared" si="167"/>
        <v>+++&amp;speakTT=</v>
      </c>
      <c r="M292" s="82" t="str">
        <f t="shared" si="164"/>
        <v>OpenClose</v>
      </c>
      <c r="N292" s="82" t="str">
        <f t="shared" si="168"/>
        <v/>
      </c>
      <c r="O292" s="119" t="str">
        <f t="shared" si="169"/>
        <v/>
      </c>
      <c r="P292" s="81" t="str">
        <f>IF(scriv!I254&lt;&gt;"",scriv!I254,"")</f>
        <v/>
      </c>
      <c r="Q292" s="81" t="str">
        <f>IF(scriv!J254&lt;&gt;"",scriv!J254,"")</f>
        <v/>
      </c>
      <c r="R292" s="81">
        <f>IF(scriv!K254&lt;&gt;"",scriv!K254,
IF(I292&lt;&gt;"",1,$R$36))</f>
        <v>0</v>
      </c>
      <c r="S292" s="81" t="str">
        <f>IF(scriv!L254&lt;&gt;"",scriv!L254,
IF(scriv!AB254&lt;&gt;"",$S$36,"none"))</f>
        <v>none</v>
      </c>
      <c r="T292" s="81" t="str">
        <f>IF(scriv!Q254&lt;&gt;"",scriv!Q254,"")</f>
        <v/>
      </c>
      <c r="U292" s="81" t="str">
        <f>IF(scriv!R254&lt;&gt;"",scriv!R254,"")</f>
        <v/>
      </c>
      <c r="V292" s="81" t="str">
        <f>IF(scriv!S254&lt;&gt;"",scriv!S254,"")</f>
        <v/>
      </c>
      <c r="W292" s="81" t="str">
        <f>IF(scriv!T254&lt;&gt;"",scriv!T254,"")</f>
        <v/>
      </c>
      <c r="X292" s="81" t="str">
        <f>IF($E292="",
( IF(scriv!AD254&lt;&gt;"", LEFT( scriv!AD254, FIND(",",scriv!AD254)-1) &amp; "=" &amp; $AH292 &amp; RIGHT( scriv!AD254, LEN(scriv!AD254) + 1 - FIND(",",scriv!AD254)),
  IF($X$36&lt;&gt;"",LEFT( X$36, FIND(",",X$36)-1) &amp; "=" &amp; $AH292 &amp; RIGHT( X$36, LEN(X$36) + 1 - FIND(",",X$36)),""))),
IF(scriv!M254&lt;&gt;"", LEFT( scriv!M254, FIND(",",scriv!M254)-1) &amp; "=" &amp; $AH292 &amp; RIGHT( scriv!M254, LEN(scriv!M254) + 1 - FIND(",",scriv!M254)),
LEFT( X$37, FIND(",",X$37)-1) &amp; "=" &amp; $AH292 &amp; RIGHT( X$37, LEN(X$37) + 1 - FIND(",",X$37))))</f>
        <v>fadeOn=,0.6</v>
      </c>
      <c r="Y292" s="81" t="str">
        <f>IF($E292="",
( IF(scriv!AE254&lt;&gt;"", LEFT( scriv!AE254, FIND(",",scriv!AE254)-1) &amp; "=" &amp; $AH292 &amp; RIGHT( scriv!AE254, LEN(scriv!AE254) + 1 - FIND(",",scriv!AE254)),
  IF($Y$36&lt;&gt;"",LEFT( Y$36, FIND(",",Y$36)-1) &amp; "=" &amp; $AH292 &amp; RIGHT( Y$36, LEN(Y$36) + 1 - FIND(",",Y$36)),""))),
IF(scriv!N254&lt;&gt;"", LEFT( scriv!N254, FIND(",",scriv!N254)-1) &amp; "=" &amp; $AH292 &amp; RIGHT( scriv!N254, LEN(scriv!N254) + 1 - FIND(",",scriv!N254)),
LEFT( Y$37, FIND(",",Y$37)-1) &amp; "=" &amp; $AH292 &amp; RIGHT( Y$37, LEN(Y$37) + 1 - FIND(",",Y$37))))</f>
        <v>fadeOff=,0.6</v>
      </c>
      <c r="Z292" s="81" t="str">
        <f>IF($E292="",
( IF(scriv!AF254&lt;&gt;"", LEFT( scriv!AF254, FIND(",",scriv!AF254)-1) &amp; "=" &amp; $AH292 &amp; RIGHT( scriv!AF254, LEN(scriv!AF254) + 1 - FIND(",",scriv!AF254)),
  IF($Z$36&lt;&gt;"",LEFT( Z$36, FIND(",",Z$36)-1) &amp; "=" &amp; $AH292 &amp; RIGHT( Z$36, LEN(Z$36) + 1 - FIND(",",Z$36)),""))),
IF(scriv!O254&lt;&gt;"", LEFT( scriv!O254, FIND(",",scriv!O254)-1) &amp; "=" &amp; $AH292 &amp; RIGHT( scriv!O254, LEN(scriv!O254) + 1 - FIND(",",scriv!O254)),
LEFT( Z$37, FIND(",",Z$37)-1) &amp; "=" &amp; $AH292 &amp; RIGHT( Z$37, LEN(Z$37) + 1 - FIND(",",Z$37))))</f>
        <v>drawOpen=,1.2</v>
      </c>
      <c r="AA292" s="81" t="str">
        <f>IF($E292="",
( IF(scriv!AG254&lt;&gt;"", LEFT( scriv!AG254, FIND(",",scriv!AG254)-1) &amp; "=" &amp; $AH292 &amp; RIGHT( scriv!AG254, LEN(scriv!AG254) + 1 - FIND(",",scriv!AG254)),
  IF($AA$36&lt;&gt;"",LEFT( AA$36, FIND(",",AA$36)-1) &amp; "=" &amp; $AH292 &amp; RIGHT( AA$36, LEN(AA$36) + 1 - FIND(",",AA$36)),""))),
IF(scriv!P254&lt;&gt;"", LEFT( scriv!P254, FIND(",",scriv!P254)-1) &amp; "=" &amp; $AH292 &amp; RIGHT( scriv!P254, LEN(scriv!P254) + 1 - FIND(",",scriv!P254)),
LEFT( AA$37, FIND(",",AA$37)-1) &amp; "=" &amp; $AH292 &amp; RIGHT( AA$37, LEN(AA$37) + 1 - FIND(",",AA$37))))</f>
        <v>drawClose=,1.2</v>
      </c>
      <c r="AB292" s="167" t="str">
        <f t="shared" si="163"/>
        <v>noTitle</v>
      </c>
      <c r="AC292" s="167"/>
      <c r="AD292" s="45"/>
      <c r="AE292" s="168"/>
      <c r="AF292" s="169">
        <f>IF(D292="",scriv!B254,"")</f>
        <v>0</v>
      </c>
      <c r="AG292" s="170" t="str">
        <f t="shared" si="170"/>
        <v/>
      </c>
      <c r="AH292" s="169" t="str">
        <f t="shared" si="171"/>
        <v/>
      </c>
      <c r="AI292" s="169" t="str">
        <f t="shared" si="172"/>
        <v/>
      </c>
      <c r="AJ292" s="86">
        <f>ROUNDDOWN( (LEN(scriv!B254)+1) / 2, 0 )</f>
        <v>0</v>
      </c>
      <c r="AK292" s="82">
        <f t="shared" si="173"/>
        <v>0</v>
      </c>
      <c r="AL292" s="82" t="str">
        <f t="shared" si="174"/>
        <v>-</v>
      </c>
      <c r="AM292" s="82" t="str">
        <f t="shared" si="175"/>
        <v>-</v>
      </c>
      <c r="AN292" s="82" t="str">
        <f t="shared" si="176"/>
        <v>-</v>
      </c>
      <c r="AO292" s="82" t="str">
        <f t="shared" si="177"/>
        <v>-</v>
      </c>
      <c r="AP292" s="82" t="str">
        <f t="shared" si="178"/>
        <v>-</v>
      </c>
      <c r="AQ292" s="82" t="str">
        <f t="shared" si="179"/>
        <v>-</v>
      </c>
      <c r="AR292" s="82" t="str">
        <f t="shared" si="180"/>
        <v>-</v>
      </c>
      <c r="AT292" s="82">
        <f t="shared" si="181"/>
        <v>10</v>
      </c>
      <c r="AU292" s="82" t="str">
        <f ca="1">IF(    MAX(OFFSET(AL292,0,0,MATCH("-",AL292:AL$638,0))) = 0,"",
IFERROR(MAX(OFFSET(AL292,0,0,MATCH("-",AL292:AL$638,0))),""))</f>
        <v/>
      </c>
      <c r="AV292" s="82" t="str">
        <f ca="1">IF(    MAX(OFFSET(AM292,0,0,MATCH("-",AM292:AM$638,0))) = 0,"",
IFERROR(MAX(OFFSET(AM292,0,0,MATCH("-",AM292:AM$638,0))),""))</f>
        <v/>
      </c>
      <c r="AW292" s="82" t="str">
        <f ca="1">IF(    MAX(OFFSET(AN292,0,0,MATCH("-",AN292:AN$638,0))) = 0,"",
IFERROR(MAX(OFFSET(AN292,0,0,MATCH("-",AN292:AN$638,0))),""))</f>
        <v/>
      </c>
      <c r="AX292" s="82" t="str">
        <f ca="1">IF(    MAX(OFFSET(AO292,0,0,MATCH("-",AO292:AO$638,0))) = 0,"",
IFERROR(MAX(OFFSET(AO292,0,0,MATCH("-",AO292:AO$638,0))),""))</f>
        <v/>
      </c>
      <c r="AY292" s="82" t="str">
        <f ca="1">IF(    MAX(OFFSET(AP292,0,0,MATCH("-",AP292:AP$638,0))) = 0,"",
IFERROR(MAX(OFFSET(AP292,0,0,MATCH("-",AP292:AP$638,0))),""))</f>
        <v/>
      </c>
      <c r="AZ292" s="82" t="str">
        <f ca="1">IF(    MAX(OFFSET(AQ292,0,0,MATCH("-",AQ292:AQ$638,0))) = 0,"",
IFERROR(MAX(OFFSET(AQ292,0,0,MATCH("-",AQ292:AQ$638,0))),""))</f>
        <v/>
      </c>
      <c r="BA292" s="82" t="str">
        <f ca="1">IF(    MAX(OFFSET(AR292,0,0,MATCH("-",AR292:AR$638,0))) = 0,"",
IFERROR(MAX(OFFSET(AR292,0,0,MATCH("-",AR292:AR$638,0))),""))</f>
        <v/>
      </c>
      <c r="BB292" s="112">
        <f t="shared" ca="1" si="182"/>
        <v>-198</v>
      </c>
      <c r="BC292" s="111" t="str">
        <f t="shared" ca="1" si="183"/>
        <v>Radius</v>
      </c>
      <c r="BD292" s="112">
        <f t="shared" ca="1" si="184"/>
        <v>0</v>
      </c>
      <c r="BE292" s="111">
        <f t="shared" ca="1" si="185"/>
        <v>200</v>
      </c>
      <c r="BF292" s="113" t="e">
        <f t="shared" ca="1" si="186"/>
        <v>#VALUE!</v>
      </c>
      <c r="BG292" s="113" t="e">
        <f t="shared" ca="1" si="187"/>
        <v>#VALUE!</v>
      </c>
      <c r="BH292" s="112">
        <f t="shared" ca="1" si="188"/>
        <v>2000</v>
      </c>
      <c r="BI292" s="112">
        <f t="shared" ca="1" si="189"/>
        <v>200</v>
      </c>
      <c r="BJ292" s="157"/>
      <c r="BK292" s="157"/>
      <c r="BL292" s="158" t="str">
        <f>scriv!AI254</f>
        <v/>
      </c>
      <c r="BM292" s="157"/>
      <c r="BN292" s="157" t="str">
        <f t="shared" si="190"/>
        <v>node</v>
      </c>
      <c r="BO292" s="157"/>
      <c r="BP292" s="159">
        <f t="shared" ca="1" si="191"/>
        <v>0</v>
      </c>
      <c r="BQ292" s="159">
        <f t="shared" ca="1" si="192"/>
        <v>0</v>
      </c>
      <c r="BR292" s="159">
        <f t="shared" si="193"/>
        <v>1</v>
      </c>
      <c r="BS292" s="159" t="str">
        <f t="shared" si="194"/>
        <v>symbol</v>
      </c>
      <c r="BT292" s="157" t="str">
        <f ca="1">IF(scriv!V254&lt;&gt;"",scriv!V254,
IF(E292="",IFERROR(VLOOKUP(BL292,$AH$40:$BT$638,39,FALSE),$BT$36),
$BT$37))</f>
        <v>NodeSquare</v>
      </c>
      <c r="BU292" s="166">
        <f t="shared" ca="1" si="195"/>
        <v>2000</v>
      </c>
      <c r="BV292" s="166">
        <f t="shared" ca="1" si="196"/>
        <v>200</v>
      </c>
      <c r="BW292" s="166">
        <f t="shared" ca="1" si="197"/>
        <v>0</v>
      </c>
      <c r="BX292" s="166">
        <f t="shared" ca="1" si="198"/>
        <v>0</v>
      </c>
      <c r="BY292" s="180" t="str">
        <f t="shared" si="199"/>
        <v/>
      </c>
      <c r="BZ292" s="180" t="str">
        <f t="shared" si="200"/>
        <v/>
      </c>
      <c r="CA292" s="81" t="str">
        <f>IF(scriv!E254&lt;&gt;"",scriv!E254,"")</f>
        <v/>
      </c>
      <c r="CB292" s="82">
        <f t="shared" si="165"/>
        <v>0</v>
      </c>
      <c r="CC292" s="82">
        <f t="shared" si="201"/>
        <v>0</v>
      </c>
      <c r="CD292" s="82" t="str">
        <f t="shared" si="202"/>
        <v>-</v>
      </c>
      <c r="CE292" s="82" t="str">
        <f t="shared" si="203"/>
        <v>-</v>
      </c>
      <c r="CF292" s="82" t="str">
        <f t="shared" si="204"/>
        <v>-</v>
      </c>
      <c r="CG292" s="82" t="str">
        <f t="shared" si="205"/>
        <v>-</v>
      </c>
      <c r="CH292" s="82" t="str">
        <f t="shared" si="206"/>
        <v>-</v>
      </c>
      <c r="CI292" s="82" t="str">
        <f t="shared" si="207"/>
        <v>-</v>
      </c>
      <c r="CJ292" s="82" t="str">
        <f t="shared" si="208"/>
        <v>-</v>
      </c>
      <c r="CK292" s="82" t="str">
        <f t="shared" si="209"/>
        <v>-</v>
      </c>
    </row>
    <row r="293" spans="1:89" s="82" customFormat="1" ht="18" customHeight="1">
      <c r="A293" s="81" t="str">
        <f>scriv!AH255</f>
        <v/>
      </c>
      <c r="B293" s="81" t="str">
        <f>IF(scriv!D255&lt;&gt;"",scriv!D255,"")</f>
        <v/>
      </c>
      <c r="C293" s="81" t="str">
        <f>IF( scriv!AL255&lt;&gt;"", IF(D293&lt;&gt;"","connection ","")&amp;scriv!AL255,IF(D293&lt;&gt;"","connection",""))</f>
        <v/>
      </c>
      <c r="D293" s="82" t="str">
        <f>scriv!AJ255</f>
        <v/>
      </c>
      <c r="E293" s="82" t="str">
        <f>scriv!AK255</f>
        <v/>
      </c>
      <c r="F293" s="156">
        <f>ROW()</f>
        <v>293</v>
      </c>
      <c r="I293" s="81" t="str">
        <f>IF(scriv!AA255&lt;&gt;"",scriv!AA255,J293)</f>
        <v/>
      </c>
      <c r="J293" s="81" t="str">
        <f>IF(scriv!AB255&lt;&gt;"",scriv!AB255,"")</f>
        <v/>
      </c>
      <c r="K293" s="82" t="str">
        <f t="shared" si="166"/>
        <v>none</v>
      </c>
      <c r="L293" s="82" t="str">
        <f t="shared" si="167"/>
        <v>+++&amp;speakTT=</v>
      </c>
      <c r="M293" s="82" t="str">
        <f t="shared" si="164"/>
        <v>OpenClose</v>
      </c>
      <c r="N293" s="82" t="str">
        <f t="shared" si="168"/>
        <v/>
      </c>
      <c r="O293" s="119" t="str">
        <f t="shared" si="169"/>
        <v/>
      </c>
      <c r="P293" s="81" t="str">
        <f>IF(scriv!I255&lt;&gt;"",scriv!I255,"")</f>
        <v/>
      </c>
      <c r="Q293" s="81" t="str">
        <f>IF(scriv!J255&lt;&gt;"",scriv!J255,"")</f>
        <v/>
      </c>
      <c r="R293" s="81">
        <f>IF(scriv!K255&lt;&gt;"",scriv!K255,
IF(I293&lt;&gt;"",1,$R$36))</f>
        <v>0</v>
      </c>
      <c r="S293" s="81" t="str">
        <f>IF(scriv!L255&lt;&gt;"",scriv!L255,
IF(scriv!AB255&lt;&gt;"",$S$36,"none"))</f>
        <v>none</v>
      </c>
      <c r="T293" s="81" t="str">
        <f>IF(scriv!Q255&lt;&gt;"",scriv!Q255,"")</f>
        <v/>
      </c>
      <c r="U293" s="81" t="str">
        <f>IF(scriv!R255&lt;&gt;"",scriv!R255,"")</f>
        <v/>
      </c>
      <c r="V293" s="81" t="str">
        <f>IF(scriv!S255&lt;&gt;"",scriv!S255,"")</f>
        <v/>
      </c>
      <c r="W293" s="81" t="str">
        <f>IF(scriv!T255&lt;&gt;"",scriv!T255,"")</f>
        <v/>
      </c>
      <c r="X293" s="81" t="str">
        <f>IF($E293="",
( IF(scriv!AD255&lt;&gt;"", LEFT( scriv!AD255, FIND(",",scriv!AD255)-1) &amp; "=" &amp; $AH293 &amp; RIGHT( scriv!AD255, LEN(scriv!AD255) + 1 - FIND(",",scriv!AD255)),
  IF($X$36&lt;&gt;"",LEFT( X$36, FIND(",",X$36)-1) &amp; "=" &amp; $AH293 &amp; RIGHT( X$36, LEN(X$36) + 1 - FIND(",",X$36)),""))),
IF(scriv!M255&lt;&gt;"", LEFT( scriv!M255, FIND(",",scriv!M255)-1) &amp; "=" &amp; $AH293 &amp; RIGHT( scriv!M255, LEN(scriv!M255) + 1 - FIND(",",scriv!M255)),
LEFT( X$37, FIND(",",X$37)-1) &amp; "=" &amp; $AH293 &amp; RIGHT( X$37, LEN(X$37) + 1 - FIND(",",X$37))))</f>
        <v>fadeOn=,0.6</v>
      </c>
      <c r="Y293" s="81" t="str">
        <f>IF($E293="",
( IF(scriv!AE255&lt;&gt;"", LEFT( scriv!AE255, FIND(",",scriv!AE255)-1) &amp; "=" &amp; $AH293 &amp; RIGHT( scriv!AE255, LEN(scriv!AE255) + 1 - FIND(",",scriv!AE255)),
  IF($Y$36&lt;&gt;"",LEFT( Y$36, FIND(",",Y$36)-1) &amp; "=" &amp; $AH293 &amp; RIGHT( Y$36, LEN(Y$36) + 1 - FIND(",",Y$36)),""))),
IF(scriv!N255&lt;&gt;"", LEFT( scriv!N255, FIND(",",scriv!N255)-1) &amp; "=" &amp; $AH293 &amp; RIGHT( scriv!N255, LEN(scriv!N255) + 1 - FIND(",",scriv!N255)),
LEFT( Y$37, FIND(",",Y$37)-1) &amp; "=" &amp; $AH293 &amp; RIGHT( Y$37, LEN(Y$37) + 1 - FIND(",",Y$37))))</f>
        <v>fadeOff=,0.6</v>
      </c>
      <c r="Z293" s="81" t="str">
        <f>IF($E293="",
( IF(scriv!AF255&lt;&gt;"", LEFT( scriv!AF255, FIND(",",scriv!AF255)-1) &amp; "=" &amp; $AH293 &amp; RIGHT( scriv!AF255, LEN(scriv!AF255) + 1 - FIND(",",scriv!AF255)),
  IF($Z$36&lt;&gt;"",LEFT( Z$36, FIND(",",Z$36)-1) &amp; "=" &amp; $AH293 &amp; RIGHT( Z$36, LEN(Z$36) + 1 - FIND(",",Z$36)),""))),
IF(scriv!O255&lt;&gt;"", LEFT( scriv!O255, FIND(",",scriv!O255)-1) &amp; "=" &amp; $AH293 &amp; RIGHT( scriv!O255, LEN(scriv!O255) + 1 - FIND(",",scriv!O255)),
LEFT( Z$37, FIND(",",Z$37)-1) &amp; "=" &amp; $AH293 &amp; RIGHT( Z$37, LEN(Z$37) + 1 - FIND(",",Z$37))))</f>
        <v>drawOpen=,1.2</v>
      </c>
      <c r="AA293" s="81" t="str">
        <f>IF($E293="",
( IF(scriv!AG255&lt;&gt;"", LEFT( scriv!AG255, FIND(",",scriv!AG255)-1) &amp; "=" &amp; $AH293 &amp; RIGHT( scriv!AG255, LEN(scriv!AG255) + 1 - FIND(",",scriv!AG255)),
  IF($AA$36&lt;&gt;"",LEFT( AA$36, FIND(",",AA$36)-1) &amp; "=" &amp; $AH293 &amp; RIGHT( AA$36, LEN(AA$36) + 1 - FIND(",",AA$36)),""))),
IF(scriv!P255&lt;&gt;"", LEFT( scriv!P255, FIND(",",scriv!P255)-1) &amp; "=" &amp; $AH293 &amp; RIGHT( scriv!P255, LEN(scriv!P255) + 1 - FIND(",",scriv!P255)),
LEFT( AA$37, FIND(",",AA$37)-1) &amp; "=" &amp; $AH293 &amp; RIGHT( AA$37, LEN(AA$37) + 1 - FIND(",",AA$37))))</f>
        <v>drawClose=,1.2</v>
      </c>
      <c r="AB293" s="167" t="str">
        <f t="shared" si="163"/>
        <v>noTitle</v>
      </c>
      <c r="AC293" s="167"/>
      <c r="AD293" s="45"/>
      <c r="AE293" s="168"/>
      <c r="AF293" s="169">
        <f>IF(D293="",scriv!B255,"")</f>
        <v>0</v>
      </c>
      <c r="AG293" s="170" t="str">
        <f t="shared" si="170"/>
        <v/>
      </c>
      <c r="AH293" s="169" t="str">
        <f t="shared" si="171"/>
        <v/>
      </c>
      <c r="AI293" s="169" t="str">
        <f t="shared" si="172"/>
        <v/>
      </c>
      <c r="AJ293" s="86">
        <f>ROUNDDOWN( (LEN(scriv!B255)+1) / 2, 0 )</f>
        <v>0</v>
      </c>
      <c r="AK293" s="82">
        <f t="shared" si="173"/>
        <v>0</v>
      </c>
      <c r="AL293" s="82" t="str">
        <f t="shared" si="174"/>
        <v>-</v>
      </c>
      <c r="AM293" s="82" t="str">
        <f t="shared" si="175"/>
        <v>-</v>
      </c>
      <c r="AN293" s="82" t="str">
        <f t="shared" si="176"/>
        <v>-</v>
      </c>
      <c r="AO293" s="82" t="str">
        <f t="shared" si="177"/>
        <v>-</v>
      </c>
      <c r="AP293" s="82" t="str">
        <f t="shared" si="178"/>
        <v>-</v>
      </c>
      <c r="AQ293" s="82" t="str">
        <f t="shared" si="179"/>
        <v>-</v>
      </c>
      <c r="AR293" s="82" t="str">
        <f t="shared" si="180"/>
        <v>-</v>
      </c>
      <c r="AT293" s="82">
        <f t="shared" si="181"/>
        <v>10</v>
      </c>
      <c r="AU293" s="82" t="str">
        <f ca="1">IF(    MAX(OFFSET(AL293,0,0,MATCH("-",AL293:AL$638,0))) = 0,"",
IFERROR(MAX(OFFSET(AL293,0,0,MATCH("-",AL293:AL$638,0))),""))</f>
        <v/>
      </c>
      <c r="AV293" s="82" t="str">
        <f ca="1">IF(    MAX(OFFSET(AM293,0,0,MATCH("-",AM293:AM$638,0))) = 0,"",
IFERROR(MAX(OFFSET(AM293,0,0,MATCH("-",AM293:AM$638,0))),""))</f>
        <v/>
      </c>
      <c r="AW293" s="82" t="str">
        <f ca="1">IF(    MAX(OFFSET(AN293,0,0,MATCH("-",AN293:AN$638,0))) = 0,"",
IFERROR(MAX(OFFSET(AN293,0,0,MATCH("-",AN293:AN$638,0))),""))</f>
        <v/>
      </c>
      <c r="AX293" s="82" t="str">
        <f ca="1">IF(    MAX(OFFSET(AO293,0,0,MATCH("-",AO293:AO$638,0))) = 0,"",
IFERROR(MAX(OFFSET(AO293,0,0,MATCH("-",AO293:AO$638,0))),""))</f>
        <v/>
      </c>
      <c r="AY293" s="82" t="str">
        <f ca="1">IF(    MAX(OFFSET(AP293,0,0,MATCH("-",AP293:AP$638,0))) = 0,"",
IFERROR(MAX(OFFSET(AP293,0,0,MATCH("-",AP293:AP$638,0))),""))</f>
        <v/>
      </c>
      <c r="AZ293" s="82" t="str">
        <f ca="1">IF(    MAX(OFFSET(AQ293,0,0,MATCH("-",AQ293:AQ$638,0))) = 0,"",
IFERROR(MAX(OFFSET(AQ293,0,0,MATCH("-",AQ293:AQ$638,0))),""))</f>
        <v/>
      </c>
      <c r="BA293" s="82" t="str">
        <f ca="1">IF(    MAX(OFFSET(AR293,0,0,MATCH("-",AR293:AR$638,0))) = 0,"",
IFERROR(MAX(OFFSET(AR293,0,0,MATCH("-",AR293:AR$638,0))),""))</f>
        <v/>
      </c>
      <c r="BB293" s="112">
        <f t="shared" ca="1" si="182"/>
        <v>-198</v>
      </c>
      <c r="BC293" s="111" t="str">
        <f t="shared" ca="1" si="183"/>
        <v>Radius</v>
      </c>
      <c r="BD293" s="112">
        <f t="shared" ca="1" si="184"/>
        <v>0</v>
      </c>
      <c r="BE293" s="111">
        <f t="shared" ca="1" si="185"/>
        <v>200</v>
      </c>
      <c r="BF293" s="113" t="e">
        <f t="shared" ca="1" si="186"/>
        <v>#VALUE!</v>
      </c>
      <c r="BG293" s="113" t="e">
        <f t="shared" ca="1" si="187"/>
        <v>#VALUE!</v>
      </c>
      <c r="BH293" s="112">
        <f t="shared" ca="1" si="188"/>
        <v>2000</v>
      </c>
      <c r="BI293" s="112">
        <f t="shared" ca="1" si="189"/>
        <v>200</v>
      </c>
      <c r="BJ293" s="157"/>
      <c r="BK293" s="157"/>
      <c r="BL293" s="158" t="str">
        <f>scriv!AI255</f>
        <v/>
      </c>
      <c r="BM293" s="157"/>
      <c r="BN293" s="157" t="str">
        <f t="shared" si="190"/>
        <v>node</v>
      </c>
      <c r="BO293" s="157"/>
      <c r="BP293" s="159">
        <f t="shared" ca="1" si="191"/>
        <v>0</v>
      </c>
      <c r="BQ293" s="159">
        <f t="shared" ca="1" si="192"/>
        <v>0</v>
      </c>
      <c r="BR293" s="159">
        <f t="shared" si="193"/>
        <v>1</v>
      </c>
      <c r="BS293" s="159" t="str">
        <f t="shared" si="194"/>
        <v>symbol</v>
      </c>
      <c r="BT293" s="157" t="str">
        <f ca="1">IF(scriv!V255&lt;&gt;"",scriv!V255,
IF(E293="",IFERROR(VLOOKUP(BL293,$AH$40:$BT$638,39,FALSE),$BT$36),
$BT$37))</f>
        <v>NodeSquare</v>
      </c>
      <c r="BU293" s="166">
        <f t="shared" ca="1" si="195"/>
        <v>2000</v>
      </c>
      <c r="BV293" s="166">
        <f t="shared" ca="1" si="196"/>
        <v>200</v>
      </c>
      <c r="BW293" s="166">
        <f t="shared" ca="1" si="197"/>
        <v>0</v>
      </c>
      <c r="BX293" s="166">
        <f t="shared" ca="1" si="198"/>
        <v>0</v>
      </c>
      <c r="BY293" s="180" t="str">
        <f t="shared" si="199"/>
        <v/>
      </c>
      <c r="BZ293" s="180" t="str">
        <f t="shared" si="200"/>
        <v/>
      </c>
      <c r="CA293" s="81" t="str">
        <f>IF(scriv!E255&lt;&gt;"",scriv!E255,"")</f>
        <v/>
      </c>
      <c r="CB293" s="82">
        <f t="shared" si="165"/>
        <v>0</v>
      </c>
      <c r="CC293" s="82">
        <f t="shared" si="201"/>
        <v>0</v>
      </c>
      <c r="CD293" s="82" t="str">
        <f t="shared" si="202"/>
        <v>-</v>
      </c>
      <c r="CE293" s="82" t="str">
        <f t="shared" si="203"/>
        <v>-</v>
      </c>
      <c r="CF293" s="82" t="str">
        <f t="shared" si="204"/>
        <v>-</v>
      </c>
      <c r="CG293" s="82" t="str">
        <f t="shared" si="205"/>
        <v>-</v>
      </c>
      <c r="CH293" s="82" t="str">
        <f t="shared" si="206"/>
        <v>-</v>
      </c>
      <c r="CI293" s="82" t="str">
        <f t="shared" si="207"/>
        <v>-</v>
      </c>
      <c r="CJ293" s="82" t="str">
        <f t="shared" si="208"/>
        <v>-</v>
      </c>
      <c r="CK293" s="82" t="str">
        <f t="shared" si="209"/>
        <v>-</v>
      </c>
    </row>
    <row r="294" spans="1:89" s="82" customFormat="1" ht="18" customHeight="1">
      <c r="A294" s="81" t="str">
        <f>scriv!AH256</f>
        <v/>
      </c>
      <c r="B294" s="81" t="str">
        <f>IF(scriv!D256&lt;&gt;"",scriv!D256,"")</f>
        <v/>
      </c>
      <c r="C294" s="81" t="str">
        <f>IF( scriv!AL256&lt;&gt;"", IF(D294&lt;&gt;"","connection ","")&amp;scriv!AL256,IF(D294&lt;&gt;"","connection",""))</f>
        <v/>
      </c>
      <c r="D294" s="82" t="str">
        <f>scriv!AJ256</f>
        <v/>
      </c>
      <c r="E294" s="82" t="str">
        <f>scriv!AK256</f>
        <v/>
      </c>
      <c r="F294" s="156">
        <f>ROW()</f>
        <v>294</v>
      </c>
      <c r="I294" s="81" t="str">
        <f>IF(scriv!AA256&lt;&gt;"",scriv!AA256,J294)</f>
        <v/>
      </c>
      <c r="J294" s="81" t="str">
        <f>IF(scriv!AB256&lt;&gt;"",scriv!AB256,"")</f>
        <v/>
      </c>
      <c r="K294" s="82" t="str">
        <f t="shared" si="166"/>
        <v>none</v>
      </c>
      <c r="L294" s="82" t="str">
        <f t="shared" si="167"/>
        <v>+++&amp;speakTT=</v>
      </c>
      <c r="M294" s="82" t="str">
        <f t="shared" si="164"/>
        <v>OpenClose</v>
      </c>
      <c r="N294" s="82" t="str">
        <f t="shared" si="168"/>
        <v/>
      </c>
      <c r="O294" s="119" t="str">
        <f t="shared" si="169"/>
        <v/>
      </c>
      <c r="P294" s="81" t="str">
        <f>IF(scriv!I256&lt;&gt;"",scriv!I256,"")</f>
        <v/>
      </c>
      <c r="Q294" s="81" t="str">
        <f>IF(scriv!J256&lt;&gt;"",scriv!J256,"")</f>
        <v/>
      </c>
      <c r="R294" s="81">
        <f>IF(scriv!K256&lt;&gt;"",scriv!K256,
IF(I294&lt;&gt;"",1,$R$36))</f>
        <v>0</v>
      </c>
      <c r="S294" s="81" t="str">
        <f>IF(scriv!L256&lt;&gt;"",scriv!L256,
IF(scriv!AB256&lt;&gt;"",$S$36,"none"))</f>
        <v>none</v>
      </c>
      <c r="T294" s="81" t="str">
        <f>IF(scriv!Q256&lt;&gt;"",scriv!Q256,"")</f>
        <v/>
      </c>
      <c r="U294" s="81" t="str">
        <f>IF(scriv!R256&lt;&gt;"",scriv!R256,"")</f>
        <v/>
      </c>
      <c r="V294" s="81" t="str">
        <f>IF(scriv!S256&lt;&gt;"",scriv!S256,"")</f>
        <v/>
      </c>
      <c r="W294" s="81" t="str">
        <f>IF(scriv!T256&lt;&gt;"",scriv!T256,"")</f>
        <v/>
      </c>
      <c r="X294" s="81" t="str">
        <f>IF($E294="",
( IF(scriv!AD256&lt;&gt;"", LEFT( scriv!AD256, FIND(",",scriv!AD256)-1) &amp; "=" &amp; $AH294 &amp; RIGHT( scriv!AD256, LEN(scriv!AD256) + 1 - FIND(",",scriv!AD256)),
  IF($X$36&lt;&gt;"",LEFT( X$36, FIND(",",X$36)-1) &amp; "=" &amp; $AH294 &amp; RIGHT( X$36, LEN(X$36) + 1 - FIND(",",X$36)),""))),
IF(scriv!M256&lt;&gt;"", LEFT( scriv!M256, FIND(",",scriv!M256)-1) &amp; "=" &amp; $AH294 &amp; RIGHT( scriv!M256, LEN(scriv!M256) + 1 - FIND(",",scriv!M256)),
LEFT( X$37, FIND(",",X$37)-1) &amp; "=" &amp; $AH294 &amp; RIGHT( X$37, LEN(X$37) + 1 - FIND(",",X$37))))</f>
        <v>fadeOn=,0.6</v>
      </c>
      <c r="Y294" s="81" t="str">
        <f>IF($E294="",
( IF(scriv!AE256&lt;&gt;"", LEFT( scriv!AE256, FIND(",",scriv!AE256)-1) &amp; "=" &amp; $AH294 &amp; RIGHT( scriv!AE256, LEN(scriv!AE256) + 1 - FIND(",",scriv!AE256)),
  IF($Y$36&lt;&gt;"",LEFT( Y$36, FIND(",",Y$36)-1) &amp; "=" &amp; $AH294 &amp; RIGHT( Y$36, LEN(Y$36) + 1 - FIND(",",Y$36)),""))),
IF(scriv!N256&lt;&gt;"", LEFT( scriv!N256, FIND(",",scriv!N256)-1) &amp; "=" &amp; $AH294 &amp; RIGHT( scriv!N256, LEN(scriv!N256) + 1 - FIND(",",scriv!N256)),
LEFT( Y$37, FIND(",",Y$37)-1) &amp; "=" &amp; $AH294 &amp; RIGHT( Y$37, LEN(Y$37) + 1 - FIND(",",Y$37))))</f>
        <v>fadeOff=,0.6</v>
      </c>
      <c r="Z294" s="81" t="str">
        <f>IF($E294="",
( IF(scriv!AF256&lt;&gt;"", LEFT( scriv!AF256, FIND(",",scriv!AF256)-1) &amp; "=" &amp; $AH294 &amp; RIGHT( scriv!AF256, LEN(scriv!AF256) + 1 - FIND(",",scriv!AF256)),
  IF($Z$36&lt;&gt;"",LEFT( Z$36, FIND(",",Z$36)-1) &amp; "=" &amp; $AH294 &amp; RIGHT( Z$36, LEN(Z$36) + 1 - FIND(",",Z$36)),""))),
IF(scriv!O256&lt;&gt;"", LEFT( scriv!O256, FIND(",",scriv!O256)-1) &amp; "=" &amp; $AH294 &amp; RIGHT( scriv!O256, LEN(scriv!O256) + 1 - FIND(",",scriv!O256)),
LEFT( Z$37, FIND(",",Z$37)-1) &amp; "=" &amp; $AH294 &amp; RIGHT( Z$37, LEN(Z$37) + 1 - FIND(",",Z$37))))</f>
        <v>drawOpen=,1.2</v>
      </c>
      <c r="AA294" s="81" t="str">
        <f>IF($E294="",
( IF(scriv!AG256&lt;&gt;"", LEFT( scriv!AG256, FIND(",",scriv!AG256)-1) &amp; "=" &amp; $AH294 &amp; RIGHT( scriv!AG256, LEN(scriv!AG256) + 1 - FIND(",",scriv!AG256)),
  IF($AA$36&lt;&gt;"",LEFT( AA$36, FIND(",",AA$36)-1) &amp; "=" &amp; $AH294 &amp; RIGHT( AA$36, LEN(AA$36) + 1 - FIND(",",AA$36)),""))),
IF(scriv!P256&lt;&gt;"", LEFT( scriv!P256, FIND(",",scriv!P256)-1) &amp; "=" &amp; $AH294 &amp; RIGHT( scriv!P256, LEN(scriv!P256) + 1 - FIND(",",scriv!P256)),
LEFT( AA$37, FIND(",",AA$37)-1) &amp; "=" &amp; $AH294 &amp; RIGHT( AA$37, LEN(AA$37) + 1 - FIND(",",AA$37))))</f>
        <v>drawClose=,1.2</v>
      </c>
      <c r="AB294" s="167" t="str">
        <f t="shared" si="163"/>
        <v>noTitle</v>
      </c>
      <c r="AC294" s="167"/>
      <c r="AD294" s="45"/>
      <c r="AE294" s="168"/>
      <c r="AF294" s="169">
        <f>IF(D294="",scriv!B256,"")</f>
        <v>0</v>
      </c>
      <c r="AG294" s="170" t="str">
        <f t="shared" si="170"/>
        <v/>
      </c>
      <c r="AH294" s="169" t="str">
        <f t="shared" si="171"/>
        <v/>
      </c>
      <c r="AI294" s="169" t="str">
        <f t="shared" si="172"/>
        <v/>
      </c>
      <c r="AJ294" s="86">
        <f>ROUNDDOWN( (LEN(scriv!B256)+1) / 2, 0 )</f>
        <v>0</v>
      </c>
      <c r="AK294" s="82">
        <f t="shared" si="173"/>
        <v>0</v>
      </c>
      <c r="AL294" s="82" t="str">
        <f t="shared" si="174"/>
        <v>-</v>
      </c>
      <c r="AM294" s="82" t="str">
        <f t="shared" si="175"/>
        <v>-</v>
      </c>
      <c r="AN294" s="82" t="str">
        <f t="shared" si="176"/>
        <v>-</v>
      </c>
      <c r="AO294" s="82" t="str">
        <f t="shared" si="177"/>
        <v>-</v>
      </c>
      <c r="AP294" s="82" t="str">
        <f t="shared" si="178"/>
        <v>-</v>
      </c>
      <c r="AQ294" s="82" t="str">
        <f t="shared" si="179"/>
        <v>-</v>
      </c>
      <c r="AR294" s="82" t="str">
        <f t="shared" si="180"/>
        <v>-</v>
      </c>
      <c r="AT294" s="82">
        <f t="shared" si="181"/>
        <v>10</v>
      </c>
      <c r="AU294" s="82" t="str">
        <f ca="1">IF(    MAX(OFFSET(AL294,0,0,MATCH("-",AL294:AL$638,0))) = 0,"",
IFERROR(MAX(OFFSET(AL294,0,0,MATCH("-",AL294:AL$638,0))),""))</f>
        <v/>
      </c>
      <c r="AV294" s="82" t="str">
        <f ca="1">IF(    MAX(OFFSET(AM294,0,0,MATCH("-",AM294:AM$638,0))) = 0,"",
IFERROR(MAX(OFFSET(AM294,0,0,MATCH("-",AM294:AM$638,0))),""))</f>
        <v/>
      </c>
      <c r="AW294" s="82" t="str">
        <f ca="1">IF(    MAX(OFFSET(AN294,0,0,MATCH("-",AN294:AN$638,0))) = 0,"",
IFERROR(MAX(OFFSET(AN294,0,0,MATCH("-",AN294:AN$638,0))),""))</f>
        <v/>
      </c>
      <c r="AX294" s="82" t="str">
        <f ca="1">IF(    MAX(OFFSET(AO294,0,0,MATCH("-",AO294:AO$638,0))) = 0,"",
IFERROR(MAX(OFFSET(AO294,0,0,MATCH("-",AO294:AO$638,0))),""))</f>
        <v/>
      </c>
      <c r="AY294" s="82" t="str">
        <f ca="1">IF(    MAX(OFFSET(AP294,0,0,MATCH("-",AP294:AP$638,0))) = 0,"",
IFERROR(MAX(OFFSET(AP294,0,0,MATCH("-",AP294:AP$638,0))),""))</f>
        <v/>
      </c>
      <c r="AZ294" s="82" t="str">
        <f ca="1">IF(    MAX(OFFSET(AQ294,0,0,MATCH("-",AQ294:AQ$638,0))) = 0,"",
IFERROR(MAX(OFFSET(AQ294,0,0,MATCH("-",AQ294:AQ$638,0))),""))</f>
        <v/>
      </c>
      <c r="BA294" s="82" t="str">
        <f ca="1">IF(    MAX(OFFSET(AR294,0,0,MATCH("-",AR294:AR$638,0))) = 0,"",
IFERROR(MAX(OFFSET(AR294,0,0,MATCH("-",AR294:AR$638,0))),""))</f>
        <v/>
      </c>
      <c r="BB294" s="112">
        <f t="shared" ca="1" si="182"/>
        <v>-198</v>
      </c>
      <c r="BC294" s="111" t="str">
        <f t="shared" ca="1" si="183"/>
        <v>Radius</v>
      </c>
      <c r="BD294" s="112">
        <f t="shared" ca="1" si="184"/>
        <v>0</v>
      </c>
      <c r="BE294" s="111">
        <f t="shared" ca="1" si="185"/>
        <v>200</v>
      </c>
      <c r="BF294" s="113" t="e">
        <f t="shared" ca="1" si="186"/>
        <v>#VALUE!</v>
      </c>
      <c r="BG294" s="113" t="e">
        <f t="shared" ca="1" si="187"/>
        <v>#VALUE!</v>
      </c>
      <c r="BH294" s="112">
        <f t="shared" ca="1" si="188"/>
        <v>2000</v>
      </c>
      <c r="BI294" s="112">
        <f t="shared" ca="1" si="189"/>
        <v>200</v>
      </c>
      <c r="BJ294" s="157"/>
      <c r="BK294" s="157"/>
      <c r="BL294" s="158" t="str">
        <f>scriv!AI256</f>
        <v/>
      </c>
      <c r="BM294" s="157"/>
      <c r="BN294" s="157" t="str">
        <f t="shared" si="190"/>
        <v>node</v>
      </c>
      <c r="BO294" s="157"/>
      <c r="BP294" s="159">
        <f t="shared" ca="1" si="191"/>
        <v>0</v>
      </c>
      <c r="BQ294" s="159">
        <f t="shared" ca="1" si="192"/>
        <v>0</v>
      </c>
      <c r="BR294" s="159">
        <f t="shared" si="193"/>
        <v>1</v>
      </c>
      <c r="BS294" s="159" t="str">
        <f t="shared" si="194"/>
        <v>symbol</v>
      </c>
      <c r="BT294" s="157" t="str">
        <f ca="1">IF(scriv!V256&lt;&gt;"",scriv!V256,
IF(E294="",IFERROR(VLOOKUP(BL294,$AH$40:$BT$638,39,FALSE),$BT$36),
$BT$37))</f>
        <v>NodeSquare</v>
      </c>
      <c r="BU294" s="166">
        <f t="shared" ca="1" si="195"/>
        <v>2000</v>
      </c>
      <c r="BV294" s="166">
        <f t="shared" ca="1" si="196"/>
        <v>200</v>
      </c>
      <c r="BW294" s="166">
        <f t="shared" ca="1" si="197"/>
        <v>0</v>
      </c>
      <c r="BX294" s="166">
        <f t="shared" ca="1" si="198"/>
        <v>0</v>
      </c>
      <c r="BY294" s="180" t="str">
        <f t="shared" si="199"/>
        <v/>
      </c>
      <c r="BZ294" s="180" t="str">
        <f t="shared" si="200"/>
        <v/>
      </c>
      <c r="CA294" s="81" t="str">
        <f>IF(scriv!E256&lt;&gt;"",scriv!E256,"")</f>
        <v/>
      </c>
      <c r="CB294" s="82">
        <f t="shared" si="165"/>
        <v>0</v>
      </c>
      <c r="CC294" s="82">
        <f t="shared" si="201"/>
        <v>0</v>
      </c>
      <c r="CD294" s="82" t="str">
        <f t="shared" si="202"/>
        <v>-</v>
      </c>
      <c r="CE294" s="82" t="str">
        <f t="shared" si="203"/>
        <v>-</v>
      </c>
      <c r="CF294" s="82" t="str">
        <f t="shared" si="204"/>
        <v>-</v>
      </c>
      <c r="CG294" s="82" t="str">
        <f t="shared" si="205"/>
        <v>-</v>
      </c>
      <c r="CH294" s="82" t="str">
        <f t="shared" si="206"/>
        <v>-</v>
      </c>
      <c r="CI294" s="82" t="str">
        <f t="shared" si="207"/>
        <v>-</v>
      </c>
      <c r="CJ294" s="82" t="str">
        <f t="shared" si="208"/>
        <v>-</v>
      </c>
      <c r="CK294" s="82" t="str">
        <f t="shared" si="209"/>
        <v>-</v>
      </c>
    </row>
    <row r="295" spans="1:89" s="82" customFormat="1" ht="18" customHeight="1">
      <c r="A295" s="81" t="str">
        <f>scriv!AH257</f>
        <v/>
      </c>
      <c r="B295" s="81" t="str">
        <f>IF(scriv!D257&lt;&gt;"",scriv!D257,"")</f>
        <v/>
      </c>
      <c r="C295" s="81" t="str">
        <f>IF( scriv!AL257&lt;&gt;"", IF(D295&lt;&gt;"","connection ","")&amp;scriv!AL257,IF(D295&lt;&gt;"","connection",""))</f>
        <v/>
      </c>
      <c r="D295" s="82" t="str">
        <f>scriv!AJ257</f>
        <v/>
      </c>
      <c r="E295" s="82" t="str">
        <f>scriv!AK257</f>
        <v/>
      </c>
      <c r="F295" s="156">
        <f>ROW()</f>
        <v>295</v>
      </c>
      <c r="I295" s="81" t="str">
        <f>IF(scriv!AA257&lt;&gt;"",scriv!AA257,J295)</f>
        <v/>
      </c>
      <c r="J295" s="81" t="str">
        <f>IF(scriv!AB257&lt;&gt;"",scriv!AB257,"")</f>
        <v/>
      </c>
      <c r="K295" s="82" t="str">
        <f t="shared" si="166"/>
        <v>none</v>
      </c>
      <c r="L295" s="82" t="str">
        <f t="shared" si="167"/>
        <v>+++&amp;speakTT=</v>
      </c>
      <c r="M295" s="82" t="str">
        <f t="shared" si="164"/>
        <v>OpenClose</v>
      </c>
      <c r="N295" s="82" t="str">
        <f t="shared" si="168"/>
        <v/>
      </c>
      <c r="O295" s="119" t="str">
        <f t="shared" si="169"/>
        <v/>
      </c>
      <c r="P295" s="81" t="str">
        <f>IF(scriv!I257&lt;&gt;"",scriv!I257,"")</f>
        <v/>
      </c>
      <c r="Q295" s="81" t="str">
        <f>IF(scriv!J257&lt;&gt;"",scriv!J257,"")</f>
        <v/>
      </c>
      <c r="R295" s="81">
        <f>IF(scriv!K257&lt;&gt;"",scriv!K257,
IF(I295&lt;&gt;"",1,$R$36))</f>
        <v>0</v>
      </c>
      <c r="S295" s="81" t="str">
        <f>IF(scriv!L257&lt;&gt;"",scriv!L257,
IF(scriv!AB257&lt;&gt;"",$S$36,"none"))</f>
        <v>none</v>
      </c>
      <c r="T295" s="81" t="str">
        <f>IF(scriv!Q257&lt;&gt;"",scriv!Q257,"")</f>
        <v/>
      </c>
      <c r="U295" s="81" t="str">
        <f>IF(scriv!R257&lt;&gt;"",scriv!R257,"")</f>
        <v/>
      </c>
      <c r="V295" s="81" t="str">
        <f>IF(scriv!S257&lt;&gt;"",scriv!S257,"")</f>
        <v/>
      </c>
      <c r="W295" s="81" t="str">
        <f>IF(scriv!T257&lt;&gt;"",scriv!T257,"")</f>
        <v/>
      </c>
      <c r="X295" s="81" t="str">
        <f>IF($E295="",
( IF(scriv!AD257&lt;&gt;"", LEFT( scriv!AD257, FIND(",",scriv!AD257)-1) &amp; "=" &amp; $AH295 &amp; RIGHT( scriv!AD257, LEN(scriv!AD257) + 1 - FIND(",",scriv!AD257)),
  IF($X$36&lt;&gt;"",LEFT( X$36, FIND(",",X$36)-1) &amp; "=" &amp; $AH295 &amp; RIGHT( X$36, LEN(X$36) + 1 - FIND(",",X$36)),""))),
IF(scriv!M257&lt;&gt;"", LEFT( scriv!M257, FIND(",",scriv!M257)-1) &amp; "=" &amp; $AH295 &amp; RIGHT( scriv!M257, LEN(scriv!M257) + 1 - FIND(",",scriv!M257)),
LEFT( X$37, FIND(",",X$37)-1) &amp; "=" &amp; $AH295 &amp; RIGHT( X$37, LEN(X$37) + 1 - FIND(",",X$37))))</f>
        <v>fadeOn=,0.6</v>
      </c>
      <c r="Y295" s="81" t="str">
        <f>IF($E295="",
( IF(scriv!AE257&lt;&gt;"", LEFT( scriv!AE257, FIND(",",scriv!AE257)-1) &amp; "=" &amp; $AH295 &amp; RIGHT( scriv!AE257, LEN(scriv!AE257) + 1 - FIND(",",scriv!AE257)),
  IF($Y$36&lt;&gt;"",LEFT( Y$36, FIND(",",Y$36)-1) &amp; "=" &amp; $AH295 &amp; RIGHT( Y$36, LEN(Y$36) + 1 - FIND(",",Y$36)),""))),
IF(scriv!N257&lt;&gt;"", LEFT( scriv!N257, FIND(",",scriv!N257)-1) &amp; "=" &amp; $AH295 &amp; RIGHT( scriv!N257, LEN(scriv!N257) + 1 - FIND(",",scriv!N257)),
LEFT( Y$37, FIND(",",Y$37)-1) &amp; "=" &amp; $AH295 &amp; RIGHT( Y$37, LEN(Y$37) + 1 - FIND(",",Y$37))))</f>
        <v>fadeOff=,0.6</v>
      </c>
      <c r="Z295" s="81" t="str">
        <f>IF($E295="",
( IF(scriv!AF257&lt;&gt;"", LEFT( scriv!AF257, FIND(",",scriv!AF257)-1) &amp; "=" &amp; $AH295 &amp; RIGHT( scriv!AF257, LEN(scriv!AF257) + 1 - FIND(",",scriv!AF257)),
  IF($Z$36&lt;&gt;"",LEFT( Z$36, FIND(",",Z$36)-1) &amp; "=" &amp; $AH295 &amp; RIGHT( Z$36, LEN(Z$36) + 1 - FIND(",",Z$36)),""))),
IF(scriv!O257&lt;&gt;"", LEFT( scriv!O257, FIND(",",scriv!O257)-1) &amp; "=" &amp; $AH295 &amp; RIGHT( scriv!O257, LEN(scriv!O257) + 1 - FIND(",",scriv!O257)),
LEFT( Z$37, FIND(",",Z$37)-1) &amp; "=" &amp; $AH295 &amp; RIGHT( Z$37, LEN(Z$37) + 1 - FIND(",",Z$37))))</f>
        <v>drawOpen=,1.2</v>
      </c>
      <c r="AA295" s="81" t="str">
        <f>IF($E295="",
( IF(scriv!AG257&lt;&gt;"", LEFT( scriv!AG257, FIND(",",scriv!AG257)-1) &amp; "=" &amp; $AH295 &amp; RIGHT( scriv!AG257, LEN(scriv!AG257) + 1 - FIND(",",scriv!AG257)),
  IF($AA$36&lt;&gt;"",LEFT( AA$36, FIND(",",AA$36)-1) &amp; "=" &amp; $AH295 &amp; RIGHT( AA$36, LEN(AA$36) + 1 - FIND(",",AA$36)),""))),
IF(scriv!P257&lt;&gt;"", LEFT( scriv!P257, FIND(",",scriv!P257)-1) &amp; "=" &amp; $AH295 &amp; RIGHT( scriv!P257, LEN(scriv!P257) + 1 - FIND(",",scriv!P257)),
LEFT( AA$37, FIND(",",AA$37)-1) &amp; "=" &amp; $AH295 &amp; RIGHT( AA$37, LEN(AA$37) + 1 - FIND(",",AA$37))))</f>
        <v>drawClose=,1.2</v>
      </c>
      <c r="AB295" s="167" t="str">
        <f t="shared" ref="AB295:AB358" si="210">$AB$36</f>
        <v>noTitle</v>
      </c>
      <c r="AC295" s="167"/>
      <c r="AD295" s="45"/>
      <c r="AE295" s="168"/>
      <c r="AF295" s="169">
        <f>IF(D295="",scriv!B257,"")</f>
        <v>0</v>
      </c>
      <c r="AG295" s="170" t="str">
        <f t="shared" si="170"/>
        <v/>
      </c>
      <c r="AH295" s="169" t="str">
        <f t="shared" si="171"/>
        <v/>
      </c>
      <c r="AI295" s="169" t="str">
        <f t="shared" si="172"/>
        <v/>
      </c>
      <c r="AJ295" s="86">
        <f>ROUNDDOWN( (LEN(scriv!B257)+1) / 2, 0 )</f>
        <v>0</v>
      </c>
      <c r="AK295" s="82">
        <f t="shared" si="173"/>
        <v>0</v>
      </c>
      <c r="AL295" s="82" t="str">
        <f t="shared" si="174"/>
        <v>-</v>
      </c>
      <c r="AM295" s="82" t="str">
        <f t="shared" si="175"/>
        <v>-</v>
      </c>
      <c r="AN295" s="82" t="str">
        <f t="shared" si="176"/>
        <v>-</v>
      </c>
      <c r="AO295" s="82" t="str">
        <f t="shared" si="177"/>
        <v>-</v>
      </c>
      <c r="AP295" s="82" t="str">
        <f t="shared" si="178"/>
        <v>-</v>
      </c>
      <c r="AQ295" s="82" t="str">
        <f t="shared" si="179"/>
        <v>-</v>
      </c>
      <c r="AR295" s="82" t="str">
        <f t="shared" si="180"/>
        <v>-</v>
      </c>
      <c r="AT295" s="82">
        <f t="shared" si="181"/>
        <v>10</v>
      </c>
      <c r="AU295" s="82" t="str">
        <f ca="1">IF(    MAX(OFFSET(AL295,0,0,MATCH("-",AL295:AL$638,0))) = 0,"",
IFERROR(MAX(OFFSET(AL295,0,0,MATCH("-",AL295:AL$638,0))),""))</f>
        <v/>
      </c>
      <c r="AV295" s="82" t="str">
        <f ca="1">IF(    MAX(OFFSET(AM295,0,0,MATCH("-",AM295:AM$638,0))) = 0,"",
IFERROR(MAX(OFFSET(AM295,0,0,MATCH("-",AM295:AM$638,0))),""))</f>
        <v/>
      </c>
      <c r="AW295" s="82" t="str">
        <f ca="1">IF(    MAX(OFFSET(AN295,0,0,MATCH("-",AN295:AN$638,0))) = 0,"",
IFERROR(MAX(OFFSET(AN295,0,0,MATCH("-",AN295:AN$638,0))),""))</f>
        <v/>
      </c>
      <c r="AX295" s="82" t="str">
        <f ca="1">IF(    MAX(OFFSET(AO295,0,0,MATCH("-",AO295:AO$638,0))) = 0,"",
IFERROR(MAX(OFFSET(AO295,0,0,MATCH("-",AO295:AO$638,0))),""))</f>
        <v/>
      </c>
      <c r="AY295" s="82" t="str">
        <f ca="1">IF(    MAX(OFFSET(AP295,0,0,MATCH("-",AP295:AP$638,0))) = 0,"",
IFERROR(MAX(OFFSET(AP295,0,0,MATCH("-",AP295:AP$638,0))),""))</f>
        <v/>
      </c>
      <c r="AZ295" s="82" t="str">
        <f ca="1">IF(    MAX(OFFSET(AQ295,0,0,MATCH("-",AQ295:AQ$638,0))) = 0,"",
IFERROR(MAX(OFFSET(AQ295,0,0,MATCH("-",AQ295:AQ$638,0))),""))</f>
        <v/>
      </c>
      <c r="BA295" s="82" t="str">
        <f ca="1">IF(    MAX(OFFSET(AR295,0,0,MATCH("-",AR295:AR$638,0))) = 0,"",
IFERROR(MAX(OFFSET(AR295,0,0,MATCH("-",AR295:AR$638,0))),""))</f>
        <v/>
      </c>
      <c r="BB295" s="112">
        <f t="shared" ca="1" si="182"/>
        <v>-198</v>
      </c>
      <c r="BC295" s="111" t="str">
        <f t="shared" ca="1" si="183"/>
        <v>Radius</v>
      </c>
      <c r="BD295" s="112">
        <f t="shared" ca="1" si="184"/>
        <v>0</v>
      </c>
      <c r="BE295" s="111">
        <f t="shared" ca="1" si="185"/>
        <v>200</v>
      </c>
      <c r="BF295" s="113" t="e">
        <f t="shared" ca="1" si="186"/>
        <v>#VALUE!</v>
      </c>
      <c r="BG295" s="113" t="e">
        <f t="shared" ca="1" si="187"/>
        <v>#VALUE!</v>
      </c>
      <c r="BH295" s="112">
        <f t="shared" ca="1" si="188"/>
        <v>2000</v>
      </c>
      <c r="BI295" s="112">
        <f t="shared" ca="1" si="189"/>
        <v>200</v>
      </c>
      <c r="BJ295" s="157"/>
      <c r="BK295" s="157"/>
      <c r="BL295" s="158" t="str">
        <f>scriv!AI257</f>
        <v/>
      </c>
      <c r="BM295" s="157"/>
      <c r="BN295" s="157" t="str">
        <f t="shared" si="190"/>
        <v>node</v>
      </c>
      <c r="BO295" s="157"/>
      <c r="BP295" s="159">
        <f t="shared" ca="1" si="191"/>
        <v>0</v>
      </c>
      <c r="BQ295" s="159">
        <f t="shared" ca="1" si="192"/>
        <v>0</v>
      </c>
      <c r="BR295" s="159">
        <f t="shared" si="193"/>
        <v>1</v>
      </c>
      <c r="BS295" s="159" t="str">
        <f t="shared" si="194"/>
        <v>symbol</v>
      </c>
      <c r="BT295" s="157" t="str">
        <f ca="1">IF(scriv!V257&lt;&gt;"",scriv!V257,
IF(E295="",IFERROR(VLOOKUP(BL295,$AH$40:$BT$638,39,FALSE),$BT$36),
$BT$37))</f>
        <v>NodeSquare</v>
      </c>
      <c r="BU295" s="166">
        <f t="shared" ca="1" si="195"/>
        <v>2000</v>
      </c>
      <c r="BV295" s="166">
        <f t="shared" ca="1" si="196"/>
        <v>200</v>
      </c>
      <c r="BW295" s="166">
        <f t="shared" ca="1" si="197"/>
        <v>0</v>
      </c>
      <c r="BX295" s="166">
        <f t="shared" ca="1" si="198"/>
        <v>0</v>
      </c>
      <c r="BY295" s="180" t="str">
        <f t="shared" si="199"/>
        <v/>
      </c>
      <c r="BZ295" s="180" t="str">
        <f t="shared" si="200"/>
        <v/>
      </c>
      <c r="CA295" s="81" t="str">
        <f>IF(scriv!E257&lt;&gt;"",scriv!E257,"")</f>
        <v/>
      </c>
      <c r="CB295" s="82">
        <f t="shared" si="165"/>
        <v>0</v>
      </c>
      <c r="CC295" s="82">
        <f t="shared" si="201"/>
        <v>0</v>
      </c>
      <c r="CD295" s="82" t="str">
        <f t="shared" si="202"/>
        <v>-</v>
      </c>
      <c r="CE295" s="82" t="str">
        <f t="shared" si="203"/>
        <v>-</v>
      </c>
      <c r="CF295" s="82" t="str">
        <f t="shared" si="204"/>
        <v>-</v>
      </c>
      <c r="CG295" s="82" t="str">
        <f t="shared" si="205"/>
        <v>-</v>
      </c>
      <c r="CH295" s="82" t="str">
        <f t="shared" si="206"/>
        <v>-</v>
      </c>
      <c r="CI295" s="82" t="str">
        <f t="shared" si="207"/>
        <v>-</v>
      </c>
      <c r="CJ295" s="82" t="str">
        <f t="shared" si="208"/>
        <v>-</v>
      </c>
      <c r="CK295" s="82" t="str">
        <f t="shared" si="209"/>
        <v>-</v>
      </c>
    </row>
    <row r="296" spans="1:89" s="82" customFormat="1" ht="18" customHeight="1">
      <c r="A296" s="81" t="str">
        <f>scriv!AH258</f>
        <v/>
      </c>
      <c r="B296" s="81" t="str">
        <f>IF(scriv!D258&lt;&gt;"",scriv!D258,"")</f>
        <v/>
      </c>
      <c r="C296" s="81" t="str">
        <f>IF( scriv!AL258&lt;&gt;"", IF(D296&lt;&gt;"","connection ","")&amp;scriv!AL258,IF(D296&lt;&gt;"","connection",""))</f>
        <v/>
      </c>
      <c r="D296" s="82" t="str">
        <f>scriv!AJ258</f>
        <v/>
      </c>
      <c r="E296" s="82" t="str">
        <f>scriv!AK258</f>
        <v/>
      </c>
      <c r="F296" s="156">
        <f>ROW()</f>
        <v>296</v>
      </c>
      <c r="I296" s="81" t="str">
        <f>IF(scriv!AA258&lt;&gt;"",scriv!AA258,J296)</f>
        <v/>
      </c>
      <c r="J296" s="81" t="str">
        <f>IF(scriv!AB258&lt;&gt;"",scriv!AB258,"")</f>
        <v/>
      </c>
      <c r="K296" s="82" t="str">
        <f t="shared" si="166"/>
        <v>none</v>
      </c>
      <c r="L296" s="82" t="str">
        <f t="shared" si="167"/>
        <v>+++&amp;speakTT=</v>
      </c>
      <c r="M296" s="82" t="str">
        <f t="shared" ref="M296:M359" si="211">$M$36</f>
        <v>OpenClose</v>
      </c>
      <c r="N296" s="82" t="str">
        <f t="shared" si="168"/>
        <v/>
      </c>
      <c r="O296" s="119" t="str">
        <f t="shared" si="169"/>
        <v/>
      </c>
      <c r="P296" s="81" t="str">
        <f>IF(scriv!I258&lt;&gt;"",scriv!I258,"")</f>
        <v/>
      </c>
      <c r="Q296" s="81" t="str">
        <f>IF(scriv!J258&lt;&gt;"",scriv!J258,"")</f>
        <v/>
      </c>
      <c r="R296" s="81">
        <f>IF(scriv!K258&lt;&gt;"",scriv!K258,
IF(I296&lt;&gt;"",1,$R$36))</f>
        <v>0</v>
      </c>
      <c r="S296" s="81" t="str">
        <f>IF(scriv!L258&lt;&gt;"",scriv!L258,
IF(scriv!AB258&lt;&gt;"",$S$36,"none"))</f>
        <v>none</v>
      </c>
      <c r="T296" s="81" t="str">
        <f>IF(scriv!Q258&lt;&gt;"",scriv!Q258,"")</f>
        <v/>
      </c>
      <c r="U296" s="81" t="str">
        <f>IF(scriv!R258&lt;&gt;"",scriv!R258,"")</f>
        <v/>
      </c>
      <c r="V296" s="81" t="str">
        <f>IF(scriv!S258&lt;&gt;"",scriv!S258,"")</f>
        <v/>
      </c>
      <c r="W296" s="81" t="str">
        <f>IF(scriv!T258&lt;&gt;"",scriv!T258,"")</f>
        <v/>
      </c>
      <c r="X296" s="81" t="str">
        <f>IF($E296="",
( IF(scriv!AD258&lt;&gt;"", LEFT( scriv!AD258, FIND(",",scriv!AD258)-1) &amp; "=" &amp; $AH296 &amp; RIGHT( scriv!AD258, LEN(scriv!AD258) + 1 - FIND(",",scriv!AD258)),
  IF($X$36&lt;&gt;"",LEFT( X$36, FIND(",",X$36)-1) &amp; "=" &amp; $AH296 &amp; RIGHT( X$36, LEN(X$36) + 1 - FIND(",",X$36)),""))),
IF(scriv!M258&lt;&gt;"", LEFT( scriv!M258, FIND(",",scriv!M258)-1) &amp; "=" &amp; $AH296 &amp; RIGHT( scriv!M258, LEN(scriv!M258) + 1 - FIND(",",scriv!M258)),
LEFT( X$37, FIND(",",X$37)-1) &amp; "=" &amp; $AH296 &amp; RIGHT( X$37, LEN(X$37) + 1 - FIND(",",X$37))))</f>
        <v>fadeOn=,0.6</v>
      </c>
      <c r="Y296" s="81" t="str">
        <f>IF($E296="",
( IF(scriv!AE258&lt;&gt;"", LEFT( scriv!AE258, FIND(",",scriv!AE258)-1) &amp; "=" &amp; $AH296 &amp; RIGHT( scriv!AE258, LEN(scriv!AE258) + 1 - FIND(",",scriv!AE258)),
  IF($Y$36&lt;&gt;"",LEFT( Y$36, FIND(",",Y$36)-1) &amp; "=" &amp; $AH296 &amp; RIGHT( Y$36, LEN(Y$36) + 1 - FIND(",",Y$36)),""))),
IF(scriv!N258&lt;&gt;"", LEFT( scriv!N258, FIND(",",scriv!N258)-1) &amp; "=" &amp; $AH296 &amp; RIGHT( scriv!N258, LEN(scriv!N258) + 1 - FIND(",",scriv!N258)),
LEFT( Y$37, FIND(",",Y$37)-1) &amp; "=" &amp; $AH296 &amp; RIGHT( Y$37, LEN(Y$37) + 1 - FIND(",",Y$37))))</f>
        <v>fadeOff=,0.6</v>
      </c>
      <c r="Z296" s="81" t="str">
        <f>IF($E296="",
( IF(scriv!AF258&lt;&gt;"", LEFT( scriv!AF258, FIND(",",scriv!AF258)-1) &amp; "=" &amp; $AH296 &amp; RIGHT( scriv!AF258, LEN(scriv!AF258) + 1 - FIND(",",scriv!AF258)),
  IF($Z$36&lt;&gt;"",LEFT( Z$36, FIND(",",Z$36)-1) &amp; "=" &amp; $AH296 &amp; RIGHT( Z$36, LEN(Z$36) + 1 - FIND(",",Z$36)),""))),
IF(scriv!O258&lt;&gt;"", LEFT( scriv!O258, FIND(",",scriv!O258)-1) &amp; "=" &amp; $AH296 &amp; RIGHT( scriv!O258, LEN(scriv!O258) + 1 - FIND(",",scriv!O258)),
LEFT( Z$37, FIND(",",Z$37)-1) &amp; "=" &amp; $AH296 &amp; RIGHT( Z$37, LEN(Z$37) + 1 - FIND(",",Z$37))))</f>
        <v>drawOpen=,1.2</v>
      </c>
      <c r="AA296" s="81" t="str">
        <f>IF($E296="",
( IF(scriv!AG258&lt;&gt;"", LEFT( scriv!AG258, FIND(",",scriv!AG258)-1) &amp; "=" &amp; $AH296 &amp; RIGHT( scriv!AG258, LEN(scriv!AG258) + 1 - FIND(",",scriv!AG258)),
  IF($AA$36&lt;&gt;"",LEFT( AA$36, FIND(",",AA$36)-1) &amp; "=" &amp; $AH296 &amp; RIGHT( AA$36, LEN(AA$36) + 1 - FIND(",",AA$36)),""))),
IF(scriv!P258&lt;&gt;"", LEFT( scriv!P258, FIND(",",scriv!P258)-1) &amp; "=" &amp; $AH296 &amp; RIGHT( scriv!P258, LEN(scriv!P258) + 1 - FIND(",",scriv!P258)),
LEFT( AA$37, FIND(",",AA$37)-1) &amp; "=" &amp; $AH296 &amp; RIGHT( AA$37, LEN(AA$37) + 1 - FIND(",",AA$37))))</f>
        <v>drawClose=,1.2</v>
      </c>
      <c r="AB296" s="167" t="str">
        <f t="shared" si="210"/>
        <v>noTitle</v>
      </c>
      <c r="AC296" s="167"/>
      <c r="AD296" s="45"/>
      <c r="AE296" s="168"/>
      <c r="AF296" s="169">
        <f>IF(D296="",scriv!B258,"")</f>
        <v>0</v>
      </c>
      <c r="AG296" s="170" t="str">
        <f t="shared" si="170"/>
        <v/>
      </c>
      <c r="AH296" s="169" t="str">
        <f t="shared" si="171"/>
        <v/>
      </c>
      <c r="AI296" s="169" t="str">
        <f t="shared" si="172"/>
        <v/>
      </c>
      <c r="AJ296" s="86">
        <f>ROUNDDOWN( (LEN(scriv!B258)+1) / 2, 0 )</f>
        <v>0</v>
      </c>
      <c r="AK296" s="82">
        <f t="shared" si="173"/>
        <v>0</v>
      </c>
      <c r="AL296" s="82" t="str">
        <f t="shared" si="174"/>
        <v>-</v>
      </c>
      <c r="AM296" s="82" t="str">
        <f t="shared" si="175"/>
        <v>-</v>
      </c>
      <c r="AN296" s="82" t="str">
        <f t="shared" si="176"/>
        <v>-</v>
      </c>
      <c r="AO296" s="82" t="str">
        <f t="shared" si="177"/>
        <v>-</v>
      </c>
      <c r="AP296" s="82" t="str">
        <f t="shared" si="178"/>
        <v>-</v>
      </c>
      <c r="AQ296" s="82" t="str">
        <f t="shared" si="179"/>
        <v>-</v>
      </c>
      <c r="AR296" s="82" t="str">
        <f t="shared" si="180"/>
        <v>-</v>
      </c>
      <c r="AT296" s="82">
        <f t="shared" si="181"/>
        <v>10</v>
      </c>
      <c r="AU296" s="82" t="str">
        <f ca="1">IF(    MAX(OFFSET(AL296,0,0,MATCH("-",AL296:AL$638,0))) = 0,"",
IFERROR(MAX(OFFSET(AL296,0,0,MATCH("-",AL296:AL$638,0))),""))</f>
        <v/>
      </c>
      <c r="AV296" s="82" t="str">
        <f ca="1">IF(    MAX(OFFSET(AM296,0,0,MATCH("-",AM296:AM$638,0))) = 0,"",
IFERROR(MAX(OFFSET(AM296,0,0,MATCH("-",AM296:AM$638,0))),""))</f>
        <v/>
      </c>
      <c r="AW296" s="82" t="str">
        <f ca="1">IF(    MAX(OFFSET(AN296,0,0,MATCH("-",AN296:AN$638,0))) = 0,"",
IFERROR(MAX(OFFSET(AN296,0,0,MATCH("-",AN296:AN$638,0))),""))</f>
        <v/>
      </c>
      <c r="AX296" s="82" t="str">
        <f ca="1">IF(    MAX(OFFSET(AO296,0,0,MATCH("-",AO296:AO$638,0))) = 0,"",
IFERROR(MAX(OFFSET(AO296,0,0,MATCH("-",AO296:AO$638,0))),""))</f>
        <v/>
      </c>
      <c r="AY296" s="82" t="str">
        <f ca="1">IF(    MAX(OFFSET(AP296,0,0,MATCH("-",AP296:AP$638,0))) = 0,"",
IFERROR(MAX(OFFSET(AP296,0,0,MATCH("-",AP296:AP$638,0))),""))</f>
        <v/>
      </c>
      <c r="AZ296" s="82" t="str">
        <f ca="1">IF(    MAX(OFFSET(AQ296,0,0,MATCH("-",AQ296:AQ$638,0))) = 0,"",
IFERROR(MAX(OFFSET(AQ296,0,0,MATCH("-",AQ296:AQ$638,0))),""))</f>
        <v/>
      </c>
      <c r="BA296" s="82" t="str">
        <f ca="1">IF(    MAX(OFFSET(AR296,0,0,MATCH("-",AR296:AR$638,0))) = 0,"",
IFERROR(MAX(OFFSET(AR296,0,0,MATCH("-",AR296:AR$638,0))),""))</f>
        <v/>
      </c>
      <c r="BB296" s="112">
        <f t="shared" ca="1" si="182"/>
        <v>-198</v>
      </c>
      <c r="BC296" s="111" t="str">
        <f t="shared" ca="1" si="183"/>
        <v>Radius</v>
      </c>
      <c r="BD296" s="112">
        <f t="shared" ca="1" si="184"/>
        <v>0</v>
      </c>
      <c r="BE296" s="111">
        <f t="shared" ca="1" si="185"/>
        <v>200</v>
      </c>
      <c r="BF296" s="113" t="e">
        <f t="shared" ca="1" si="186"/>
        <v>#VALUE!</v>
      </c>
      <c r="BG296" s="113" t="e">
        <f t="shared" ca="1" si="187"/>
        <v>#VALUE!</v>
      </c>
      <c r="BH296" s="112">
        <f t="shared" ca="1" si="188"/>
        <v>2000</v>
      </c>
      <c r="BI296" s="112">
        <f t="shared" ca="1" si="189"/>
        <v>200</v>
      </c>
      <c r="BJ296" s="157"/>
      <c r="BK296" s="157"/>
      <c r="BL296" s="158" t="str">
        <f>scriv!AI258</f>
        <v/>
      </c>
      <c r="BM296" s="157"/>
      <c r="BN296" s="157" t="str">
        <f t="shared" si="190"/>
        <v>node</v>
      </c>
      <c r="BO296" s="157"/>
      <c r="BP296" s="159">
        <f t="shared" ca="1" si="191"/>
        <v>0</v>
      </c>
      <c r="BQ296" s="159">
        <f t="shared" ca="1" si="192"/>
        <v>0</v>
      </c>
      <c r="BR296" s="159">
        <f t="shared" si="193"/>
        <v>1</v>
      </c>
      <c r="BS296" s="159" t="str">
        <f t="shared" si="194"/>
        <v>symbol</v>
      </c>
      <c r="BT296" s="157" t="str">
        <f ca="1">IF(scriv!V258&lt;&gt;"",scriv!V258,
IF(E296="",IFERROR(VLOOKUP(BL296,$AH$40:$BT$638,39,FALSE),$BT$36),
$BT$37))</f>
        <v>NodeSquare</v>
      </c>
      <c r="BU296" s="166">
        <f t="shared" ca="1" si="195"/>
        <v>2000</v>
      </c>
      <c r="BV296" s="166">
        <f t="shared" ca="1" si="196"/>
        <v>200</v>
      </c>
      <c r="BW296" s="166">
        <f t="shared" ca="1" si="197"/>
        <v>0</v>
      </c>
      <c r="BX296" s="166">
        <f t="shared" ca="1" si="198"/>
        <v>0</v>
      </c>
      <c r="BY296" s="180" t="str">
        <f t="shared" si="199"/>
        <v/>
      </c>
      <c r="BZ296" s="180" t="str">
        <f t="shared" si="200"/>
        <v/>
      </c>
      <c r="CA296" s="81" t="str">
        <f>IF(scriv!E258&lt;&gt;"",scriv!E258,"")</f>
        <v/>
      </c>
      <c r="CB296" s="82">
        <f t="shared" si="165"/>
        <v>0</v>
      </c>
      <c r="CC296" s="82">
        <f t="shared" si="201"/>
        <v>0</v>
      </c>
      <c r="CD296" s="82" t="str">
        <f t="shared" si="202"/>
        <v>-</v>
      </c>
      <c r="CE296" s="82" t="str">
        <f t="shared" si="203"/>
        <v>-</v>
      </c>
      <c r="CF296" s="82" t="str">
        <f t="shared" si="204"/>
        <v>-</v>
      </c>
      <c r="CG296" s="82" t="str">
        <f t="shared" si="205"/>
        <v>-</v>
      </c>
      <c r="CH296" s="82" t="str">
        <f t="shared" si="206"/>
        <v>-</v>
      </c>
      <c r="CI296" s="82" t="str">
        <f t="shared" si="207"/>
        <v>-</v>
      </c>
      <c r="CJ296" s="82" t="str">
        <f t="shared" si="208"/>
        <v>-</v>
      </c>
      <c r="CK296" s="82" t="str">
        <f t="shared" si="209"/>
        <v>-</v>
      </c>
    </row>
    <row r="297" spans="1:89" s="82" customFormat="1" ht="18" customHeight="1">
      <c r="A297" s="81" t="str">
        <f>scriv!AH259</f>
        <v/>
      </c>
      <c r="B297" s="81" t="str">
        <f>IF(scriv!D259&lt;&gt;"",scriv!D259,"")</f>
        <v/>
      </c>
      <c r="C297" s="81" t="str">
        <f>IF( scriv!AL259&lt;&gt;"", IF(D297&lt;&gt;"","connection ","")&amp;scriv!AL259,IF(D297&lt;&gt;"","connection",""))</f>
        <v/>
      </c>
      <c r="D297" s="82" t="str">
        <f>scriv!AJ259</f>
        <v/>
      </c>
      <c r="E297" s="82" t="str">
        <f>scriv!AK259</f>
        <v/>
      </c>
      <c r="F297" s="156">
        <f>ROW()</f>
        <v>297</v>
      </c>
      <c r="I297" s="81" t="str">
        <f>IF(scriv!AA259&lt;&gt;"",scriv!AA259,J297)</f>
        <v/>
      </c>
      <c r="J297" s="81" t="str">
        <f>IF(scriv!AB259&lt;&gt;"",scriv!AB259,"")</f>
        <v/>
      </c>
      <c r="K297" s="82" t="str">
        <f t="shared" si="166"/>
        <v>none</v>
      </c>
      <c r="L297" s="82" t="str">
        <f t="shared" si="167"/>
        <v>+++&amp;speakTT=</v>
      </c>
      <c r="M297" s="82" t="str">
        <f t="shared" si="211"/>
        <v>OpenClose</v>
      </c>
      <c r="N297" s="82" t="str">
        <f t="shared" si="168"/>
        <v/>
      </c>
      <c r="O297" s="119" t="str">
        <f t="shared" si="169"/>
        <v/>
      </c>
      <c r="P297" s="81" t="str">
        <f>IF(scriv!I259&lt;&gt;"",scriv!I259,"")</f>
        <v/>
      </c>
      <c r="Q297" s="81" t="str">
        <f>IF(scriv!J259&lt;&gt;"",scriv!J259,"")</f>
        <v/>
      </c>
      <c r="R297" s="81">
        <f>IF(scriv!K259&lt;&gt;"",scriv!K259,
IF(I297&lt;&gt;"",1,$R$36))</f>
        <v>0</v>
      </c>
      <c r="S297" s="81" t="str">
        <f>IF(scriv!L259&lt;&gt;"",scriv!L259,
IF(scriv!AB259&lt;&gt;"",$S$36,"none"))</f>
        <v>none</v>
      </c>
      <c r="T297" s="81" t="str">
        <f>IF(scriv!Q259&lt;&gt;"",scriv!Q259,"")</f>
        <v/>
      </c>
      <c r="U297" s="81" t="str">
        <f>IF(scriv!R259&lt;&gt;"",scriv!R259,"")</f>
        <v/>
      </c>
      <c r="V297" s="81" t="str">
        <f>IF(scriv!S259&lt;&gt;"",scriv!S259,"")</f>
        <v/>
      </c>
      <c r="W297" s="81" t="str">
        <f>IF(scriv!T259&lt;&gt;"",scriv!T259,"")</f>
        <v/>
      </c>
      <c r="X297" s="81" t="str">
        <f>IF($E297="",
( IF(scriv!AD259&lt;&gt;"", LEFT( scriv!AD259, FIND(",",scriv!AD259)-1) &amp; "=" &amp; $AH297 &amp; RIGHT( scriv!AD259, LEN(scriv!AD259) + 1 - FIND(",",scriv!AD259)),
  IF($X$36&lt;&gt;"",LEFT( X$36, FIND(",",X$36)-1) &amp; "=" &amp; $AH297 &amp; RIGHT( X$36, LEN(X$36) + 1 - FIND(",",X$36)),""))),
IF(scriv!M259&lt;&gt;"", LEFT( scriv!M259, FIND(",",scriv!M259)-1) &amp; "=" &amp; $AH297 &amp; RIGHT( scriv!M259, LEN(scriv!M259) + 1 - FIND(",",scriv!M259)),
LEFT( X$37, FIND(",",X$37)-1) &amp; "=" &amp; $AH297 &amp; RIGHT( X$37, LEN(X$37) + 1 - FIND(",",X$37))))</f>
        <v>fadeOn=,0.6</v>
      </c>
      <c r="Y297" s="81" t="str">
        <f>IF($E297="",
( IF(scriv!AE259&lt;&gt;"", LEFT( scriv!AE259, FIND(",",scriv!AE259)-1) &amp; "=" &amp; $AH297 &amp; RIGHT( scriv!AE259, LEN(scriv!AE259) + 1 - FIND(",",scriv!AE259)),
  IF($Y$36&lt;&gt;"",LEFT( Y$36, FIND(",",Y$36)-1) &amp; "=" &amp; $AH297 &amp; RIGHT( Y$36, LEN(Y$36) + 1 - FIND(",",Y$36)),""))),
IF(scriv!N259&lt;&gt;"", LEFT( scriv!N259, FIND(",",scriv!N259)-1) &amp; "=" &amp; $AH297 &amp; RIGHT( scriv!N259, LEN(scriv!N259) + 1 - FIND(",",scriv!N259)),
LEFT( Y$37, FIND(",",Y$37)-1) &amp; "=" &amp; $AH297 &amp; RIGHT( Y$37, LEN(Y$37) + 1 - FIND(",",Y$37))))</f>
        <v>fadeOff=,0.6</v>
      </c>
      <c r="Z297" s="81" t="str">
        <f>IF($E297="",
( IF(scriv!AF259&lt;&gt;"", LEFT( scriv!AF259, FIND(",",scriv!AF259)-1) &amp; "=" &amp; $AH297 &amp; RIGHT( scriv!AF259, LEN(scriv!AF259) + 1 - FIND(",",scriv!AF259)),
  IF($Z$36&lt;&gt;"",LEFT( Z$36, FIND(",",Z$36)-1) &amp; "=" &amp; $AH297 &amp; RIGHT( Z$36, LEN(Z$36) + 1 - FIND(",",Z$36)),""))),
IF(scriv!O259&lt;&gt;"", LEFT( scriv!O259, FIND(",",scriv!O259)-1) &amp; "=" &amp; $AH297 &amp; RIGHT( scriv!O259, LEN(scriv!O259) + 1 - FIND(",",scriv!O259)),
LEFT( Z$37, FIND(",",Z$37)-1) &amp; "=" &amp; $AH297 &amp; RIGHT( Z$37, LEN(Z$37) + 1 - FIND(",",Z$37))))</f>
        <v>drawOpen=,1.2</v>
      </c>
      <c r="AA297" s="81" t="str">
        <f>IF($E297="",
( IF(scriv!AG259&lt;&gt;"", LEFT( scriv!AG259, FIND(",",scriv!AG259)-1) &amp; "=" &amp; $AH297 &amp; RIGHT( scriv!AG259, LEN(scriv!AG259) + 1 - FIND(",",scriv!AG259)),
  IF($AA$36&lt;&gt;"",LEFT( AA$36, FIND(",",AA$36)-1) &amp; "=" &amp; $AH297 &amp; RIGHT( AA$36, LEN(AA$36) + 1 - FIND(",",AA$36)),""))),
IF(scriv!P259&lt;&gt;"", LEFT( scriv!P259, FIND(",",scriv!P259)-1) &amp; "=" &amp; $AH297 &amp; RIGHT( scriv!P259, LEN(scriv!P259) + 1 - FIND(",",scriv!P259)),
LEFT( AA$37, FIND(",",AA$37)-1) &amp; "=" &amp; $AH297 &amp; RIGHT( AA$37, LEN(AA$37) + 1 - FIND(",",AA$37))))</f>
        <v>drawClose=,1.2</v>
      </c>
      <c r="AB297" s="167" t="str">
        <f t="shared" si="210"/>
        <v>noTitle</v>
      </c>
      <c r="AC297" s="167"/>
      <c r="AD297" s="45"/>
      <c r="AE297" s="168"/>
      <c r="AF297" s="169">
        <f>IF(D297="",scriv!B259,"")</f>
        <v>0</v>
      </c>
      <c r="AG297" s="170" t="str">
        <f t="shared" si="170"/>
        <v/>
      </c>
      <c r="AH297" s="169" t="str">
        <f t="shared" si="171"/>
        <v/>
      </c>
      <c r="AI297" s="169" t="str">
        <f t="shared" si="172"/>
        <v/>
      </c>
      <c r="AJ297" s="86">
        <f>ROUNDDOWN( (LEN(scriv!B259)+1) / 2, 0 )</f>
        <v>0</v>
      </c>
      <c r="AK297" s="82">
        <f t="shared" si="173"/>
        <v>0</v>
      </c>
      <c r="AL297" s="82" t="str">
        <f t="shared" si="174"/>
        <v>-</v>
      </c>
      <c r="AM297" s="82" t="str">
        <f t="shared" si="175"/>
        <v>-</v>
      </c>
      <c r="AN297" s="82" t="str">
        <f t="shared" si="176"/>
        <v>-</v>
      </c>
      <c r="AO297" s="82" t="str">
        <f t="shared" si="177"/>
        <v>-</v>
      </c>
      <c r="AP297" s="82" t="str">
        <f t="shared" si="178"/>
        <v>-</v>
      </c>
      <c r="AQ297" s="82" t="str">
        <f t="shared" si="179"/>
        <v>-</v>
      </c>
      <c r="AR297" s="82" t="str">
        <f t="shared" si="180"/>
        <v>-</v>
      </c>
      <c r="AT297" s="82">
        <f t="shared" si="181"/>
        <v>10</v>
      </c>
      <c r="AU297" s="82" t="str">
        <f ca="1">IF(    MAX(OFFSET(AL297,0,0,MATCH("-",AL297:AL$638,0))) = 0,"",
IFERROR(MAX(OFFSET(AL297,0,0,MATCH("-",AL297:AL$638,0))),""))</f>
        <v/>
      </c>
      <c r="AV297" s="82" t="str">
        <f ca="1">IF(    MAX(OFFSET(AM297,0,0,MATCH("-",AM297:AM$638,0))) = 0,"",
IFERROR(MAX(OFFSET(AM297,0,0,MATCH("-",AM297:AM$638,0))),""))</f>
        <v/>
      </c>
      <c r="AW297" s="82" t="str">
        <f ca="1">IF(    MAX(OFFSET(AN297,0,0,MATCH("-",AN297:AN$638,0))) = 0,"",
IFERROR(MAX(OFFSET(AN297,0,0,MATCH("-",AN297:AN$638,0))),""))</f>
        <v/>
      </c>
      <c r="AX297" s="82" t="str">
        <f ca="1">IF(    MAX(OFFSET(AO297,0,0,MATCH("-",AO297:AO$638,0))) = 0,"",
IFERROR(MAX(OFFSET(AO297,0,0,MATCH("-",AO297:AO$638,0))),""))</f>
        <v/>
      </c>
      <c r="AY297" s="82" t="str">
        <f ca="1">IF(    MAX(OFFSET(AP297,0,0,MATCH("-",AP297:AP$638,0))) = 0,"",
IFERROR(MAX(OFFSET(AP297,0,0,MATCH("-",AP297:AP$638,0))),""))</f>
        <v/>
      </c>
      <c r="AZ297" s="82" t="str">
        <f ca="1">IF(    MAX(OFFSET(AQ297,0,0,MATCH("-",AQ297:AQ$638,0))) = 0,"",
IFERROR(MAX(OFFSET(AQ297,0,0,MATCH("-",AQ297:AQ$638,0))),""))</f>
        <v/>
      </c>
      <c r="BA297" s="82" t="str">
        <f ca="1">IF(    MAX(OFFSET(AR297,0,0,MATCH("-",AR297:AR$638,0))) = 0,"",
IFERROR(MAX(OFFSET(AR297,0,0,MATCH("-",AR297:AR$638,0))),""))</f>
        <v/>
      </c>
      <c r="BB297" s="112">
        <f t="shared" ca="1" si="182"/>
        <v>-198</v>
      </c>
      <c r="BC297" s="111" t="str">
        <f t="shared" ca="1" si="183"/>
        <v>Radius</v>
      </c>
      <c r="BD297" s="112">
        <f t="shared" ca="1" si="184"/>
        <v>0</v>
      </c>
      <c r="BE297" s="111">
        <f t="shared" ca="1" si="185"/>
        <v>200</v>
      </c>
      <c r="BF297" s="113" t="e">
        <f t="shared" ca="1" si="186"/>
        <v>#VALUE!</v>
      </c>
      <c r="BG297" s="113" t="e">
        <f t="shared" ca="1" si="187"/>
        <v>#VALUE!</v>
      </c>
      <c r="BH297" s="112">
        <f t="shared" ca="1" si="188"/>
        <v>2000</v>
      </c>
      <c r="BI297" s="112">
        <f t="shared" ca="1" si="189"/>
        <v>200</v>
      </c>
      <c r="BJ297" s="157"/>
      <c r="BK297" s="157"/>
      <c r="BL297" s="158" t="str">
        <f>scriv!AI259</f>
        <v/>
      </c>
      <c r="BM297" s="157"/>
      <c r="BN297" s="157" t="str">
        <f t="shared" si="190"/>
        <v>node</v>
      </c>
      <c r="BO297" s="157"/>
      <c r="BP297" s="159">
        <f t="shared" ca="1" si="191"/>
        <v>0</v>
      </c>
      <c r="BQ297" s="159">
        <f t="shared" ca="1" si="192"/>
        <v>0</v>
      </c>
      <c r="BR297" s="159">
        <f t="shared" si="193"/>
        <v>1</v>
      </c>
      <c r="BS297" s="159" t="str">
        <f t="shared" si="194"/>
        <v>symbol</v>
      </c>
      <c r="BT297" s="157" t="str">
        <f ca="1">IF(scriv!V259&lt;&gt;"",scriv!V259,
IF(E297="",IFERROR(VLOOKUP(BL297,$AH$40:$BT$638,39,FALSE),$BT$36),
$BT$37))</f>
        <v>NodeSquare</v>
      </c>
      <c r="BU297" s="166">
        <f t="shared" ca="1" si="195"/>
        <v>2000</v>
      </c>
      <c r="BV297" s="166">
        <f t="shared" ca="1" si="196"/>
        <v>200</v>
      </c>
      <c r="BW297" s="166">
        <f t="shared" ca="1" si="197"/>
        <v>0</v>
      </c>
      <c r="BX297" s="166">
        <f t="shared" ca="1" si="198"/>
        <v>0</v>
      </c>
      <c r="BY297" s="180" t="str">
        <f t="shared" si="199"/>
        <v/>
      </c>
      <c r="BZ297" s="180" t="str">
        <f t="shared" si="200"/>
        <v/>
      </c>
      <c r="CA297" s="81" t="str">
        <f>IF(scriv!E259&lt;&gt;"",scriv!E259,"")</f>
        <v/>
      </c>
      <c r="CB297" s="82">
        <f t="shared" ref="CB297:CB360" si="212">$CB$36</f>
        <v>0</v>
      </c>
      <c r="CC297" s="82">
        <f t="shared" si="201"/>
        <v>0</v>
      </c>
      <c r="CD297" s="82" t="str">
        <f t="shared" si="202"/>
        <v>-</v>
      </c>
      <c r="CE297" s="82" t="str">
        <f t="shared" si="203"/>
        <v>-</v>
      </c>
      <c r="CF297" s="82" t="str">
        <f t="shared" si="204"/>
        <v>-</v>
      </c>
      <c r="CG297" s="82" t="str">
        <f t="shared" si="205"/>
        <v>-</v>
      </c>
      <c r="CH297" s="82" t="str">
        <f t="shared" si="206"/>
        <v>-</v>
      </c>
      <c r="CI297" s="82" t="str">
        <f t="shared" si="207"/>
        <v>-</v>
      </c>
      <c r="CJ297" s="82" t="str">
        <f t="shared" si="208"/>
        <v>-</v>
      </c>
      <c r="CK297" s="82" t="str">
        <f t="shared" si="209"/>
        <v>-</v>
      </c>
    </row>
    <row r="298" spans="1:89" s="82" customFormat="1" ht="18" customHeight="1">
      <c r="A298" s="81" t="str">
        <f>scriv!AH260</f>
        <v/>
      </c>
      <c r="B298" s="81" t="str">
        <f>IF(scriv!D260&lt;&gt;"",scriv!D260,"")</f>
        <v/>
      </c>
      <c r="C298" s="81" t="str">
        <f>IF( scriv!AL260&lt;&gt;"", IF(D298&lt;&gt;"","connection ","")&amp;scriv!AL260,IF(D298&lt;&gt;"","connection",""))</f>
        <v/>
      </c>
      <c r="D298" s="82" t="str">
        <f>scriv!AJ260</f>
        <v/>
      </c>
      <c r="E298" s="82" t="str">
        <f>scriv!AK260</f>
        <v/>
      </c>
      <c r="F298" s="156">
        <f>ROW()</f>
        <v>298</v>
      </c>
      <c r="I298" s="81" t="str">
        <f>IF(scriv!AA260&lt;&gt;"",scriv!AA260,J298)</f>
        <v/>
      </c>
      <c r="J298" s="81" t="str">
        <f>IF(scriv!AB260&lt;&gt;"",scriv!AB260,"")</f>
        <v/>
      </c>
      <c r="K298" s="82" t="str">
        <f t="shared" ref="K298:K361" si="213">$K$36</f>
        <v>none</v>
      </c>
      <c r="L298" s="82" t="str">
        <f t="shared" ref="L298:L361" si="214">$L$36&amp;A298</f>
        <v>+++&amp;speakTT=</v>
      </c>
      <c r="M298" s="82" t="str">
        <f t="shared" si="211"/>
        <v>OpenClose</v>
      </c>
      <c r="N298" s="82" t="str">
        <f t="shared" ref="N298:N361" si="215">$N$36</f>
        <v/>
      </c>
      <c r="O298" s="119" t="str">
        <f t="shared" ref="O298:O361" si="216">IF(P298&lt;&gt;"","+++&amp;openLink="&amp;P298,"")</f>
        <v/>
      </c>
      <c r="P298" s="81" t="str">
        <f>IF(scriv!I260&lt;&gt;"",scriv!I260,"")</f>
        <v/>
      </c>
      <c r="Q298" s="81" t="str">
        <f>IF(scriv!J260&lt;&gt;"",scriv!J260,"")</f>
        <v/>
      </c>
      <c r="R298" s="81">
        <f>IF(scriv!K260&lt;&gt;"",scriv!K260,
IF(I298&lt;&gt;"",1,$R$36))</f>
        <v>0</v>
      </c>
      <c r="S298" s="81" t="str">
        <f>IF(scriv!L260&lt;&gt;"",scriv!L260,
IF(scriv!AB260&lt;&gt;"",$S$36,"none"))</f>
        <v>none</v>
      </c>
      <c r="T298" s="81" t="str">
        <f>IF(scriv!Q260&lt;&gt;"",scriv!Q260,"")</f>
        <v/>
      </c>
      <c r="U298" s="81" t="str">
        <f>IF(scriv!R260&lt;&gt;"",scriv!R260,"")</f>
        <v/>
      </c>
      <c r="V298" s="81" t="str">
        <f>IF(scriv!S260&lt;&gt;"",scriv!S260,"")</f>
        <v/>
      </c>
      <c r="W298" s="81" t="str">
        <f>IF(scriv!T260&lt;&gt;"",scriv!T260,"")</f>
        <v/>
      </c>
      <c r="X298" s="81" t="str">
        <f>IF($E298="",
( IF(scriv!AD260&lt;&gt;"", LEFT( scriv!AD260, FIND(",",scriv!AD260)-1) &amp; "=" &amp; $AH298 &amp; RIGHT( scriv!AD260, LEN(scriv!AD260) + 1 - FIND(",",scriv!AD260)),
  IF($X$36&lt;&gt;"",LEFT( X$36, FIND(",",X$36)-1) &amp; "=" &amp; $AH298 &amp; RIGHT( X$36, LEN(X$36) + 1 - FIND(",",X$36)),""))),
IF(scriv!M260&lt;&gt;"", LEFT( scriv!M260, FIND(",",scriv!M260)-1) &amp; "=" &amp; $AH298 &amp; RIGHT( scriv!M260, LEN(scriv!M260) + 1 - FIND(",",scriv!M260)),
LEFT( X$37, FIND(",",X$37)-1) &amp; "=" &amp; $AH298 &amp; RIGHT( X$37, LEN(X$37) + 1 - FIND(",",X$37))))</f>
        <v>fadeOn=,0.6</v>
      </c>
      <c r="Y298" s="81" t="str">
        <f>IF($E298="",
( IF(scriv!AE260&lt;&gt;"", LEFT( scriv!AE260, FIND(",",scriv!AE260)-1) &amp; "=" &amp; $AH298 &amp; RIGHT( scriv!AE260, LEN(scriv!AE260) + 1 - FIND(",",scriv!AE260)),
  IF($Y$36&lt;&gt;"",LEFT( Y$36, FIND(",",Y$36)-1) &amp; "=" &amp; $AH298 &amp; RIGHT( Y$36, LEN(Y$36) + 1 - FIND(",",Y$36)),""))),
IF(scriv!N260&lt;&gt;"", LEFT( scriv!N260, FIND(",",scriv!N260)-1) &amp; "=" &amp; $AH298 &amp; RIGHT( scriv!N260, LEN(scriv!N260) + 1 - FIND(",",scriv!N260)),
LEFT( Y$37, FIND(",",Y$37)-1) &amp; "=" &amp; $AH298 &amp; RIGHT( Y$37, LEN(Y$37) + 1 - FIND(",",Y$37))))</f>
        <v>fadeOff=,0.6</v>
      </c>
      <c r="Z298" s="81" t="str">
        <f>IF($E298="",
( IF(scriv!AF260&lt;&gt;"", LEFT( scriv!AF260, FIND(",",scriv!AF260)-1) &amp; "=" &amp; $AH298 &amp; RIGHT( scriv!AF260, LEN(scriv!AF260) + 1 - FIND(",",scriv!AF260)),
  IF($Z$36&lt;&gt;"",LEFT( Z$36, FIND(",",Z$36)-1) &amp; "=" &amp; $AH298 &amp; RIGHT( Z$36, LEN(Z$36) + 1 - FIND(",",Z$36)),""))),
IF(scriv!O260&lt;&gt;"", LEFT( scriv!O260, FIND(",",scriv!O260)-1) &amp; "=" &amp; $AH298 &amp; RIGHT( scriv!O260, LEN(scriv!O260) + 1 - FIND(",",scriv!O260)),
LEFT( Z$37, FIND(",",Z$37)-1) &amp; "=" &amp; $AH298 &amp; RIGHT( Z$37, LEN(Z$37) + 1 - FIND(",",Z$37))))</f>
        <v>drawOpen=,1.2</v>
      </c>
      <c r="AA298" s="81" t="str">
        <f>IF($E298="",
( IF(scriv!AG260&lt;&gt;"", LEFT( scriv!AG260, FIND(",",scriv!AG260)-1) &amp; "=" &amp; $AH298 &amp; RIGHT( scriv!AG260, LEN(scriv!AG260) + 1 - FIND(",",scriv!AG260)),
  IF($AA$36&lt;&gt;"",LEFT( AA$36, FIND(",",AA$36)-1) &amp; "=" &amp; $AH298 &amp; RIGHT( AA$36, LEN(AA$36) + 1 - FIND(",",AA$36)),""))),
IF(scriv!P260&lt;&gt;"", LEFT( scriv!P260, FIND(",",scriv!P260)-1) &amp; "=" &amp; $AH298 &amp; RIGHT( scriv!P260, LEN(scriv!P260) + 1 - FIND(",",scriv!P260)),
LEFT( AA$37, FIND(",",AA$37)-1) &amp; "=" &amp; $AH298 &amp; RIGHT( AA$37, LEN(AA$37) + 1 - FIND(",",AA$37))))</f>
        <v>drawClose=,1.2</v>
      </c>
      <c r="AB298" s="167" t="str">
        <f t="shared" si="210"/>
        <v>noTitle</v>
      </c>
      <c r="AC298" s="167"/>
      <c r="AD298" s="45"/>
      <c r="AE298" s="168"/>
      <c r="AF298" s="169">
        <f>IF(D298="",scriv!B260,"")</f>
        <v>0</v>
      </c>
      <c r="AG298" s="170" t="str">
        <f t="shared" ref="AG298:AG361" si="217">IF(AH298&lt;&gt;"",$AG$36,"")</f>
        <v/>
      </c>
      <c r="AH298" s="169" t="str">
        <f t="shared" ref="AH298:AH361" si="218">A298</f>
        <v/>
      </c>
      <c r="AI298" s="169" t="str">
        <f t="shared" ref="AI298:AI361" si="219">B298</f>
        <v/>
      </c>
      <c r="AJ298" s="86">
        <f>ROUNDDOWN( (LEN(scriv!B260)+1) / 2, 0 )</f>
        <v>0</v>
      </c>
      <c r="AK298" s="82">
        <f t="shared" ref="AK298:AK361" si="220">IF(CC298="","",
IF(CC298="-","-",
IF(ISERROR(LEFT(CC298,FIND(".",CC298)-1)),VALUE(CC298),
(VALUE(LEFT(CC298,FIND(".",CC298)-1))))))</f>
        <v>0</v>
      </c>
      <c r="AL298" s="82" t="str">
        <f t="shared" ref="AL298:AL361" si="221">IF(CD298="","",
IF(CD298="-","-",
IF(ISERROR(LEFT(CD298,FIND(".",CD298)-1)),VALUE(CD298),
(VALUE(LEFT(CD298,FIND(".",CD298)-1))))))</f>
        <v>-</v>
      </c>
      <c r="AM298" s="82" t="str">
        <f t="shared" ref="AM298:AM361" si="222">IF(CE298="","",
IF(CE298="-","-",
IF(ISERROR(LEFT(CE298,FIND(".",CE298)-1)),VALUE(CE298),
(VALUE(LEFT(CE298,FIND(".",CE298)-1))))))</f>
        <v>-</v>
      </c>
      <c r="AN298" s="82" t="str">
        <f t="shared" ref="AN298:AN361" si="223">IF(CF298="","",
IF(CF298="-","-",
IF(ISERROR(LEFT(CF298,FIND(".",CF298)-1)),VALUE(CF298),
(VALUE(LEFT(CF298,FIND(".",CF298)-1))))))</f>
        <v>-</v>
      </c>
      <c r="AO298" s="82" t="str">
        <f t="shared" ref="AO298:AO361" si="224">IF(CG298="","",
IF(CG298="-","-",
IF(ISERROR(LEFT(CG298,FIND(".",CG298)-1)),VALUE(CG298),
(VALUE(LEFT(CG298,FIND(".",CG298)-1))))))</f>
        <v>-</v>
      </c>
      <c r="AP298" s="82" t="str">
        <f t="shared" ref="AP298:AP361" si="225">IF(CH298="","",
IF(CH298="-","-",
IF(ISERROR(LEFT(CH298,FIND(".",CH298)-1)),VALUE(CH298),
(VALUE(LEFT(CH298,FIND(".",CH298)-1))))))</f>
        <v>-</v>
      </c>
      <c r="AQ298" s="82" t="str">
        <f t="shared" ref="AQ298:AQ361" si="226">IF(CI298="","",
IF(CI298="-","-",
IF(ISERROR(LEFT(CI298,FIND(".",CI298)-1)),VALUE(CI298),
(VALUE(LEFT(CI298,FIND(".",CI298)-1))))))</f>
        <v>-</v>
      </c>
      <c r="AR298" s="82" t="str">
        <f t="shared" ref="AR298:AR361" si="227">IF(CJ298="","",
IF(CJ298="-","-",
IF(ISERROR(LEFT(CJ298,FIND(".",CJ298)-1)),VALUE(CJ298),
(VALUE(LEFT(CJ298,FIND(".",CJ298)-1))))))</f>
        <v>-</v>
      </c>
      <c r="AT298" s="82">
        <f t="shared" ref="AT298:AT361" si="228">MAX($AK$40:$AK$140)</f>
        <v>10</v>
      </c>
      <c r="AU298" s="82" t="str">
        <f ca="1">IF(    MAX(OFFSET(AL298,0,0,MATCH("-",AL298:AL$638,0))) = 0,"",
IFERROR(MAX(OFFSET(AL298,0,0,MATCH("-",AL298:AL$638,0))),""))</f>
        <v/>
      </c>
      <c r="AV298" s="82" t="str">
        <f ca="1">IF(    MAX(OFFSET(AM298,0,0,MATCH("-",AM298:AM$638,0))) = 0,"",
IFERROR(MAX(OFFSET(AM298,0,0,MATCH("-",AM298:AM$638,0))),""))</f>
        <v/>
      </c>
      <c r="AW298" s="82" t="str">
        <f ca="1">IF(    MAX(OFFSET(AN298,0,0,MATCH("-",AN298:AN$638,0))) = 0,"",
IFERROR(MAX(OFFSET(AN298,0,0,MATCH("-",AN298:AN$638,0))),""))</f>
        <v/>
      </c>
      <c r="AX298" s="82" t="str">
        <f ca="1">IF(    MAX(OFFSET(AO298,0,0,MATCH("-",AO298:AO$638,0))) = 0,"",
IFERROR(MAX(OFFSET(AO298,0,0,MATCH("-",AO298:AO$638,0))),""))</f>
        <v/>
      </c>
      <c r="AY298" s="82" t="str">
        <f ca="1">IF(    MAX(OFFSET(AP298,0,0,MATCH("-",AP298:AP$638,0))) = 0,"",
IFERROR(MAX(OFFSET(AP298,0,0,MATCH("-",AP298:AP$638,0))),""))</f>
        <v/>
      </c>
      <c r="AZ298" s="82" t="str">
        <f ca="1">IF(    MAX(OFFSET(AQ298,0,0,MATCH("-",AQ298:AQ$638,0))) = 0,"",
IFERROR(MAX(OFFSET(AQ298,0,0,MATCH("-",AQ298:AQ$638,0))),""))</f>
        <v/>
      </c>
      <c r="BA298" s="82" t="str">
        <f ca="1">IF(    MAX(OFFSET(AR298,0,0,MATCH("-",AR298:AR$638,0))) = 0,"",
IFERROR(MAX(OFFSET(AR298,0,0,MATCH("-",AR298:AR$638,0))),""))</f>
        <v/>
      </c>
      <c r="BB298" s="112">
        <f t="shared" ref="BB298:BB361" ca="1" si="229">IF(AT298&lt;&gt;"",$BC$14/AT298*(AK298-1)-($BC$14)/2 + ($BC$14/AT298/2),0) +
IF(AU298&lt;&gt;"",$BC$14/AT298/AU298*(AL298-1)-($BC$14/AT298)/2 + ($BC$14/AT298/AU298/2),0) +
IF(AV298&lt;&gt;"",$BC$14/AT298/AU298/AV298*(AM298-1)-($BC$14/AT298/AU298)/2 + ($BC$14/AT298/AU298/AV298/2),0) +
IF(AW298&lt;&gt;"",$BC$14/AT298/AU298/AV298/AW298*(AN298-1)-($BC$14/AT298/AU298/AV298)/2 + ($BC$14/AT298/AU298/AV298/AW298/2),0) +
IF(AX298&lt;&gt;"",$BC$14/AT298/AU298/AV298/AW298/AX298*(AO298-1)-($BC$14/AT298/AU298/AV298/AW298)/2 + ($BC$14/AT298/AU298/AV298/AW298/AX298/2),0) +
IF(AY298&lt;&gt;"",$BC$14/AT298/AU298/AV298/AW298/AX298/AY298*(AP298-1)-($BC$14/AT298/AU298/AV298/AW298/AX298)/2 + ($BC$14/AT298/AU298/AV298/AW298/AX298/AY298/2),0)</f>
        <v>-198</v>
      </c>
      <c r="BC298" s="111" t="str">
        <f t="shared" ref="BC298:BC361" ca="1" si="230">INDIRECT("BC"&amp;19+AJ298)</f>
        <v>Radius</v>
      </c>
      <c r="BD298" s="112">
        <f t="shared" ref="BD298:BD361" ca="1" si="231">IF(AT298&lt;&gt;"", $BD$20 + (($BF$20/AT298) * (AK298 - 1)) - IF($BH$20=1,(($BF$20 / 2) - ($BF$20/AT298) / 2),0),0)
+IF(AU298&lt;&gt;"", $BD$21 + (($BF$21/AU298) * (AL298 - 1)) - IF($BH$21=1,(($BF$21 / 2) - ($BF$21/AU298) / 2),0),0)
+IF(AV298&lt;&gt;"", $BD$22 + (($BF$22/AV298) * (AM298 - 1)) - IF($BH$22=1,(($BF$22 / 2) - ($BF$22/AV298) / 2),0),0)
+IF(AW298&lt;&gt;"", $BD$23 + (($BF$23/AW298) * (AN298 - 1)) - IF($BH$23=1,(($BF$23 / 2) - ($BF$23/AW298) / 2),0),0)
+IF(AX298&lt;&gt;"", $BD$24 + (($BF$24/AX298) * (AO298 - 1)) - IF($BH$24=1,(($BF$24 / 2) - ($BF$24/AX298) / 2),0),0)
+IF(AY298&lt;&gt;"", $BD$25 + (($BF$25/AY298) * (AP298 - 1)) - IF($BH$25=1,(($BF$25 / 2) - ($BF$25/AY298) / 2),0),0)
+IF(AZ298&lt;&gt;"", $BD$26 + (($BF$26/AZ298) * (AQ298 - 1)) - IF($BH$26=1,(($BF$26 / 2) - ($BF$26/AZ298) / 2),0),0)
+IF(BA298&lt;&gt;"", $BD$27 + (($BF$27/BA298) * (AR298 - 1)) - IF($BH$27=1,(($BF$27 / 2) - ($BF$27/BA298) / 2),0),0)</f>
        <v>0</v>
      </c>
      <c r="BE298" s="111">
        <f t="shared" ref="BE298:BE361" ca="1" si="232">IF(AT298&lt;&gt;"", $BE$20 + (($BG$20/AT298) * (AK298 - 1)) - IF($BI$20=1,(($BG$20 / 2) - ($BG$20/AT298) / 2),0),0)
+IF(AU298&lt;&gt;"", $BE$21 + (($BG$21/AU298) * (AL298 - 1)) - IF($BI$21=1,(($BG$21 / 2) - ($BG$21/AU298) / 2),0),0)
+IF(AV298&lt;&gt;"", $BE$22 + (($BG$22/AV298) * (AM298 - 1)) - IF($BI$22=1,(($BG$22 / 2) - ($BG$22/AV298) / 2),0),0)
+IF(AW298&lt;&gt;"", $BE$23 + (($BG$23/AW298) * (AN298 - 1)) - IF($BI$23=1,(($BG$23 / 2) - ($BG$23/AW298) / 2),0),0)
+IF(AX298&lt;&gt;"", $BE$24 + (($BG$24/AX298) * (AO298 - 1)) - IF($BI$24=1,(($BG$24 / 2) - ($BG$24/AX298) / 2),0),0)
+IF(AY298&lt;&gt;"", $BE$25 + (($BG$25/AY298) * (AP298 - 1)) - IF($BI$25=1,(($BG$25 / 2) - ($BG$25/AY298) / 2),0),0)
+IF(AZ298&lt;&gt;"", $BE$26 + (($BG$26/AZ298) * (AQ298 - 1)) - IF($BI$26=1,(($BG$26 / 2) - ($BG$26/AZ298) / 2),0),0)
+IF(BA298&lt;&gt;"", $BE$27 + (($BG$27/BA298) * (AR298 - 1)) - IF($BI$27=1,(($BG$27 / 2) - ($BG$27/BA298) / 2),0),0)</f>
        <v>200</v>
      </c>
      <c r="BF298" s="113" t="e">
        <f t="shared" ref="BF298:BF361" ca="1" si="233">ROUND(BC298*COS(RADIANS(BB298+$BC$13)),2)+$BD$12</f>
        <v>#VALUE!</v>
      </c>
      <c r="BG298" s="113" t="e">
        <f t="shared" ref="BG298:BG361" ca="1" si="234">ROUND(BC298*SIN(RADIANS(BB298+$BC$13)),2)+$BE$12</f>
        <v>#VALUE!</v>
      </c>
      <c r="BH298" s="112">
        <f t="shared" ref="BH298:BH361" ca="1" si="235">BD298+$BD$12</f>
        <v>2000</v>
      </c>
      <c r="BI298" s="112">
        <f t="shared" ref="BI298:BI361" ca="1" si="236">BE298+$BE$12</f>
        <v>200</v>
      </c>
      <c r="BJ298" s="157"/>
      <c r="BK298" s="157"/>
      <c r="BL298" s="158" t="str">
        <f>scriv!AI260</f>
        <v/>
      </c>
      <c r="BM298" s="157"/>
      <c r="BN298" s="157" t="str">
        <f t="shared" ref="BN298:BN361" si="237">IF(D298="",$BN$36,"link")</f>
        <v>node</v>
      </c>
      <c r="BO298" s="157"/>
      <c r="BP298" s="159">
        <f t="shared" ref="BP298:BP361" ca="1" si="238">IF(AJ298&gt;0,INDIRECT("BP"&amp;19+AJ298),0)</f>
        <v>0</v>
      </c>
      <c r="BQ298" s="159">
        <f t="shared" ref="BQ298:BQ361" ca="1" si="239">IF(AJ298&gt;0,INDIRECT("BQ"&amp;19+AJ298),0)</f>
        <v>0</v>
      </c>
      <c r="BR298" s="159">
        <f t="shared" ref="BR298:BR361" si="240">$BR$36</f>
        <v>1</v>
      </c>
      <c r="BS298" s="159" t="str">
        <f t="shared" ref="BS298:BS361" si="241">$BS$36</f>
        <v>symbol</v>
      </c>
      <c r="BT298" s="157" t="str">
        <f ca="1">IF(scriv!V260&lt;&gt;"",scriv!V260,
IF(E298="",IFERROR(VLOOKUP(BL298,$AH$40:$BT$638,39,FALSE),$BT$36),
$BT$37))</f>
        <v>NodeSquare</v>
      </c>
      <c r="BU298" s="166">
        <f t="shared" ref="BU298:BU361" ca="1" si="242">IF(BN298&lt;&gt;"link",
IF($BE$10=0, ROUND(BF298,2),ROUND(BH298,2)),
IFERROR(VLOOKUP(BY298,$AH$40:$BQ$638,35,FALSE),1) )</f>
        <v>2000</v>
      </c>
      <c r="BV298" s="166">
        <f t="shared" ref="BV298:BV361" ca="1" si="243">IF(BN298&lt;&gt;"link",
IF($BE$10=0, ROUND(BG298,2),ROUND(BI298,2)),
IFERROR(VLOOKUP(BY298,$AH$40:$BQ$638,36,FALSE),1) )</f>
        <v>200</v>
      </c>
      <c r="BW298" s="166">
        <f t="shared" ref="BW298:BW361" ca="1" si="244">IFERROR(VLOOKUP(BZ298,$AH$40:$BQ$638,35,FALSE),0)</f>
        <v>0</v>
      </c>
      <c r="BX298" s="166">
        <f t="shared" ref="BX298:BX361" ca="1" si="245">IFERROR(VLOOKUP(BZ298,$AH$40:$BQ$638,36,FALSE),0)</f>
        <v>0</v>
      </c>
      <c r="BY298" s="180" t="str">
        <f t="shared" ref="BY298:BY361" si="246">D298</f>
        <v/>
      </c>
      <c r="BZ298" s="180" t="str">
        <f t="shared" ref="BZ298:BZ361" si="247">E298</f>
        <v/>
      </c>
      <c r="CA298" s="81" t="str">
        <f>IF(scriv!E260&lt;&gt;"",scriv!E260,"")</f>
        <v/>
      </c>
      <c r="CB298" s="82">
        <f t="shared" si="212"/>
        <v>0</v>
      </c>
      <c r="CC298" s="82">
        <f t="shared" ref="CC298:CC361" si="248">AF298</f>
        <v>0</v>
      </c>
      <c r="CD298" s="82" t="str">
        <f t="shared" ref="CD298:CD361" si="249">IF(CC298="","",
IF(ISERROR(RIGHT(CC298,LEN(CC298)-FIND(".",CC298))),"-",
RIGHT(CC298,LEN(CC298)-FIND(".",CC298))))</f>
        <v>-</v>
      </c>
      <c r="CE298" s="82" t="str">
        <f t="shared" ref="CE298:CE361" si="250">IF(CD298="","",
IF(ISERROR(RIGHT(CD298,LEN(CD298)-FIND(".",CD298))),"-",
RIGHT(CD298,LEN(CD298)-FIND(".",CD298))))</f>
        <v>-</v>
      </c>
      <c r="CF298" s="82" t="str">
        <f t="shared" ref="CF298:CF361" si="251">IF(CE298="","",
IF(ISERROR(RIGHT(CE298,LEN(CE298)-FIND(".",CE298))),"-",
RIGHT(CE298,LEN(CE298)-FIND(".",CE298))))</f>
        <v>-</v>
      </c>
      <c r="CG298" s="82" t="str">
        <f t="shared" ref="CG298:CG361" si="252">IF(CF298="","",
IF(ISERROR(RIGHT(CF298,LEN(CF298)-FIND(".",CF298))),"-",
RIGHT(CF298,LEN(CF298)-FIND(".",CF298))))</f>
        <v>-</v>
      </c>
      <c r="CH298" s="82" t="str">
        <f t="shared" ref="CH298:CH361" si="253">IF(CG298="","",
IF(ISERROR(RIGHT(CG298,LEN(CG298)-FIND(".",CG298))),"-",
RIGHT(CG298,LEN(CG298)-FIND(".",CG298))))</f>
        <v>-</v>
      </c>
      <c r="CI298" s="82" t="str">
        <f t="shared" ref="CI298:CI361" si="254">IF(CH298="","",
IF(ISERROR(RIGHT(CH298,LEN(CH298)-FIND(".",CH298))),"-",
RIGHT(CH298,LEN(CH298)-FIND(".",CH298))))</f>
        <v>-</v>
      </c>
      <c r="CJ298" s="82" t="str">
        <f t="shared" ref="CJ298:CJ361" si="255">IF(CI298="","",
IF(ISERROR(RIGHT(CI298,LEN(CI298)-FIND(".",CI298))),"-",
RIGHT(CI298,LEN(CI298)-FIND(".",CI298))))</f>
        <v>-</v>
      </c>
      <c r="CK298" s="82" t="str">
        <f t="shared" ref="CK298:CK361" si="256">IF(CJ298="","",
IF(ISERROR(RIGHT(CJ298,LEN(CJ298)-FIND(".",CJ298))),"-",
RIGHT(CJ298,LEN(CJ298)-FIND(".",CJ298))))</f>
        <v>-</v>
      </c>
    </row>
    <row r="299" spans="1:89" s="82" customFormat="1" ht="18" customHeight="1">
      <c r="A299" s="81" t="str">
        <f>scriv!AH261</f>
        <v/>
      </c>
      <c r="B299" s="81" t="str">
        <f>IF(scriv!D261&lt;&gt;"",scriv!D261,"")</f>
        <v/>
      </c>
      <c r="C299" s="81" t="str">
        <f>IF( scriv!AL261&lt;&gt;"", IF(D299&lt;&gt;"","connection ","")&amp;scriv!AL261,IF(D299&lt;&gt;"","connection",""))</f>
        <v/>
      </c>
      <c r="D299" s="82" t="str">
        <f>scriv!AJ261</f>
        <v/>
      </c>
      <c r="E299" s="82" t="str">
        <f>scriv!AK261</f>
        <v/>
      </c>
      <c r="F299" s="156">
        <f>ROW()</f>
        <v>299</v>
      </c>
      <c r="I299" s="81" t="str">
        <f>IF(scriv!AA261&lt;&gt;"",scriv!AA261,J299)</f>
        <v/>
      </c>
      <c r="J299" s="81" t="str">
        <f>IF(scriv!AB261&lt;&gt;"",scriv!AB261,"")</f>
        <v/>
      </c>
      <c r="K299" s="82" t="str">
        <f t="shared" si="213"/>
        <v>none</v>
      </c>
      <c r="L299" s="82" t="str">
        <f t="shared" si="214"/>
        <v>+++&amp;speakTT=</v>
      </c>
      <c r="M299" s="82" t="str">
        <f t="shared" si="211"/>
        <v>OpenClose</v>
      </c>
      <c r="N299" s="82" t="str">
        <f t="shared" si="215"/>
        <v/>
      </c>
      <c r="O299" s="119" t="str">
        <f t="shared" si="216"/>
        <v/>
      </c>
      <c r="P299" s="81" t="str">
        <f>IF(scriv!I261&lt;&gt;"",scriv!I261,"")</f>
        <v/>
      </c>
      <c r="Q299" s="81" t="str">
        <f>IF(scriv!J261&lt;&gt;"",scriv!J261,"")</f>
        <v/>
      </c>
      <c r="R299" s="81">
        <f>IF(scriv!K261&lt;&gt;"",scriv!K261,
IF(I299&lt;&gt;"",1,$R$36))</f>
        <v>0</v>
      </c>
      <c r="S299" s="81" t="str">
        <f>IF(scriv!L261&lt;&gt;"",scriv!L261,
IF(scriv!AB261&lt;&gt;"",$S$36,"none"))</f>
        <v>none</v>
      </c>
      <c r="T299" s="81" t="str">
        <f>IF(scriv!Q261&lt;&gt;"",scriv!Q261,"")</f>
        <v/>
      </c>
      <c r="U299" s="81" t="str">
        <f>IF(scriv!R261&lt;&gt;"",scriv!R261,"")</f>
        <v/>
      </c>
      <c r="V299" s="81" t="str">
        <f>IF(scriv!S261&lt;&gt;"",scriv!S261,"")</f>
        <v/>
      </c>
      <c r="W299" s="81" t="str">
        <f>IF(scriv!T261&lt;&gt;"",scriv!T261,"")</f>
        <v/>
      </c>
      <c r="X299" s="81" t="str">
        <f>IF($E299="",
( IF(scriv!AD261&lt;&gt;"", LEFT( scriv!AD261, FIND(",",scriv!AD261)-1) &amp; "=" &amp; $AH299 &amp; RIGHT( scriv!AD261, LEN(scriv!AD261) + 1 - FIND(",",scriv!AD261)),
  IF($X$36&lt;&gt;"",LEFT( X$36, FIND(",",X$36)-1) &amp; "=" &amp; $AH299 &amp; RIGHT( X$36, LEN(X$36) + 1 - FIND(",",X$36)),""))),
IF(scriv!M261&lt;&gt;"", LEFT( scriv!M261, FIND(",",scriv!M261)-1) &amp; "=" &amp; $AH299 &amp; RIGHT( scriv!M261, LEN(scriv!M261) + 1 - FIND(",",scriv!M261)),
LEFT( X$37, FIND(",",X$37)-1) &amp; "=" &amp; $AH299 &amp; RIGHT( X$37, LEN(X$37) + 1 - FIND(",",X$37))))</f>
        <v>fadeOn=,0.6</v>
      </c>
      <c r="Y299" s="81" t="str">
        <f>IF($E299="",
( IF(scriv!AE261&lt;&gt;"", LEFT( scriv!AE261, FIND(",",scriv!AE261)-1) &amp; "=" &amp; $AH299 &amp; RIGHT( scriv!AE261, LEN(scriv!AE261) + 1 - FIND(",",scriv!AE261)),
  IF($Y$36&lt;&gt;"",LEFT( Y$36, FIND(",",Y$36)-1) &amp; "=" &amp; $AH299 &amp; RIGHT( Y$36, LEN(Y$36) + 1 - FIND(",",Y$36)),""))),
IF(scriv!N261&lt;&gt;"", LEFT( scriv!N261, FIND(",",scriv!N261)-1) &amp; "=" &amp; $AH299 &amp; RIGHT( scriv!N261, LEN(scriv!N261) + 1 - FIND(",",scriv!N261)),
LEFT( Y$37, FIND(",",Y$37)-1) &amp; "=" &amp; $AH299 &amp; RIGHT( Y$37, LEN(Y$37) + 1 - FIND(",",Y$37))))</f>
        <v>fadeOff=,0.6</v>
      </c>
      <c r="Z299" s="81" t="str">
        <f>IF($E299="",
( IF(scriv!AF261&lt;&gt;"", LEFT( scriv!AF261, FIND(",",scriv!AF261)-1) &amp; "=" &amp; $AH299 &amp; RIGHT( scriv!AF261, LEN(scriv!AF261) + 1 - FIND(",",scriv!AF261)),
  IF($Z$36&lt;&gt;"",LEFT( Z$36, FIND(",",Z$36)-1) &amp; "=" &amp; $AH299 &amp; RIGHT( Z$36, LEN(Z$36) + 1 - FIND(",",Z$36)),""))),
IF(scriv!O261&lt;&gt;"", LEFT( scriv!O261, FIND(",",scriv!O261)-1) &amp; "=" &amp; $AH299 &amp; RIGHT( scriv!O261, LEN(scriv!O261) + 1 - FIND(",",scriv!O261)),
LEFT( Z$37, FIND(",",Z$37)-1) &amp; "=" &amp; $AH299 &amp; RIGHT( Z$37, LEN(Z$37) + 1 - FIND(",",Z$37))))</f>
        <v>drawOpen=,1.2</v>
      </c>
      <c r="AA299" s="81" t="str">
        <f>IF($E299="",
( IF(scriv!AG261&lt;&gt;"", LEFT( scriv!AG261, FIND(",",scriv!AG261)-1) &amp; "=" &amp; $AH299 &amp; RIGHT( scriv!AG261, LEN(scriv!AG261) + 1 - FIND(",",scriv!AG261)),
  IF($AA$36&lt;&gt;"",LEFT( AA$36, FIND(",",AA$36)-1) &amp; "=" &amp; $AH299 &amp; RIGHT( AA$36, LEN(AA$36) + 1 - FIND(",",AA$36)),""))),
IF(scriv!P261&lt;&gt;"", LEFT( scriv!P261, FIND(",",scriv!P261)-1) &amp; "=" &amp; $AH299 &amp; RIGHT( scriv!P261, LEN(scriv!P261) + 1 - FIND(",",scriv!P261)),
LEFT( AA$37, FIND(",",AA$37)-1) &amp; "=" &amp; $AH299 &amp; RIGHT( AA$37, LEN(AA$37) + 1 - FIND(",",AA$37))))</f>
        <v>drawClose=,1.2</v>
      </c>
      <c r="AB299" s="167" t="str">
        <f t="shared" si="210"/>
        <v>noTitle</v>
      </c>
      <c r="AC299" s="167"/>
      <c r="AD299" s="45"/>
      <c r="AE299" s="168"/>
      <c r="AF299" s="169">
        <f>IF(D299="",scriv!B261,"")</f>
        <v>0</v>
      </c>
      <c r="AG299" s="170" t="str">
        <f t="shared" si="217"/>
        <v/>
      </c>
      <c r="AH299" s="169" t="str">
        <f t="shared" si="218"/>
        <v/>
      </c>
      <c r="AI299" s="169" t="str">
        <f t="shared" si="219"/>
        <v/>
      </c>
      <c r="AJ299" s="86">
        <f>ROUNDDOWN( (LEN(scriv!B261)+1) / 2, 0 )</f>
        <v>0</v>
      </c>
      <c r="AK299" s="82">
        <f t="shared" si="220"/>
        <v>0</v>
      </c>
      <c r="AL299" s="82" t="str">
        <f t="shared" si="221"/>
        <v>-</v>
      </c>
      <c r="AM299" s="82" t="str">
        <f t="shared" si="222"/>
        <v>-</v>
      </c>
      <c r="AN299" s="82" t="str">
        <f t="shared" si="223"/>
        <v>-</v>
      </c>
      <c r="AO299" s="82" t="str">
        <f t="shared" si="224"/>
        <v>-</v>
      </c>
      <c r="AP299" s="82" t="str">
        <f t="shared" si="225"/>
        <v>-</v>
      </c>
      <c r="AQ299" s="82" t="str">
        <f t="shared" si="226"/>
        <v>-</v>
      </c>
      <c r="AR299" s="82" t="str">
        <f t="shared" si="227"/>
        <v>-</v>
      </c>
      <c r="AT299" s="82">
        <f t="shared" si="228"/>
        <v>10</v>
      </c>
      <c r="AU299" s="82" t="str">
        <f ca="1">IF(    MAX(OFFSET(AL299,0,0,MATCH("-",AL299:AL$638,0))) = 0,"",
IFERROR(MAX(OFFSET(AL299,0,0,MATCH("-",AL299:AL$638,0))),""))</f>
        <v/>
      </c>
      <c r="AV299" s="82" t="str">
        <f ca="1">IF(    MAX(OFFSET(AM299,0,0,MATCH("-",AM299:AM$638,0))) = 0,"",
IFERROR(MAX(OFFSET(AM299,0,0,MATCH("-",AM299:AM$638,0))),""))</f>
        <v/>
      </c>
      <c r="AW299" s="82" t="str">
        <f ca="1">IF(    MAX(OFFSET(AN299,0,0,MATCH("-",AN299:AN$638,0))) = 0,"",
IFERROR(MAX(OFFSET(AN299,0,0,MATCH("-",AN299:AN$638,0))),""))</f>
        <v/>
      </c>
      <c r="AX299" s="82" t="str">
        <f ca="1">IF(    MAX(OFFSET(AO299,0,0,MATCH("-",AO299:AO$638,0))) = 0,"",
IFERROR(MAX(OFFSET(AO299,0,0,MATCH("-",AO299:AO$638,0))),""))</f>
        <v/>
      </c>
      <c r="AY299" s="82" t="str">
        <f ca="1">IF(    MAX(OFFSET(AP299,0,0,MATCH("-",AP299:AP$638,0))) = 0,"",
IFERROR(MAX(OFFSET(AP299,0,0,MATCH("-",AP299:AP$638,0))),""))</f>
        <v/>
      </c>
      <c r="AZ299" s="82" t="str">
        <f ca="1">IF(    MAX(OFFSET(AQ299,0,0,MATCH("-",AQ299:AQ$638,0))) = 0,"",
IFERROR(MAX(OFFSET(AQ299,0,0,MATCH("-",AQ299:AQ$638,0))),""))</f>
        <v/>
      </c>
      <c r="BA299" s="82" t="str">
        <f ca="1">IF(    MAX(OFFSET(AR299,0,0,MATCH("-",AR299:AR$638,0))) = 0,"",
IFERROR(MAX(OFFSET(AR299,0,0,MATCH("-",AR299:AR$638,0))),""))</f>
        <v/>
      </c>
      <c r="BB299" s="112">
        <f t="shared" ca="1" si="229"/>
        <v>-198</v>
      </c>
      <c r="BC299" s="111" t="str">
        <f t="shared" ca="1" si="230"/>
        <v>Radius</v>
      </c>
      <c r="BD299" s="112">
        <f t="shared" ca="1" si="231"/>
        <v>0</v>
      </c>
      <c r="BE299" s="111">
        <f t="shared" ca="1" si="232"/>
        <v>200</v>
      </c>
      <c r="BF299" s="113" t="e">
        <f t="shared" ca="1" si="233"/>
        <v>#VALUE!</v>
      </c>
      <c r="BG299" s="113" t="e">
        <f t="shared" ca="1" si="234"/>
        <v>#VALUE!</v>
      </c>
      <c r="BH299" s="112">
        <f t="shared" ca="1" si="235"/>
        <v>2000</v>
      </c>
      <c r="BI299" s="112">
        <f t="shared" ca="1" si="236"/>
        <v>200</v>
      </c>
      <c r="BJ299" s="157"/>
      <c r="BK299" s="157"/>
      <c r="BL299" s="158" t="str">
        <f>scriv!AI261</f>
        <v/>
      </c>
      <c r="BM299" s="157"/>
      <c r="BN299" s="157" t="str">
        <f t="shared" si="237"/>
        <v>node</v>
      </c>
      <c r="BO299" s="157"/>
      <c r="BP299" s="159">
        <f t="shared" ca="1" si="238"/>
        <v>0</v>
      </c>
      <c r="BQ299" s="159">
        <f t="shared" ca="1" si="239"/>
        <v>0</v>
      </c>
      <c r="BR299" s="159">
        <f t="shared" si="240"/>
        <v>1</v>
      </c>
      <c r="BS299" s="159" t="str">
        <f t="shared" si="241"/>
        <v>symbol</v>
      </c>
      <c r="BT299" s="157" t="str">
        <f ca="1">IF(scriv!V261&lt;&gt;"",scriv!V261,
IF(E299="",IFERROR(VLOOKUP(BL299,$AH$40:$BT$638,39,FALSE),$BT$36),
$BT$37))</f>
        <v>NodeSquare</v>
      </c>
      <c r="BU299" s="166">
        <f t="shared" ca="1" si="242"/>
        <v>2000</v>
      </c>
      <c r="BV299" s="166">
        <f t="shared" ca="1" si="243"/>
        <v>200</v>
      </c>
      <c r="BW299" s="166">
        <f t="shared" ca="1" si="244"/>
        <v>0</v>
      </c>
      <c r="BX299" s="166">
        <f t="shared" ca="1" si="245"/>
        <v>0</v>
      </c>
      <c r="BY299" s="180" t="str">
        <f t="shared" si="246"/>
        <v/>
      </c>
      <c r="BZ299" s="180" t="str">
        <f t="shared" si="247"/>
        <v/>
      </c>
      <c r="CA299" s="81" t="str">
        <f>IF(scriv!E261&lt;&gt;"",scriv!E261,"")</f>
        <v/>
      </c>
      <c r="CB299" s="82">
        <f t="shared" si="212"/>
        <v>0</v>
      </c>
      <c r="CC299" s="82">
        <f t="shared" si="248"/>
        <v>0</v>
      </c>
      <c r="CD299" s="82" t="str">
        <f t="shared" si="249"/>
        <v>-</v>
      </c>
      <c r="CE299" s="82" t="str">
        <f t="shared" si="250"/>
        <v>-</v>
      </c>
      <c r="CF299" s="82" t="str">
        <f t="shared" si="251"/>
        <v>-</v>
      </c>
      <c r="CG299" s="82" t="str">
        <f t="shared" si="252"/>
        <v>-</v>
      </c>
      <c r="CH299" s="82" t="str">
        <f t="shared" si="253"/>
        <v>-</v>
      </c>
      <c r="CI299" s="82" t="str">
        <f t="shared" si="254"/>
        <v>-</v>
      </c>
      <c r="CJ299" s="82" t="str">
        <f t="shared" si="255"/>
        <v>-</v>
      </c>
      <c r="CK299" s="82" t="str">
        <f t="shared" si="256"/>
        <v>-</v>
      </c>
    </row>
    <row r="300" spans="1:89" s="82" customFormat="1" ht="18" customHeight="1">
      <c r="A300" s="81" t="str">
        <f>scriv!AH262</f>
        <v/>
      </c>
      <c r="B300" s="81" t="str">
        <f>IF(scriv!D262&lt;&gt;"",scriv!D262,"")</f>
        <v/>
      </c>
      <c r="C300" s="81" t="str">
        <f>IF( scriv!AL262&lt;&gt;"", IF(D300&lt;&gt;"","connection ","")&amp;scriv!AL262,IF(D300&lt;&gt;"","connection",""))</f>
        <v/>
      </c>
      <c r="D300" s="82" t="str">
        <f>scriv!AJ262</f>
        <v/>
      </c>
      <c r="E300" s="82" t="str">
        <f>scriv!AK262</f>
        <v/>
      </c>
      <c r="F300" s="156">
        <f>ROW()</f>
        <v>300</v>
      </c>
      <c r="I300" s="81" t="str">
        <f>IF(scriv!AA262&lt;&gt;"",scriv!AA262,J300)</f>
        <v/>
      </c>
      <c r="J300" s="81" t="str">
        <f>IF(scriv!AB262&lt;&gt;"",scriv!AB262,"")</f>
        <v/>
      </c>
      <c r="K300" s="82" t="str">
        <f t="shared" si="213"/>
        <v>none</v>
      </c>
      <c r="L300" s="82" t="str">
        <f t="shared" si="214"/>
        <v>+++&amp;speakTT=</v>
      </c>
      <c r="M300" s="82" t="str">
        <f t="shared" si="211"/>
        <v>OpenClose</v>
      </c>
      <c r="N300" s="82" t="str">
        <f t="shared" si="215"/>
        <v/>
      </c>
      <c r="O300" s="119" t="str">
        <f t="shared" si="216"/>
        <v/>
      </c>
      <c r="P300" s="81" t="str">
        <f>IF(scriv!I262&lt;&gt;"",scriv!I262,"")</f>
        <v/>
      </c>
      <c r="Q300" s="81" t="str">
        <f>IF(scriv!J262&lt;&gt;"",scriv!J262,"")</f>
        <v/>
      </c>
      <c r="R300" s="81">
        <f>IF(scriv!K262&lt;&gt;"",scriv!K262,
IF(I300&lt;&gt;"",1,$R$36))</f>
        <v>0</v>
      </c>
      <c r="S300" s="81" t="str">
        <f>IF(scriv!L262&lt;&gt;"",scriv!L262,
IF(scriv!AB262&lt;&gt;"",$S$36,"none"))</f>
        <v>none</v>
      </c>
      <c r="T300" s="81" t="str">
        <f>IF(scriv!Q262&lt;&gt;"",scriv!Q262,"")</f>
        <v/>
      </c>
      <c r="U300" s="81" t="str">
        <f>IF(scriv!R262&lt;&gt;"",scriv!R262,"")</f>
        <v/>
      </c>
      <c r="V300" s="81" t="str">
        <f>IF(scriv!S262&lt;&gt;"",scriv!S262,"")</f>
        <v/>
      </c>
      <c r="W300" s="81" t="str">
        <f>IF(scriv!T262&lt;&gt;"",scriv!T262,"")</f>
        <v/>
      </c>
      <c r="X300" s="81" t="str">
        <f>IF($E300="",
( IF(scriv!AD262&lt;&gt;"", LEFT( scriv!AD262, FIND(",",scriv!AD262)-1) &amp; "=" &amp; $AH300 &amp; RIGHT( scriv!AD262, LEN(scriv!AD262) + 1 - FIND(",",scriv!AD262)),
  IF($X$36&lt;&gt;"",LEFT( X$36, FIND(",",X$36)-1) &amp; "=" &amp; $AH300 &amp; RIGHT( X$36, LEN(X$36) + 1 - FIND(",",X$36)),""))),
IF(scriv!M262&lt;&gt;"", LEFT( scriv!M262, FIND(",",scriv!M262)-1) &amp; "=" &amp; $AH300 &amp; RIGHT( scriv!M262, LEN(scriv!M262) + 1 - FIND(",",scriv!M262)),
LEFT( X$37, FIND(",",X$37)-1) &amp; "=" &amp; $AH300 &amp; RIGHT( X$37, LEN(X$37) + 1 - FIND(",",X$37))))</f>
        <v>fadeOn=,0.6</v>
      </c>
      <c r="Y300" s="81" t="str">
        <f>IF($E300="",
( IF(scriv!AE262&lt;&gt;"", LEFT( scriv!AE262, FIND(",",scriv!AE262)-1) &amp; "=" &amp; $AH300 &amp; RIGHT( scriv!AE262, LEN(scriv!AE262) + 1 - FIND(",",scriv!AE262)),
  IF($Y$36&lt;&gt;"",LEFT( Y$36, FIND(",",Y$36)-1) &amp; "=" &amp; $AH300 &amp; RIGHT( Y$36, LEN(Y$36) + 1 - FIND(",",Y$36)),""))),
IF(scriv!N262&lt;&gt;"", LEFT( scriv!N262, FIND(",",scriv!N262)-1) &amp; "=" &amp; $AH300 &amp; RIGHT( scriv!N262, LEN(scriv!N262) + 1 - FIND(",",scriv!N262)),
LEFT( Y$37, FIND(",",Y$37)-1) &amp; "=" &amp; $AH300 &amp; RIGHT( Y$37, LEN(Y$37) + 1 - FIND(",",Y$37))))</f>
        <v>fadeOff=,0.6</v>
      </c>
      <c r="Z300" s="81" t="str">
        <f>IF($E300="",
( IF(scriv!AF262&lt;&gt;"", LEFT( scriv!AF262, FIND(",",scriv!AF262)-1) &amp; "=" &amp; $AH300 &amp; RIGHT( scriv!AF262, LEN(scriv!AF262) + 1 - FIND(",",scriv!AF262)),
  IF($Z$36&lt;&gt;"",LEFT( Z$36, FIND(",",Z$36)-1) &amp; "=" &amp; $AH300 &amp; RIGHT( Z$36, LEN(Z$36) + 1 - FIND(",",Z$36)),""))),
IF(scriv!O262&lt;&gt;"", LEFT( scriv!O262, FIND(",",scriv!O262)-1) &amp; "=" &amp; $AH300 &amp; RIGHT( scriv!O262, LEN(scriv!O262) + 1 - FIND(",",scriv!O262)),
LEFT( Z$37, FIND(",",Z$37)-1) &amp; "=" &amp; $AH300 &amp; RIGHT( Z$37, LEN(Z$37) + 1 - FIND(",",Z$37))))</f>
        <v>drawOpen=,1.2</v>
      </c>
      <c r="AA300" s="81" t="str">
        <f>IF($E300="",
( IF(scriv!AG262&lt;&gt;"", LEFT( scriv!AG262, FIND(",",scriv!AG262)-1) &amp; "=" &amp; $AH300 &amp; RIGHT( scriv!AG262, LEN(scriv!AG262) + 1 - FIND(",",scriv!AG262)),
  IF($AA$36&lt;&gt;"",LEFT( AA$36, FIND(",",AA$36)-1) &amp; "=" &amp; $AH300 &amp; RIGHT( AA$36, LEN(AA$36) + 1 - FIND(",",AA$36)),""))),
IF(scriv!P262&lt;&gt;"", LEFT( scriv!P262, FIND(",",scriv!P262)-1) &amp; "=" &amp; $AH300 &amp; RIGHT( scriv!P262, LEN(scriv!P262) + 1 - FIND(",",scriv!P262)),
LEFT( AA$37, FIND(",",AA$37)-1) &amp; "=" &amp; $AH300 &amp; RIGHT( AA$37, LEN(AA$37) + 1 - FIND(",",AA$37))))</f>
        <v>drawClose=,1.2</v>
      </c>
      <c r="AB300" s="167" t="str">
        <f t="shared" si="210"/>
        <v>noTitle</v>
      </c>
      <c r="AC300" s="167"/>
      <c r="AD300" s="45"/>
      <c r="AE300" s="168"/>
      <c r="AF300" s="169">
        <f>IF(D300="",scriv!B262,"")</f>
        <v>0</v>
      </c>
      <c r="AG300" s="170" t="str">
        <f t="shared" si="217"/>
        <v/>
      </c>
      <c r="AH300" s="169" t="str">
        <f t="shared" si="218"/>
        <v/>
      </c>
      <c r="AI300" s="169" t="str">
        <f t="shared" si="219"/>
        <v/>
      </c>
      <c r="AJ300" s="86">
        <f>ROUNDDOWN( (LEN(scriv!B262)+1) / 2, 0 )</f>
        <v>0</v>
      </c>
      <c r="AK300" s="82">
        <f t="shared" si="220"/>
        <v>0</v>
      </c>
      <c r="AL300" s="82" t="str">
        <f t="shared" si="221"/>
        <v>-</v>
      </c>
      <c r="AM300" s="82" t="str">
        <f t="shared" si="222"/>
        <v>-</v>
      </c>
      <c r="AN300" s="82" t="str">
        <f t="shared" si="223"/>
        <v>-</v>
      </c>
      <c r="AO300" s="82" t="str">
        <f t="shared" si="224"/>
        <v>-</v>
      </c>
      <c r="AP300" s="82" t="str">
        <f t="shared" si="225"/>
        <v>-</v>
      </c>
      <c r="AQ300" s="82" t="str">
        <f t="shared" si="226"/>
        <v>-</v>
      </c>
      <c r="AR300" s="82" t="str">
        <f t="shared" si="227"/>
        <v>-</v>
      </c>
      <c r="AT300" s="82">
        <f t="shared" si="228"/>
        <v>10</v>
      </c>
      <c r="AU300" s="82" t="str">
        <f ca="1">IF(    MAX(OFFSET(AL300,0,0,MATCH("-",AL300:AL$638,0))) = 0,"",
IFERROR(MAX(OFFSET(AL300,0,0,MATCH("-",AL300:AL$638,0))),""))</f>
        <v/>
      </c>
      <c r="AV300" s="82" t="str">
        <f ca="1">IF(    MAX(OFFSET(AM300,0,0,MATCH("-",AM300:AM$638,0))) = 0,"",
IFERROR(MAX(OFFSET(AM300,0,0,MATCH("-",AM300:AM$638,0))),""))</f>
        <v/>
      </c>
      <c r="AW300" s="82" t="str">
        <f ca="1">IF(    MAX(OFFSET(AN300,0,0,MATCH("-",AN300:AN$638,0))) = 0,"",
IFERROR(MAX(OFFSET(AN300,0,0,MATCH("-",AN300:AN$638,0))),""))</f>
        <v/>
      </c>
      <c r="AX300" s="82" t="str">
        <f ca="1">IF(    MAX(OFFSET(AO300,0,0,MATCH("-",AO300:AO$638,0))) = 0,"",
IFERROR(MAX(OFFSET(AO300,0,0,MATCH("-",AO300:AO$638,0))),""))</f>
        <v/>
      </c>
      <c r="AY300" s="82" t="str">
        <f ca="1">IF(    MAX(OFFSET(AP300,0,0,MATCH("-",AP300:AP$638,0))) = 0,"",
IFERROR(MAX(OFFSET(AP300,0,0,MATCH("-",AP300:AP$638,0))),""))</f>
        <v/>
      </c>
      <c r="AZ300" s="82" t="str">
        <f ca="1">IF(    MAX(OFFSET(AQ300,0,0,MATCH("-",AQ300:AQ$638,0))) = 0,"",
IFERROR(MAX(OFFSET(AQ300,0,0,MATCH("-",AQ300:AQ$638,0))),""))</f>
        <v/>
      </c>
      <c r="BA300" s="82" t="str">
        <f ca="1">IF(    MAX(OFFSET(AR300,0,0,MATCH("-",AR300:AR$638,0))) = 0,"",
IFERROR(MAX(OFFSET(AR300,0,0,MATCH("-",AR300:AR$638,0))),""))</f>
        <v/>
      </c>
      <c r="BB300" s="112">
        <f t="shared" ca="1" si="229"/>
        <v>-198</v>
      </c>
      <c r="BC300" s="111" t="str">
        <f t="shared" ca="1" si="230"/>
        <v>Radius</v>
      </c>
      <c r="BD300" s="112">
        <f t="shared" ca="1" si="231"/>
        <v>0</v>
      </c>
      <c r="BE300" s="111">
        <f t="shared" ca="1" si="232"/>
        <v>200</v>
      </c>
      <c r="BF300" s="113" t="e">
        <f t="shared" ca="1" si="233"/>
        <v>#VALUE!</v>
      </c>
      <c r="BG300" s="113" t="e">
        <f t="shared" ca="1" si="234"/>
        <v>#VALUE!</v>
      </c>
      <c r="BH300" s="112">
        <f t="shared" ca="1" si="235"/>
        <v>2000</v>
      </c>
      <c r="BI300" s="112">
        <f t="shared" ca="1" si="236"/>
        <v>200</v>
      </c>
      <c r="BJ300" s="157"/>
      <c r="BK300" s="157"/>
      <c r="BL300" s="158" t="str">
        <f>scriv!AI262</f>
        <v/>
      </c>
      <c r="BM300" s="157"/>
      <c r="BN300" s="157" t="str">
        <f t="shared" si="237"/>
        <v>node</v>
      </c>
      <c r="BO300" s="157"/>
      <c r="BP300" s="159">
        <f t="shared" ca="1" si="238"/>
        <v>0</v>
      </c>
      <c r="BQ300" s="159">
        <f t="shared" ca="1" si="239"/>
        <v>0</v>
      </c>
      <c r="BR300" s="159">
        <f t="shared" si="240"/>
        <v>1</v>
      </c>
      <c r="BS300" s="159" t="str">
        <f t="shared" si="241"/>
        <v>symbol</v>
      </c>
      <c r="BT300" s="157" t="str">
        <f ca="1">IF(scriv!V262&lt;&gt;"",scriv!V262,
IF(E300="",IFERROR(VLOOKUP(BL300,$AH$40:$BT$638,39,FALSE),$BT$36),
$BT$37))</f>
        <v>NodeSquare</v>
      </c>
      <c r="BU300" s="166">
        <f t="shared" ca="1" si="242"/>
        <v>2000</v>
      </c>
      <c r="BV300" s="166">
        <f t="shared" ca="1" si="243"/>
        <v>200</v>
      </c>
      <c r="BW300" s="166">
        <f t="shared" ca="1" si="244"/>
        <v>0</v>
      </c>
      <c r="BX300" s="166">
        <f t="shared" ca="1" si="245"/>
        <v>0</v>
      </c>
      <c r="BY300" s="180" t="str">
        <f t="shared" si="246"/>
        <v/>
      </c>
      <c r="BZ300" s="180" t="str">
        <f t="shared" si="247"/>
        <v/>
      </c>
      <c r="CA300" s="81" t="str">
        <f>IF(scriv!E262&lt;&gt;"",scriv!E262,"")</f>
        <v/>
      </c>
      <c r="CB300" s="82">
        <f t="shared" si="212"/>
        <v>0</v>
      </c>
      <c r="CC300" s="82">
        <f t="shared" si="248"/>
        <v>0</v>
      </c>
      <c r="CD300" s="82" t="str">
        <f t="shared" si="249"/>
        <v>-</v>
      </c>
      <c r="CE300" s="82" t="str">
        <f t="shared" si="250"/>
        <v>-</v>
      </c>
      <c r="CF300" s="82" t="str">
        <f t="shared" si="251"/>
        <v>-</v>
      </c>
      <c r="CG300" s="82" t="str">
        <f t="shared" si="252"/>
        <v>-</v>
      </c>
      <c r="CH300" s="82" t="str">
        <f t="shared" si="253"/>
        <v>-</v>
      </c>
      <c r="CI300" s="82" t="str">
        <f t="shared" si="254"/>
        <v>-</v>
      </c>
      <c r="CJ300" s="82" t="str">
        <f t="shared" si="255"/>
        <v>-</v>
      </c>
      <c r="CK300" s="82" t="str">
        <f t="shared" si="256"/>
        <v>-</v>
      </c>
    </row>
    <row r="301" spans="1:89" s="82" customFormat="1" ht="18" customHeight="1">
      <c r="A301" s="81" t="str">
        <f>scriv!AH263</f>
        <v/>
      </c>
      <c r="B301" s="81" t="str">
        <f>IF(scriv!D263&lt;&gt;"",scriv!D263,"")</f>
        <v/>
      </c>
      <c r="C301" s="81" t="str">
        <f>IF( scriv!AL263&lt;&gt;"", IF(D301&lt;&gt;"","connection ","")&amp;scriv!AL263,IF(D301&lt;&gt;"","connection",""))</f>
        <v/>
      </c>
      <c r="D301" s="82" t="str">
        <f>scriv!AJ263</f>
        <v/>
      </c>
      <c r="E301" s="82" t="str">
        <f>scriv!AK263</f>
        <v/>
      </c>
      <c r="F301" s="156">
        <f>ROW()</f>
        <v>301</v>
      </c>
      <c r="I301" s="81" t="str">
        <f>IF(scriv!AA263&lt;&gt;"",scriv!AA263,J301)</f>
        <v/>
      </c>
      <c r="J301" s="81" t="str">
        <f>IF(scriv!AB263&lt;&gt;"",scriv!AB263,"")</f>
        <v/>
      </c>
      <c r="K301" s="82" t="str">
        <f t="shared" si="213"/>
        <v>none</v>
      </c>
      <c r="L301" s="82" t="str">
        <f t="shared" si="214"/>
        <v>+++&amp;speakTT=</v>
      </c>
      <c r="M301" s="82" t="str">
        <f t="shared" si="211"/>
        <v>OpenClose</v>
      </c>
      <c r="N301" s="82" t="str">
        <f t="shared" si="215"/>
        <v/>
      </c>
      <c r="O301" s="119" t="str">
        <f t="shared" si="216"/>
        <v/>
      </c>
      <c r="P301" s="81" t="str">
        <f>IF(scriv!I263&lt;&gt;"",scriv!I263,"")</f>
        <v/>
      </c>
      <c r="Q301" s="81" t="str">
        <f>IF(scriv!J263&lt;&gt;"",scriv!J263,"")</f>
        <v/>
      </c>
      <c r="R301" s="81">
        <f>IF(scriv!K263&lt;&gt;"",scriv!K263,
IF(I301&lt;&gt;"",1,$R$36))</f>
        <v>0</v>
      </c>
      <c r="S301" s="81" t="str">
        <f>IF(scriv!L263&lt;&gt;"",scriv!L263,
IF(scriv!AB263&lt;&gt;"",$S$36,"none"))</f>
        <v>none</v>
      </c>
      <c r="T301" s="81" t="str">
        <f>IF(scriv!Q263&lt;&gt;"",scriv!Q263,"")</f>
        <v/>
      </c>
      <c r="U301" s="81" t="str">
        <f>IF(scriv!R263&lt;&gt;"",scriv!R263,"")</f>
        <v/>
      </c>
      <c r="V301" s="81" t="str">
        <f>IF(scriv!S263&lt;&gt;"",scriv!S263,"")</f>
        <v/>
      </c>
      <c r="W301" s="81" t="str">
        <f>IF(scriv!T263&lt;&gt;"",scriv!T263,"")</f>
        <v/>
      </c>
      <c r="X301" s="81" t="str">
        <f>IF($E301="",
( IF(scriv!AD263&lt;&gt;"", LEFT( scriv!AD263, FIND(",",scriv!AD263)-1) &amp; "=" &amp; $AH301 &amp; RIGHT( scriv!AD263, LEN(scriv!AD263) + 1 - FIND(",",scriv!AD263)),
  IF($X$36&lt;&gt;"",LEFT( X$36, FIND(",",X$36)-1) &amp; "=" &amp; $AH301 &amp; RIGHT( X$36, LEN(X$36) + 1 - FIND(",",X$36)),""))),
IF(scriv!M263&lt;&gt;"", LEFT( scriv!M263, FIND(",",scriv!M263)-1) &amp; "=" &amp; $AH301 &amp; RIGHT( scriv!M263, LEN(scriv!M263) + 1 - FIND(",",scriv!M263)),
LEFT( X$37, FIND(",",X$37)-1) &amp; "=" &amp; $AH301 &amp; RIGHT( X$37, LEN(X$37) + 1 - FIND(",",X$37))))</f>
        <v>fadeOn=,0.6</v>
      </c>
      <c r="Y301" s="81" t="str">
        <f>IF($E301="",
( IF(scriv!AE263&lt;&gt;"", LEFT( scriv!AE263, FIND(",",scriv!AE263)-1) &amp; "=" &amp; $AH301 &amp; RIGHT( scriv!AE263, LEN(scriv!AE263) + 1 - FIND(",",scriv!AE263)),
  IF($Y$36&lt;&gt;"",LEFT( Y$36, FIND(",",Y$36)-1) &amp; "=" &amp; $AH301 &amp; RIGHT( Y$36, LEN(Y$36) + 1 - FIND(",",Y$36)),""))),
IF(scriv!N263&lt;&gt;"", LEFT( scriv!N263, FIND(",",scriv!N263)-1) &amp; "=" &amp; $AH301 &amp; RIGHT( scriv!N263, LEN(scriv!N263) + 1 - FIND(",",scriv!N263)),
LEFT( Y$37, FIND(",",Y$37)-1) &amp; "=" &amp; $AH301 &amp; RIGHT( Y$37, LEN(Y$37) + 1 - FIND(",",Y$37))))</f>
        <v>fadeOff=,0.6</v>
      </c>
      <c r="Z301" s="81" t="str">
        <f>IF($E301="",
( IF(scriv!AF263&lt;&gt;"", LEFT( scriv!AF263, FIND(",",scriv!AF263)-1) &amp; "=" &amp; $AH301 &amp; RIGHT( scriv!AF263, LEN(scriv!AF263) + 1 - FIND(",",scriv!AF263)),
  IF($Z$36&lt;&gt;"",LEFT( Z$36, FIND(",",Z$36)-1) &amp; "=" &amp; $AH301 &amp; RIGHT( Z$36, LEN(Z$36) + 1 - FIND(",",Z$36)),""))),
IF(scriv!O263&lt;&gt;"", LEFT( scriv!O263, FIND(",",scriv!O263)-1) &amp; "=" &amp; $AH301 &amp; RIGHT( scriv!O263, LEN(scriv!O263) + 1 - FIND(",",scriv!O263)),
LEFT( Z$37, FIND(",",Z$37)-1) &amp; "=" &amp; $AH301 &amp; RIGHT( Z$37, LEN(Z$37) + 1 - FIND(",",Z$37))))</f>
        <v>drawOpen=,1.2</v>
      </c>
      <c r="AA301" s="81" t="str">
        <f>IF($E301="",
( IF(scriv!AG263&lt;&gt;"", LEFT( scriv!AG263, FIND(",",scriv!AG263)-1) &amp; "=" &amp; $AH301 &amp; RIGHT( scriv!AG263, LEN(scriv!AG263) + 1 - FIND(",",scriv!AG263)),
  IF($AA$36&lt;&gt;"",LEFT( AA$36, FIND(",",AA$36)-1) &amp; "=" &amp; $AH301 &amp; RIGHT( AA$36, LEN(AA$36) + 1 - FIND(",",AA$36)),""))),
IF(scriv!P263&lt;&gt;"", LEFT( scriv!P263, FIND(",",scriv!P263)-1) &amp; "=" &amp; $AH301 &amp; RIGHT( scriv!P263, LEN(scriv!P263) + 1 - FIND(",",scriv!P263)),
LEFT( AA$37, FIND(",",AA$37)-1) &amp; "=" &amp; $AH301 &amp; RIGHT( AA$37, LEN(AA$37) + 1 - FIND(",",AA$37))))</f>
        <v>drawClose=,1.2</v>
      </c>
      <c r="AB301" s="167" t="str">
        <f t="shared" si="210"/>
        <v>noTitle</v>
      </c>
      <c r="AC301" s="167"/>
      <c r="AD301" s="45"/>
      <c r="AE301" s="168"/>
      <c r="AF301" s="169">
        <f>IF(D301="",scriv!B263,"")</f>
        <v>0</v>
      </c>
      <c r="AG301" s="170" t="str">
        <f t="shared" si="217"/>
        <v/>
      </c>
      <c r="AH301" s="169" t="str">
        <f t="shared" si="218"/>
        <v/>
      </c>
      <c r="AI301" s="169" t="str">
        <f t="shared" si="219"/>
        <v/>
      </c>
      <c r="AJ301" s="86">
        <f>ROUNDDOWN( (LEN(scriv!B263)+1) / 2, 0 )</f>
        <v>0</v>
      </c>
      <c r="AK301" s="82">
        <f t="shared" si="220"/>
        <v>0</v>
      </c>
      <c r="AL301" s="82" t="str">
        <f t="shared" si="221"/>
        <v>-</v>
      </c>
      <c r="AM301" s="82" t="str">
        <f t="shared" si="222"/>
        <v>-</v>
      </c>
      <c r="AN301" s="82" t="str">
        <f t="shared" si="223"/>
        <v>-</v>
      </c>
      <c r="AO301" s="82" t="str">
        <f t="shared" si="224"/>
        <v>-</v>
      </c>
      <c r="AP301" s="82" t="str">
        <f t="shared" si="225"/>
        <v>-</v>
      </c>
      <c r="AQ301" s="82" t="str">
        <f t="shared" si="226"/>
        <v>-</v>
      </c>
      <c r="AR301" s="82" t="str">
        <f t="shared" si="227"/>
        <v>-</v>
      </c>
      <c r="AT301" s="82">
        <f t="shared" si="228"/>
        <v>10</v>
      </c>
      <c r="AU301" s="82" t="str">
        <f ca="1">IF(    MAX(OFFSET(AL301,0,0,MATCH("-",AL301:AL$638,0))) = 0,"",
IFERROR(MAX(OFFSET(AL301,0,0,MATCH("-",AL301:AL$638,0))),""))</f>
        <v/>
      </c>
      <c r="AV301" s="82" t="str">
        <f ca="1">IF(    MAX(OFFSET(AM301,0,0,MATCH("-",AM301:AM$638,0))) = 0,"",
IFERROR(MAX(OFFSET(AM301,0,0,MATCH("-",AM301:AM$638,0))),""))</f>
        <v/>
      </c>
      <c r="AW301" s="82" t="str">
        <f ca="1">IF(    MAX(OFFSET(AN301,0,0,MATCH("-",AN301:AN$638,0))) = 0,"",
IFERROR(MAX(OFFSET(AN301,0,0,MATCH("-",AN301:AN$638,0))),""))</f>
        <v/>
      </c>
      <c r="AX301" s="82" t="str">
        <f ca="1">IF(    MAX(OFFSET(AO301,0,0,MATCH("-",AO301:AO$638,0))) = 0,"",
IFERROR(MAX(OFFSET(AO301,0,0,MATCH("-",AO301:AO$638,0))),""))</f>
        <v/>
      </c>
      <c r="AY301" s="82" t="str">
        <f ca="1">IF(    MAX(OFFSET(AP301,0,0,MATCH("-",AP301:AP$638,0))) = 0,"",
IFERROR(MAX(OFFSET(AP301,0,0,MATCH("-",AP301:AP$638,0))),""))</f>
        <v/>
      </c>
      <c r="AZ301" s="82" t="str">
        <f ca="1">IF(    MAX(OFFSET(AQ301,0,0,MATCH("-",AQ301:AQ$638,0))) = 0,"",
IFERROR(MAX(OFFSET(AQ301,0,0,MATCH("-",AQ301:AQ$638,0))),""))</f>
        <v/>
      </c>
      <c r="BA301" s="82" t="str">
        <f ca="1">IF(    MAX(OFFSET(AR301,0,0,MATCH("-",AR301:AR$638,0))) = 0,"",
IFERROR(MAX(OFFSET(AR301,0,0,MATCH("-",AR301:AR$638,0))),""))</f>
        <v/>
      </c>
      <c r="BB301" s="112">
        <f t="shared" ca="1" si="229"/>
        <v>-198</v>
      </c>
      <c r="BC301" s="111" t="str">
        <f t="shared" ca="1" si="230"/>
        <v>Radius</v>
      </c>
      <c r="BD301" s="112">
        <f t="shared" ca="1" si="231"/>
        <v>0</v>
      </c>
      <c r="BE301" s="111">
        <f t="shared" ca="1" si="232"/>
        <v>200</v>
      </c>
      <c r="BF301" s="113" t="e">
        <f t="shared" ca="1" si="233"/>
        <v>#VALUE!</v>
      </c>
      <c r="BG301" s="113" t="e">
        <f t="shared" ca="1" si="234"/>
        <v>#VALUE!</v>
      </c>
      <c r="BH301" s="112">
        <f t="shared" ca="1" si="235"/>
        <v>2000</v>
      </c>
      <c r="BI301" s="112">
        <f t="shared" ca="1" si="236"/>
        <v>200</v>
      </c>
      <c r="BJ301" s="157"/>
      <c r="BK301" s="157"/>
      <c r="BL301" s="158" t="str">
        <f>scriv!AI263</f>
        <v/>
      </c>
      <c r="BM301" s="157"/>
      <c r="BN301" s="157" t="str">
        <f t="shared" si="237"/>
        <v>node</v>
      </c>
      <c r="BO301" s="157"/>
      <c r="BP301" s="159">
        <f t="shared" ca="1" si="238"/>
        <v>0</v>
      </c>
      <c r="BQ301" s="159">
        <f t="shared" ca="1" si="239"/>
        <v>0</v>
      </c>
      <c r="BR301" s="159">
        <f t="shared" si="240"/>
        <v>1</v>
      </c>
      <c r="BS301" s="159" t="str">
        <f t="shared" si="241"/>
        <v>symbol</v>
      </c>
      <c r="BT301" s="157" t="str">
        <f ca="1">IF(scriv!V263&lt;&gt;"",scriv!V263,
IF(E301="",IFERROR(VLOOKUP(BL301,$AH$40:$BT$638,39,FALSE),$BT$36),
$BT$37))</f>
        <v>NodeSquare</v>
      </c>
      <c r="BU301" s="166">
        <f t="shared" ca="1" si="242"/>
        <v>2000</v>
      </c>
      <c r="BV301" s="166">
        <f t="shared" ca="1" si="243"/>
        <v>200</v>
      </c>
      <c r="BW301" s="166">
        <f t="shared" ca="1" si="244"/>
        <v>0</v>
      </c>
      <c r="BX301" s="166">
        <f t="shared" ca="1" si="245"/>
        <v>0</v>
      </c>
      <c r="BY301" s="180" t="str">
        <f t="shared" si="246"/>
        <v/>
      </c>
      <c r="BZ301" s="180" t="str">
        <f t="shared" si="247"/>
        <v/>
      </c>
      <c r="CA301" s="81" t="str">
        <f>IF(scriv!E263&lt;&gt;"",scriv!E263,"")</f>
        <v/>
      </c>
      <c r="CB301" s="82">
        <f t="shared" si="212"/>
        <v>0</v>
      </c>
      <c r="CC301" s="82">
        <f t="shared" si="248"/>
        <v>0</v>
      </c>
      <c r="CD301" s="82" t="str">
        <f t="shared" si="249"/>
        <v>-</v>
      </c>
      <c r="CE301" s="82" t="str">
        <f t="shared" si="250"/>
        <v>-</v>
      </c>
      <c r="CF301" s="82" t="str">
        <f t="shared" si="251"/>
        <v>-</v>
      </c>
      <c r="CG301" s="82" t="str">
        <f t="shared" si="252"/>
        <v>-</v>
      </c>
      <c r="CH301" s="82" t="str">
        <f t="shared" si="253"/>
        <v>-</v>
      </c>
      <c r="CI301" s="82" t="str">
        <f t="shared" si="254"/>
        <v>-</v>
      </c>
      <c r="CJ301" s="82" t="str">
        <f t="shared" si="255"/>
        <v>-</v>
      </c>
      <c r="CK301" s="82" t="str">
        <f t="shared" si="256"/>
        <v>-</v>
      </c>
    </row>
    <row r="302" spans="1:89" s="82" customFormat="1" ht="18" customHeight="1">
      <c r="A302" s="81" t="str">
        <f>scriv!AH264</f>
        <v/>
      </c>
      <c r="B302" s="81" t="str">
        <f>IF(scriv!D264&lt;&gt;"",scriv!D264,"")</f>
        <v/>
      </c>
      <c r="C302" s="81" t="str">
        <f>IF( scriv!AL264&lt;&gt;"", IF(D302&lt;&gt;"","connection ","")&amp;scriv!AL264,IF(D302&lt;&gt;"","connection",""))</f>
        <v/>
      </c>
      <c r="D302" s="82" t="str">
        <f>scriv!AJ264</f>
        <v/>
      </c>
      <c r="E302" s="82" t="str">
        <f>scriv!AK264</f>
        <v/>
      </c>
      <c r="F302" s="156">
        <f>ROW()</f>
        <v>302</v>
      </c>
      <c r="I302" s="81" t="str">
        <f>IF(scriv!AA264&lt;&gt;"",scriv!AA264,J302)</f>
        <v/>
      </c>
      <c r="J302" s="81" t="str">
        <f>IF(scriv!AB264&lt;&gt;"",scriv!AB264,"")</f>
        <v/>
      </c>
      <c r="K302" s="82" t="str">
        <f t="shared" si="213"/>
        <v>none</v>
      </c>
      <c r="L302" s="82" t="str">
        <f t="shared" si="214"/>
        <v>+++&amp;speakTT=</v>
      </c>
      <c r="M302" s="82" t="str">
        <f t="shared" si="211"/>
        <v>OpenClose</v>
      </c>
      <c r="N302" s="82" t="str">
        <f t="shared" si="215"/>
        <v/>
      </c>
      <c r="O302" s="119" t="str">
        <f t="shared" si="216"/>
        <v/>
      </c>
      <c r="P302" s="81" t="str">
        <f>IF(scriv!I264&lt;&gt;"",scriv!I264,"")</f>
        <v/>
      </c>
      <c r="Q302" s="81" t="str">
        <f>IF(scriv!J264&lt;&gt;"",scriv!J264,"")</f>
        <v/>
      </c>
      <c r="R302" s="81">
        <f>IF(scriv!K264&lt;&gt;"",scriv!K264,
IF(I302&lt;&gt;"",1,$R$36))</f>
        <v>0</v>
      </c>
      <c r="S302" s="81" t="str">
        <f>IF(scriv!L264&lt;&gt;"",scriv!L264,
IF(scriv!AB264&lt;&gt;"",$S$36,"none"))</f>
        <v>none</v>
      </c>
      <c r="T302" s="81" t="str">
        <f>IF(scriv!Q264&lt;&gt;"",scriv!Q264,"")</f>
        <v/>
      </c>
      <c r="U302" s="81" t="str">
        <f>IF(scriv!R264&lt;&gt;"",scriv!R264,"")</f>
        <v/>
      </c>
      <c r="V302" s="81" t="str">
        <f>IF(scriv!S264&lt;&gt;"",scriv!S264,"")</f>
        <v/>
      </c>
      <c r="W302" s="81" t="str">
        <f>IF(scriv!T264&lt;&gt;"",scriv!T264,"")</f>
        <v/>
      </c>
      <c r="X302" s="81" t="str">
        <f>IF($E302="",
( IF(scriv!AD264&lt;&gt;"", LEFT( scriv!AD264, FIND(",",scriv!AD264)-1) &amp; "=" &amp; $AH302 &amp; RIGHT( scriv!AD264, LEN(scriv!AD264) + 1 - FIND(",",scriv!AD264)),
  IF($X$36&lt;&gt;"",LEFT( X$36, FIND(",",X$36)-1) &amp; "=" &amp; $AH302 &amp; RIGHT( X$36, LEN(X$36) + 1 - FIND(",",X$36)),""))),
IF(scriv!M264&lt;&gt;"", LEFT( scriv!M264, FIND(",",scriv!M264)-1) &amp; "=" &amp; $AH302 &amp; RIGHT( scriv!M264, LEN(scriv!M264) + 1 - FIND(",",scriv!M264)),
LEFT( X$37, FIND(",",X$37)-1) &amp; "=" &amp; $AH302 &amp; RIGHT( X$37, LEN(X$37) + 1 - FIND(",",X$37))))</f>
        <v>fadeOn=,0.6</v>
      </c>
      <c r="Y302" s="81" t="str">
        <f>IF($E302="",
( IF(scriv!AE264&lt;&gt;"", LEFT( scriv!AE264, FIND(",",scriv!AE264)-1) &amp; "=" &amp; $AH302 &amp; RIGHT( scriv!AE264, LEN(scriv!AE264) + 1 - FIND(",",scriv!AE264)),
  IF($Y$36&lt;&gt;"",LEFT( Y$36, FIND(",",Y$36)-1) &amp; "=" &amp; $AH302 &amp; RIGHT( Y$36, LEN(Y$36) + 1 - FIND(",",Y$36)),""))),
IF(scriv!N264&lt;&gt;"", LEFT( scriv!N264, FIND(",",scriv!N264)-1) &amp; "=" &amp; $AH302 &amp; RIGHT( scriv!N264, LEN(scriv!N264) + 1 - FIND(",",scriv!N264)),
LEFT( Y$37, FIND(",",Y$37)-1) &amp; "=" &amp; $AH302 &amp; RIGHT( Y$37, LEN(Y$37) + 1 - FIND(",",Y$37))))</f>
        <v>fadeOff=,0.6</v>
      </c>
      <c r="Z302" s="81" t="str">
        <f>IF($E302="",
( IF(scriv!AF264&lt;&gt;"", LEFT( scriv!AF264, FIND(",",scriv!AF264)-1) &amp; "=" &amp; $AH302 &amp; RIGHT( scriv!AF264, LEN(scriv!AF264) + 1 - FIND(",",scriv!AF264)),
  IF($Z$36&lt;&gt;"",LEFT( Z$36, FIND(",",Z$36)-1) &amp; "=" &amp; $AH302 &amp; RIGHT( Z$36, LEN(Z$36) + 1 - FIND(",",Z$36)),""))),
IF(scriv!O264&lt;&gt;"", LEFT( scriv!O264, FIND(",",scriv!O264)-1) &amp; "=" &amp; $AH302 &amp; RIGHT( scriv!O264, LEN(scriv!O264) + 1 - FIND(",",scriv!O264)),
LEFT( Z$37, FIND(",",Z$37)-1) &amp; "=" &amp; $AH302 &amp; RIGHT( Z$37, LEN(Z$37) + 1 - FIND(",",Z$37))))</f>
        <v>drawOpen=,1.2</v>
      </c>
      <c r="AA302" s="81" t="str">
        <f>IF($E302="",
( IF(scriv!AG264&lt;&gt;"", LEFT( scriv!AG264, FIND(",",scriv!AG264)-1) &amp; "=" &amp; $AH302 &amp; RIGHT( scriv!AG264, LEN(scriv!AG264) + 1 - FIND(",",scriv!AG264)),
  IF($AA$36&lt;&gt;"",LEFT( AA$36, FIND(",",AA$36)-1) &amp; "=" &amp; $AH302 &amp; RIGHT( AA$36, LEN(AA$36) + 1 - FIND(",",AA$36)),""))),
IF(scriv!P264&lt;&gt;"", LEFT( scriv!P264, FIND(",",scriv!P264)-1) &amp; "=" &amp; $AH302 &amp; RIGHT( scriv!P264, LEN(scriv!P264) + 1 - FIND(",",scriv!P264)),
LEFT( AA$37, FIND(",",AA$37)-1) &amp; "=" &amp; $AH302 &amp; RIGHT( AA$37, LEN(AA$37) + 1 - FIND(",",AA$37))))</f>
        <v>drawClose=,1.2</v>
      </c>
      <c r="AB302" s="167" t="str">
        <f t="shared" si="210"/>
        <v>noTitle</v>
      </c>
      <c r="AC302" s="167"/>
      <c r="AD302" s="45"/>
      <c r="AE302" s="168"/>
      <c r="AF302" s="169">
        <f>IF(D302="",scriv!B264,"")</f>
        <v>0</v>
      </c>
      <c r="AG302" s="170" t="str">
        <f t="shared" si="217"/>
        <v/>
      </c>
      <c r="AH302" s="169" t="str">
        <f t="shared" si="218"/>
        <v/>
      </c>
      <c r="AI302" s="169" t="str">
        <f t="shared" si="219"/>
        <v/>
      </c>
      <c r="AJ302" s="86">
        <f>ROUNDDOWN( (LEN(scriv!B264)+1) / 2, 0 )</f>
        <v>0</v>
      </c>
      <c r="AK302" s="82">
        <f t="shared" si="220"/>
        <v>0</v>
      </c>
      <c r="AL302" s="82" t="str">
        <f t="shared" si="221"/>
        <v>-</v>
      </c>
      <c r="AM302" s="82" t="str">
        <f t="shared" si="222"/>
        <v>-</v>
      </c>
      <c r="AN302" s="82" t="str">
        <f t="shared" si="223"/>
        <v>-</v>
      </c>
      <c r="AO302" s="82" t="str">
        <f t="shared" si="224"/>
        <v>-</v>
      </c>
      <c r="AP302" s="82" t="str">
        <f t="shared" si="225"/>
        <v>-</v>
      </c>
      <c r="AQ302" s="82" t="str">
        <f t="shared" si="226"/>
        <v>-</v>
      </c>
      <c r="AR302" s="82" t="str">
        <f t="shared" si="227"/>
        <v>-</v>
      </c>
      <c r="AT302" s="82">
        <f t="shared" si="228"/>
        <v>10</v>
      </c>
      <c r="AU302" s="82" t="str">
        <f ca="1">IF(    MAX(OFFSET(AL302,0,0,MATCH("-",AL302:AL$638,0))) = 0,"",
IFERROR(MAX(OFFSET(AL302,0,0,MATCH("-",AL302:AL$638,0))),""))</f>
        <v/>
      </c>
      <c r="AV302" s="82" t="str">
        <f ca="1">IF(    MAX(OFFSET(AM302,0,0,MATCH("-",AM302:AM$638,0))) = 0,"",
IFERROR(MAX(OFFSET(AM302,0,0,MATCH("-",AM302:AM$638,0))),""))</f>
        <v/>
      </c>
      <c r="AW302" s="82" t="str">
        <f ca="1">IF(    MAX(OFFSET(AN302,0,0,MATCH("-",AN302:AN$638,0))) = 0,"",
IFERROR(MAX(OFFSET(AN302,0,0,MATCH("-",AN302:AN$638,0))),""))</f>
        <v/>
      </c>
      <c r="AX302" s="82" t="str">
        <f ca="1">IF(    MAX(OFFSET(AO302,0,0,MATCH("-",AO302:AO$638,0))) = 0,"",
IFERROR(MAX(OFFSET(AO302,0,0,MATCH("-",AO302:AO$638,0))),""))</f>
        <v/>
      </c>
      <c r="AY302" s="82" t="str">
        <f ca="1">IF(    MAX(OFFSET(AP302,0,0,MATCH("-",AP302:AP$638,0))) = 0,"",
IFERROR(MAX(OFFSET(AP302,0,0,MATCH("-",AP302:AP$638,0))),""))</f>
        <v/>
      </c>
      <c r="AZ302" s="82" t="str">
        <f ca="1">IF(    MAX(OFFSET(AQ302,0,0,MATCH("-",AQ302:AQ$638,0))) = 0,"",
IFERROR(MAX(OFFSET(AQ302,0,0,MATCH("-",AQ302:AQ$638,0))),""))</f>
        <v/>
      </c>
      <c r="BA302" s="82" t="str">
        <f ca="1">IF(    MAX(OFFSET(AR302,0,0,MATCH("-",AR302:AR$638,0))) = 0,"",
IFERROR(MAX(OFFSET(AR302,0,0,MATCH("-",AR302:AR$638,0))),""))</f>
        <v/>
      </c>
      <c r="BB302" s="112">
        <f t="shared" ca="1" si="229"/>
        <v>-198</v>
      </c>
      <c r="BC302" s="111" t="str">
        <f t="shared" ca="1" si="230"/>
        <v>Radius</v>
      </c>
      <c r="BD302" s="112">
        <f t="shared" ca="1" si="231"/>
        <v>0</v>
      </c>
      <c r="BE302" s="111">
        <f t="shared" ca="1" si="232"/>
        <v>200</v>
      </c>
      <c r="BF302" s="113" t="e">
        <f t="shared" ca="1" si="233"/>
        <v>#VALUE!</v>
      </c>
      <c r="BG302" s="113" t="e">
        <f t="shared" ca="1" si="234"/>
        <v>#VALUE!</v>
      </c>
      <c r="BH302" s="112">
        <f t="shared" ca="1" si="235"/>
        <v>2000</v>
      </c>
      <c r="BI302" s="112">
        <f t="shared" ca="1" si="236"/>
        <v>200</v>
      </c>
      <c r="BJ302" s="157"/>
      <c r="BK302" s="157"/>
      <c r="BL302" s="158" t="str">
        <f>scriv!AI264</f>
        <v/>
      </c>
      <c r="BM302" s="157"/>
      <c r="BN302" s="157" t="str">
        <f t="shared" si="237"/>
        <v>node</v>
      </c>
      <c r="BO302" s="157"/>
      <c r="BP302" s="159">
        <f t="shared" ca="1" si="238"/>
        <v>0</v>
      </c>
      <c r="BQ302" s="159">
        <f t="shared" ca="1" si="239"/>
        <v>0</v>
      </c>
      <c r="BR302" s="159">
        <f t="shared" si="240"/>
        <v>1</v>
      </c>
      <c r="BS302" s="159" t="str">
        <f t="shared" si="241"/>
        <v>symbol</v>
      </c>
      <c r="BT302" s="157" t="str">
        <f ca="1">IF(scriv!V264&lt;&gt;"",scriv!V264,
IF(E302="",IFERROR(VLOOKUP(BL302,$AH$40:$BT$638,39,FALSE),$BT$36),
$BT$37))</f>
        <v>NodeSquare</v>
      </c>
      <c r="BU302" s="166">
        <f t="shared" ca="1" si="242"/>
        <v>2000</v>
      </c>
      <c r="BV302" s="166">
        <f t="shared" ca="1" si="243"/>
        <v>200</v>
      </c>
      <c r="BW302" s="166">
        <f t="shared" ca="1" si="244"/>
        <v>0</v>
      </c>
      <c r="BX302" s="166">
        <f t="shared" ca="1" si="245"/>
        <v>0</v>
      </c>
      <c r="BY302" s="180" t="str">
        <f t="shared" si="246"/>
        <v/>
      </c>
      <c r="BZ302" s="180" t="str">
        <f t="shared" si="247"/>
        <v/>
      </c>
      <c r="CA302" s="81" t="str">
        <f>IF(scriv!E264&lt;&gt;"",scriv!E264,"")</f>
        <v/>
      </c>
      <c r="CB302" s="82">
        <f t="shared" si="212"/>
        <v>0</v>
      </c>
      <c r="CC302" s="82">
        <f t="shared" si="248"/>
        <v>0</v>
      </c>
      <c r="CD302" s="82" t="str">
        <f t="shared" si="249"/>
        <v>-</v>
      </c>
      <c r="CE302" s="82" t="str">
        <f t="shared" si="250"/>
        <v>-</v>
      </c>
      <c r="CF302" s="82" t="str">
        <f t="shared" si="251"/>
        <v>-</v>
      </c>
      <c r="CG302" s="82" t="str">
        <f t="shared" si="252"/>
        <v>-</v>
      </c>
      <c r="CH302" s="82" t="str">
        <f t="shared" si="253"/>
        <v>-</v>
      </c>
      <c r="CI302" s="82" t="str">
        <f t="shared" si="254"/>
        <v>-</v>
      </c>
      <c r="CJ302" s="82" t="str">
        <f t="shared" si="255"/>
        <v>-</v>
      </c>
      <c r="CK302" s="82" t="str">
        <f t="shared" si="256"/>
        <v>-</v>
      </c>
    </row>
    <row r="303" spans="1:89" s="82" customFormat="1" ht="18" customHeight="1">
      <c r="A303" s="81" t="str">
        <f>scriv!AH265</f>
        <v/>
      </c>
      <c r="B303" s="81" t="str">
        <f>IF(scriv!D265&lt;&gt;"",scriv!D265,"")</f>
        <v/>
      </c>
      <c r="C303" s="81" t="str">
        <f>IF( scriv!AL265&lt;&gt;"", IF(D303&lt;&gt;"","connection ","")&amp;scriv!AL265,IF(D303&lt;&gt;"","connection",""))</f>
        <v/>
      </c>
      <c r="D303" s="82" t="str">
        <f>scriv!AJ265</f>
        <v/>
      </c>
      <c r="E303" s="82" t="str">
        <f>scriv!AK265</f>
        <v/>
      </c>
      <c r="F303" s="156">
        <f>ROW()</f>
        <v>303</v>
      </c>
      <c r="I303" s="81" t="str">
        <f>IF(scriv!AA265&lt;&gt;"",scriv!AA265,J303)</f>
        <v/>
      </c>
      <c r="J303" s="81" t="str">
        <f>IF(scriv!AB265&lt;&gt;"",scriv!AB265,"")</f>
        <v/>
      </c>
      <c r="K303" s="82" t="str">
        <f t="shared" si="213"/>
        <v>none</v>
      </c>
      <c r="L303" s="82" t="str">
        <f t="shared" si="214"/>
        <v>+++&amp;speakTT=</v>
      </c>
      <c r="M303" s="82" t="str">
        <f t="shared" si="211"/>
        <v>OpenClose</v>
      </c>
      <c r="N303" s="82" t="str">
        <f t="shared" si="215"/>
        <v/>
      </c>
      <c r="O303" s="119" t="str">
        <f t="shared" si="216"/>
        <v/>
      </c>
      <c r="P303" s="81" t="str">
        <f>IF(scriv!I265&lt;&gt;"",scriv!I265,"")</f>
        <v/>
      </c>
      <c r="Q303" s="81" t="str">
        <f>IF(scriv!J265&lt;&gt;"",scriv!J265,"")</f>
        <v/>
      </c>
      <c r="R303" s="81">
        <f>IF(scriv!K265&lt;&gt;"",scriv!K265,
IF(I303&lt;&gt;"",1,$R$36))</f>
        <v>0</v>
      </c>
      <c r="S303" s="81" t="str">
        <f>IF(scriv!L265&lt;&gt;"",scriv!L265,
IF(scriv!AB265&lt;&gt;"",$S$36,"none"))</f>
        <v>none</v>
      </c>
      <c r="T303" s="81" t="str">
        <f>IF(scriv!Q265&lt;&gt;"",scriv!Q265,"")</f>
        <v/>
      </c>
      <c r="U303" s="81" t="str">
        <f>IF(scriv!R265&lt;&gt;"",scriv!R265,"")</f>
        <v/>
      </c>
      <c r="V303" s="81" t="str">
        <f>IF(scriv!S265&lt;&gt;"",scriv!S265,"")</f>
        <v/>
      </c>
      <c r="W303" s="81" t="str">
        <f>IF(scriv!T265&lt;&gt;"",scriv!T265,"")</f>
        <v/>
      </c>
      <c r="X303" s="81" t="str">
        <f>IF($E303="",
( IF(scriv!AD265&lt;&gt;"", LEFT( scriv!AD265, FIND(",",scriv!AD265)-1) &amp; "=" &amp; $AH303 &amp; RIGHT( scriv!AD265, LEN(scriv!AD265) + 1 - FIND(",",scriv!AD265)),
  IF($X$36&lt;&gt;"",LEFT( X$36, FIND(",",X$36)-1) &amp; "=" &amp; $AH303 &amp; RIGHT( X$36, LEN(X$36) + 1 - FIND(",",X$36)),""))),
IF(scriv!M265&lt;&gt;"", LEFT( scriv!M265, FIND(",",scriv!M265)-1) &amp; "=" &amp; $AH303 &amp; RIGHT( scriv!M265, LEN(scriv!M265) + 1 - FIND(",",scriv!M265)),
LEFT( X$37, FIND(",",X$37)-1) &amp; "=" &amp; $AH303 &amp; RIGHT( X$37, LEN(X$37) + 1 - FIND(",",X$37))))</f>
        <v>fadeOn=,0.6</v>
      </c>
      <c r="Y303" s="81" t="str">
        <f>IF($E303="",
( IF(scriv!AE265&lt;&gt;"", LEFT( scriv!AE265, FIND(",",scriv!AE265)-1) &amp; "=" &amp; $AH303 &amp; RIGHT( scriv!AE265, LEN(scriv!AE265) + 1 - FIND(",",scriv!AE265)),
  IF($Y$36&lt;&gt;"",LEFT( Y$36, FIND(",",Y$36)-1) &amp; "=" &amp; $AH303 &amp; RIGHT( Y$36, LEN(Y$36) + 1 - FIND(",",Y$36)),""))),
IF(scriv!N265&lt;&gt;"", LEFT( scriv!N265, FIND(",",scriv!N265)-1) &amp; "=" &amp; $AH303 &amp; RIGHT( scriv!N265, LEN(scriv!N265) + 1 - FIND(",",scriv!N265)),
LEFT( Y$37, FIND(",",Y$37)-1) &amp; "=" &amp; $AH303 &amp; RIGHT( Y$37, LEN(Y$37) + 1 - FIND(",",Y$37))))</f>
        <v>fadeOff=,0.6</v>
      </c>
      <c r="Z303" s="81" t="str">
        <f>IF($E303="",
( IF(scriv!AF265&lt;&gt;"", LEFT( scriv!AF265, FIND(",",scriv!AF265)-1) &amp; "=" &amp; $AH303 &amp; RIGHT( scriv!AF265, LEN(scriv!AF265) + 1 - FIND(",",scriv!AF265)),
  IF($Z$36&lt;&gt;"",LEFT( Z$36, FIND(",",Z$36)-1) &amp; "=" &amp; $AH303 &amp; RIGHT( Z$36, LEN(Z$36) + 1 - FIND(",",Z$36)),""))),
IF(scriv!O265&lt;&gt;"", LEFT( scriv!O265, FIND(",",scriv!O265)-1) &amp; "=" &amp; $AH303 &amp; RIGHT( scriv!O265, LEN(scriv!O265) + 1 - FIND(",",scriv!O265)),
LEFT( Z$37, FIND(",",Z$37)-1) &amp; "=" &amp; $AH303 &amp; RIGHT( Z$37, LEN(Z$37) + 1 - FIND(",",Z$37))))</f>
        <v>drawOpen=,1.2</v>
      </c>
      <c r="AA303" s="81" t="str">
        <f>IF($E303="",
( IF(scriv!AG265&lt;&gt;"", LEFT( scriv!AG265, FIND(",",scriv!AG265)-1) &amp; "=" &amp; $AH303 &amp; RIGHT( scriv!AG265, LEN(scriv!AG265) + 1 - FIND(",",scriv!AG265)),
  IF($AA$36&lt;&gt;"",LEFT( AA$36, FIND(",",AA$36)-1) &amp; "=" &amp; $AH303 &amp; RIGHT( AA$36, LEN(AA$36) + 1 - FIND(",",AA$36)),""))),
IF(scriv!P265&lt;&gt;"", LEFT( scriv!P265, FIND(",",scriv!P265)-1) &amp; "=" &amp; $AH303 &amp; RIGHT( scriv!P265, LEN(scriv!P265) + 1 - FIND(",",scriv!P265)),
LEFT( AA$37, FIND(",",AA$37)-1) &amp; "=" &amp; $AH303 &amp; RIGHT( AA$37, LEN(AA$37) + 1 - FIND(",",AA$37))))</f>
        <v>drawClose=,1.2</v>
      </c>
      <c r="AB303" s="167" t="str">
        <f t="shared" si="210"/>
        <v>noTitle</v>
      </c>
      <c r="AC303" s="167"/>
      <c r="AD303" s="45"/>
      <c r="AE303" s="168"/>
      <c r="AF303" s="169">
        <f>IF(D303="",scriv!B265,"")</f>
        <v>0</v>
      </c>
      <c r="AG303" s="170" t="str">
        <f t="shared" si="217"/>
        <v/>
      </c>
      <c r="AH303" s="169" t="str">
        <f t="shared" si="218"/>
        <v/>
      </c>
      <c r="AI303" s="169" t="str">
        <f t="shared" si="219"/>
        <v/>
      </c>
      <c r="AJ303" s="86">
        <f>ROUNDDOWN( (LEN(scriv!B265)+1) / 2, 0 )</f>
        <v>0</v>
      </c>
      <c r="AK303" s="82">
        <f t="shared" si="220"/>
        <v>0</v>
      </c>
      <c r="AL303" s="82" t="str">
        <f t="shared" si="221"/>
        <v>-</v>
      </c>
      <c r="AM303" s="82" t="str">
        <f t="shared" si="222"/>
        <v>-</v>
      </c>
      <c r="AN303" s="82" t="str">
        <f t="shared" si="223"/>
        <v>-</v>
      </c>
      <c r="AO303" s="82" t="str">
        <f t="shared" si="224"/>
        <v>-</v>
      </c>
      <c r="AP303" s="82" t="str">
        <f t="shared" si="225"/>
        <v>-</v>
      </c>
      <c r="AQ303" s="82" t="str">
        <f t="shared" si="226"/>
        <v>-</v>
      </c>
      <c r="AR303" s="82" t="str">
        <f t="shared" si="227"/>
        <v>-</v>
      </c>
      <c r="AT303" s="82">
        <f t="shared" si="228"/>
        <v>10</v>
      </c>
      <c r="AU303" s="82" t="str">
        <f ca="1">IF(    MAX(OFFSET(AL303,0,0,MATCH("-",AL303:AL$638,0))) = 0,"",
IFERROR(MAX(OFFSET(AL303,0,0,MATCH("-",AL303:AL$638,0))),""))</f>
        <v/>
      </c>
      <c r="AV303" s="82" t="str">
        <f ca="1">IF(    MAX(OFFSET(AM303,0,0,MATCH("-",AM303:AM$638,0))) = 0,"",
IFERROR(MAX(OFFSET(AM303,0,0,MATCH("-",AM303:AM$638,0))),""))</f>
        <v/>
      </c>
      <c r="AW303" s="82" t="str">
        <f ca="1">IF(    MAX(OFFSET(AN303,0,0,MATCH("-",AN303:AN$638,0))) = 0,"",
IFERROR(MAX(OFFSET(AN303,0,0,MATCH("-",AN303:AN$638,0))),""))</f>
        <v/>
      </c>
      <c r="AX303" s="82" t="str">
        <f ca="1">IF(    MAX(OFFSET(AO303,0,0,MATCH("-",AO303:AO$638,0))) = 0,"",
IFERROR(MAX(OFFSET(AO303,0,0,MATCH("-",AO303:AO$638,0))),""))</f>
        <v/>
      </c>
      <c r="AY303" s="82" t="str">
        <f ca="1">IF(    MAX(OFFSET(AP303,0,0,MATCH("-",AP303:AP$638,0))) = 0,"",
IFERROR(MAX(OFFSET(AP303,0,0,MATCH("-",AP303:AP$638,0))),""))</f>
        <v/>
      </c>
      <c r="AZ303" s="82" t="str">
        <f ca="1">IF(    MAX(OFFSET(AQ303,0,0,MATCH("-",AQ303:AQ$638,0))) = 0,"",
IFERROR(MAX(OFFSET(AQ303,0,0,MATCH("-",AQ303:AQ$638,0))),""))</f>
        <v/>
      </c>
      <c r="BA303" s="82" t="str">
        <f ca="1">IF(    MAX(OFFSET(AR303,0,0,MATCH("-",AR303:AR$638,0))) = 0,"",
IFERROR(MAX(OFFSET(AR303,0,0,MATCH("-",AR303:AR$638,0))),""))</f>
        <v/>
      </c>
      <c r="BB303" s="112">
        <f t="shared" ca="1" si="229"/>
        <v>-198</v>
      </c>
      <c r="BC303" s="111" t="str">
        <f t="shared" ca="1" si="230"/>
        <v>Radius</v>
      </c>
      <c r="BD303" s="112">
        <f t="shared" ca="1" si="231"/>
        <v>0</v>
      </c>
      <c r="BE303" s="111">
        <f t="shared" ca="1" si="232"/>
        <v>200</v>
      </c>
      <c r="BF303" s="113" t="e">
        <f t="shared" ca="1" si="233"/>
        <v>#VALUE!</v>
      </c>
      <c r="BG303" s="113" t="e">
        <f t="shared" ca="1" si="234"/>
        <v>#VALUE!</v>
      </c>
      <c r="BH303" s="112">
        <f t="shared" ca="1" si="235"/>
        <v>2000</v>
      </c>
      <c r="BI303" s="112">
        <f t="shared" ca="1" si="236"/>
        <v>200</v>
      </c>
      <c r="BJ303" s="157"/>
      <c r="BK303" s="157"/>
      <c r="BL303" s="158" t="str">
        <f>scriv!AI265</f>
        <v/>
      </c>
      <c r="BM303" s="157"/>
      <c r="BN303" s="157" t="str">
        <f t="shared" si="237"/>
        <v>node</v>
      </c>
      <c r="BO303" s="157"/>
      <c r="BP303" s="159">
        <f t="shared" ca="1" si="238"/>
        <v>0</v>
      </c>
      <c r="BQ303" s="159">
        <f t="shared" ca="1" si="239"/>
        <v>0</v>
      </c>
      <c r="BR303" s="159">
        <f t="shared" si="240"/>
        <v>1</v>
      </c>
      <c r="BS303" s="159" t="str">
        <f t="shared" si="241"/>
        <v>symbol</v>
      </c>
      <c r="BT303" s="157" t="str">
        <f ca="1">IF(scriv!V265&lt;&gt;"",scriv!V265,
IF(E303="",IFERROR(VLOOKUP(BL303,$AH$40:$BT$638,39,FALSE),$BT$36),
$BT$37))</f>
        <v>NodeSquare</v>
      </c>
      <c r="BU303" s="166">
        <f t="shared" ca="1" si="242"/>
        <v>2000</v>
      </c>
      <c r="BV303" s="166">
        <f t="shared" ca="1" si="243"/>
        <v>200</v>
      </c>
      <c r="BW303" s="166">
        <f t="shared" ca="1" si="244"/>
        <v>0</v>
      </c>
      <c r="BX303" s="166">
        <f t="shared" ca="1" si="245"/>
        <v>0</v>
      </c>
      <c r="BY303" s="180" t="str">
        <f t="shared" si="246"/>
        <v/>
      </c>
      <c r="BZ303" s="180" t="str">
        <f t="shared" si="247"/>
        <v/>
      </c>
      <c r="CA303" s="81" t="str">
        <f>IF(scriv!E265&lt;&gt;"",scriv!E265,"")</f>
        <v/>
      </c>
      <c r="CB303" s="82">
        <f t="shared" si="212"/>
        <v>0</v>
      </c>
      <c r="CC303" s="82">
        <f t="shared" si="248"/>
        <v>0</v>
      </c>
      <c r="CD303" s="82" t="str">
        <f t="shared" si="249"/>
        <v>-</v>
      </c>
      <c r="CE303" s="82" t="str">
        <f t="shared" si="250"/>
        <v>-</v>
      </c>
      <c r="CF303" s="82" t="str">
        <f t="shared" si="251"/>
        <v>-</v>
      </c>
      <c r="CG303" s="82" t="str">
        <f t="shared" si="252"/>
        <v>-</v>
      </c>
      <c r="CH303" s="82" t="str">
        <f t="shared" si="253"/>
        <v>-</v>
      </c>
      <c r="CI303" s="82" t="str">
        <f t="shared" si="254"/>
        <v>-</v>
      </c>
      <c r="CJ303" s="82" t="str">
        <f t="shared" si="255"/>
        <v>-</v>
      </c>
      <c r="CK303" s="82" t="str">
        <f t="shared" si="256"/>
        <v>-</v>
      </c>
    </row>
    <row r="304" spans="1:89" s="82" customFormat="1" ht="18" customHeight="1">
      <c r="A304" s="81" t="str">
        <f>scriv!AH266</f>
        <v/>
      </c>
      <c r="B304" s="81" t="str">
        <f>IF(scriv!D266&lt;&gt;"",scriv!D266,"")</f>
        <v/>
      </c>
      <c r="C304" s="81" t="str">
        <f>IF( scriv!AL266&lt;&gt;"", IF(D304&lt;&gt;"","connection ","")&amp;scriv!AL266,IF(D304&lt;&gt;"","connection",""))</f>
        <v/>
      </c>
      <c r="D304" s="82" t="str">
        <f>scriv!AJ266</f>
        <v/>
      </c>
      <c r="E304" s="82" t="str">
        <f>scriv!AK266</f>
        <v/>
      </c>
      <c r="F304" s="156">
        <f>ROW()</f>
        <v>304</v>
      </c>
      <c r="I304" s="81" t="str">
        <f>IF(scriv!AA266&lt;&gt;"",scriv!AA266,J304)</f>
        <v/>
      </c>
      <c r="J304" s="81" t="str">
        <f>IF(scriv!AB266&lt;&gt;"",scriv!AB266,"")</f>
        <v/>
      </c>
      <c r="K304" s="82" t="str">
        <f t="shared" si="213"/>
        <v>none</v>
      </c>
      <c r="L304" s="82" t="str">
        <f t="shared" si="214"/>
        <v>+++&amp;speakTT=</v>
      </c>
      <c r="M304" s="82" t="str">
        <f t="shared" si="211"/>
        <v>OpenClose</v>
      </c>
      <c r="N304" s="82" t="str">
        <f t="shared" si="215"/>
        <v/>
      </c>
      <c r="O304" s="119" t="str">
        <f t="shared" si="216"/>
        <v/>
      </c>
      <c r="P304" s="81" t="str">
        <f>IF(scriv!I266&lt;&gt;"",scriv!I266,"")</f>
        <v/>
      </c>
      <c r="Q304" s="81" t="str">
        <f>IF(scriv!J266&lt;&gt;"",scriv!J266,"")</f>
        <v/>
      </c>
      <c r="R304" s="81">
        <f>IF(scriv!K266&lt;&gt;"",scriv!K266,
IF(I304&lt;&gt;"",1,$R$36))</f>
        <v>0</v>
      </c>
      <c r="S304" s="81" t="str">
        <f>IF(scriv!L266&lt;&gt;"",scriv!L266,
IF(scriv!AB266&lt;&gt;"",$S$36,"none"))</f>
        <v>none</v>
      </c>
      <c r="T304" s="81" t="str">
        <f>IF(scriv!Q266&lt;&gt;"",scriv!Q266,"")</f>
        <v/>
      </c>
      <c r="U304" s="81" t="str">
        <f>IF(scriv!R266&lt;&gt;"",scriv!R266,"")</f>
        <v/>
      </c>
      <c r="V304" s="81" t="str">
        <f>IF(scriv!S266&lt;&gt;"",scriv!S266,"")</f>
        <v/>
      </c>
      <c r="W304" s="81" t="str">
        <f>IF(scriv!T266&lt;&gt;"",scriv!T266,"")</f>
        <v/>
      </c>
      <c r="X304" s="81" t="str">
        <f>IF($E304="",
( IF(scriv!AD266&lt;&gt;"", LEFT( scriv!AD266, FIND(",",scriv!AD266)-1) &amp; "=" &amp; $AH304 &amp; RIGHT( scriv!AD266, LEN(scriv!AD266) + 1 - FIND(",",scriv!AD266)),
  IF($X$36&lt;&gt;"",LEFT( X$36, FIND(",",X$36)-1) &amp; "=" &amp; $AH304 &amp; RIGHT( X$36, LEN(X$36) + 1 - FIND(",",X$36)),""))),
IF(scriv!M266&lt;&gt;"", LEFT( scriv!M266, FIND(",",scriv!M266)-1) &amp; "=" &amp; $AH304 &amp; RIGHT( scriv!M266, LEN(scriv!M266) + 1 - FIND(",",scriv!M266)),
LEFT( X$37, FIND(",",X$37)-1) &amp; "=" &amp; $AH304 &amp; RIGHT( X$37, LEN(X$37) + 1 - FIND(",",X$37))))</f>
        <v>fadeOn=,0.6</v>
      </c>
      <c r="Y304" s="81" t="str">
        <f>IF($E304="",
( IF(scriv!AE266&lt;&gt;"", LEFT( scriv!AE266, FIND(",",scriv!AE266)-1) &amp; "=" &amp; $AH304 &amp; RIGHT( scriv!AE266, LEN(scriv!AE266) + 1 - FIND(",",scriv!AE266)),
  IF($Y$36&lt;&gt;"",LEFT( Y$36, FIND(",",Y$36)-1) &amp; "=" &amp; $AH304 &amp; RIGHT( Y$36, LEN(Y$36) + 1 - FIND(",",Y$36)),""))),
IF(scriv!N266&lt;&gt;"", LEFT( scriv!N266, FIND(",",scriv!N266)-1) &amp; "=" &amp; $AH304 &amp; RIGHT( scriv!N266, LEN(scriv!N266) + 1 - FIND(",",scriv!N266)),
LEFT( Y$37, FIND(",",Y$37)-1) &amp; "=" &amp; $AH304 &amp; RIGHT( Y$37, LEN(Y$37) + 1 - FIND(",",Y$37))))</f>
        <v>fadeOff=,0.6</v>
      </c>
      <c r="Z304" s="81" t="str">
        <f>IF($E304="",
( IF(scriv!AF266&lt;&gt;"", LEFT( scriv!AF266, FIND(",",scriv!AF266)-1) &amp; "=" &amp; $AH304 &amp; RIGHT( scriv!AF266, LEN(scriv!AF266) + 1 - FIND(",",scriv!AF266)),
  IF($Z$36&lt;&gt;"",LEFT( Z$36, FIND(",",Z$36)-1) &amp; "=" &amp; $AH304 &amp; RIGHT( Z$36, LEN(Z$36) + 1 - FIND(",",Z$36)),""))),
IF(scriv!O266&lt;&gt;"", LEFT( scriv!O266, FIND(",",scriv!O266)-1) &amp; "=" &amp; $AH304 &amp; RIGHT( scriv!O266, LEN(scriv!O266) + 1 - FIND(",",scriv!O266)),
LEFT( Z$37, FIND(",",Z$37)-1) &amp; "=" &amp; $AH304 &amp; RIGHT( Z$37, LEN(Z$37) + 1 - FIND(",",Z$37))))</f>
        <v>drawOpen=,1.2</v>
      </c>
      <c r="AA304" s="81" t="str">
        <f>IF($E304="",
( IF(scriv!AG266&lt;&gt;"", LEFT( scriv!AG266, FIND(",",scriv!AG266)-1) &amp; "=" &amp; $AH304 &amp; RIGHT( scriv!AG266, LEN(scriv!AG266) + 1 - FIND(",",scriv!AG266)),
  IF($AA$36&lt;&gt;"",LEFT( AA$36, FIND(",",AA$36)-1) &amp; "=" &amp; $AH304 &amp; RIGHT( AA$36, LEN(AA$36) + 1 - FIND(",",AA$36)),""))),
IF(scriv!P266&lt;&gt;"", LEFT( scriv!P266, FIND(",",scriv!P266)-1) &amp; "=" &amp; $AH304 &amp; RIGHT( scriv!P266, LEN(scriv!P266) + 1 - FIND(",",scriv!P266)),
LEFT( AA$37, FIND(",",AA$37)-1) &amp; "=" &amp; $AH304 &amp; RIGHT( AA$37, LEN(AA$37) + 1 - FIND(",",AA$37))))</f>
        <v>drawClose=,1.2</v>
      </c>
      <c r="AB304" s="167" t="str">
        <f t="shared" si="210"/>
        <v>noTitle</v>
      </c>
      <c r="AC304" s="167"/>
      <c r="AD304" s="45"/>
      <c r="AE304" s="168"/>
      <c r="AF304" s="169">
        <f>IF(D304="",scriv!B266,"")</f>
        <v>0</v>
      </c>
      <c r="AG304" s="170" t="str">
        <f t="shared" si="217"/>
        <v/>
      </c>
      <c r="AH304" s="169" t="str">
        <f t="shared" si="218"/>
        <v/>
      </c>
      <c r="AI304" s="169" t="str">
        <f t="shared" si="219"/>
        <v/>
      </c>
      <c r="AJ304" s="86">
        <f>ROUNDDOWN( (LEN(scriv!B266)+1) / 2, 0 )</f>
        <v>0</v>
      </c>
      <c r="AK304" s="82">
        <f t="shared" si="220"/>
        <v>0</v>
      </c>
      <c r="AL304" s="82" t="str">
        <f t="shared" si="221"/>
        <v>-</v>
      </c>
      <c r="AM304" s="82" t="str">
        <f t="shared" si="222"/>
        <v>-</v>
      </c>
      <c r="AN304" s="82" t="str">
        <f t="shared" si="223"/>
        <v>-</v>
      </c>
      <c r="AO304" s="82" t="str">
        <f t="shared" si="224"/>
        <v>-</v>
      </c>
      <c r="AP304" s="82" t="str">
        <f t="shared" si="225"/>
        <v>-</v>
      </c>
      <c r="AQ304" s="82" t="str">
        <f t="shared" si="226"/>
        <v>-</v>
      </c>
      <c r="AR304" s="82" t="str">
        <f t="shared" si="227"/>
        <v>-</v>
      </c>
      <c r="AT304" s="82">
        <f t="shared" si="228"/>
        <v>10</v>
      </c>
      <c r="AU304" s="82" t="str">
        <f ca="1">IF(    MAX(OFFSET(AL304,0,0,MATCH("-",AL304:AL$638,0))) = 0,"",
IFERROR(MAX(OFFSET(AL304,0,0,MATCH("-",AL304:AL$638,0))),""))</f>
        <v/>
      </c>
      <c r="AV304" s="82" t="str">
        <f ca="1">IF(    MAX(OFFSET(AM304,0,0,MATCH("-",AM304:AM$638,0))) = 0,"",
IFERROR(MAX(OFFSET(AM304,0,0,MATCH("-",AM304:AM$638,0))),""))</f>
        <v/>
      </c>
      <c r="AW304" s="82" t="str">
        <f ca="1">IF(    MAX(OFFSET(AN304,0,0,MATCH("-",AN304:AN$638,0))) = 0,"",
IFERROR(MAX(OFFSET(AN304,0,0,MATCH("-",AN304:AN$638,0))),""))</f>
        <v/>
      </c>
      <c r="AX304" s="82" t="str">
        <f ca="1">IF(    MAX(OFFSET(AO304,0,0,MATCH("-",AO304:AO$638,0))) = 0,"",
IFERROR(MAX(OFFSET(AO304,0,0,MATCH("-",AO304:AO$638,0))),""))</f>
        <v/>
      </c>
      <c r="AY304" s="82" t="str">
        <f ca="1">IF(    MAX(OFFSET(AP304,0,0,MATCH("-",AP304:AP$638,0))) = 0,"",
IFERROR(MAX(OFFSET(AP304,0,0,MATCH("-",AP304:AP$638,0))),""))</f>
        <v/>
      </c>
      <c r="AZ304" s="82" t="str">
        <f ca="1">IF(    MAX(OFFSET(AQ304,0,0,MATCH("-",AQ304:AQ$638,0))) = 0,"",
IFERROR(MAX(OFFSET(AQ304,0,0,MATCH("-",AQ304:AQ$638,0))),""))</f>
        <v/>
      </c>
      <c r="BA304" s="82" t="str">
        <f ca="1">IF(    MAX(OFFSET(AR304,0,0,MATCH("-",AR304:AR$638,0))) = 0,"",
IFERROR(MAX(OFFSET(AR304,0,0,MATCH("-",AR304:AR$638,0))),""))</f>
        <v/>
      </c>
      <c r="BB304" s="112">
        <f t="shared" ca="1" si="229"/>
        <v>-198</v>
      </c>
      <c r="BC304" s="111" t="str">
        <f t="shared" ca="1" si="230"/>
        <v>Radius</v>
      </c>
      <c r="BD304" s="112">
        <f t="shared" ca="1" si="231"/>
        <v>0</v>
      </c>
      <c r="BE304" s="111">
        <f t="shared" ca="1" si="232"/>
        <v>200</v>
      </c>
      <c r="BF304" s="113" t="e">
        <f t="shared" ca="1" si="233"/>
        <v>#VALUE!</v>
      </c>
      <c r="BG304" s="113" t="e">
        <f t="shared" ca="1" si="234"/>
        <v>#VALUE!</v>
      </c>
      <c r="BH304" s="112">
        <f t="shared" ca="1" si="235"/>
        <v>2000</v>
      </c>
      <c r="BI304" s="112">
        <f t="shared" ca="1" si="236"/>
        <v>200</v>
      </c>
      <c r="BJ304" s="157"/>
      <c r="BK304" s="157"/>
      <c r="BL304" s="158" t="str">
        <f>scriv!AI266</f>
        <v/>
      </c>
      <c r="BM304" s="157"/>
      <c r="BN304" s="157" t="str">
        <f t="shared" si="237"/>
        <v>node</v>
      </c>
      <c r="BO304" s="157"/>
      <c r="BP304" s="159">
        <f t="shared" ca="1" si="238"/>
        <v>0</v>
      </c>
      <c r="BQ304" s="159">
        <f t="shared" ca="1" si="239"/>
        <v>0</v>
      </c>
      <c r="BR304" s="159">
        <f t="shared" si="240"/>
        <v>1</v>
      </c>
      <c r="BS304" s="159" t="str">
        <f t="shared" si="241"/>
        <v>symbol</v>
      </c>
      <c r="BT304" s="157" t="str">
        <f ca="1">IF(scriv!V266&lt;&gt;"",scriv!V266,
IF(E304="",IFERROR(VLOOKUP(BL304,$AH$40:$BT$638,39,FALSE),$BT$36),
$BT$37))</f>
        <v>NodeSquare</v>
      </c>
      <c r="BU304" s="166">
        <f t="shared" ca="1" si="242"/>
        <v>2000</v>
      </c>
      <c r="BV304" s="166">
        <f t="shared" ca="1" si="243"/>
        <v>200</v>
      </c>
      <c r="BW304" s="166">
        <f t="shared" ca="1" si="244"/>
        <v>0</v>
      </c>
      <c r="BX304" s="166">
        <f t="shared" ca="1" si="245"/>
        <v>0</v>
      </c>
      <c r="BY304" s="180" t="str">
        <f t="shared" si="246"/>
        <v/>
      </c>
      <c r="BZ304" s="180" t="str">
        <f t="shared" si="247"/>
        <v/>
      </c>
      <c r="CA304" s="81" t="str">
        <f>IF(scriv!E266&lt;&gt;"",scriv!E266,"")</f>
        <v/>
      </c>
      <c r="CB304" s="82">
        <f t="shared" si="212"/>
        <v>0</v>
      </c>
      <c r="CC304" s="82">
        <f t="shared" si="248"/>
        <v>0</v>
      </c>
      <c r="CD304" s="82" t="str">
        <f t="shared" si="249"/>
        <v>-</v>
      </c>
      <c r="CE304" s="82" t="str">
        <f t="shared" si="250"/>
        <v>-</v>
      </c>
      <c r="CF304" s="82" t="str">
        <f t="shared" si="251"/>
        <v>-</v>
      </c>
      <c r="CG304" s="82" t="str">
        <f t="shared" si="252"/>
        <v>-</v>
      </c>
      <c r="CH304" s="82" t="str">
        <f t="shared" si="253"/>
        <v>-</v>
      </c>
      <c r="CI304" s="82" t="str">
        <f t="shared" si="254"/>
        <v>-</v>
      </c>
      <c r="CJ304" s="82" t="str">
        <f t="shared" si="255"/>
        <v>-</v>
      </c>
      <c r="CK304" s="82" t="str">
        <f t="shared" si="256"/>
        <v>-</v>
      </c>
    </row>
    <row r="305" spans="1:89" s="82" customFormat="1" ht="18" customHeight="1">
      <c r="A305" s="81" t="str">
        <f>scriv!AH267</f>
        <v/>
      </c>
      <c r="B305" s="81" t="str">
        <f>IF(scriv!D267&lt;&gt;"",scriv!D267,"")</f>
        <v/>
      </c>
      <c r="C305" s="81" t="str">
        <f>IF( scriv!AL267&lt;&gt;"", IF(D305&lt;&gt;"","connection ","")&amp;scriv!AL267,IF(D305&lt;&gt;"","connection",""))</f>
        <v/>
      </c>
      <c r="D305" s="82" t="str">
        <f>scriv!AJ267</f>
        <v/>
      </c>
      <c r="E305" s="82" t="str">
        <f>scriv!AK267</f>
        <v/>
      </c>
      <c r="F305" s="156">
        <f>ROW()</f>
        <v>305</v>
      </c>
      <c r="I305" s="81" t="str">
        <f>IF(scriv!AA267&lt;&gt;"",scriv!AA267,J305)</f>
        <v/>
      </c>
      <c r="J305" s="81" t="str">
        <f>IF(scriv!AB267&lt;&gt;"",scriv!AB267,"")</f>
        <v/>
      </c>
      <c r="K305" s="82" t="str">
        <f t="shared" si="213"/>
        <v>none</v>
      </c>
      <c r="L305" s="82" t="str">
        <f t="shared" si="214"/>
        <v>+++&amp;speakTT=</v>
      </c>
      <c r="M305" s="82" t="str">
        <f t="shared" si="211"/>
        <v>OpenClose</v>
      </c>
      <c r="N305" s="82" t="str">
        <f t="shared" si="215"/>
        <v/>
      </c>
      <c r="O305" s="119" t="str">
        <f t="shared" si="216"/>
        <v/>
      </c>
      <c r="P305" s="81" t="str">
        <f>IF(scriv!I267&lt;&gt;"",scriv!I267,"")</f>
        <v/>
      </c>
      <c r="Q305" s="81" t="str">
        <f>IF(scriv!J267&lt;&gt;"",scriv!J267,"")</f>
        <v/>
      </c>
      <c r="R305" s="81">
        <f>IF(scriv!K267&lt;&gt;"",scriv!K267,
IF(I305&lt;&gt;"",1,$R$36))</f>
        <v>0</v>
      </c>
      <c r="S305" s="81" t="str">
        <f>IF(scriv!L267&lt;&gt;"",scriv!L267,
IF(scriv!AB267&lt;&gt;"",$S$36,"none"))</f>
        <v>none</v>
      </c>
      <c r="T305" s="81" t="str">
        <f>IF(scriv!Q267&lt;&gt;"",scriv!Q267,"")</f>
        <v/>
      </c>
      <c r="U305" s="81" t="str">
        <f>IF(scriv!R267&lt;&gt;"",scriv!R267,"")</f>
        <v/>
      </c>
      <c r="V305" s="81" t="str">
        <f>IF(scriv!S267&lt;&gt;"",scriv!S267,"")</f>
        <v/>
      </c>
      <c r="W305" s="81" t="str">
        <f>IF(scriv!T267&lt;&gt;"",scriv!T267,"")</f>
        <v/>
      </c>
      <c r="X305" s="81" t="str">
        <f>IF($E305="",
( IF(scriv!AD267&lt;&gt;"", LEFT( scriv!AD267, FIND(",",scriv!AD267)-1) &amp; "=" &amp; $AH305 &amp; RIGHT( scriv!AD267, LEN(scriv!AD267) + 1 - FIND(",",scriv!AD267)),
  IF($X$36&lt;&gt;"",LEFT( X$36, FIND(",",X$36)-1) &amp; "=" &amp; $AH305 &amp; RIGHT( X$36, LEN(X$36) + 1 - FIND(",",X$36)),""))),
IF(scriv!M267&lt;&gt;"", LEFT( scriv!M267, FIND(",",scriv!M267)-1) &amp; "=" &amp; $AH305 &amp; RIGHT( scriv!M267, LEN(scriv!M267) + 1 - FIND(",",scriv!M267)),
LEFT( X$37, FIND(",",X$37)-1) &amp; "=" &amp; $AH305 &amp; RIGHT( X$37, LEN(X$37) + 1 - FIND(",",X$37))))</f>
        <v>fadeOn=,0.6</v>
      </c>
      <c r="Y305" s="81" t="str">
        <f>IF($E305="",
( IF(scriv!AE267&lt;&gt;"", LEFT( scriv!AE267, FIND(",",scriv!AE267)-1) &amp; "=" &amp; $AH305 &amp; RIGHT( scriv!AE267, LEN(scriv!AE267) + 1 - FIND(",",scriv!AE267)),
  IF($Y$36&lt;&gt;"",LEFT( Y$36, FIND(",",Y$36)-1) &amp; "=" &amp; $AH305 &amp; RIGHT( Y$36, LEN(Y$36) + 1 - FIND(",",Y$36)),""))),
IF(scriv!N267&lt;&gt;"", LEFT( scriv!N267, FIND(",",scriv!N267)-1) &amp; "=" &amp; $AH305 &amp; RIGHT( scriv!N267, LEN(scriv!N267) + 1 - FIND(",",scriv!N267)),
LEFT( Y$37, FIND(",",Y$37)-1) &amp; "=" &amp; $AH305 &amp; RIGHT( Y$37, LEN(Y$37) + 1 - FIND(",",Y$37))))</f>
        <v>fadeOff=,0.6</v>
      </c>
      <c r="Z305" s="81" t="str">
        <f>IF($E305="",
( IF(scriv!AF267&lt;&gt;"", LEFT( scriv!AF267, FIND(",",scriv!AF267)-1) &amp; "=" &amp; $AH305 &amp; RIGHT( scriv!AF267, LEN(scriv!AF267) + 1 - FIND(",",scriv!AF267)),
  IF($Z$36&lt;&gt;"",LEFT( Z$36, FIND(",",Z$36)-1) &amp; "=" &amp; $AH305 &amp; RIGHT( Z$36, LEN(Z$36) + 1 - FIND(",",Z$36)),""))),
IF(scriv!O267&lt;&gt;"", LEFT( scriv!O267, FIND(",",scriv!O267)-1) &amp; "=" &amp; $AH305 &amp; RIGHT( scriv!O267, LEN(scriv!O267) + 1 - FIND(",",scriv!O267)),
LEFT( Z$37, FIND(",",Z$37)-1) &amp; "=" &amp; $AH305 &amp; RIGHT( Z$37, LEN(Z$37) + 1 - FIND(",",Z$37))))</f>
        <v>drawOpen=,1.2</v>
      </c>
      <c r="AA305" s="81" t="str">
        <f>IF($E305="",
( IF(scriv!AG267&lt;&gt;"", LEFT( scriv!AG267, FIND(",",scriv!AG267)-1) &amp; "=" &amp; $AH305 &amp; RIGHT( scriv!AG267, LEN(scriv!AG267) + 1 - FIND(",",scriv!AG267)),
  IF($AA$36&lt;&gt;"",LEFT( AA$36, FIND(",",AA$36)-1) &amp; "=" &amp; $AH305 &amp; RIGHT( AA$36, LEN(AA$36) + 1 - FIND(",",AA$36)),""))),
IF(scriv!P267&lt;&gt;"", LEFT( scriv!P267, FIND(",",scriv!P267)-1) &amp; "=" &amp; $AH305 &amp; RIGHT( scriv!P267, LEN(scriv!P267) + 1 - FIND(",",scriv!P267)),
LEFT( AA$37, FIND(",",AA$37)-1) &amp; "=" &amp; $AH305 &amp; RIGHT( AA$37, LEN(AA$37) + 1 - FIND(",",AA$37))))</f>
        <v>drawClose=,1.2</v>
      </c>
      <c r="AB305" s="167" t="str">
        <f t="shared" si="210"/>
        <v>noTitle</v>
      </c>
      <c r="AC305" s="167"/>
      <c r="AD305" s="45"/>
      <c r="AE305" s="168"/>
      <c r="AF305" s="169">
        <f>IF(D305="",scriv!B267,"")</f>
        <v>0</v>
      </c>
      <c r="AG305" s="170" t="str">
        <f t="shared" si="217"/>
        <v/>
      </c>
      <c r="AH305" s="169" t="str">
        <f t="shared" si="218"/>
        <v/>
      </c>
      <c r="AI305" s="169" t="str">
        <f t="shared" si="219"/>
        <v/>
      </c>
      <c r="AJ305" s="86">
        <f>ROUNDDOWN( (LEN(scriv!B267)+1) / 2, 0 )</f>
        <v>0</v>
      </c>
      <c r="AK305" s="82">
        <f t="shared" si="220"/>
        <v>0</v>
      </c>
      <c r="AL305" s="82" t="str">
        <f t="shared" si="221"/>
        <v>-</v>
      </c>
      <c r="AM305" s="82" t="str">
        <f t="shared" si="222"/>
        <v>-</v>
      </c>
      <c r="AN305" s="82" t="str">
        <f t="shared" si="223"/>
        <v>-</v>
      </c>
      <c r="AO305" s="82" t="str">
        <f t="shared" si="224"/>
        <v>-</v>
      </c>
      <c r="AP305" s="82" t="str">
        <f t="shared" si="225"/>
        <v>-</v>
      </c>
      <c r="AQ305" s="82" t="str">
        <f t="shared" si="226"/>
        <v>-</v>
      </c>
      <c r="AR305" s="82" t="str">
        <f t="shared" si="227"/>
        <v>-</v>
      </c>
      <c r="AT305" s="82">
        <f t="shared" si="228"/>
        <v>10</v>
      </c>
      <c r="AU305" s="82" t="str">
        <f ca="1">IF(    MAX(OFFSET(AL305,0,0,MATCH("-",AL305:AL$638,0))) = 0,"",
IFERROR(MAX(OFFSET(AL305,0,0,MATCH("-",AL305:AL$638,0))),""))</f>
        <v/>
      </c>
      <c r="AV305" s="82" t="str">
        <f ca="1">IF(    MAX(OFFSET(AM305,0,0,MATCH("-",AM305:AM$638,0))) = 0,"",
IFERROR(MAX(OFFSET(AM305,0,0,MATCH("-",AM305:AM$638,0))),""))</f>
        <v/>
      </c>
      <c r="AW305" s="82" t="str">
        <f ca="1">IF(    MAX(OFFSET(AN305,0,0,MATCH("-",AN305:AN$638,0))) = 0,"",
IFERROR(MAX(OFFSET(AN305,0,0,MATCH("-",AN305:AN$638,0))),""))</f>
        <v/>
      </c>
      <c r="AX305" s="82" t="str">
        <f ca="1">IF(    MAX(OFFSET(AO305,0,0,MATCH("-",AO305:AO$638,0))) = 0,"",
IFERROR(MAX(OFFSET(AO305,0,0,MATCH("-",AO305:AO$638,0))),""))</f>
        <v/>
      </c>
      <c r="AY305" s="82" t="str">
        <f ca="1">IF(    MAX(OFFSET(AP305,0,0,MATCH("-",AP305:AP$638,0))) = 0,"",
IFERROR(MAX(OFFSET(AP305,0,0,MATCH("-",AP305:AP$638,0))),""))</f>
        <v/>
      </c>
      <c r="AZ305" s="82" t="str">
        <f ca="1">IF(    MAX(OFFSET(AQ305,0,0,MATCH("-",AQ305:AQ$638,0))) = 0,"",
IFERROR(MAX(OFFSET(AQ305,0,0,MATCH("-",AQ305:AQ$638,0))),""))</f>
        <v/>
      </c>
      <c r="BA305" s="82" t="str">
        <f ca="1">IF(    MAX(OFFSET(AR305,0,0,MATCH("-",AR305:AR$638,0))) = 0,"",
IFERROR(MAX(OFFSET(AR305,0,0,MATCH("-",AR305:AR$638,0))),""))</f>
        <v/>
      </c>
      <c r="BB305" s="112">
        <f t="shared" ca="1" si="229"/>
        <v>-198</v>
      </c>
      <c r="BC305" s="111" t="str">
        <f t="shared" ca="1" si="230"/>
        <v>Radius</v>
      </c>
      <c r="BD305" s="112">
        <f t="shared" ca="1" si="231"/>
        <v>0</v>
      </c>
      <c r="BE305" s="111">
        <f t="shared" ca="1" si="232"/>
        <v>200</v>
      </c>
      <c r="BF305" s="113" t="e">
        <f t="shared" ca="1" si="233"/>
        <v>#VALUE!</v>
      </c>
      <c r="BG305" s="113" t="e">
        <f t="shared" ca="1" si="234"/>
        <v>#VALUE!</v>
      </c>
      <c r="BH305" s="112">
        <f t="shared" ca="1" si="235"/>
        <v>2000</v>
      </c>
      <c r="BI305" s="112">
        <f t="shared" ca="1" si="236"/>
        <v>200</v>
      </c>
      <c r="BJ305" s="157"/>
      <c r="BK305" s="157"/>
      <c r="BL305" s="158" t="str">
        <f>scriv!AI267</f>
        <v/>
      </c>
      <c r="BM305" s="157"/>
      <c r="BN305" s="157" t="str">
        <f t="shared" si="237"/>
        <v>node</v>
      </c>
      <c r="BO305" s="157"/>
      <c r="BP305" s="159">
        <f t="shared" ca="1" si="238"/>
        <v>0</v>
      </c>
      <c r="BQ305" s="159">
        <f t="shared" ca="1" si="239"/>
        <v>0</v>
      </c>
      <c r="BR305" s="159">
        <f t="shared" si="240"/>
        <v>1</v>
      </c>
      <c r="BS305" s="159" t="str">
        <f t="shared" si="241"/>
        <v>symbol</v>
      </c>
      <c r="BT305" s="157" t="str">
        <f ca="1">IF(scriv!V267&lt;&gt;"",scriv!V267,
IF(E305="",IFERROR(VLOOKUP(BL305,$AH$40:$BT$638,39,FALSE),$BT$36),
$BT$37))</f>
        <v>NodeSquare</v>
      </c>
      <c r="BU305" s="166">
        <f t="shared" ca="1" si="242"/>
        <v>2000</v>
      </c>
      <c r="BV305" s="166">
        <f t="shared" ca="1" si="243"/>
        <v>200</v>
      </c>
      <c r="BW305" s="166">
        <f t="shared" ca="1" si="244"/>
        <v>0</v>
      </c>
      <c r="BX305" s="166">
        <f t="shared" ca="1" si="245"/>
        <v>0</v>
      </c>
      <c r="BY305" s="180" t="str">
        <f t="shared" si="246"/>
        <v/>
      </c>
      <c r="BZ305" s="180" t="str">
        <f t="shared" si="247"/>
        <v/>
      </c>
      <c r="CA305" s="81" t="str">
        <f>IF(scriv!E267&lt;&gt;"",scriv!E267,"")</f>
        <v/>
      </c>
      <c r="CB305" s="82">
        <f t="shared" si="212"/>
        <v>0</v>
      </c>
      <c r="CC305" s="82">
        <f t="shared" si="248"/>
        <v>0</v>
      </c>
      <c r="CD305" s="82" t="str">
        <f t="shared" si="249"/>
        <v>-</v>
      </c>
      <c r="CE305" s="82" t="str">
        <f t="shared" si="250"/>
        <v>-</v>
      </c>
      <c r="CF305" s="82" t="str">
        <f t="shared" si="251"/>
        <v>-</v>
      </c>
      <c r="CG305" s="82" t="str">
        <f t="shared" si="252"/>
        <v>-</v>
      </c>
      <c r="CH305" s="82" t="str">
        <f t="shared" si="253"/>
        <v>-</v>
      </c>
      <c r="CI305" s="82" t="str">
        <f t="shared" si="254"/>
        <v>-</v>
      </c>
      <c r="CJ305" s="82" t="str">
        <f t="shared" si="255"/>
        <v>-</v>
      </c>
      <c r="CK305" s="82" t="str">
        <f t="shared" si="256"/>
        <v>-</v>
      </c>
    </row>
    <row r="306" spans="1:89" s="82" customFormat="1" ht="18" customHeight="1">
      <c r="A306" s="81" t="str">
        <f>scriv!AH268</f>
        <v/>
      </c>
      <c r="B306" s="81" t="str">
        <f>IF(scriv!D268&lt;&gt;"",scriv!D268,"")</f>
        <v/>
      </c>
      <c r="C306" s="81" t="str">
        <f>IF( scriv!AL268&lt;&gt;"", IF(D306&lt;&gt;"","connection ","")&amp;scriv!AL268,IF(D306&lt;&gt;"","connection",""))</f>
        <v/>
      </c>
      <c r="D306" s="82" t="str">
        <f>scriv!AJ268</f>
        <v/>
      </c>
      <c r="E306" s="82" t="str">
        <f>scriv!AK268</f>
        <v/>
      </c>
      <c r="F306" s="156">
        <f>ROW()</f>
        <v>306</v>
      </c>
      <c r="I306" s="81" t="str">
        <f>IF(scriv!AA268&lt;&gt;"",scriv!AA268,J306)</f>
        <v/>
      </c>
      <c r="J306" s="81" t="str">
        <f>IF(scriv!AB268&lt;&gt;"",scriv!AB268,"")</f>
        <v/>
      </c>
      <c r="K306" s="82" t="str">
        <f t="shared" si="213"/>
        <v>none</v>
      </c>
      <c r="L306" s="82" t="str">
        <f t="shared" si="214"/>
        <v>+++&amp;speakTT=</v>
      </c>
      <c r="M306" s="82" t="str">
        <f t="shared" si="211"/>
        <v>OpenClose</v>
      </c>
      <c r="N306" s="82" t="str">
        <f t="shared" si="215"/>
        <v/>
      </c>
      <c r="O306" s="119" t="str">
        <f t="shared" si="216"/>
        <v/>
      </c>
      <c r="P306" s="81" t="str">
        <f>IF(scriv!I268&lt;&gt;"",scriv!I268,"")</f>
        <v/>
      </c>
      <c r="Q306" s="81" t="str">
        <f>IF(scriv!J268&lt;&gt;"",scriv!J268,"")</f>
        <v/>
      </c>
      <c r="R306" s="81">
        <f>IF(scriv!K268&lt;&gt;"",scriv!K268,
IF(I306&lt;&gt;"",1,$R$36))</f>
        <v>0</v>
      </c>
      <c r="S306" s="81" t="str">
        <f>IF(scriv!L268&lt;&gt;"",scriv!L268,
IF(scriv!AB268&lt;&gt;"",$S$36,"none"))</f>
        <v>none</v>
      </c>
      <c r="T306" s="81" t="str">
        <f>IF(scriv!Q268&lt;&gt;"",scriv!Q268,"")</f>
        <v/>
      </c>
      <c r="U306" s="81" t="str">
        <f>IF(scriv!R268&lt;&gt;"",scriv!R268,"")</f>
        <v/>
      </c>
      <c r="V306" s="81" t="str">
        <f>IF(scriv!S268&lt;&gt;"",scriv!S268,"")</f>
        <v/>
      </c>
      <c r="W306" s="81" t="str">
        <f>IF(scriv!T268&lt;&gt;"",scriv!T268,"")</f>
        <v/>
      </c>
      <c r="X306" s="81" t="str">
        <f>IF($E306="",
( IF(scriv!AD268&lt;&gt;"", LEFT( scriv!AD268, FIND(",",scriv!AD268)-1) &amp; "=" &amp; $AH306 &amp; RIGHT( scriv!AD268, LEN(scriv!AD268) + 1 - FIND(",",scriv!AD268)),
  IF($X$36&lt;&gt;"",LEFT( X$36, FIND(",",X$36)-1) &amp; "=" &amp; $AH306 &amp; RIGHT( X$36, LEN(X$36) + 1 - FIND(",",X$36)),""))),
IF(scriv!M268&lt;&gt;"", LEFT( scriv!M268, FIND(",",scriv!M268)-1) &amp; "=" &amp; $AH306 &amp; RIGHT( scriv!M268, LEN(scriv!M268) + 1 - FIND(",",scriv!M268)),
LEFT( X$37, FIND(",",X$37)-1) &amp; "=" &amp; $AH306 &amp; RIGHT( X$37, LEN(X$37) + 1 - FIND(",",X$37))))</f>
        <v>fadeOn=,0.6</v>
      </c>
      <c r="Y306" s="81" t="str">
        <f>IF($E306="",
( IF(scriv!AE268&lt;&gt;"", LEFT( scriv!AE268, FIND(",",scriv!AE268)-1) &amp; "=" &amp; $AH306 &amp; RIGHT( scriv!AE268, LEN(scriv!AE268) + 1 - FIND(",",scriv!AE268)),
  IF($Y$36&lt;&gt;"",LEFT( Y$36, FIND(",",Y$36)-1) &amp; "=" &amp; $AH306 &amp; RIGHT( Y$36, LEN(Y$36) + 1 - FIND(",",Y$36)),""))),
IF(scriv!N268&lt;&gt;"", LEFT( scriv!N268, FIND(",",scriv!N268)-1) &amp; "=" &amp; $AH306 &amp; RIGHT( scriv!N268, LEN(scriv!N268) + 1 - FIND(",",scriv!N268)),
LEFT( Y$37, FIND(",",Y$37)-1) &amp; "=" &amp; $AH306 &amp; RIGHT( Y$37, LEN(Y$37) + 1 - FIND(",",Y$37))))</f>
        <v>fadeOff=,0.6</v>
      </c>
      <c r="Z306" s="81" t="str">
        <f>IF($E306="",
( IF(scriv!AF268&lt;&gt;"", LEFT( scriv!AF268, FIND(",",scriv!AF268)-1) &amp; "=" &amp; $AH306 &amp; RIGHT( scriv!AF268, LEN(scriv!AF268) + 1 - FIND(",",scriv!AF268)),
  IF($Z$36&lt;&gt;"",LEFT( Z$36, FIND(",",Z$36)-1) &amp; "=" &amp; $AH306 &amp; RIGHT( Z$36, LEN(Z$36) + 1 - FIND(",",Z$36)),""))),
IF(scriv!O268&lt;&gt;"", LEFT( scriv!O268, FIND(",",scriv!O268)-1) &amp; "=" &amp; $AH306 &amp; RIGHT( scriv!O268, LEN(scriv!O268) + 1 - FIND(",",scriv!O268)),
LEFT( Z$37, FIND(",",Z$37)-1) &amp; "=" &amp; $AH306 &amp; RIGHT( Z$37, LEN(Z$37) + 1 - FIND(",",Z$37))))</f>
        <v>drawOpen=,1.2</v>
      </c>
      <c r="AA306" s="81" t="str">
        <f>IF($E306="",
( IF(scriv!AG268&lt;&gt;"", LEFT( scriv!AG268, FIND(",",scriv!AG268)-1) &amp; "=" &amp; $AH306 &amp; RIGHT( scriv!AG268, LEN(scriv!AG268) + 1 - FIND(",",scriv!AG268)),
  IF($AA$36&lt;&gt;"",LEFT( AA$36, FIND(",",AA$36)-1) &amp; "=" &amp; $AH306 &amp; RIGHT( AA$36, LEN(AA$36) + 1 - FIND(",",AA$36)),""))),
IF(scriv!P268&lt;&gt;"", LEFT( scriv!P268, FIND(",",scriv!P268)-1) &amp; "=" &amp; $AH306 &amp; RIGHT( scriv!P268, LEN(scriv!P268) + 1 - FIND(",",scriv!P268)),
LEFT( AA$37, FIND(",",AA$37)-1) &amp; "=" &amp; $AH306 &amp; RIGHT( AA$37, LEN(AA$37) + 1 - FIND(",",AA$37))))</f>
        <v>drawClose=,1.2</v>
      </c>
      <c r="AB306" s="167" t="str">
        <f t="shared" si="210"/>
        <v>noTitle</v>
      </c>
      <c r="AC306" s="167"/>
      <c r="AD306" s="45"/>
      <c r="AE306" s="168"/>
      <c r="AF306" s="169">
        <f>IF(D306="",scriv!B268,"")</f>
        <v>0</v>
      </c>
      <c r="AG306" s="170" t="str">
        <f t="shared" si="217"/>
        <v/>
      </c>
      <c r="AH306" s="169" t="str">
        <f t="shared" si="218"/>
        <v/>
      </c>
      <c r="AI306" s="169" t="str">
        <f t="shared" si="219"/>
        <v/>
      </c>
      <c r="AJ306" s="86">
        <f>ROUNDDOWN( (LEN(scriv!B268)+1) / 2, 0 )</f>
        <v>0</v>
      </c>
      <c r="AK306" s="82">
        <f t="shared" si="220"/>
        <v>0</v>
      </c>
      <c r="AL306" s="82" t="str">
        <f t="shared" si="221"/>
        <v>-</v>
      </c>
      <c r="AM306" s="82" t="str">
        <f t="shared" si="222"/>
        <v>-</v>
      </c>
      <c r="AN306" s="82" t="str">
        <f t="shared" si="223"/>
        <v>-</v>
      </c>
      <c r="AO306" s="82" t="str">
        <f t="shared" si="224"/>
        <v>-</v>
      </c>
      <c r="AP306" s="82" t="str">
        <f t="shared" si="225"/>
        <v>-</v>
      </c>
      <c r="AQ306" s="82" t="str">
        <f t="shared" si="226"/>
        <v>-</v>
      </c>
      <c r="AR306" s="82" t="str">
        <f t="shared" si="227"/>
        <v>-</v>
      </c>
      <c r="AT306" s="82">
        <f t="shared" si="228"/>
        <v>10</v>
      </c>
      <c r="AU306" s="82" t="str">
        <f ca="1">IF(    MAX(OFFSET(AL306,0,0,MATCH("-",AL306:AL$638,0))) = 0,"",
IFERROR(MAX(OFFSET(AL306,0,0,MATCH("-",AL306:AL$638,0))),""))</f>
        <v/>
      </c>
      <c r="AV306" s="82" t="str">
        <f ca="1">IF(    MAX(OFFSET(AM306,0,0,MATCH("-",AM306:AM$638,0))) = 0,"",
IFERROR(MAX(OFFSET(AM306,0,0,MATCH("-",AM306:AM$638,0))),""))</f>
        <v/>
      </c>
      <c r="AW306" s="82" t="str">
        <f ca="1">IF(    MAX(OFFSET(AN306,0,0,MATCH("-",AN306:AN$638,0))) = 0,"",
IFERROR(MAX(OFFSET(AN306,0,0,MATCH("-",AN306:AN$638,0))),""))</f>
        <v/>
      </c>
      <c r="AX306" s="82" t="str">
        <f ca="1">IF(    MAX(OFFSET(AO306,0,0,MATCH("-",AO306:AO$638,0))) = 0,"",
IFERROR(MAX(OFFSET(AO306,0,0,MATCH("-",AO306:AO$638,0))),""))</f>
        <v/>
      </c>
      <c r="AY306" s="82" t="str">
        <f ca="1">IF(    MAX(OFFSET(AP306,0,0,MATCH("-",AP306:AP$638,0))) = 0,"",
IFERROR(MAX(OFFSET(AP306,0,0,MATCH("-",AP306:AP$638,0))),""))</f>
        <v/>
      </c>
      <c r="AZ306" s="82" t="str">
        <f ca="1">IF(    MAX(OFFSET(AQ306,0,0,MATCH("-",AQ306:AQ$638,0))) = 0,"",
IFERROR(MAX(OFFSET(AQ306,0,0,MATCH("-",AQ306:AQ$638,0))),""))</f>
        <v/>
      </c>
      <c r="BA306" s="82" t="str">
        <f ca="1">IF(    MAX(OFFSET(AR306,0,0,MATCH("-",AR306:AR$638,0))) = 0,"",
IFERROR(MAX(OFFSET(AR306,0,0,MATCH("-",AR306:AR$638,0))),""))</f>
        <v/>
      </c>
      <c r="BB306" s="112">
        <f t="shared" ca="1" si="229"/>
        <v>-198</v>
      </c>
      <c r="BC306" s="111" t="str">
        <f t="shared" ca="1" si="230"/>
        <v>Radius</v>
      </c>
      <c r="BD306" s="112">
        <f t="shared" ca="1" si="231"/>
        <v>0</v>
      </c>
      <c r="BE306" s="111">
        <f t="shared" ca="1" si="232"/>
        <v>200</v>
      </c>
      <c r="BF306" s="113" t="e">
        <f t="shared" ca="1" si="233"/>
        <v>#VALUE!</v>
      </c>
      <c r="BG306" s="113" t="e">
        <f t="shared" ca="1" si="234"/>
        <v>#VALUE!</v>
      </c>
      <c r="BH306" s="112">
        <f t="shared" ca="1" si="235"/>
        <v>2000</v>
      </c>
      <c r="BI306" s="112">
        <f t="shared" ca="1" si="236"/>
        <v>200</v>
      </c>
      <c r="BJ306" s="157"/>
      <c r="BK306" s="157"/>
      <c r="BL306" s="158" t="str">
        <f>scriv!AI268</f>
        <v/>
      </c>
      <c r="BM306" s="157"/>
      <c r="BN306" s="157" t="str">
        <f t="shared" si="237"/>
        <v>node</v>
      </c>
      <c r="BO306" s="157"/>
      <c r="BP306" s="159">
        <f t="shared" ca="1" si="238"/>
        <v>0</v>
      </c>
      <c r="BQ306" s="159">
        <f t="shared" ca="1" si="239"/>
        <v>0</v>
      </c>
      <c r="BR306" s="159">
        <f t="shared" si="240"/>
        <v>1</v>
      </c>
      <c r="BS306" s="159" t="str">
        <f t="shared" si="241"/>
        <v>symbol</v>
      </c>
      <c r="BT306" s="157" t="str">
        <f ca="1">IF(scriv!V268&lt;&gt;"",scriv!V268,
IF(E306="",IFERROR(VLOOKUP(BL306,$AH$40:$BT$638,39,FALSE),$BT$36),
$BT$37))</f>
        <v>NodeSquare</v>
      </c>
      <c r="BU306" s="166">
        <f t="shared" ca="1" si="242"/>
        <v>2000</v>
      </c>
      <c r="BV306" s="166">
        <f t="shared" ca="1" si="243"/>
        <v>200</v>
      </c>
      <c r="BW306" s="166">
        <f t="shared" ca="1" si="244"/>
        <v>0</v>
      </c>
      <c r="BX306" s="166">
        <f t="shared" ca="1" si="245"/>
        <v>0</v>
      </c>
      <c r="BY306" s="180" t="str">
        <f t="shared" si="246"/>
        <v/>
      </c>
      <c r="BZ306" s="180" t="str">
        <f t="shared" si="247"/>
        <v/>
      </c>
      <c r="CA306" s="81" t="str">
        <f>IF(scriv!E268&lt;&gt;"",scriv!E268,"")</f>
        <v/>
      </c>
      <c r="CB306" s="82">
        <f t="shared" si="212"/>
        <v>0</v>
      </c>
      <c r="CC306" s="82">
        <f t="shared" si="248"/>
        <v>0</v>
      </c>
      <c r="CD306" s="82" t="str">
        <f t="shared" si="249"/>
        <v>-</v>
      </c>
      <c r="CE306" s="82" t="str">
        <f t="shared" si="250"/>
        <v>-</v>
      </c>
      <c r="CF306" s="82" t="str">
        <f t="shared" si="251"/>
        <v>-</v>
      </c>
      <c r="CG306" s="82" t="str">
        <f t="shared" si="252"/>
        <v>-</v>
      </c>
      <c r="CH306" s="82" t="str">
        <f t="shared" si="253"/>
        <v>-</v>
      </c>
      <c r="CI306" s="82" t="str">
        <f t="shared" si="254"/>
        <v>-</v>
      </c>
      <c r="CJ306" s="82" t="str">
        <f t="shared" si="255"/>
        <v>-</v>
      </c>
      <c r="CK306" s="82" t="str">
        <f t="shared" si="256"/>
        <v>-</v>
      </c>
    </row>
    <row r="307" spans="1:89" s="82" customFormat="1" ht="18" customHeight="1">
      <c r="A307" s="81" t="str">
        <f>scriv!AH269</f>
        <v/>
      </c>
      <c r="B307" s="81" t="str">
        <f>IF(scriv!D269&lt;&gt;"",scriv!D269,"")</f>
        <v/>
      </c>
      <c r="C307" s="81" t="str">
        <f>IF( scriv!AL269&lt;&gt;"", IF(D307&lt;&gt;"","connection ","")&amp;scriv!AL269,IF(D307&lt;&gt;"","connection",""))</f>
        <v/>
      </c>
      <c r="D307" s="82" t="str">
        <f>scriv!AJ269</f>
        <v/>
      </c>
      <c r="E307" s="82" t="str">
        <f>scriv!AK269</f>
        <v/>
      </c>
      <c r="F307" s="156">
        <f>ROW()</f>
        <v>307</v>
      </c>
      <c r="I307" s="81" t="str">
        <f>IF(scriv!AA269&lt;&gt;"",scriv!AA269,J307)</f>
        <v/>
      </c>
      <c r="J307" s="81" t="str">
        <f>IF(scriv!AB269&lt;&gt;"",scriv!AB269,"")</f>
        <v/>
      </c>
      <c r="K307" s="82" t="str">
        <f t="shared" si="213"/>
        <v>none</v>
      </c>
      <c r="L307" s="82" t="str">
        <f t="shared" si="214"/>
        <v>+++&amp;speakTT=</v>
      </c>
      <c r="M307" s="82" t="str">
        <f t="shared" si="211"/>
        <v>OpenClose</v>
      </c>
      <c r="N307" s="82" t="str">
        <f t="shared" si="215"/>
        <v/>
      </c>
      <c r="O307" s="119" t="str">
        <f t="shared" si="216"/>
        <v/>
      </c>
      <c r="P307" s="81" t="str">
        <f>IF(scriv!I269&lt;&gt;"",scriv!I269,"")</f>
        <v/>
      </c>
      <c r="Q307" s="81" t="str">
        <f>IF(scriv!J269&lt;&gt;"",scriv!J269,"")</f>
        <v/>
      </c>
      <c r="R307" s="81">
        <f>IF(scriv!K269&lt;&gt;"",scriv!K269,
IF(I307&lt;&gt;"",1,$R$36))</f>
        <v>0</v>
      </c>
      <c r="S307" s="81" t="str">
        <f>IF(scriv!L269&lt;&gt;"",scriv!L269,
IF(scriv!AB269&lt;&gt;"",$S$36,"none"))</f>
        <v>none</v>
      </c>
      <c r="T307" s="81" t="str">
        <f>IF(scriv!Q269&lt;&gt;"",scriv!Q269,"")</f>
        <v/>
      </c>
      <c r="U307" s="81" t="str">
        <f>IF(scriv!R269&lt;&gt;"",scriv!R269,"")</f>
        <v/>
      </c>
      <c r="V307" s="81" t="str">
        <f>IF(scriv!S269&lt;&gt;"",scriv!S269,"")</f>
        <v/>
      </c>
      <c r="W307" s="81" t="str">
        <f>IF(scriv!T269&lt;&gt;"",scriv!T269,"")</f>
        <v/>
      </c>
      <c r="X307" s="81" t="str">
        <f>IF($E307="",
( IF(scriv!AD269&lt;&gt;"", LEFT( scriv!AD269, FIND(",",scriv!AD269)-1) &amp; "=" &amp; $AH307 &amp; RIGHT( scriv!AD269, LEN(scriv!AD269) + 1 - FIND(",",scriv!AD269)),
  IF($X$36&lt;&gt;"",LEFT( X$36, FIND(",",X$36)-1) &amp; "=" &amp; $AH307 &amp; RIGHT( X$36, LEN(X$36) + 1 - FIND(",",X$36)),""))),
IF(scriv!M269&lt;&gt;"", LEFT( scriv!M269, FIND(",",scriv!M269)-1) &amp; "=" &amp; $AH307 &amp; RIGHT( scriv!M269, LEN(scriv!M269) + 1 - FIND(",",scriv!M269)),
LEFT( X$37, FIND(",",X$37)-1) &amp; "=" &amp; $AH307 &amp; RIGHT( X$37, LEN(X$37) + 1 - FIND(",",X$37))))</f>
        <v>fadeOn=,0.6</v>
      </c>
      <c r="Y307" s="81" t="str">
        <f>IF($E307="",
( IF(scriv!AE269&lt;&gt;"", LEFT( scriv!AE269, FIND(",",scriv!AE269)-1) &amp; "=" &amp; $AH307 &amp; RIGHT( scriv!AE269, LEN(scriv!AE269) + 1 - FIND(",",scriv!AE269)),
  IF($Y$36&lt;&gt;"",LEFT( Y$36, FIND(",",Y$36)-1) &amp; "=" &amp; $AH307 &amp; RIGHT( Y$36, LEN(Y$36) + 1 - FIND(",",Y$36)),""))),
IF(scriv!N269&lt;&gt;"", LEFT( scriv!N269, FIND(",",scriv!N269)-1) &amp; "=" &amp; $AH307 &amp; RIGHT( scriv!N269, LEN(scriv!N269) + 1 - FIND(",",scriv!N269)),
LEFT( Y$37, FIND(",",Y$37)-1) &amp; "=" &amp; $AH307 &amp; RIGHT( Y$37, LEN(Y$37) + 1 - FIND(",",Y$37))))</f>
        <v>fadeOff=,0.6</v>
      </c>
      <c r="Z307" s="81" t="str">
        <f>IF($E307="",
( IF(scriv!AF269&lt;&gt;"", LEFT( scriv!AF269, FIND(",",scriv!AF269)-1) &amp; "=" &amp; $AH307 &amp; RIGHT( scriv!AF269, LEN(scriv!AF269) + 1 - FIND(",",scriv!AF269)),
  IF($Z$36&lt;&gt;"",LEFT( Z$36, FIND(",",Z$36)-1) &amp; "=" &amp; $AH307 &amp; RIGHT( Z$36, LEN(Z$36) + 1 - FIND(",",Z$36)),""))),
IF(scriv!O269&lt;&gt;"", LEFT( scriv!O269, FIND(",",scriv!O269)-1) &amp; "=" &amp; $AH307 &amp; RIGHT( scriv!O269, LEN(scriv!O269) + 1 - FIND(",",scriv!O269)),
LEFT( Z$37, FIND(",",Z$37)-1) &amp; "=" &amp; $AH307 &amp; RIGHT( Z$37, LEN(Z$37) + 1 - FIND(",",Z$37))))</f>
        <v>drawOpen=,1.2</v>
      </c>
      <c r="AA307" s="81" t="str">
        <f>IF($E307="",
( IF(scriv!AG269&lt;&gt;"", LEFT( scriv!AG269, FIND(",",scriv!AG269)-1) &amp; "=" &amp; $AH307 &amp; RIGHT( scriv!AG269, LEN(scriv!AG269) + 1 - FIND(",",scriv!AG269)),
  IF($AA$36&lt;&gt;"",LEFT( AA$36, FIND(",",AA$36)-1) &amp; "=" &amp; $AH307 &amp; RIGHT( AA$36, LEN(AA$36) + 1 - FIND(",",AA$36)),""))),
IF(scriv!P269&lt;&gt;"", LEFT( scriv!P269, FIND(",",scriv!P269)-1) &amp; "=" &amp; $AH307 &amp; RIGHT( scriv!P269, LEN(scriv!P269) + 1 - FIND(",",scriv!P269)),
LEFT( AA$37, FIND(",",AA$37)-1) &amp; "=" &amp; $AH307 &amp; RIGHT( AA$37, LEN(AA$37) + 1 - FIND(",",AA$37))))</f>
        <v>drawClose=,1.2</v>
      </c>
      <c r="AB307" s="167" t="str">
        <f t="shared" si="210"/>
        <v>noTitle</v>
      </c>
      <c r="AC307" s="167"/>
      <c r="AD307" s="45"/>
      <c r="AE307" s="168"/>
      <c r="AF307" s="169">
        <f>IF(D307="",scriv!B269,"")</f>
        <v>0</v>
      </c>
      <c r="AG307" s="170" t="str">
        <f t="shared" si="217"/>
        <v/>
      </c>
      <c r="AH307" s="169" t="str">
        <f t="shared" si="218"/>
        <v/>
      </c>
      <c r="AI307" s="169" t="str">
        <f t="shared" si="219"/>
        <v/>
      </c>
      <c r="AJ307" s="86">
        <f>ROUNDDOWN( (LEN(scriv!B269)+1) / 2, 0 )</f>
        <v>0</v>
      </c>
      <c r="AK307" s="82">
        <f t="shared" si="220"/>
        <v>0</v>
      </c>
      <c r="AL307" s="82" t="str">
        <f t="shared" si="221"/>
        <v>-</v>
      </c>
      <c r="AM307" s="82" t="str">
        <f t="shared" si="222"/>
        <v>-</v>
      </c>
      <c r="AN307" s="82" t="str">
        <f t="shared" si="223"/>
        <v>-</v>
      </c>
      <c r="AO307" s="82" t="str">
        <f t="shared" si="224"/>
        <v>-</v>
      </c>
      <c r="AP307" s="82" t="str">
        <f t="shared" si="225"/>
        <v>-</v>
      </c>
      <c r="AQ307" s="82" t="str">
        <f t="shared" si="226"/>
        <v>-</v>
      </c>
      <c r="AR307" s="82" t="str">
        <f t="shared" si="227"/>
        <v>-</v>
      </c>
      <c r="AT307" s="82">
        <f t="shared" si="228"/>
        <v>10</v>
      </c>
      <c r="AU307" s="82" t="str">
        <f ca="1">IF(    MAX(OFFSET(AL307,0,0,MATCH("-",AL307:AL$638,0))) = 0,"",
IFERROR(MAX(OFFSET(AL307,0,0,MATCH("-",AL307:AL$638,0))),""))</f>
        <v/>
      </c>
      <c r="AV307" s="82" t="str">
        <f ca="1">IF(    MAX(OFFSET(AM307,0,0,MATCH("-",AM307:AM$638,0))) = 0,"",
IFERROR(MAX(OFFSET(AM307,0,0,MATCH("-",AM307:AM$638,0))),""))</f>
        <v/>
      </c>
      <c r="AW307" s="82" t="str">
        <f ca="1">IF(    MAX(OFFSET(AN307,0,0,MATCH("-",AN307:AN$638,0))) = 0,"",
IFERROR(MAX(OFFSET(AN307,0,0,MATCH("-",AN307:AN$638,0))),""))</f>
        <v/>
      </c>
      <c r="AX307" s="82" t="str">
        <f ca="1">IF(    MAX(OFFSET(AO307,0,0,MATCH("-",AO307:AO$638,0))) = 0,"",
IFERROR(MAX(OFFSET(AO307,0,0,MATCH("-",AO307:AO$638,0))),""))</f>
        <v/>
      </c>
      <c r="AY307" s="82" t="str">
        <f ca="1">IF(    MAX(OFFSET(AP307,0,0,MATCH("-",AP307:AP$638,0))) = 0,"",
IFERROR(MAX(OFFSET(AP307,0,0,MATCH("-",AP307:AP$638,0))),""))</f>
        <v/>
      </c>
      <c r="AZ307" s="82" t="str">
        <f ca="1">IF(    MAX(OFFSET(AQ307,0,0,MATCH("-",AQ307:AQ$638,0))) = 0,"",
IFERROR(MAX(OFFSET(AQ307,0,0,MATCH("-",AQ307:AQ$638,0))),""))</f>
        <v/>
      </c>
      <c r="BA307" s="82" t="str">
        <f ca="1">IF(    MAX(OFFSET(AR307,0,0,MATCH("-",AR307:AR$638,0))) = 0,"",
IFERROR(MAX(OFFSET(AR307,0,0,MATCH("-",AR307:AR$638,0))),""))</f>
        <v/>
      </c>
      <c r="BB307" s="112">
        <f t="shared" ca="1" si="229"/>
        <v>-198</v>
      </c>
      <c r="BC307" s="111" t="str">
        <f t="shared" ca="1" si="230"/>
        <v>Radius</v>
      </c>
      <c r="BD307" s="112">
        <f t="shared" ca="1" si="231"/>
        <v>0</v>
      </c>
      <c r="BE307" s="111">
        <f t="shared" ca="1" si="232"/>
        <v>200</v>
      </c>
      <c r="BF307" s="113" t="e">
        <f t="shared" ca="1" si="233"/>
        <v>#VALUE!</v>
      </c>
      <c r="BG307" s="113" t="e">
        <f t="shared" ca="1" si="234"/>
        <v>#VALUE!</v>
      </c>
      <c r="BH307" s="112">
        <f t="shared" ca="1" si="235"/>
        <v>2000</v>
      </c>
      <c r="BI307" s="112">
        <f t="shared" ca="1" si="236"/>
        <v>200</v>
      </c>
      <c r="BJ307" s="157"/>
      <c r="BK307" s="157"/>
      <c r="BL307" s="158" t="str">
        <f>scriv!AI269</f>
        <v/>
      </c>
      <c r="BM307" s="157"/>
      <c r="BN307" s="157" t="str">
        <f t="shared" si="237"/>
        <v>node</v>
      </c>
      <c r="BO307" s="157"/>
      <c r="BP307" s="159">
        <f t="shared" ca="1" si="238"/>
        <v>0</v>
      </c>
      <c r="BQ307" s="159">
        <f t="shared" ca="1" si="239"/>
        <v>0</v>
      </c>
      <c r="BR307" s="159">
        <f t="shared" si="240"/>
        <v>1</v>
      </c>
      <c r="BS307" s="159" t="str">
        <f t="shared" si="241"/>
        <v>symbol</v>
      </c>
      <c r="BT307" s="157" t="str">
        <f ca="1">IF(scriv!V269&lt;&gt;"",scriv!V269,
IF(E307="",IFERROR(VLOOKUP(BL307,$AH$40:$BT$638,39,FALSE),$BT$36),
$BT$37))</f>
        <v>NodeSquare</v>
      </c>
      <c r="BU307" s="166">
        <f t="shared" ca="1" si="242"/>
        <v>2000</v>
      </c>
      <c r="BV307" s="166">
        <f t="shared" ca="1" si="243"/>
        <v>200</v>
      </c>
      <c r="BW307" s="166">
        <f t="shared" ca="1" si="244"/>
        <v>0</v>
      </c>
      <c r="BX307" s="166">
        <f t="shared" ca="1" si="245"/>
        <v>0</v>
      </c>
      <c r="BY307" s="180" t="str">
        <f t="shared" si="246"/>
        <v/>
      </c>
      <c r="BZ307" s="180" t="str">
        <f t="shared" si="247"/>
        <v/>
      </c>
      <c r="CA307" s="81" t="str">
        <f>IF(scriv!E269&lt;&gt;"",scriv!E269,"")</f>
        <v/>
      </c>
      <c r="CB307" s="82">
        <f t="shared" si="212"/>
        <v>0</v>
      </c>
      <c r="CC307" s="82">
        <f t="shared" si="248"/>
        <v>0</v>
      </c>
      <c r="CD307" s="82" t="str">
        <f t="shared" si="249"/>
        <v>-</v>
      </c>
      <c r="CE307" s="82" t="str">
        <f t="shared" si="250"/>
        <v>-</v>
      </c>
      <c r="CF307" s="82" t="str">
        <f t="shared" si="251"/>
        <v>-</v>
      </c>
      <c r="CG307" s="82" t="str">
        <f t="shared" si="252"/>
        <v>-</v>
      </c>
      <c r="CH307" s="82" t="str">
        <f t="shared" si="253"/>
        <v>-</v>
      </c>
      <c r="CI307" s="82" t="str">
        <f t="shared" si="254"/>
        <v>-</v>
      </c>
      <c r="CJ307" s="82" t="str">
        <f t="shared" si="255"/>
        <v>-</v>
      </c>
      <c r="CK307" s="82" t="str">
        <f t="shared" si="256"/>
        <v>-</v>
      </c>
    </row>
    <row r="308" spans="1:89" s="82" customFormat="1" ht="18" customHeight="1">
      <c r="A308" s="81" t="str">
        <f>scriv!AH270</f>
        <v/>
      </c>
      <c r="B308" s="81" t="str">
        <f>IF(scriv!D270&lt;&gt;"",scriv!D270,"")</f>
        <v/>
      </c>
      <c r="C308" s="81" t="str">
        <f>IF( scriv!AL270&lt;&gt;"", IF(D308&lt;&gt;"","connection ","")&amp;scriv!AL270,IF(D308&lt;&gt;"","connection",""))</f>
        <v/>
      </c>
      <c r="D308" s="82" t="str">
        <f>scriv!AJ270</f>
        <v/>
      </c>
      <c r="E308" s="82" t="str">
        <f>scriv!AK270</f>
        <v/>
      </c>
      <c r="F308" s="156">
        <f>ROW()</f>
        <v>308</v>
      </c>
      <c r="I308" s="81" t="str">
        <f>IF(scriv!AA270&lt;&gt;"",scriv!AA270,J308)</f>
        <v/>
      </c>
      <c r="J308" s="81" t="str">
        <f>IF(scriv!AB270&lt;&gt;"",scriv!AB270,"")</f>
        <v/>
      </c>
      <c r="K308" s="82" t="str">
        <f t="shared" si="213"/>
        <v>none</v>
      </c>
      <c r="L308" s="82" t="str">
        <f t="shared" si="214"/>
        <v>+++&amp;speakTT=</v>
      </c>
      <c r="M308" s="82" t="str">
        <f t="shared" si="211"/>
        <v>OpenClose</v>
      </c>
      <c r="N308" s="82" t="str">
        <f t="shared" si="215"/>
        <v/>
      </c>
      <c r="O308" s="119" t="str">
        <f t="shared" si="216"/>
        <v/>
      </c>
      <c r="P308" s="81" t="str">
        <f>IF(scriv!I270&lt;&gt;"",scriv!I270,"")</f>
        <v/>
      </c>
      <c r="Q308" s="81" t="str">
        <f>IF(scriv!J270&lt;&gt;"",scriv!J270,"")</f>
        <v/>
      </c>
      <c r="R308" s="81">
        <f>IF(scriv!K270&lt;&gt;"",scriv!K270,
IF(I308&lt;&gt;"",1,$R$36))</f>
        <v>0</v>
      </c>
      <c r="S308" s="81" t="str">
        <f>IF(scriv!L270&lt;&gt;"",scriv!L270,
IF(scriv!AB270&lt;&gt;"",$S$36,"none"))</f>
        <v>none</v>
      </c>
      <c r="T308" s="81" t="str">
        <f>IF(scriv!Q270&lt;&gt;"",scriv!Q270,"")</f>
        <v/>
      </c>
      <c r="U308" s="81" t="str">
        <f>IF(scriv!R270&lt;&gt;"",scriv!R270,"")</f>
        <v/>
      </c>
      <c r="V308" s="81" t="str">
        <f>IF(scriv!S270&lt;&gt;"",scriv!S270,"")</f>
        <v/>
      </c>
      <c r="W308" s="81" t="str">
        <f>IF(scriv!T270&lt;&gt;"",scriv!T270,"")</f>
        <v/>
      </c>
      <c r="X308" s="81" t="str">
        <f>IF($E308="",
( IF(scriv!AD270&lt;&gt;"", LEFT( scriv!AD270, FIND(",",scriv!AD270)-1) &amp; "=" &amp; $AH308 &amp; RIGHT( scriv!AD270, LEN(scriv!AD270) + 1 - FIND(",",scriv!AD270)),
  IF($X$36&lt;&gt;"",LEFT( X$36, FIND(",",X$36)-1) &amp; "=" &amp; $AH308 &amp; RIGHT( X$36, LEN(X$36) + 1 - FIND(",",X$36)),""))),
IF(scriv!M270&lt;&gt;"", LEFT( scriv!M270, FIND(",",scriv!M270)-1) &amp; "=" &amp; $AH308 &amp; RIGHT( scriv!M270, LEN(scriv!M270) + 1 - FIND(",",scriv!M270)),
LEFT( X$37, FIND(",",X$37)-1) &amp; "=" &amp; $AH308 &amp; RIGHT( X$37, LEN(X$37) + 1 - FIND(",",X$37))))</f>
        <v>fadeOn=,0.6</v>
      </c>
      <c r="Y308" s="81" t="str">
        <f>IF($E308="",
( IF(scriv!AE270&lt;&gt;"", LEFT( scriv!AE270, FIND(",",scriv!AE270)-1) &amp; "=" &amp; $AH308 &amp; RIGHT( scriv!AE270, LEN(scriv!AE270) + 1 - FIND(",",scriv!AE270)),
  IF($Y$36&lt;&gt;"",LEFT( Y$36, FIND(",",Y$36)-1) &amp; "=" &amp; $AH308 &amp; RIGHT( Y$36, LEN(Y$36) + 1 - FIND(",",Y$36)),""))),
IF(scriv!N270&lt;&gt;"", LEFT( scriv!N270, FIND(",",scriv!N270)-1) &amp; "=" &amp; $AH308 &amp; RIGHT( scriv!N270, LEN(scriv!N270) + 1 - FIND(",",scriv!N270)),
LEFT( Y$37, FIND(",",Y$37)-1) &amp; "=" &amp; $AH308 &amp; RIGHT( Y$37, LEN(Y$37) + 1 - FIND(",",Y$37))))</f>
        <v>fadeOff=,0.6</v>
      </c>
      <c r="Z308" s="81" t="str">
        <f>IF($E308="",
( IF(scriv!AF270&lt;&gt;"", LEFT( scriv!AF270, FIND(",",scriv!AF270)-1) &amp; "=" &amp; $AH308 &amp; RIGHT( scriv!AF270, LEN(scriv!AF270) + 1 - FIND(",",scriv!AF270)),
  IF($Z$36&lt;&gt;"",LEFT( Z$36, FIND(",",Z$36)-1) &amp; "=" &amp; $AH308 &amp; RIGHT( Z$36, LEN(Z$36) + 1 - FIND(",",Z$36)),""))),
IF(scriv!O270&lt;&gt;"", LEFT( scriv!O270, FIND(",",scriv!O270)-1) &amp; "=" &amp; $AH308 &amp; RIGHT( scriv!O270, LEN(scriv!O270) + 1 - FIND(",",scriv!O270)),
LEFT( Z$37, FIND(",",Z$37)-1) &amp; "=" &amp; $AH308 &amp; RIGHT( Z$37, LEN(Z$37) + 1 - FIND(",",Z$37))))</f>
        <v>drawOpen=,1.2</v>
      </c>
      <c r="AA308" s="81" t="str">
        <f>IF($E308="",
( IF(scriv!AG270&lt;&gt;"", LEFT( scriv!AG270, FIND(",",scriv!AG270)-1) &amp; "=" &amp; $AH308 &amp; RIGHT( scriv!AG270, LEN(scriv!AG270) + 1 - FIND(",",scriv!AG270)),
  IF($AA$36&lt;&gt;"",LEFT( AA$36, FIND(",",AA$36)-1) &amp; "=" &amp; $AH308 &amp; RIGHT( AA$36, LEN(AA$36) + 1 - FIND(",",AA$36)),""))),
IF(scriv!P270&lt;&gt;"", LEFT( scriv!P270, FIND(",",scriv!P270)-1) &amp; "=" &amp; $AH308 &amp; RIGHT( scriv!P270, LEN(scriv!P270) + 1 - FIND(",",scriv!P270)),
LEFT( AA$37, FIND(",",AA$37)-1) &amp; "=" &amp; $AH308 &amp; RIGHT( AA$37, LEN(AA$37) + 1 - FIND(",",AA$37))))</f>
        <v>drawClose=,1.2</v>
      </c>
      <c r="AB308" s="167" t="str">
        <f t="shared" si="210"/>
        <v>noTitle</v>
      </c>
      <c r="AC308" s="167"/>
      <c r="AD308" s="45"/>
      <c r="AE308" s="168"/>
      <c r="AF308" s="169">
        <f>IF(D308="",scriv!B270,"")</f>
        <v>0</v>
      </c>
      <c r="AG308" s="170" t="str">
        <f t="shared" si="217"/>
        <v/>
      </c>
      <c r="AH308" s="169" t="str">
        <f t="shared" si="218"/>
        <v/>
      </c>
      <c r="AI308" s="169" t="str">
        <f t="shared" si="219"/>
        <v/>
      </c>
      <c r="AJ308" s="86">
        <f>ROUNDDOWN( (LEN(scriv!B270)+1) / 2, 0 )</f>
        <v>0</v>
      </c>
      <c r="AK308" s="82">
        <f t="shared" si="220"/>
        <v>0</v>
      </c>
      <c r="AL308" s="82" t="str">
        <f t="shared" si="221"/>
        <v>-</v>
      </c>
      <c r="AM308" s="82" t="str">
        <f t="shared" si="222"/>
        <v>-</v>
      </c>
      <c r="AN308" s="82" t="str">
        <f t="shared" si="223"/>
        <v>-</v>
      </c>
      <c r="AO308" s="82" t="str">
        <f t="shared" si="224"/>
        <v>-</v>
      </c>
      <c r="AP308" s="82" t="str">
        <f t="shared" si="225"/>
        <v>-</v>
      </c>
      <c r="AQ308" s="82" t="str">
        <f t="shared" si="226"/>
        <v>-</v>
      </c>
      <c r="AR308" s="82" t="str">
        <f t="shared" si="227"/>
        <v>-</v>
      </c>
      <c r="AT308" s="82">
        <f t="shared" si="228"/>
        <v>10</v>
      </c>
      <c r="AU308" s="82" t="str">
        <f ca="1">IF(    MAX(OFFSET(AL308,0,0,MATCH("-",AL308:AL$638,0))) = 0,"",
IFERROR(MAX(OFFSET(AL308,0,0,MATCH("-",AL308:AL$638,0))),""))</f>
        <v/>
      </c>
      <c r="AV308" s="82" t="str">
        <f ca="1">IF(    MAX(OFFSET(AM308,0,0,MATCH("-",AM308:AM$638,0))) = 0,"",
IFERROR(MAX(OFFSET(AM308,0,0,MATCH("-",AM308:AM$638,0))),""))</f>
        <v/>
      </c>
      <c r="AW308" s="82" t="str">
        <f ca="1">IF(    MAX(OFFSET(AN308,0,0,MATCH("-",AN308:AN$638,0))) = 0,"",
IFERROR(MAX(OFFSET(AN308,0,0,MATCH("-",AN308:AN$638,0))),""))</f>
        <v/>
      </c>
      <c r="AX308" s="82" t="str">
        <f ca="1">IF(    MAX(OFFSET(AO308,0,0,MATCH("-",AO308:AO$638,0))) = 0,"",
IFERROR(MAX(OFFSET(AO308,0,0,MATCH("-",AO308:AO$638,0))),""))</f>
        <v/>
      </c>
      <c r="AY308" s="82" t="str">
        <f ca="1">IF(    MAX(OFFSET(AP308,0,0,MATCH("-",AP308:AP$638,0))) = 0,"",
IFERROR(MAX(OFFSET(AP308,0,0,MATCH("-",AP308:AP$638,0))),""))</f>
        <v/>
      </c>
      <c r="AZ308" s="82" t="str">
        <f ca="1">IF(    MAX(OFFSET(AQ308,0,0,MATCH("-",AQ308:AQ$638,0))) = 0,"",
IFERROR(MAX(OFFSET(AQ308,0,0,MATCH("-",AQ308:AQ$638,0))),""))</f>
        <v/>
      </c>
      <c r="BA308" s="82" t="str">
        <f ca="1">IF(    MAX(OFFSET(AR308,0,0,MATCH("-",AR308:AR$638,0))) = 0,"",
IFERROR(MAX(OFFSET(AR308,0,0,MATCH("-",AR308:AR$638,0))),""))</f>
        <v/>
      </c>
      <c r="BB308" s="112">
        <f t="shared" ca="1" si="229"/>
        <v>-198</v>
      </c>
      <c r="BC308" s="111" t="str">
        <f t="shared" ca="1" si="230"/>
        <v>Radius</v>
      </c>
      <c r="BD308" s="112">
        <f t="shared" ca="1" si="231"/>
        <v>0</v>
      </c>
      <c r="BE308" s="111">
        <f t="shared" ca="1" si="232"/>
        <v>200</v>
      </c>
      <c r="BF308" s="113" t="e">
        <f t="shared" ca="1" si="233"/>
        <v>#VALUE!</v>
      </c>
      <c r="BG308" s="113" t="e">
        <f t="shared" ca="1" si="234"/>
        <v>#VALUE!</v>
      </c>
      <c r="BH308" s="112">
        <f t="shared" ca="1" si="235"/>
        <v>2000</v>
      </c>
      <c r="BI308" s="112">
        <f t="shared" ca="1" si="236"/>
        <v>200</v>
      </c>
      <c r="BJ308" s="157"/>
      <c r="BK308" s="157"/>
      <c r="BL308" s="158" t="str">
        <f>scriv!AI270</f>
        <v/>
      </c>
      <c r="BM308" s="157"/>
      <c r="BN308" s="157" t="str">
        <f t="shared" si="237"/>
        <v>node</v>
      </c>
      <c r="BO308" s="157"/>
      <c r="BP308" s="159">
        <f t="shared" ca="1" si="238"/>
        <v>0</v>
      </c>
      <c r="BQ308" s="159">
        <f t="shared" ca="1" si="239"/>
        <v>0</v>
      </c>
      <c r="BR308" s="159">
        <f t="shared" si="240"/>
        <v>1</v>
      </c>
      <c r="BS308" s="159" t="str">
        <f t="shared" si="241"/>
        <v>symbol</v>
      </c>
      <c r="BT308" s="157" t="str">
        <f ca="1">IF(scriv!V270&lt;&gt;"",scriv!V270,
IF(E308="",IFERROR(VLOOKUP(BL308,$AH$40:$BT$638,39,FALSE),$BT$36),
$BT$37))</f>
        <v>NodeSquare</v>
      </c>
      <c r="BU308" s="166">
        <f t="shared" ca="1" si="242"/>
        <v>2000</v>
      </c>
      <c r="BV308" s="166">
        <f t="shared" ca="1" si="243"/>
        <v>200</v>
      </c>
      <c r="BW308" s="166">
        <f t="shared" ca="1" si="244"/>
        <v>0</v>
      </c>
      <c r="BX308" s="166">
        <f t="shared" ca="1" si="245"/>
        <v>0</v>
      </c>
      <c r="BY308" s="180" t="str">
        <f t="shared" si="246"/>
        <v/>
      </c>
      <c r="BZ308" s="180" t="str">
        <f t="shared" si="247"/>
        <v/>
      </c>
      <c r="CA308" s="81" t="str">
        <f>IF(scriv!E270&lt;&gt;"",scriv!E270,"")</f>
        <v/>
      </c>
      <c r="CB308" s="82">
        <f t="shared" si="212"/>
        <v>0</v>
      </c>
      <c r="CC308" s="82">
        <f t="shared" si="248"/>
        <v>0</v>
      </c>
      <c r="CD308" s="82" t="str">
        <f t="shared" si="249"/>
        <v>-</v>
      </c>
      <c r="CE308" s="82" t="str">
        <f t="shared" si="250"/>
        <v>-</v>
      </c>
      <c r="CF308" s="82" t="str">
        <f t="shared" si="251"/>
        <v>-</v>
      </c>
      <c r="CG308" s="82" t="str">
        <f t="shared" si="252"/>
        <v>-</v>
      </c>
      <c r="CH308" s="82" t="str">
        <f t="shared" si="253"/>
        <v>-</v>
      </c>
      <c r="CI308" s="82" t="str">
        <f t="shared" si="254"/>
        <v>-</v>
      </c>
      <c r="CJ308" s="82" t="str">
        <f t="shared" si="255"/>
        <v>-</v>
      </c>
      <c r="CK308" s="82" t="str">
        <f t="shared" si="256"/>
        <v>-</v>
      </c>
    </row>
    <row r="309" spans="1:89" s="82" customFormat="1" ht="18" customHeight="1">
      <c r="A309" s="81" t="str">
        <f>scriv!AH271</f>
        <v/>
      </c>
      <c r="B309" s="81" t="str">
        <f>IF(scriv!D271&lt;&gt;"",scriv!D271,"")</f>
        <v/>
      </c>
      <c r="C309" s="81" t="str">
        <f>IF( scriv!AL271&lt;&gt;"", IF(D309&lt;&gt;"","connection ","")&amp;scriv!AL271,IF(D309&lt;&gt;"","connection",""))</f>
        <v/>
      </c>
      <c r="D309" s="82" t="str">
        <f>scriv!AJ271</f>
        <v/>
      </c>
      <c r="E309" s="82" t="str">
        <f>scriv!AK271</f>
        <v/>
      </c>
      <c r="F309" s="156">
        <f>ROW()</f>
        <v>309</v>
      </c>
      <c r="I309" s="81" t="str">
        <f>IF(scriv!AA271&lt;&gt;"",scriv!AA271,J309)</f>
        <v/>
      </c>
      <c r="J309" s="81" t="str">
        <f>IF(scriv!AB271&lt;&gt;"",scriv!AB271,"")</f>
        <v/>
      </c>
      <c r="K309" s="82" t="str">
        <f t="shared" si="213"/>
        <v>none</v>
      </c>
      <c r="L309" s="82" t="str">
        <f t="shared" si="214"/>
        <v>+++&amp;speakTT=</v>
      </c>
      <c r="M309" s="82" t="str">
        <f t="shared" si="211"/>
        <v>OpenClose</v>
      </c>
      <c r="N309" s="82" t="str">
        <f t="shared" si="215"/>
        <v/>
      </c>
      <c r="O309" s="119" t="str">
        <f t="shared" si="216"/>
        <v/>
      </c>
      <c r="P309" s="81" t="str">
        <f>IF(scriv!I271&lt;&gt;"",scriv!I271,"")</f>
        <v/>
      </c>
      <c r="Q309" s="81" t="str">
        <f>IF(scriv!J271&lt;&gt;"",scriv!J271,"")</f>
        <v/>
      </c>
      <c r="R309" s="81">
        <f>IF(scriv!K271&lt;&gt;"",scriv!K271,
IF(I309&lt;&gt;"",1,$R$36))</f>
        <v>0</v>
      </c>
      <c r="S309" s="81" t="str">
        <f>IF(scriv!L271&lt;&gt;"",scriv!L271,
IF(scriv!AB271&lt;&gt;"",$S$36,"none"))</f>
        <v>none</v>
      </c>
      <c r="T309" s="81" t="str">
        <f>IF(scriv!Q271&lt;&gt;"",scriv!Q271,"")</f>
        <v/>
      </c>
      <c r="U309" s="81" t="str">
        <f>IF(scriv!R271&lt;&gt;"",scriv!R271,"")</f>
        <v/>
      </c>
      <c r="V309" s="81" t="str">
        <f>IF(scriv!S271&lt;&gt;"",scriv!S271,"")</f>
        <v/>
      </c>
      <c r="W309" s="81" t="str">
        <f>IF(scriv!T271&lt;&gt;"",scriv!T271,"")</f>
        <v/>
      </c>
      <c r="X309" s="81" t="str">
        <f>IF($E309="",
( IF(scriv!AD271&lt;&gt;"", LEFT( scriv!AD271, FIND(",",scriv!AD271)-1) &amp; "=" &amp; $AH309 &amp; RIGHT( scriv!AD271, LEN(scriv!AD271) + 1 - FIND(",",scriv!AD271)),
  IF($X$36&lt;&gt;"",LEFT( X$36, FIND(",",X$36)-1) &amp; "=" &amp; $AH309 &amp; RIGHT( X$36, LEN(X$36) + 1 - FIND(",",X$36)),""))),
IF(scriv!M271&lt;&gt;"", LEFT( scriv!M271, FIND(",",scriv!M271)-1) &amp; "=" &amp; $AH309 &amp; RIGHT( scriv!M271, LEN(scriv!M271) + 1 - FIND(",",scriv!M271)),
LEFT( X$37, FIND(",",X$37)-1) &amp; "=" &amp; $AH309 &amp; RIGHT( X$37, LEN(X$37) + 1 - FIND(",",X$37))))</f>
        <v>fadeOn=,0.6</v>
      </c>
      <c r="Y309" s="81" t="str">
        <f>IF($E309="",
( IF(scriv!AE271&lt;&gt;"", LEFT( scriv!AE271, FIND(",",scriv!AE271)-1) &amp; "=" &amp; $AH309 &amp; RIGHT( scriv!AE271, LEN(scriv!AE271) + 1 - FIND(",",scriv!AE271)),
  IF($Y$36&lt;&gt;"",LEFT( Y$36, FIND(",",Y$36)-1) &amp; "=" &amp; $AH309 &amp; RIGHT( Y$36, LEN(Y$36) + 1 - FIND(",",Y$36)),""))),
IF(scriv!N271&lt;&gt;"", LEFT( scriv!N271, FIND(",",scriv!N271)-1) &amp; "=" &amp; $AH309 &amp; RIGHT( scriv!N271, LEN(scriv!N271) + 1 - FIND(",",scriv!N271)),
LEFT( Y$37, FIND(",",Y$37)-1) &amp; "=" &amp; $AH309 &amp; RIGHT( Y$37, LEN(Y$37) + 1 - FIND(",",Y$37))))</f>
        <v>fadeOff=,0.6</v>
      </c>
      <c r="Z309" s="81" t="str">
        <f>IF($E309="",
( IF(scriv!AF271&lt;&gt;"", LEFT( scriv!AF271, FIND(",",scriv!AF271)-1) &amp; "=" &amp; $AH309 &amp; RIGHT( scriv!AF271, LEN(scriv!AF271) + 1 - FIND(",",scriv!AF271)),
  IF($Z$36&lt;&gt;"",LEFT( Z$36, FIND(",",Z$36)-1) &amp; "=" &amp; $AH309 &amp; RIGHT( Z$36, LEN(Z$36) + 1 - FIND(",",Z$36)),""))),
IF(scriv!O271&lt;&gt;"", LEFT( scriv!O271, FIND(",",scriv!O271)-1) &amp; "=" &amp; $AH309 &amp; RIGHT( scriv!O271, LEN(scriv!O271) + 1 - FIND(",",scriv!O271)),
LEFT( Z$37, FIND(",",Z$37)-1) &amp; "=" &amp; $AH309 &amp; RIGHT( Z$37, LEN(Z$37) + 1 - FIND(",",Z$37))))</f>
        <v>drawOpen=,1.2</v>
      </c>
      <c r="AA309" s="81" t="str">
        <f>IF($E309="",
( IF(scriv!AG271&lt;&gt;"", LEFT( scriv!AG271, FIND(",",scriv!AG271)-1) &amp; "=" &amp; $AH309 &amp; RIGHT( scriv!AG271, LEN(scriv!AG271) + 1 - FIND(",",scriv!AG271)),
  IF($AA$36&lt;&gt;"",LEFT( AA$36, FIND(",",AA$36)-1) &amp; "=" &amp; $AH309 &amp; RIGHT( AA$36, LEN(AA$36) + 1 - FIND(",",AA$36)),""))),
IF(scriv!P271&lt;&gt;"", LEFT( scriv!P271, FIND(",",scriv!P271)-1) &amp; "=" &amp; $AH309 &amp; RIGHT( scriv!P271, LEN(scriv!P271) + 1 - FIND(",",scriv!P271)),
LEFT( AA$37, FIND(",",AA$37)-1) &amp; "=" &amp; $AH309 &amp; RIGHT( AA$37, LEN(AA$37) + 1 - FIND(",",AA$37))))</f>
        <v>drawClose=,1.2</v>
      </c>
      <c r="AB309" s="167" t="str">
        <f t="shared" si="210"/>
        <v>noTitle</v>
      </c>
      <c r="AC309" s="167"/>
      <c r="AD309" s="45"/>
      <c r="AE309" s="168"/>
      <c r="AF309" s="169">
        <f>IF(D309="",scriv!B271,"")</f>
        <v>0</v>
      </c>
      <c r="AG309" s="170" t="str">
        <f t="shared" si="217"/>
        <v/>
      </c>
      <c r="AH309" s="169" t="str">
        <f t="shared" si="218"/>
        <v/>
      </c>
      <c r="AI309" s="169" t="str">
        <f t="shared" si="219"/>
        <v/>
      </c>
      <c r="AJ309" s="86">
        <f>ROUNDDOWN( (LEN(scriv!B271)+1) / 2, 0 )</f>
        <v>0</v>
      </c>
      <c r="AK309" s="82">
        <f t="shared" si="220"/>
        <v>0</v>
      </c>
      <c r="AL309" s="82" t="str">
        <f t="shared" si="221"/>
        <v>-</v>
      </c>
      <c r="AM309" s="82" t="str">
        <f t="shared" si="222"/>
        <v>-</v>
      </c>
      <c r="AN309" s="82" t="str">
        <f t="shared" si="223"/>
        <v>-</v>
      </c>
      <c r="AO309" s="82" t="str">
        <f t="shared" si="224"/>
        <v>-</v>
      </c>
      <c r="AP309" s="82" t="str">
        <f t="shared" si="225"/>
        <v>-</v>
      </c>
      <c r="AQ309" s="82" t="str">
        <f t="shared" si="226"/>
        <v>-</v>
      </c>
      <c r="AR309" s="82" t="str">
        <f t="shared" si="227"/>
        <v>-</v>
      </c>
      <c r="AT309" s="82">
        <f t="shared" si="228"/>
        <v>10</v>
      </c>
      <c r="AU309" s="82" t="str">
        <f ca="1">IF(    MAX(OFFSET(AL309,0,0,MATCH("-",AL309:AL$638,0))) = 0,"",
IFERROR(MAX(OFFSET(AL309,0,0,MATCH("-",AL309:AL$638,0))),""))</f>
        <v/>
      </c>
      <c r="AV309" s="82" t="str">
        <f ca="1">IF(    MAX(OFFSET(AM309,0,0,MATCH("-",AM309:AM$638,0))) = 0,"",
IFERROR(MAX(OFFSET(AM309,0,0,MATCH("-",AM309:AM$638,0))),""))</f>
        <v/>
      </c>
      <c r="AW309" s="82" t="str">
        <f ca="1">IF(    MAX(OFFSET(AN309,0,0,MATCH("-",AN309:AN$638,0))) = 0,"",
IFERROR(MAX(OFFSET(AN309,0,0,MATCH("-",AN309:AN$638,0))),""))</f>
        <v/>
      </c>
      <c r="AX309" s="82" t="str">
        <f ca="1">IF(    MAX(OFFSET(AO309,0,0,MATCH("-",AO309:AO$638,0))) = 0,"",
IFERROR(MAX(OFFSET(AO309,0,0,MATCH("-",AO309:AO$638,0))),""))</f>
        <v/>
      </c>
      <c r="AY309" s="82" t="str">
        <f ca="1">IF(    MAX(OFFSET(AP309,0,0,MATCH("-",AP309:AP$638,0))) = 0,"",
IFERROR(MAX(OFFSET(AP309,0,0,MATCH("-",AP309:AP$638,0))),""))</f>
        <v/>
      </c>
      <c r="AZ309" s="82" t="str">
        <f ca="1">IF(    MAX(OFFSET(AQ309,0,0,MATCH("-",AQ309:AQ$638,0))) = 0,"",
IFERROR(MAX(OFFSET(AQ309,0,0,MATCH("-",AQ309:AQ$638,0))),""))</f>
        <v/>
      </c>
      <c r="BA309" s="82" t="str">
        <f ca="1">IF(    MAX(OFFSET(AR309,0,0,MATCH("-",AR309:AR$638,0))) = 0,"",
IFERROR(MAX(OFFSET(AR309,0,0,MATCH("-",AR309:AR$638,0))),""))</f>
        <v/>
      </c>
      <c r="BB309" s="112">
        <f t="shared" ca="1" si="229"/>
        <v>-198</v>
      </c>
      <c r="BC309" s="111" t="str">
        <f t="shared" ca="1" si="230"/>
        <v>Radius</v>
      </c>
      <c r="BD309" s="112">
        <f t="shared" ca="1" si="231"/>
        <v>0</v>
      </c>
      <c r="BE309" s="111">
        <f t="shared" ca="1" si="232"/>
        <v>200</v>
      </c>
      <c r="BF309" s="113" t="e">
        <f t="shared" ca="1" si="233"/>
        <v>#VALUE!</v>
      </c>
      <c r="BG309" s="113" t="e">
        <f t="shared" ca="1" si="234"/>
        <v>#VALUE!</v>
      </c>
      <c r="BH309" s="112">
        <f t="shared" ca="1" si="235"/>
        <v>2000</v>
      </c>
      <c r="BI309" s="112">
        <f t="shared" ca="1" si="236"/>
        <v>200</v>
      </c>
      <c r="BJ309" s="157"/>
      <c r="BK309" s="157"/>
      <c r="BL309" s="158" t="str">
        <f>scriv!AI271</f>
        <v/>
      </c>
      <c r="BM309" s="157"/>
      <c r="BN309" s="157" t="str">
        <f t="shared" si="237"/>
        <v>node</v>
      </c>
      <c r="BO309" s="157"/>
      <c r="BP309" s="159">
        <f t="shared" ca="1" si="238"/>
        <v>0</v>
      </c>
      <c r="BQ309" s="159">
        <f t="shared" ca="1" si="239"/>
        <v>0</v>
      </c>
      <c r="BR309" s="159">
        <f t="shared" si="240"/>
        <v>1</v>
      </c>
      <c r="BS309" s="159" t="str">
        <f t="shared" si="241"/>
        <v>symbol</v>
      </c>
      <c r="BT309" s="157" t="str">
        <f ca="1">IF(scriv!V271&lt;&gt;"",scriv!V271,
IF(E309="",IFERROR(VLOOKUP(BL309,$AH$40:$BT$638,39,FALSE),$BT$36),
$BT$37))</f>
        <v>NodeSquare</v>
      </c>
      <c r="BU309" s="166">
        <f t="shared" ca="1" si="242"/>
        <v>2000</v>
      </c>
      <c r="BV309" s="166">
        <f t="shared" ca="1" si="243"/>
        <v>200</v>
      </c>
      <c r="BW309" s="166">
        <f t="shared" ca="1" si="244"/>
        <v>0</v>
      </c>
      <c r="BX309" s="166">
        <f t="shared" ca="1" si="245"/>
        <v>0</v>
      </c>
      <c r="BY309" s="180" t="str">
        <f t="shared" si="246"/>
        <v/>
      </c>
      <c r="BZ309" s="180" t="str">
        <f t="shared" si="247"/>
        <v/>
      </c>
      <c r="CA309" s="81" t="str">
        <f>IF(scriv!E271&lt;&gt;"",scriv!E271,"")</f>
        <v/>
      </c>
      <c r="CB309" s="82">
        <f t="shared" si="212"/>
        <v>0</v>
      </c>
      <c r="CC309" s="82">
        <f t="shared" si="248"/>
        <v>0</v>
      </c>
      <c r="CD309" s="82" t="str">
        <f t="shared" si="249"/>
        <v>-</v>
      </c>
      <c r="CE309" s="82" t="str">
        <f t="shared" si="250"/>
        <v>-</v>
      </c>
      <c r="CF309" s="82" t="str">
        <f t="shared" si="251"/>
        <v>-</v>
      </c>
      <c r="CG309" s="82" t="str">
        <f t="shared" si="252"/>
        <v>-</v>
      </c>
      <c r="CH309" s="82" t="str">
        <f t="shared" si="253"/>
        <v>-</v>
      </c>
      <c r="CI309" s="82" t="str">
        <f t="shared" si="254"/>
        <v>-</v>
      </c>
      <c r="CJ309" s="82" t="str">
        <f t="shared" si="255"/>
        <v>-</v>
      </c>
      <c r="CK309" s="82" t="str">
        <f t="shared" si="256"/>
        <v>-</v>
      </c>
    </row>
    <row r="310" spans="1:89" s="82" customFormat="1" ht="18" customHeight="1">
      <c r="A310" s="81" t="str">
        <f>scriv!AH272</f>
        <v/>
      </c>
      <c r="B310" s="81" t="str">
        <f>IF(scriv!D272&lt;&gt;"",scriv!D272,"")</f>
        <v/>
      </c>
      <c r="C310" s="81" t="str">
        <f>IF( scriv!AL272&lt;&gt;"", IF(D310&lt;&gt;"","connection ","")&amp;scriv!AL272,IF(D310&lt;&gt;"","connection",""))</f>
        <v/>
      </c>
      <c r="D310" s="82" t="str">
        <f>scriv!AJ272</f>
        <v/>
      </c>
      <c r="E310" s="82" t="str">
        <f>scriv!AK272</f>
        <v/>
      </c>
      <c r="F310" s="156">
        <f>ROW()</f>
        <v>310</v>
      </c>
      <c r="I310" s="81" t="str">
        <f>IF(scriv!AA272&lt;&gt;"",scriv!AA272,J310)</f>
        <v/>
      </c>
      <c r="J310" s="81" t="str">
        <f>IF(scriv!AB272&lt;&gt;"",scriv!AB272,"")</f>
        <v/>
      </c>
      <c r="K310" s="82" t="str">
        <f t="shared" si="213"/>
        <v>none</v>
      </c>
      <c r="L310" s="82" t="str">
        <f t="shared" si="214"/>
        <v>+++&amp;speakTT=</v>
      </c>
      <c r="M310" s="82" t="str">
        <f t="shared" si="211"/>
        <v>OpenClose</v>
      </c>
      <c r="N310" s="82" t="str">
        <f t="shared" si="215"/>
        <v/>
      </c>
      <c r="O310" s="119" t="str">
        <f t="shared" si="216"/>
        <v/>
      </c>
      <c r="P310" s="81" t="str">
        <f>IF(scriv!I272&lt;&gt;"",scriv!I272,"")</f>
        <v/>
      </c>
      <c r="Q310" s="81" t="str">
        <f>IF(scriv!J272&lt;&gt;"",scriv!J272,"")</f>
        <v/>
      </c>
      <c r="R310" s="81">
        <f>IF(scriv!K272&lt;&gt;"",scriv!K272,
IF(I310&lt;&gt;"",1,$R$36))</f>
        <v>0</v>
      </c>
      <c r="S310" s="81" t="str">
        <f>IF(scriv!L272&lt;&gt;"",scriv!L272,
IF(scriv!AB272&lt;&gt;"",$S$36,"none"))</f>
        <v>none</v>
      </c>
      <c r="T310" s="81" t="str">
        <f>IF(scriv!Q272&lt;&gt;"",scriv!Q272,"")</f>
        <v/>
      </c>
      <c r="U310" s="81" t="str">
        <f>IF(scriv!R272&lt;&gt;"",scriv!R272,"")</f>
        <v/>
      </c>
      <c r="V310" s="81" t="str">
        <f>IF(scriv!S272&lt;&gt;"",scriv!S272,"")</f>
        <v/>
      </c>
      <c r="W310" s="81" t="str">
        <f>IF(scriv!T272&lt;&gt;"",scriv!T272,"")</f>
        <v/>
      </c>
      <c r="X310" s="81" t="str">
        <f>IF($E310="",
( IF(scriv!AD272&lt;&gt;"", LEFT( scriv!AD272, FIND(",",scriv!AD272)-1) &amp; "=" &amp; $AH310 &amp; RIGHT( scriv!AD272, LEN(scriv!AD272) + 1 - FIND(",",scriv!AD272)),
  IF($X$36&lt;&gt;"",LEFT( X$36, FIND(",",X$36)-1) &amp; "=" &amp; $AH310 &amp; RIGHT( X$36, LEN(X$36) + 1 - FIND(",",X$36)),""))),
IF(scriv!M272&lt;&gt;"", LEFT( scriv!M272, FIND(",",scriv!M272)-1) &amp; "=" &amp; $AH310 &amp; RIGHT( scriv!M272, LEN(scriv!M272) + 1 - FIND(",",scriv!M272)),
LEFT( X$37, FIND(",",X$37)-1) &amp; "=" &amp; $AH310 &amp; RIGHT( X$37, LEN(X$37) + 1 - FIND(",",X$37))))</f>
        <v>fadeOn=,0.6</v>
      </c>
      <c r="Y310" s="81" t="str">
        <f>IF($E310="",
( IF(scriv!AE272&lt;&gt;"", LEFT( scriv!AE272, FIND(",",scriv!AE272)-1) &amp; "=" &amp; $AH310 &amp; RIGHT( scriv!AE272, LEN(scriv!AE272) + 1 - FIND(",",scriv!AE272)),
  IF($Y$36&lt;&gt;"",LEFT( Y$36, FIND(",",Y$36)-1) &amp; "=" &amp; $AH310 &amp; RIGHT( Y$36, LEN(Y$36) + 1 - FIND(",",Y$36)),""))),
IF(scriv!N272&lt;&gt;"", LEFT( scriv!N272, FIND(",",scriv!N272)-1) &amp; "=" &amp; $AH310 &amp; RIGHT( scriv!N272, LEN(scriv!N272) + 1 - FIND(",",scriv!N272)),
LEFT( Y$37, FIND(",",Y$37)-1) &amp; "=" &amp; $AH310 &amp; RIGHT( Y$37, LEN(Y$37) + 1 - FIND(",",Y$37))))</f>
        <v>fadeOff=,0.6</v>
      </c>
      <c r="Z310" s="81" t="str">
        <f>IF($E310="",
( IF(scriv!AF272&lt;&gt;"", LEFT( scriv!AF272, FIND(",",scriv!AF272)-1) &amp; "=" &amp; $AH310 &amp; RIGHT( scriv!AF272, LEN(scriv!AF272) + 1 - FIND(",",scriv!AF272)),
  IF($Z$36&lt;&gt;"",LEFT( Z$36, FIND(",",Z$36)-1) &amp; "=" &amp; $AH310 &amp; RIGHT( Z$36, LEN(Z$36) + 1 - FIND(",",Z$36)),""))),
IF(scriv!O272&lt;&gt;"", LEFT( scriv!O272, FIND(",",scriv!O272)-1) &amp; "=" &amp; $AH310 &amp; RIGHT( scriv!O272, LEN(scriv!O272) + 1 - FIND(",",scriv!O272)),
LEFT( Z$37, FIND(",",Z$37)-1) &amp; "=" &amp; $AH310 &amp; RIGHT( Z$37, LEN(Z$37) + 1 - FIND(",",Z$37))))</f>
        <v>drawOpen=,1.2</v>
      </c>
      <c r="AA310" s="81" t="str">
        <f>IF($E310="",
( IF(scriv!AG272&lt;&gt;"", LEFT( scriv!AG272, FIND(",",scriv!AG272)-1) &amp; "=" &amp; $AH310 &amp; RIGHT( scriv!AG272, LEN(scriv!AG272) + 1 - FIND(",",scriv!AG272)),
  IF($AA$36&lt;&gt;"",LEFT( AA$36, FIND(",",AA$36)-1) &amp; "=" &amp; $AH310 &amp; RIGHT( AA$36, LEN(AA$36) + 1 - FIND(",",AA$36)),""))),
IF(scriv!P272&lt;&gt;"", LEFT( scriv!P272, FIND(",",scriv!P272)-1) &amp; "=" &amp; $AH310 &amp; RIGHT( scriv!P272, LEN(scriv!P272) + 1 - FIND(",",scriv!P272)),
LEFT( AA$37, FIND(",",AA$37)-1) &amp; "=" &amp; $AH310 &amp; RIGHT( AA$37, LEN(AA$37) + 1 - FIND(",",AA$37))))</f>
        <v>drawClose=,1.2</v>
      </c>
      <c r="AB310" s="167" t="str">
        <f t="shared" si="210"/>
        <v>noTitle</v>
      </c>
      <c r="AC310" s="167"/>
      <c r="AD310" s="45"/>
      <c r="AE310" s="168"/>
      <c r="AF310" s="169">
        <f>IF(D310="",scriv!B272,"")</f>
        <v>0</v>
      </c>
      <c r="AG310" s="170" t="str">
        <f t="shared" si="217"/>
        <v/>
      </c>
      <c r="AH310" s="169" t="str">
        <f t="shared" si="218"/>
        <v/>
      </c>
      <c r="AI310" s="169" t="str">
        <f t="shared" si="219"/>
        <v/>
      </c>
      <c r="AJ310" s="86">
        <f>ROUNDDOWN( (LEN(scriv!B272)+1) / 2, 0 )</f>
        <v>0</v>
      </c>
      <c r="AK310" s="82">
        <f t="shared" si="220"/>
        <v>0</v>
      </c>
      <c r="AL310" s="82" t="str">
        <f t="shared" si="221"/>
        <v>-</v>
      </c>
      <c r="AM310" s="82" t="str">
        <f t="shared" si="222"/>
        <v>-</v>
      </c>
      <c r="AN310" s="82" t="str">
        <f t="shared" si="223"/>
        <v>-</v>
      </c>
      <c r="AO310" s="82" t="str">
        <f t="shared" si="224"/>
        <v>-</v>
      </c>
      <c r="AP310" s="82" t="str">
        <f t="shared" si="225"/>
        <v>-</v>
      </c>
      <c r="AQ310" s="82" t="str">
        <f t="shared" si="226"/>
        <v>-</v>
      </c>
      <c r="AR310" s="82" t="str">
        <f t="shared" si="227"/>
        <v>-</v>
      </c>
      <c r="AT310" s="82">
        <f t="shared" si="228"/>
        <v>10</v>
      </c>
      <c r="AU310" s="82" t="str">
        <f ca="1">IF(    MAX(OFFSET(AL310,0,0,MATCH("-",AL310:AL$638,0))) = 0,"",
IFERROR(MAX(OFFSET(AL310,0,0,MATCH("-",AL310:AL$638,0))),""))</f>
        <v/>
      </c>
      <c r="AV310" s="82" t="str">
        <f ca="1">IF(    MAX(OFFSET(AM310,0,0,MATCH("-",AM310:AM$638,0))) = 0,"",
IFERROR(MAX(OFFSET(AM310,0,0,MATCH("-",AM310:AM$638,0))),""))</f>
        <v/>
      </c>
      <c r="AW310" s="82" t="str">
        <f ca="1">IF(    MAX(OFFSET(AN310,0,0,MATCH("-",AN310:AN$638,0))) = 0,"",
IFERROR(MAX(OFFSET(AN310,0,0,MATCH("-",AN310:AN$638,0))),""))</f>
        <v/>
      </c>
      <c r="AX310" s="82" t="str">
        <f ca="1">IF(    MAX(OFFSET(AO310,0,0,MATCH("-",AO310:AO$638,0))) = 0,"",
IFERROR(MAX(OFFSET(AO310,0,0,MATCH("-",AO310:AO$638,0))),""))</f>
        <v/>
      </c>
      <c r="AY310" s="82" t="str">
        <f ca="1">IF(    MAX(OFFSET(AP310,0,0,MATCH("-",AP310:AP$638,0))) = 0,"",
IFERROR(MAX(OFFSET(AP310,0,0,MATCH("-",AP310:AP$638,0))),""))</f>
        <v/>
      </c>
      <c r="AZ310" s="82" t="str">
        <f ca="1">IF(    MAX(OFFSET(AQ310,0,0,MATCH("-",AQ310:AQ$638,0))) = 0,"",
IFERROR(MAX(OFFSET(AQ310,0,0,MATCH("-",AQ310:AQ$638,0))),""))</f>
        <v/>
      </c>
      <c r="BA310" s="82" t="str">
        <f ca="1">IF(    MAX(OFFSET(AR310,0,0,MATCH("-",AR310:AR$638,0))) = 0,"",
IFERROR(MAX(OFFSET(AR310,0,0,MATCH("-",AR310:AR$638,0))),""))</f>
        <v/>
      </c>
      <c r="BB310" s="112">
        <f t="shared" ca="1" si="229"/>
        <v>-198</v>
      </c>
      <c r="BC310" s="111" t="str">
        <f t="shared" ca="1" si="230"/>
        <v>Radius</v>
      </c>
      <c r="BD310" s="112">
        <f t="shared" ca="1" si="231"/>
        <v>0</v>
      </c>
      <c r="BE310" s="111">
        <f t="shared" ca="1" si="232"/>
        <v>200</v>
      </c>
      <c r="BF310" s="113" t="e">
        <f t="shared" ca="1" si="233"/>
        <v>#VALUE!</v>
      </c>
      <c r="BG310" s="113" t="e">
        <f t="shared" ca="1" si="234"/>
        <v>#VALUE!</v>
      </c>
      <c r="BH310" s="112">
        <f t="shared" ca="1" si="235"/>
        <v>2000</v>
      </c>
      <c r="BI310" s="112">
        <f t="shared" ca="1" si="236"/>
        <v>200</v>
      </c>
      <c r="BJ310" s="157"/>
      <c r="BK310" s="157"/>
      <c r="BL310" s="158" t="str">
        <f>scriv!AI272</f>
        <v/>
      </c>
      <c r="BM310" s="157"/>
      <c r="BN310" s="157" t="str">
        <f t="shared" si="237"/>
        <v>node</v>
      </c>
      <c r="BO310" s="157"/>
      <c r="BP310" s="159">
        <f t="shared" ca="1" si="238"/>
        <v>0</v>
      </c>
      <c r="BQ310" s="159">
        <f t="shared" ca="1" si="239"/>
        <v>0</v>
      </c>
      <c r="BR310" s="159">
        <f t="shared" si="240"/>
        <v>1</v>
      </c>
      <c r="BS310" s="159" t="str">
        <f t="shared" si="241"/>
        <v>symbol</v>
      </c>
      <c r="BT310" s="157" t="str">
        <f ca="1">IF(scriv!V272&lt;&gt;"",scriv!V272,
IF(E310="",IFERROR(VLOOKUP(BL310,$AH$40:$BT$638,39,FALSE),$BT$36),
$BT$37))</f>
        <v>NodeSquare</v>
      </c>
      <c r="BU310" s="166">
        <f t="shared" ca="1" si="242"/>
        <v>2000</v>
      </c>
      <c r="BV310" s="166">
        <f t="shared" ca="1" si="243"/>
        <v>200</v>
      </c>
      <c r="BW310" s="166">
        <f t="shared" ca="1" si="244"/>
        <v>0</v>
      </c>
      <c r="BX310" s="166">
        <f t="shared" ca="1" si="245"/>
        <v>0</v>
      </c>
      <c r="BY310" s="180" t="str">
        <f t="shared" si="246"/>
        <v/>
      </c>
      <c r="BZ310" s="180" t="str">
        <f t="shared" si="247"/>
        <v/>
      </c>
      <c r="CA310" s="81" t="str">
        <f>IF(scriv!E272&lt;&gt;"",scriv!E272,"")</f>
        <v/>
      </c>
      <c r="CB310" s="82">
        <f t="shared" si="212"/>
        <v>0</v>
      </c>
      <c r="CC310" s="82">
        <f t="shared" si="248"/>
        <v>0</v>
      </c>
      <c r="CD310" s="82" t="str">
        <f t="shared" si="249"/>
        <v>-</v>
      </c>
      <c r="CE310" s="82" t="str">
        <f t="shared" si="250"/>
        <v>-</v>
      </c>
      <c r="CF310" s="82" t="str">
        <f t="shared" si="251"/>
        <v>-</v>
      </c>
      <c r="CG310" s="82" t="str">
        <f t="shared" si="252"/>
        <v>-</v>
      </c>
      <c r="CH310" s="82" t="str">
        <f t="shared" si="253"/>
        <v>-</v>
      </c>
      <c r="CI310" s="82" t="str">
        <f t="shared" si="254"/>
        <v>-</v>
      </c>
      <c r="CJ310" s="82" t="str">
        <f t="shared" si="255"/>
        <v>-</v>
      </c>
      <c r="CK310" s="82" t="str">
        <f t="shared" si="256"/>
        <v>-</v>
      </c>
    </row>
    <row r="311" spans="1:89" s="82" customFormat="1" ht="18" customHeight="1">
      <c r="A311" s="81" t="str">
        <f>scriv!AH273</f>
        <v/>
      </c>
      <c r="B311" s="81" t="str">
        <f>IF(scriv!D273&lt;&gt;"",scriv!D273,"")</f>
        <v/>
      </c>
      <c r="C311" s="81" t="str">
        <f>IF( scriv!AL273&lt;&gt;"", IF(D311&lt;&gt;"","connection ","")&amp;scriv!AL273,IF(D311&lt;&gt;"","connection",""))</f>
        <v/>
      </c>
      <c r="D311" s="82" t="str">
        <f>scriv!AJ273</f>
        <v/>
      </c>
      <c r="E311" s="82" t="str">
        <f>scriv!AK273</f>
        <v/>
      </c>
      <c r="F311" s="156">
        <f>ROW()</f>
        <v>311</v>
      </c>
      <c r="I311" s="81" t="str">
        <f>IF(scriv!AA273&lt;&gt;"",scriv!AA273,J311)</f>
        <v/>
      </c>
      <c r="J311" s="81" t="str">
        <f>IF(scriv!AB273&lt;&gt;"",scriv!AB273,"")</f>
        <v/>
      </c>
      <c r="K311" s="82" t="str">
        <f t="shared" si="213"/>
        <v>none</v>
      </c>
      <c r="L311" s="82" t="str">
        <f t="shared" si="214"/>
        <v>+++&amp;speakTT=</v>
      </c>
      <c r="M311" s="82" t="str">
        <f t="shared" si="211"/>
        <v>OpenClose</v>
      </c>
      <c r="N311" s="82" t="str">
        <f t="shared" si="215"/>
        <v/>
      </c>
      <c r="O311" s="119" t="str">
        <f t="shared" si="216"/>
        <v/>
      </c>
      <c r="P311" s="81" t="str">
        <f>IF(scriv!I273&lt;&gt;"",scriv!I273,"")</f>
        <v/>
      </c>
      <c r="Q311" s="81" t="str">
        <f>IF(scriv!J273&lt;&gt;"",scriv!J273,"")</f>
        <v/>
      </c>
      <c r="R311" s="81">
        <f>IF(scriv!K273&lt;&gt;"",scriv!K273,
IF(I311&lt;&gt;"",1,$R$36))</f>
        <v>0</v>
      </c>
      <c r="S311" s="81" t="str">
        <f>IF(scriv!L273&lt;&gt;"",scriv!L273,
IF(scriv!AB273&lt;&gt;"",$S$36,"none"))</f>
        <v>none</v>
      </c>
      <c r="T311" s="81" t="str">
        <f>IF(scriv!Q273&lt;&gt;"",scriv!Q273,"")</f>
        <v/>
      </c>
      <c r="U311" s="81" t="str">
        <f>IF(scriv!R273&lt;&gt;"",scriv!R273,"")</f>
        <v/>
      </c>
      <c r="V311" s="81" t="str">
        <f>IF(scriv!S273&lt;&gt;"",scriv!S273,"")</f>
        <v/>
      </c>
      <c r="W311" s="81" t="str">
        <f>IF(scriv!T273&lt;&gt;"",scriv!T273,"")</f>
        <v/>
      </c>
      <c r="X311" s="81" t="str">
        <f>IF($E311="",
( IF(scriv!AD273&lt;&gt;"", LEFT( scriv!AD273, FIND(",",scriv!AD273)-1) &amp; "=" &amp; $AH311 &amp; RIGHT( scriv!AD273, LEN(scriv!AD273) + 1 - FIND(",",scriv!AD273)),
  IF($X$36&lt;&gt;"",LEFT( X$36, FIND(",",X$36)-1) &amp; "=" &amp; $AH311 &amp; RIGHT( X$36, LEN(X$36) + 1 - FIND(",",X$36)),""))),
IF(scriv!M273&lt;&gt;"", LEFT( scriv!M273, FIND(",",scriv!M273)-1) &amp; "=" &amp; $AH311 &amp; RIGHT( scriv!M273, LEN(scriv!M273) + 1 - FIND(",",scriv!M273)),
LEFT( X$37, FIND(",",X$37)-1) &amp; "=" &amp; $AH311 &amp; RIGHT( X$37, LEN(X$37) + 1 - FIND(",",X$37))))</f>
        <v>fadeOn=,0.6</v>
      </c>
      <c r="Y311" s="81" t="str">
        <f>IF($E311="",
( IF(scriv!AE273&lt;&gt;"", LEFT( scriv!AE273, FIND(",",scriv!AE273)-1) &amp; "=" &amp; $AH311 &amp; RIGHT( scriv!AE273, LEN(scriv!AE273) + 1 - FIND(",",scriv!AE273)),
  IF($Y$36&lt;&gt;"",LEFT( Y$36, FIND(",",Y$36)-1) &amp; "=" &amp; $AH311 &amp; RIGHT( Y$36, LEN(Y$36) + 1 - FIND(",",Y$36)),""))),
IF(scriv!N273&lt;&gt;"", LEFT( scriv!N273, FIND(",",scriv!N273)-1) &amp; "=" &amp; $AH311 &amp; RIGHT( scriv!N273, LEN(scriv!N273) + 1 - FIND(",",scriv!N273)),
LEFT( Y$37, FIND(",",Y$37)-1) &amp; "=" &amp; $AH311 &amp; RIGHT( Y$37, LEN(Y$37) + 1 - FIND(",",Y$37))))</f>
        <v>fadeOff=,0.6</v>
      </c>
      <c r="Z311" s="81" t="str">
        <f>IF($E311="",
( IF(scriv!AF273&lt;&gt;"", LEFT( scriv!AF273, FIND(",",scriv!AF273)-1) &amp; "=" &amp; $AH311 &amp; RIGHT( scriv!AF273, LEN(scriv!AF273) + 1 - FIND(",",scriv!AF273)),
  IF($Z$36&lt;&gt;"",LEFT( Z$36, FIND(",",Z$36)-1) &amp; "=" &amp; $AH311 &amp; RIGHT( Z$36, LEN(Z$36) + 1 - FIND(",",Z$36)),""))),
IF(scriv!O273&lt;&gt;"", LEFT( scriv!O273, FIND(",",scriv!O273)-1) &amp; "=" &amp; $AH311 &amp; RIGHT( scriv!O273, LEN(scriv!O273) + 1 - FIND(",",scriv!O273)),
LEFT( Z$37, FIND(",",Z$37)-1) &amp; "=" &amp; $AH311 &amp; RIGHT( Z$37, LEN(Z$37) + 1 - FIND(",",Z$37))))</f>
        <v>drawOpen=,1.2</v>
      </c>
      <c r="AA311" s="81" t="str">
        <f>IF($E311="",
( IF(scriv!AG273&lt;&gt;"", LEFT( scriv!AG273, FIND(",",scriv!AG273)-1) &amp; "=" &amp; $AH311 &amp; RIGHT( scriv!AG273, LEN(scriv!AG273) + 1 - FIND(",",scriv!AG273)),
  IF($AA$36&lt;&gt;"",LEFT( AA$36, FIND(",",AA$36)-1) &amp; "=" &amp; $AH311 &amp; RIGHT( AA$36, LEN(AA$36) + 1 - FIND(",",AA$36)),""))),
IF(scriv!P273&lt;&gt;"", LEFT( scriv!P273, FIND(",",scriv!P273)-1) &amp; "=" &amp; $AH311 &amp; RIGHT( scriv!P273, LEN(scriv!P273) + 1 - FIND(",",scriv!P273)),
LEFT( AA$37, FIND(",",AA$37)-1) &amp; "=" &amp; $AH311 &amp; RIGHT( AA$37, LEN(AA$37) + 1 - FIND(",",AA$37))))</f>
        <v>drawClose=,1.2</v>
      </c>
      <c r="AB311" s="167" t="str">
        <f t="shared" si="210"/>
        <v>noTitle</v>
      </c>
      <c r="AC311" s="167"/>
      <c r="AD311" s="45"/>
      <c r="AE311" s="168"/>
      <c r="AF311" s="169">
        <f>IF(D311="",scriv!B273,"")</f>
        <v>0</v>
      </c>
      <c r="AG311" s="170" t="str">
        <f t="shared" si="217"/>
        <v/>
      </c>
      <c r="AH311" s="169" t="str">
        <f t="shared" si="218"/>
        <v/>
      </c>
      <c r="AI311" s="169" t="str">
        <f t="shared" si="219"/>
        <v/>
      </c>
      <c r="AJ311" s="86">
        <f>ROUNDDOWN( (LEN(scriv!B273)+1) / 2, 0 )</f>
        <v>0</v>
      </c>
      <c r="AK311" s="82">
        <f t="shared" si="220"/>
        <v>0</v>
      </c>
      <c r="AL311" s="82" t="str">
        <f t="shared" si="221"/>
        <v>-</v>
      </c>
      <c r="AM311" s="82" t="str">
        <f t="shared" si="222"/>
        <v>-</v>
      </c>
      <c r="AN311" s="82" t="str">
        <f t="shared" si="223"/>
        <v>-</v>
      </c>
      <c r="AO311" s="82" t="str">
        <f t="shared" si="224"/>
        <v>-</v>
      </c>
      <c r="AP311" s="82" t="str">
        <f t="shared" si="225"/>
        <v>-</v>
      </c>
      <c r="AQ311" s="82" t="str">
        <f t="shared" si="226"/>
        <v>-</v>
      </c>
      <c r="AR311" s="82" t="str">
        <f t="shared" si="227"/>
        <v>-</v>
      </c>
      <c r="AT311" s="82">
        <f t="shared" si="228"/>
        <v>10</v>
      </c>
      <c r="AU311" s="82" t="str">
        <f ca="1">IF(    MAX(OFFSET(AL311,0,0,MATCH("-",AL311:AL$638,0))) = 0,"",
IFERROR(MAX(OFFSET(AL311,0,0,MATCH("-",AL311:AL$638,0))),""))</f>
        <v/>
      </c>
      <c r="AV311" s="82" t="str">
        <f ca="1">IF(    MAX(OFFSET(AM311,0,0,MATCH("-",AM311:AM$638,0))) = 0,"",
IFERROR(MAX(OFFSET(AM311,0,0,MATCH("-",AM311:AM$638,0))),""))</f>
        <v/>
      </c>
      <c r="AW311" s="82" t="str">
        <f ca="1">IF(    MAX(OFFSET(AN311,0,0,MATCH("-",AN311:AN$638,0))) = 0,"",
IFERROR(MAX(OFFSET(AN311,0,0,MATCH("-",AN311:AN$638,0))),""))</f>
        <v/>
      </c>
      <c r="AX311" s="82" t="str">
        <f ca="1">IF(    MAX(OFFSET(AO311,0,0,MATCH("-",AO311:AO$638,0))) = 0,"",
IFERROR(MAX(OFFSET(AO311,0,0,MATCH("-",AO311:AO$638,0))),""))</f>
        <v/>
      </c>
      <c r="AY311" s="82" t="str">
        <f ca="1">IF(    MAX(OFFSET(AP311,0,0,MATCH("-",AP311:AP$638,0))) = 0,"",
IFERROR(MAX(OFFSET(AP311,0,0,MATCH("-",AP311:AP$638,0))),""))</f>
        <v/>
      </c>
      <c r="AZ311" s="82" t="str">
        <f ca="1">IF(    MAX(OFFSET(AQ311,0,0,MATCH("-",AQ311:AQ$638,0))) = 0,"",
IFERROR(MAX(OFFSET(AQ311,0,0,MATCH("-",AQ311:AQ$638,0))),""))</f>
        <v/>
      </c>
      <c r="BA311" s="82" t="str">
        <f ca="1">IF(    MAX(OFFSET(AR311,0,0,MATCH("-",AR311:AR$638,0))) = 0,"",
IFERROR(MAX(OFFSET(AR311,0,0,MATCH("-",AR311:AR$638,0))),""))</f>
        <v/>
      </c>
      <c r="BB311" s="112">
        <f t="shared" ca="1" si="229"/>
        <v>-198</v>
      </c>
      <c r="BC311" s="111" t="str">
        <f t="shared" ca="1" si="230"/>
        <v>Radius</v>
      </c>
      <c r="BD311" s="112">
        <f t="shared" ca="1" si="231"/>
        <v>0</v>
      </c>
      <c r="BE311" s="111">
        <f t="shared" ca="1" si="232"/>
        <v>200</v>
      </c>
      <c r="BF311" s="113" t="e">
        <f t="shared" ca="1" si="233"/>
        <v>#VALUE!</v>
      </c>
      <c r="BG311" s="113" t="e">
        <f t="shared" ca="1" si="234"/>
        <v>#VALUE!</v>
      </c>
      <c r="BH311" s="112">
        <f t="shared" ca="1" si="235"/>
        <v>2000</v>
      </c>
      <c r="BI311" s="112">
        <f t="shared" ca="1" si="236"/>
        <v>200</v>
      </c>
      <c r="BJ311" s="157"/>
      <c r="BK311" s="157"/>
      <c r="BL311" s="158" t="str">
        <f>scriv!AI273</f>
        <v/>
      </c>
      <c r="BM311" s="157"/>
      <c r="BN311" s="157" t="str">
        <f t="shared" si="237"/>
        <v>node</v>
      </c>
      <c r="BO311" s="157"/>
      <c r="BP311" s="159">
        <f t="shared" ca="1" si="238"/>
        <v>0</v>
      </c>
      <c r="BQ311" s="159">
        <f t="shared" ca="1" si="239"/>
        <v>0</v>
      </c>
      <c r="BR311" s="159">
        <f t="shared" si="240"/>
        <v>1</v>
      </c>
      <c r="BS311" s="159" t="str">
        <f t="shared" si="241"/>
        <v>symbol</v>
      </c>
      <c r="BT311" s="157" t="str">
        <f ca="1">IF(scriv!V273&lt;&gt;"",scriv!V273,
IF(E311="",IFERROR(VLOOKUP(BL311,$AH$40:$BT$638,39,FALSE),$BT$36),
$BT$37))</f>
        <v>NodeSquare</v>
      </c>
      <c r="BU311" s="166">
        <f t="shared" ca="1" si="242"/>
        <v>2000</v>
      </c>
      <c r="BV311" s="166">
        <f t="shared" ca="1" si="243"/>
        <v>200</v>
      </c>
      <c r="BW311" s="166">
        <f t="shared" ca="1" si="244"/>
        <v>0</v>
      </c>
      <c r="BX311" s="166">
        <f t="shared" ca="1" si="245"/>
        <v>0</v>
      </c>
      <c r="BY311" s="180" t="str">
        <f t="shared" si="246"/>
        <v/>
      </c>
      <c r="BZ311" s="180" t="str">
        <f t="shared" si="247"/>
        <v/>
      </c>
      <c r="CA311" s="81" t="str">
        <f>IF(scriv!E273&lt;&gt;"",scriv!E273,"")</f>
        <v/>
      </c>
      <c r="CB311" s="82">
        <f t="shared" si="212"/>
        <v>0</v>
      </c>
      <c r="CC311" s="82">
        <f t="shared" si="248"/>
        <v>0</v>
      </c>
      <c r="CD311" s="82" t="str">
        <f t="shared" si="249"/>
        <v>-</v>
      </c>
      <c r="CE311" s="82" t="str">
        <f t="shared" si="250"/>
        <v>-</v>
      </c>
      <c r="CF311" s="82" t="str">
        <f t="shared" si="251"/>
        <v>-</v>
      </c>
      <c r="CG311" s="82" t="str">
        <f t="shared" si="252"/>
        <v>-</v>
      </c>
      <c r="CH311" s="82" t="str">
        <f t="shared" si="253"/>
        <v>-</v>
      </c>
      <c r="CI311" s="82" t="str">
        <f t="shared" si="254"/>
        <v>-</v>
      </c>
      <c r="CJ311" s="82" t="str">
        <f t="shared" si="255"/>
        <v>-</v>
      </c>
      <c r="CK311" s="82" t="str">
        <f t="shared" si="256"/>
        <v>-</v>
      </c>
    </row>
    <row r="312" spans="1:89" s="82" customFormat="1" ht="18" customHeight="1">
      <c r="A312" s="81" t="str">
        <f>scriv!AH274</f>
        <v/>
      </c>
      <c r="B312" s="81" t="str">
        <f>IF(scriv!D274&lt;&gt;"",scriv!D274,"")</f>
        <v/>
      </c>
      <c r="C312" s="81" t="str">
        <f>IF( scriv!AL274&lt;&gt;"", IF(D312&lt;&gt;"","connection ","")&amp;scriv!AL274,IF(D312&lt;&gt;"","connection",""))</f>
        <v/>
      </c>
      <c r="D312" s="82" t="str">
        <f>scriv!AJ274</f>
        <v/>
      </c>
      <c r="E312" s="82" t="str">
        <f>scriv!AK274</f>
        <v/>
      </c>
      <c r="F312" s="156">
        <f>ROW()</f>
        <v>312</v>
      </c>
      <c r="I312" s="81" t="str">
        <f>IF(scriv!AA274&lt;&gt;"",scriv!AA274,J312)</f>
        <v/>
      </c>
      <c r="J312" s="81" t="str">
        <f>IF(scriv!AB274&lt;&gt;"",scriv!AB274,"")</f>
        <v/>
      </c>
      <c r="K312" s="82" t="str">
        <f t="shared" si="213"/>
        <v>none</v>
      </c>
      <c r="L312" s="82" t="str">
        <f t="shared" si="214"/>
        <v>+++&amp;speakTT=</v>
      </c>
      <c r="M312" s="82" t="str">
        <f t="shared" si="211"/>
        <v>OpenClose</v>
      </c>
      <c r="N312" s="82" t="str">
        <f t="shared" si="215"/>
        <v/>
      </c>
      <c r="O312" s="119" t="str">
        <f t="shared" si="216"/>
        <v/>
      </c>
      <c r="P312" s="81" t="str">
        <f>IF(scriv!I274&lt;&gt;"",scriv!I274,"")</f>
        <v/>
      </c>
      <c r="Q312" s="81" t="str">
        <f>IF(scriv!J274&lt;&gt;"",scriv!J274,"")</f>
        <v/>
      </c>
      <c r="R312" s="81">
        <f>IF(scriv!K274&lt;&gt;"",scriv!K274,
IF(I312&lt;&gt;"",1,$R$36))</f>
        <v>0</v>
      </c>
      <c r="S312" s="81" t="str">
        <f>IF(scriv!L274&lt;&gt;"",scriv!L274,
IF(scriv!AB274&lt;&gt;"",$S$36,"none"))</f>
        <v>none</v>
      </c>
      <c r="T312" s="81" t="str">
        <f>IF(scriv!Q274&lt;&gt;"",scriv!Q274,"")</f>
        <v/>
      </c>
      <c r="U312" s="81" t="str">
        <f>IF(scriv!R274&lt;&gt;"",scriv!R274,"")</f>
        <v/>
      </c>
      <c r="V312" s="81" t="str">
        <f>IF(scriv!S274&lt;&gt;"",scriv!S274,"")</f>
        <v/>
      </c>
      <c r="W312" s="81" t="str">
        <f>IF(scriv!T274&lt;&gt;"",scriv!T274,"")</f>
        <v/>
      </c>
      <c r="X312" s="81" t="str">
        <f>IF($E312="",
( IF(scriv!AD274&lt;&gt;"", LEFT( scriv!AD274, FIND(",",scriv!AD274)-1) &amp; "=" &amp; $AH312 &amp; RIGHT( scriv!AD274, LEN(scriv!AD274) + 1 - FIND(",",scriv!AD274)),
  IF($X$36&lt;&gt;"",LEFT( X$36, FIND(",",X$36)-1) &amp; "=" &amp; $AH312 &amp; RIGHT( X$36, LEN(X$36) + 1 - FIND(",",X$36)),""))),
IF(scriv!M274&lt;&gt;"", LEFT( scriv!M274, FIND(",",scriv!M274)-1) &amp; "=" &amp; $AH312 &amp; RIGHT( scriv!M274, LEN(scriv!M274) + 1 - FIND(",",scriv!M274)),
LEFT( X$37, FIND(",",X$37)-1) &amp; "=" &amp; $AH312 &amp; RIGHT( X$37, LEN(X$37) + 1 - FIND(",",X$37))))</f>
        <v>fadeOn=,0.6</v>
      </c>
      <c r="Y312" s="81" t="str">
        <f>IF($E312="",
( IF(scriv!AE274&lt;&gt;"", LEFT( scriv!AE274, FIND(",",scriv!AE274)-1) &amp; "=" &amp; $AH312 &amp; RIGHT( scriv!AE274, LEN(scriv!AE274) + 1 - FIND(",",scriv!AE274)),
  IF($Y$36&lt;&gt;"",LEFT( Y$36, FIND(",",Y$36)-1) &amp; "=" &amp; $AH312 &amp; RIGHT( Y$36, LEN(Y$36) + 1 - FIND(",",Y$36)),""))),
IF(scriv!N274&lt;&gt;"", LEFT( scriv!N274, FIND(",",scriv!N274)-1) &amp; "=" &amp; $AH312 &amp; RIGHT( scriv!N274, LEN(scriv!N274) + 1 - FIND(",",scriv!N274)),
LEFT( Y$37, FIND(",",Y$37)-1) &amp; "=" &amp; $AH312 &amp; RIGHT( Y$37, LEN(Y$37) + 1 - FIND(",",Y$37))))</f>
        <v>fadeOff=,0.6</v>
      </c>
      <c r="Z312" s="81" t="str">
        <f>IF($E312="",
( IF(scriv!AF274&lt;&gt;"", LEFT( scriv!AF274, FIND(",",scriv!AF274)-1) &amp; "=" &amp; $AH312 &amp; RIGHT( scriv!AF274, LEN(scriv!AF274) + 1 - FIND(",",scriv!AF274)),
  IF($Z$36&lt;&gt;"",LEFT( Z$36, FIND(",",Z$36)-1) &amp; "=" &amp; $AH312 &amp; RIGHT( Z$36, LEN(Z$36) + 1 - FIND(",",Z$36)),""))),
IF(scriv!O274&lt;&gt;"", LEFT( scriv!O274, FIND(",",scriv!O274)-1) &amp; "=" &amp; $AH312 &amp; RIGHT( scriv!O274, LEN(scriv!O274) + 1 - FIND(",",scriv!O274)),
LEFT( Z$37, FIND(",",Z$37)-1) &amp; "=" &amp; $AH312 &amp; RIGHT( Z$37, LEN(Z$37) + 1 - FIND(",",Z$37))))</f>
        <v>drawOpen=,1.2</v>
      </c>
      <c r="AA312" s="81" t="str">
        <f>IF($E312="",
( IF(scriv!AG274&lt;&gt;"", LEFT( scriv!AG274, FIND(",",scriv!AG274)-1) &amp; "=" &amp; $AH312 &amp; RIGHT( scriv!AG274, LEN(scriv!AG274) + 1 - FIND(",",scriv!AG274)),
  IF($AA$36&lt;&gt;"",LEFT( AA$36, FIND(",",AA$36)-1) &amp; "=" &amp; $AH312 &amp; RIGHT( AA$36, LEN(AA$36) + 1 - FIND(",",AA$36)),""))),
IF(scriv!P274&lt;&gt;"", LEFT( scriv!P274, FIND(",",scriv!P274)-1) &amp; "=" &amp; $AH312 &amp; RIGHT( scriv!P274, LEN(scriv!P274) + 1 - FIND(",",scriv!P274)),
LEFT( AA$37, FIND(",",AA$37)-1) &amp; "=" &amp; $AH312 &amp; RIGHT( AA$37, LEN(AA$37) + 1 - FIND(",",AA$37))))</f>
        <v>drawClose=,1.2</v>
      </c>
      <c r="AB312" s="167" t="str">
        <f t="shared" si="210"/>
        <v>noTitle</v>
      </c>
      <c r="AC312" s="167"/>
      <c r="AD312" s="45"/>
      <c r="AE312" s="168"/>
      <c r="AF312" s="169">
        <f>IF(D312="",scriv!B274,"")</f>
        <v>0</v>
      </c>
      <c r="AG312" s="170" t="str">
        <f t="shared" si="217"/>
        <v/>
      </c>
      <c r="AH312" s="169" t="str">
        <f t="shared" si="218"/>
        <v/>
      </c>
      <c r="AI312" s="169" t="str">
        <f t="shared" si="219"/>
        <v/>
      </c>
      <c r="AJ312" s="86">
        <f>ROUNDDOWN( (LEN(scriv!B274)+1) / 2, 0 )</f>
        <v>0</v>
      </c>
      <c r="AK312" s="82">
        <f t="shared" si="220"/>
        <v>0</v>
      </c>
      <c r="AL312" s="82" t="str">
        <f t="shared" si="221"/>
        <v>-</v>
      </c>
      <c r="AM312" s="82" t="str">
        <f t="shared" si="222"/>
        <v>-</v>
      </c>
      <c r="AN312" s="82" t="str">
        <f t="shared" si="223"/>
        <v>-</v>
      </c>
      <c r="AO312" s="82" t="str">
        <f t="shared" si="224"/>
        <v>-</v>
      </c>
      <c r="AP312" s="82" t="str">
        <f t="shared" si="225"/>
        <v>-</v>
      </c>
      <c r="AQ312" s="82" t="str">
        <f t="shared" si="226"/>
        <v>-</v>
      </c>
      <c r="AR312" s="82" t="str">
        <f t="shared" si="227"/>
        <v>-</v>
      </c>
      <c r="AT312" s="82">
        <f t="shared" si="228"/>
        <v>10</v>
      </c>
      <c r="AU312" s="82" t="str">
        <f ca="1">IF(    MAX(OFFSET(AL312,0,0,MATCH("-",AL312:AL$638,0))) = 0,"",
IFERROR(MAX(OFFSET(AL312,0,0,MATCH("-",AL312:AL$638,0))),""))</f>
        <v/>
      </c>
      <c r="AV312" s="82" t="str">
        <f ca="1">IF(    MAX(OFFSET(AM312,0,0,MATCH("-",AM312:AM$638,0))) = 0,"",
IFERROR(MAX(OFFSET(AM312,0,0,MATCH("-",AM312:AM$638,0))),""))</f>
        <v/>
      </c>
      <c r="AW312" s="82" t="str">
        <f ca="1">IF(    MAX(OFFSET(AN312,0,0,MATCH("-",AN312:AN$638,0))) = 0,"",
IFERROR(MAX(OFFSET(AN312,0,0,MATCH("-",AN312:AN$638,0))),""))</f>
        <v/>
      </c>
      <c r="AX312" s="82" t="str">
        <f ca="1">IF(    MAX(OFFSET(AO312,0,0,MATCH("-",AO312:AO$638,0))) = 0,"",
IFERROR(MAX(OFFSET(AO312,0,0,MATCH("-",AO312:AO$638,0))),""))</f>
        <v/>
      </c>
      <c r="AY312" s="82" t="str">
        <f ca="1">IF(    MAX(OFFSET(AP312,0,0,MATCH("-",AP312:AP$638,0))) = 0,"",
IFERROR(MAX(OFFSET(AP312,0,0,MATCH("-",AP312:AP$638,0))),""))</f>
        <v/>
      </c>
      <c r="AZ312" s="82" t="str">
        <f ca="1">IF(    MAX(OFFSET(AQ312,0,0,MATCH("-",AQ312:AQ$638,0))) = 0,"",
IFERROR(MAX(OFFSET(AQ312,0,0,MATCH("-",AQ312:AQ$638,0))),""))</f>
        <v/>
      </c>
      <c r="BA312" s="82" t="str">
        <f ca="1">IF(    MAX(OFFSET(AR312,0,0,MATCH("-",AR312:AR$638,0))) = 0,"",
IFERROR(MAX(OFFSET(AR312,0,0,MATCH("-",AR312:AR$638,0))),""))</f>
        <v/>
      </c>
      <c r="BB312" s="112">
        <f t="shared" ca="1" si="229"/>
        <v>-198</v>
      </c>
      <c r="BC312" s="111" t="str">
        <f t="shared" ca="1" si="230"/>
        <v>Radius</v>
      </c>
      <c r="BD312" s="112">
        <f t="shared" ca="1" si="231"/>
        <v>0</v>
      </c>
      <c r="BE312" s="111">
        <f t="shared" ca="1" si="232"/>
        <v>200</v>
      </c>
      <c r="BF312" s="113" t="e">
        <f t="shared" ca="1" si="233"/>
        <v>#VALUE!</v>
      </c>
      <c r="BG312" s="113" t="e">
        <f t="shared" ca="1" si="234"/>
        <v>#VALUE!</v>
      </c>
      <c r="BH312" s="112">
        <f t="shared" ca="1" si="235"/>
        <v>2000</v>
      </c>
      <c r="BI312" s="112">
        <f t="shared" ca="1" si="236"/>
        <v>200</v>
      </c>
      <c r="BJ312" s="157"/>
      <c r="BK312" s="157"/>
      <c r="BL312" s="158" t="str">
        <f>scriv!AI274</f>
        <v/>
      </c>
      <c r="BM312" s="157"/>
      <c r="BN312" s="157" t="str">
        <f t="shared" si="237"/>
        <v>node</v>
      </c>
      <c r="BO312" s="157"/>
      <c r="BP312" s="159">
        <f t="shared" ca="1" si="238"/>
        <v>0</v>
      </c>
      <c r="BQ312" s="159">
        <f t="shared" ca="1" si="239"/>
        <v>0</v>
      </c>
      <c r="BR312" s="159">
        <f t="shared" si="240"/>
        <v>1</v>
      </c>
      <c r="BS312" s="159" t="str">
        <f t="shared" si="241"/>
        <v>symbol</v>
      </c>
      <c r="BT312" s="157" t="str">
        <f ca="1">IF(scriv!V274&lt;&gt;"",scriv!V274,
IF(E312="",IFERROR(VLOOKUP(BL312,$AH$40:$BT$638,39,FALSE),$BT$36),
$BT$37))</f>
        <v>NodeSquare</v>
      </c>
      <c r="BU312" s="166">
        <f t="shared" ca="1" si="242"/>
        <v>2000</v>
      </c>
      <c r="BV312" s="166">
        <f t="shared" ca="1" si="243"/>
        <v>200</v>
      </c>
      <c r="BW312" s="166">
        <f t="shared" ca="1" si="244"/>
        <v>0</v>
      </c>
      <c r="BX312" s="166">
        <f t="shared" ca="1" si="245"/>
        <v>0</v>
      </c>
      <c r="BY312" s="180" t="str">
        <f t="shared" si="246"/>
        <v/>
      </c>
      <c r="BZ312" s="180" t="str">
        <f t="shared" si="247"/>
        <v/>
      </c>
      <c r="CA312" s="81" t="str">
        <f>IF(scriv!E274&lt;&gt;"",scriv!E274,"")</f>
        <v/>
      </c>
      <c r="CB312" s="82">
        <f t="shared" si="212"/>
        <v>0</v>
      </c>
      <c r="CC312" s="82">
        <f t="shared" si="248"/>
        <v>0</v>
      </c>
      <c r="CD312" s="82" t="str">
        <f t="shared" si="249"/>
        <v>-</v>
      </c>
      <c r="CE312" s="82" t="str">
        <f t="shared" si="250"/>
        <v>-</v>
      </c>
      <c r="CF312" s="82" t="str">
        <f t="shared" si="251"/>
        <v>-</v>
      </c>
      <c r="CG312" s="82" t="str">
        <f t="shared" si="252"/>
        <v>-</v>
      </c>
      <c r="CH312" s="82" t="str">
        <f t="shared" si="253"/>
        <v>-</v>
      </c>
      <c r="CI312" s="82" t="str">
        <f t="shared" si="254"/>
        <v>-</v>
      </c>
      <c r="CJ312" s="82" t="str">
        <f t="shared" si="255"/>
        <v>-</v>
      </c>
      <c r="CK312" s="82" t="str">
        <f t="shared" si="256"/>
        <v>-</v>
      </c>
    </row>
    <row r="313" spans="1:89" s="82" customFormat="1" ht="18" customHeight="1">
      <c r="A313" s="81" t="str">
        <f>scriv!AH275</f>
        <v/>
      </c>
      <c r="B313" s="81" t="str">
        <f>IF(scriv!D275&lt;&gt;"",scriv!D275,"")</f>
        <v/>
      </c>
      <c r="C313" s="81" t="str">
        <f>IF( scriv!AL275&lt;&gt;"", IF(D313&lt;&gt;"","connection ","")&amp;scriv!AL275,IF(D313&lt;&gt;"","connection",""))</f>
        <v/>
      </c>
      <c r="D313" s="82" t="str">
        <f>scriv!AJ275</f>
        <v/>
      </c>
      <c r="E313" s="82" t="str">
        <f>scriv!AK275</f>
        <v/>
      </c>
      <c r="F313" s="156">
        <f>ROW()</f>
        <v>313</v>
      </c>
      <c r="I313" s="81" t="str">
        <f>IF(scriv!AA275&lt;&gt;"",scriv!AA275,J313)</f>
        <v/>
      </c>
      <c r="J313" s="81" t="str">
        <f>IF(scriv!AB275&lt;&gt;"",scriv!AB275,"")</f>
        <v/>
      </c>
      <c r="K313" s="82" t="str">
        <f t="shared" si="213"/>
        <v>none</v>
      </c>
      <c r="L313" s="82" t="str">
        <f t="shared" si="214"/>
        <v>+++&amp;speakTT=</v>
      </c>
      <c r="M313" s="82" t="str">
        <f t="shared" si="211"/>
        <v>OpenClose</v>
      </c>
      <c r="N313" s="82" t="str">
        <f t="shared" si="215"/>
        <v/>
      </c>
      <c r="O313" s="119" t="str">
        <f t="shared" si="216"/>
        <v/>
      </c>
      <c r="P313" s="81" t="str">
        <f>IF(scriv!I275&lt;&gt;"",scriv!I275,"")</f>
        <v/>
      </c>
      <c r="Q313" s="81" t="str">
        <f>IF(scriv!J275&lt;&gt;"",scriv!J275,"")</f>
        <v/>
      </c>
      <c r="R313" s="81">
        <f>IF(scriv!K275&lt;&gt;"",scriv!K275,
IF(I313&lt;&gt;"",1,$R$36))</f>
        <v>0</v>
      </c>
      <c r="S313" s="81" t="str">
        <f>IF(scriv!L275&lt;&gt;"",scriv!L275,
IF(scriv!AB275&lt;&gt;"",$S$36,"none"))</f>
        <v>none</v>
      </c>
      <c r="T313" s="81" t="str">
        <f>IF(scriv!Q275&lt;&gt;"",scriv!Q275,"")</f>
        <v/>
      </c>
      <c r="U313" s="81" t="str">
        <f>IF(scriv!R275&lt;&gt;"",scriv!R275,"")</f>
        <v/>
      </c>
      <c r="V313" s="81" t="str">
        <f>IF(scriv!S275&lt;&gt;"",scriv!S275,"")</f>
        <v/>
      </c>
      <c r="W313" s="81" t="str">
        <f>IF(scriv!T275&lt;&gt;"",scriv!T275,"")</f>
        <v/>
      </c>
      <c r="X313" s="81" t="str">
        <f>IF($E313="",
( IF(scriv!AD275&lt;&gt;"", LEFT( scriv!AD275, FIND(",",scriv!AD275)-1) &amp; "=" &amp; $AH313 &amp; RIGHT( scriv!AD275, LEN(scriv!AD275) + 1 - FIND(",",scriv!AD275)),
  IF($X$36&lt;&gt;"",LEFT( X$36, FIND(",",X$36)-1) &amp; "=" &amp; $AH313 &amp; RIGHT( X$36, LEN(X$36) + 1 - FIND(",",X$36)),""))),
IF(scriv!M275&lt;&gt;"", LEFT( scriv!M275, FIND(",",scriv!M275)-1) &amp; "=" &amp; $AH313 &amp; RIGHT( scriv!M275, LEN(scriv!M275) + 1 - FIND(",",scriv!M275)),
LEFT( X$37, FIND(",",X$37)-1) &amp; "=" &amp; $AH313 &amp; RIGHT( X$37, LEN(X$37) + 1 - FIND(",",X$37))))</f>
        <v>fadeOn=,0.6</v>
      </c>
      <c r="Y313" s="81" t="str">
        <f>IF($E313="",
( IF(scriv!AE275&lt;&gt;"", LEFT( scriv!AE275, FIND(",",scriv!AE275)-1) &amp; "=" &amp; $AH313 &amp; RIGHT( scriv!AE275, LEN(scriv!AE275) + 1 - FIND(",",scriv!AE275)),
  IF($Y$36&lt;&gt;"",LEFT( Y$36, FIND(",",Y$36)-1) &amp; "=" &amp; $AH313 &amp; RIGHT( Y$36, LEN(Y$36) + 1 - FIND(",",Y$36)),""))),
IF(scriv!N275&lt;&gt;"", LEFT( scriv!N275, FIND(",",scriv!N275)-1) &amp; "=" &amp; $AH313 &amp; RIGHT( scriv!N275, LEN(scriv!N275) + 1 - FIND(",",scriv!N275)),
LEFT( Y$37, FIND(",",Y$37)-1) &amp; "=" &amp; $AH313 &amp; RIGHT( Y$37, LEN(Y$37) + 1 - FIND(",",Y$37))))</f>
        <v>fadeOff=,0.6</v>
      </c>
      <c r="Z313" s="81" t="str">
        <f>IF($E313="",
( IF(scriv!AF275&lt;&gt;"", LEFT( scriv!AF275, FIND(",",scriv!AF275)-1) &amp; "=" &amp; $AH313 &amp; RIGHT( scriv!AF275, LEN(scriv!AF275) + 1 - FIND(",",scriv!AF275)),
  IF($Z$36&lt;&gt;"",LEFT( Z$36, FIND(",",Z$36)-1) &amp; "=" &amp; $AH313 &amp; RIGHT( Z$36, LEN(Z$36) + 1 - FIND(",",Z$36)),""))),
IF(scriv!O275&lt;&gt;"", LEFT( scriv!O275, FIND(",",scriv!O275)-1) &amp; "=" &amp; $AH313 &amp; RIGHT( scriv!O275, LEN(scriv!O275) + 1 - FIND(",",scriv!O275)),
LEFT( Z$37, FIND(",",Z$37)-1) &amp; "=" &amp; $AH313 &amp; RIGHT( Z$37, LEN(Z$37) + 1 - FIND(",",Z$37))))</f>
        <v>drawOpen=,1.2</v>
      </c>
      <c r="AA313" s="81" t="str">
        <f>IF($E313="",
( IF(scriv!AG275&lt;&gt;"", LEFT( scriv!AG275, FIND(",",scriv!AG275)-1) &amp; "=" &amp; $AH313 &amp; RIGHT( scriv!AG275, LEN(scriv!AG275) + 1 - FIND(",",scriv!AG275)),
  IF($AA$36&lt;&gt;"",LEFT( AA$36, FIND(",",AA$36)-1) &amp; "=" &amp; $AH313 &amp; RIGHT( AA$36, LEN(AA$36) + 1 - FIND(",",AA$36)),""))),
IF(scriv!P275&lt;&gt;"", LEFT( scriv!P275, FIND(",",scriv!P275)-1) &amp; "=" &amp; $AH313 &amp; RIGHT( scriv!P275, LEN(scriv!P275) + 1 - FIND(",",scriv!P275)),
LEFT( AA$37, FIND(",",AA$37)-1) &amp; "=" &amp; $AH313 &amp; RIGHT( AA$37, LEN(AA$37) + 1 - FIND(",",AA$37))))</f>
        <v>drawClose=,1.2</v>
      </c>
      <c r="AB313" s="167" t="str">
        <f t="shared" si="210"/>
        <v>noTitle</v>
      </c>
      <c r="AC313" s="167"/>
      <c r="AD313" s="45"/>
      <c r="AE313" s="168"/>
      <c r="AF313" s="169">
        <f>IF(D313="",scriv!B275,"")</f>
        <v>0</v>
      </c>
      <c r="AG313" s="170" t="str">
        <f t="shared" si="217"/>
        <v/>
      </c>
      <c r="AH313" s="169" t="str">
        <f t="shared" si="218"/>
        <v/>
      </c>
      <c r="AI313" s="169" t="str">
        <f t="shared" si="219"/>
        <v/>
      </c>
      <c r="AJ313" s="86">
        <f>ROUNDDOWN( (LEN(scriv!B275)+1) / 2, 0 )</f>
        <v>0</v>
      </c>
      <c r="AK313" s="82">
        <f t="shared" si="220"/>
        <v>0</v>
      </c>
      <c r="AL313" s="82" t="str">
        <f t="shared" si="221"/>
        <v>-</v>
      </c>
      <c r="AM313" s="82" t="str">
        <f t="shared" si="222"/>
        <v>-</v>
      </c>
      <c r="AN313" s="82" t="str">
        <f t="shared" si="223"/>
        <v>-</v>
      </c>
      <c r="AO313" s="82" t="str">
        <f t="shared" si="224"/>
        <v>-</v>
      </c>
      <c r="AP313" s="82" t="str">
        <f t="shared" si="225"/>
        <v>-</v>
      </c>
      <c r="AQ313" s="82" t="str">
        <f t="shared" si="226"/>
        <v>-</v>
      </c>
      <c r="AR313" s="82" t="str">
        <f t="shared" si="227"/>
        <v>-</v>
      </c>
      <c r="AT313" s="82">
        <f t="shared" si="228"/>
        <v>10</v>
      </c>
      <c r="AU313" s="82" t="str">
        <f ca="1">IF(    MAX(OFFSET(AL313,0,0,MATCH("-",AL313:AL$638,0))) = 0,"",
IFERROR(MAX(OFFSET(AL313,0,0,MATCH("-",AL313:AL$638,0))),""))</f>
        <v/>
      </c>
      <c r="AV313" s="82" t="str">
        <f ca="1">IF(    MAX(OFFSET(AM313,0,0,MATCH("-",AM313:AM$638,0))) = 0,"",
IFERROR(MAX(OFFSET(AM313,0,0,MATCH("-",AM313:AM$638,0))),""))</f>
        <v/>
      </c>
      <c r="AW313" s="82" t="str">
        <f ca="1">IF(    MAX(OFFSET(AN313,0,0,MATCH("-",AN313:AN$638,0))) = 0,"",
IFERROR(MAX(OFFSET(AN313,0,0,MATCH("-",AN313:AN$638,0))),""))</f>
        <v/>
      </c>
      <c r="AX313" s="82" t="str">
        <f ca="1">IF(    MAX(OFFSET(AO313,0,0,MATCH("-",AO313:AO$638,0))) = 0,"",
IFERROR(MAX(OFFSET(AO313,0,0,MATCH("-",AO313:AO$638,0))),""))</f>
        <v/>
      </c>
      <c r="AY313" s="82" t="str">
        <f ca="1">IF(    MAX(OFFSET(AP313,0,0,MATCH("-",AP313:AP$638,0))) = 0,"",
IFERROR(MAX(OFFSET(AP313,0,0,MATCH("-",AP313:AP$638,0))),""))</f>
        <v/>
      </c>
      <c r="AZ313" s="82" t="str">
        <f ca="1">IF(    MAX(OFFSET(AQ313,0,0,MATCH("-",AQ313:AQ$638,0))) = 0,"",
IFERROR(MAX(OFFSET(AQ313,0,0,MATCH("-",AQ313:AQ$638,0))),""))</f>
        <v/>
      </c>
      <c r="BA313" s="82" t="str">
        <f ca="1">IF(    MAX(OFFSET(AR313,0,0,MATCH("-",AR313:AR$638,0))) = 0,"",
IFERROR(MAX(OFFSET(AR313,0,0,MATCH("-",AR313:AR$638,0))),""))</f>
        <v/>
      </c>
      <c r="BB313" s="112">
        <f t="shared" ca="1" si="229"/>
        <v>-198</v>
      </c>
      <c r="BC313" s="111" t="str">
        <f t="shared" ca="1" si="230"/>
        <v>Radius</v>
      </c>
      <c r="BD313" s="112">
        <f t="shared" ca="1" si="231"/>
        <v>0</v>
      </c>
      <c r="BE313" s="111">
        <f t="shared" ca="1" si="232"/>
        <v>200</v>
      </c>
      <c r="BF313" s="113" t="e">
        <f t="shared" ca="1" si="233"/>
        <v>#VALUE!</v>
      </c>
      <c r="BG313" s="113" t="e">
        <f t="shared" ca="1" si="234"/>
        <v>#VALUE!</v>
      </c>
      <c r="BH313" s="112">
        <f t="shared" ca="1" si="235"/>
        <v>2000</v>
      </c>
      <c r="BI313" s="112">
        <f t="shared" ca="1" si="236"/>
        <v>200</v>
      </c>
      <c r="BJ313" s="157"/>
      <c r="BK313" s="157"/>
      <c r="BL313" s="158" t="str">
        <f>scriv!AI275</f>
        <v/>
      </c>
      <c r="BM313" s="157"/>
      <c r="BN313" s="157" t="str">
        <f t="shared" si="237"/>
        <v>node</v>
      </c>
      <c r="BO313" s="157"/>
      <c r="BP313" s="159">
        <f t="shared" ca="1" si="238"/>
        <v>0</v>
      </c>
      <c r="BQ313" s="159">
        <f t="shared" ca="1" si="239"/>
        <v>0</v>
      </c>
      <c r="BR313" s="159">
        <f t="shared" si="240"/>
        <v>1</v>
      </c>
      <c r="BS313" s="159" t="str">
        <f t="shared" si="241"/>
        <v>symbol</v>
      </c>
      <c r="BT313" s="157" t="str">
        <f ca="1">IF(scriv!V275&lt;&gt;"",scriv!V275,
IF(E313="",IFERROR(VLOOKUP(BL313,$AH$40:$BT$638,39,FALSE),$BT$36),
$BT$37))</f>
        <v>NodeSquare</v>
      </c>
      <c r="BU313" s="166">
        <f t="shared" ca="1" si="242"/>
        <v>2000</v>
      </c>
      <c r="BV313" s="166">
        <f t="shared" ca="1" si="243"/>
        <v>200</v>
      </c>
      <c r="BW313" s="166">
        <f t="shared" ca="1" si="244"/>
        <v>0</v>
      </c>
      <c r="BX313" s="166">
        <f t="shared" ca="1" si="245"/>
        <v>0</v>
      </c>
      <c r="BY313" s="180" t="str">
        <f t="shared" si="246"/>
        <v/>
      </c>
      <c r="BZ313" s="180" t="str">
        <f t="shared" si="247"/>
        <v/>
      </c>
      <c r="CA313" s="81" t="str">
        <f>IF(scriv!E275&lt;&gt;"",scriv!E275,"")</f>
        <v/>
      </c>
      <c r="CB313" s="82">
        <f t="shared" si="212"/>
        <v>0</v>
      </c>
      <c r="CC313" s="82">
        <f t="shared" si="248"/>
        <v>0</v>
      </c>
      <c r="CD313" s="82" t="str">
        <f t="shared" si="249"/>
        <v>-</v>
      </c>
      <c r="CE313" s="82" t="str">
        <f t="shared" si="250"/>
        <v>-</v>
      </c>
      <c r="CF313" s="82" t="str">
        <f t="shared" si="251"/>
        <v>-</v>
      </c>
      <c r="CG313" s="82" t="str">
        <f t="shared" si="252"/>
        <v>-</v>
      </c>
      <c r="CH313" s="82" t="str">
        <f t="shared" si="253"/>
        <v>-</v>
      </c>
      <c r="CI313" s="82" t="str">
        <f t="shared" si="254"/>
        <v>-</v>
      </c>
      <c r="CJ313" s="82" t="str">
        <f t="shared" si="255"/>
        <v>-</v>
      </c>
      <c r="CK313" s="82" t="str">
        <f t="shared" si="256"/>
        <v>-</v>
      </c>
    </row>
    <row r="314" spans="1:89" s="82" customFormat="1" ht="18" customHeight="1">
      <c r="A314" s="81" t="str">
        <f>scriv!AH276</f>
        <v/>
      </c>
      <c r="B314" s="81" t="str">
        <f>IF(scriv!D276&lt;&gt;"",scriv!D276,"")</f>
        <v/>
      </c>
      <c r="C314" s="81" t="str">
        <f>IF( scriv!AL276&lt;&gt;"", IF(D314&lt;&gt;"","connection ","")&amp;scriv!AL276,IF(D314&lt;&gt;"","connection",""))</f>
        <v/>
      </c>
      <c r="D314" s="82" t="str">
        <f>scriv!AJ276</f>
        <v/>
      </c>
      <c r="E314" s="82" t="str">
        <f>scriv!AK276</f>
        <v/>
      </c>
      <c r="F314" s="156">
        <f>ROW()</f>
        <v>314</v>
      </c>
      <c r="I314" s="81" t="str">
        <f>IF(scriv!AA276&lt;&gt;"",scriv!AA276,J314)</f>
        <v/>
      </c>
      <c r="J314" s="81" t="str">
        <f>IF(scriv!AB276&lt;&gt;"",scriv!AB276,"")</f>
        <v/>
      </c>
      <c r="K314" s="82" t="str">
        <f t="shared" si="213"/>
        <v>none</v>
      </c>
      <c r="L314" s="82" t="str">
        <f t="shared" si="214"/>
        <v>+++&amp;speakTT=</v>
      </c>
      <c r="M314" s="82" t="str">
        <f t="shared" si="211"/>
        <v>OpenClose</v>
      </c>
      <c r="N314" s="82" t="str">
        <f t="shared" si="215"/>
        <v/>
      </c>
      <c r="O314" s="119" t="str">
        <f t="shared" si="216"/>
        <v/>
      </c>
      <c r="P314" s="81" t="str">
        <f>IF(scriv!I276&lt;&gt;"",scriv!I276,"")</f>
        <v/>
      </c>
      <c r="Q314" s="81" t="str">
        <f>IF(scriv!J276&lt;&gt;"",scriv!J276,"")</f>
        <v/>
      </c>
      <c r="R314" s="81">
        <f>IF(scriv!K276&lt;&gt;"",scriv!K276,
IF(I314&lt;&gt;"",1,$R$36))</f>
        <v>0</v>
      </c>
      <c r="S314" s="81" t="str">
        <f>IF(scriv!L276&lt;&gt;"",scriv!L276,
IF(scriv!AB276&lt;&gt;"",$S$36,"none"))</f>
        <v>none</v>
      </c>
      <c r="T314" s="81" t="str">
        <f>IF(scriv!Q276&lt;&gt;"",scriv!Q276,"")</f>
        <v/>
      </c>
      <c r="U314" s="81" t="str">
        <f>IF(scriv!R276&lt;&gt;"",scriv!R276,"")</f>
        <v/>
      </c>
      <c r="V314" s="81" t="str">
        <f>IF(scriv!S276&lt;&gt;"",scriv!S276,"")</f>
        <v/>
      </c>
      <c r="W314" s="81" t="str">
        <f>IF(scriv!T276&lt;&gt;"",scriv!T276,"")</f>
        <v/>
      </c>
      <c r="X314" s="81" t="str">
        <f>IF($E314="",
( IF(scriv!AD276&lt;&gt;"", LEFT( scriv!AD276, FIND(",",scriv!AD276)-1) &amp; "=" &amp; $AH314 &amp; RIGHT( scriv!AD276, LEN(scriv!AD276) + 1 - FIND(",",scriv!AD276)),
  IF($X$36&lt;&gt;"",LEFT( X$36, FIND(",",X$36)-1) &amp; "=" &amp; $AH314 &amp; RIGHT( X$36, LEN(X$36) + 1 - FIND(",",X$36)),""))),
IF(scriv!M276&lt;&gt;"", LEFT( scriv!M276, FIND(",",scriv!M276)-1) &amp; "=" &amp; $AH314 &amp; RIGHT( scriv!M276, LEN(scriv!M276) + 1 - FIND(",",scriv!M276)),
LEFT( X$37, FIND(",",X$37)-1) &amp; "=" &amp; $AH314 &amp; RIGHT( X$37, LEN(X$37) + 1 - FIND(",",X$37))))</f>
        <v>fadeOn=,0.6</v>
      </c>
      <c r="Y314" s="81" t="str">
        <f>IF($E314="",
( IF(scriv!AE276&lt;&gt;"", LEFT( scriv!AE276, FIND(",",scriv!AE276)-1) &amp; "=" &amp; $AH314 &amp; RIGHT( scriv!AE276, LEN(scriv!AE276) + 1 - FIND(",",scriv!AE276)),
  IF($Y$36&lt;&gt;"",LEFT( Y$36, FIND(",",Y$36)-1) &amp; "=" &amp; $AH314 &amp; RIGHT( Y$36, LEN(Y$36) + 1 - FIND(",",Y$36)),""))),
IF(scriv!N276&lt;&gt;"", LEFT( scriv!N276, FIND(",",scriv!N276)-1) &amp; "=" &amp; $AH314 &amp; RIGHT( scriv!N276, LEN(scriv!N276) + 1 - FIND(",",scriv!N276)),
LEFT( Y$37, FIND(",",Y$37)-1) &amp; "=" &amp; $AH314 &amp; RIGHT( Y$37, LEN(Y$37) + 1 - FIND(",",Y$37))))</f>
        <v>fadeOff=,0.6</v>
      </c>
      <c r="Z314" s="81" t="str">
        <f>IF($E314="",
( IF(scriv!AF276&lt;&gt;"", LEFT( scriv!AF276, FIND(",",scriv!AF276)-1) &amp; "=" &amp; $AH314 &amp; RIGHT( scriv!AF276, LEN(scriv!AF276) + 1 - FIND(",",scriv!AF276)),
  IF($Z$36&lt;&gt;"",LEFT( Z$36, FIND(",",Z$36)-1) &amp; "=" &amp; $AH314 &amp; RIGHT( Z$36, LEN(Z$36) + 1 - FIND(",",Z$36)),""))),
IF(scriv!O276&lt;&gt;"", LEFT( scriv!O276, FIND(",",scriv!O276)-1) &amp; "=" &amp; $AH314 &amp; RIGHT( scriv!O276, LEN(scriv!O276) + 1 - FIND(",",scriv!O276)),
LEFT( Z$37, FIND(",",Z$37)-1) &amp; "=" &amp; $AH314 &amp; RIGHT( Z$37, LEN(Z$37) + 1 - FIND(",",Z$37))))</f>
        <v>drawOpen=,1.2</v>
      </c>
      <c r="AA314" s="81" t="str">
        <f>IF($E314="",
( IF(scriv!AG276&lt;&gt;"", LEFT( scriv!AG276, FIND(",",scriv!AG276)-1) &amp; "=" &amp; $AH314 &amp; RIGHT( scriv!AG276, LEN(scriv!AG276) + 1 - FIND(",",scriv!AG276)),
  IF($AA$36&lt;&gt;"",LEFT( AA$36, FIND(",",AA$36)-1) &amp; "=" &amp; $AH314 &amp; RIGHT( AA$36, LEN(AA$36) + 1 - FIND(",",AA$36)),""))),
IF(scriv!P276&lt;&gt;"", LEFT( scriv!P276, FIND(",",scriv!P276)-1) &amp; "=" &amp; $AH314 &amp; RIGHT( scriv!P276, LEN(scriv!P276) + 1 - FIND(",",scriv!P276)),
LEFT( AA$37, FIND(",",AA$37)-1) &amp; "=" &amp; $AH314 &amp; RIGHT( AA$37, LEN(AA$37) + 1 - FIND(",",AA$37))))</f>
        <v>drawClose=,1.2</v>
      </c>
      <c r="AB314" s="167" t="str">
        <f t="shared" si="210"/>
        <v>noTitle</v>
      </c>
      <c r="AC314" s="167"/>
      <c r="AD314" s="45"/>
      <c r="AE314" s="168"/>
      <c r="AF314" s="169">
        <f>IF(D314="",scriv!B276,"")</f>
        <v>0</v>
      </c>
      <c r="AG314" s="170" t="str">
        <f t="shared" si="217"/>
        <v/>
      </c>
      <c r="AH314" s="169" t="str">
        <f t="shared" si="218"/>
        <v/>
      </c>
      <c r="AI314" s="169" t="str">
        <f t="shared" si="219"/>
        <v/>
      </c>
      <c r="AJ314" s="86">
        <f>ROUNDDOWN( (LEN(scriv!B276)+1) / 2, 0 )</f>
        <v>0</v>
      </c>
      <c r="AK314" s="82">
        <f t="shared" si="220"/>
        <v>0</v>
      </c>
      <c r="AL314" s="82" t="str">
        <f t="shared" si="221"/>
        <v>-</v>
      </c>
      <c r="AM314" s="82" t="str">
        <f t="shared" si="222"/>
        <v>-</v>
      </c>
      <c r="AN314" s="82" t="str">
        <f t="shared" si="223"/>
        <v>-</v>
      </c>
      <c r="AO314" s="82" t="str">
        <f t="shared" si="224"/>
        <v>-</v>
      </c>
      <c r="AP314" s="82" t="str">
        <f t="shared" si="225"/>
        <v>-</v>
      </c>
      <c r="AQ314" s="82" t="str">
        <f t="shared" si="226"/>
        <v>-</v>
      </c>
      <c r="AR314" s="82" t="str">
        <f t="shared" si="227"/>
        <v>-</v>
      </c>
      <c r="AT314" s="82">
        <f t="shared" si="228"/>
        <v>10</v>
      </c>
      <c r="AU314" s="82" t="str">
        <f ca="1">IF(    MAX(OFFSET(AL314,0,0,MATCH("-",AL314:AL$638,0))) = 0,"",
IFERROR(MAX(OFFSET(AL314,0,0,MATCH("-",AL314:AL$638,0))),""))</f>
        <v/>
      </c>
      <c r="AV314" s="82" t="str">
        <f ca="1">IF(    MAX(OFFSET(AM314,0,0,MATCH("-",AM314:AM$638,0))) = 0,"",
IFERROR(MAX(OFFSET(AM314,0,0,MATCH("-",AM314:AM$638,0))),""))</f>
        <v/>
      </c>
      <c r="AW314" s="82" t="str">
        <f ca="1">IF(    MAX(OFFSET(AN314,0,0,MATCH("-",AN314:AN$638,0))) = 0,"",
IFERROR(MAX(OFFSET(AN314,0,0,MATCH("-",AN314:AN$638,0))),""))</f>
        <v/>
      </c>
      <c r="AX314" s="82" t="str">
        <f ca="1">IF(    MAX(OFFSET(AO314,0,0,MATCH("-",AO314:AO$638,0))) = 0,"",
IFERROR(MAX(OFFSET(AO314,0,0,MATCH("-",AO314:AO$638,0))),""))</f>
        <v/>
      </c>
      <c r="AY314" s="82" t="str">
        <f ca="1">IF(    MAX(OFFSET(AP314,0,0,MATCH("-",AP314:AP$638,0))) = 0,"",
IFERROR(MAX(OFFSET(AP314,0,0,MATCH("-",AP314:AP$638,0))),""))</f>
        <v/>
      </c>
      <c r="AZ314" s="82" t="str">
        <f ca="1">IF(    MAX(OFFSET(AQ314,0,0,MATCH("-",AQ314:AQ$638,0))) = 0,"",
IFERROR(MAX(OFFSET(AQ314,0,0,MATCH("-",AQ314:AQ$638,0))),""))</f>
        <v/>
      </c>
      <c r="BA314" s="82" t="str">
        <f ca="1">IF(    MAX(OFFSET(AR314,0,0,MATCH("-",AR314:AR$638,0))) = 0,"",
IFERROR(MAX(OFFSET(AR314,0,0,MATCH("-",AR314:AR$638,0))),""))</f>
        <v/>
      </c>
      <c r="BB314" s="112">
        <f t="shared" ca="1" si="229"/>
        <v>-198</v>
      </c>
      <c r="BC314" s="111" t="str">
        <f t="shared" ca="1" si="230"/>
        <v>Radius</v>
      </c>
      <c r="BD314" s="112">
        <f t="shared" ca="1" si="231"/>
        <v>0</v>
      </c>
      <c r="BE314" s="111">
        <f t="shared" ca="1" si="232"/>
        <v>200</v>
      </c>
      <c r="BF314" s="113" t="e">
        <f t="shared" ca="1" si="233"/>
        <v>#VALUE!</v>
      </c>
      <c r="BG314" s="113" t="e">
        <f t="shared" ca="1" si="234"/>
        <v>#VALUE!</v>
      </c>
      <c r="BH314" s="112">
        <f t="shared" ca="1" si="235"/>
        <v>2000</v>
      </c>
      <c r="BI314" s="112">
        <f t="shared" ca="1" si="236"/>
        <v>200</v>
      </c>
      <c r="BJ314" s="157"/>
      <c r="BK314" s="157"/>
      <c r="BL314" s="158" t="str">
        <f>scriv!AI276</f>
        <v/>
      </c>
      <c r="BM314" s="157"/>
      <c r="BN314" s="157" t="str">
        <f t="shared" si="237"/>
        <v>node</v>
      </c>
      <c r="BO314" s="157"/>
      <c r="BP314" s="159">
        <f t="shared" ca="1" si="238"/>
        <v>0</v>
      </c>
      <c r="BQ314" s="159">
        <f t="shared" ca="1" si="239"/>
        <v>0</v>
      </c>
      <c r="BR314" s="159">
        <f t="shared" si="240"/>
        <v>1</v>
      </c>
      <c r="BS314" s="159" t="str">
        <f t="shared" si="241"/>
        <v>symbol</v>
      </c>
      <c r="BT314" s="157" t="str">
        <f ca="1">IF(scriv!V276&lt;&gt;"",scriv!V276,
IF(E314="",IFERROR(VLOOKUP(BL314,$AH$40:$BT$638,39,FALSE),$BT$36),
$BT$37))</f>
        <v>NodeSquare</v>
      </c>
      <c r="BU314" s="166">
        <f t="shared" ca="1" si="242"/>
        <v>2000</v>
      </c>
      <c r="BV314" s="166">
        <f t="shared" ca="1" si="243"/>
        <v>200</v>
      </c>
      <c r="BW314" s="166">
        <f t="shared" ca="1" si="244"/>
        <v>0</v>
      </c>
      <c r="BX314" s="166">
        <f t="shared" ca="1" si="245"/>
        <v>0</v>
      </c>
      <c r="BY314" s="180" t="str">
        <f t="shared" si="246"/>
        <v/>
      </c>
      <c r="BZ314" s="180" t="str">
        <f t="shared" si="247"/>
        <v/>
      </c>
      <c r="CA314" s="81" t="str">
        <f>IF(scriv!E276&lt;&gt;"",scriv!E276,"")</f>
        <v/>
      </c>
      <c r="CB314" s="82">
        <f t="shared" si="212"/>
        <v>0</v>
      </c>
      <c r="CC314" s="82">
        <f t="shared" si="248"/>
        <v>0</v>
      </c>
      <c r="CD314" s="82" t="str">
        <f t="shared" si="249"/>
        <v>-</v>
      </c>
      <c r="CE314" s="82" t="str">
        <f t="shared" si="250"/>
        <v>-</v>
      </c>
      <c r="CF314" s="82" t="str">
        <f t="shared" si="251"/>
        <v>-</v>
      </c>
      <c r="CG314" s="82" t="str">
        <f t="shared" si="252"/>
        <v>-</v>
      </c>
      <c r="CH314" s="82" t="str">
        <f t="shared" si="253"/>
        <v>-</v>
      </c>
      <c r="CI314" s="82" t="str">
        <f t="shared" si="254"/>
        <v>-</v>
      </c>
      <c r="CJ314" s="82" t="str">
        <f t="shared" si="255"/>
        <v>-</v>
      </c>
      <c r="CK314" s="82" t="str">
        <f t="shared" si="256"/>
        <v>-</v>
      </c>
    </row>
    <row r="315" spans="1:89" s="82" customFormat="1" ht="18" customHeight="1">
      <c r="A315" s="81" t="str">
        <f>scriv!AH277</f>
        <v/>
      </c>
      <c r="B315" s="81" t="str">
        <f>IF(scriv!D277&lt;&gt;"",scriv!D277,"")</f>
        <v/>
      </c>
      <c r="C315" s="81" t="str">
        <f>IF( scriv!AL277&lt;&gt;"", IF(D315&lt;&gt;"","connection ","")&amp;scriv!AL277,IF(D315&lt;&gt;"","connection",""))</f>
        <v/>
      </c>
      <c r="D315" s="82" t="str">
        <f>scriv!AJ277</f>
        <v/>
      </c>
      <c r="E315" s="82" t="str">
        <f>scriv!AK277</f>
        <v/>
      </c>
      <c r="F315" s="156">
        <f>ROW()</f>
        <v>315</v>
      </c>
      <c r="I315" s="81" t="str">
        <f>IF(scriv!AA277&lt;&gt;"",scriv!AA277,J315)</f>
        <v/>
      </c>
      <c r="J315" s="81" t="str">
        <f>IF(scriv!AB277&lt;&gt;"",scriv!AB277,"")</f>
        <v/>
      </c>
      <c r="K315" s="82" t="str">
        <f t="shared" si="213"/>
        <v>none</v>
      </c>
      <c r="L315" s="82" t="str">
        <f t="shared" si="214"/>
        <v>+++&amp;speakTT=</v>
      </c>
      <c r="M315" s="82" t="str">
        <f t="shared" si="211"/>
        <v>OpenClose</v>
      </c>
      <c r="N315" s="82" t="str">
        <f t="shared" si="215"/>
        <v/>
      </c>
      <c r="O315" s="119" t="str">
        <f t="shared" si="216"/>
        <v/>
      </c>
      <c r="P315" s="81" t="str">
        <f>IF(scriv!I277&lt;&gt;"",scriv!I277,"")</f>
        <v/>
      </c>
      <c r="Q315" s="81" t="str">
        <f>IF(scriv!J277&lt;&gt;"",scriv!J277,"")</f>
        <v/>
      </c>
      <c r="R315" s="81">
        <f>IF(scriv!K277&lt;&gt;"",scriv!K277,
IF(I315&lt;&gt;"",1,$R$36))</f>
        <v>0</v>
      </c>
      <c r="S315" s="81" t="str">
        <f>IF(scriv!L277&lt;&gt;"",scriv!L277,
IF(scriv!AB277&lt;&gt;"",$S$36,"none"))</f>
        <v>none</v>
      </c>
      <c r="T315" s="81" t="str">
        <f>IF(scriv!Q277&lt;&gt;"",scriv!Q277,"")</f>
        <v/>
      </c>
      <c r="U315" s="81" t="str">
        <f>IF(scriv!R277&lt;&gt;"",scriv!R277,"")</f>
        <v/>
      </c>
      <c r="V315" s="81" t="str">
        <f>IF(scriv!S277&lt;&gt;"",scriv!S277,"")</f>
        <v/>
      </c>
      <c r="W315" s="81" t="str">
        <f>IF(scriv!T277&lt;&gt;"",scriv!T277,"")</f>
        <v/>
      </c>
      <c r="X315" s="81" t="str">
        <f>IF($E315="",
( IF(scriv!AD277&lt;&gt;"", LEFT( scriv!AD277, FIND(",",scriv!AD277)-1) &amp; "=" &amp; $AH315 &amp; RIGHT( scriv!AD277, LEN(scriv!AD277) + 1 - FIND(",",scriv!AD277)),
  IF($X$36&lt;&gt;"",LEFT( X$36, FIND(",",X$36)-1) &amp; "=" &amp; $AH315 &amp; RIGHT( X$36, LEN(X$36) + 1 - FIND(",",X$36)),""))),
IF(scriv!M277&lt;&gt;"", LEFT( scriv!M277, FIND(",",scriv!M277)-1) &amp; "=" &amp; $AH315 &amp; RIGHT( scriv!M277, LEN(scriv!M277) + 1 - FIND(",",scriv!M277)),
LEFT( X$37, FIND(",",X$37)-1) &amp; "=" &amp; $AH315 &amp; RIGHT( X$37, LEN(X$37) + 1 - FIND(",",X$37))))</f>
        <v>fadeOn=,0.6</v>
      </c>
      <c r="Y315" s="81" t="str">
        <f>IF($E315="",
( IF(scriv!AE277&lt;&gt;"", LEFT( scriv!AE277, FIND(",",scriv!AE277)-1) &amp; "=" &amp; $AH315 &amp; RIGHT( scriv!AE277, LEN(scriv!AE277) + 1 - FIND(",",scriv!AE277)),
  IF($Y$36&lt;&gt;"",LEFT( Y$36, FIND(",",Y$36)-1) &amp; "=" &amp; $AH315 &amp; RIGHT( Y$36, LEN(Y$36) + 1 - FIND(",",Y$36)),""))),
IF(scriv!N277&lt;&gt;"", LEFT( scriv!N277, FIND(",",scriv!N277)-1) &amp; "=" &amp; $AH315 &amp; RIGHT( scriv!N277, LEN(scriv!N277) + 1 - FIND(",",scriv!N277)),
LEFT( Y$37, FIND(",",Y$37)-1) &amp; "=" &amp; $AH315 &amp; RIGHT( Y$37, LEN(Y$37) + 1 - FIND(",",Y$37))))</f>
        <v>fadeOff=,0.6</v>
      </c>
      <c r="Z315" s="81" t="str">
        <f>IF($E315="",
( IF(scriv!AF277&lt;&gt;"", LEFT( scriv!AF277, FIND(",",scriv!AF277)-1) &amp; "=" &amp; $AH315 &amp; RIGHT( scriv!AF277, LEN(scriv!AF277) + 1 - FIND(",",scriv!AF277)),
  IF($Z$36&lt;&gt;"",LEFT( Z$36, FIND(",",Z$36)-1) &amp; "=" &amp; $AH315 &amp; RIGHT( Z$36, LEN(Z$36) + 1 - FIND(",",Z$36)),""))),
IF(scriv!O277&lt;&gt;"", LEFT( scriv!O277, FIND(",",scriv!O277)-1) &amp; "=" &amp; $AH315 &amp; RIGHT( scriv!O277, LEN(scriv!O277) + 1 - FIND(",",scriv!O277)),
LEFT( Z$37, FIND(",",Z$37)-1) &amp; "=" &amp; $AH315 &amp; RIGHT( Z$37, LEN(Z$37) + 1 - FIND(",",Z$37))))</f>
        <v>drawOpen=,1.2</v>
      </c>
      <c r="AA315" s="81" t="str">
        <f>IF($E315="",
( IF(scriv!AG277&lt;&gt;"", LEFT( scriv!AG277, FIND(",",scriv!AG277)-1) &amp; "=" &amp; $AH315 &amp; RIGHT( scriv!AG277, LEN(scriv!AG277) + 1 - FIND(",",scriv!AG277)),
  IF($AA$36&lt;&gt;"",LEFT( AA$36, FIND(",",AA$36)-1) &amp; "=" &amp; $AH315 &amp; RIGHT( AA$36, LEN(AA$36) + 1 - FIND(",",AA$36)),""))),
IF(scriv!P277&lt;&gt;"", LEFT( scriv!P277, FIND(",",scriv!P277)-1) &amp; "=" &amp; $AH315 &amp; RIGHT( scriv!P277, LEN(scriv!P277) + 1 - FIND(",",scriv!P277)),
LEFT( AA$37, FIND(",",AA$37)-1) &amp; "=" &amp; $AH315 &amp; RIGHT( AA$37, LEN(AA$37) + 1 - FIND(",",AA$37))))</f>
        <v>drawClose=,1.2</v>
      </c>
      <c r="AB315" s="167" t="str">
        <f t="shared" si="210"/>
        <v>noTitle</v>
      </c>
      <c r="AC315" s="167"/>
      <c r="AD315" s="45"/>
      <c r="AE315" s="168"/>
      <c r="AF315" s="169">
        <f>IF(D315="",scriv!B277,"")</f>
        <v>0</v>
      </c>
      <c r="AG315" s="170" t="str">
        <f t="shared" si="217"/>
        <v/>
      </c>
      <c r="AH315" s="169" t="str">
        <f t="shared" si="218"/>
        <v/>
      </c>
      <c r="AI315" s="169" t="str">
        <f t="shared" si="219"/>
        <v/>
      </c>
      <c r="AJ315" s="86">
        <f>ROUNDDOWN( (LEN(scriv!B277)+1) / 2, 0 )</f>
        <v>0</v>
      </c>
      <c r="AK315" s="82">
        <f t="shared" si="220"/>
        <v>0</v>
      </c>
      <c r="AL315" s="82" t="str">
        <f t="shared" si="221"/>
        <v>-</v>
      </c>
      <c r="AM315" s="82" t="str">
        <f t="shared" si="222"/>
        <v>-</v>
      </c>
      <c r="AN315" s="82" t="str">
        <f t="shared" si="223"/>
        <v>-</v>
      </c>
      <c r="AO315" s="82" t="str">
        <f t="shared" si="224"/>
        <v>-</v>
      </c>
      <c r="AP315" s="82" t="str">
        <f t="shared" si="225"/>
        <v>-</v>
      </c>
      <c r="AQ315" s="82" t="str">
        <f t="shared" si="226"/>
        <v>-</v>
      </c>
      <c r="AR315" s="82" t="str">
        <f t="shared" si="227"/>
        <v>-</v>
      </c>
      <c r="AT315" s="82">
        <f t="shared" si="228"/>
        <v>10</v>
      </c>
      <c r="AU315" s="82" t="str">
        <f ca="1">IF(    MAX(OFFSET(AL315,0,0,MATCH("-",AL315:AL$638,0))) = 0,"",
IFERROR(MAX(OFFSET(AL315,0,0,MATCH("-",AL315:AL$638,0))),""))</f>
        <v/>
      </c>
      <c r="AV315" s="82" t="str">
        <f ca="1">IF(    MAX(OFFSET(AM315,0,0,MATCH("-",AM315:AM$638,0))) = 0,"",
IFERROR(MAX(OFFSET(AM315,0,0,MATCH("-",AM315:AM$638,0))),""))</f>
        <v/>
      </c>
      <c r="AW315" s="82" t="str">
        <f ca="1">IF(    MAX(OFFSET(AN315,0,0,MATCH("-",AN315:AN$638,0))) = 0,"",
IFERROR(MAX(OFFSET(AN315,0,0,MATCH("-",AN315:AN$638,0))),""))</f>
        <v/>
      </c>
      <c r="AX315" s="82" t="str">
        <f ca="1">IF(    MAX(OFFSET(AO315,0,0,MATCH("-",AO315:AO$638,0))) = 0,"",
IFERROR(MAX(OFFSET(AO315,0,0,MATCH("-",AO315:AO$638,0))),""))</f>
        <v/>
      </c>
      <c r="AY315" s="82" t="str">
        <f ca="1">IF(    MAX(OFFSET(AP315,0,0,MATCH("-",AP315:AP$638,0))) = 0,"",
IFERROR(MAX(OFFSET(AP315,0,0,MATCH("-",AP315:AP$638,0))),""))</f>
        <v/>
      </c>
      <c r="AZ315" s="82" t="str">
        <f ca="1">IF(    MAX(OFFSET(AQ315,0,0,MATCH("-",AQ315:AQ$638,0))) = 0,"",
IFERROR(MAX(OFFSET(AQ315,0,0,MATCH("-",AQ315:AQ$638,0))),""))</f>
        <v/>
      </c>
      <c r="BA315" s="82" t="str">
        <f ca="1">IF(    MAX(OFFSET(AR315,0,0,MATCH("-",AR315:AR$638,0))) = 0,"",
IFERROR(MAX(OFFSET(AR315,0,0,MATCH("-",AR315:AR$638,0))),""))</f>
        <v/>
      </c>
      <c r="BB315" s="112">
        <f t="shared" ca="1" si="229"/>
        <v>-198</v>
      </c>
      <c r="BC315" s="111" t="str">
        <f t="shared" ca="1" si="230"/>
        <v>Radius</v>
      </c>
      <c r="BD315" s="112">
        <f t="shared" ca="1" si="231"/>
        <v>0</v>
      </c>
      <c r="BE315" s="111">
        <f t="shared" ca="1" si="232"/>
        <v>200</v>
      </c>
      <c r="BF315" s="113" t="e">
        <f t="shared" ca="1" si="233"/>
        <v>#VALUE!</v>
      </c>
      <c r="BG315" s="113" t="e">
        <f t="shared" ca="1" si="234"/>
        <v>#VALUE!</v>
      </c>
      <c r="BH315" s="112">
        <f t="shared" ca="1" si="235"/>
        <v>2000</v>
      </c>
      <c r="BI315" s="112">
        <f t="shared" ca="1" si="236"/>
        <v>200</v>
      </c>
      <c r="BJ315" s="157"/>
      <c r="BK315" s="157"/>
      <c r="BL315" s="158" t="str">
        <f>scriv!AI277</f>
        <v/>
      </c>
      <c r="BM315" s="157"/>
      <c r="BN315" s="157" t="str">
        <f t="shared" si="237"/>
        <v>node</v>
      </c>
      <c r="BO315" s="157"/>
      <c r="BP315" s="159">
        <f t="shared" ca="1" si="238"/>
        <v>0</v>
      </c>
      <c r="BQ315" s="159">
        <f t="shared" ca="1" si="239"/>
        <v>0</v>
      </c>
      <c r="BR315" s="159">
        <f t="shared" si="240"/>
        <v>1</v>
      </c>
      <c r="BS315" s="159" t="str">
        <f t="shared" si="241"/>
        <v>symbol</v>
      </c>
      <c r="BT315" s="157" t="str">
        <f ca="1">IF(scriv!V277&lt;&gt;"",scriv!V277,
IF(E315="",IFERROR(VLOOKUP(BL315,$AH$40:$BT$638,39,FALSE),$BT$36),
$BT$37))</f>
        <v>NodeSquare</v>
      </c>
      <c r="BU315" s="166">
        <f t="shared" ca="1" si="242"/>
        <v>2000</v>
      </c>
      <c r="BV315" s="166">
        <f t="shared" ca="1" si="243"/>
        <v>200</v>
      </c>
      <c r="BW315" s="166">
        <f t="shared" ca="1" si="244"/>
        <v>0</v>
      </c>
      <c r="BX315" s="166">
        <f t="shared" ca="1" si="245"/>
        <v>0</v>
      </c>
      <c r="BY315" s="180" t="str">
        <f t="shared" si="246"/>
        <v/>
      </c>
      <c r="BZ315" s="180" t="str">
        <f t="shared" si="247"/>
        <v/>
      </c>
      <c r="CA315" s="81" t="str">
        <f>IF(scriv!E277&lt;&gt;"",scriv!E277,"")</f>
        <v/>
      </c>
      <c r="CB315" s="82">
        <f t="shared" si="212"/>
        <v>0</v>
      </c>
      <c r="CC315" s="82">
        <f t="shared" si="248"/>
        <v>0</v>
      </c>
      <c r="CD315" s="82" t="str">
        <f t="shared" si="249"/>
        <v>-</v>
      </c>
      <c r="CE315" s="82" t="str">
        <f t="shared" si="250"/>
        <v>-</v>
      </c>
      <c r="CF315" s="82" t="str">
        <f t="shared" si="251"/>
        <v>-</v>
      </c>
      <c r="CG315" s="82" t="str">
        <f t="shared" si="252"/>
        <v>-</v>
      </c>
      <c r="CH315" s="82" t="str">
        <f t="shared" si="253"/>
        <v>-</v>
      </c>
      <c r="CI315" s="82" t="str">
        <f t="shared" si="254"/>
        <v>-</v>
      </c>
      <c r="CJ315" s="82" t="str">
        <f t="shared" si="255"/>
        <v>-</v>
      </c>
      <c r="CK315" s="82" t="str">
        <f t="shared" si="256"/>
        <v>-</v>
      </c>
    </row>
    <row r="316" spans="1:89" s="82" customFormat="1" ht="18" customHeight="1">
      <c r="A316" s="81" t="str">
        <f>scriv!AH278</f>
        <v/>
      </c>
      <c r="B316" s="81" t="str">
        <f>IF(scriv!D278&lt;&gt;"",scriv!D278,"")</f>
        <v/>
      </c>
      <c r="C316" s="81" t="str">
        <f>IF( scriv!AL278&lt;&gt;"", IF(D316&lt;&gt;"","connection ","")&amp;scriv!AL278,IF(D316&lt;&gt;"","connection",""))</f>
        <v/>
      </c>
      <c r="D316" s="82" t="str">
        <f>scriv!AJ278</f>
        <v/>
      </c>
      <c r="E316" s="82" t="str">
        <f>scriv!AK278</f>
        <v/>
      </c>
      <c r="F316" s="156">
        <f>ROW()</f>
        <v>316</v>
      </c>
      <c r="I316" s="81" t="str">
        <f>IF(scriv!AA278&lt;&gt;"",scriv!AA278,J316)</f>
        <v/>
      </c>
      <c r="J316" s="81" t="str">
        <f>IF(scriv!AB278&lt;&gt;"",scriv!AB278,"")</f>
        <v/>
      </c>
      <c r="K316" s="82" t="str">
        <f t="shared" si="213"/>
        <v>none</v>
      </c>
      <c r="L316" s="82" t="str">
        <f t="shared" si="214"/>
        <v>+++&amp;speakTT=</v>
      </c>
      <c r="M316" s="82" t="str">
        <f t="shared" si="211"/>
        <v>OpenClose</v>
      </c>
      <c r="N316" s="82" t="str">
        <f t="shared" si="215"/>
        <v/>
      </c>
      <c r="O316" s="119" t="str">
        <f t="shared" si="216"/>
        <v/>
      </c>
      <c r="P316" s="81" t="str">
        <f>IF(scriv!I278&lt;&gt;"",scriv!I278,"")</f>
        <v/>
      </c>
      <c r="Q316" s="81" t="str">
        <f>IF(scriv!J278&lt;&gt;"",scriv!J278,"")</f>
        <v/>
      </c>
      <c r="R316" s="81">
        <f>IF(scriv!K278&lt;&gt;"",scriv!K278,
IF(I316&lt;&gt;"",1,$R$36))</f>
        <v>0</v>
      </c>
      <c r="S316" s="81" t="str">
        <f>IF(scriv!L278&lt;&gt;"",scriv!L278,
IF(scriv!AB278&lt;&gt;"",$S$36,"none"))</f>
        <v>none</v>
      </c>
      <c r="T316" s="81" t="str">
        <f>IF(scriv!Q278&lt;&gt;"",scriv!Q278,"")</f>
        <v/>
      </c>
      <c r="U316" s="81" t="str">
        <f>IF(scriv!R278&lt;&gt;"",scriv!R278,"")</f>
        <v/>
      </c>
      <c r="V316" s="81" t="str">
        <f>IF(scriv!S278&lt;&gt;"",scriv!S278,"")</f>
        <v/>
      </c>
      <c r="W316" s="81" t="str">
        <f>IF(scriv!T278&lt;&gt;"",scriv!T278,"")</f>
        <v/>
      </c>
      <c r="X316" s="81" t="str">
        <f>IF($E316="",
( IF(scriv!AD278&lt;&gt;"", LEFT( scriv!AD278, FIND(",",scriv!AD278)-1) &amp; "=" &amp; $AH316 &amp; RIGHT( scriv!AD278, LEN(scriv!AD278) + 1 - FIND(",",scriv!AD278)),
  IF($X$36&lt;&gt;"",LEFT( X$36, FIND(",",X$36)-1) &amp; "=" &amp; $AH316 &amp; RIGHT( X$36, LEN(X$36) + 1 - FIND(",",X$36)),""))),
IF(scriv!M278&lt;&gt;"", LEFT( scriv!M278, FIND(",",scriv!M278)-1) &amp; "=" &amp; $AH316 &amp; RIGHT( scriv!M278, LEN(scriv!M278) + 1 - FIND(",",scriv!M278)),
LEFT( X$37, FIND(",",X$37)-1) &amp; "=" &amp; $AH316 &amp; RIGHT( X$37, LEN(X$37) + 1 - FIND(",",X$37))))</f>
        <v>fadeOn=,0.6</v>
      </c>
      <c r="Y316" s="81" t="str">
        <f>IF($E316="",
( IF(scriv!AE278&lt;&gt;"", LEFT( scriv!AE278, FIND(",",scriv!AE278)-1) &amp; "=" &amp; $AH316 &amp; RIGHT( scriv!AE278, LEN(scriv!AE278) + 1 - FIND(",",scriv!AE278)),
  IF($Y$36&lt;&gt;"",LEFT( Y$36, FIND(",",Y$36)-1) &amp; "=" &amp; $AH316 &amp; RIGHT( Y$36, LEN(Y$36) + 1 - FIND(",",Y$36)),""))),
IF(scriv!N278&lt;&gt;"", LEFT( scriv!N278, FIND(",",scriv!N278)-1) &amp; "=" &amp; $AH316 &amp; RIGHT( scriv!N278, LEN(scriv!N278) + 1 - FIND(",",scriv!N278)),
LEFT( Y$37, FIND(",",Y$37)-1) &amp; "=" &amp; $AH316 &amp; RIGHT( Y$37, LEN(Y$37) + 1 - FIND(",",Y$37))))</f>
        <v>fadeOff=,0.6</v>
      </c>
      <c r="Z316" s="81" t="str">
        <f>IF($E316="",
( IF(scriv!AF278&lt;&gt;"", LEFT( scriv!AF278, FIND(",",scriv!AF278)-1) &amp; "=" &amp; $AH316 &amp; RIGHT( scriv!AF278, LEN(scriv!AF278) + 1 - FIND(",",scriv!AF278)),
  IF($Z$36&lt;&gt;"",LEFT( Z$36, FIND(",",Z$36)-1) &amp; "=" &amp; $AH316 &amp; RIGHT( Z$36, LEN(Z$36) + 1 - FIND(",",Z$36)),""))),
IF(scriv!O278&lt;&gt;"", LEFT( scriv!O278, FIND(",",scriv!O278)-1) &amp; "=" &amp; $AH316 &amp; RIGHT( scriv!O278, LEN(scriv!O278) + 1 - FIND(",",scriv!O278)),
LEFT( Z$37, FIND(",",Z$37)-1) &amp; "=" &amp; $AH316 &amp; RIGHT( Z$37, LEN(Z$37) + 1 - FIND(",",Z$37))))</f>
        <v>drawOpen=,1.2</v>
      </c>
      <c r="AA316" s="81" t="str">
        <f>IF($E316="",
( IF(scriv!AG278&lt;&gt;"", LEFT( scriv!AG278, FIND(",",scriv!AG278)-1) &amp; "=" &amp; $AH316 &amp; RIGHT( scriv!AG278, LEN(scriv!AG278) + 1 - FIND(",",scriv!AG278)),
  IF($AA$36&lt;&gt;"",LEFT( AA$36, FIND(",",AA$36)-1) &amp; "=" &amp; $AH316 &amp; RIGHT( AA$36, LEN(AA$36) + 1 - FIND(",",AA$36)),""))),
IF(scriv!P278&lt;&gt;"", LEFT( scriv!P278, FIND(",",scriv!P278)-1) &amp; "=" &amp; $AH316 &amp; RIGHT( scriv!P278, LEN(scriv!P278) + 1 - FIND(",",scriv!P278)),
LEFT( AA$37, FIND(",",AA$37)-1) &amp; "=" &amp; $AH316 &amp; RIGHT( AA$37, LEN(AA$37) + 1 - FIND(",",AA$37))))</f>
        <v>drawClose=,1.2</v>
      </c>
      <c r="AB316" s="167" t="str">
        <f t="shared" si="210"/>
        <v>noTitle</v>
      </c>
      <c r="AC316" s="167"/>
      <c r="AD316" s="45"/>
      <c r="AE316" s="168"/>
      <c r="AF316" s="169">
        <f>IF(D316="",scriv!B278,"")</f>
        <v>0</v>
      </c>
      <c r="AG316" s="170" t="str">
        <f t="shared" si="217"/>
        <v/>
      </c>
      <c r="AH316" s="169" t="str">
        <f t="shared" si="218"/>
        <v/>
      </c>
      <c r="AI316" s="169" t="str">
        <f t="shared" si="219"/>
        <v/>
      </c>
      <c r="AJ316" s="86">
        <f>ROUNDDOWN( (LEN(scriv!B278)+1) / 2, 0 )</f>
        <v>0</v>
      </c>
      <c r="AK316" s="82">
        <f t="shared" si="220"/>
        <v>0</v>
      </c>
      <c r="AL316" s="82" t="str">
        <f t="shared" si="221"/>
        <v>-</v>
      </c>
      <c r="AM316" s="82" t="str">
        <f t="shared" si="222"/>
        <v>-</v>
      </c>
      <c r="AN316" s="82" t="str">
        <f t="shared" si="223"/>
        <v>-</v>
      </c>
      <c r="AO316" s="82" t="str">
        <f t="shared" si="224"/>
        <v>-</v>
      </c>
      <c r="AP316" s="82" t="str">
        <f t="shared" si="225"/>
        <v>-</v>
      </c>
      <c r="AQ316" s="82" t="str">
        <f t="shared" si="226"/>
        <v>-</v>
      </c>
      <c r="AR316" s="82" t="str">
        <f t="shared" si="227"/>
        <v>-</v>
      </c>
      <c r="AT316" s="82">
        <f t="shared" si="228"/>
        <v>10</v>
      </c>
      <c r="AU316" s="82" t="str">
        <f ca="1">IF(    MAX(OFFSET(AL316,0,0,MATCH("-",AL316:AL$638,0))) = 0,"",
IFERROR(MAX(OFFSET(AL316,0,0,MATCH("-",AL316:AL$638,0))),""))</f>
        <v/>
      </c>
      <c r="AV316" s="82" t="str">
        <f ca="1">IF(    MAX(OFFSET(AM316,0,0,MATCH("-",AM316:AM$638,0))) = 0,"",
IFERROR(MAX(OFFSET(AM316,0,0,MATCH("-",AM316:AM$638,0))),""))</f>
        <v/>
      </c>
      <c r="AW316" s="82" t="str">
        <f ca="1">IF(    MAX(OFFSET(AN316,0,0,MATCH("-",AN316:AN$638,0))) = 0,"",
IFERROR(MAX(OFFSET(AN316,0,0,MATCH("-",AN316:AN$638,0))),""))</f>
        <v/>
      </c>
      <c r="AX316" s="82" t="str">
        <f ca="1">IF(    MAX(OFFSET(AO316,0,0,MATCH("-",AO316:AO$638,0))) = 0,"",
IFERROR(MAX(OFFSET(AO316,0,0,MATCH("-",AO316:AO$638,0))),""))</f>
        <v/>
      </c>
      <c r="AY316" s="82" t="str">
        <f ca="1">IF(    MAX(OFFSET(AP316,0,0,MATCH("-",AP316:AP$638,0))) = 0,"",
IFERROR(MAX(OFFSET(AP316,0,0,MATCH("-",AP316:AP$638,0))),""))</f>
        <v/>
      </c>
      <c r="AZ316" s="82" t="str">
        <f ca="1">IF(    MAX(OFFSET(AQ316,0,0,MATCH("-",AQ316:AQ$638,0))) = 0,"",
IFERROR(MAX(OFFSET(AQ316,0,0,MATCH("-",AQ316:AQ$638,0))),""))</f>
        <v/>
      </c>
      <c r="BA316" s="82" t="str">
        <f ca="1">IF(    MAX(OFFSET(AR316,0,0,MATCH("-",AR316:AR$638,0))) = 0,"",
IFERROR(MAX(OFFSET(AR316,0,0,MATCH("-",AR316:AR$638,0))),""))</f>
        <v/>
      </c>
      <c r="BB316" s="112">
        <f t="shared" ca="1" si="229"/>
        <v>-198</v>
      </c>
      <c r="BC316" s="111" t="str">
        <f t="shared" ca="1" si="230"/>
        <v>Radius</v>
      </c>
      <c r="BD316" s="112">
        <f t="shared" ca="1" si="231"/>
        <v>0</v>
      </c>
      <c r="BE316" s="111">
        <f t="shared" ca="1" si="232"/>
        <v>200</v>
      </c>
      <c r="BF316" s="113" t="e">
        <f t="shared" ca="1" si="233"/>
        <v>#VALUE!</v>
      </c>
      <c r="BG316" s="113" t="e">
        <f t="shared" ca="1" si="234"/>
        <v>#VALUE!</v>
      </c>
      <c r="BH316" s="112">
        <f t="shared" ca="1" si="235"/>
        <v>2000</v>
      </c>
      <c r="BI316" s="112">
        <f t="shared" ca="1" si="236"/>
        <v>200</v>
      </c>
      <c r="BJ316" s="157"/>
      <c r="BK316" s="157"/>
      <c r="BL316" s="158" t="str">
        <f>scriv!AI278</f>
        <v/>
      </c>
      <c r="BM316" s="157"/>
      <c r="BN316" s="157" t="str">
        <f t="shared" si="237"/>
        <v>node</v>
      </c>
      <c r="BO316" s="157"/>
      <c r="BP316" s="159">
        <f t="shared" ca="1" si="238"/>
        <v>0</v>
      </c>
      <c r="BQ316" s="159">
        <f t="shared" ca="1" si="239"/>
        <v>0</v>
      </c>
      <c r="BR316" s="159">
        <f t="shared" si="240"/>
        <v>1</v>
      </c>
      <c r="BS316" s="159" t="str">
        <f t="shared" si="241"/>
        <v>symbol</v>
      </c>
      <c r="BT316" s="157" t="str">
        <f ca="1">IF(scriv!V278&lt;&gt;"",scriv!V278,
IF(E316="",IFERROR(VLOOKUP(BL316,$AH$40:$BT$638,39,FALSE),$BT$36),
$BT$37))</f>
        <v>NodeSquare</v>
      </c>
      <c r="BU316" s="166">
        <f t="shared" ca="1" si="242"/>
        <v>2000</v>
      </c>
      <c r="BV316" s="166">
        <f t="shared" ca="1" si="243"/>
        <v>200</v>
      </c>
      <c r="BW316" s="166">
        <f t="shared" ca="1" si="244"/>
        <v>0</v>
      </c>
      <c r="BX316" s="166">
        <f t="shared" ca="1" si="245"/>
        <v>0</v>
      </c>
      <c r="BY316" s="180" t="str">
        <f t="shared" si="246"/>
        <v/>
      </c>
      <c r="BZ316" s="180" t="str">
        <f t="shared" si="247"/>
        <v/>
      </c>
      <c r="CA316" s="81" t="str">
        <f>IF(scriv!E278&lt;&gt;"",scriv!E278,"")</f>
        <v/>
      </c>
      <c r="CB316" s="82">
        <f t="shared" si="212"/>
        <v>0</v>
      </c>
      <c r="CC316" s="82">
        <f t="shared" si="248"/>
        <v>0</v>
      </c>
      <c r="CD316" s="82" t="str">
        <f t="shared" si="249"/>
        <v>-</v>
      </c>
      <c r="CE316" s="82" t="str">
        <f t="shared" si="250"/>
        <v>-</v>
      </c>
      <c r="CF316" s="82" t="str">
        <f t="shared" si="251"/>
        <v>-</v>
      </c>
      <c r="CG316" s="82" t="str">
        <f t="shared" si="252"/>
        <v>-</v>
      </c>
      <c r="CH316" s="82" t="str">
        <f t="shared" si="253"/>
        <v>-</v>
      </c>
      <c r="CI316" s="82" t="str">
        <f t="shared" si="254"/>
        <v>-</v>
      </c>
      <c r="CJ316" s="82" t="str">
        <f t="shared" si="255"/>
        <v>-</v>
      </c>
      <c r="CK316" s="82" t="str">
        <f t="shared" si="256"/>
        <v>-</v>
      </c>
    </row>
    <row r="317" spans="1:89" s="82" customFormat="1" ht="18" customHeight="1">
      <c r="A317" s="81" t="str">
        <f>scriv!AH279</f>
        <v/>
      </c>
      <c r="B317" s="81" t="str">
        <f>IF(scriv!D279&lt;&gt;"",scriv!D279,"")</f>
        <v/>
      </c>
      <c r="C317" s="81" t="str">
        <f>IF( scriv!AL279&lt;&gt;"", IF(D317&lt;&gt;"","connection ","")&amp;scriv!AL279,IF(D317&lt;&gt;"","connection",""))</f>
        <v/>
      </c>
      <c r="D317" s="82" t="str">
        <f>scriv!AJ279</f>
        <v/>
      </c>
      <c r="E317" s="82" t="str">
        <f>scriv!AK279</f>
        <v/>
      </c>
      <c r="F317" s="156">
        <f>ROW()</f>
        <v>317</v>
      </c>
      <c r="I317" s="81" t="str">
        <f>IF(scriv!AA279&lt;&gt;"",scriv!AA279,J317)</f>
        <v/>
      </c>
      <c r="J317" s="81" t="str">
        <f>IF(scriv!AB279&lt;&gt;"",scriv!AB279,"")</f>
        <v/>
      </c>
      <c r="K317" s="82" t="str">
        <f t="shared" si="213"/>
        <v>none</v>
      </c>
      <c r="L317" s="82" t="str">
        <f t="shared" si="214"/>
        <v>+++&amp;speakTT=</v>
      </c>
      <c r="M317" s="82" t="str">
        <f t="shared" si="211"/>
        <v>OpenClose</v>
      </c>
      <c r="N317" s="82" t="str">
        <f t="shared" si="215"/>
        <v/>
      </c>
      <c r="O317" s="119" t="str">
        <f t="shared" si="216"/>
        <v/>
      </c>
      <c r="P317" s="81" t="str">
        <f>IF(scriv!I279&lt;&gt;"",scriv!I279,"")</f>
        <v/>
      </c>
      <c r="Q317" s="81" t="str">
        <f>IF(scriv!J279&lt;&gt;"",scriv!J279,"")</f>
        <v/>
      </c>
      <c r="R317" s="81">
        <f>IF(scriv!K279&lt;&gt;"",scriv!K279,
IF(I317&lt;&gt;"",1,$R$36))</f>
        <v>0</v>
      </c>
      <c r="S317" s="81" t="str">
        <f>IF(scriv!L279&lt;&gt;"",scriv!L279,
IF(scriv!AB279&lt;&gt;"",$S$36,"none"))</f>
        <v>none</v>
      </c>
      <c r="T317" s="81" t="str">
        <f>IF(scriv!Q279&lt;&gt;"",scriv!Q279,"")</f>
        <v/>
      </c>
      <c r="U317" s="81" t="str">
        <f>IF(scriv!R279&lt;&gt;"",scriv!R279,"")</f>
        <v/>
      </c>
      <c r="V317" s="81" t="str">
        <f>IF(scriv!S279&lt;&gt;"",scriv!S279,"")</f>
        <v/>
      </c>
      <c r="W317" s="81" t="str">
        <f>IF(scriv!T279&lt;&gt;"",scriv!T279,"")</f>
        <v/>
      </c>
      <c r="X317" s="81" t="str">
        <f>IF($E317="",
( IF(scriv!AD279&lt;&gt;"", LEFT( scriv!AD279, FIND(",",scriv!AD279)-1) &amp; "=" &amp; $AH317 &amp; RIGHT( scriv!AD279, LEN(scriv!AD279) + 1 - FIND(",",scriv!AD279)),
  IF($X$36&lt;&gt;"",LEFT( X$36, FIND(",",X$36)-1) &amp; "=" &amp; $AH317 &amp; RIGHT( X$36, LEN(X$36) + 1 - FIND(",",X$36)),""))),
IF(scriv!M279&lt;&gt;"", LEFT( scriv!M279, FIND(",",scriv!M279)-1) &amp; "=" &amp; $AH317 &amp; RIGHT( scriv!M279, LEN(scriv!M279) + 1 - FIND(",",scriv!M279)),
LEFT( X$37, FIND(",",X$37)-1) &amp; "=" &amp; $AH317 &amp; RIGHT( X$37, LEN(X$37) + 1 - FIND(",",X$37))))</f>
        <v>fadeOn=,0.6</v>
      </c>
      <c r="Y317" s="81" t="str">
        <f>IF($E317="",
( IF(scriv!AE279&lt;&gt;"", LEFT( scriv!AE279, FIND(",",scriv!AE279)-1) &amp; "=" &amp; $AH317 &amp; RIGHT( scriv!AE279, LEN(scriv!AE279) + 1 - FIND(",",scriv!AE279)),
  IF($Y$36&lt;&gt;"",LEFT( Y$36, FIND(",",Y$36)-1) &amp; "=" &amp; $AH317 &amp; RIGHT( Y$36, LEN(Y$36) + 1 - FIND(",",Y$36)),""))),
IF(scriv!N279&lt;&gt;"", LEFT( scriv!N279, FIND(",",scriv!N279)-1) &amp; "=" &amp; $AH317 &amp; RIGHT( scriv!N279, LEN(scriv!N279) + 1 - FIND(",",scriv!N279)),
LEFT( Y$37, FIND(",",Y$37)-1) &amp; "=" &amp; $AH317 &amp; RIGHT( Y$37, LEN(Y$37) + 1 - FIND(",",Y$37))))</f>
        <v>fadeOff=,0.6</v>
      </c>
      <c r="Z317" s="81" t="str">
        <f>IF($E317="",
( IF(scriv!AF279&lt;&gt;"", LEFT( scriv!AF279, FIND(",",scriv!AF279)-1) &amp; "=" &amp; $AH317 &amp; RIGHT( scriv!AF279, LEN(scriv!AF279) + 1 - FIND(",",scriv!AF279)),
  IF($Z$36&lt;&gt;"",LEFT( Z$36, FIND(",",Z$36)-1) &amp; "=" &amp; $AH317 &amp; RIGHT( Z$36, LEN(Z$36) + 1 - FIND(",",Z$36)),""))),
IF(scriv!O279&lt;&gt;"", LEFT( scriv!O279, FIND(",",scriv!O279)-1) &amp; "=" &amp; $AH317 &amp; RIGHT( scriv!O279, LEN(scriv!O279) + 1 - FIND(",",scriv!O279)),
LEFT( Z$37, FIND(",",Z$37)-1) &amp; "=" &amp; $AH317 &amp; RIGHT( Z$37, LEN(Z$37) + 1 - FIND(",",Z$37))))</f>
        <v>drawOpen=,1.2</v>
      </c>
      <c r="AA317" s="81" t="str">
        <f>IF($E317="",
( IF(scriv!AG279&lt;&gt;"", LEFT( scriv!AG279, FIND(",",scriv!AG279)-1) &amp; "=" &amp; $AH317 &amp; RIGHT( scriv!AG279, LEN(scriv!AG279) + 1 - FIND(",",scriv!AG279)),
  IF($AA$36&lt;&gt;"",LEFT( AA$36, FIND(",",AA$36)-1) &amp; "=" &amp; $AH317 &amp; RIGHT( AA$36, LEN(AA$36) + 1 - FIND(",",AA$36)),""))),
IF(scriv!P279&lt;&gt;"", LEFT( scriv!P279, FIND(",",scriv!P279)-1) &amp; "=" &amp; $AH317 &amp; RIGHT( scriv!P279, LEN(scriv!P279) + 1 - FIND(",",scriv!P279)),
LEFT( AA$37, FIND(",",AA$37)-1) &amp; "=" &amp; $AH317 &amp; RIGHT( AA$37, LEN(AA$37) + 1 - FIND(",",AA$37))))</f>
        <v>drawClose=,1.2</v>
      </c>
      <c r="AB317" s="167" t="str">
        <f t="shared" si="210"/>
        <v>noTitle</v>
      </c>
      <c r="AC317" s="167"/>
      <c r="AD317" s="45"/>
      <c r="AE317" s="168"/>
      <c r="AF317" s="169">
        <f>IF(D317="",scriv!B279,"")</f>
        <v>0</v>
      </c>
      <c r="AG317" s="170" t="str">
        <f t="shared" si="217"/>
        <v/>
      </c>
      <c r="AH317" s="169" t="str">
        <f t="shared" si="218"/>
        <v/>
      </c>
      <c r="AI317" s="169" t="str">
        <f t="shared" si="219"/>
        <v/>
      </c>
      <c r="AJ317" s="86">
        <f>ROUNDDOWN( (LEN(scriv!B279)+1) / 2, 0 )</f>
        <v>0</v>
      </c>
      <c r="AK317" s="82">
        <f t="shared" si="220"/>
        <v>0</v>
      </c>
      <c r="AL317" s="82" t="str">
        <f t="shared" si="221"/>
        <v>-</v>
      </c>
      <c r="AM317" s="82" t="str">
        <f t="shared" si="222"/>
        <v>-</v>
      </c>
      <c r="AN317" s="82" t="str">
        <f t="shared" si="223"/>
        <v>-</v>
      </c>
      <c r="AO317" s="82" t="str">
        <f t="shared" si="224"/>
        <v>-</v>
      </c>
      <c r="AP317" s="82" t="str">
        <f t="shared" si="225"/>
        <v>-</v>
      </c>
      <c r="AQ317" s="82" t="str">
        <f t="shared" si="226"/>
        <v>-</v>
      </c>
      <c r="AR317" s="82" t="str">
        <f t="shared" si="227"/>
        <v>-</v>
      </c>
      <c r="AT317" s="82">
        <f t="shared" si="228"/>
        <v>10</v>
      </c>
      <c r="AU317" s="82" t="str">
        <f ca="1">IF(    MAX(OFFSET(AL317,0,0,MATCH("-",AL317:AL$638,0))) = 0,"",
IFERROR(MAX(OFFSET(AL317,0,0,MATCH("-",AL317:AL$638,0))),""))</f>
        <v/>
      </c>
      <c r="AV317" s="82" t="str">
        <f ca="1">IF(    MAX(OFFSET(AM317,0,0,MATCH("-",AM317:AM$638,0))) = 0,"",
IFERROR(MAX(OFFSET(AM317,0,0,MATCH("-",AM317:AM$638,0))),""))</f>
        <v/>
      </c>
      <c r="AW317" s="82" t="str">
        <f ca="1">IF(    MAX(OFFSET(AN317,0,0,MATCH("-",AN317:AN$638,0))) = 0,"",
IFERROR(MAX(OFFSET(AN317,0,0,MATCH("-",AN317:AN$638,0))),""))</f>
        <v/>
      </c>
      <c r="AX317" s="82" t="str">
        <f ca="1">IF(    MAX(OFFSET(AO317,0,0,MATCH("-",AO317:AO$638,0))) = 0,"",
IFERROR(MAX(OFFSET(AO317,0,0,MATCH("-",AO317:AO$638,0))),""))</f>
        <v/>
      </c>
      <c r="AY317" s="82" t="str">
        <f ca="1">IF(    MAX(OFFSET(AP317,0,0,MATCH("-",AP317:AP$638,0))) = 0,"",
IFERROR(MAX(OFFSET(AP317,0,0,MATCH("-",AP317:AP$638,0))),""))</f>
        <v/>
      </c>
      <c r="AZ317" s="82" t="str">
        <f ca="1">IF(    MAX(OFFSET(AQ317,0,0,MATCH("-",AQ317:AQ$638,0))) = 0,"",
IFERROR(MAX(OFFSET(AQ317,0,0,MATCH("-",AQ317:AQ$638,0))),""))</f>
        <v/>
      </c>
      <c r="BA317" s="82" t="str">
        <f ca="1">IF(    MAX(OFFSET(AR317,0,0,MATCH("-",AR317:AR$638,0))) = 0,"",
IFERROR(MAX(OFFSET(AR317,0,0,MATCH("-",AR317:AR$638,0))),""))</f>
        <v/>
      </c>
      <c r="BB317" s="112">
        <f t="shared" ca="1" si="229"/>
        <v>-198</v>
      </c>
      <c r="BC317" s="111" t="str">
        <f t="shared" ca="1" si="230"/>
        <v>Radius</v>
      </c>
      <c r="BD317" s="112">
        <f t="shared" ca="1" si="231"/>
        <v>0</v>
      </c>
      <c r="BE317" s="111">
        <f t="shared" ca="1" si="232"/>
        <v>200</v>
      </c>
      <c r="BF317" s="113" t="e">
        <f t="shared" ca="1" si="233"/>
        <v>#VALUE!</v>
      </c>
      <c r="BG317" s="113" t="e">
        <f t="shared" ca="1" si="234"/>
        <v>#VALUE!</v>
      </c>
      <c r="BH317" s="112">
        <f t="shared" ca="1" si="235"/>
        <v>2000</v>
      </c>
      <c r="BI317" s="112">
        <f t="shared" ca="1" si="236"/>
        <v>200</v>
      </c>
      <c r="BJ317" s="157"/>
      <c r="BK317" s="157"/>
      <c r="BL317" s="158" t="str">
        <f>scriv!AI279</f>
        <v/>
      </c>
      <c r="BM317" s="157"/>
      <c r="BN317" s="157" t="str">
        <f t="shared" si="237"/>
        <v>node</v>
      </c>
      <c r="BO317" s="157"/>
      <c r="BP317" s="159">
        <f t="shared" ca="1" si="238"/>
        <v>0</v>
      </c>
      <c r="BQ317" s="159">
        <f t="shared" ca="1" si="239"/>
        <v>0</v>
      </c>
      <c r="BR317" s="159">
        <f t="shared" si="240"/>
        <v>1</v>
      </c>
      <c r="BS317" s="159" t="str">
        <f t="shared" si="241"/>
        <v>symbol</v>
      </c>
      <c r="BT317" s="157" t="str">
        <f ca="1">IF(scriv!V279&lt;&gt;"",scriv!V279,
IF(E317="",IFERROR(VLOOKUP(BL317,$AH$40:$BT$638,39,FALSE),$BT$36),
$BT$37))</f>
        <v>NodeSquare</v>
      </c>
      <c r="BU317" s="166">
        <f t="shared" ca="1" si="242"/>
        <v>2000</v>
      </c>
      <c r="BV317" s="166">
        <f t="shared" ca="1" si="243"/>
        <v>200</v>
      </c>
      <c r="BW317" s="166">
        <f t="shared" ca="1" si="244"/>
        <v>0</v>
      </c>
      <c r="BX317" s="166">
        <f t="shared" ca="1" si="245"/>
        <v>0</v>
      </c>
      <c r="BY317" s="180" t="str">
        <f t="shared" si="246"/>
        <v/>
      </c>
      <c r="BZ317" s="180" t="str">
        <f t="shared" si="247"/>
        <v/>
      </c>
      <c r="CA317" s="81" t="str">
        <f>IF(scriv!E279&lt;&gt;"",scriv!E279,"")</f>
        <v/>
      </c>
      <c r="CB317" s="82">
        <f t="shared" si="212"/>
        <v>0</v>
      </c>
      <c r="CC317" s="82">
        <f t="shared" si="248"/>
        <v>0</v>
      </c>
      <c r="CD317" s="82" t="str">
        <f t="shared" si="249"/>
        <v>-</v>
      </c>
      <c r="CE317" s="82" t="str">
        <f t="shared" si="250"/>
        <v>-</v>
      </c>
      <c r="CF317" s="82" t="str">
        <f t="shared" si="251"/>
        <v>-</v>
      </c>
      <c r="CG317" s="82" t="str">
        <f t="shared" si="252"/>
        <v>-</v>
      </c>
      <c r="CH317" s="82" t="str">
        <f t="shared" si="253"/>
        <v>-</v>
      </c>
      <c r="CI317" s="82" t="str">
        <f t="shared" si="254"/>
        <v>-</v>
      </c>
      <c r="CJ317" s="82" t="str">
        <f t="shared" si="255"/>
        <v>-</v>
      </c>
      <c r="CK317" s="82" t="str">
        <f t="shared" si="256"/>
        <v>-</v>
      </c>
    </row>
    <row r="318" spans="1:89" s="82" customFormat="1" ht="18" customHeight="1">
      <c r="A318" s="81" t="str">
        <f>scriv!AH280</f>
        <v/>
      </c>
      <c r="B318" s="81" t="str">
        <f>IF(scriv!D280&lt;&gt;"",scriv!D280,"")</f>
        <v/>
      </c>
      <c r="C318" s="81" t="str">
        <f>IF( scriv!AL280&lt;&gt;"", IF(D318&lt;&gt;"","connection ","")&amp;scriv!AL280,IF(D318&lt;&gt;"","connection",""))</f>
        <v/>
      </c>
      <c r="D318" s="82" t="str">
        <f>scriv!AJ280</f>
        <v/>
      </c>
      <c r="E318" s="82" t="str">
        <f>scriv!AK280</f>
        <v/>
      </c>
      <c r="F318" s="156">
        <f>ROW()</f>
        <v>318</v>
      </c>
      <c r="I318" s="81" t="str">
        <f>IF(scriv!AA280&lt;&gt;"",scriv!AA280,J318)</f>
        <v/>
      </c>
      <c r="J318" s="81" t="str">
        <f>IF(scriv!AB280&lt;&gt;"",scriv!AB280,"")</f>
        <v/>
      </c>
      <c r="K318" s="82" t="str">
        <f t="shared" si="213"/>
        <v>none</v>
      </c>
      <c r="L318" s="82" t="str">
        <f t="shared" si="214"/>
        <v>+++&amp;speakTT=</v>
      </c>
      <c r="M318" s="82" t="str">
        <f t="shared" si="211"/>
        <v>OpenClose</v>
      </c>
      <c r="N318" s="82" t="str">
        <f t="shared" si="215"/>
        <v/>
      </c>
      <c r="O318" s="119" t="str">
        <f t="shared" si="216"/>
        <v/>
      </c>
      <c r="P318" s="81" t="str">
        <f>IF(scriv!I280&lt;&gt;"",scriv!I280,"")</f>
        <v/>
      </c>
      <c r="Q318" s="81" t="str">
        <f>IF(scriv!J280&lt;&gt;"",scriv!J280,"")</f>
        <v/>
      </c>
      <c r="R318" s="81">
        <f>IF(scriv!K280&lt;&gt;"",scriv!K280,
IF(I318&lt;&gt;"",1,$R$36))</f>
        <v>0</v>
      </c>
      <c r="S318" s="81" t="str">
        <f>IF(scriv!L280&lt;&gt;"",scriv!L280,
IF(scriv!AB280&lt;&gt;"",$S$36,"none"))</f>
        <v>none</v>
      </c>
      <c r="T318" s="81" t="str">
        <f>IF(scriv!Q280&lt;&gt;"",scriv!Q280,"")</f>
        <v/>
      </c>
      <c r="U318" s="81" t="str">
        <f>IF(scriv!R280&lt;&gt;"",scriv!R280,"")</f>
        <v/>
      </c>
      <c r="V318" s="81" t="str">
        <f>IF(scriv!S280&lt;&gt;"",scriv!S280,"")</f>
        <v/>
      </c>
      <c r="W318" s="81" t="str">
        <f>IF(scriv!T280&lt;&gt;"",scriv!T280,"")</f>
        <v/>
      </c>
      <c r="X318" s="81" t="str">
        <f>IF($E318="",
( IF(scriv!AD280&lt;&gt;"", LEFT( scriv!AD280, FIND(",",scriv!AD280)-1) &amp; "=" &amp; $AH318 &amp; RIGHT( scriv!AD280, LEN(scriv!AD280) + 1 - FIND(",",scriv!AD280)),
  IF($X$36&lt;&gt;"",LEFT( X$36, FIND(",",X$36)-1) &amp; "=" &amp; $AH318 &amp; RIGHT( X$36, LEN(X$36) + 1 - FIND(",",X$36)),""))),
IF(scriv!M280&lt;&gt;"", LEFT( scriv!M280, FIND(",",scriv!M280)-1) &amp; "=" &amp; $AH318 &amp; RIGHT( scriv!M280, LEN(scriv!M280) + 1 - FIND(",",scriv!M280)),
LEFT( X$37, FIND(",",X$37)-1) &amp; "=" &amp; $AH318 &amp; RIGHT( X$37, LEN(X$37) + 1 - FIND(",",X$37))))</f>
        <v>fadeOn=,0.6</v>
      </c>
      <c r="Y318" s="81" t="str">
        <f>IF($E318="",
( IF(scriv!AE280&lt;&gt;"", LEFT( scriv!AE280, FIND(",",scriv!AE280)-1) &amp; "=" &amp; $AH318 &amp; RIGHT( scriv!AE280, LEN(scriv!AE280) + 1 - FIND(",",scriv!AE280)),
  IF($Y$36&lt;&gt;"",LEFT( Y$36, FIND(",",Y$36)-1) &amp; "=" &amp; $AH318 &amp; RIGHT( Y$36, LEN(Y$36) + 1 - FIND(",",Y$36)),""))),
IF(scriv!N280&lt;&gt;"", LEFT( scriv!N280, FIND(",",scriv!N280)-1) &amp; "=" &amp; $AH318 &amp; RIGHT( scriv!N280, LEN(scriv!N280) + 1 - FIND(",",scriv!N280)),
LEFT( Y$37, FIND(",",Y$37)-1) &amp; "=" &amp; $AH318 &amp; RIGHT( Y$37, LEN(Y$37) + 1 - FIND(",",Y$37))))</f>
        <v>fadeOff=,0.6</v>
      </c>
      <c r="Z318" s="81" t="str">
        <f>IF($E318="",
( IF(scriv!AF280&lt;&gt;"", LEFT( scriv!AF280, FIND(",",scriv!AF280)-1) &amp; "=" &amp; $AH318 &amp; RIGHT( scriv!AF280, LEN(scriv!AF280) + 1 - FIND(",",scriv!AF280)),
  IF($Z$36&lt;&gt;"",LEFT( Z$36, FIND(",",Z$36)-1) &amp; "=" &amp; $AH318 &amp; RIGHT( Z$36, LEN(Z$36) + 1 - FIND(",",Z$36)),""))),
IF(scriv!O280&lt;&gt;"", LEFT( scriv!O280, FIND(",",scriv!O280)-1) &amp; "=" &amp; $AH318 &amp; RIGHT( scriv!O280, LEN(scriv!O280) + 1 - FIND(",",scriv!O280)),
LEFT( Z$37, FIND(",",Z$37)-1) &amp; "=" &amp; $AH318 &amp; RIGHT( Z$37, LEN(Z$37) + 1 - FIND(",",Z$37))))</f>
        <v>drawOpen=,1.2</v>
      </c>
      <c r="AA318" s="81" t="str">
        <f>IF($E318="",
( IF(scriv!AG280&lt;&gt;"", LEFT( scriv!AG280, FIND(",",scriv!AG280)-1) &amp; "=" &amp; $AH318 &amp; RIGHT( scriv!AG280, LEN(scriv!AG280) + 1 - FIND(",",scriv!AG280)),
  IF($AA$36&lt;&gt;"",LEFT( AA$36, FIND(",",AA$36)-1) &amp; "=" &amp; $AH318 &amp; RIGHT( AA$36, LEN(AA$36) + 1 - FIND(",",AA$36)),""))),
IF(scriv!P280&lt;&gt;"", LEFT( scriv!P280, FIND(",",scriv!P280)-1) &amp; "=" &amp; $AH318 &amp; RIGHT( scriv!P280, LEN(scriv!P280) + 1 - FIND(",",scriv!P280)),
LEFT( AA$37, FIND(",",AA$37)-1) &amp; "=" &amp; $AH318 &amp; RIGHT( AA$37, LEN(AA$37) + 1 - FIND(",",AA$37))))</f>
        <v>drawClose=,1.2</v>
      </c>
      <c r="AB318" s="167" t="str">
        <f t="shared" si="210"/>
        <v>noTitle</v>
      </c>
      <c r="AC318" s="167"/>
      <c r="AD318" s="45"/>
      <c r="AE318" s="168"/>
      <c r="AF318" s="169">
        <f>IF(D318="",scriv!B280,"")</f>
        <v>0</v>
      </c>
      <c r="AG318" s="170" t="str">
        <f t="shared" si="217"/>
        <v/>
      </c>
      <c r="AH318" s="169" t="str">
        <f t="shared" si="218"/>
        <v/>
      </c>
      <c r="AI318" s="169" t="str">
        <f t="shared" si="219"/>
        <v/>
      </c>
      <c r="AJ318" s="86">
        <f>ROUNDDOWN( (LEN(scriv!B280)+1) / 2, 0 )</f>
        <v>0</v>
      </c>
      <c r="AK318" s="82">
        <f t="shared" si="220"/>
        <v>0</v>
      </c>
      <c r="AL318" s="82" t="str">
        <f t="shared" si="221"/>
        <v>-</v>
      </c>
      <c r="AM318" s="82" t="str">
        <f t="shared" si="222"/>
        <v>-</v>
      </c>
      <c r="AN318" s="82" t="str">
        <f t="shared" si="223"/>
        <v>-</v>
      </c>
      <c r="AO318" s="82" t="str">
        <f t="shared" si="224"/>
        <v>-</v>
      </c>
      <c r="AP318" s="82" t="str">
        <f t="shared" si="225"/>
        <v>-</v>
      </c>
      <c r="AQ318" s="82" t="str">
        <f t="shared" si="226"/>
        <v>-</v>
      </c>
      <c r="AR318" s="82" t="str">
        <f t="shared" si="227"/>
        <v>-</v>
      </c>
      <c r="AT318" s="82">
        <f t="shared" si="228"/>
        <v>10</v>
      </c>
      <c r="AU318" s="82" t="str">
        <f ca="1">IF(    MAX(OFFSET(AL318,0,0,MATCH("-",AL318:AL$638,0))) = 0,"",
IFERROR(MAX(OFFSET(AL318,0,0,MATCH("-",AL318:AL$638,0))),""))</f>
        <v/>
      </c>
      <c r="AV318" s="82" t="str">
        <f ca="1">IF(    MAX(OFFSET(AM318,0,0,MATCH("-",AM318:AM$638,0))) = 0,"",
IFERROR(MAX(OFFSET(AM318,0,0,MATCH("-",AM318:AM$638,0))),""))</f>
        <v/>
      </c>
      <c r="AW318" s="82" t="str">
        <f ca="1">IF(    MAX(OFFSET(AN318,0,0,MATCH("-",AN318:AN$638,0))) = 0,"",
IFERROR(MAX(OFFSET(AN318,0,0,MATCH("-",AN318:AN$638,0))),""))</f>
        <v/>
      </c>
      <c r="AX318" s="82" t="str">
        <f ca="1">IF(    MAX(OFFSET(AO318,0,0,MATCH("-",AO318:AO$638,0))) = 0,"",
IFERROR(MAX(OFFSET(AO318,0,0,MATCH("-",AO318:AO$638,0))),""))</f>
        <v/>
      </c>
      <c r="AY318" s="82" t="str">
        <f ca="1">IF(    MAX(OFFSET(AP318,0,0,MATCH("-",AP318:AP$638,0))) = 0,"",
IFERROR(MAX(OFFSET(AP318,0,0,MATCH("-",AP318:AP$638,0))),""))</f>
        <v/>
      </c>
      <c r="AZ318" s="82" t="str">
        <f ca="1">IF(    MAX(OFFSET(AQ318,0,0,MATCH("-",AQ318:AQ$638,0))) = 0,"",
IFERROR(MAX(OFFSET(AQ318,0,0,MATCH("-",AQ318:AQ$638,0))),""))</f>
        <v/>
      </c>
      <c r="BA318" s="82" t="str">
        <f ca="1">IF(    MAX(OFFSET(AR318,0,0,MATCH("-",AR318:AR$638,0))) = 0,"",
IFERROR(MAX(OFFSET(AR318,0,0,MATCH("-",AR318:AR$638,0))),""))</f>
        <v/>
      </c>
      <c r="BB318" s="112">
        <f t="shared" ca="1" si="229"/>
        <v>-198</v>
      </c>
      <c r="BC318" s="111" t="str">
        <f t="shared" ca="1" si="230"/>
        <v>Radius</v>
      </c>
      <c r="BD318" s="112">
        <f t="shared" ca="1" si="231"/>
        <v>0</v>
      </c>
      <c r="BE318" s="111">
        <f t="shared" ca="1" si="232"/>
        <v>200</v>
      </c>
      <c r="BF318" s="113" t="e">
        <f t="shared" ca="1" si="233"/>
        <v>#VALUE!</v>
      </c>
      <c r="BG318" s="113" t="e">
        <f t="shared" ca="1" si="234"/>
        <v>#VALUE!</v>
      </c>
      <c r="BH318" s="112">
        <f t="shared" ca="1" si="235"/>
        <v>2000</v>
      </c>
      <c r="BI318" s="112">
        <f t="shared" ca="1" si="236"/>
        <v>200</v>
      </c>
      <c r="BJ318" s="157"/>
      <c r="BK318" s="157"/>
      <c r="BL318" s="158" t="str">
        <f>scriv!AI280</f>
        <v/>
      </c>
      <c r="BM318" s="157"/>
      <c r="BN318" s="157" t="str">
        <f t="shared" si="237"/>
        <v>node</v>
      </c>
      <c r="BO318" s="157"/>
      <c r="BP318" s="159">
        <f t="shared" ca="1" si="238"/>
        <v>0</v>
      </c>
      <c r="BQ318" s="159">
        <f t="shared" ca="1" si="239"/>
        <v>0</v>
      </c>
      <c r="BR318" s="159">
        <f t="shared" si="240"/>
        <v>1</v>
      </c>
      <c r="BS318" s="159" t="str">
        <f t="shared" si="241"/>
        <v>symbol</v>
      </c>
      <c r="BT318" s="157" t="str">
        <f ca="1">IF(scriv!V280&lt;&gt;"",scriv!V280,
IF(E318="",IFERROR(VLOOKUP(BL318,$AH$40:$BT$638,39,FALSE),$BT$36),
$BT$37))</f>
        <v>NodeSquare</v>
      </c>
      <c r="BU318" s="166">
        <f t="shared" ca="1" si="242"/>
        <v>2000</v>
      </c>
      <c r="BV318" s="166">
        <f t="shared" ca="1" si="243"/>
        <v>200</v>
      </c>
      <c r="BW318" s="166">
        <f t="shared" ca="1" si="244"/>
        <v>0</v>
      </c>
      <c r="BX318" s="166">
        <f t="shared" ca="1" si="245"/>
        <v>0</v>
      </c>
      <c r="BY318" s="180" t="str">
        <f t="shared" si="246"/>
        <v/>
      </c>
      <c r="BZ318" s="180" t="str">
        <f t="shared" si="247"/>
        <v/>
      </c>
      <c r="CA318" s="81" t="str">
        <f>IF(scriv!E280&lt;&gt;"",scriv!E280,"")</f>
        <v/>
      </c>
      <c r="CB318" s="82">
        <f t="shared" si="212"/>
        <v>0</v>
      </c>
      <c r="CC318" s="82">
        <f t="shared" si="248"/>
        <v>0</v>
      </c>
      <c r="CD318" s="82" t="str">
        <f t="shared" si="249"/>
        <v>-</v>
      </c>
      <c r="CE318" s="82" t="str">
        <f t="shared" si="250"/>
        <v>-</v>
      </c>
      <c r="CF318" s="82" t="str">
        <f t="shared" si="251"/>
        <v>-</v>
      </c>
      <c r="CG318" s="82" t="str">
        <f t="shared" si="252"/>
        <v>-</v>
      </c>
      <c r="CH318" s="82" t="str">
        <f t="shared" si="253"/>
        <v>-</v>
      </c>
      <c r="CI318" s="82" t="str">
        <f t="shared" si="254"/>
        <v>-</v>
      </c>
      <c r="CJ318" s="82" t="str">
        <f t="shared" si="255"/>
        <v>-</v>
      </c>
      <c r="CK318" s="82" t="str">
        <f t="shared" si="256"/>
        <v>-</v>
      </c>
    </row>
    <row r="319" spans="1:89" s="82" customFormat="1" ht="18" customHeight="1">
      <c r="A319" s="81" t="str">
        <f>scriv!AH281</f>
        <v/>
      </c>
      <c r="B319" s="81" t="str">
        <f>IF(scriv!D281&lt;&gt;"",scriv!D281,"")</f>
        <v/>
      </c>
      <c r="C319" s="81" t="str">
        <f>IF( scriv!AL281&lt;&gt;"", IF(D319&lt;&gt;"","connection ","")&amp;scriv!AL281,IF(D319&lt;&gt;"","connection",""))</f>
        <v/>
      </c>
      <c r="D319" s="82" t="str">
        <f>scriv!AJ281</f>
        <v/>
      </c>
      <c r="E319" s="82" t="str">
        <f>scriv!AK281</f>
        <v/>
      </c>
      <c r="F319" s="156">
        <f>ROW()</f>
        <v>319</v>
      </c>
      <c r="I319" s="81" t="str">
        <f>IF(scriv!AA281&lt;&gt;"",scriv!AA281,J319)</f>
        <v/>
      </c>
      <c r="J319" s="81" t="str">
        <f>IF(scriv!AB281&lt;&gt;"",scriv!AB281,"")</f>
        <v/>
      </c>
      <c r="K319" s="82" t="str">
        <f t="shared" si="213"/>
        <v>none</v>
      </c>
      <c r="L319" s="82" t="str">
        <f t="shared" si="214"/>
        <v>+++&amp;speakTT=</v>
      </c>
      <c r="M319" s="82" t="str">
        <f t="shared" si="211"/>
        <v>OpenClose</v>
      </c>
      <c r="N319" s="82" t="str">
        <f t="shared" si="215"/>
        <v/>
      </c>
      <c r="O319" s="119" t="str">
        <f t="shared" si="216"/>
        <v/>
      </c>
      <c r="P319" s="81" t="str">
        <f>IF(scriv!I281&lt;&gt;"",scriv!I281,"")</f>
        <v/>
      </c>
      <c r="Q319" s="81" t="str">
        <f>IF(scriv!J281&lt;&gt;"",scriv!J281,"")</f>
        <v/>
      </c>
      <c r="R319" s="81">
        <f>IF(scriv!K281&lt;&gt;"",scriv!K281,
IF(I319&lt;&gt;"",1,$R$36))</f>
        <v>0</v>
      </c>
      <c r="S319" s="81" t="str">
        <f>IF(scriv!L281&lt;&gt;"",scriv!L281,
IF(scriv!AB281&lt;&gt;"",$S$36,"none"))</f>
        <v>none</v>
      </c>
      <c r="T319" s="81" t="str">
        <f>IF(scriv!Q281&lt;&gt;"",scriv!Q281,"")</f>
        <v/>
      </c>
      <c r="U319" s="81" t="str">
        <f>IF(scriv!R281&lt;&gt;"",scriv!R281,"")</f>
        <v/>
      </c>
      <c r="V319" s="81" t="str">
        <f>IF(scriv!S281&lt;&gt;"",scriv!S281,"")</f>
        <v/>
      </c>
      <c r="W319" s="81" t="str">
        <f>IF(scriv!T281&lt;&gt;"",scriv!T281,"")</f>
        <v/>
      </c>
      <c r="X319" s="81" t="str">
        <f>IF($E319="",
( IF(scriv!AD281&lt;&gt;"", LEFT( scriv!AD281, FIND(",",scriv!AD281)-1) &amp; "=" &amp; $AH319 &amp; RIGHT( scriv!AD281, LEN(scriv!AD281) + 1 - FIND(",",scriv!AD281)),
  IF($X$36&lt;&gt;"",LEFT( X$36, FIND(",",X$36)-1) &amp; "=" &amp; $AH319 &amp; RIGHT( X$36, LEN(X$36) + 1 - FIND(",",X$36)),""))),
IF(scriv!M281&lt;&gt;"", LEFT( scriv!M281, FIND(",",scriv!M281)-1) &amp; "=" &amp; $AH319 &amp; RIGHT( scriv!M281, LEN(scriv!M281) + 1 - FIND(",",scriv!M281)),
LEFT( X$37, FIND(",",X$37)-1) &amp; "=" &amp; $AH319 &amp; RIGHT( X$37, LEN(X$37) + 1 - FIND(",",X$37))))</f>
        <v>fadeOn=,0.6</v>
      </c>
      <c r="Y319" s="81" t="str">
        <f>IF($E319="",
( IF(scriv!AE281&lt;&gt;"", LEFT( scriv!AE281, FIND(",",scriv!AE281)-1) &amp; "=" &amp; $AH319 &amp; RIGHT( scriv!AE281, LEN(scriv!AE281) + 1 - FIND(",",scriv!AE281)),
  IF($Y$36&lt;&gt;"",LEFT( Y$36, FIND(",",Y$36)-1) &amp; "=" &amp; $AH319 &amp; RIGHT( Y$36, LEN(Y$36) + 1 - FIND(",",Y$36)),""))),
IF(scriv!N281&lt;&gt;"", LEFT( scriv!N281, FIND(",",scriv!N281)-1) &amp; "=" &amp; $AH319 &amp; RIGHT( scriv!N281, LEN(scriv!N281) + 1 - FIND(",",scriv!N281)),
LEFT( Y$37, FIND(",",Y$37)-1) &amp; "=" &amp; $AH319 &amp; RIGHT( Y$37, LEN(Y$37) + 1 - FIND(",",Y$37))))</f>
        <v>fadeOff=,0.6</v>
      </c>
      <c r="Z319" s="81" t="str">
        <f>IF($E319="",
( IF(scriv!AF281&lt;&gt;"", LEFT( scriv!AF281, FIND(",",scriv!AF281)-1) &amp; "=" &amp; $AH319 &amp; RIGHT( scriv!AF281, LEN(scriv!AF281) + 1 - FIND(",",scriv!AF281)),
  IF($Z$36&lt;&gt;"",LEFT( Z$36, FIND(",",Z$36)-1) &amp; "=" &amp; $AH319 &amp; RIGHT( Z$36, LEN(Z$36) + 1 - FIND(",",Z$36)),""))),
IF(scriv!O281&lt;&gt;"", LEFT( scriv!O281, FIND(",",scriv!O281)-1) &amp; "=" &amp; $AH319 &amp; RIGHT( scriv!O281, LEN(scriv!O281) + 1 - FIND(",",scriv!O281)),
LEFT( Z$37, FIND(",",Z$37)-1) &amp; "=" &amp; $AH319 &amp; RIGHT( Z$37, LEN(Z$37) + 1 - FIND(",",Z$37))))</f>
        <v>drawOpen=,1.2</v>
      </c>
      <c r="AA319" s="81" t="str">
        <f>IF($E319="",
( IF(scriv!AG281&lt;&gt;"", LEFT( scriv!AG281, FIND(",",scriv!AG281)-1) &amp; "=" &amp; $AH319 &amp; RIGHT( scriv!AG281, LEN(scriv!AG281) + 1 - FIND(",",scriv!AG281)),
  IF($AA$36&lt;&gt;"",LEFT( AA$36, FIND(",",AA$36)-1) &amp; "=" &amp; $AH319 &amp; RIGHT( AA$36, LEN(AA$36) + 1 - FIND(",",AA$36)),""))),
IF(scriv!P281&lt;&gt;"", LEFT( scriv!P281, FIND(",",scriv!P281)-1) &amp; "=" &amp; $AH319 &amp; RIGHT( scriv!P281, LEN(scriv!P281) + 1 - FIND(",",scriv!P281)),
LEFT( AA$37, FIND(",",AA$37)-1) &amp; "=" &amp; $AH319 &amp; RIGHT( AA$37, LEN(AA$37) + 1 - FIND(",",AA$37))))</f>
        <v>drawClose=,1.2</v>
      </c>
      <c r="AB319" s="167" t="str">
        <f t="shared" si="210"/>
        <v>noTitle</v>
      </c>
      <c r="AC319" s="167"/>
      <c r="AD319" s="45"/>
      <c r="AE319" s="168"/>
      <c r="AF319" s="169">
        <f>IF(D319="",scriv!B281,"")</f>
        <v>0</v>
      </c>
      <c r="AG319" s="170" t="str">
        <f t="shared" si="217"/>
        <v/>
      </c>
      <c r="AH319" s="169" t="str">
        <f t="shared" si="218"/>
        <v/>
      </c>
      <c r="AI319" s="169" t="str">
        <f t="shared" si="219"/>
        <v/>
      </c>
      <c r="AJ319" s="86">
        <f>ROUNDDOWN( (LEN(scriv!B281)+1) / 2, 0 )</f>
        <v>0</v>
      </c>
      <c r="AK319" s="82">
        <f t="shared" si="220"/>
        <v>0</v>
      </c>
      <c r="AL319" s="82" t="str">
        <f t="shared" si="221"/>
        <v>-</v>
      </c>
      <c r="AM319" s="82" t="str">
        <f t="shared" si="222"/>
        <v>-</v>
      </c>
      <c r="AN319" s="82" t="str">
        <f t="shared" si="223"/>
        <v>-</v>
      </c>
      <c r="AO319" s="82" t="str">
        <f t="shared" si="224"/>
        <v>-</v>
      </c>
      <c r="AP319" s="82" t="str">
        <f t="shared" si="225"/>
        <v>-</v>
      </c>
      <c r="AQ319" s="82" t="str">
        <f t="shared" si="226"/>
        <v>-</v>
      </c>
      <c r="AR319" s="82" t="str">
        <f t="shared" si="227"/>
        <v>-</v>
      </c>
      <c r="AT319" s="82">
        <f t="shared" si="228"/>
        <v>10</v>
      </c>
      <c r="AU319" s="82" t="str">
        <f ca="1">IF(    MAX(OFFSET(AL319,0,0,MATCH("-",AL319:AL$638,0))) = 0,"",
IFERROR(MAX(OFFSET(AL319,0,0,MATCH("-",AL319:AL$638,0))),""))</f>
        <v/>
      </c>
      <c r="AV319" s="82" t="str">
        <f ca="1">IF(    MAX(OFFSET(AM319,0,0,MATCH("-",AM319:AM$638,0))) = 0,"",
IFERROR(MAX(OFFSET(AM319,0,0,MATCH("-",AM319:AM$638,0))),""))</f>
        <v/>
      </c>
      <c r="AW319" s="82" t="str">
        <f ca="1">IF(    MAX(OFFSET(AN319,0,0,MATCH("-",AN319:AN$638,0))) = 0,"",
IFERROR(MAX(OFFSET(AN319,0,0,MATCH("-",AN319:AN$638,0))),""))</f>
        <v/>
      </c>
      <c r="AX319" s="82" t="str">
        <f ca="1">IF(    MAX(OFFSET(AO319,0,0,MATCH("-",AO319:AO$638,0))) = 0,"",
IFERROR(MAX(OFFSET(AO319,0,0,MATCH("-",AO319:AO$638,0))),""))</f>
        <v/>
      </c>
      <c r="AY319" s="82" t="str">
        <f ca="1">IF(    MAX(OFFSET(AP319,0,0,MATCH("-",AP319:AP$638,0))) = 0,"",
IFERROR(MAX(OFFSET(AP319,0,0,MATCH("-",AP319:AP$638,0))),""))</f>
        <v/>
      </c>
      <c r="AZ319" s="82" t="str">
        <f ca="1">IF(    MAX(OFFSET(AQ319,0,0,MATCH("-",AQ319:AQ$638,0))) = 0,"",
IFERROR(MAX(OFFSET(AQ319,0,0,MATCH("-",AQ319:AQ$638,0))),""))</f>
        <v/>
      </c>
      <c r="BA319" s="82" t="str">
        <f ca="1">IF(    MAX(OFFSET(AR319,0,0,MATCH("-",AR319:AR$638,0))) = 0,"",
IFERROR(MAX(OFFSET(AR319,0,0,MATCH("-",AR319:AR$638,0))),""))</f>
        <v/>
      </c>
      <c r="BB319" s="112">
        <f t="shared" ca="1" si="229"/>
        <v>-198</v>
      </c>
      <c r="BC319" s="111" t="str">
        <f t="shared" ca="1" si="230"/>
        <v>Radius</v>
      </c>
      <c r="BD319" s="112">
        <f t="shared" ca="1" si="231"/>
        <v>0</v>
      </c>
      <c r="BE319" s="111">
        <f t="shared" ca="1" si="232"/>
        <v>200</v>
      </c>
      <c r="BF319" s="113" t="e">
        <f t="shared" ca="1" si="233"/>
        <v>#VALUE!</v>
      </c>
      <c r="BG319" s="113" t="e">
        <f t="shared" ca="1" si="234"/>
        <v>#VALUE!</v>
      </c>
      <c r="BH319" s="112">
        <f t="shared" ca="1" si="235"/>
        <v>2000</v>
      </c>
      <c r="BI319" s="112">
        <f t="shared" ca="1" si="236"/>
        <v>200</v>
      </c>
      <c r="BJ319" s="157"/>
      <c r="BK319" s="157"/>
      <c r="BL319" s="158" t="str">
        <f>scriv!AI281</f>
        <v/>
      </c>
      <c r="BM319" s="157"/>
      <c r="BN319" s="157" t="str">
        <f t="shared" si="237"/>
        <v>node</v>
      </c>
      <c r="BO319" s="157"/>
      <c r="BP319" s="159">
        <f t="shared" ca="1" si="238"/>
        <v>0</v>
      </c>
      <c r="BQ319" s="159">
        <f t="shared" ca="1" si="239"/>
        <v>0</v>
      </c>
      <c r="BR319" s="159">
        <f t="shared" si="240"/>
        <v>1</v>
      </c>
      <c r="BS319" s="159" t="str">
        <f t="shared" si="241"/>
        <v>symbol</v>
      </c>
      <c r="BT319" s="157" t="str">
        <f ca="1">IF(scriv!V281&lt;&gt;"",scriv!V281,
IF(E319="",IFERROR(VLOOKUP(BL319,$AH$40:$BT$638,39,FALSE),$BT$36),
$BT$37))</f>
        <v>NodeSquare</v>
      </c>
      <c r="BU319" s="166">
        <f t="shared" ca="1" si="242"/>
        <v>2000</v>
      </c>
      <c r="BV319" s="166">
        <f t="shared" ca="1" si="243"/>
        <v>200</v>
      </c>
      <c r="BW319" s="166">
        <f t="shared" ca="1" si="244"/>
        <v>0</v>
      </c>
      <c r="BX319" s="166">
        <f t="shared" ca="1" si="245"/>
        <v>0</v>
      </c>
      <c r="BY319" s="180" t="str">
        <f t="shared" si="246"/>
        <v/>
      </c>
      <c r="BZ319" s="180" t="str">
        <f t="shared" si="247"/>
        <v/>
      </c>
      <c r="CA319" s="81" t="str">
        <f>IF(scriv!E281&lt;&gt;"",scriv!E281,"")</f>
        <v/>
      </c>
      <c r="CB319" s="82">
        <f t="shared" si="212"/>
        <v>0</v>
      </c>
      <c r="CC319" s="82">
        <f t="shared" si="248"/>
        <v>0</v>
      </c>
      <c r="CD319" s="82" t="str">
        <f t="shared" si="249"/>
        <v>-</v>
      </c>
      <c r="CE319" s="82" t="str">
        <f t="shared" si="250"/>
        <v>-</v>
      </c>
      <c r="CF319" s="82" t="str">
        <f t="shared" si="251"/>
        <v>-</v>
      </c>
      <c r="CG319" s="82" t="str">
        <f t="shared" si="252"/>
        <v>-</v>
      </c>
      <c r="CH319" s="82" t="str">
        <f t="shared" si="253"/>
        <v>-</v>
      </c>
      <c r="CI319" s="82" t="str">
        <f t="shared" si="254"/>
        <v>-</v>
      </c>
      <c r="CJ319" s="82" t="str">
        <f t="shared" si="255"/>
        <v>-</v>
      </c>
      <c r="CK319" s="82" t="str">
        <f t="shared" si="256"/>
        <v>-</v>
      </c>
    </row>
    <row r="320" spans="1:89" s="82" customFormat="1" ht="18" customHeight="1">
      <c r="A320" s="81" t="str">
        <f>scriv!AH282</f>
        <v/>
      </c>
      <c r="B320" s="81" t="str">
        <f>IF(scriv!D282&lt;&gt;"",scriv!D282,"")</f>
        <v/>
      </c>
      <c r="C320" s="81" t="str">
        <f>IF( scriv!AL282&lt;&gt;"", IF(D320&lt;&gt;"","connection ","")&amp;scriv!AL282,IF(D320&lt;&gt;"","connection",""))</f>
        <v/>
      </c>
      <c r="D320" s="82" t="str">
        <f>scriv!AJ282</f>
        <v/>
      </c>
      <c r="E320" s="82" t="str">
        <f>scriv!AK282</f>
        <v/>
      </c>
      <c r="F320" s="156">
        <f>ROW()</f>
        <v>320</v>
      </c>
      <c r="I320" s="81" t="str">
        <f>IF(scriv!AA282&lt;&gt;"",scriv!AA282,J320)</f>
        <v/>
      </c>
      <c r="J320" s="81" t="str">
        <f>IF(scriv!AB282&lt;&gt;"",scriv!AB282,"")</f>
        <v/>
      </c>
      <c r="K320" s="82" t="str">
        <f t="shared" si="213"/>
        <v>none</v>
      </c>
      <c r="L320" s="82" t="str">
        <f t="shared" si="214"/>
        <v>+++&amp;speakTT=</v>
      </c>
      <c r="M320" s="82" t="str">
        <f t="shared" si="211"/>
        <v>OpenClose</v>
      </c>
      <c r="N320" s="82" t="str">
        <f t="shared" si="215"/>
        <v/>
      </c>
      <c r="O320" s="119" t="str">
        <f t="shared" si="216"/>
        <v/>
      </c>
      <c r="P320" s="81" t="str">
        <f>IF(scriv!I282&lt;&gt;"",scriv!I282,"")</f>
        <v/>
      </c>
      <c r="Q320" s="81" t="str">
        <f>IF(scriv!J282&lt;&gt;"",scriv!J282,"")</f>
        <v/>
      </c>
      <c r="R320" s="81">
        <f>IF(scriv!K282&lt;&gt;"",scriv!K282,
IF(I320&lt;&gt;"",1,$R$36))</f>
        <v>0</v>
      </c>
      <c r="S320" s="81" t="str">
        <f>IF(scriv!L282&lt;&gt;"",scriv!L282,
IF(scriv!AB282&lt;&gt;"",$S$36,"none"))</f>
        <v>none</v>
      </c>
      <c r="T320" s="81" t="str">
        <f>IF(scriv!Q282&lt;&gt;"",scriv!Q282,"")</f>
        <v/>
      </c>
      <c r="U320" s="81" t="str">
        <f>IF(scriv!R282&lt;&gt;"",scriv!R282,"")</f>
        <v/>
      </c>
      <c r="V320" s="81" t="str">
        <f>IF(scriv!S282&lt;&gt;"",scriv!S282,"")</f>
        <v/>
      </c>
      <c r="W320" s="81" t="str">
        <f>IF(scriv!T282&lt;&gt;"",scriv!T282,"")</f>
        <v/>
      </c>
      <c r="X320" s="81" t="str">
        <f>IF($E320="",
( IF(scriv!AD282&lt;&gt;"", LEFT( scriv!AD282, FIND(",",scriv!AD282)-1) &amp; "=" &amp; $AH320 &amp; RIGHT( scriv!AD282, LEN(scriv!AD282) + 1 - FIND(",",scriv!AD282)),
  IF($X$36&lt;&gt;"",LEFT( X$36, FIND(",",X$36)-1) &amp; "=" &amp; $AH320 &amp; RIGHT( X$36, LEN(X$36) + 1 - FIND(",",X$36)),""))),
IF(scriv!M282&lt;&gt;"", LEFT( scriv!M282, FIND(",",scriv!M282)-1) &amp; "=" &amp; $AH320 &amp; RIGHT( scriv!M282, LEN(scriv!M282) + 1 - FIND(",",scriv!M282)),
LEFT( X$37, FIND(",",X$37)-1) &amp; "=" &amp; $AH320 &amp; RIGHT( X$37, LEN(X$37) + 1 - FIND(",",X$37))))</f>
        <v>fadeOn=,0.6</v>
      </c>
      <c r="Y320" s="81" t="str">
        <f>IF($E320="",
( IF(scriv!AE282&lt;&gt;"", LEFT( scriv!AE282, FIND(",",scriv!AE282)-1) &amp; "=" &amp; $AH320 &amp; RIGHT( scriv!AE282, LEN(scriv!AE282) + 1 - FIND(",",scriv!AE282)),
  IF($Y$36&lt;&gt;"",LEFT( Y$36, FIND(",",Y$36)-1) &amp; "=" &amp; $AH320 &amp; RIGHT( Y$36, LEN(Y$36) + 1 - FIND(",",Y$36)),""))),
IF(scriv!N282&lt;&gt;"", LEFT( scriv!N282, FIND(",",scriv!N282)-1) &amp; "=" &amp; $AH320 &amp; RIGHT( scriv!N282, LEN(scriv!N282) + 1 - FIND(",",scriv!N282)),
LEFT( Y$37, FIND(",",Y$37)-1) &amp; "=" &amp; $AH320 &amp; RIGHT( Y$37, LEN(Y$37) + 1 - FIND(",",Y$37))))</f>
        <v>fadeOff=,0.6</v>
      </c>
      <c r="Z320" s="81" t="str">
        <f>IF($E320="",
( IF(scriv!AF282&lt;&gt;"", LEFT( scriv!AF282, FIND(",",scriv!AF282)-1) &amp; "=" &amp; $AH320 &amp; RIGHT( scriv!AF282, LEN(scriv!AF282) + 1 - FIND(",",scriv!AF282)),
  IF($Z$36&lt;&gt;"",LEFT( Z$36, FIND(",",Z$36)-1) &amp; "=" &amp; $AH320 &amp; RIGHT( Z$36, LEN(Z$36) + 1 - FIND(",",Z$36)),""))),
IF(scriv!O282&lt;&gt;"", LEFT( scriv!O282, FIND(",",scriv!O282)-1) &amp; "=" &amp; $AH320 &amp; RIGHT( scriv!O282, LEN(scriv!O282) + 1 - FIND(",",scriv!O282)),
LEFT( Z$37, FIND(",",Z$37)-1) &amp; "=" &amp; $AH320 &amp; RIGHT( Z$37, LEN(Z$37) + 1 - FIND(",",Z$37))))</f>
        <v>drawOpen=,1.2</v>
      </c>
      <c r="AA320" s="81" t="str">
        <f>IF($E320="",
( IF(scriv!AG282&lt;&gt;"", LEFT( scriv!AG282, FIND(",",scriv!AG282)-1) &amp; "=" &amp; $AH320 &amp; RIGHT( scriv!AG282, LEN(scriv!AG282) + 1 - FIND(",",scriv!AG282)),
  IF($AA$36&lt;&gt;"",LEFT( AA$36, FIND(",",AA$36)-1) &amp; "=" &amp; $AH320 &amp; RIGHT( AA$36, LEN(AA$36) + 1 - FIND(",",AA$36)),""))),
IF(scriv!P282&lt;&gt;"", LEFT( scriv!P282, FIND(",",scriv!P282)-1) &amp; "=" &amp; $AH320 &amp; RIGHT( scriv!P282, LEN(scriv!P282) + 1 - FIND(",",scriv!P282)),
LEFT( AA$37, FIND(",",AA$37)-1) &amp; "=" &amp; $AH320 &amp; RIGHT( AA$37, LEN(AA$37) + 1 - FIND(",",AA$37))))</f>
        <v>drawClose=,1.2</v>
      </c>
      <c r="AB320" s="167" t="str">
        <f t="shared" si="210"/>
        <v>noTitle</v>
      </c>
      <c r="AC320" s="167"/>
      <c r="AD320" s="45"/>
      <c r="AE320" s="168"/>
      <c r="AF320" s="169">
        <f>IF(D320="",scriv!B282,"")</f>
        <v>0</v>
      </c>
      <c r="AG320" s="170" t="str">
        <f t="shared" si="217"/>
        <v/>
      </c>
      <c r="AH320" s="169" t="str">
        <f t="shared" si="218"/>
        <v/>
      </c>
      <c r="AI320" s="169" t="str">
        <f t="shared" si="219"/>
        <v/>
      </c>
      <c r="AJ320" s="86">
        <f>ROUNDDOWN( (LEN(scriv!B282)+1) / 2, 0 )</f>
        <v>0</v>
      </c>
      <c r="AK320" s="82">
        <f t="shared" si="220"/>
        <v>0</v>
      </c>
      <c r="AL320" s="82" t="str">
        <f t="shared" si="221"/>
        <v>-</v>
      </c>
      <c r="AM320" s="82" t="str">
        <f t="shared" si="222"/>
        <v>-</v>
      </c>
      <c r="AN320" s="82" t="str">
        <f t="shared" si="223"/>
        <v>-</v>
      </c>
      <c r="AO320" s="82" t="str">
        <f t="shared" si="224"/>
        <v>-</v>
      </c>
      <c r="AP320" s="82" t="str">
        <f t="shared" si="225"/>
        <v>-</v>
      </c>
      <c r="AQ320" s="82" t="str">
        <f t="shared" si="226"/>
        <v>-</v>
      </c>
      <c r="AR320" s="82" t="str">
        <f t="shared" si="227"/>
        <v>-</v>
      </c>
      <c r="AT320" s="82">
        <f t="shared" si="228"/>
        <v>10</v>
      </c>
      <c r="AU320" s="82" t="str">
        <f ca="1">IF(    MAX(OFFSET(AL320,0,0,MATCH("-",AL320:AL$638,0))) = 0,"",
IFERROR(MAX(OFFSET(AL320,0,0,MATCH("-",AL320:AL$638,0))),""))</f>
        <v/>
      </c>
      <c r="AV320" s="82" t="str">
        <f ca="1">IF(    MAX(OFFSET(AM320,0,0,MATCH("-",AM320:AM$638,0))) = 0,"",
IFERROR(MAX(OFFSET(AM320,0,0,MATCH("-",AM320:AM$638,0))),""))</f>
        <v/>
      </c>
      <c r="AW320" s="82" t="str">
        <f ca="1">IF(    MAX(OFFSET(AN320,0,0,MATCH("-",AN320:AN$638,0))) = 0,"",
IFERROR(MAX(OFFSET(AN320,0,0,MATCH("-",AN320:AN$638,0))),""))</f>
        <v/>
      </c>
      <c r="AX320" s="82" t="str">
        <f ca="1">IF(    MAX(OFFSET(AO320,0,0,MATCH("-",AO320:AO$638,0))) = 0,"",
IFERROR(MAX(OFFSET(AO320,0,0,MATCH("-",AO320:AO$638,0))),""))</f>
        <v/>
      </c>
      <c r="AY320" s="82" t="str">
        <f ca="1">IF(    MAX(OFFSET(AP320,0,0,MATCH("-",AP320:AP$638,0))) = 0,"",
IFERROR(MAX(OFFSET(AP320,0,0,MATCH("-",AP320:AP$638,0))),""))</f>
        <v/>
      </c>
      <c r="AZ320" s="82" t="str">
        <f ca="1">IF(    MAX(OFFSET(AQ320,0,0,MATCH("-",AQ320:AQ$638,0))) = 0,"",
IFERROR(MAX(OFFSET(AQ320,0,0,MATCH("-",AQ320:AQ$638,0))),""))</f>
        <v/>
      </c>
      <c r="BA320" s="82" t="str">
        <f ca="1">IF(    MAX(OFFSET(AR320,0,0,MATCH("-",AR320:AR$638,0))) = 0,"",
IFERROR(MAX(OFFSET(AR320,0,0,MATCH("-",AR320:AR$638,0))),""))</f>
        <v/>
      </c>
      <c r="BB320" s="112">
        <f t="shared" ca="1" si="229"/>
        <v>-198</v>
      </c>
      <c r="BC320" s="111" t="str">
        <f t="shared" ca="1" si="230"/>
        <v>Radius</v>
      </c>
      <c r="BD320" s="112">
        <f t="shared" ca="1" si="231"/>
        <v>0</v>
      </c>
      <c r="BE320" s="111">
        <f t="shared" ca="1" si="232"/>
        <v>200</v>
      </c>
      <c r="BF320" s="113" t="e">
        <f t="shared" ca="1" si="233"/>
        <v>#VALUE!</v>
      </c>
      <c r="BG320" s="113" t="e">
        <f t="shared" ca="1" si="234"/>
        <v>#VALUE!</v>
      </c>
      <c r="BH320" s="112">
        <f t="shared" ca="1" si="235"/>
        <v>2000</v>
      </c>
      <c r="BI320" s="112">
        <f t="shared" ca="1" si="236"/>
        <v>200</v>
      </c>
      <c r="BJ320" s="157"/>
      <c r="BK320" s="157"/>
      <c r="BL320" s="158" t="str">
        <f>scriv!AI282</f>
        <v/>
      </c>
      <c r="BM320" s="157"/>
      <c r="BN320" s="157" t="str">
        <f t="shared" si="237"/>
        <v>node</v>
      </c>
      <c r="BO320" s="157"/>
      <c r="BP320" s="159">
        <f t="shared" ca="1" si="238"/>
        <v>0</v>
      </c>
      <c r="BQ320" s="159">
        <f t="shared" ca="1" si="239"/>
        <v>0</v>
      </c>
      <c r="BR320" s="159">
        <f t="shared" si="240"/>
        <v>1</v>
      </c>
      <c r="BS320" s="159" t="str">
        <f t="shared" si="241"/>
        <v>symbol</v>
      </c>
      <c r="BT320" s="157" t="str">
        <f ca="1">IF(scriv!V282&lt;&gt;"",scriv!V282,
IF(E320="",IFERROR(VLOOKUP(BL320,$AH$40:$BT$638,39,FALSE),$BT$36),
$BT$37))</f>
        <v>NodeSquare</v>
      </c>
      <c r="BU320" s="166">
        <f t="shared" ca="1" si="242"/>
        <v>2000</v>
      </c>
      <c r="BV320" s="166">
        <f t="shared" ca="1" si="243"/>
        <v>200</v>
      </c>
      <c r="BW320" s="166">
        <f t="shared" ca="1" si="244"/>
        <v>0</v>
      </c>
      <c r="BX320" s="166">
        <f t="shared" ca="1" si="245"/>
        <v>0</v>
      </c>
      <c r="BY320" s="180" t="str">
        <f t="shared" si="246"/>
        <v/>
      </c>
      <c r="BZ320" s="180" t="str">
        <f t="shared" si="247"/>
        <v/>
      </c>
      <c r="CA320" s="81" t="str">
        <f>IF(scriv!E282&lt;&gt;"",scriv!E282,"")</f>
        <v/>
      </c>
      <c r="CB320" s="82">
        <f t="shared" si="212"/>
        <v>0</v>
      </c>
      <c r="CC320" s="82">
        <f t="shared" si="248"/>
        <v>0</v>
      </c>
      <c r="CD320" s="82" t="str">
        <f t="shared" si="249"/>
        <v>-</v>
      </c>
      <c r="CE320" s="82" t="str">
        <f t="shared" si="250"/>
        <v>-</v>
      </c>
      <c r="CF320" s="82" t="str">
        <f t="shared" si="251"/>
        <v>-</v>
      </c>
      <c r="CG320" s="82" t="str">
        <f t="shared" si="252"/>
        <v>-</v>
      </c>
      <c r="CH320" s="82" t="str">
        <f t="shared" si="253"/>
        <v>-</v>
      </c>
      <c r="CI320" s="82" t="str">
        <f t="shared" si="254"/>
        <v>-</v>
      </c>
      <c r="CJ320" s="82" t="str">
        <f t="shared" si="255"/>
        <v>-</v>
      </c>
      <c r="CK320" s="82" t="str">
        <f t="shared" si="256"/>
        <v>-</v>
      </c>
    </row>
    <row r="321" spans="1:89" s="82" customFormat="1" ht="18" customHeight="1">
      <c r="A321" s="81" t="str">
        <f>scriv!AH283</f>
        <v/>
      </c>
      <c r="B321" s="81" t="str">
        <f>IF(scriv!D283&lt;&gt;"",scriv!D283,"")</f>
        <v/>
      </c>
      <c r="C321" s="81" t="str">
        <f>IF( scriv!AL283&lt;&gt;"", IF(D321&lt;&gt;"","connection ","")&amp;scriv!AL283,IF(D321&lt;&gt;"","connection",""))</f>
        <v/>
      </c>
      <c r="D321" s="82" t="str">
        <f>scriv!AJ283</f>
        <v/>
      </c>
      <c r="E321" s="82" t="str">
        <f>scriv!AK283</f>
        <v/>
      </c>
      <c r="F321" s="156">
        <f>ROW()</f>
        <v>321</v>
      </c>
      <c r="I321" s="81" t="str">
        <f>IF(scriv!AA283&lt;&gt;"",scriv!AA283,J321)</f>
        <v/>
      </c>
      <c r="J321" s="81" t="str">
        <f>IF(scriv!AB283&lt;&gt;"",scriv!AB283,"")</f>
        <v/>
      </c>
      <c r="K321" s="82" t="str">
        <f t="shared" si="213"/>
        <v>none</v>
      </c>
      <c r="L321" s="82" t="str">
        <f t="shared" si="214"/>
        <v>+++&amp;speakTT=</v>
      </c>
      <c r="M321" s="82" t="str">
        <f t="shared" si="211"/>
        <v>OpenClose</v>
      </c>
      <c r="N321" s="82" t="str">
        <f t="shared" si="215"/>
        <v/>
      </c>
      <c r="O321" s="119" t="str">
        <f t="shared" si="216"/>
        <v/>
      </c>
      <c r="P321" s="81" t="str">
        <f>IF(scriv!I283&lt;&gt;"",scriv!I283,"")</f>
        <v/>
      </c>
      <c r="Q321" s="81" t="str">
        <f>IF(scriv!J283&lt;&gt;"",scriv!J283,"")</f>
        <v/>
      </c>
      <c r="R321" s="81">
        <f>IF(scriv!K283&lt;&gt;"",scriv!K283,
IF(I321&lt;&gt;"",1,$R$36))</f>
        <v>0</v>
      </c>
      <c r="S321" s="81" t="str">
        <f>IF(scriv!L283&lt;&gt;"",scriv!L283,
IF(scriv!AB283&lt;&gt;"",$S$36,"none"))</f>
        <v>none</v>
      </c>
      <c r="T321" s="81" t="str">
        <f>IF(scriv!Q283&lt;&gt;"",scriv!Q283,"")</f>
        <v/>
      </c>
      <c r="U321" s="81" t="str">
        <f>IF(scriv!R283&lt;&gt;"",scriv!R283,"")</f>
        <v/>
      </c>
      <c r="V321" s="81" t="str">
        <f>IF(scriv!S283&lt;&gt;"",scriv!S283,"")</f>
        <v/>
      </c>
      <c r="W321" s="81" t="str">
        <f>IF(scriv!T283&lt;&gt;"",scriv!T283,"")</f>
        <v/>
      </c>
      <c r="X321" s="81" t="str">
        <f>IF($E321="",
( IF(scriv!AD283&lt;&gt;"", LEFT( scriv!AD283, FIND(",",scriv!AD283)-1) &amp; "=" &amp; $AH321 &amp; RIGHT( scriv!AD283, LEN(scriv!AD283) + 1 - FIND(",",scriv!AD283)),
  IF($X$36&lt;&gt;"",LEFT( X$36, FIND(",",X$36)-1) &amp; "=" &amp; $AH321 &amp; RIGHT( X$36, LEN(X$36) + 1 - FIND(",",X$36)),""))),
IF(scriv!M283&lt;&gt;"", LEFT( scriv!M283, FIND(",",scriv!M283)-1) &amp; "=" &amp; $AH321 &amp; RIGHT( scriv!M283, LEN(scriv!M283) + 1 - FIND(",",scriv!M283)),
LEFT( X$37, FIND(",",X$37)-1) &amp; "=" &amp; $AH321 &amp; RIGHT( X$37, LEN(X$37) + 1 - FIND(",",X$37))))</f>
        <v>fadeOn=,0.6</v>
      </c>
      <c r="Y321" s="81" t="str">
        <f>IF($E321="",
( IF(scriv!AE283&lt;&gt;"", LEFT( scriv!AE283, FIND(",",scriv!AE283)-1) &amp; "=" &amp; $AH321 &amp; RIGHT( scriv!AE283, LEN(scriv!AE283) + 1 - FIND(",",scriv!AE283)),
  IF($Y$36&lt;&gt;"",LEFT( Y$36, FIND(",",Y$36)-1) &amp; "=" &amp; $AH321 &amp; RIGHT( Y$36, LEN(Y$36) + 1 - FIND(",",Y$36)),""))),
IF(scriv!N283&lt;&gt;"", LEFT( scriv!N283, FIND(",",scriv!N283)-1) &amp; "=" &amp; $AH321 &amp; RIGHT( scriv!N283, LEN(scriv!N283) + 1 - FIND(",",scriv!N283)),
LEFT( Y$37, FIND(",",Y$37)-1) &amp; "=" &amp; $AH321 &amp; RIGHT( Y$37, LEN(Y$37) + 1 - FIND(",",Y$37))))</f>
        <v>fadeOff=,0.6</v>
      </c>
      <c r="Z321" s="81" t="str">
        <f>IF($E321="",
( IF(scriv!AF283&lt;&gt;"", LEFT( scriv!AF283, FIND(",",scriv!AF283)-1) &amp; "=" &amp; $AH321 &amp; RIGHT( scriv!AF283, LEN(scriv!AF283) + 1 - FIND(",",scriv!AF283)),
  IF($Z$36&lt;&gt;"",LEFT( Z$36, FIND(",",Z$36)-1) &amp; "=" &amp; $AH321 &amp; RIGHT( Z$36, LEN(Z$36) + 1 - FIND(",",Z$36)),""))),
IF(scriv!O283&lt;&gt;"", LEFT( scriv!O283, FIND(",",scriv!O283)-1) &amp; "=" &amp; $AH321 &amp; RIGHT( scriv!O283, LEN(scriv!O283) + 1 - FIND(",",scriv!O283)),
LEFT( Z$37, FIND(",",Z$37)-1) &amp; "=" &amp; $AH321 &amp; RIGHT( Z$37, LEN(Z$37) + 1 - FIND(",",Z$37))))</f>
        <v>drawOpen=,1.2</v>
      </c>
      <c r="AA321" s="81" t="str">
        <f>IF($E321="",
( IF(scriv!AG283&lt;&gt;"", LEFT( scriv!AG283, FIND(",",scriv!AG283)-1) &amp; "=" &amp; $AH321 &amp; RIGHT( scriv!AG283, LEN(scriv!AG283) + 1 - FIND(",",scriv!AG283)),
  IF($AA$36&lt;&gt;"",LEFT( AA$36, FIND(",",AA$36)-1) &amp; "=" &amp; $AH321 &amp; RIGHT( AA$36, LEN(AA$36) + 1 - FIND(",",AA$36)),""))),
IF(scriv!P283&lt;&gt;"", LEFT( scriv!P283, FIND(",",scriv!P283)-1) &amp; "=" &amp; $AH321 &amp; RIGHT( scriv!P283, LEN(scriv!P283) + 1 - FIND(",",scriv!P283)),
LEFT( AA$37, FIND(",",AA$37)-1) &amp; "=" &amp; $AH321 &amp; RIGHT( AA$37, LEN(AA$37) + 1 - FIND(",",AA$37))))</f>
        <v>drawClose=,1.2</v>
      </c>
      <c r="AB321" s="167" t="str">
        <f t="shared" si="210"/>
        <v>noTitle</v>
      </c>
      <c r="AC321" s="167"/>
      <c r="AD321" s="45"/>
      <c r="AE321" s="168"/>
      <c r="AF321" s="169">
        <f>IF(D321="",scriv!B283,"")</f>
        <v>0</v>
      </c>
      <c r="AG321" s="170" t="str">
        <f t="shared" si="217"/>
        <v/>
      </c>
      <c r="AH321" s="169" t="str">
        <f t="shared" si="218"/>
        <v/>
      </c>
      <c r="AI321" s="169" t="str">
        <f t="shared" si="219"/>
        <v/>
      </c>
      <c r="AJ321" s="86">
        <f>ROUNDDOWN( (LEN(scriv!B283)+1) / 2, 0 )</f>
        <v>0</v>
      </c>
      <c r="AK321" s="82">
        <f t="shared" si="220"/>
        <v>0</v>
      </c>
      <c r="AL321" s="82" t="str">
        <f t="shared" si="221"/>
        <v>-</v>
      </c>
      <c r="AM321" s="82" t="str">
        <f t="shared" si="222"/>
        <v>-</v>
      </c>
      <c r="AN321" s="82" t="str">
        <f t="shared" si="223"/>
        <v>-</v>
      </c>
      <c r="AO321" s="82" t="str">
        <f t="shared" si="224"/>
        <v>-</v>
      </c>
      <c r="AP321" s="82" t="str">
        <f t="shared" si="225"/>
        <v>-</v>
      </c>
      <c r="AQ321" s="82" t="str">
        <f t="shared" si="226"/>
        <v>-</v>
      </c>
      <c r="AR321" s="82" t="str">
        <f t="shared" si="227"/>
        <v>-</v>
      </c>
      <c r="AT321" s="82">
        <f t="shared" si="228"/>
        <v>10</v>
      </c>
      <c r="AU321" s="82" t="str">
        <f ca="1">IF(    MAX(OFFSET(AL321,0,0,MATCH("-",AL321:AL$638,0))) = 0,"",
IFERROR(MAX(OFFSET(AL321,0,0,MATCH("-",AL321:AL$638,0))),""))</f>
        <v/>
      </c>
      <c r="AV321" s="82" t="str">
        <f ca="1">IF(    MAX(OFFSET(AM321,0,0,MATCH("-",AM321:AM$638,0))) = 0,"",
IFERROR(MAX(OFFSET(AM321,0,0,MATCH("-",AM321:AM$638,0))),""))</f>
        <v/>
      </c>
      <c r="AW321" s="82" t="str">
        <f ca="1">IF(    MAX(OFFSET(AN321,0,0,MATCH("-",AN321:AN$638,0))) = 0,"",
IFERROR(MAX(OFFSET(AN321,0,0,MATCH("-",AN321:AN$638,0))),""))</f>
        <v/>
      </c>
      <c r="AX321" s="82" t="str">
        <f ca="1">IF(    MAX(OFFSET(AO321,0,0,MATCH("-",AO321:AO$638,0))) = 0,"",
IFERROR(MAX(OFFSET(AO321,0,0,MATCH("-",AO321:AO$638,0))),""))</f>
        <v/>
      </c>
      <c r="AY321" s="82" t="str">
        <f ca="1">IF(    MAX(OFFSET(AP321,0,0,MATCH("-",AP321:AP$638,0))) = 0,"",
IFERROR(MAX(OFFSET(AP321,0,0,MATCH("-",AP321:AP$638,0))),""))</f>
        <v/>
      </c>
      <c r="AZ321" s="82" t="str">
        <f ca="1">IF(    MAX(OFFSET(AQ321,0,0,MATCH("-",AQ321:AQ$638,0))) = 0,"",
IFERROR(MAX(OFFSET(AQ321,0,0,MATCH("-",AQ321:AQ$638,0))),""))</f>
        <v/>
      </c>
      <c r="BA321" s="82" t="str">
        <f ca="1">IF(    MAX(OFFSET(AR321,0,0,MATCH("-",AR321:AR$638,0))) = 0,"",
IFERROR(MAX(OFFSET(AR321,0,0,MATCH("-",AR321:AR$638,0))),""))</f>
        <v/>
      </c>
      <c r="BB321" s="112">
        <f t="shared" ca="1" si="229"/>
        <v>-198</v>
      </c>
      <c r="BC321" s="111" t="str">
        <f t="shared" ca="1" si="230"/>
        <v>Radius</v>
      </c>
      <c r="BD321" s="112">
        <f t="shared" ca="1" si="231"/>
        <v>0</v>
      </c>
      <c r="BE321" s="111">
        <f t="shared" ca="1" si="232"/>
        <v>200</v>
      </c>
      <c r="BF321" s="113" t="e">
        <f t="shared" ca="1" si="233"/>
        <v>#VALUE!</v>
      </c>
      <c r="BG321" s="113" t="e">
        <f t="shared" ca="1" si="234"/>
        <v>#VALUE!</v>
      </c>
      <c r="BH321" s="112">
        <f t="shared" ca="1" si="235"/>
        <v>2000</v>
      </c>
      <c r="BI321" s="112">
        <f t="shared" ca="1" si="236"/>
        <v>200</v>
      </c>
      <c r="BJ321" s="157"/>
      <c r="BK321" s="157"/>
      <c r="BL321" s="158" t="str">
        <f>scriv!AI283</f>
        <v/>
      </c>
      <c r="BM321" s="157"/>
      <c r="BN321" s="157" t="str">
        <f t="shared" si="237"/>
        <v>node</v>
      </c>
      <c r="BO321" s="157"/>
      <c r="BP321" s="159">
        <f t="shared" ca="1" si="238"/>
        <v>0</v>
      </c>
      <c r="BQ321" s="159">
        <f t="shared" ca="1" si="239"/>
        <v>0</v>
      </c>
      <c r="BR321" s="159">
        <f t="shared" si="240"/>
        <v>1</v>
      </c>
      <c r="BS321" s="159" t="str">
        <f t="shared" si="241"/>
        <v>symbol</v>
      </c>
      <c r="BT321" s="157" t="str">
        <f ca="1">IF(scriv!V283&lt;&gt;"",scriv!V283,
IF(E321="",IFERROR(VLOOKUP(BL321,$AH$40:$BT$638,39,FALSE),$BT$36),
$BT$37))</f>
        <v>NodeSquare</v>
      </c>
      <c r="BU321" s="166">
        <f t="shared" ca="1" si="242"/>
        <v>2000</v>
      </c>
      <c r="BV321" s="166">
        <f t="shared" ca="1" si="243"/>
        <v>200</v>
      </c>
      <c r="BW321" s="166">
        <f t="shared" ca="1" si="244"/>
        <v>0</v>
      </c>
      <c r="BX321" s="166">
        <f t="shared" ca="1" si="245"/>
        <v>0</v>
      </c>
      <c r="BY321" s="180" t="str">
        <f t="shared" si="246"/>
        <v/>
      </c>
      <c r="BZ321" s="180" t="str">
        <f t="shared" si="247"/>
        <v/>
      </c>
      <c r="CA321" s="81" t="str">
        <f>IF(scriv!E283&lt;&gt;"",scriv!E283,"")</f>
        <v/>
      </c>
      <c r="CB321" s="82">
        <f t="shared" si="212"/>
        <v>0</v>
      </c>
      <c r="CC321" s="82">
        <f t="shared" si="248"/>
        <v>0</v>
      </c>
      <c r="CD321" s="82" t="str">
        <f t="shared" si="249"/>
        <v>-</v>
      </c>
      <c r="CE321" s="82" t="str">
        <f t="shared" si="250"/>
        <v>-</v>
      </c>
      <c r="CF321" s="82" t="str">
        <f t="shared" si="251"/>
        <v>-</v>
      </c>
      <c r="CG321" s="82" t="str">
        <f t="shared" si="252"/>
        <v>-</v>
      </c>
      <c r="CH321" s="82" t="str">
        <f t="shared" si="253"/>
        <v>-</v>
      </c>
      <c r="CI321" s="82" t="str">
        <f t="shared" si="254"/>
        <v>-</v>
      </c>
      <c r="CJ321" s="82" t="str">
        <f t="shared" si="255"/>
        <v>-</v>
      </c>
      <c r="CK321" s="82" t="str">
        <f t="shared" si="256"/>
        <v>-</v>
      </c>
    </row>
    <row r="322" spans="1:89" s="82" customFormat="1" ht="18" customHeight="1">
      <c r="A322" s="81" t="str">
        <f>scriv!AH284</f>
        <v/>
      </c>
      <c r="B322" s="81" t="str">
        <f>IF(scriv!D284&lt;&gt;"",scriv!D284,"")</f>
        <v/>
      </c>
      <c r="C322" s="81" t="str">
        <f>IF( scriv!AL284&lt;&gt;"", IF(D322&lt;&gt;"","connection ","")&amp;scriv!AL284,IF(D322&lt;&gt;"","connection",""))</f>
        <v/>
      </c>
      <c r="D322" s="82" t="str">
        <f>scriv!AJ284</f>
        <v/>
      </c>
      <c r="E322" s="82" t="str">
        <f>scriv!AK284</f>
        <v/>
      </c>
      <c r="F322" s="156">
        <f>ROW()</f>
        <v>322</v>
      </c>
      <c r="I322" s="81" t="str">
        <f>IF(scriv!AA284&lt;&gt;"",scriv!AA284,J322)</f>
        <v/>
      </c>
      <c r="J322" s="81" t="str">
        <f>IF(scriv!AB284&lt;&gt;"",scriv!AB284,"")</f>
        <v/>
      </c>
      <c r="K322" s="82" t="str">
        <f t="shared" si="213"/>
        <v>none</v>
      </c>
      <c r="L322" s="82" t="str">
        <f t="shared" si="214"/>
        <v>+++&amp;speakTT=</v>
      </c>
      <c r="M322" s="82" t="str">
        <f t="shared" si="211"/>
        <v>OpenClose</v>
      </c>
      <c r="N322" s="82" t="str">
        <f t="shared" si="215"/>
        <v/>
      </c>
      <c r="O322" s="119" t="str">
        <f t="shared" si="216"/>
        <v/>
      </c>
      <c r="P322" s="81" t="str">
        <f>IF(scriv!I284&lt;&gt;"",scriv!I284,"")</f>
        <v/>
      </c>
      <c r="Q322" s="81" t="str">
        <f>IF(scriv!J284&lt;&gt;"",scriv!J284,"")</f>
        <v/>
      </c>
      <c r="R322" s="81">
        <f>IF(scriv!K284&lt;&gt;"",scriv!K284,
IF(I322&lt;&gt;"",1,$R$36))</f>
        <v>0</v>
      </c>
      <c r="S322" s="81" t="str">
        <f>IF(scriv!L284&lt;&gt;"",scriv!L284,
IF(scriv!AB284&lt;&gt;"",$S$36,"none"))</f>
        <v>none</v>
      </c>
      <c r="T322" s="81" t="str">
        <f>IF(scriv!Q284&lt;&gt;"",scriv!Q284,"")</f>
        <v/>
      </c>
      <c r="U322" s="81" t="str">
        <f>IF(scriv!R284&lt;&gt;"",scriv!R284,"")</f>
        <v/>
      </c>
      <c r="V322" s="81" t="str">
        <f>IF(scriv!S284&lt;&gt;"",scriv!S284,"")</f>
        <v/>
      </c>
      <c r="W322" s="81" t="str">
        <f>IF(scriv!T284&lt;&gt;"",scriv!T284,"")</f>
        <v/>
      </c>
      <c r="X322" s="81" t="str">
        <f>IF($E322="",
( IF(scriv!AD284&lt;&gt;"", LEFT( scriv!AD284, FIND(",",scriv!AD284)-1) &amp; "=" &amp; $AH322 &amp; RIGHT( scriv!AD284, LEN(scriv!AD284) + 1 - FIND(",",scriv!AD284)),
  IF($X$36&lt;&gt;"",LEFT( X$36, FIND(",",X$36)-1) &amp; "=" &amp; $AH322 &amp; RIGHT( X$36, LEN(X$36) + 1 - FIND(",",X$36)),""))),
IF(scriv!M284&lt;&gt;"", LEFT( scriv!M284, FIND(",",scriv!M284)-1) &amp; "=" &amp; $AH322 &amp; RIGHT( scriv!M284, LEN(scriv!M284) + 1 - FIND(",",scriv!M284)),
LEFT( X$37, FIND(",",X$37)-1) &amp; "=" &amp; $AH322 &amp; RIGHT( X$37, LEN(X$37) + 1 - FIND(",",X$37))))</f>
        <v>fadeOn=,0.6</v>
      </c>
      <c r="Y322" s="81" t="str">
        <f>IF($E322="",
( IF(scriv!AE284&lt;&gt;"", LEFT( scriv!AE284, FIND(",",scriv!AE284)-1) &amp; "=" &amp; $AH322 &amp; RIGHT( scriv!AE284, LEN(scriv!AE284) + 1 - FIND(",",scriv!AE284)),
  IF($Y$36&lt;&gt;"",LEFT( Y$36, FIND(",",Y$36)-1) &amp; "=" &amp; $AH322 &amp; RIGHT( Y$36, LEN(Y$36) + 1 - FIND(",",Y$36)),""))),
IF(scriv!N284&lt;&gt;"", LEFT( scriv!N284, FIND(",",scriv!N284)-1) &amp; "=" &amp; $AH322 &amp; RIGHT( scriv!N284, LEN(scriv!N284) + 1 - FIND(",",scriv!N284)),
LEFT( Y$37, FIND(",",Y$37)-1) &amp; "=" &amp; $AH322 &amp; RIGHT( Y$37, LEN(Y$37) + 1 - FIND(",",Y$37))))</f>
        <v>fadeOff=,0.6</v>
      </c>
      <c r="Z322" s="81" t="str">
        <f>IF($E322="",
( IF(scriv!AF284&lt;&gt;"", LEFT( scriv!AF284, FIND(",",scriv!AF284)-1) &amp; "=" &amp; $AH322 &amp; RIGHT( scriv!AF284, LEN(scriv!AF284) + 1 - FIND(",",scriv!AF284)),
  IF($Z$36&lt;&gt;"",LEFT( Z$36, FIND(",",Z$36)-1) &amp; "=" &amp; $AH322 &amp; RIGHT( Z$36, LEN(Z$36) + 1 - FIND(",",Z$36)),""))),
IF(scriv!O284&lt;&gt;"", LEFT( scriv!O284, FIND(",",scriv!O284)-1) &amp; "=" &amp; $AH322 &amp; RIGHT( scriv!O284, LEN(scriv!O284) + 1 - FIND(",",scriv!O284)),
LEFT( Z$37, FIND(",",Z$37)-1) &amp; "=" &amp; $AH322 &amp; RIGHT( Z$37, LEN(Z$37) + 1 - FIND(",",Z$37))))</f>
        <v>drawOpen=,1.2</v>
      </c>
      <c r="AA322" s="81" t="str">
        <f>IF($E322="",
( IF(scriv!AG284&lt;&gt;"", LEFT( scriv!AG284, FIND(",",scriv!AG284)-1) &amp; "=" &amp; $AH322 &amp; RIGHT( scriv!AG284, LEN(scriv!AG284) + 1 - FIND(",",scriv!AG284)),
  IF($AA$36&lt;&gt;"",LEFT( AA$36, FIND(",",AA$36)-1) &amp; "=" &amp; $AH322 &amp; RIGHT( AA$36, LEN(AA$36) + 1 - FIND(",",AA$36)),""))),
IF(scriv!P284&lt;&gt;"", LEFT( scriv!P284, FIND(",",scriv!P284)-1) &amp; "=" &amp; $AH322 &amp; RIGHT( scriv!P284, LEN(scriv!P284) + 1 - FIND(",",scriv!P284)),
LEFT( AA$37, FIND(",",AA$37)-1) &amp; "=" &amp; $AH322 &amp; RIGHT( AA$37, LEN(AA$37) + 1 - FIND(",",AA$37))))</f>
        <v>drawClose=,1.2</v>
      </c>
      <c r="AB322" s="167" t="str">
        <f t="shared" si="210"/>
        <v>noTitle</v>
      </c>
      <c r="AC322" s="167"/>
      <c r="AD322" s="45"/>
      <c r="AE322" s="168"/>
      <c r="AF322" s="169">
        <f>IF(D322="",scriv!B284,"")</f>
        <v>0</v>
      </c>
      <c r="AG322" s="170" t="str">
        <f t="shared" si="217"/>
        <v/>
      </c>
      <c r="AH322" s="169" t="str">
        <f t="shared" si="218"/>
        <v/>
      </c>
      <c r="AI322" s="169" t="str">
        <f t="shared" si="219"/>
        <v/>
      </c>
      <c r="AJ322" s="86">
        <f>ROUNDDOWN( (LEN(scriv!B284)+1) / 2, 0 )</f>
        <v>0</v>
      </c>
      <c r="AK322" s="82">
        <f t="shared" si="220"/>
        <v>0</v>
      </c>
      <c r="AL322" s="82" t="str">
        <f t="shared" si="221"/>
        <v>-</v>
      </c>
      <c r="AM322" s="82" t="str">
        <f t="shared" si="222"/>
        <v>-</v>
      </c>
      <c r="AN322" s="82" t="str">
        <f t="shared" si="223"/>
        <v>-</v>
      </c>
      <c r="AO322" s="82" t="str">
        <f t="shared" si="224"/>
        <v>-</v>
      </c>
      <c r="AP322" s="82" t="str">
        <f t="shared" si="225"/>
        <v>-</v>
      </c>
      <c r="AQ322" s="82" t="str">
        <f t="shared" si="226"/>
        <v>-</v>
      </c>
      <c r="AR322" s="82" t="str">
        <f t="shared" si="227"/>
        <v>-</v>
      </c>
      <c r="AT322" s="82">
        <f t="shared" si="228"/>
        <v>10</v>
      </c>
      <c r="AU322" s="82" t="str">
        <f ca="1">IF(    MAX(OFFSET(AL322,0,0,MATCH("-",AL322:AL$638,0))) = 0,"",
IFERROR(MAX(OFFSET(AL322,0,0,MATCH("-",AL322:AL$638,0))),""))</f>
        <v/>
      </c>
      <c r="AV322" s="82" t="str">
        <f ca="1">IF(    MAX(OFFSET(AM322,0,0,MATCH("-",AM322:AM$638,0))) = 0,"",
IFERROR(MAX(OFFSET(AM322,0,0,MATCH("-",AM322:AM$638,0))),""))</f>
        <v/>
      </c>
      <c r="AW322" s="82" t="str">
        <f ca="1">IF(    MAX(OFFSET(AN322,0,0,MATCH("-",AN322:AN$638,0))) = 0,"",
IFERROR(MAX(OFFSET(AN322,0,0,MATCH("-",AN322:AN$638,0))),""))</f>
        <v/>
      </c>
      <c r="AX322" s="82" t="str">
        <f ca="1">IF(    MAX(OFFSET(AO322,0,0,MATCH("-",AO322:AO$638,0))) = 0,"",
IFERROR(MAX(OFFSET(AO322,0,0,MATCH("-",AO322:AO$638,0))),""))</f>
        <v/>
      </c>
      <c r="AY322" s="82" t="str">
        <f ca="1">IF(    MAX(OFFSET(AP322,0,0,MATCH("-",AP322:AP$638,0))) = 0,"",
IFERROR(MAX(OFFSET(AP322,0,0,MATCH("-",AP322:AP$638,0))),""))</f>
        <v/>
      </c>
      <c r="AZ322" s="82" t="str">
        <f ca="1">IF(    MAX(OFFSET(AQ322,0,0,MATCH("-",AQ322:AQ$638,0))) = 0,"",
IFERROR(MAX(OFFSET(AQ322,0,0,MATCH("-",AQ322:AQ$638,0))),""))</f>
        <v/>
      </c>
      <c r="BA322" s="82" t="str">
        <f ca="1">IF(    MAX(OFFSET(AR322,0,0,MATCH("-",AR322:AR$638,0))) = 0,"",
IFERROR(MAX(OFFSET(AR322,0,0,MATCH("-",AR322:AR$638,0))),""))</f>
        <v/>
      </c>
      <c r="BB322" s="112">
        <f t="shared" ca="1" si="229"/>
        <v>-198</v>
      </c>
      <c r="BC322" s="111" t="str">
        <f t="shared" ca="1" si="230"/>
        <v>Radius</v>
      </c>
      <c r="BD322" s="112">
        <f t="shared" ca="1" si="231"/>
        <v>0</v>
      </c>
      <c r="BE322" s="111">
        <f t="shared" ca="1" si="232"/>
        <v>200</v>
      </c>
      <c r="BF322" s="113" t="e">
        <f t="shared" ca="1" si="233"/>
        <v>#VALUE!</v>
      </c>
      <c r="BG322" s="113" t="e">
        <f t="shared" ca="1" si="234"/>
        <v>#VALUE!</v>
      </c>
      <c r="BH322" s="112">
        <f t="shared" ca="1" si="235"/>
        <v>2000</v>
      </c>
      <c r="BI322" s="112">
        <f t="shared" ca="1" si="236"/>
        <v>200</v>
      </c>
      <c r="BJ322" s="157"/>
      <c r="BK322" s="157"/>
      <c r="BL322" s="158" t="str">
        <f>scriv!AI284</f>
        <v/>
      </c>
      <c r="BM322" s="157"/>
      <c r="BN322" s="157" t="str">
        <f t="shared" si="237"/>
        <v>node</v>
      </c>
      <c r="BO322" s="157"/>
      <c r="BP322" s="159">
        <f t="shared" ca="1" si="238"/>
        <v>0</v>
      </c>
      <c r="BQ322" s="159">
        <f t="shared" ca="1" si="239"/>
        <v>0</v>
      </c>
      <c r="BR322" s="159">
        <f t="shared" si="240"/>
        <v>1</v>
      </c>
      <c r="BS322" s="159" t="str">
        <f t="shared" si="241"/>
        <v>symbol</v>
      </c>
      <c r="BT322" s="157" t="str">
        <f ca="1">IF(scriv!V284&lt;&gt;"",scriv!V284,
IF(E322="",IFERROR(VLOOKUP(BL322,$AH$40:$BT$638,39,FALSE),$BT$36),
$BT$37))</f>
        <v>NodeSquare</v>
      </c>
      <c r="BU322" s="166">
        <f t="shared" ca="1" si="242"/>
        <v>2000</v>
      </c>
      <c r="BV322" s="166">
        <f t="shared" ca="1" si="243"/>
        <v>200</v>
      </c>
      <c r="BW322" s="166">
        <f t="shared" ca="1" si="244"/>
        <v>0</v>
      </c>
      <c r="BX322" s="166">
        <f t="shared" ca="1" si="245"/>
        <v>0</v>
      </c>
      <c r="BY322" s="180" t="str">
        <f t="shared" si="246"/>
        <v/>
      </c>
      <c r="BZ322" s="180" t="str">
        <f t="shared" si="247"/>
        <v/>
      </c>
      <c r="CA322" s="81" t="str">
        <f>IF(scriv!E284&lt;&gt;"",scriv!E284,"")</f>
        <v/>
      </c>
      <c r="CB322" s="82">
        <f t="shared" si="212"/>
        <v>0</v>
      </c>
      <c r="CC322" s="82">
        <f t="shared" si="248"/>
        <v>0</v>
      </c>
      <c r="CD322" s="82" t="str">
        <f t="shared" si="249"/>
        <v>-</v>
      </c>
      <c r="CE322" s="82" t="str">
        <f t="shared" si="250"/>
        <v>-</v>
      </c>
      <c r="CF322" s="82" t="str">
        <f t="shared" si="251"/>
        <v>-</v>
      </c>
      <c r="CG322" s="82" t="str">
        <f t="shared" si="252"/>
        <v>-</v>
      </c>
      <c r="CH322" s="82" t="str">
        <f t="shared" si="253"/>
        <v>-</v>
      </c>
      <c r="CI322" s="82" t="str">
        <f t="shared" si="254"/>
        <v>-</v>
      </c>
      <c r="CJ322" s="82" t="str">
        <f t="shared" si="255"/>
        <v>-</v>
      </c>
      <c r="CK322" s="82" t="str">
        <f t="shared" si="256"/>
        <v>-</v>
      </c>
    </row>
    <row r="323" spans="1:89" s="82" customFormat="1" ht="18" customHeight="1">
      <c r="A323" s="81" t="str">
        <f>scriv!AH285</f>
        <v/>
      </c>
      <c r="B323" s="81" t="str">
        <f>IF(scriv!D285&lt;&gt;"",scriv!D285,"")</f>
        <v/>
      </c>
      <c r="C323" s="81" t="str">
        <f>IF( scriv!AL285&lt;&gt;"", IF(D323&lt;&gt;"","connection ","")&amp;scriv!AL285,IF(D323&lt;&gt;"","connection",""))</f>
        <v/>
      </c>
      <c r="D323" s="82" t="str">
        <f>scriv!AJ285</f>
        <v/>
      </c>
      <c r="E323" s="82" t="str">
        <f>scriv!AK285</f>
        <v/>
      </c>
      <c r="F323" s="156">
        <f>ROW()</f>
        <v>323</v>
      </c>
      <c r="I323" s="81" t="str">
        <f>IF(scriv!AA285&lt;&gt;"",scriv!AA285,J323)</f>
        <v/>
      </c>
      <c r="J323" s="81" t="str">
        <f>IF(scriv!AB285&lt;&gt;"",scriv!AB285,"")</f>
        <v/>
      </c>
      <c r="K323" s="82" t="str">
        <f t="shared" si="213"/>
        <v>none</v>
      </c>
      <c r="L323" s="82" t="str">
        <f t="shared" si="214"/>
        <v>+++&amp;speakTT=</v>
      </c>
      <c r="M323" s="82" t="str">
        <f t="shared" si="211"/>
        <v>OpenClose</v>
      </c>
      <c r="N323" s="82" t="str">
        <f t="shared" si="215"/>
        <v/>
      </c>
      <c r="O323" s="119" t="str">
        <f t="shared" si="216"/>
        <v/>
      </c>
      <c r="P323" s="81" t="str">
        <f>IF(scriv!I285&lt;&gt;"",scriv!I285,"")</f>
        <v/>
      </c>
      <c r="Q323" s="81" t="str">
        <f>IF(scriv!J285&lt;&gt;"",scriv!J285,"")</f>
        <v/>
      </c>
      <c r="R323" s="81">
        <f>IF(scriv!K285&lt;&gt;"",scriv!K285,
IF(I323&lt;&gt;"",1,$R$36))</f>
        <v>0</v>
      </c>
      <c r="S323" s="81" t="str">
        <f>IF(scriv!L285&lt;&gt;"",scriv!L285,
IF(scriv!AB285&lt;&gt;"",$S$36,"none"))</f>
        <v>none</v>
      </c>
      <c r="T323" s="81" t="str">
        <f>IF(scriv!Q285&lt;&gt;"",scriv!Q285,"")</f>
        <v/>
      </c>
      <c r="U323" s="81" t="str">
        <f>IF(scriv!R285&lt;&gt;"",scriv!R285,"")</f>
        <v/>
      </c>
      <c r="V323" s="81" t="str">
        <f>IF(scriv!S285&lt;&gt;"",scriv!S285,"")</f>
        <v/>
      </c>
      <c r="W323" s="81" t="str">
        <f>IF(scriv!T285&lt;&gt;"",scriv!T285,"")</f>
        <v/>
      </c>
      <c r="X323" s="81" t="str">
        <f>IF($E323="",
( IF(scriv!AD285&lt;&gt;"", LEFT( scriv!AD285, FIND(",",scriv!AD285)-1) &amp; "=" &amp; $AH323 &amp; RIGHT( scriv!AD285, LEN(scriv!AD285) + 1 - FIND(",",scriv!AD285)),
  IF($X$36&lt;&gt;"",LEFT( X$36, FIND(",",X$36)-1) &amp; "=" &amp; $AH323 &amp; RIGHT( X$36, LEN(X$36) + 1 - FIND(",",X$36)),""))),
IF(scriv!M285&lt;&gt;"", LEFT( scriv!M285, FIND(",",scriv!M285)-1) &amp; "=" &amp; $AH323 &amp; RIGHT( scriv!M285, LEN(scriv!M285) + 1 - FIND(",",scriv!M285)),
LEFT( X$37, FIND(",",X$37)-1) &amp; "=" &amp; $AH323 &amp; RIGHT( X$37, LEN(X$37) + 1 - FIND(",",X$37))))</f>
        <v>fadeOn=,0.6</v>
      </c>
      <c r="Y323" s="81" t="str">
        <f>IF($E323="",
( IF(scriv!AE285&lt;&gt;"", LEFT( scriv!AE285, FIND(",",scriv!AE285)-1) &amp; "=" &amp; $AH323 &amp; RIGHT( scriv!AE285, LEN(scriv!AE285) + 1 - FIND(",",scriv!AE285)),
  IF($Y$36&lt;&gt;"",LEFT( Y$36, FIND(",",Y$36)-1) &amp; "=" &amp; $AH323 &amp; RIGHT( Y$36, LEN(Y$36) + 1 - FIND(",",Y$36)),""))),
IF(scriv!N285&lt;&gt;"", LEFT( scriv!N285, FIND(",",scriv!N285)-1) &amp; "=" &amp; $AH323 &amp; RIGHT( scriv!N285, LEN(scriv!N285) + 1 - FIND(",",scriv!N285)),
LEFT( Y$37, FIND(",",Y$37)-1) &amp; "=" &amp; $AH323 &amp; RIGHT( Y$37, LEN(Y$37) + 1 - FIND(",",Y$37))))</f>
        <v>fadeOff=,0.6</v>
      </c>
      <c r="Z323" s="81" t="str">
        <f>IF($E323="",
( IF(scriv!AF285&lt;&gt;"", LEFT( scriv!AF285, FIND(",",scriv!AF285)-1) &amp; "=" &amp; $AH323 &amp; RIGHT( scriv!AF285, LEN(scriv!AF285) + 1 - FIND(",",scriv!AF285)),
  IF($Z$36&lt;&gt;"",LEFT( Z$36, FIND(",",Z$36)-1) &amp; "=" &amp; $AH323 &amp; RIGHT( Z$36, LEN(Z$36) + 1 - FIND(",",Z$36)),""))),
IF(scriv!O285&lt;&gt;"", LEFT( scriv!O285, FIND(",",scriv!O285)-1) &amp; "=" &amp; $AH323 &amp; RIGHT( scriv!O285, LEN(scriv!O285) + 1 - FIND(",",scriv!O285)),
LEFT( Z$37, FIND(",",Z$37)-1) &amp; "=" &amp; $AH323 &amp; RIGHT( Z$37, LEN(Z$37) + 1 - FIND(",",Z$37))))</f>
        <v>drawOpen=,1.2</v>
      </c>
      <c r="AA323" s="81" t="str">
        <f>IF($E323="",
( IF(scriv!AG285&lt;&gt;"", LEFT( scriv!AG285, FIND(",",scriv!AG285)-1) &amp; "=" &amp; $AH323 &amp; RIGHT( scriv!AG285, LEN(scriv!AG285) + 1 - FIND(",",scriv!AG285)),
  IF($AA$36&lt;&gt;"",LEFT( AA$36, FIND(",",AA$36)-1) &amp; "=" &amp; $AH323 &amp; RIGHT( AA$36, LEN(AA$36) + 1 - FIND(",",AA$36)),""))),
IF(scriv!P285&lt;&gt;"", LEFT( scriv!P285, FIND(",",scriv!P285)-1) &amp; "=" &amp; $AH323 &amp; RIGHT( scriv!P285, LEN(scriv!P285) + 1 - FIND(",",scriv!P285)),
LEFT( AA$37, FIND(",",AA$37)-1) &amp; "=" &amp; $AH323 &amp; RIGHT( AA$37, LEN(AA$37) + 1 - FIND(",",AA$37))))</f>
        <v>drawClose=,1.2</v>
      </c>
      <c r="AB323" s="167" t="str">
        <f t="shared" si="210"/>
        <v>noTitle</v>
      </c>
      <c r="AC323" s="167"/>
      <c r="AD323" s="45"/>
      <c r="AE323" s="168"/>
      <c r="AF323" s="169">
        <f>IF(D323="",scriv!B285,"")</f>
        <v>0</v>
      </c>
      <c r="AG323" s="170" t="str">
        <f t="shared" si="217"/>
        <v/>
      </c>
      <c r="AH323" s="169" t="str">
        <f t="shared" si="218"/>
        <v/>
      </c>
      <c r="AI323" s="169" t="str">
        <f t="shared" si="219"/>
        <v/>
      </c>
      <c r="AJ323" s="86">
        <f>ROUNDDOWN( (LEN(scriv!B285)+1) / 2, 0 )</f>
        <v>0</v>
      </c>
      <c r="AK323" s="82">
        <f t="shared" si="220"/>
        <v>0</v>
      </c>
      <c r="AL323" s="82" t="str">
        <f t="shared" si="221"/>
        <v>-</v>
      </c>
      <c r="AM323" s="82" t="str">
        <f t="shared" si="222"/>
        <v>-</v>
      </c>
      <c r="AN323" s="82" t="str">
        <f t="shared" si="223"/>
        <v>-</v>
      </c>
      <c r="AO323" s="82" t="str">
        <f t="shared" si="224"/>
        <v>-</v>
      </c>
      <c r="AP323" s="82" t="str">
        <f t="shared" si="225"/>
        <v>-</v>
      </c>
      <c r="AQ323" s="82" t="str">
        <f t="shared" si="226"/>
        <v>-</v>
      </c>
      <c r="AR323" s="82" t="str">
        <f t="shared" si="227"/>
        <v>-</v>
      </c>
      <c r="AT323" s="82">
        <f t="shared" si="228"/>
        <v>10</v>
      </c>
      <c r="AU323" s="82" t="str">
        <f ca="1">IF(    MAX(OFFSET(AL323,0,0,MATCH("-",AL323:AL$638,0))) = 0,"",
IFERROR(MAX(OFFSET(AL323,0,0,MATCH("-",AL323:AL$638,0))),""))</f>
        <v/>
      </c>
      <c r="AV323" s="82" t="str">
        <f ca="1">IF(    MAX(OFFSET(AM323,0,0,MATCH("-",AM323:AM$638,0))) = 0,"",
IFERROR(MAX(OFFSET(AM323,0,0,MATCH("-",AM323:AM$638,0))),""))</f>
        <v/>
      </c>
      <c r="AW323" s="82" t="str">
        <f ca="1">IF(    MAX(OFFSET(AN323,0,0,MATCH("-",AN323:AN$638,0))) = 0,"",
IFERROR(MAX(OFFSET(AN323,0,0,MATCH("-",AN323:AN$638,0))),""))</f>
        <v/>
      </c>
      <c r="AX323" s="82" t="str">
        <f ca="1">IF(    MAX(OFFSET(AO323,0,0,MATCH("-",AO323:AO$638,0))) = 0,"",
IFERROR(MAX(OFFSET(AO323,0,0,MATCH("-",AO323:AO$638,0))),""))</f>
        <v/>
      </c>
      <c r="AY323" s="82" t="str">
        <f ca="1">IF(    MAX(OFFSET(AP323,0,0,MATCH("-",AP323:AP$638,0))) = 0,"",
IFERROR(MAX(OFFSET(AP323,0,0,MATCH("-",AP323:AP$638,0))),""))</f>
        <v/>
      </c>
      <c r="AZ323" s="82" t="str">
        <f ca="1">IF(    MAX(OFFSET(AQ323,0,0,MATCH("-",AQ323:AQ$638,0))) = 0,"",
IFERROR(MAX(OFFSET(AQ323,0,0,MATCH("-",AQ323:AQ$638,0))),""))</f>
        <v/>
      </c>
      <c r="BA323" s="82" t="str">
        <f ca="1">IF(    MAX(OFFSET(AR323,0,0,MATCH("-",AR323:AR$638,0))) = 0,"",
IFERROR(MAX(OFFSET(AR323,0,0,MATCH("-",AR323:AR$638,0))),""))</f>
        <v/>
      </c>
      <c r="BB323" s="112">
        <f t="shared" ca="1" si="229"/>
        <v>-198</v>
      </c>
      <c r="BC323" s="111" t="str">
        <f t="shared" ca="1" si="230"/>
        <v>Radius</v>
      </c>
      <c r="BD323" s="112">
        <f t="shared" ca="1" si="231"/>
        <v>0</v>
      </c>
      <c r="BE323" s="111">
        <f t="shared" ca="1" si="232"/>
        <v>200</v>
      </c>
      <c r="BF323" s="113" t="e">
        <f t="shared" ca="1" si="233"/>
        <v>#VALUE!</v>
      </c>
      <c r="BG323" s="113" t="e">
        <f t="shared" ca="1" si="234"/>
        <v>#VALUE!</v>
      </c>
      <c r="BH323" s="112">
        <f t="shared" ca="1" si="235"/>
        <v>2000</v>
      </c>
      <c r="BI323" s="112">
        <f t="shared" ca="1" si="236"/>
        <v>200</v>
      </c>
      <c r="BJ323" s="157"/>
      <c r="BK323" s="157"/>
      <c r="BL323" s="158" t="str">
        <f>scriv!AI285</f>
        <v/>
      </c>
      <c r="BM323" s="157"/>
      <c r="BN323" s="157" t="str">
        <f t="shared" si="237"/>
        <v>node</v>
      </c>
      <c r="BO323" s="157"/>
      <c r="BP323" s="159">
        <f t="shared" ca="1" si="238"/>
        <v>0</v>
      </c>
      <c r="BQ323" s="159">
        <f t="shared" ca="1" si="239"/>
        <v>0</v>
      </c>
      <c r="BR323" s="159">
        <f t="shared" si="240"/>
        <v>1</v>
      </c>
      <c r="BS323" s="159" t="str">
        <f t="shared" si="241"/>
        <v>symbol</v>
      </c>
      <c r="BT323" s="157" t="str">
        <f ca="1">IF(scriv!V285&lt;&gt;"",scriv!V285,
IF(E323="",IFERROR(VLOOKUP(BL323,$AH$40:$BT$638,39,FALSE),$BT$36),
$BT$37))</f>
        <v>NodeSquare</v>
      </c>
      <c r="BU323" s="166">
        <f t="shared" ca="1" si="242"/>
        <v>2000</v>
      </c>
      <c r="BV323" s="166">
        <f t="shared" ca="1" si="243"/>
        <v>200</v>
      </c>
      <c r="BW323" s="166">
        <f t="shared" ca="1" si="244"/>
        <v>0</v>
      </c>
      <c r="BX323" s="166">
        <f t="shared" ca="1" si="245"/>
        <v>0</v>
      </c>
      <c r="BY323" s="180" t="str">
        <f t="shared" si="246"/>
        <v/>
      </c>
      <c r="BZ323" s="180" t="str">
        <f t="shared" si="247"/>
        <v/>
      </c>
      <c r="CA323" s="81" t="str">
        <f>IF(scriv!E285&lt;&gt;"",scriv!E285,"")</f>
        <v/>
      </c>
      <c r="CB323" s="82">
        <f t="shared" si="212"/>
        <v>0</v>
      </c>
      <c r="CC323" s="82">
        <f t="shared" si="248"/>
        <v>0</v>
      </c>
      <c r="CD323" s="82" t="str">
        <f t="shared" si="249"/>
        <v>-</v>
      </c>
      <c r="CE323" s="82" t="str">
        <f t="shared" si="250"/>
        <v>-</v>
      </c>
      <c r="CF323" s="82" t="str">
        <f t="shared" si="251"/>
        <v>-</v>
      </c>
      <c r="CG323" s="82" t="str">
        <f t="shared" si="252"/>
        <v>-</v>
      </c>
      <c r="CH323" s="82" t="str">
        <f t="shared" si="253"/>
        <v>-</v>
      </c>
      <c r="CI323" s="82" t="str">
        <f t="shared" si="254"/>
        <v>-</v>
      </c>
      <c r="CJ323" s="82" t="str">
        <f t="shared" si="255"/>
        <v>-</v>
      </c>
      <c r="CK323" s="82" t="str">
        <f t="shared" si="256"/>
        <v>-</v>
      </c>
    </row>
    <row r="324" spans="1:89" s="82" customFormat="1" ht="18" customHeight="1">
      <c r="A324" s="81" t="str">
        <f>scriv!AH286</f>
        <v/>
      </c>
      <c r="B324" s="81" t="str">
        <f>IF(scriv!D286&lt;&gt;"",scriv!D286,"")</f>
        <v/>
      </c>
      <c r="C324" s="81" t="str">
        <f>IF( scriv!AL286&lt;&gt;"", IF(D324&lt;&gt;"","connection ","")&amp;scriv!AL286,IF(D324&lt;&gt;"","connection",""))</f>
        <v/>
      </c>
      <c r="D324" s="82" t="str">
        <f>scriv!AJ286</f>
        <v/>
      </c>
      <c r="E324" s="82" t="str">
        <f>scriv!AK286</f>
        <v/>
      </c>
      <c r="F324" s="156">
        <f>ROW()</f>
        <v>324</v>
      </c>
      <c r="I324" s="81" t="str">
        <f>IF(scriv!AA286&lt;&gt;"",scriv!AA286,J324)</f>
        <v/>
      </c>
      <c r="J324" s="81" t="str">
        <f>IF(scriv!AB286&lt;&gt;"",scriv!AB286,"")</f>
        <v/>
      </c>
      <c r="K324" s="82" t="str">
        <f t="shared" si="213"/>
        <v>none</v>
      </c>
      <c r="L324" s="82" t="str">
        <f t="shared" si="214"/>
        <v>+++&amp;speakTT=</v>
      </c>
      <c r="M324" s="82" t="str">
        <f t="shared" si="211"/>
        <v>OpenClose</v>
      </c>
      <c r="N324" s="82" t="str">
        <f t="shared" si="215"/>
        <v/>
      </c>
      <c r="O324" s="119" t="str">
        <f t="shared" si="216"/>
        <v/>
      </c>
      <c r="P324" s="81" t="str">
        <f>IF(scriv!I286&lt;&gt;"",scriv!I286,"")</f>
        <v/>
      </c>
      <c r="Q324" s="81" t="str">
        <f>IF(scriv!J286&lt;&gt;"",scriv!J286,"")</f>
        <v/>
      </c>
      <c r="R324" s="81">
        <f>IF(scriv!K286&lt;&gt;"",scriv!K286,
IF(I324&lt;&gt;"",1,$R$36))</f>
        <v>0</v>
      </c>
      <c r="S324" s="81" t="str">
        <f>IF(scriv!L286&lt;&gt;"",scriv!L286,
IF(scriv!AB286&lt;&gt;"",$S$36,"none"))</f>
        <v>none</v>
      </c>
      <c r="T324" s="81" t="str">
        <f>IF(scriv!Q286&lt;&gt;"",scriv!Q286,"")</f>
        <v/>
      </c>
      <c r="U324" s="81" t="str">
        <f>IF(scriv!R286&lt;&gt;"",scriv!R286,"")</f>
        <v/>
      </c>
      <c r="V324" s="81" t="str">
        <f>IF(scriv!S286&lt;&gt;"",scriv!S286,"")</f>
        <v/>
      </c>
      <c r="W324" s="81" t="str">
        <f>IF(scriv!T286&lt;&gt;"",scriv!T286,"")</f>
        <v/>
      </c>
      <c r="X324" s="81" t="str">
        <f>IF($E324="",
( IF(scriv!AD286&lt;&gt;"", LEFT( scriv!AD286, FIND(",",scriv!AD286)-1) &amp; "=" &amp; $AH324 &amp; RIGHT( scriv!AD286, LEN(scriv!AD286) + 1 - FIND(",",scriv!AD286)),
  IF($X$36&lt;&gt;"",LEFT( X$36, FIND(",",X$36)-1) &amp; "=" &amp; $AH324 &amp; RIGHT( X$36, LEN(X$36) + 1 - FIND(",",X$36)),""))),
IF(scriv!M286&lt;&gt;"", LEFT( scriv!M286, FIND(",",scriv!M286)-1) &amp; "=" &amp; $AH324 &amp; RIGHT( scriv!M286, LEN(scriv!M286) + 1 - FIND(",",scriv!M286)),
LEFT( X$37, FIND(",",X$37)-1) &amp; "=" &amp; $AH324 &amp; RIGHT( X$37, LEN(X$37) + 1 - FIND(",",X$37))))</f>
        <v>fadeOn=,0.6</v>
      </c>
      <c r="Y324" s="81" t="str">
        <f>IF($E324="",
( IF(scriv!AE286&lt;&gt;"", LEFT( scriv!AE286, FIND(",",scriv!AE286)-1) &amp; "=" &amp; $AH324 &amp; RIGHT( scriv!AE286, LEN(scriv!AE286) + 1 - FIND(",",scriv!AE286)),
  IF($Y$36&lt;&gt;"",LEFT( Y$36, FIND(",",Y$36)-1) &amp; "=" &amp; $AH324 &amp; RIGHT( Y$36, LEN(Y$36) + 1 - FIND(",",Y$36)),""))),
IF(scriv!N286&lt;&gt;"", LEFT( scriv!N286, FIND(",",scriv!N286)-1) &amp; "=" &amp; $AH324 &amp; RIGHT( scriv!N286, LEN(scriv!N286) + 1 - FIND(",",scriv!N286)),
LEFT( Y$37, FIND(",",Y$37)-1) &amp; "=" &amp; $AH324 &amp; RIGHT( Y$37, LEN(Y$37) + 1 - FIND(",",Y$37))))</f>
        <v>fadeOff=,0.6</v>
      </c>
      <c r="Z324" s="81" t="str">
        <f>IF($E324="",
( IF(scriv!AF286&lt;&gt;"", LEFT( scriv!AF286, FIND(",",scriv!AF286)-1) &amp; "=" &amp; $AH324 &amp; RIGHT( scriv!AF286, LEN(scriv!AF286) + 1 - FIND(",",scriv!AF286)),
  IF($Z$36&lt;&gt;"",LEFT( Z$36, FIND(",",Z$36)-1) &amp; "=" &amp; $AH324 &amp; RIGHT( Z$36, LEN(Z$36) + 1 - FIND(",",Z$36)),""))),
IF(scriv!O286&lt;&gt;"", LEFT( scriv!O286, FIND(",",scriv!O286)-1) &amp; "=" &amp; $AH324 &amp; RIGHT( scriv!O286, LEN(scriv!O286) + 1 - FIND(",",scriv!O286)),
LEFT( Z$37, FIND(",",Z$37)-1) &amp; "=" &amp; $AH324 &amp; RIGHT( Z$37, LEN(Z$37) + 1 - FIND(",",Z$37))))</f>
        <v>drawOpen=,1.2</v>
      </c>
      <c r="AA324" s="81" t="str">
        <f>IF($E324="",
( IF(scriv!AG286&lt;&gt;"", LEFT( scriv!AG286, FIND(",",scriv!AG286)-1) &amp; "=" &amp; $AH324 &amp; RIGHT( scriv!AG286, LEN(scriv!AG286) + 1 - FIND(",",scriv!AG286)),
  IF($AA$36&lt;&gt;"",LEFT( AA$36, FIND(",",AA$36)-1) &amp; "=" &amp; $AH324 &amp; RIGHT( AA$36, LEN(AA$36) + 1 - FIND(",",AA$36)),""))),
IF(scriv!P286&lt;&gt;"", LEFT( scriv!P286, FIND(",",scriv!P286)-1) &amp; "=" &amp; $AH324 &amp; RIGHT( scriv!P286, LEN(scriv!P286) + 1 - FIND(",",scriv!P286)),
LEFT( AA$37, FIND(",",AA$37)-1) &amp; "=" &amp; $AH324 &amp; RIGHT( AA$37, LEN(AA$37) + 1 - FIND(",",AA$37))))</f>
        <v>drawClose=,1.2</v>
      </c>
      <c r="AB324" s="167" t="str">
        <f t="shared" si="210"/>
        <v>noTitle</v>
      </c>
      <c r="AC324" s="167"/>
      <c r="AD324" s="45"/>
      <c r="AE324" s="168"/>
      <c r="AF324" s="169">
        <f>IF(D324="",scriv!B286,"")</f>
        <v>0</v>
      </c>
      <c r="AG324" s="170" t="str">
        <f t="shared" si="217"/>
        <v/>
      </c>
      <c r="AH324" s="169" t="str">
        <f t="shared" si="218"/>
        <v/>
      </c>
      <c r="AI324" s="169" t="str">
        <f t="shared" si="219"/>
        <v/>
      </c>
      <c r="AJ324" s="86">
        <f>ROUNDDOWN( (LEN(scriv!B286)+1) / 2, 0 )</f>
        <v>0</v>
      </c>
      <c r="AK324" s="82">
        <f t="shared" si="220"/>
        <v>0</v>
      </c>
      <c r="AL324" s="82" t="str">
        <f t="shared" si="221"/>
        <v>-</v>
      </c>
      <c r="AM324" s="82" t="str">
        <f t="shared" si="222"/>
        <v>-</v>
      </c>
      <c r="AN324" s="82" t="str">
        <f t="shared" si="223"/>
        <v>-</v>
      </c>
      <c r="AO324" s="82" t="str">
        <f t="shared" si="224"/>
        <v>-</v>
      </c>
      <c r="AP324" s="82" t="str">
        <f t="shared" si="225"/>
        <v>-</v>
      </c>
      <c r="AQ324" s="82" t="str">
        <f t="shared" si="226"/>
        <v>-</v>
      </c>
      <c r="AR324" s="82" t="str">
        <f t="shared" si="227"/>
        <v>-</v>
      </c>
      <c r="AT324" s="82">
        <f t="shared" si="228"/>
        <v>10</v>
      </c>
      <c r="AU324" s="82" t="str">
        <f ca="1">IF(    MAX(OFFSET(AL324,0,0,MATCH("-",AL324:AL$638,0))) = 0,"",
IFERROR(MAX(OFFSET(AL324,0,0,MATCH("-",AL324:AL$638,0))),""))</f>
        <v/>
      </c>
      <c r="AV324" s="82" t="str">
        <f ca="1">IF(    MAX(OFFSET(AM324,0,0,MATCH("-",AM324:AM$638,0))) = 0,"",
IFERROR(MAX(OFFSET(AM324,0,0,MATCH("-",AM324:AM$638,0))),""))</f>
        <v/>
      </c>
      <c r="AW324" s="82" t="str">
        <f ca="1">IF(    MAX(OFFSET(AN324,0,0,MATCH("-",AN324:AN$638,0))) = 0,"",
IFERROR(MAX(OFFSET(AN324,0,0,MATCH("-",AN324:AN$638,0))),""))</f>
        <v/>
      </c>
      <c r="AX324" s="82" t="str">
        <f ca="1">IF(    MAX(OFFSET(AO324,0,0,MATCH("-",AO324:AO$638,0))) = 0,"",
IFERROR(MAX(OFFSET(AO324,0,0,MATCH("-",AO324:AO$638,0))),""))</f>
        <v/>
      </c>
      <c r="AY324" s="82" t="str">
        <f ca="1">IF(    MAX(OFFSET(AP324,0,0,MATCH("-",AP324:AP$638,0))) = 0,"",
IFERROR(MAX(OFFSET(AP324,0,0,MATCH("-",AP324:AP$638,0))),""))</f>
        <v/>
      </c>
      <c r="AZ324" s="82" t="str">
        <f ca="1">IF(    MAX(OFFSET(AQ324,0,0,MATCH("-",AQ324:AQ$638,0))) = 0,"",
IFERROR(MAX(OFFSET(AQ324,0,0,MATCH("-",AQ324:AQ$638,0))),""))</f>
        <v/>
      </c>
      <c r="BA324" s="82" t="str">
        <f ca="1">IF(    MAX(OFFSET(AR324,0,0,MATCH("-",AR324:AR$638,0))) = 0,"",
IFERROR(MAX(OFFSET(AR324,0,0,MATCH("-",AR324:AR$638,0))),""))</f>
        <v/>
      </c>
      <c r="BB324" s="112">
        <f t="shared" ca="1" si="229"/>
        <v>-198</v>
      </c>
      <c r="BC324" s="111" t="str">
        <f t="shared" ca="1" si="230"/>
        <v>Radius</v>
      </c>
      <c r="BD324" s="112">
        <f t="shared" ca="1" si="231"/>
        <v>0</v>
      </c>
      <c r="BE324" s="111">
        <f t="shared" ca="1" si="232"/>
        <v>200</v>
      </c>
      <c r="BF324" s="113" t="e">
        <f t="shared" ca="1" si="233"/>
        <v>#VALUE!</v>
      </c>
      <c r="BG324" s="113" t="e">
        <f t="shared" ca="1" si="234"/>
        <v>#VALUE!</v>
      </c>
      <c r="BH324" s="112">
        <f t="shared" ca="1" si="235"/>
        <v>2000</v>
      </c>
      <c r="BI324" s="112">
        <f t="shared" ca="1" si="236"/>
        <v>200</v>
      </c>
      <c r="BJ324" s="157"/>
      <c r="BK324" s="157"/>
      <c r="BL324" s="158" t="str">
        <f>scriv!AI286</f>
        <v/>
      </c>
      <c r="BM324" s="157"/>
      <c r="BN324" s="157" t="str">
        <f t="shared" si="237"/>
        <v>node</v>
      </c>
      <c r="BO324" s="157"/>
      <c r="BP324" s="159">
        <f t="shared" ca="1" si="238"/>
        <v>0</v>
      </c>
      <c r="BQ324" s="159">
        <f t="shared" ca="1" si="239"/>
        <v>0</v>
      </c>
      <c r="BR324" s="159">
        <f t="shared" si="240"/>
        <v>1</v>
      </c>
      <c r="BS324" s="159" t="str">
        <f t="shared" si="241"/>
        <v>symbol</v>
      </c>
      <c r="BT324" s="157" t="str">
        <f ca="1">IF(scriv!V286&lt;&gt;"",scriv!V286,
IF(E324="",IFERROR(VLOOKUP(BL324,$AH$40:$BT$638,39,FALSE),$BT$36),
$BT$37))</f>
        <v>NodeSquare</v>
      </c>
      <c r="BU324" s="166">
        <f t="shared" ca="1" si="242"/>
        <v>2000</v>
      </c>
      <c r="BV324" s="166">
        <f t="shared" ca="1" si="243"/>
        <v>200</v>
      </c>
      <c r="BW324" s="166">
        <f t="shared" ca="1" si="244"/>
        <v>0</v>
      </c>
      <c r="BX324" s="166">
        <f t="shared" ca="1" si="245"/>
        <v>0</v>
      </c>
      <c r="BY324" s="180" t="str">
        <f t="shared" si="246"/>
        <v/>
      </c>
      <c r="BZ324" s="180" t="str">
        <f t="shared" si="247"/>
        <v/>
      </c>
      <c r="CA324" s="81" t="str">
        <f>IF(scriv!E286&lt;&gt;"",scriv!E286,"")</f>
        <v/>
      </c>
      <c r="CB324" s="82">
        <f t="shared" si="212"/>
        <v>0</v>
      </c>
      <c r="CC324" s="82">
        <f t="shared" si="248"/>
        <v>0</v>
      </c>
      <c r="CD324" s="82" t="str">
        <f t="shared" si="249"/>
        <v>-</v>
      </c>
      <c r="CE324" s="82" t="str">
        <f t="shared" si="250"/>
        <v>-</v>
      </c>
      <c r="CF324" s="82" t="str">
        <f t="shared" si="251"/>
        <v>-</v>
      </c>
      <c r="CG324" s="82" t="str">
        <f t="shared" si="252"/>
        <v>-</v>
      </c>
      <c r="CH324" s="82" t="str">
        <f t="shared" si="253"/>
        <v>-</v>
      </c>
      <c r="CI324" s="82" t="str">
        <f t="shared" si="254"/>
        <v>-</v>
      </c>
      <c r="CJ324" s="82" t="str">
        <f t="shared" si="255"/>
        <v>-</v>
      </c>
      <c r="CK324" s="82" t="str">
        <f t="shared" si="256"/>
        <v>-</v>
      </c>
    </row>
    <row r="325" spans="1:89" s="82" customFormat="1" ht="18" customHeight="1">
      <c r="A325" s="81" t="str">
        <f>scriv!AH287</f>
        <v/>
      </c>
      <c r="B325" s="81" t="str">
        <f>IF(scriv!D287&lt;&gt;"",scriv!D287,"")</f>
        <v/>
      </c>
      <c r="C325" s="81" t="str">
        <f>IF( scriv!AL287&lt;&gt;"", IF(D325&lt;&gt;"","connection ","")&amp;scriv!AL287,IF(D325&lt;&gt;"","connection",""))</f>
        <v/>
      </c>
      <c r="D325" s="82" t="str">
        <f>scriv!AJ287</f>
        <v/>
      </c>
      <c r="E325" s="82" t="str">
        <f>scriv!AK287</f>
        <v/>
      </c>
      <c r="F325" s="156">
        <f>ROW()</f>
        <v>325</v>
      </c>
      <c r="I325" s="81" t="str">
        <f>IF(scriv!AA287&lt;&gt;"",scriv!AA287,J325)</f>
        <v/>
      </c>
      <c r="J325" s="81" t="str">
        <f>IF(scriv!AB287&lt;&gt;"",scriv!AB287,"")</f>
        <v/>
      </c>
      <c r="K325" s="82" t="str">
        <f t="shared" si="213"/>
        <v>none</v>
      </c>
      <c r="L325" s="82" t="str">
        <f t="shared" si="214"/>
        <v>+++&amp;speakTT=</v>
      </c>
      <c r="M325" s="82" t="str">
        <f t="shared" si="211"/>
        <v>OpenClose</v>
      </c>
      <c r="N325" s="82" t="str">
        <f t="shared" si="215"/>
        <v/>
      </c>
      <c r="O325" s="119" t="str">
        <f t="shared" si="216"/>
        <v/>
      </c>
      <c r="P325" s="81" t="str">
        <f>IF(scriv!I287&lt;&gt;"",scriv!I287,"")</f>
        <v/>
      </c>
      <c r="Q325" s="81" t="str">
        <f>IF(scriv!J287&lt;&gt;"",scriv!J287,"")</f>
        <v/>
      </c>
      <c r="R325" s="81">
        <f>IF(scriv!K287&lt;&gt;"",scriv!K287,
IF(I325&lt;&gt;"",1,$R$36))</f>
        <v>0</v>
      </c>
      <c r="S325" s="81" t="str">
        <f>IF(scriv!L287&lt;&gt;"",scriv!L287,
IF(scriv!AB287&lt;&gt;"",$S$36,"none"))</f>
        <v>none</v>
      </c>
      <c r="T325" s="81" t="str">
        <f>IF(scriv!Q287&lt;&gt;"",scriv!Q287,"")</f>
        <v/>
      </c>
      <c r="U325" s="81" t="str">
        <f>IF(scriv!R287&lt;&gt;"",scriv!R287,"")</f>
        <v/>
      </c>
      <c r="V325" s="81" t="str">
        <f>IF(scriv!S287&lt;&gt;"",scriv!S287,"")</f>
        <v/>
      </c>
      <c r="W325" s="81" t="str">
        <f>IF(scriv!T287&lt;&gt;"",scriv!T287,"")</f>
        <v/>
      </c>
      <c r="X325" s="81" t="str">
        <f>IF($E325="",
( IF(scriv!AD287&lt;&gt;"", LEFT( scriv!AD287, FIND(",",scriv!AD287)-1) &amp; "=" &amp; $AH325 &amp; RIGHT( scriv!AD287, LEN(scriv!AD287) + 1 - FIND(",",scriv!AD287)),
  IF($X$36&lt;&gt;"",LEFT( X$36, FIND(",",X$36)-1) &amp; "=" &amp; $AH325 &amp; RIGHT( X$36, LEN(X$36) + 1 - FIND(",",X$36)),""))),
IF(scriv!M287&lt;&gt;"", LEFT( scriv!M287, FIND(",",scriv!M287)-1) &amp; "=" &amp; $AH325 &amp; RIGHT( scriv!M287, LEN(scriv!M287) + 1 - FIND(",",scriv!M287)),
LEFT( X$37, FIND(",",X$37)-1) &amp; "=" &amp; $AH325 &amp; RIGHT( X$37, LEN(X$37) + 1 - FIND(",",X$37))))</f>
        <v>fadeOn=,0.6</v>
      </c>
      <c r="Y325" s="81" t="str">
        <f>IF($E325="",
( IF(scriv!AE287&lt;&gt;"", LEFT( scriv!AE287, FIND(",",scriv!AE287)-1) &amp; "=" &amp; $AH325 &amp; RIGHT( scriv!AE287, LEN(scriv!AE287) + 1 - FIND(",",scriv!AE287)),
  IF($Y$36&lt;&gt;"",LEFT( Y$36, FIND(",",Y$36)-1) &amp; "=" &amp; $AH325 &amp; RIGHT( Y$36, LEN(Y$36) + 1 - FIND(",",Y$36)),""))),
IF(scriv!N287&lt;&gt;"", LEFT( scriv!N287, FIND(",",scriv!N287)-1) &amp; "=" &amp; $AH325 &amp; RIGHT( scriv!N287, LEN(scriv!N287) + 1 - FIND(",",scriv!N287)),
LEFT( Y$37, FIND(",",Y$37)-1) &amp; "=" &amp; $AH325 &amp; RIGHT( Y$37, LEN(Y$37) + 1 - FIND(",",Y$37))))</f>
        <v>fadeOff=,0.6</v>
      </c>
      <c r="Z325" s="81" t="str">
        <f>IF($E325="",
( IF(scriv!AF287&lt;&gt;"", LEFT( scriv!AF287, FIND(",",scriv!AF287)-1) &amp; "=" &amp; $AH325 &amp; RIGHT( scriv!AF287, LEN(scriv!AF287) + 1 - FIND(",",scriv!AF287)),
  IF($Z$36&lt;&gt;"",LEFT( Z$36, FIND(",",Z$36)-1) &amp; "=" &amp; $AH325 &amp; RIGHT( Z$36, LEN(Z$36) + 1 - FIND(",",Z$36)),""))),
IF(scriv!O287&lt;&gt;"", LEFT( scriv!O287, FIND(",",scriv!O287)-1) &amp; "=" &amp; $AH325 &amp; RIGHT( scriv!O287, LEN(scriv!O287) + 1 - FIND(",",scriv!O287)),
LEFT( Z$37, FIND(",",Z$37)-1) &amp; "=" &amp; $AH325 &amp; RIGHT( Z$37, LEN(Z$37) + 1 - FIND(",",Z$37))))</f>
        <v>drawOpen=,1.2</v>
      </c>
      <c r="AA325" s="81" t="str">
        <f>IF($E325="",
( IF(scriv!AG287&lt;&gt;"", LEFT( scriv!AG287, FIND(",",scriv!AG287)-1) &amp; "=" &amp; $AH325 &amp; RIGHT( scriv!AG287, LEN(scriv!AG287) + 1 - FIND(",",scriv!AG287)),
  IF($AA$36&lt;&gt;"",LEFT( AA$36, FIND(",",AA$36)-1) &amp; "=" &amp; $AH325 &amp; RIGHT( AA$36, LEN(AA$36) + 1 - FIND(",",AA$36)),""))),
IF(scriv!P287&lt;&gt;"", LEFT( scriv!P287, FIND(",",scriv!P287)-1) &amp; "=" &amp; $AH325 &amp; RIGHT( scriv!P287, LEN(scriv!P287) + 1 - FIND(",",scriv!P287)),
LEFT( AA$37, FIND(",",AA$37)-1) &amp; "=" &amp; $AH325 &amp; RIGHT( AA$37, LEN(AA$37) + 1 - FIND(",",AA$37))))</f>
        <v>drawClose=,1.2</v>
      </c>
      <c r="AB325" s="167" t="str">
        <f t="shared" si="210"/>
        <v>noTitle</v>
      </c>
      <c r="AC325" s="167"/>
      <c r="AD325" s="45"/>
      <c r="AE325" s="168"/>
      <c r="AF325" s="169">
        <f>IF(D325="",scriv!B287,"")</f>
        <v>0</v>
      </c>
      <c r="AG325" s="170" t="str">
        <f t="shared" si="217"/>
        <v/>
      </c>
      <c r="AH325" s="169" t="str">
        <f t="shared" si="218"/>
        <v/>
      </c>
      <c r="AI325" s="169" t="str">
        <f t="shared" si="219"/>
        <v/>
      </c>
      <c r="AJ325" s="86">
        <f>ROUNDDOWN( (LEN(scriv!B287)+1) / 2, 0 )</f>
        <v>0</v>
      </c>
      <c r="AK325" s="82">
        <f t="shared" si="220"/>
        <v>0</v>
      </c>
      <c r="AL325" s="82" t="str">
        <f t="shared" si="221"/>
        <v>-</v>
      </c>
      <c r="AM325" s="82" t="str">
        <f t="shared" si="222"/>
        <v>-</v>
      </c>
      <c r="AN325" s="82" t="str">
        <f t="shared" si="223"/>
        <v>-</v>
      </c>
      <c r="AO325" s="82" t="str">
        <f t="shared" si="224"/>
        <v>-</v>
      </c>
      <c r="AP325" s="82" t="str">
        <f t="shared" si="225"/>
        <v>-</v>
      </c>
      <c r="AQ325" s="82" t="str">
        <f t="shared" si="226"/>
        <v>-</v>
      </c>
      <c r="AR325" s="82" t="str">
        <f t="shared" si="227"/>
        <v>-</v>
      </c>
      <c r="AT325" s="82">
        <f t="shared" si="228"/>
        <v>10</v>
      </c>
      <c r="AU325" s="82" t="str">
        <f ca="1">IF(    MAX(OFFSET(AL325,0,0,MATCH("-",AL325:AL$638,0))) = 0,"",
IFERROR(MAX(OFFSET(AL325,0,0,MATCH("-",AL325:AL$638,0))),""))</f>
        <v/>
      </c>
      <c r="AV325" s="82" t="str">
        <f ca="1">IF(    MAX(OFFSET(AM325,0,0,MATCH("-",AM325:AM$638,0))) = 0,"",
IFERROR(MAX(OFFSET(AM325,0,0,MATCH("-",AM325:AM$638,0))),""))</f>
        <v/>
      </c>
      <c r="AW325" s="82" t="str">
        <f ca="1">IF(    MAX(OFFSET(AN325,0,0,MATCH("-",AN325:AN$638,0))) = 0,"",
IFERROR(MAX(OFFSET(AN325,0,0,MATCH("-",AN325:AN$638,0))),""))</f>
        <v/>
      </c>
      <c r="AX325" s="82" t="str">
        <f ca="1">IF(    MAX(OFFSET(AO325,0,0,MATCH("-",AO325:AO$638,0))) = 0,"",
IFERROR(MAX(OFFSET(AO325,0,0,MATCH("-",AO325:AO$638,0))),""))</f>
        <v/>
      </c>
      <c r="AY325" s="82" t="str">
        <f ca="1">IF(    MAX(OFFSET(AP325,0,0,MATCH("-",AP325:AP$638,0))) = 0,"",
IFERROR(MAX(OFFSET(AP325,0,0,MATCH("-",AP325:AP$638,0))),""))</f>
        <v/>
      </c>
      <c r="AZ325" s="82" t="str">
        <f ca="1">IF(    MAX(OFFSET(AQ325,0,0,MATCH("-",AQ325:AQ$638,0))) = 0,"",
IFERROR(MAX(OFFSET(AQ325,0,0,MATCH("-",AQ325:AQ$638,0))),""))</f>
        <v/>
      </c>
      <c r="BA325" s="82" t="str">
        <f ca="1">IF(    MAX(OFFSET(AR325,0,0,MATCH("-",AR325:AR$638,0))) = 0,"",
IFERROR(MAX(OFFSET(AR325,0,0,MATCH("-",AR325:AR$638,0))),""))</f>
        <v/>
      </c>
      <c r="BB325" s="112">
        <f t="shared" ca="1" si="229"/>
        <v>-198</v>
      </c>
      <c r="BC325" s="111" t="str">
        <f t="shared" ca="1" si="230"/>
        <v>Radius</v>
      </c>
      <c r="BD325" s="112">
        <f t="shared" ca="1" si="231"/>
        <v>0</v>
      </c>
      <c r="BE325" s="111">
        <f t="shared" ca="1" si="232"/>
        <v>200</v>
      </c>
      <c r="BF325" s="113" t="e">
        <f t="shared" ca="1" si="233"/>
        <v>#VALUE!</v>
      </c>
      <c r="BG325" s="113" t="e">
        <f t="shared" ca="1" si="234"/>
        <v>#VALUE!</v>
      </c>
      <c r="BH325" s="112">
        <f t="shared" ca="1" si="235"/>
        <v>2000</v>
      </c>
      <c r="BI325" s="112">
        <f t="shared" ca="1" si="236"/>
        <v>200</v>
      </c>
      <c r="BJ325" s="157"/>
      <c r="BK325" s="157"/>
      <c r="BL325" s="158" t="str">
        <f>scriv!AI287</f>
        <v/>
      </c>
      <c r="BM325" s="157"/>
      <c r="BN325" s="157" t="str">
        <f t="shared" si="237"/>
        <v>node</v>
      </c>
      <c r="BO325" s="157"/>
      <c r="BP325" s="159">
        <f t="shared" ca="1" si="238"/>
        <v>0</v>
      </c>
      <c r="BQ325" s="159">
        <f t="shared" ca="1" si="239"/>
        <v>0</v>
      </c>
      <c r="BR325" s="159">
        <f t="shared" si="240"/>
        <v>1</v>
      </c>
      <c r="BS325" s="159" t="str">
        <f t="shared" si="241"/>
        <v>symbol</v>
      </c>
      <c r="BT325" s="157" t="str">
        <f ca="1">IF(scriv!V287&lt;&gt;"",scriv!V287,
IF(E325="",IFERROR(VLOOKUP(BL325,$AH$40:$BT$638,39,FALSE),$BT$36),
$BT$37))</f>
        <v>NodeSquare</v>
      </c>
      <c r="BU325" s="166">
        <f t="shared" ca="1" si="242"/>
        <v>2000</v>
      </c>
      <c r="BV325" s="166">
        <f t="shared" ca="1" si="243"/>
        <v>200</v>
      </c>
      <c r="BW325" s="166">
        <f t="shared" ca="1" si="244"/>
        <v>0</v>
      </c>
      <c r="BX325" s="166">
        <f t="shared" ca="1" si="245"/>
        <v>0</v>
      </c>
      <c r="BY325" s="180" t="str">
        <f t="shared" si="246"/>
        <v/>
      </c>
      <c r="BZ325" s="180" t="str">
        <f t="shared" si="247"/>
        <v/>
      </c>
      <c r="CA325" s="81" t="str">
        <f>IF(scriv!E287&lt;&gt;"",scriv!E287,"")</f>
        <v/>
      </c>
      <c r="CB325" s="82">
        <f t="shared" si="212"/>
        <v>0</v>
      </c>
      <c r="CC325" s="82">
        <f t="shared" si="248"/>
        <v>0</v>
      </c>
      <c r="CD325" s="82" t="str">
        <f t="shared" si="249"/>
        <v>-</v>
      </c>
      <c r="CE325" s="82" t="str">
        <f t="shared" si="250"/>
        <v>-</v>
      </c>
      <c r="CF325" s="82" t="str">
        <f t="shared" si="251"/>
        <v>-</v>
      </c>
      <c r="CG325" s="82" t="str">
        <f t="shared" si="252"/>
        <v>-</v>
      </c>
      <c r="CH325" s="82" t="str">
        <f t="shared" si="253"/>
        <v>-</v>
      </c>
      <c r="CI325" s="82" t="str">
        <f t="shared" si="254"/>
        <v>-</v>
      </c>
      <c r="CJ325" s="82" t="str">
        <f t="shared" si="255"/>
        <v>-</v>
      </c>
      <c r="CK325" s="82" t="str">
        <f t="shared" si="256"/>
        <v>-</v>
      </c>
    </row>
    <row r="326" spans="1:89" s="82" customFormat="1" ht="18" customHeight="1">
      <c r="A326" s="81" t="str">
        <f>scriv!AH288</f>
        <v/>
      </c>
      <c r="B326" s="81" t="str">
        <f>IF(scriv!D288&lt;&gt;"",scriv!D288,"")</f>
        <v/>
      </c>
      <c r="C326" s="81" t="str">
        <f>IF( scriv!AL288&lt;&gt;"", IF(D326&lt;&gt;"","connection ","")&amp;scriv!AL288,IF(D326&lt;&gt;"","connection",""))</f>
        <v/>
      </c>
      <c r="D326" s="82" t="str">
        <f>scriv!AJ288</f>
        <v/>
      </c>
      <c r="E326" s="82" t="str">
        <f>scriv!AK288</f>
        <v/>
      </c>
      <c r="F326" s="156">
        <f>ROW()</f>
        <v>326</v>
      </c>
      <c r="I326" s="81" t="str">
        <f>IF(scriv!AA288&lt;&gt;"",scriv!AA288,J326)</f>
        <v/>
      </c>
      <c r="J326" s="81" t="str">
        <f>IF(scriv!AB288&lt;&gt;"",scriv!AB288,"")</f>
        <v/>
      </c>
      <c r="K326" s="82" t="str">
        <f t="shared" si="213"/>
        <v>none</v>
      </c>
      <c r="L326" s="82" t="str">
        <f t="shared" si="214"/>
        <v>+++&amp;speakTT=</v>
      </c>
      <c r="M326" s="82" t="str">
        <f t="shared" si="211"/>
        <v>OpenClose</v>
      </c>
      <c r="N326" s="82" t="str">
        <f t="shared" si="215"/>
        <v/>
      </c>
      <c r="O326" s="119" t="str">
        <f t="shared" si="216"/>
        <v/>
      </c>
      <c r="P326" s="81" t="str">
        <f>IF(scriv!I288&lt;&gt;"",scriv!I288,"")</f>
        <v/>
      </c>
      <c r="Q326" s="81" t="str">
        <f>IF(scriv!J288&lt;&gt;"",scriv!J288,"")</f>
        <v/>
      </c>
      <c r="R326" s="81">
        <f>IF(scriv!K288&lt;&gt;"",scriv!K288,
IF(I326&lt;&gt;"",1,$R$36))</f>
        <v>0</v>
      </c>
      <c r="S326" s="81" t="str">
        <f>IF(scriv!L288&lt;&gt;"",scriv!L288,
IF(scriv!AB288&lt;&gt;"",$S$36,"none"))</f>
        <v>none</v>
      </c>
      <c r="T326" s="81" t="str">
        <f>IF(scriv!Q288&lt;&gt;"",scriv!Q288,"")</f>
        <v/>
      </c>
      <c r="U326" s="81" t="str">
        <f>IF(scriv!R288&lt;&gt;"",scriv!R288,"")</f>
        <v/>
      </c>
      <c r="V326" s="81" t="str">
        <f>IF(scriv!S288&lt;&gt;"",scriv!S288,"")</f>
        <v/>
      </c>
      <c r="W326" s="81" t="str">
        <f>IF(scriv!T288&lt;&gt;"",scriv!T288,"")</f>
        <v/>
      </c>
      <c r="X326" s="81" t="str">
        <f>IF($E326="",
( IF(scriv!AD288&lt;&gt;"", LEFT( scriv!AD288, FIND(",",scriv!AD288)-1) &amp; "=" &amp; $AH326 &amp; RIGHT( scriv!AD288, LEN(scriv!AD288) + 1 - FIND(",",scriv!AD288)),
  IF($X$36&lt;&gt;"",LEFT( X$36, FIND(",",X$36)-1) &amp; "=" &amp; $AH326 &amp; RIGHT( X$36, LEN(X$36) + 1 - FIND(",",X$36)),""))),
IF(scriv!M288&lt;&gt;"", LEFT( scriv!M288, FIND(",",scriv!M288)-1) &amp; "=" &amp; $AH326 &amp; RIGHT( scriv!M288, LEN(scriv!M288) + 1 - FIND(",",scriv!M288)),
LEFT( X$37, FIND(",",X$37)-1) &amp; "=" &amp; $AH326 &amp; RIGHT( X$37, LEN(X$37) + 1 - FIND(",",X$37))))</f>
        <v>fadeOn=,0.6</v>
      </c>
      <c r="Y326" s="81" t="str">
        <f>IF($E326="",
( IF(scriv!AE288&lt;&gt;"", LEFT( scriv!AE288, FIND(",",scriv!AE288)-1) &amp; "=" &amp; $AH326 &amp; RIGHT( scriv!AE288, LEN(scriv!AE288) + 1 - FIND(",",scriv!AE288)),
  IF($Y$36&lt;&gt;"",LEFT( Y$36, FIND(",",Y$36)-1) &amp; "=" &amp; $AH326 &amp; RIGHT( Y$36, LEN(Y$36) + 1 - FIND(",",Y$36)),""))),
IF(scriv!N288&lt;&gt;"", LEFT( scriv!N288, FIND(",",scriv!N288)-1) &amp; "=" &amp; $AH326 &amp; RIGHT( scriv!N288, LEN(scriv!N288) + 1 - FIND(",",scriv!N288)),
LEFT( Y$37, FIND(",",Y$37)-1) &amp; "=" &amp; $AH326 &amp; RIGHT( Y$37, LEN(Y$37) + 1 - FIND(",",Y$37))))</f>
        <v>fadeOff=,0.6</v>
      </c>
      <c r="Z326" s="81" t="str">
        <f>IF($E326="",
( IF(scriv!AF288&lt;&gt;"", LEFT( scriv!AF288, FIND(",",scriv!AF288)-1) &amp; "=" &amp; $AH326 &amp; RIGHT( scriv!AF288, LEN(scriv!AF288) + 1 - FIND(",",scriv!AF288)),
  IF($Z$36&lt;&gt;"",LEFT( Z$36, FIND(",",Z$36)-1) &amp; "=" &amp; $AH326 &amp; RIGHT( Z$36, LEN(Z$36) + 1 - FIND(",",Z$36)),""))),
IF(scriv!O288&lt;&gt;"", LEFT( scriv!O288, FIND(",",scriv!O288)-1) &amp; "=" &amp; $AH326 &amp; RIGHT( scriv!O288, LEN(scriv!O288) + 1 - FIND(",",scriv!O288)),
LEFT( Z$37, FIND(",",Z$37)-1) &amp; "=" &amp; $AH326 &amp; RIGHT( Z$37, LEN(Z$37) + 1 - FIND(",",Z$37))))</f>
        <v>drawOpen=,1.2</v>
      </c>
      <c r="AA326" s="81" t="str">
        <f>IF($E326="",
( IF(scriv!AG288&lt;&gt;"", LEFT( scriv!AG288, FIND(",",scriv!AG288)-1) &amp; "=" &amp; $AH326 &amp; RIGHT( scriv!AG288, LEN(scriv!AG288) + 1 - FIND(",",scriv!AG288)),
  IF($AA$36&lt;&gt;"",LEFT( AA$36, FIND(",",AA$36)-1) &amp; "=" &amp; $AH326 &amp; RIGHT( AA$36, LEN(AA$36) + 1 - FIND(",",AA$36)),""))),
IF(scriv!P288&lt;&gt;"", LEFT( scriv!P288, FIND(",",scriv!P288)-1) &amp; "=" &amp; $AH326 &amp; RIGHT( scriv!P288, LEN(scriv!P288) + 1 - FIND(",",scriv!P288)),
LEFT( AA$37, FIND(",",AA$37)-1) &amp; "=" &amp; $AH326 &amp; RIGHT( AA$37, LEN(AA$37) + 1 - FIND(",",AA$37))))</f>
        <v>drawClose=,1.2</v>
      </c>
      <c r="AB326" s="167" t="str">
        <f t="shared" si="210"/>
        <v>noTitle</v>
      </c>
      <c r="AC326" s="167"/>
      <c r="AD326" s="45"/>
      <c r="AE326" s="168"/>
      <c r="AF326" s="169">
        <f>IF(D326="",scriv!B288,"")</f>
        <v>0</v>
      </c>
      <c r="AG326" s="170" t="str">
        <f t="shared" si="217"/>
        <v/>
      </c>
      <c r="AH326" s="169" t="str">
        <f t="shared" si="218"/>
        <v/>
      </c>
      <c r="AI326" s="169" t="str">
        <f t="shared" si="219"/>
        <v/>
      </c>
      <c r="AJ326" s="86">
        <f>ROUNDDOWN( (LEN(scriv!B288)+1) / 2, 0 )</f>
        <v>0</v>
      </c>
      <c r="AK326" s="82">
        <f t="shared" si="220"/>
        <v>0</v>
      </c>
      <c r="AL326" s="82" t="str">
        <f t="shared" si="221"/>
        <v>-</v>
      </c>
      <c r="AM326" s="82" t="str">
        <f t="shared" si="222"/>
        <v>-</v>
      </c>
      <c r="AN326" s="82" t="str">
        <f t="shared" si="223"/>
        <v>-</v>
      </c>
      <c r="AO326" s="82" t="str">
        <f t="shared" si="224"/>
        <v>-</v>
      </c>
      <c r="AP326" s="82" t="str">
        <f t="shared" si="225"/>
        <v>-</v>
      </c>
      <c r="AQ326" s="82" t="str">
        <f t="shared" si="226"/>
        <v>-</v>
      </c>
      <c r="AR326" s="82" t="str">
        <f t="shared" si="227"/>
        <v>-</v>
      </c>
      <c r="AT326" s="82">
        <f t="shared" si="228"/>
        <v>10</v>
      </c>
      <c r="AU326" s="82" t="str">
        <f ca="1">IF(    MAX(OFFSET(AL326,0,0,MATCH("-",AL326:AL$638,0))) = 0,"",
IFERROR(MAX(OFFSET(AL326,0,0,MATCH("-",AL326:AL$638,0))),""))</f>
        <v/>
      </c>
      <c r="AV326" s="82" t="str">
        <f ca="1">IF(    MAX(OFFSET(AM326,0,0,MATCH("-",AM326:AM$638,0))) = 0,"",
IFERROR(MAX(OFFSET(AM326,0,0,MATCH("-",AM326:AM$638,0))),""))</f>
        <v/>
      </c>
      <c r="AW326" s="82" t="str">
        <f ca="1">IF(    MAX(OFFSET(AN326,0,0,MATCH("-",AN326:AN$638,0))) = 0,"",
IFERROR(MAX(OFFSET(AN326,0,0,MATCH("-",AN326:AN$638,0))),""))</f>
        <v/>
      </c>
      <c r="AX326" s="82" t="str">
        <f ca="1">IF(    MAX(OFFSET(AO326,0,0,MATCH("-",AO326:AO$638,0))) = 0,"",
IFERROR(MAX(OFFSET(AO326,0,0,MATCH("-",AO326:AO$638,0))),""))</f>
        <v/>
      </c>
      <c r="AY326" s="82" t="str">
        <f ca="1">IF(    MAX(OFFSET(AP326,0,0,MATCH("-",AP326:AP$638,0))) = 0,"",
IFERROR(MAX(OFFSET(AP326,0,0,MATCH("-",AP326:AP$638,0))),""))</f>
        <v/>
      </c>
      <c r="AZ326" s="82" t="str">
        <f ca="1">IF(    MAX(OFFSET(AQ326,0,0,MATCH("-",AQ326:AQ$638,0))) = 0,"",
IFERROR(MAX(OFFSET(AQ326,0,0,MATCH("-",AQ326:AQ$638,0))),""))</f>
        <v/>
      </c>
      <c r="BA326" s="82" t="str">
        <f ca="1">IF(    MAX(OFFSET(AR326,0,0,MATCH("-",AR326:AR$638,0))) = 0,"",
IFERROR(MAX(OFFSET(AR326,0,0,MATCH("-",AR326:AR$638,0))),""))</f>
        <v/>
      </c>
      <c r="BB326" s="112">
        <f t="shared" ca="1" si="229"/>
        <v>-198</v>
      </c>
      <c r="BC326" s="111" t="str">
        <f t="shared" ca="1" si="230"/>
        <v>Radius</v>
      </c>
      <c r="BD326" s="112">
        <f t="shared" ca="1" si="231"/>
        <v>0</v>
      </c>
      <c r="BE326" s="111">
        <f t="shared" ca="1" si="232"/>
        <v>200</v>
      </c>
      <c r="BF326" s="113" t="e">
        <f t="shared" ca="1" si="233"/>
        <v>#VALUE!</v>
      </c>
      <c r="BG326" s="113" t="e">
        <f t="shared" ca="1" si="234"/>
        <v>#VALUE!</v>
      </c>
      <c r="BH326" s="112">
        <f t="shared" ca="1" si="235"/>
        <v>2000</v>
      </c>
      <c r="BI326" s="112">
        <f t="shared" ca="1" si="236"/>
        <v>200</v>
      </c>
      <c r="BJ326" s="157"/>
      <c r="BK326" s="157"/>
      <c r="BL326" s="158" t="str">
        <f>scriv!AI288</f>
        <v/>
      </c>
      <c r="BM326" s="157"/>
      <c r="BN326" s="157" t="str">
        <f t="shared" si="237"/>
        <v>node</v>
      </c>
      <c r="BO326" s="157"/>
      <c r="BP326" s="159">
        <f t="shared" ca="1" si="238"/>
        <v>0</v>
      </c>
      <c r="BQ326" s="159">
        <f t="shared" ca="1" si="239"/>
        <v>0</v>
      </c>
      <c r="BR326" s="159">
        <f t="shared" si="240"/>
        <v>1</v>
      </c>
      <c r="BS326" s="159" t="str">
        <f t="shared" si="241"/>
        <v>symbol</v>
      </c>
      <c r="BT326" s="157" t="str">
        <f ca="1">IF(scriv!V288&lt;&gt;"",scriv!V288,
IF(E326="",IFERROR(VLOOKUP(BL326,$AH$40:$BT$638,39,FALSE),$BT$36),
$BT$37))</f>
        <v>NodeSquare</v>
      </c>
      <c r="BU326" s="166">
        <f t="shared" ca="1" si="242"/>
        <v>2000</v>
      </c>
      <c r="BV326" s="166">
        <f t="shared" ca="1" si="243"/>
        <v>200</v>
      </c>
      <c r="BW326" s="166">
        <f t="shared" ca="1" si="244"/>
        <v>0</v>
      </c>
      <c r="BX326" s="166">
        <f t="shared" ca="1" si="245"/>
        <v>0</v>
      </c>
      <c r="BY326" s="180" t="str">
        <f t="shared" si="246"/>
        <v/>
      </c>
      <c r="BZ326" s="180" t="str">
        <f t="shared" si="247"/>
        <v/>
      </c>
      <c r="CA326" s="81" t="str">
        <f>IF(scriv!E288&lt;&gt;"",scriv!E288,"")</f>
        <v/>
      </c>
      <c r="CB326" s="82">
        <f t="shared" si="212"/>
        <v>0</v>
      </c>
      <c r="CC326" s="82">
        <f t="shared" si="248"/>
        <v>0</v>
      </c>
      <c r="CD326" s="82" t="str">
        <f t="shared" si="249"/>
        <v>-</v>
      </c>
      <c r="CE326" s="82" t="str">
        <f t="shared" si="250"/>
        <v>-</v>
      </c>
      <c r="CF326" s="82" t="str">
        <f t="shared" si="251"/>
        <v>-</v>
      </c>
      <c r="CG326" s="82" t="str">
        <f t="shared" si="252"/>
        <v>-</v>
      </c>
      <c r="CH326" s="82" t="str">
        <f t="shared" si="253"/>
        <v>-</v>
      </c>
      <c r="CI326" s="82" t="str">
        <f t="shared" si="254"/>
        <v>-</v>
      </c>
      <c r="CJ326" s="82" t="str">
        <f t="shared" si="255"/>
        <v>-</v>
      </c>
      <c r="CK326" s="82" t="str">
        <f t="shared" si="256"/>
        <v>-</v>
      </c>
    </row>
    <row r="327" spans="1:89" s="82" customFormat="1" ht="18" customHeight="1">
      <c r="A327" s="81" t="str">
        <f>scriv!AH289</f>
        <v/>
      </c>
      <c r="B327" s="81" t="str">
        <f>IF(scriv!D289&lt;&gt;"",scriv!D289,"")</f>
        <v/>
      </c>
      <c r="C327" s="81" t="str">
        <f>IF( scriv!AL289&lt;&gt;"", IF(D327&lt;&gt;"","connection ","")&amp;scriv!AL289,IF(D327&lt;&gt;"","connection",""))</f>
        <v/>
      </c>
      <c r="D327" s="82" t="str">
        <f>scriv!AJ289</f>
        <v/>
      </c>
      <c r="E327" s="82" t="str">
        <f>scriv!AK289</f>
        <v/>
      </c>
      <c r="F327" s="156">
        <f>ROW()</f>
        <v>327</v>
      </c>
      <c r="I327" s="81" t="str">
        <f>IF(scriv!AA289&lt;&gt;"",scriv!AA289,J327)</f>
        <v/>
      </c>
      <c r="J327" s="81" t="str">
        <f>IF(scriv!AB289&lt;&gt;"",scriv!AB289,"")</f>
        <v/>
      </c>
      <c r="K327" s="82" t="str">
        <f t="shared" si="213"/>
        <v>none</v>
      </c>
      <c r="L327" s="82" t="str">
        <f t="shared" si="214"/>
        <v>+++&amp;speakTT=</v>
      </c>
      <c r="M327" s="82" t="str">
        <f t="shared" si="211"/>
        <v>OpenClose</v>
      </c>
      <c r="N327" s="82" t="str">
        <f t="shared" si="215"/>
        <v/>
      </c>
      <c r="O327" s="119" t="str">
        <f t="shared" si="216"/>
        <v/>
      </c>
      <c r="P327" s="81" t="str">
        <f>IF(scriv!I289&lt;&gt;"",scriv!I289,"")</f>
        <v/>
      </c>
      <c r="Q327" s="81" t="str">
        <f>IF(scriv!J289&lt;&gt;"",scriv!J289,"")</f>
        <v/>
      </c>
      <c r="R327" s="81">
        <f>IF(scriv!K289&lt;&gt;"",scriv!K289,
IF(I327&lt;&gt;"",1,$R$36))</f>
        <v>0</v>
      </c>
      <c r="S327" s="81" t="str">
        <f>IF(scriv!L289&lt;&gt;"",scriv!L289,
IF(scriv!AB289&lt;&gt;"",$S$36,"none"))</f>
        <v>none</v>
      </c>
      <c r="T327" s="81" t="str">
        <f>IF(scriv!Q289&lt;&gt;"",scriv!Q289,"")</f>
        <v/>
      </c>
      <c r="U327" s="81" t="str">
        <f>IF(scriv!R289&lt;&gt;"",scriv!R289,"")</f>
        <v/>
      </c>
      <c r="V327" s="81" t="str">
        <f>IF(scriv!S289&lt;&gt;"",scriv!S289,"")</f>
        <v/>
      </c>
      <c r="W327" s="81" t="str">
        <f>IF(scriv!T289&lt;&gt;"",scriv!T289,"")</f>
        <v/>
      </c>
      <c r="X327" s="81" t="str">
        <f>IF($E327="",
( IF(scriv!AD289&lt;&gt;"", LEFT( scriv!AD289, FIND(",",scriv!AD289)-1) &amp; "=" &amp; $AH327 &amp; RIGHT( scriv!AD289, LEN(scriv!AD289) + 1 - FIND(",",scriv!AD289)),
  IF($X$36&lt;&gt;"",LEFT( X$36, FIND(",",X$36)-1) &amp; "=" &amp; $AH327 &amp; RIGHT( X$36, LEN(X$36) + 1 - FIND(",",X$36)),""))),
IF(scriv!M289&lt;&gt;"", LEFT( scriv!M289, FIND(",",scriv!M289)-1) &amp; "=" &amp; $AH327 &amp; RIGHT( scriv!M289, LEN(scriv!M289) + 1 - FIND(",",scriv!M289)),
LEFT( X$37, FIND(",",X$37)-1) &amp; "=" &amp; $AH327 &amp; RIGHT( X$37, LEN(X$37) + 1 - FIND(",",X$37))))</f>
        <v>fadeOn=,0.6</v>
      </c>
      <c r="Y327" s="81" t="str">
        <f>IF($E327="",
( IF(scriv!AE289&lt;&gt;"", LEFT( scriv!AE289, FIND(",",scriv!AE289)-1) &amp; "=" &amp; $AH327 &amp; RIGHT( scriv!AE289, LEN(scriv!AE289) + 1 - FIND(",",scriv!AE289)),
  IF($Y$36&lt;&gt;"",LEFT( Y$36, FIND(",",Y$36)-1) &amp; "=" &amp; $AH327 &amp; RIGHT( Y$36, LEN(Y$36) + 1 - FIND(",",Y$36)),""))),
IF(scriv!N289&lt;&gt;"", LEFT( scriv!N289, FIND(",",scriv!N289)-1) &amp; "=" &amp; $AH327 &amp; RIGHT( scriv!N289, LEN(scriv!N289) + 1 - FIND(",",scriv!N289)),
LEFT( Y$37, FIND(",",Y$37)-1) &amp; "=" &amp; $AH327 &amp; RIGHT( Y$37, LEN(Y$37) + 1 - FIND(",",Y$37))))</f>
        <v>fadeOff=,0.6</v>
      </c>
      <c r="Z327" s="81" t="str">
        <f>IF($E327="",
( IF(scriv!AF289&lt;&gt;"", LEFT( scriv!AF289, FIND(",",scriv!AF289)-1) &amp; "=" &amp; $AH327 &amp; RIGHT( scriv!AF289, LEN(scriv!AF289) + 1 - FIND(",",scriv!AF289)),
  IF($Z$36&lt;&gt;"",LEFT( Z$36, FIND(",",Z$36)-1) &amp; "=" &amp; $AH327 &amp; RIGHT( Z$36, LEN(Z$36) + 1 - FIND(",",Z$36)),""))),
IF(scriv!O289&lt;&gt;"", LEFT( scriv!O289, FIND(",",scriv!O289)-1) &amp; "=" &amp; $AH327 &amp; RIGHT( scriv!O289, LEN(scriv!O289) + 1 - FIND(",",scriv!O289)),
LEFT( Z$37, FIND(",",Z$37)-1) &amp; "=" &amp; $AH327 &amp; RIGHT( Z$37, LEN(Z$37) + 1 - FIND(",",Z$37))))</f>
        <v>drawOpen=,1.2</v>
      </c>
      <c r="AA327" s="81" t="str">
        <f>IF($E327="",
( IF(scriv!AG289&lt;&gt;"", LEFT( scriv!AG289, FIND(",",scriv!AG289)-1) &amp; "=" &amp; $AH327 &amp; RIGHT( scriv!AG289, LEN(scriv!AG289) + 1 - FIND(",",scriv!AG289)),
  IF($AA$36&lt;&gt;"",LEFT( AA$36, FIND(",",AA$36)-1) &amp; "=" &amp; $AH327 &amp; RIGHT( AA$36, LEN(AA$36) + 1 - FIND(",",AA$36)),""))),
IF(scriv!P289&lt;&gt;"", LEFT( scriv!P289, FIND(",",scriv!P289)-1) &amp; "=" &amp; $AH327 &amp; RIGHT( scriv!P289, LEN(scriv!P289) + 1 - FIND(",",scriv!P289)),
LEFT( AA$37, FIND(",",AA$37)-1) &amp; "=" &amp; $AH327 &amp; RIGHT( AA$37, LEN(AA$37) + 1 - FIND(",",AA$37))))</f>
        <v>drawClose=,1.2</v>
      </c>
      <c r="AB327" s="167" t="str">
        <f t="shared" si="210"/>
        <v>noTitle</v>
      </c>
      <c r="AC327" s="167"/>
      <c r="AD327" s="45"/>
      <c r="AE327" s="168"/>
      <c r="AF327" s="169">
        <f>IF(D327="",scriv!B289,"")</f>
        <v>0</v>
      </c>
      <c r="AG327" s="170" t="str">
        <f t="shared" si="217"/>
        <v/>
      </c>
      <c r="AH327" s="169" t="str">
        <f t="shared" si="218"/>
        <v/>
      </c>
      <c r="AI327" s="169" t="str">
        <f t="shared" si="219"/>
        <v/>
      </c>
      <c r="AJ327" s="86">
        <f>ROUNDDOWN( (LEN(scriv!B289)+1) / 2, 0 )</f>
        <v>0</v>
      </c>
      <c r="AK327" s="82">
        <f t="shared" si="220"/>
        <v>0</v>
      </c>
      <c r="AL327" s="82" t="str">
        <f t="shared" si="221"/>
        <v>-</v>
      </c>
      <c r="AM327" s="82" t="str">
        <f t="shared" si="222"/>
        <v>-</v>
      </c>
      <c r="AN327" s="82" t="str">
        <f t="shared" si="223"/>
        <v>-</v>
      </c>
      <c r="AO327" s="82" t="str">
        <f t="shared" si="224"/>
        <v>-</v>
      </c>
      <c r="AP327" s="82" t="str">
        <f t="shared" si="225"/>
        <v>-</v>
      </c>
      <c r="AQ327" s="82" t="str">
        <f t="shared" si="226"/>
        <v>-</v>
      </c>
      <c r="AR327" s="82" t="str">
        <f t="shared" si="227"/>
        <v>-</v>
      </c>
      <c r="AT327" s="82">
        <f t="shared" si="228"/>
        <v>10</v>
      </c>
      <c r="AU327" s="82" t="str">
        <f ca="1">IF(    MAX(OFFSET(AL327,0,0,MATCH("-",AL327:AL$638,0))) = 0,"",
IFERROR(MAX(OFFSET(AL327,0,0,MATCH("-",AL327:AL$638,0))),""))</f>
        <v/>
      </c>
      <c r="AV327" s="82" t="str">
        <f ca="1">IF(    MAX(OFFSET(AM327,0,0,MATCH("-",AM327:AM$638,0))) = 0,"",
IFERROR(MAX(OFFSET(AM327,0,0,MATCH("-",AM327:AM$638,0))),""))</f>
        <v/>
      </c>
      <c r="AW327" s="82" t="str">
        <f ca="1">IF(    MAX(OFFSET(AN327,0,0,MATCH("-",AN327:AN$638,0))) = 0,"",
IFERROR(MAX(OFFSET(AN327,0,0,MATCH("-",AN327:AN$638,0))),""))</f>
        <v/>
      </c>
      <c r="AX327" s="82" t="str">
        <f ca="1">IF(    MAX(OFFSET(AO327,0,0,MATCH("-",AO327:AO$638,0))) = 0,"",
IFERROR(MAX(OFFSET(AO327,0,0,MATCH("-",AO327:AO$638,0))),""))</f>
        <v/>
      </c>
      <c r="AY327" s="82" t="str">
        <f ca="1">IF(    MAX(OFFSET(AP327,0,0,MATCH("-",AP327:AP$638,0))) = 0,"",
IFERROR(MAX(OFFSET(AP327,0,0,MATCH("-",AP327:AP$638,0))),""))</f>
        <v/>
      </c>
      <c r="AZ327" s="82" t="str">
        <f ca="1">IF(    MAX(OFFSET(AQ327,0,0,MATCH("-",AQ327:AQ$638,0))) = 0,"",
IFERROR(MAX(OFFSET(AQ327,0,0,MATCH("-",AQ327:AQ$638,0))),""))</f>
        <v/>
      </c>
      <c r="BA327" s="82" t="str">
        <f ca="1">IF(    MAX(OFFSET(AR327,0,0,MATCH("-",AR327:AR$638,0))) = 0,"",
IFERROR(MAX(OFFSET(AR327,0,0,MATCH("-",AR327:AR$638,0))),""))</f>
        <v/>
      </c>
      <c r="BB327" s="112">
        <f t="shared" ca="1" si="229"/>
        <v>-198</v>
      </c>
      <c r="BC327" s="111" t="str">
        <f t="shared" ca="1" si="230"/>
        <v>Radius</v>
      </c>
      <c r="BD327" s="112">
        <f t="shared" ca="1" si="231"/>
        <v>0</v>
      </c>
      <c r="BE327" s="111">
        <f t="shared" ca="1" si="232"/>
        <v>200</v>
      </c>
      <c r="BF327" s="113" t="e">
        <f t="shared" ca="1" si="233"/>
        <v>#VALUE!</v>
      </c>
      <c r="BG327" s="113" t="e">
        <f t="shared" ca="1" si="234"/>
        <v>#VALUE!</v>
      </c>
      <c r="BH327" s="112">
        <f t="shared" ca="1" si="235"/>
        <v>2000</v>
      </c>
      <c r="BI327" s="112">
        <f t="shared" ca="1" si="236"/>
        <v>200</v>
      </c>
      <c r="BJ327" s="157"/>
      <c r="BK327" s="157"/>
      <c r="BL327" s="158" t="str">
        <f>scriv!AI289</f>
        <v/>
      </c>
      <c r="BM327" s="157"/>
      <c r="BN327" s="157" t="str">
        <f t="shared" si="237"/>
        <v>node</v>
      </c>
      <c r="BO327" s="157"/>
      <c r="BP327" s="159">
        <f t="shared" ca="1" si="238"/>
        <v>0</v>
      </c>
      <c r="BQ327" s="159">
        <f t="shared" ca="1" si="239"/>
        <v>0</v>
      </c>
      <c r="BR327" s="159">
        <f t="shared" si="240"/>
        <v>1</v>
      </c>
      <c r="BS327" s="159" t="str">
        <f t="shared" si="241"/>
        <v>symbol</v>
      </c>
      <c r="BT327" s="157" t="str">
        <f ca="1">IF(scriv!V289&lt;&gt;"",scriv!V289,
IF(E327="",IFERROR(VLOOKUP(BL327,$AH$40:$BT$638,39,FALSE),$BT$36),
$BT$37))</f>
        <v>NodeSquare</v>
      </c>
      <c r="BU327" s="166">
        <f t="shared" ca="1" si="242"/>
        <v>2000</v>
      </c>
      <c r="BV327" s="166">
        <f t="shared" ca="1" si="243"/>
        <v>200</v>
      </c>
      <c r="BW327" s="166">
        <f t="shared" ca="1" si="244"/>
        <v>0</v>
      </c>
      <c r="BX327" s="166">
        <f t="shared" ca="1" si="245"/>
        <v>0</v>
      </c>
      <c r="BY327" s="180" t="str">
        <f t="shared" si="246"/>
        <v/>
      </c>
      <c r="BZ327" s="180" t="str">
        <f t="shared" si="247"/>
        <v/>
      </c>
      <c r="CA327" s="81" t="str">
        <f>IF(scriv!E289&lt;&gt;"",scriv!E289,"")</f>
        <v/>
      </c>
      <c r="CB327" s="82">
        <f t="shared" si="212"/>
        <v>0</v>
      </c>
      <c r="CC327" s="82">
        <f t="shared" si="248"/>
        <v>0</v>
      </c>
      <c r="CD327" s="82" t="str">
        <f t="shared" si="249"/>
        <v>-</v>
      </c>
      <c r="CE327" s="82" t="str">
        <f t="shared" si="250"/>
        <v>-</v>
      </c>
      <c r="CF327" s="82" t="str">
        <f t="shared" si="251"/>
        <v>-</v>
      </c>
      <c r="CG327" s="82" t="str">
        <f t="shared" si="252"/>
        <v>-</v>
      </c>
      <c r="CH327" s="82" t="str">
        <f t="shared" si="253"/>
        <v>-</v>
      </c>
      <c r="CI327" s="82" t="str">
        <f t="shared" si="254"/>
        <v>-</v>
      </c>
      <c r="CJ327" s="82" t="str">
        <f t="shared" si="255"/>
        <v>-</v>
      </c>
      <c r="CK327" s="82" t="str">
        <f t="shared" si="256"/>
        <v>-</v>
      </c>
    </row>
    <row r="328" spans="1:89" s="82" customFormat="1" ht="18" customHeight="1">
      <c r="A328" s="81" t="str">
        <f>scriv!AH290</f>
        <v/>
      </c>
      <c r="B328" s="81" t="str">
        <f>IF(scriv!D290&lt;&gt;"",scriv!D290,"")</f>
        <v/>
      </c>
      <c r="C328" s="81" t="str">
        <f>IF( scriv!AL290&lt;&gt;"", IF(D328&lt;&gt;"","connection ","")&amp;scriv!AL290,IF(D328&lt;&gt;"","connection",""))</f>
        <v/>
      </c>
      <c r="D328" s="82" t="str">
        <f>scriv!AJ290</f>
        <v/>
      </c>
      <c r="E328" s="82" t="str">
        <f>scriv!AK290</f>
        <v/>
      </c>
      <c r="F328" s="156">
        <f>ROW()</f>
        <v>328</v>
      </c>
      <c r="I328" s="81" t="str">
        <f>IF(scriv!AA290&lt;&gt;"",scriv!AA290,J328)</f>
        <v/>
      </c>
      <c r="J328" s="81" t="str">
        <f>IF(scriv!AB290&lt;&gt;"",scriv!AB290,"")</f>
        <v/>
      </c>
      <c r="K328" s="82" t="str">
        <f t="shared" si="213"/>
        <v>none</v>
      </c>
      <c r="L328" s="82" t="str">
        <f t="shared" si="214"/>
        <v>+++&amp;speakTT=</v>
      </c>
      <c r="M328" s="82" t="str">
        <f t="shared" si="211"/>
        <v>OpenClose</v>
      </c>
      <c r="N328" s="82" t="str">
        <f t="shared" si="215"/>
        <v/>
      </c>
      <c r="O328" s="119" t="str">
        <f t="shared" si="216"/>
        <v/>
      </c>
      <c r="P328" s="81" t="str">
        <f>IF(scriv!I290&lt;&gt;"",scriv!I290,"")</f>
        <v/>
      </c>
      <c r="Q328" s="81" t="str">
        <f>IF(scriv!J290&lt;&gt;"",scriv!J290,"")</f>
        <v/>
      </c>
      <c r="R328" s="81">
        <f>IF(scriv!K290&lt;&gt;"",scriv!K290,
IF(I328&lt;&gt;"",1,$R$36))</f>
        <v>0</v>
      </c>
      <c r="S328" s="81" t="str">
        <f>IF(scriv!L290&lt;&gt;"",scriv!L290,
IF(scriv!AB290&lt;&gt;"",$S$36,"none"))</f>
        <v>none</v>
      </c>
      <c r="T328" s="81" t="str">
        <f>IF(scriv!Q290&lt;&gt;"",scriv!Q290,"")</f>
        <v/>
      </c>
      <c r="U328" s="81" t="str">
        <f>IF(scriv!R290&lt;&gt;"",scriv!R290,"")</f>
        <v/>
      </c>
      <c r="V328" s="81" t="str">
        <f>IF(scriv!S290&lt;&gt;"",scriv!S290,"")</f>
        <v/>
      </c>
      <c r="W328" s="81" t="str">
        <f>IF(scriv!T290&lt;&gt;"",scriv!T290,"")</f>
        <v/>
      </c>
      <c r="X328" s="81" t="str">
        <f>IF($E328="",
( IF(scriv!AD290&lt;&gt;"", LEFT( scriv!AD290, FIND(",",scriv!AD290)-1) &amp; "=" &amp; $AH328 &amp; RIGHT( scriv!AD290, LEN(scriv!AD290) + 1 - FIND(",",scriv!AD290)),
  IF($X$36&lt;&gt;"",LEFT( X$36, FIND(",",X$36)-1) &amp; "=" &amp; $AH328 &amp; RIGHT( X$36, LEN(X$36) + 1 - FIND(",",X$36)),""))),
IF(scriv!M290&lt;&gt;"", LEFT( scriv!M290, FIND(",",scriv!M290)-1) &amp; "=" &amp; $AH328 &amp; RIGHT( scriv!M290, LEN(scriv!M290) + 1 - FIND(",",scriv!M290)),
LEFT( X$37, FIND(",",X$37)-1) &amp; "=" &amp; $AH328 &amp; RIGHT( X$37, LEN(X$37) + 1 - FIND(",",X$37))))</f>
        <v>fadeOn=,0.6</v>
      </c>
      <c r="Y328" s="81" t="str">
        <f>IF($E328="",
( IF(scriv!AE290&lt;&gt;"", LEFT( scriv!AE290, FIND(",",scriv!AE290)-1) &amp; "=" &amp; $AH328 &amp; RIGHT( scriv!AE290, LEN(scriv!AE290) + 1 - FIND(",",scriv!AE290)),
  IF($Y$36&lt;&gt;"",LEFT( Y$36, FIND(",",Y$36)-1) &amp; "=" &amp; $AH328 &amp; RIGHT( Y$36, LEN(Y$36) + 1 - FIND(",",Y$36)),""))),
IF(scriv!N290&lt;&gt;"", LEFT( scriv!N290, FIND(",",scriv!N290)-1) &amp; "=" &amp; $AH328 &amp; RIGHT( scriv!N290, LEN(scriv!N290) + 1 - FIND(",",scriv!N290)),
LEFT( Y$37, FIND(",",Y$37)-1) &amp; "=" &amp; $AH328 &amp; RIGHT( Y$37, LEN(Y$37) + 1 - FIND(",",Y$37))))</f>
        <v>fadeOff=,0.6</v>
      </c>
      <c r="Z328" s="81" t="str">
        <f>IF($E328="",
( IF(scriv!AF290&lt;&gt;"", LEFT( scriv!AF290, FIND(",",scriv!AF290)-1) &amp; "=" &amp; $AH328 &amp; RIGHT( scriv!AF290, LEN(scriv!AF290) + 1 - FIND(",",scriv!AF290)),
  IF($Z$36&lt;&gt;"",LEFT( Z$36, FIND(",",Z$36)-1) &amp; "=" &amp; $AH328 &amp; RIGHT( Z$36, LEN(Z$36) + 1 - FIND(",",Z$36)),""))),
IF(scriv!O290&lt;&gt;"", LEFT( scriv!O290, FIND(",",scriv!O290)-1) &amp; "=" &amp; $AH328 &amp; RIGHT( scriv!O290, LEN(scriv!O290) + 1 - FIND(",",scriv!O290)),
LEFT( Z$37, FIND(",",Z$37)-1) &amp; "=" &amp; $AH328 &amp; RIGHT( Z$37, LEN(Z$37) + 1 - FIND(",",Z$37))))</f>
        <v>drawOpen=,1.2</v>
      </c>
      <c r="AA328" s="81" t="str">
        <f>IF($E328="",
( IF(scriv!AG290&lt;&gt;"", LEFT( scriv!AG290, FIND(",",scriv!AG290)-1) &amp; "=" &amp; $AH328 &amp; RIGHT( scriv!AG290, LEN(scriv!AG290) + 1 - FIND(",",scriv!AG290)),
  IF($AA$36&lt;&gt;"",LEFT( AA$36, FIND(",",AA$36)-1) &amp; "=" &amp; $AH328 &amp; RIGHT( AA$36, LEN(AA$36) + 1 - FIND(",",AA$36)),""))),
IF(scriv!P290&lt;&gt;"", LEFT( scriv!P290, FIND(",",scriv!P290)-1) &amp; "=" &amp; $AH328 &amp; RIGHT( scriv!P290, LEN(scriv!P290) + 1 - FIND(",",scriv!P290)),
LEFT( AA$37, FIND(",",AA$37)-1) &amp; "=" &amp; $AH328 &amp; RIGHT( AA$37, LEN(AA$37) + 1 - FIND(",",AA$37))))</f>
        <v>drawClose=,1.2</v>
      </c>
      <c r="AB328" s="167" t="str">
        <f t="shared" si="210"/>
        <v>noTitle</v>
      </c>
      <c r="AC328" s="167"/>
      <c r="AD328" s="45"/>
      <c r="AE328" s="168"/>
      <c r="AF328" s="169">
        <f>IF(D328="",scriv!B290,"")</f>
        <v>0</v>
      </c>
      <c r="AG328" s="170" t="str">
        <f t="shared" si="217"/>
        <v/>
      </c>
      <c r="AH328" s="169" t="str">
        <f t="shared" si="218"/>
        <v/>
      </c>
      <c r="AI328" s="169" t="str">
        <f t="shared" si="219"/>
        <v/>
      </c>
      <c r="AJ328" s="86">
        <f>ROUNDDOWN( (LEN(scriv!B290)+1) / 2, 0 )</f>
        <v>0</v>
      </c>
      <c r="AK328" s="82">
        <f t="shared" si="220"/>
        <v>0</v>
      </c>
      <c r="AL328" s="82" t="str">
        <f t="shared" si="221"/>
        <v>-</v>
      </c>
      <c r="AM328" s="82" t="str">
        <f t="shared" si="222"/>
        <v>-</v>
      </c>
      <c r="AN328" s="82" t="str">
        <f t="shared" si="223"/>
        <v>-</v>
      </c>
      <c r="AO328" s="82" t="str">
        <f t="shared" si="224"/>
        <v>-</v>
      </c>
      <c r="AP328" s="82" t="str">
        <f t="shared" si="225"/>
        <v>-</v>
      </c>
      <c r="AQ328" s="82" t="str">
        <f t="shared" si="226"/>
        <v>-</v>
      </c>
      <c r="AR328" s="82" t="str">
        <f t="shared" si="227"/>
        <v>-</v>
      </c>
      <c r="AT328" s="82">
        <f t="shared" si="228"/>
        <v>10</v>
      </c>
      <c r="AU328" s="82" t="str">
        <f ca="1">IF(    MAX(OFFSET(AL328,0,0,MATCH("-",AL328:AL$638,0))) = 0,"",
IFERROR(MAX(OFFSET(AL328,0,0,MATCH("-",AL328:AL$638,0))),""))</f>
        <v/>
      </c>
      <c r="AV328" s="82" t="str">
        <f ca="1">IF(    MAX(OFFSET(AM328,0,0,MATCH("-",AM328:AM$638,0))) = 0,"",
IFERROR(MAX(OFFSET(AM328,0,0,MATCH("-",AM328:AM$638,0))),""))</f>
        <v/>
      </c>
      <c r="AW328" s="82" t="str">
        <f ca="1">IF(    MAX(OFFSET(AN328,0,0,MATCH("-",AN328:AN$638,0))) = 0,"",
IFERROR(MAX(OFFSET(AN328,0,0,MATCH("-",AN328:AN$638,0))),""))</f>
        <v/>
      </c>
      <c r="AX328" s="82" t="str">
        <f ca="1">IF(    MAX(OFFSET(AO328,0,0,MATCH("-",AO328:AO$638,0))) = 0,"",
IFERROR(MAX(OFFSET(AO328,0,0,MATCH("-",AO328:AO$638,0))),""))</f>
        <v/>
      </c>
      <c r="AY328" s="82" t="str">
        <f ca="1">IF(    MAX(OFFSET(AP328,0,0,MATCH("-",AP328:AP$638,0))) = 0,"",
IFERROR(MAX(OFFSET(AP328,0,0,MATCH("-",AP328:AP$638,0))),""))</f>
        <v/>
      </c>
      <c r="AZ328" s="82" t="str">
        <f ca="1">IF(    MAX(OFFSET(AQ328,0,0,MATCH("-",AQ328:AQ$638,0))) = 0,"",
IFERROR(MAX(OFFSET(AQ328,0,0,MATCH("-",AQ328:AQ$638,0))),""))</f>
        <v/>
      </c>
      <c r="BA328" s="82" t="str">
        <f ca="1">IF(    MAX(OFFSET(AR328,0,0,MATCH("-",AR328:AR$638,0))) = 0,"",
IFERROR(MAX(OFFSET(AR328,0,0,MATCH("-",AR328:AR$638,0))),""))</f>
        <v/>
      </c>
      <c r="BB328" s="112">
        <f t="shared" ca="1" si="229"/>
        <v>-198</v>
      </c>
      <c r="BC328" s="111" t="str">
        <f t="shared" ca="1" si="230"/>
        <v>Radius</v>
      </c>
      <c r="BD328" s="112">
        <f t="shared" ca="1" si="231"/>
        <v>0</v>
      </c>
      <c r="BE328" s="111">
        <f t="shared" ca="1" si="232"/>
        <v>200</v>
      </c>
      <c r="BF328" s="113" t="e">
        <f t="shared" ca="1" si="233"/>
        <v>#VALUE!</v>
      </c>
      <c r="BG328" s="113" t="e">
        <f t="shared" ca="1" si="234"/>
        <v>#VALUE!</v>
      </c>
      <c r="BH328" s="112">
        <f t="shared" ca="1" si="235"/>
        <v>2000</v>
      </c>
      <c r="BI328" s="112">
        <f t="shared" ca="1" si="236"/>
        <v>200</v>
      </c>
      <c r="BJ328" s="157"/>
      <c r="BK328" s="157"/>
      <c r="BL328" s="158" t="str">
        <f>scriv!AI290</f>
        <v/>
      </c>
      <c r="BM328" s="157"/>
      <c r="BN328" s="157" t="str">
        <f t="shared" si="237"/>
        <v>node</v>
      </c>
      <c r="BO328" s="157"/>
      <c r="BP328" s="159">
        <f t="shared" ca="1" si="238"/>
        <v>0</v>
      </c>
      <c r="BQ328" s="159">
        <f t="shared" ca="1" si="239"/>
        <v>0</v>
      </c>
      <c r="BR328" s="159">
        <f t="shared" si="240"/>
        <v>1</v>
      </c>
      <c r="BS328" s="159" t="str">
        <f t="shared" si="241"/>
        <v>symbol</v>
      </c>
      <c r="BT328" s="157" t="str">
        <f ca="1">IF(scriv!V290&lt;&gt;"",scriv!V290,
IF(E328="",IFERROR(VLOOKUP(BL328,$AH$40:$BT$638,39,FALSE),$BT$36),
$BT$37))</f>
        <v>NodeSquare</v>
      </c>
      <c r="BU328" s="166">
        <f t="shared" ca="1" si="242"/>
        <v>2000</v>
      </c>
      <c r="BV328" s="166">
        <f t="shared" ca="1" si="243"/>
        <v>200</v>
      </c>
      <c r="BW328" s="166">
        <f t="shared" ca="1" si="244"/>
        <v>0</v>
      </c>
      <c r="BX328" s="166">
        <f t="shared" ca="1" si="245"/>
        <v>0</v>
      </c>
      <c r="BY328" s="180" t="str">
        <f t="shared" si="246"/>
        <v/>
      </c>
      <c r="BZ328" s="180" t="str">
        <f t="shared" si="247"/>
        <v/>
      </c>
      <c r="CA328" s="81" t="str">
        <f>IF(scriv!E290&lt;&gt;"",scriv!E290,"")</f>
        <v/>
      </c>
      <c r="CB328" s="82">
        <f t="shared" si="212"/>
        <v>0</v>
      </c>
      <c r="CC328" s="82">
        <f t="shared" si="248"/>
        <v>0</v>
      </c>
      <c r="CD328" s="82" t="str">
        <f t="shared" si="249"/>
        <v>-</v>
      </c>
      <c r="CE328" s="82" t="str">
        <f t="shared" si="250"/>
        <v>-</v>
      </c>
      <c r="CF328" s="82" t="str">
        <f t="shared" si="251"/>
        <v>-</v>
      </c>
      <c r="CG328" s="82" t="str">
        <f t="shared" si="252"/>
        <v>-</v>
      </c>
      <c r="CH328" s="82" t="str">
        <f t="shared" si="253"/>
        <v>-</v>
      </c>
      <c r="CI328" s="82" t="str">
        <f t="shared" si="254"/>
        <v>-</v>
      </c>
      <c r="CJ328" s="82" t="str">
        <f t="shared" si="255"/>
        <v>-</v>
      </c>
      <c r="CK328" s="82" t="str">
        <f t="shared" si="256"/>
        <v>-</v>
      </c>
    </row>
    <row r="329" spans="1:89" s="82" customFormat="1" ht="18" customHeight="1">
      <c r="A329" s="81" t="str">
        <f>scriv!AH291</f>
        <v/>
      </c>
      <c r="B329" s="81" t="str">
        <f>IF(scriv!D291&lt;&gt;"",scriv!D291,"")</f>
        <v/>
      </c>
      <c r="C329" s="81" t="str">
        <f>IF( scriv!AL291&lt;&gt;"", IF(D329&lt;&gt;"","connection ","")&amp;scriv!AL291,IF(D329&lt;&gt;"","connection",""))</f>
        <v/>
      </c>
      <c r="D329" s="82" t="str">
        <f>scriv!AJ291</f>
        <v/>
      </c>
      <c r="E329" s="82" t="str">
        <f>scriv!AK291</f>
        <v/>
      </c>
      <c r="F329" s="156">
        <f>ROW()</f>
        <v>329</v>
      </c>
      <c r="I329" s="81" t="str">
        <f>IF(scriv!AA291&lt;&gt;"",scriv!AA291,J329)</f>
        <v/>
      </c>
      <c r="J329" s="81" t="str">
        <f>IF(scriv!AB291&lt;&gt;"",scriv!AB291,"")</f>
        <v/>
      </c>
      <c r="K329" s="82" t="str">
        <f t="shared" si="213"/>
        <v>none</v>
      </c>
      <c r="L329" s="82" t="str">
        <f t="shared" si="214"/>
        <v>+++&amp;speakTT=</v>
      </c>
      <c r="M329" s="82" t="str">
        <f t="shared" si="211"/>
        <v>OpenClose</v>
      </c>
      <c r="N329" s="82" t="str">
        <f t="shared" si="215"/>
        <v/>
      </c>
      <c r="O329" s="119" t="str">
        <f t="shared" si="216"/>
        <v/>
      </c>
      <c r="P329" s="81" t="str">
        <f>IF(scriv!I291&lt;&gt;"",scriv!I291,"")</f>
        <v/>
      </c>
      <c r="Q329" s="81" t="str">
        <f>IF(scriv!J291&lt;&gt;"",scriv!J291,"")</f>
        <v/>
      </c>
      <c r="R329" s="81">
        <f>IF(scriv!K291&lt;&gt;"",scriv!K291,
IF(I329&lt;&gt;"",1,$R$36))</f>
        <v>0</v>
      </c>
      <c r="S329" s="81" t="str">
        <f>IF(scriv!L291&lt;&gt;"",scriv!L291,
IF(scriv!AB291&lt;&gt;"",$S$36,"none"))</f>
        <v>none</v>
      </c>
      <c r="T329" s="81" t="str">
        <f>IF(scriv!Q291&lt;&gt;"",scriv!Q291,"")</f>
        <v/>
      </c>
      <c r="U329" s="81" t="str">
        <f>IF(scriv!R291&lt;&gt;"",scriv!R291,"")</f>
        <v/>
      </c>
      <c r="V329" s="81" t="str">
        <f>IF(scriv!S291&lt;&gt;"",scriv!S291,"")</f>
        <v/>
      </c>
      <c r="W329" s="81" t="str">
        <f>IF(scriv!T291&lt;&gt;"",scriv!T291,"")</f>
        <v/>
      </c>
      <c r="X329" s="81" t="str">
        <f>IF($E329="",
( IF(scriv!AD291&lt;&gt;"", LEFT( scriv!AD291, FIND(",",scriv!AD291)-1) &amp; "=" &amp; $AH329 &amp; RIGHT( scriv!AD291, LEN(scriv!AD291) + 1 - FIND(",",scriv!AD291)),
  IF($X$36&lt;&gt;"",LEFT( X$36, FIND(",",X$36)-1) &amp; "=" &amp; $AH329 &amp; RIGHT( X$36, LEN(X$36) + 1 - FIND(",",X$36)),""))),
IF(scriv!M291&lt;&gt;"", LEFT( scriv!M291, FIND(",",scriv!M291)-1) &amp; "=" &amp; $AH329 &amp; RIGHT( scriv!M291, LEN(scriv!M291) + 1 - FIND(",",scriv!M291)),
LEFT( X$37, FIND(",",X$37)-1) &amp; "=" &amp; $AH329 &amp; RIGHT( X$37, LEN(X$37) + 1 - FIND(",",X$37))))</f>
        <v>fadeOn=,0.6</v>
      </c>
      <c r="Y329" s="81" t="str">
        <f>IF($E329="",
( IF(scriv!AE291&lt;&gt;"", LEFT( scriv!AE291, FIND(",",scriv!AE291)-1) &amp; "=" &amp; $AH329 &amp; RIGHT( scriv!AE291, LEN(scriv!AE291) + 1 - FIND(",",scriv!AE291)),
  IF($Y$36&lt;&gt;"",LEFT( Y$36, FIND(",",Y$36)-1) &amp; "=" &amp; $AH329 &amp; RIGHT( Y$36, LEN(Y$36) + 1 - FIND(",",Y$36)),""))),
IF(scriv!N291&lt;&gt;"", LEFT( scriv!N291, FIND(",",scriv!N291)-1) &amp; "=" &amp; $AH329 &amp; RIGHT( scriv!N291, LEN(scriv!N291) + 1 - FIND(",",scriv!N291)),
LEFT( Y$37, FIND(",",Y$37)-1) &amp; "=" &amp; $AH329 &amp; RIGHT( Y$37, LEN(Y$37) + 1 - FIND(",",Y$37))))</f>
        <v>fadeOff=,0.6</v>
      </c>
      <c r="Z329" s="81" t="str">
        <f>IF($E329="",
( IF(scriv!AF291&lt;&gt;"", LEFT( scriv!AF291, FIND(",",scriv!AF291)-1) &amp; "=" &amp; $AH329 &amp; RIGHT( scriv!AF291, LEN(scriv!AF291) + 1 - FIND(",",scriv!AF291)),
  IF($Z$36&lt;&gt;"",LEFT( Z$36, FIND(",",Z$36)-1) &amp; "=" &amp; $AH329 &amp; RIGHT( Z$36, LEN(Z$36) + 1 - FIND(",",Z$36)),""))),
IF(scriv!O291&lt;&gt;"", LEFT( scriv!O291, FIND(",",scriv!O291)-1) &amp; "=" &amp; $AH329 &amp; RIGHT( scriv!O291, LEN(scriv!O291) + 1 - FIND(",",scriv!O291)),
LEFT( Z$37, FIND(",",Z$37)-1) &amp; "=" &amp; $AH329 &amp; RIGHT( Z$37, LEN(Z$37) + 1 - FIND(",",Z$37))))</f>
        <v>drawOpen=,1.2</v>
      </c>
      <c r="AA329" s="81" t="str">
        <f>IF($E329="",
( IF(scriv!AG291&lt;&gt;"", LEFT( scriv!AG291, FIND(",",scriv!AG291)-1) &amp; "=" &amp; $AH329 &amp; RIGHT( scriv!AG291, LEN(scriv!AG291) + 1 - FIND(",",scriv!AG291)),
  IF($AA$36&lt;&gt;"",LEFT( AA$36, FIND(",",AA$36)-1) &amp; "=" &amp; $AH329 &amp; RIGHT( AA$36, LEN(AA$36) + 1 - FIND(",",AA$36)),""))),
IF(scriv!P291&lt;&gt;"", LEFT( scriv!P291, FIND(",",scriv!P291)-1) &amp; "=" &amp; $AH329 &amp; RIGHT( scriv!P291, LEN(scriv!P291) + 1 - FIND(",",scriv!P291)),
LEFT( AA$37, FIND(",",AA$37)-1) &amp; "=" &amp; $AH329 &amp; RIGHT( AA$37, LEN(AA$37) + 1 - FIND(",",AA$37))))</f>
        <v>drawClose=,1.2</v>
      </c>
      <c r="AB329" s="167" t="str">
        <f t="shared" si="210"/>
        <v>noTitle</v>
      </c>
      <c r="AC329" s="167"/>
      <c r="AD329" s="45"/>
      <c r="AE329" s="168"/>
      <c r="AF329" s="169">
        <f>IF(D329="",scriv!B291,"")</f>
        <v>0</v>
      </c>
      <c r="AG329" s="170" t="str">
        <f t="shared" si="217"/>
        <v/>
      </c>
      <c r="AH329" s="169" t="str">
        <f t="shared" si="218"/>
        <v/>
      </c>
      <c r="AI329" s="169" t="str">
        <f t="shared" si="219"/>
        <v/>
      </c>
      <c r="AJ329" s="86">
        <f>ROUNDDOWN( (LEN(scriv!B291)+1) / 2, 0 )</f>
        <v>0</v>
      </c>
      <c r="AK329" s="82">
        <f t="shared" si="220"/>
        <v>0</v>
      </c>
      <c r="AL329" s="82" t="str">
        <f t="shared" si="221"/>
        <v>-</v>
      </c>
      <c r="AM329" s="82" t="str">
        <f t="shared" si="222"/>
        <v>-</v>
      </c>
      <c r="AN329" s="82" t="str">
        <f t="shared" si="223"/>
        <v>-</v>
      </c>
      <c r="AO329" s="82" t="str">
        <f t="shared" si="224"/>
        <v>-</v>
      </c>
      <c r="AP329" s="82" t="str">
        <f t="shared" si="225"/>
        <v>-</v>
      </c>
      <c r="AQ329" s="82" t="str">
        <f t="shared" si="226"/>
        <v>-</v>
      </c>
      <c r="AR329" s="82" t="str">
        <f t="shared" si="227"/>
        <v>-</v>
      </c>
      <c r="AT329" s="82">
        <f t="shared" si="228"/>
        <v>10</v>
      </c>
      <c r="AU329" s="82" t="str">
        <f ca="1">IF(    MAX(OFFSET(AL329,0,0,MATCH("-",AL329:AL$638,0))) = 0,"",
IFERROR(MAX(OFFSET(AL329,0,0,MATCH("-",AL329:AL$638,0))),""))</f>
        <v/>
      </c>
      <c r="AV329" s="82" t="str">
        <f ca="1">IF(    MAX(OFFSET(AM329,0,0,MATCH("-",AM329:AM$638,0))) = 0,"",
IFERROR(MAX(OFFSET(AM329,0,0,MATCH("-",AM329:AM$638,0))),""))</f>
        <v/>
      </c>
      <c r="AW329" s="82" t="str">
        <f ca="1">IF(    MAX(OFFSET(AN329,0,0,MATCH("-",AN329:AN$638,0))) = 0,"",
IFERROR(MAX(OFFSET(AN329,0,0,MATCH("-",AN329:AN$638,0))),""))</f>
        <v/>
      </c>
      <c r="AX329" s="82" t="str">
        <f ca="1">IF(    MAX(OFFSET(AO329,0,0,MATCH("-",AO329:AO$638,0))) = 0,"",
IFERROR(MAX(OFFSET(AO329,0,0,MATCH("-",AO329:AO$638,0))),""))</f>
        <v/>
      </c>
      <c r="AY329" s="82" t="str">
        <f ca="1">IF(    MAX(OFFSET(AP329,0,0,MATCH("-",AP329:AP$638,0))) = 0,"",
IFERROR(MAX(OFFSET(AP329,0,0,MATCH("-",AP329:AP$638,0))),""))</f>
        <v/>
      </c>
      <c r="AZ329" s="82" t="str">
        <f ca="1">IF(    MAX(OFFSET(AQ329,0,0,MATCH("-",AQ329:AQ$638,0))) = 0,"",
IFERROR(MAX(OFFSET(AQ329,0,0,MATCH("-",AQ329:AQ$638,0))),""))</f>
        <v/>
      </c>
      <c r="BA329" s="82" t="str">
        <f ca="1">IF(    MAX(OFFSET(AR329,0,0,MATCH("-",AR329:AR$638,0))) = 0,"",
IFERROR(MAX(OFFSET(AR329,0,0,MATCH("-",AR329:AR$638,0))),""))</f>
        <v/>
      </c>
      <c r="BB329" s="112">
        <f t="shared" ca="1" si="229"/>
        <v>-198</v>
      </c>
      <c r="BC329" s="111" t="str">
        <f t="shared" ca="1" si="230"/>
        <v>Radius</v>
      </c>
      <c r="BD329" s="112">
        <f t="shared" ca="1" si="231"/>
        <v>0</v>
      </c>
      <c r="BE329" s="111">
        <f t="shared" ca="1" si="232"/>
        <v>200</v>
      </c>
      <c r="BF329" s="113" t="e">
        <f t="shared" ca="1" si="233"/>
        <v>#VALUE!</v>
      </c>
      <c r="BG329" s="113" t="e">
        <f t="shared" ca="1" si="234"/>
        <v>#VALUE!</v>
      </c>
      <c r="BH329" s="112">
        <f t="shared" ca="1" si="235"/>
        <v>2000</v>
      </c>
      <c r="BI329" s="112">
        <f t="shared" ca="1" si="236"/>
        <v>200</v>
      </c>
      <c r="BJ329" s="157"/>
      <c r="BK329" s="157"/>
      <c r="BL329" s="158" t="str">
        <f>scriv!AI291</f>
        <v/>
      </c>
      <c r="BM329" s="157"/>
      <c r="BN329" s="157" t="str">
        <f t="shared" si="237"/>
        <v>node</v>
      </c>
      <c r="BO329" s="157"/>
      <c r="BP329" s="159">
        <f t="shared" ca="1" si="238"/>
        <v>0</v>
      </c>
      <c r="BQ329" s="159">
        <f t="shared" ca="1" si="239"/>
        <v>0</v>
      </c>
      <c r="BR329" s="159">
        <f t="shared" si="240"/>
        <v>1</v>
      </c>
      <c r="BS329" s="159" t="str">
        <f t="shared" si="241"/>
        <v>symbol</v>
      </c>
      <c r="BT329" s="157" t="str">
        <f ca="1">IF(scriv!V291&lt;&gt;"",scriv!V291,
IF(E329="",IFERROR(VLOOKUP(BL329,$AH$40:$BT$638,39,FALSE),$BT$36),
$BT$37))</f>
        <v>NodeSquare</v>
      </c>
      <c r="BU329" s="166">
        <f t="shared" ca="1" si="242"/>
        <v>2000</v>
      </c>
      <c r="BV329" s="166">
        <f t="shared" ca="1" si="243"/>
        <v>200</v>
      </c>
      <c r="BW329" s="166">
        <f t="shared" ca="1" si="244"/>
        <v>0</v>
      </c>
      <c r="BX329" s="166">
        <f t="shared" ca="1" si="245"/>
        <v>0</v>
      </c>
      <c r="BY329" s="180" t="str">
        <f t="shared" si="246"/>
        <v/>
      </c>
      <c r="BZ329" s="180" t="str">
        <f t="shared" si="247"/>
        <v/>
      </c>
      <c r="CA329" s="81" t="str">
        <f>IF(scriv!E291&lt;&gt;"",scriv!E291,"")</f>
        <v/>
      </c>
      <c r="CB329" s="82">
        <f t="shared" si="212"/>
        <v>0</v>
      </c>
      <c r="CC329" s="82">
        <f t="shared" si="248"/>
        <v>0</v>
      </c>
      <c r="CD329" s="82" t="str">
        <f t="shared" si="249"/>
        <v>-</v>
      </c>
      <c r="CE329" s="82" t="str">
        <f t="shared" si="250"/>
        <v>-</v>
      </c>
      <c r="CF329" s="82" t="str">
        <f t="shared" si="251"/>
        <v>-</v>
      </c>
      <c r="CG329" s="82" t="str">
        <f t="shared" si="252"/>
        <v>-</v>
      </c>
      <c r="CH329" s="82" t="str">
        <f t="shared" si="253"/>
        <v>-</v>
      </c>
      <c r="CI329" s="82" t="str">
        <f t="shared" si="254"/>
        <v>-</v>
      </c>
      <c r="CJ329" s="82" t="str">
        <f t="shared" si="255"/>
        <v>-</v>
      </c>
      <c r="CK329" s="82" t="str">
        <f t="shared" si="256"/>
        <v>-</v>
      </c>
    </row>
    <row r="330" spans="1:89" s="82" customFormat="1" ht="18" customHeight="1">
      <c r="A330" s="81" t="str">
        <f>scriv!AH292</f>
        <v/>
      </c>
      <c r="B330" s="81" t="str">
        <f>IF(scriv!D292&lt;&gt;"",scriv!D292,"")</f>
        <v/>
      </c>
      <c r="C330" s="81" t="str">
        <f>IF( scriv!AL292&lt;&gt;"", IF(D330&lt;&gt;"","connection ","")&amp;scriv!AL292,IF(D330&lt;&gt;"","connection",""))</f>
        <v/>
      </c>
      <c r="D330" s="82" t="str">
        <f>scriv!AJ292</f>
        <v/>
      </c>
      <c r="E330" s="82" t="str">
        <f>scriv!AK292</f>
        <v/>
      </c>
      <c r="F330" s="156">
        <f>ROW()</f>
        <v>330</v>
      </c>
      <c r="I330" s="81" t="str">
        <f>IF(scriv!AA292&lt;&gt;"",scriv!AA292,J330)</f>
        <v/>
      </c>
      <c r="J330" s="81" t="str">
        <f>IF(scriv!AB292&lt;&gt;"",scriv!AB292,"")</f>
        <v/>
      </c>
      <c r="K330" s="82" t="str">
        <f t="shared" si="213"/>
        <v>none</v>
      </c>
      <c r="L330" s="82" t="str">
        <f t="shared" si="214"/>
        <v>+++&amp;speakTT=</v>
      </c>
      <c r="M330" s="82" t="str">
        <f t="shared" si="211"/>
        <v>OpenClose</v>
      </c>
      <c r="N330" s="82" t="str">
        <f t="shared" si="215"/>
        <v/>
      </c>
      <c r="O330" s="119" t="str">
        <f t="shared" si="216"/>
        <v/>
      </c>
      <c r="P330" s="81" t="str">
        <f>IF(scriv!I292&lt;&gt;"",scriv!I292,"")</f>
        <v/>
      </c>
      <c r="Q330" s="81" t="str">
        <f>IF(scriv!J292&lt;&gt;"",scriv!J292,"")</f>
        <v/>
      </c>
      <c r="R330" s="81">
        <f>IF(scriv!K292&lt;&gt;"",scriv!K292,
IF(I330&lt;&gt;"",1,$R$36))</f>
        <v>0</v>
      </c>
      <c r="S330" s="81" t="str">
        <f>IF(scriv!L292&lt;&gt;"",scriv!L292,
IF(scriv!AB292&lt;&gt;"",$S$36,"none"))</f>
        <v>none</v>
      </c>
      <c r="T330" s="81" t="str">
        <f>IF(scriv!Q292&lt;&gt;"",scriv!Q292,"")</f>
        <v/>
      </c>
      <c r="U330" s="81" t="str">
        <f>IF(scriv!R292&lt;&gt;"",scriv!R292,"")</f>
        <v/>
      </c>
      <c r="V330" s="81" t="str">
        <f>IF(scriv!S292&lt;&gt;"",scriv!S292,"")</f>
        <v/>
      </c>
      <c r="W330" s="81" t="str">
        <f>IF(scriv!T292&lt;&gt;"",scriv!T292,"")</f>
        <v/>
      </c>
      <c r="X330" s="81" t="str">
        <f>IF($E330="",
( IF(scriv!AD292&lt;&gt;"", LEFT( scriv!AD292, FIND(",",scriv!AD292)-1) &amp; "=" &amp; $AH330 &amp; RIGHT( scriv!AD292, LEN(scriv!AD292) + 1 - FIND(",",scriv!AD292)),
  IF($X$36&lt;&gt;"",LEFT( X$36, FIND(",",X$36)-1) &amp; "=" &amp; $AH330 &amp; RIGHT( X$36, LEN(X$36) + 1 - FIND(",",X$36)),""))),
IF(scriv!M292&lt;&gt;"", LEFT( scriv!M292, FIND(",",scriv!M292)-1) &amp; "=" &amp; $AH330 &amp; RIGHT( scriv!M292, LEN(scriv!M292) + 1 - FIND(",",scriv!M292)),
LEFT( X$37, FIND(",",X$37)-1) &amp; "=" &amp; $AH330 &amp; RIGHT( X$37, LEN(X$37) + 1 - FIND(",",X$37))))</f>
        <v>fadeOn=,0.6</v>
      </c>
      <c r="Y330" s="81" t="str">
        <f>IF($E330="",
( IF(scriv!AE292&lt;&gt;"", LEFT( scriv!AE292, FIND(",",scriv!AE292)-1) &amp; "=" &amp; $AH330 &amp; RIGHT( scriv!AE292, LEN(scriv!AE292) + 1 - FIND(",",scriv!AE292)),
  IF($Y$36&lt;&gt;"",LEFT( Y$36, FIND(",",Y$36)-1) &amp; "=" &amp; $AH330 &amp; RIGHT( Y$36, LEN(Y$36) + 1 - FIND(",",Y$36)),""))),
IF(scriv!N292&lt;&gt;"", LEFT( scriv!N292, FIND(",",scriv!N292)-1) &amp; "=" &amp; $AH330 &amp; RIGHT( scriv!N292, LEN(scriv!N292) + 1 - FIND(",",scriv!N292)),
LEFT( Y$37, FIND(",",Y$37)-1) &amp; "=" &amp; $AH330 &amp; RIGHT( Y$37, LEN(Y$37) + 1 - FIND(",",Y$37))))</f>
        <v>fadeOff=,0.6</v>
      </c>
      <c r="Z330" s="81" t="str">
        <f>IF($E330="",
( IF(scriv!AF292&lt;&gt;"", LEFT( scriv!AF292, FIND(",",scriv!AF292)-1) &amp; "=" &amp; $AH330 &amp; RIGHT( scriv!AF292, LEN(scriv!AF292) + 1 - FIND(",",scriv!AF292)),
  IF($Z$36&lt;&gt;"",LEFT( Z$36, FIND(",",Z$36)-1) &amp; "=" &amp; $AH330 &amp; RIGHT( Z$36, LEN(Z$36) + 1 - FIND(",",Z$36)),""))),
IF(scriv!O292&lt;&gt;"", LEFT( scriv!O292, FIND(",",scriv!O292)-1) &amp; "=" &amp; $AH330 &amp; RIGHT( scriv!O292, LEN(scriv!O292) + 1 - FIND(",",scriv!O292)),
LEFT( Z$37, FIND(",",Z$37)-1) &amp; "=" &amp; $AH330 &amp; RIGHT( Z$37, LEN(Z$37) + 1 - FIND(",",Z$37))))</f>
        <v>drawOpen=,1.2</v>
      </c>
      <c r="AA330" s="81" t="str">
        <f>IF($E330="",
( IF(scriv!AG292&lt;&gt;"", LEFT( scriv!AG292, FIND(",",scriv!AG292)-1) &amp; "=" &amp; $AH330 &amp; RIGHT( scriv!AG292, LEN(scriv!AG292) + 1 - FIND(",",scriv!AG292)),
  IF($AA$36&lt;&gt;"",LEFT( AA$36, FIND(",",AA$36)-1) &amp; "=" &amp; $AH330 &amp; RIGHT( AA$36, LEN(AA$36) + 1 - FIND(",",AA$36)),""))),
IF(scriv!P292&lt;&gt;"", LEFT( scriv!P292, FIND(",",scriv!P292)-1) &amp; "=" &amp; $AH330 &amp; RIGHT( scriv!P292, LEN(scriv!P292) + 1 - FIND(",",scriv!P292)),
LEFT( AA$37, FIND(",",AA$37)-1) &amp; "=" &amp; $AH330 &amp; RIGHT( AA$37, LEN(AA$37) + 1 - FIND(",",AA$37))))</f>
        <v>drawClose=,1.2</v>
      </c>
      <c r="AB330" s="167" t="str">
        <f t="shared" si="210"/>
        <v>noTitle</v>
      </c>
      <c r="AC330" s="167"/>
      <c r="AD330" s="45"/>
      <c r="AE330" s="168"/>
      <c r="AF330" s="169">
        <f>IF(D330="",scriv!B292,"")</f>
        <v>0</v>
      </c>
      <c r="AG330" s="170" t="str">
        <f t="shared" si="217"/>
        <v/>
      </c>
      <c r="AH330" s="169" t="str">
        <f t="shared" si="218"/>
        <v/>
      </c>
      <c r="AI330" s="169" t="str">
        <f t="shared" si="219"/>
        <v/>
      </c>
      <c r="AJ330" s="86">
        <f>ROUNDDOWN( (LEN(scriv!B292)+1) / 2, 0 )</f>
        <v>0</v>
      </c>
      <c r="AK330" s="82">
        <f t="shared" si="220"/>
        <v>0</v>
      </c>
      <c r="AL330" s="82" t="str">
        <f t="shared" si="221"/>
        <v>-</v>
      </c>
      <c r="AM330" s="82" t="str">
        <f t="shared" si="222"/>
        <v>-</v>
      </c>
      <c r="AN330" s="82" t="str">
        <f t="shared" si="223"/>
        <v>-</v>
      </c>
      <c r="AO330" s="82" t="str">
        <f t="shared" si="224"/>
        <v>-</v>
      </c>
      <c r="AP330" s="82" t="str">
        <f t="shared" si="225"/>
        <v>-</v>
      </c>
      <c r="AQ330" s="82" t="str">
        <f t="shared" si="226"/>
        <v>-</v>
      </c>
      <c r="AR330" s="82" t="str">
        <f t="shared" si="227"/>
        <v>-</v>
      </c>
      <c r="AT330" s="82">
        <f t="shared" si="228"/>
        <v>10</v>
      </c>
      <c r="AU330" s="82" t="str">
        <f ca="1">IF(    MAX(OFFSET(AL330,0,0,MATCH("-",AL330:AL$638,0))) = 0,"",
IFERROR(MAX(OFFSET(AL330,0,0,MATCH("-",AL330:AL$638,0))),""))</f>
        <v/>
      </c>
      <c r="AV330" s="82" t="str">
        <f ca="1">IF(    MAX(OFFSET(AM330,0,0,MATCH("-",AM330:AM$638,0))) = 0,"",
IFERROR(MAX(OFFSET(AM330,0,0,MATCH("-",AM330:AM$638,0))),""))</f>
        <v/>
      </c>
      <c r="AW330" s="82" t="str">
        <f ca="1">IF(    MAX(OFFSET(AN330,0,0,MATCH("-",AN330:AN$638,0))) = 0,"",
IFERROR(MAX(OFFSET(AN330,0,0,MATCH("-",AN330:AN$638,0))),""))</f>
        <v/>
      </c>
      <c r="AX330" s="82" t="str">
        <f ca="1">IF(    MAX(OFFSET(AO330,0,0,MATCH("-",AO330:AO$638,0))) = 0,"",
IFERROR(MAX(OFFSET(AO330,0,0,MATCH("-",AO330:AO$638,0))),""))</f>
        <v/>
      </c>
      <c r="AY330" s="82" t="str">
        <f ca="1">IF(    MAX(OFFSET(AP330,0,0,MATCH("-",AP330:AP$638,0))) = 0,"",
IFERROR(MAX(OFFSET(AP330,0,0,MATCH("-",AP330:AP$638,0))),""))</f>
        <v/>
      </c>
      <c r="AZ330" s="82" t="str">
        <f ca="1">IF(    MAX(OFFSET(AQ330,0,0,MATCH("-",AQ330:AQ$638,0))) = 0,"",
IFERROR(MAX(OFFSET(AQ330,0,0,MATCH("-",AQ330:AQ$638,0))),""))</f>
        <v/>
      </c>
      <c r="BA330" s="82" t="str">
        <f ca="1">IF(    MAX(OFFSET(AR330,0,0,MATCH("-",AR330:AR$638,0))) = 0,"",
IFERROR(MAX(OFFSET(AR330,0,0,MATCH("-",AR330:AR$638,0))),""))</f>
        <v/>
      </c>
      <c r="BB330" s="112">
        <f t="shared" ca="1" si="229"/>
        <v>-198</v>
      </c>
      <c r="BC330" s="111" t="str">
        <f t="shared" ca="1" si="230"/>
        <v>Radius</v>
      </c>
      <c r="BD330" s="112">
        <f t="shared" ca="1" si="231"/>
        <v>0</v>
      </c>
      <c r="BE330" s="111">
        <f t="shared" ca="1" si="232"/>
        <v>200</v>
      </c>
      <c r="BF330" s="113" t="e">
        <f t="shared" ca="1" si="233"/>
        <v>#VALUE!</v>
      </c>
      <c r="BG330" s="113" t="e">
        <f t="shared" ca="1" si="234"/>
        <v>#VALUE!</v>
      </c>
      <c r="BH330" s="112">
        <f t="shared" ca="1" si="235"/>
        <v>2000</v>
      </c>
      <c r="BI330" s="112">
        <f t="shared" ca="1" si="236"/>
        <v>200</v>
      </c>
      <c r="BJ330" s="157"/>
      <c r="BK330" s="157"/>
      <c r="BL330" s="158" t="str">
        <f>scriv!AI292</f>
        <v/>
      </c>
      <c r="BM330" s="157"/>
      <c r="BN330" s="157" t="str">
        <f t="shared" si="237"/>
        <v>node</v>
      </c>
      <c r="BO330" s="157"/>
      <c r="BP330" s="159">
        <f t="shared" ca="1" si="238"/>
        <v>0</v>
      </c>
      <c r="BQ330" s="159">
        <f t="shared" ca="1" si="239"/>
        <v>0</v>
      </c>
      <c r="BR330" s="159">
        <f t="shared" si="240"/>
        <v>1</v>
      </c>
      <c r="BS330" s="159" t="str">
        <f t="shared" si="241"/>
        <v>symbol</v>
      </c>
      <c r="BT330" s="157" t="str">
        <f ca="1">IF(scriv!V292&lt;&gt;"",scriv!V292,
IF(E330="",IFERROR(VLOOKUP(BL330,$AH$40:$BT$638,39,FALSE),$BT$36),
$BT$37))</f>
        <v>NodeSquare</v>
      </c>
      <c r="BU330" s="166">
        <f t="shared" ca="1" si="242"/>
        <v>2000</v>
      </c>
      <c r="BV330" s="166">
        <f t="shared" ca="1" si="243"/>
        <v>200</v>
      </c>
      <c r="BW330" s="166">
        <f t="shared" ca="1" si="244"/>
        <v>0</v>
      </c>
      <c r="BX330" s="166">
        <f t="shared" ca="1" si="245"/>
        <v>0</v>
      </c>
      <c r="BY330" s="180" t="str">
        <f t="shared" si="246"/>
        <v/>
      </c>
      <c r="BZ330" s="180" t="str">
        <f t="shared" si="247"/>
        <v/>
      </c>
      <c r="CA330" s="81" t="str">
        <f>IF(scriv!E292&lt;&gt;"",scriv!E292,"")</f>
        <v/>
      </c>
      <c r="CB330" s="82">
        <f t="shared" si="212"/>
        <v>0</v>
      </c>
      <c r="CC330" s="82">
        <f t="shared" si="248"/>
        <v>0</v>
      </c>
      <c r="CD330" s="82" t="str">
        <f t="shared" si="249"/>
        <v>-</v>
      </c>
      <c r="CE330" s="82" t="str">
        <f t="shared" si="250"/>
        <v>-</v>
      </c>
      <c r="CF330" s="82" t="str">
        <f t="shared" si="251"/>
        <v>-</v>
      </c>
      <c r="CG330" s="82" t="str">
        <f t="shared" si="252"/>
        <v>-</v>
      </c>
      <c r="CH330" s="82" t="str">
        <f t="shared" si="253"/>
        <v>-</v>
      </c>
      <c r="CI330" s="82" t="str">
        <f t="shared" si="254"/>
        <v>-</v>
      </c>
      <c r="CJ330" s="82" t="str">
        <f t="shared" si="255"/>
        <v>-</v>
      </c>
      <c r="CK330" s="82" t="str">
        <f t="shared" si="256"/>
        <v>-</v>
      </c>
    </row>
    <row r="331" spans="1:89" s="82" customFormat="1" ht="18" customHeight="1">
      <c r="A331" s="81" t="str">
        <f>scriv!AH293</f>
        <v/>
      </c>
      <c r="B331" s="81" t="str">
        <f>IF(scriv!D293&lt;&gt;"",scriv!D293,"")</f>
        <v/>
      </c>
      <c r="C331" s="81" t="str">
        <f>IF( scriv!AL293&lt;&gt;"", IF(D331&lt;&gt;"","connection ","")&amp;scriv!AL293,IF(D331&lt;&gt;"","connection",""))</f>
        <v/>
      </c>
      <c r="D331" s="82" t="str">
        <f>scriv!AJ293</f>
        <v/>
      </c>
      <c r="E331" s="82" t="str">
        <f>scriv!AK293</f>
        <v/>
      </c>
      <c r="F331" s="156">
        <f>ROW()</f>
        <v>331</v>
      </c>
      <c r="I331" s="81" t="str">
        <f>IF(scriv!AA293&lt;&gt;"",scriv!AA293,J331)</f>
        <v/>
      </c>
      <c r="J331" s="81" t="str">
        <f>IF(scriv!AB293&lt;&gt;"",scriv!AB293,"")</f>
        <v/>
      </c>
      <c r="K331" s="82" t="str">
        <f t="shared" si="213"/>
        <v>none</v>
      </c>
      <c r="L331" s="82" t="str">
        <f t="shared" si="214"/>
        <v>+++&amp;speakTT=</v>
      </c>
      <c r="M331" s="82" t="str">
        <f t="shared" si="211"/>
        <v>OpenClose</v>
      </c>
      <c r="N331" s="82" t="str">
        <f t="shared" si="215"/>
        <v/>
      </c>
      <c r="O331" s="119" t="str">
        <f t="shared" si="216"/>
        <v/>
      </c>
      <c r="P331" s="81" t="str">
        <f>IF(scriv!I293&lt;&gt;"",scriv!I293,"")</f>
        <v/>
      </c>
      <c r="Q331" s="81" t="str">
        <f>IF(scriv!J293&lt;&gt;"",scriv!J293,"")</f>
        <v/>
      </c>
      <c r="R331" s="81">
        <f>IF(scriv!K293&lt;&gt;"",scriv!K293,
IF(I331&lt;&gt;"",1,$R$36))</f>
        <v>0</v>
      </c>
      <c r="S331" s="81" t="str">
        <f>IF(scriv!L293&lt;&gt;"",scriv!L293,
IF(scriv!AB293&lt;&gt;"",$S$36,"none"))</f>
        <v>none</v>
      </c>
      <c r="T331" s="81" t="str">
        <f>IF(scriv!Q293&lt;&gt;"",scriv!Q293,"")</f>
        <v/>
      </c>
      <c r="U331" s="81" t="str">
        <f>IF(scriv!R293&lt;&gt;"",scriv!R293,"")</f>
        <v/>
      </c>
      <c r="V331" s="81" t="str">
        <f>IF(scriv!S293&lt;&gt;"",scriv!S293,"")</f>
        <v/>
      </c>
      <c r="W331" s="81" t="str">
        <f>IF(scriv!T293&lt;&gt;"",scriv!T293,"")</f>
        <v/>
      </c>
      <c r="X331" s="81" t="str">
        <f>IF($E331="",
( IF(scriv!AD293&lt;&gt;"", LEFT( scriv!AD293, FIND(",",scriv!AD293)-1) &amp; "=" &amp; $AH331 &amp; RIGHT( scriv!AD293, LEN(scriv!AD293) + 1 - FIND(",",scriv!AD293)),
  IF($X$36&lt;&gt;"",LEFT( X$36, FIND(",",X$36)-1) &amp; "=" &amp; $AH331 &amp; RIGHT( X$36, LEN(X$36) + 1 - FIND(",",X$36)),""))),
IF(scriv!M293&lt;&gt;"", LEFT( scriv!M293, FIND(",",scriv!M293)-1) &amp; "=" &amp; $AH331 &amp; RIGHT( scriv!M293, LEN(scriv!M293) + 1 - FIND(",",scriv!M293)),
LEFT( X$37, FIND(",",X$37)-1) &amp; "=" &amp; $AH331 &amp; RIGHT( X$37, LEN(X$37) + 1 - FIND(",",X$37))))</f>
        <v>fadeOn=,0.6</v>
      </c>
      <c r="Y331" s="81" t="str">
        <f>IF($E331="",
( IF(scriv!AE293&lt;&gt;"", LEFT( scriv!AE293, FIND(",",scriv!AE293)-1) &amp; "=" &amp; $AH331 &amp; RIGHT( scriv!AE293, LEN(scriv!AE293) + 1 - FIND(",",scriv!AE293)),
  IF($Y$36&lt;&gt;"",LEFT( Y$36, FIND(",",Y$36)-1) &amp; "=" &amp; $AH331 &amp; RIGHT( Y$36, LEN(Y$36) + 1 - FIND(",",Y$36)),""))),
IF(scriv!N293&lt;&gt;"", LEFT( scriv!N293, FIND(",",scriv!N293)-1) &amp; "=" &amp; $AH331 &amp; RIGHT( scriv!N293, LEN(scriv!N293) + 1 - FIND(",",scriv!N293)),
LEFT( Y$37, FIND(",",Y$37)-1) &amp; "=" &amp; $AH331 &amp; RIGHT( Y$37, LEN(Y$37) + 1 - FIND(",",Y$37))))</f>
        <v>fadeOff=,0.6</v>
      </c>
      <c r="Z331" s="81" t="str">
        <f>IF($E331="",
( IF(scriv!AF293&lt;&gt;"", LEFT( scriv!AF293, FIND(",",scriv!AF293)-1) &amp; "=" &amp; $AH331 &amp; RIGHT( scriv!AF293, LEN(scriv!AF293) + 1 - FIND(",",scriv!AF293)),
  IF($Z$36&lt;&gt;"",LEFT( Z$36, FIND(",",Z$36)-1) &amp; "=" &amp; $AH331 &amp; RIGHT( Z$36, LEN(Z$36) + 1 - FIND(",",Z$36)),""))),
IF(scriv!O293&lt;&gt;"", LEFT( scriv!O293, FIND(",",scriv!O293)-1) &amp; "=" &amp; $AH331 &amp; RIGHT( scriv!O293, LEN(scriv!O293) + 1 - FIND(",",scriv!O293)),
LEFT( Z$37, FIND(",",Z$37)-1) &amp; "=" &amp; $AH331 &amp; RIGHT( Z$37, LEN(Z$37) + 1 - FIND(",",Z$37))))</f>
        <v>drawOpen=,1.2</v>
      </c>
      <c r="AA331" s="81" t="str">
        <f>IF($E331="",
( IF(scriv!AG293&lt;&gt;"", LEFT( scriv!AG293, FIND(",",scriv!AG293)-1) &amp; "=" &amp; $AH331 &amp; RIGHT( scriv!AG293, LEN(scriv!AG293) + 1 - FIND(",",scriv!AG293)),
  IF($AA$36&lt;&gt;"",LEFT( AA$36, FIND(",",AA$36)-1) &amp; "=" &amp; $AH331 &amp; RIGHT( AA$36, LEN(AA$36) + 1 - FIND(",",AA$36)),""))),
IF(scriv!P293&lt;&gt;"", LEFT( scriv!P293, FIND(",",scriv!P293)-1) &amp; "=" &amp; $AH331 &amp; RIGHT( scriv!P293, LEN(scriv!P293) + 1 - FIND(",",scriv!P293)),
LEFT( AA$37, FIND(",",AA$37)-1) &amp; "=" &amp; $AH331 &amp; RIGHT( AA$37, LEN(AA$37) + 1 - FIND(",",AA$37))))</f>
        <v>drawClose=,1.2</v>
      </c>
      <c r="AB331" s="167" t="str">
        <f t="shared" si="210"/>
        <v>noTitle</v>
      </c>
      <c r="AC331" s="167"/>
      <c r="AD331" s="45"/>
      <c r="AE331" s="168"/>
      <c r="AF331" s="169">
        <f>IF(D331="",scriv!B293,"")</f>
        <v>0</v>
      </c>
      <c r="AG331" s="170" t="str">
        <f t="shared" si="217"/>
        <v/>
      </c>
      <c r="AH331" s="169" t="str">
        <f t="shared" si="218"/>
        <v/>
      </c>
      <c r="AI331" s="169" t="str">
        <f t="shared" si="219"/>
        <v/>
      </c>
      <c r="AJ331" s="86">
        <f>ROUNDDOWN( (LEN(scriv!B293)+1) / 2, 0 )</f>
        <v>0</v>
      </c>
      <c r="AK331" s="82">
        <f t="shared" si="220"/>
        <v>0</v>
      </c>
      <c r="AL331" s="82" t="str">
        <f t="shared" si="221"/>
        <v>-</v>
      </c>
      <c r="AM331" s="82" t="str">
        <f t="shared" si="222"/>
        <v>-</v>
      </c>
      <c r="AN331" s="82" t="str">
        <f t="shared" si="223"/>
        <v>-</v>
      </c>
      <c r="AO331" s="82" t="str">
        <f t="shared" si="224"/>
        <v>-</v>
      </c>
      <c r="AP331" s="82" t="str">
        <f t="shared" si="225"/>
        <v>-</v>
      </c>
      <c r="AQ331" s="82" t="str">
        <f t="shared" si="226"/>
        <v>-</v>
      </c>
      <c r="AR331" s="82" t="str">
        <f t="shared" si="227"/>
        <v>-</v>
      </c>
      <c r="AT331" s="82">
        <f t="shared" si="228"/>
        <v>10</v>
      </c>
      <c r="AU331" s="82" t="str">
        <f ca="1">IF(    MAX(OFFSET(AL331,0,0,MATCH("-",AL331:AL$638,0))) = 0,"",
IFERROR(MAX(OFFSET(AL331,0,0,MATCH("-",AL331:AL$638,0))),""))</f>
        <v/>
      </c>
      <c r="AV331" s="82" t="str">
        <f ca="1">IF(    MAX(OFFSET(AM331,0,0,MATCH("-",AM331:AM$638,0))) = 0,"",
IFERROR(MAX(OFFSET(AM331,0,0,MATCH("-",AM331:AM$638,0))),""))</f>
        <v/>
      </c>
      <c r="AW331" s="82" t="str">
        <f ca="1">IF(    MAX(OFFSET(AN331,0,0,MATCH("-",AN331:AN$638,0))) = 0,"",
IFERROR(MAX(OFFSET(AN331,0,0,MATCH("-",AN331:AN$638,0))),""))</f>
        <v/>
      </c>
      <c r="AX331" s="82" t="str">
        <f ca="1">IF(    MAX(OFFSET(AO331,0,0,MATCH("-",AO331:AO$638,0))) = 0,"",
IFERROR(MAX(OFFSET(AO331,0,0,MATCH("-",AO331:AO$638,0))),""))</f>
        <v/>
      </c>
      <c r="AY331" s="82" t="str">
        <f ca="1">IF(    MAX(OFFSET(AP331,0,0,MATCH("-",AP331:AP$638,0))) = 0,"",
IFERROR(MAX(OFFSET(AP331,0,0,MATCH("-",AP331:AP$638,0))),""))</f>
        <v/>
      </c>
      <c r="AZ331" s="82" t="str">
        <f ca="1">IF(    MAX(OFFSET(AQ331,0,0,MATCH("-",AQ331:AQ$638,0))) = 0,"",
IFERROR(MAX(OFFSET(AQ331,0,0,MATCH("-",AQ331:AQ$638,0))),""))</f>
        <v/>
      </c>
      <c r="BA331" s="82" t="str">
        <f ca="1">IF(    MAX(OFFSET(AR331,0,0,MATCH("-",AR331:AR$638,0))) = 0,"",
IFERROR(MAX(OFFSET(AR331,0,0,MATCH("-",AR331:AR$638,0))),""))</f>
        <v/>
      </c>
      <c r="BB331" s="112">
        <f t="shared" ca="1" si="229"/>
        <v>-198</v>
      </c>
      <c r="BC331" s="111" t="str">
        <f t="shared" ca="1" si="230"/>
        <v>Radius</v>
      </c>
      <c r="BD331" s="112">
        <f t="shared" ca="1" si="231"/>
        <v>0</v>
      </c>
      <c r="BE331" s="111">
        <f t="shared" ca="1" si="232"/>
        <v>200</v>
      </c>
      <c r="BF331" s="113" t="e">
        <f t="shared" ca="1" si="233"/>
        <v>#VALUE!</v>
      </c>
      <c r="BG331" s="113" t="e">
        <f t="shared" ca="1" si="234"/>
        <v>#VALUE!</v>
      </c>
      <c r="BH331" s="112">
        <f t="shared" ca="1" si="235"/>
        <v>2000</v>
      </c>
      <c r="BI331" s="112">
        <f t="shared" ca="1" si="236"/>
        <v>200</v>
      </c>
      <c r="BJ331" s="157"/>
      <c r="BK331" s="157"/>
      <c r="BL331" s="158" t="str">
        <f>scriv!AI293</f>
        <v/>
      </c>
      <c r="BM331" s="157"/>
      <c r="BN331" s="157" t="str">
        <f t="shared" si="237"/>
        <v>node</v>
      </c>
      <c r="BO331" s="157"/>
      <c r="BP331" s="159">
        <f t="shared" ca="1" si="238"/>
        <v>0</v>
      </c>
      <c r="BQ331" s="159">
        <f t="shared" ca="1" si="239"/>
        <v>0</v>
      </c>
      <c r="BR331" s="159">
        <f t="shared" si="240"/>
        <v>1</v>
      </c>
      <c r="BS331" s="159" t="str">
        <f t="shared" si="241"/>
        <v>symbol</v>
      </c>
      <c r="BT331" s="157" t="str">
        <f ca="1">IF(scriv!V293&lt;&gt;"",scriv!V293,
IF(E331="",IFERROR(VLOOKUP(BL331,$AH$40:$BT$638,39,FALSE),$BT$36),
$BT$37))</f>
        <v>NodeSquare</v>
      </c>
      <c r="BU331" s="166">
        <f t="shared" ca="1" si="242"/>
        <v>2000</v>
      </c>
      <c r="BV331" s="166">
        <f t="shared" ca="1" si="243"/>
        <v>200</v>
      </c>
      <c r="BW331" s="166">
        <f t="shared" ca="1" si="244"/>
        <v>0</v>
      </c>
      <c r="BX331" s="166">
        <f t="shared" ca="1" si="245"/>
        <v>0</v>
      </c>
      <c r="BY331" s="180" t="str">
        <f t="shared" si="246"/>
        <v/>
      </c>
      <c r="BZ331" s="180" t="str">
        <f t="shared" si="247"/>
        <v/>
      </c>
      <c r="CA331" s="81" t="str">
        <f>IF(scriv!E293&lt;&gt;"",scriv!E293,"")</f>
        <v/>
      </c>
      <c r="CB331" s="82">
        <f t="shared" si="212"/>
        <v>0</v>
      </c>
      <c r="CC331" s="82">
        <f t="shared" si="248"/>
        <v>0</v>
      </c>
      <c r="CD331" s="82" t="str">
        <f t="shared" si="249"/>
        <v>-</v>
      </c>
      <c r="CE331" s="82" t="str">
        <f t="shared" si="250"/>
        <v>-</v>
      </c>
      <c r="CF331" s="82" t="str">
        <f t="shared" si="251"/>
        <v>-</v>
      </c>
      <c r="CG331" s="82" t="str">
        <f t="shared" si="252"/>
        <v>-</v>
      </c>
      <c r="CH331" s="82" t="str">
        <f t="shared" si="253"/>
        <v>-</v>
      </c>
      <c r="CI331" s="82" t="str">
        <f t="shared" si="254"/>
        <v>-</v>
      </c>
      <c r="CJ331" s="82" t="str">
        <f t="shared" si="255"/>
        <v>-</v>
      </c>
      <c r="CK331" s="82" t="str">
        <f t="shared" si="256"/>
        <v>-</v>
      </c>
    </row>
    <row r="332" spans="1:89" s="82" customFormat="1" ht="18" customHeight="1">
      <c r="A332" s="81" t="str">
        <f>scriv!AH294</f>
        <v/>
      </c>
      <c r="B332" s="81" t="str">
        <f>IF(scriv!D294&lt;&gt;"",scriv!D294,"")</f>
        <v/>
      </c>
      <c r="C332" s="81" t="str">
        <f>IF( scriv!AL294&lt;&gt;"", IF(D332&lt;&gt;"","connection ","")&amp;scriv!AL294,IF(D332&lt;&gt;"","connection",""))</f>
        <v/>
      </c>
      <c r="D332" s="82" t="str">
        <f>scriv!AJ294</f>
        <v/>
      </c>
      <c r="E332" s="82" t="str">
        <f>scriv!AK294</f>
        <v/>
      </c>
      <c r="F332" s="156">
        <f>ROW()</f>
        <v>332</v>
      </c>
      <c r="I332" s="81" t="str">
        <f>IF(scriv!AA294&lt;&gt;"",scriv!AA294,J332)</f>
        <v/>
      </c>
      <c r="J332" s="81" t="str">
        <f>IF(scriv!AB294&lt;&gt;"",scriv!AB294,"")</f>
        <v/>
      </c>
      <c r="K332" s="82" t="str">
        <f t="shared" si="213"/>
        <v>none</v>
      </c>
      <c r="L332" s="82" t="str">
        <f t="shared" si="214"/>
        <v>+++&amp;speakTT=</v>
      </c>
      <c r="M332" s="82" t="str">
        <f t="shared" si="211"/>
        <v>OpenClose</v>
      </c>
      <c r="N332" s="82" t="str">
        <f t="shared" si="215"/>
        <v/>
      </c>
      <c r="O332" s="119" t="str">
        <f t="shared" si="216"/>
        <v/>
      </c>
      <c r="P332" s="81" t="str">
        <f>IF(scriv!I294&lt;&gt;"",scriv!I294,"")</f>
        <v/>
      </c>
      <c r="Q332" s="81" t="str">
        <f>IF(scriv!J294&lt;&gt;"",scriv!J294,"")</f>
        <v/>
      </c>
      <c r="R332" s="81">
        <f>IF(scriv!K294&lt;&gt;"",scriv!K294,
IF(I332&lt;&gt;"",1,$R$36))</f>
        <v>0</v>
      </c>
      <c r="S332" s="81" t="str">
        <f>IF(scriv!L294&lt;&gt;"",scriv!L294,
IF(scriv!AB294&lt;&gt;"",$S$36,"none"))</f>
        <v>none</v>
      </c>
      <c r="T332" s="81" t="str">
        <f>IF(scriv!Q294&lt;&gt;"",scriv!Q294,"")</f>
        <v/>
      </c>
      <c r="U332" s="81" t="str">
        <f>IF(scriv!R294&lt;&gt;"",scriv!R294,"")</f>
        <v/>
      </c>
      <c r="V332" s="81" t="str">
        <f>IF(scriv!S294&lt;&gt;"",scriv!S294,"")</f>
        <v/>
      </c>
      <c r="W332" s="81" t="str">
        <f>IF(scriv!T294&lt;&gt;"",scriv!T294,"")</f>
        <v/>
      </c>
      <c r="X332" s="81" t="str">
        <f>IF($E332="",
( IF(scriv!AD294&lt;&gt;"", LEFT( scriv!AD294, FIND(",",scriv!AD294)-1) &amp; "=" &amp; $AH332 &amp; RIGHT( scriv!AD294, LEN(scriv!AD294) + 1 - FIND(",",scriv!AD294)),
  IF($X$36&lt;&gt;"",LEFT( X$36, FIND(",",X$36)-1) &amp; "=" &amp; $AH332 &amp; RIGHT( X$36, LEN(X$36) + 1 - FIND(",",X$36)),""))),
IF(scriv!M294&lt;&gt;"", LEFT( scriv!M294, FIND(",",scriv!M294)-1) &amp; "=" &amp; $AH332 &amp; RIGHT( scriv!M294, LEN(scriv!M294) + 1 - FIND(",",scriv!M294)),
LEFT( X$37, FIND(",",X$37)-1) &amp; "=" &amp; $AH332 &amp; RIGHT( X$37, LEN(X$37) + 1 - FIND(",",X$37))))</f>
        <v>fadeOn=,0.6</v>
      </c>
      <c r="Y332" s="81" t="str">
        <f>IF($E332="",
( IF(scriv!AE294&lt;&gt;"", LEFT( scriv!AE294, FIND(",",scriv!AE294)-1) &amp; "=" &amp; $AH332 &amp; RIGHT( scriv!AE294, LEN(scriv!AE294) + 1 - FIND(",",scriv!AE294)),
  IF($Y$36&lt;&gt;"",LEFT( Y$36, FIND(",",Y$36)-1) &amp; "=" &amp; $AH332 &amp; RIGHT( Y$36, LEN(Y$36) + 1 - FIND(",",Y$36)),""))),
IF(scriv!N294&lt;&gt;"", LEFT( scriv!N294, FIND(",",scriv!N294)-1) &amp; "=" &amp; $AH332 &amp; RIGHT( scriv!N294, LEN(scriv!N294) + 1 - FIND(",",scriv!N294)),
LEFT( Y$37, FIND(",",Y$37)-1) &amp; "=" &amp; $AH332 &amp; RIGHT( Y$37, LEN(Y$37) + 1 - FIND(",",Y$37))))</f>
        <v>fadeOff=,0.6</v>
      </c>
      <c r="Z332" s="81" t="str">
        <f>IF($E332="",
( IF(scriv!AF294&lt;&gt;"", LEFT( scriv!AF294, FIND(",",scriv!AF294)-1) &amp; "=" &amp; $AH332 &amp; RIGHT( scriv!AF294, LEN(scriv!AF294) + 1 - FIND(",",scriv!AF294)),
  IF($Z$36&lt;&gt;"",LEFT( Z$36, FIND(",",Z$36)-1) &amp; "=" &amp; $AH332 &amp; RIGHT( Z$36, LEN(Z$36) + 1 - FIND(",",Z$36)),""))),
IF(scriv!O294&lt;&gt;"", LEFT( scriv!O294, FIND(",",scriv!O294)-1) &amp; "=" &amp; $AH332 &amp; RIGHT( scriv!O294, LEN(scriv!O294) + 1 - FIND(",",scriv!O294)),
LEFT( Z$37, FIND(",",Z$37)-1) &amp; "=" &amp; $AH332 &amp; RIGHT( Z$37, LEN(Z$37) + 1 - FIND(",",Z$37))))</f>
        <v>drawOpen=,1.2</v>
      </c>
      <c r="AA332" s="81" t="str">
        <f>IF($E332="",
( IF(scriv!AG294&lt;&gt;"", LEFT( scriv!AG294, FIND(",",scriv!AG294)-1) &amp; "=" &amp; $AH332 &amp; RIGHT( scriv!AG294, LEN(scriv!AG294) + 1 - FIND(",",scriv!AG294)),
  IF($AA$36&lt;&gt;"",LEFT( AA$36, FIND(",",AA$36)-1) &amp; "=" &amp; $AH332 &amp; RIGHT( AA$36, LEN(AA$36) + 1 - FIND(",",AA$36)),""))),
IF(scriv!P294&lt;&gt;"", LEFT( scriv!P294, FIND(",",scriv!P294)-1) &amp; "=" &amp; $AH332 &amp; RIGHT( scriv!P294, LEN(scriv!P294) + 1 - FIND(",",scriv!P294)),
LEFT( AA$37, FIND(",",AA$37)-1) &amp; "=" &amp; $AH332 &amp; RIGHT( AA$37, LEN(AA$37) + 1 - FIND(",",AA$37))))</f>
        <v>drawClose=,1.2</v>
      </c>
      <c r="AB332" s="167" t="str">
        <f t="shared" si="210"/>
        <v>noTitle</v>
      </c>
      <c r="AC332" s="167"/>
      <c r="AD332" s="45"/>
      <c r="AE332" s="168"/>
      <c r="AF332" s="169">
        <f>IF(D332="",scriv!B294,"")</f>
        <v>0</v>
      </c>
      <c r="AG332" s="170" t="str">
        <f t="shared" si="217"/>
        <v/>
      </c>
      <c r="AH332" s="169" t="str">
        <f t="shared" si="218"/>
        <v/>
      </c>
      <c r="AI332" s="169" t="str">
        <f t="shared" si="219"/>
        <v/>
      </c>
      <c r="AJ332" s="86">
        <f>ROUNDDOWN( (LEN(scriv!B294)+1) / 2, 0 )</f>
        <v>0</v>
      </c>
      <c r="AK332" s="82">
        <f t="shared" si="220"/>
        <v>0</v>
      </c>
      <c r="AL332" s="82" t="str">
        <f t="shared" si="221"/>
        <v>-</v>
      </c>
      <c r="AM332" s="82" t="str">
        <f t="shared" si="222"/>
        <v>-</v>
      </c>
      <c r="AN332" s="82" t="str">
        <f t="shared" si="223"/>
        <v>-</v>
      </c>
      <c r="AO332" s="82" t="str">
        <f t="shared" si="224"/>
        <v>-</v>
      </c>
      <c r="AP332" s="82" t="str">
        <f t="shared" si="225"/>
        <v>-</v>
      </c>
      <c r="AQ332" s="82" t="str">
        <f t="shared" si="226"/>
        <v>-</v>
      </c>
      <c r="AR332" s="82" t="str">
        <f t="shared" si="227"/>
        <v>-</v>
      </c>
      <c r="AT332" s="82">
        <f t="shared" si="228"/>
        <v>10</v>
      </c>
      <c r="AU332" s="82" t="str">
        <f ca="1">IF(    MAX(OFFSET(AL332,0,0,MATCH("-",AL332:AL$638,0))) = 0,"",
IFERROR(MAX(OFFSET(AL332,0,0,MATCH("-",AL332:AL$638,0))),""))</f>
        <v/>
      </c>
      <c r="AV332" s="82" t="str">
        <f ca="1">IF(    MAX(OFFSET(AM332,0,0,MATCH("-",AM332:AM$638,0))) = 0,"",
IFERROR(MAX(OFFSET(AM332,0,0,MATCH("-",AM332:AM$638,0))),""))</f>
        <v/>
      </c>
      <c r="AW332" s="82" t="str">
        <f ca="1">IF(    MAX(OFFSET(AN332,0,0,MATCH("-",AN332:AN$638,0))) = 0,"",
IFERROR(MAX(OFFSET(AN332,0,0,MATCH("-",AN332:AN$638,0))),""))</f>
        <v/>
      </c>
      <c r="AX332" s="82" t="str">
        <f ca="1">IF(    MAX(OFFSET(AO332,0,0,MATCH("-",AO332:AO$638,0))) = 0,"",
IFERROR(MAX(OFFSET(AO332,0,0,MATCH("-",AO332:AO$638,0))),""))</f>
        <v/>
      </c>
      <c r="AY332" s="82" t="str">
        <f ca="1">IF(    MAX(OFFSET(AP332,0,0,MATCH("-",AP332:AP$638,0))) = 0,"",
IFERROR(MAX(OFFSET(AP332,0,0,MATCH("-",AP332:AP$638,0))),""))</f>
        <v/>
      </c>
      <c r="AZ332" s="82" t="str">
        <f ca="1">IF(    MAX(OFFSET(AQ332,0,0,MATCH("-",AQ332:AQ$638,0))) = 0,"",
IFERROR(MAX(OFFSET(AQ332,0,0,MATCH("-",AQ332:AQ$638,0))),""))</f>
        <v/>
      </c>
      <c r="BA332" s="82" t="str">
        <f ca="1">IF(    MAX(OFFSET(AR332,0,0,MATCH("-",AR332:AR$638,0))) = 0,"",
IFERROR(MAX(OFFSET(AR332,0,0,MATCH("-",AR332:AR$638,0))),""))</f>
        <v/>
      </c>
      <c r="BB332" s="112">
        <f t="shared" ca="1" si="229"/>
        <v>-198</v>
      </c>
      <c r="BC332" s="111" t="str">
        <f t="shared" ca="1" si="230"/>
        <v>Radius</v>
      </c>
      <c r="BD332" s="112">
        <f t="shared" ca="1" si="231"/>
        <v>0</v>
      </c>
      <c r="BE332" s="111">
        <f t="shared" ca="1" si="232"/>
        <v>200</v>
      </c>
      <c r="BF332" s="113" t="e">
        <f t="shared" ca="1" si="233"/>
        <v>#VALUE!</v>
      </c>
      <c r="BG332" s="113" t="e">
        <f t="shared" ca="1" si="234"/>
        <v>#VALUE!</v>
      </c>
      <c r="BH332" s="112">
        <f t="shared" ca="1" si="235"/>
        <v>2000</v>
      </c>
      <c r="BI332" s="112">
        <f t="shared" ca="1" si="236"/>
        <v>200</v>
      </c>
      <c r="BJ332" s="157"/>
      <c r="BK332" s="157"/>
      <c r="BL332" s="158" t="str">
        <f>scriv!AI294</f>
        <v/>
      </c>
      <c r="BM332" s="157"/>
      <c r="BN332" s="157" t="str">
        <f t="shared" si="237"/>
        <v>node</v>
      </c>
      <c r="BO332" s="157"/>
      <c r="BP332" s="159">
        <f t="shared" ca="1" si="238"/>
        <v>0</v>
      </c>
      <c r="BQ332" s="159">
        <f t="shared" ca="1" si="239"/>
        <v>0</v>
      </c>
      <c r="BR332" s="159">
        <f t="shared" si="240"/>
        <v>1</v>
      </c>
      <c r="BS332" s="159" t="str">
        <f t="shared" si="241"/>
        <v>symbol</v>
      </c>
      <c r="BT332" s="157" t="str">
        <f ca="1">IF(scriv!V294&lt;&gt;"",scriv!V294,
IF(E332="",IFERROR(VLOOKUP(BL332,$AH$40:$BT$638,39,FALSE),$BT$36),
$BT$37))</f>
        <v>NodeSquare</v>
      </c>
      <c r="BU332" s="166">
        <f t="shared" ca="1" si="242"/>
        <v>2000</v>
      </c>
      <c r="BV332" s="166">
        <f t="shared" ca="1" si="243"/>
        <v>200</v>
      </c>
      <c r="BW332" s="166">
        <f t="shared" ca="1" si="244"/>
        <v>0</v>
      </c>
      <c r="BX332" s="166">
        <f t="shared" ca="1" si="245"/>
        <v>0</v>
      </c>
      <c r="BY332" s="180" t="str">
        <f t="shared" si="246"/>
        <v/>
      </c>
      <c r="BZ332" s="180" t="str">
        <f t="shared" si="247"/>
        <v/>
      </c>
      <c r="CA332" s="81" t="str">
        <f>IF(scriv!E294&lt;&gt;"",scriv!E294,"")</f>
        <v/>
      </c>
      <c r="CB332" s="82">
        <f t="shared" si="212"/>
        <v>0</v>
      </c>
      <c r="CC332" s="82">
        <f t="shared" si="248"/>
        <v>0</v>
      </c>
      <c r="CD332" s="82" t="str">
        <f t="shared" si="249"/>
        <v>-</v>
      </c>
      <c r="CE332" s="82" t="str">
        <f t="shared" si="250"/>
        <v>-</v>
      </c>
      <c r="CF332" s="82" t="str">
        <f t="shared" si="251"/>
        <v>-</v>
      </c>
      <c r="CG332" s="82" t="str">
        <f t="shared" si="252"/>
        <v>-</v>
      </c>
      <c r="CH332" s="82" t="str">
        <f t="shared" si="253"/>
        <v>-</v>
      </c>
      <c r="CI332" s="82" t="str">
        <f t="shared" si="254"/>
        <v>-</v>
      </c>
      <c r="CJ332" s="82" t="str">
        <f t="shared" si="255"/>
        <v>-</v>
      </c>
      <c r="CK332" s="82" t="str">
        <f t="shared" si="256"/>
        <v>-</v>
      </c>
    </row>
    <row r="333" spans="1:89" s="82" customFormat="1" ht="18" customHeight="1">
      <c r="A333" s="81" t="str">
        <f>scriv!AH295</f>
        <v/>
      </c>
      <c r="B333" s="81" t="str">
        <f>IF(scriv!D295&lt;&gt;"",scriv!D295,"")</f>
        <v/>
      </c>
      <c r="C333" s="81" t="str">
        <f>IF( scriv!AL295&lt;&gt;"", IF(D333&lt;&gt;"","connection ","")&amp;scriv!AL295,IF(D333&lt;&gt;"","connection",""))</f>
        <v/>
      </c>
      <c r="D333" s="82" t="str">
        <f>scriv!AJ295</f>
        <v/>
      </c>
      <c r="E333" s="82" t="str">
        <f>scriv!AK295</f>
        <v/>
      </c>
      <c r="F333" s="156">
        <f>ROW()</f>
        <v>333</v>
      </c>
      <c r="I333" s="81" t="str">
        <f>IF(scriv!AA295&lt;&gt;"",scriv!AA295,J333)</f>
        <v/>
      </c>
      <c r="J333" s="81" t="str">
        <f>IF(scriv!AB295&lt;&gt;"",scriv!AB295,"")</f>
        <v/>
      </c>
      <c r="K333" s="82" t="str">
        <f t="shared" si="213"/>
        <v>none</v>
      </c>
      <c r="L333" s="82" t="str">
        <f t="shared" si="214"/>
        <v>+++&amp;speakTT=</v>
      </c>
      <c r="M333" s="82" t="str">
        <f t="shared" si="211"/>
        <v>OpenClose</v>
      </c>
      <c r="N333" s="82" t="str">
        <f t="shared" si="215"/>
        <v/>
      </c>
      <c r="O333" s="119" t="str">
        <f t="shared" si="216"/>
        <v/>
      </c>
      <c r="P333" s="81" t="str">
        <f>IF(scriv!I295&lt;&gt;"",scriv!I295,"")</f>
        <v/>
      </c>
      <c r="Q333" s="81" t="str">
        <f>IF(scriv!J295&lt;&gt;"",scriv!J295,"")</f>
        <v/>
      </c>
      <c r="R333" s="81">
        <f>IF(scriv!K295&lt;&gt;"",scriv!K295,
IF(I333&lt;&gt;"",1,$R$36))</f>
        <v>0</v>
      </c>
      <c r="S333" s="81" t="str">
        <f>IF(scriv!L295&lt;&gt;"",scriv!L295,
IF(scriv!AB295&lt;&gt;"",$S$36,"none"))</f>
        <v>none</v>
      </c>
      <c r="T333" s="81" t="str">
        <f>IF(scriv!Q295&lt;&gt;"",scriv!Q295,"")</f>
        <v/>
      </c>
      <c r="U333" s="81" t="str">
        <f>IF(scriv!R295&lt;&gt;"",scriv!R295,"")</f>
        <v/>
      </c>
      <c r="V333" s="81" t="str">
        <f>IF(scriv!S295&lt;&gt;"",scriv!S295,"")</f>
        <v/>
      </c>
      <c r="W333" s="81" t="str">
        <f>IF(scriv!T295&lt;&gt;"",scriv!T295,"")</f>
        <v/>
      </c>
      <c r="X333" s="81" t="str">
        <f>IF($E333="",
( IF(scriv!AD295&lt;&gt;"", LEFT( scriv!AD295, FIND(",",scriv!AD295)-1) &amp; "=" &amp; $AH333 &amp; RIGHT( scriv!AD295, LEN(scriv!AD295) + 1 - FIND(",",scriv!AD295)),
  IF($X$36&lt;&gt;"",LEFT( X$36, FIND(",",X$36)-1) &amp; "=" &amp; $AH333 &amp; RIGHT( X$36, LEN(X$36) + 1 - FIND(",",X$36)),""))),
IF(scriv!M295&lt;&gt;"", LEFT( scriv!M295, FIND(",",scriv!M295)-1) &amp; "=" &amp; $AH333 &amp; RIGHT( scriv!M295, LEN(scriv!M295) + 1 - FIND(",",scriv!M295)),
LEFT( X$37, FIND(",",X$37)-1) &amp; "=" &amp; $AH333 &amp; RIGHT( X$37, LEN(X$37) + 1 - FIND(",",X$37))))</f>
        <v>fadeOn=,0.6</v>
      </c>
      <c r="Y333" s="81" t="str">
        <f>IF($E333="",
( IF(scriv!AE295&lt;&gt;"", LEFT( scriv!AE295, FIND(",",scriv!AE295)-1) &amp; "=" &amp; $AH333 &amp; RIGHT( scriv!AE295, LEN(scriv!AE295) + 1 - FIND(",",scriv!AE295)),
  IF($Y$36&lt;&gt;"",LEFT( Y$36, FIND(",",Y$36)-1) &amp; "=" &amp; $AH333 &amp; RIGHT( Y$36, LEN(Y$36) + 1 - FIND(",",Y$36)),""))),
IF(scriv!N295&lt;&gt;"", LEFT( scriv!N295, FIND(",",scriv!N295)-1) &amp; "=" &amp; $AH333 &amp; RIGHT( scriv!N295, LEN(scriv!N295) + 1 - FIND(",",scriv!N295)),
LEFT( Y$37, FIND(",",Y$37)-1) &amp; "=" &amp; $AH333 &amp; RIGHT( Y$37, LEN(Y$37) + 1 - FIND(",",Y$37))))</f>
        <v>fadeOff=,0.6</v>
      </c>
      <c r="Z333" s="81" t="str">
        <f>IF($E333="",
( IF(scriv!AF295&lt;&gt;"", LEFT( scriv!AF295, FIND(",",scriv!AF295)-1) &amp; "=" &amp; $AH333 &amp; RIGHT( scriv!AF295, LEN(scriv!AF295) + 1 - FIND(",",scriv!AF295)),
  IF($Z$36&lt;&gt;"",LEFT( Z$36, FIND(",",Z$36)-1) &amp; "=" &amp; $AH333 &amp; RIGHT( Z$36, LEN(Z$36) + 1 - FIND(",",Z$36)),""))),
IF(scriv!O295&lt;&gt;"", LEFT( scriv!O295, FIND(",",scriv!O295)-1) &amp; "=" &amp; $AH333 &amp; RIGHT( scriv!O295, LEN(scriv!O295) + 1 - FIND(",",scriv!O295)),
LEFT( Z$37, FIND(",",Z$37)-1) &amp; "=" &amp; $AH333 &amp; RIGHT( Z$37, LEN(Z$37) + 1 - FIND(",",Z$37))))</f>
        <v>drawOpen=,1.2</v>
      </c>
      <c r="AA333" s="81" t="str">
        <f>IF($E333="",
( IF(scriv!AG295&lt;&gt;"", LEFT( scriv!AG295, FIND(",",scriv!AG295)-1) &amp; "=" &amp; $AH333 &amp; RIGHT( scriv!AG295, LEN(scriv!AG295) + 1 - FIND(",",scriv!AG295)),
  IF($AA$36&lt;&gt;"",LEFT( AA$36, FIND(",",AA$36)-1) &amp; "=" &amp; $AH333 &amp; RIGHT( AA$36, LEN(AA$36) + 1 - FIND(",",AA$36)),""))),
IF(scriv!P295&lt;&gt;"", LEFT( scriv!P295, FIND(",",scriv!P295)-1) &amp; "=" &amp; $AH333 &amp; RIGHT( scriv!P295, LEN(scriv!P295) + 1 - FIND(",",scriv!P295)),
LEFT( AA$37, FIND(",",AA$37)-1) &amp; "=" &amp; $AH333 &amp; RIGHT( AA$37, LEN(AA$37) + 1 - FIND(",",AA$37))))</f>
        <v>drawClose=,1.2</v>
      </c>
      <c r="AB333" s="167" t="str">
        <f t="shared" si="210"/>
        <v>noTitle</v>
      </c>
      <c r="AC333" s="167"/>
      <c r="AD333" s="45"/>
      <c r="AE333" s="168"/>
      <c r="AF333" s="169">
        <f>IF(D333="",scriv!B295,"")</f>
        <v>0</v>
      </c>
      <c r="AG333" s="170" t="str">
        <f t="shared" si="217"/>
        <v/>
      </c>
      <c r="AH333" s="169" t="str">
        <f t="shared" si="218"/>
        <v/>
      </c>
      <c r="AI333" s="169" t="str">
        <f t="shared" si="219"/>
        <v/>
      </c>
      <c r="AJ333" s="86">
        <f>ROUNDDOWN( (LEN(scriv!B295)+1) / 2, 0 )</f>
        <v>0</v>
      </c>
      <c r="AK333" s="82">
        <f t="shared" si="220"/>
        <v>0</v>
      </c>
      <c r="AL333" s="82" t="str">
        <f t="shared" si="221"/>
        <v>-</v>
      </c>
      <c r="AM333" s="82" t="str">
        <f t="shared" si="222"/>
        <v>-</v>
      </c>
      <c r="AN333" s="82" t="str">
        <f t="shared" si="223"/>
        <v>-</v>
      </c>
      <c r="AO333" s="82" t="str">
        <f t="shared" si="224"/>
        <v>-</v>
      </c>
      <c r="AP333" s="82" t="str">
        <f t="shared" si="225"/>
        <v>-</v>
      </c>
      <c r="AQ333" s="82" t="str">
        <f t="shared" si="226"/>
        <v>-</v>
      </c>
      <c r="AR333" s="82" t="str">
        <f t="shared" si="227"/>
        <v>-</v>
      </c>
      <c r="AT333" s="82">
        <f t="shared" si="228"/>
        <v>10</v>
      </c>
      <c r="AU333" s="82" t="str">
        <f ca="1">IF(    MAX(OFFSET(AL333,0,0,MATCH("-",AL333:AL$638,0))) = 0,"",
IFERROR(MAX(OFFSET(AL333,0,0,MATCH("-",AL333:AL$638,0))),""))</f>
        <v/>
      </c>
      <c r="AV333" s="82" t="str">
        <f ca="1">IF(    MAX(OFFSET(AM333,0,0,MATCH("-",AM333:AM$638,0))) = 0,"",
IFERROR(MAX(OFFSET(AM333,0,0,MATCH("-",AM333:AM$638,0))),""))</f>
        <v/>
      </c>
      <c r="AW333" s="82" t="str">
        <f ca="1">IF(    MAX(OFFSET(AN333,0,0,MATCH("-",AN333:AN$638,0))) = 0,"",
IFERROR(MAX(OFFSET(AN333,0,0,MATCH("-",AN333:AN$638,0))),""))</f>
        <v/>
      </c>
      <c r="AX333" s="82" t="str">
        <f ca="1">IF(    MAX(OFFSET(AO333,0,0,MATCH("-",AO333:AO$638,0))) = 0,"",
IFERROR(MAX(OFFSET(AO333,0,0,MATCH("-",AO333:AO$638,0))),""))</f>
        <v/>
      </c>
      <c r="AY333" s="82" t="str">
        <f ca="1">IF(    MAX(OFFSET(AP333,0,0,MATCH("-",AP333:AP$638,0))) = 0,"",
IFERROR(MAX(OFFSET(AP333,0,0,MATCH("-",AP333:AP$638,0))),""))</f>
        <v/>
      </c>
      <c r="AZ333" s="82" t="str">
        <f ca="1">IF(    MAX(OFFSET(AQ333,0,0,MATCH("-",AQ333:AQ$638,0))) = 0,"",
IFERROR(MAX(OFFSET(AQ333,0,0,MATCH("-",AQ333:AQ$638,0))),""))</f>
        <v/>
      </c>
      <c r="BA333" s="82" t="str">
        <f ca="1">IF(    MAX(OFFSET(AR333,0,0,MATCH("-",AR333:AR$638,0))) = 0,"",
IFERROR(MAX(OFFSET(AR333,0,0,MATCH("-",AR333:AR$638,0))),""))</f>
        <v/>
      </c>
      <c r="BB333" s="112">
        <f t="shared" ca="1" si="229"/>
        <v>-198</v>
      </c>
      <c r="BC333" s="111" t="str">
        <f t="shared" ca="1" si="230"/>
        <v>Radius</v>
      </c>
      <c r="BD333" s="112">
        <f t="shared" ca="1" si="231"/>
        <v>0</v>
      </c>
      <c r="BE333" s="111">
        <f t="shared" ca="1" si="232"/>
        <v>200</v>
      </c>
      <c r="BF333" s="113" t="e">
        <f t="shared" ca="1" si="233"/>
        <v>#VALUE!</v>
      </c>
      <c r="BG333" s="113" t="e">
        <f t="shared" ca="1" si="234"/>
        <v>#VALUE!</v>
      </c>
      <c r="BH333" s="112">
        <f t="shared" ca="1" si="235"/>
        <v>2000</v>
      </c>
      <c r="BI333" s="112">
        <f t="shared" ca="1" si="236"/>
        <v>200</v>
      </c>
      <c r="BJ333" s="157"/>
      <c r="BK333" s="157"/>
      <c r="BL333" s="158" t="str">
        <f>scriv!AI295</f>
        <v/>
      </c>
      <c r="BM333" s="157"/>
      <c r="BN333" s="157" t="str">
        <f t="shared" si="237"/>
        <v>node</v>
      </c>
      <c r="BO333" s="157"/>
      <c r="BP333" s="159">
        <f t="shared" ca="1" si="238"/>
        <v>0</v>
      </c>
      <c r="BQ333" s="159">
        <f t="shared" ca="1" si="239"/>
        <v>0</v>
      </c>
      <c r="BR333" s="159">
        <f t="shared" si="240"/>
        <v>1</v>
      </c>
      <c r="BS333" s="159" t="str">
        <f t="shared" si="241"/>
        <v>symbol</v>
      </c>
      <c r="BT333" s="157" t="str">
        <f ca="1">IF(scriv!V295&lt;&gt;"",scriv!V295,
IF(E333="",IFERROR(VLOOKUP(BL333,$AH$40:$BT$638,39,FALSE),$BT$36),
$BT$37))</f>
        <v>NodeSquare</v>
      </c>
      <c r="BU333" s="166">
        <f t="shared" ca="1" si="242"/>
        <v>2000</v>
      </c>
      <c r="BV333" s="166">
        <f t="shared" ca="1" si="243"/>
        <v>200</v>
      </c>
      <c r="BW333" s="166">
        <f t="shared" ca="1" si="244"/>
        <v>0</v>
      </c>
      <c r="BX333" s="166">
        <f t="shared" ca="1" si="245"/>
        <v>0</v>
      </c>
      <c r="BY333" s="180" t="str">
        <f t="shared" si="246"/>
        <v/>
      </c>
      <c r="BZ333" s="180" t="str">
        <f t="shared" si="247"/>
        <v/>
      </c>
      <c r="CA333" s="81" t="str">
        <f>IF(scriv!E295&lt;&gt;"",scriv!E295,"")</f>
        <v/>
      </c>
      <c r="CB333" s="82">
        <f t="shared" si="212"/>
        <v>0</v>
      </c>
      <c r="CC333" s="82">
        <f t="shared" si="248"/>
        <v>0</v>
      </c>
      <c r="CD333" s="82" t="str">
        <f t="shared" si="249"/>
        <v>-</v>
      </c>
      <c r="CE333" s="82" t="str">
        <f t="shared" si="250"/>
        <v>-</v>
      </c>
      <c r="CF333" s="82" t="str">
        <f t="shared" si="251"/>
        <v>-</v>
      </c>
      <c r="CG333" s="82" t="str">
        <f t="shared" si="252"/>
        <v>-</v>
      </c>
      <c r="CH333" s="82" t="str">
        <f t="shared" si="253"/>
        <v>-</v>
      </c>
      <c r="CI333" s="82" t="str">
        <f t="shared" si="254"/>
        <v>-</v>
      </c>
      <c r="CJ333" s="82" t="str">
        <f t="shared" si="255"/>
        <v>-</v>
      </c>
      <c r="CK333" s="82" t="str">
        <f t="shared" si="256"/>
        <v>-</v>
      </c>
    </row>
    <row r="334" spans="1:89" s="82" customFormat="1" ht="18" customHeight="1">
      <c r="A334" s="81" t="str">
        <f>scriv!AH296</f>
        <v/>
      </c>
      <c r="B334" s="81" t="str">
        <f>IF(scriv!D296&lt;&gt;"",scriv!D296,"")</f>
        <v/>
      </c>
      <c r="C334" s="81" t="str">
        <f>IF( scriv!AL296&lt;&gt;"", IF(D334&lt;&gt;"","connection ","")&amp;scriv!AL296,IF(D334&lt;&gt;"","connection",""))</f>
        <v/>
      </c>
      <c r="D334" s="82" t="str">
        <f>scriv!AJ296</f>
        <v/>
      </c>
      <c r="E334" s="82" t="str">
        <f>scriv!AK296</f>
        <v/>
      </c>
      <c r="F334" s="156">
        <f>ROW()</f>
        <v>334</v>
      </c>
      <c r="I334" s="81" t="str">
        <f>IF(scriv!AA296&lt;&gt;"",scriv!AA296,J334)</f>
        <v/>
      </c>
      <c r="J334" s="81" t="str">
        <f>IF(scriv!AB296&lt;&gt;"",scriv!AB296,"")</f>
        <v/>
      </c>
      <c r="K334" s="82" t="str">
        <f t="shared" si="213"/>
        <v>none</v>
      </c>
      <c r="L334" s="82" t="str">
        <f t="shared" si="214"/>
        <v>+++&amp;speakTT=</v>
      </c>
      <c r="M334" s="82" t="str">
        <f t="shared" si="211"/>
        <v>OpenClose</v>
      </c>
      <c r="N334" s="82" t="str">
        <f t="shared" si="215"/>
        <v/>
      </c>
      <c r="O334" s="119" t="str">
        <f t="shared" si="216"/>
        <v/>
      </c>
      <c r="P334" s="81" t="str">
        <f>IF(scriv!I296&lt;&gt;"",scriv!I296,"")</f>
        <v/>
      </c>
      <c r="Q334" s="81" t="str">
        <f>IF(scriv!J296&lt;&gt;"",scriv!J296,"")</f>
        <v/>
      </c>
      <c r="R334" s="81">
        <f>IF(scriv!K296&lt;&gt;"",scriv!K296,
IF(I334&lt;&gt;"",1,$R$36))</f>
        <v>0</v>
      </c>
      <c r="S334" s="81" t="str">
        <f>IF(scriv!L296&lt;&gt;"",scriv!L296,
IF(scriv!AB296&lt;&gt;"",$S$36,"none"))</f>
        <v>none</v>
      </c>
      <c r="T334" s="81" t="str">
        <f>IF(scriv!Q296&lt;&gt;"",scriv!Q296,"")</f>
        <v/>
      </c>
      <c r="U334" s="81" t="str">
        <f>IF(scriv!R296&lt;&gt;"",scriv!R296,"")</f>
        <v/>
      </c>
      <c r="V334" s="81" t="str">
        <f>IF(scriv!S296&lt;&gt;"",scriv!S296,"")</f>
        <v/>
      </c>
      <c r="W334" s="81" t="str">
        <f>IF(scriv!T296&lt;&gt;"",scriv!T296,"")</f>
        <v/>
      </c>
      <c r="X334" s="81" t="str">
        <f>IF($E334="",
( IF(scriv!AD296&lt;&gt;"", LEFT( scriv!AD296, FIND(",",scriv!AD296)-1) &amp; "=" &amp; $AH334 &amp; RIGHT( scriv!AD296, LEN(scriv!AD296) + 1 - FIND(",",scriv!AD296)),
  IF($X$36&lt;&gt;"",LEFT( X$36, FIND(",",X$36)-1) &amp; "=" &amp; $AH334 &amp; RIGHT( X$36, LEN(X$36) + 1 - FIND(",",X$36)),""))),
IF(scriv!M296&lt;&gt;"", LEFT( scriv!M296, FIND(",",scriv!M296)-1) &amp; "=" &amp; $AH334 &amp; RIGHT( scriv!M296, LEN(scriv!M296) + 1 - FIND(",",scriv!M296)),
LEFT( X$37, FIND(",",X$37)-1) &amp; "=" &amp; $AH334 &amp; RIGHT( X$37, LEN(X$37) + 1 - FIND(",",X$37))))</f>
        <v>fadeOn=,0.6</v>
      </c>
      <c r="Y334" s="81" t="str">
        <f>IF($E334="",
( IF(scriv!AE296&lt;&gt;"", LEFT( scriv!AE296, FIND(",",scriv!AE296)-1) &amp; "=" &amp; $AH334 &amp; RIGHT( scriv!AE296, LEN(scriv!AE296) + 1 - FIND(",",scriv!AE296)),
  IF($Y$36&lt;&gt;"",LEFT( Y$36, FIND(",",Y$36)-1) &amp; "=" &amp; $AH334 &amp; RIGHT( Y$36, LEN(Y$36) + 1 - FIND(",",Y$36)),""))),
IF(scriv!N296&lt;&gt;"", LEFT( scriv!N296, FIND(",",scriv!N296)-1) &amp; "=" &amp; $AH334 &amp; RIGHT( scriv!N296, LEN(scriv!N296) + 1 - FIND(",",scriv!N296)),
LEFT( Y$37, FIND(",",Y$37)-1) &amp; "=" &amp; $AH334 &amp; RIGHT( Y$37, LEN(Y$37) + 1 - FIND(",",Y$37))))</f>
        <v>fadeOff=,0.6</v>
      </c>
      <c r="Z334" s="81" t="str">
        <f>IF($E334="",
( IF(scriv!AF296&lt;&gt;"", LEFT( scriv!AF296, FIND(",",scriv!AF296)-1) &amp; "=" &amp; $AH334 &amp; RIGHT( scriv!AF296, LEN(scriv!AF296) + 1 - FIND(",",scriv!AF296)),
  IF($Z$36&lt;&gt;"",LEFT( Z$36, FIND(",",Z$36)-1) &amp; "=" &amp; $AH334 &amp; RIGHT( Z$36, LEN(Z$36) + 1 - FIND(",",Z$36)),""))),
IF(scriv!O296&lt;&gt;"", LEFT( scriv!O296, FIND(",",scriv!O296)-1) &amp; "=" &amp; $AH334 &amp; RIGHT( scriv!O296, LEN(scriv!O296) + 1 - FIND(",",scriv!O296)),
LEFT( Z$37, FIND(",",Z$37)-1) &amp; "=" &amp; $AH334 &amp; RIGHT( Z$37, LEN(Z$37) + 1 - FIND(",",Z$37))))</f>
        <v>drawOpen=,1.2</v>
      </c>
      <c r="AA334" s="81" t="str">
        <f>IF($E334="",
( IF(scriv!AG296&lt;&gt;"", LEFT( scriv!AG296, FIND(",",scriv!AG296)-1) &amp; "=" &amp; $AH334 &amp; RIGHT( scriv!AG296, LEN(scriv!AG296) + 1 - FIND(",",scriv!AG296)),
  IF($AA$36&lt;&gt;"",LEFT( AA$36, FIND(",",AA$36)-1) &amp; "=" &amp; $AH334 &amp; RIGHT( AA$36, LEN(AA$36) + 1 - FIND(",",AA$36)),""))),
IF(scriv!P296&lt;&gt;"", LEFT( scriv!P296, FIND(",",scriv!P296)-1) &amp; "=" &amp; $AH334 &amp; RIGHT( scriv!P296, LEN(scriv!P296) + 1 - FIND(",",scriv!P296)),
LEFT( AA$37, FIND(",",AA$37)-1) &amp; "=" &amp; $AH334 &amp; RIGHT( AA$37, LEN(AA$37) + 1 - FIND(",",AA$37))))</f>
        <v>drawClose=,1.2</v>
      </c>
      <c r="AB334" s="167" t="str">
        <f t="shared" si="210"/>
        <v>noTitle</v>
      </c>
      <c r="AC334" s="167"/>
      <c r="AD334" s="45"/>
      <c r="AE334" s="168"/>
      <c r="AF334" s="169">
        <f>IF(D334="",scriv!B296,"")</f>
        <v>0</v>
      </c>
      <c r="AG334" s="170" t="str">
        <f t="shared" si="217"/>
        <v/>
      </c>
      <c r="AH334" s="169" t="str">
        <f t="shared" si="218"/>
        <v/>
      </c>
      <c r="AI334" s="169" t="str">
        <f t="shared" si="219"/>
        <v/>
      </c>
      <c r="AJ334" s="86">
        <f>ROUNDDOWN( (LEN(scriv!B296)+1) / 2, 0 )</f>
        <v>0</v>
      </c>
      <c r="AK334" s="82">
        <f t="shared" si="220"/>
        <v>0</v>
      </c>
      <c r="AL334" s="82" t="str">
        <f t="shared" si="221"/>
        <v>-</v>
      </c>
      <c r="AM334" s="82" t="str">
        <f t="shared" si="222"/>
        <v>-</v>
      </c>
      <c r="AN334" s="82" t="str">
        <f t="shared" si="223"/>
        <v>-</v>
      </c>
      <c r="AO334" s="82" t="str">
        <f t="shared" si="224"/>
        <v>-</v>
      </c>
      <c r="AP334" s="82" t="str">
        <f t="shared" si="225"/>
        <v>-</v>
      </c>
      <c r="AQ334" s="82" t="str">
        <f t="shared" si="226"/>
        <v>-</v>
      </c>
      <c r="AR334" s="82" t="str">
        <f t="shared" si="227"/>
        <v>-</v>
      </c>
      <c r="AT334" s="82">
        <f t="shared" si="228"/>
        <v>10</v>
      </c>
      <c r="AU334" s="82" t="str">
        <f ca="1">IF(    MAX(OFFSET(AL334,0,0,MATCH("-",AL334:AL$638,0))) = 0,"",
IFERROR(MAX(OFFSET(AL334,0,0,MATCH("-",AL334:AL$638,0))),""))</f>
        <v/>
      </c>
      <c r="AV334" s="82" t="str">
        <f ca="1">IF(    MAX(OFFSET(AM334,0,0,MATCH("-",AM334:AM$638,0))) = 0,"",
IFERROR(MAX(OFFSET(AM334,0,0,MATCH("-",AM334:AM$638,0))),""))</f>
        <v/>
      </c>
      <c r="AW334" s="82" t="str">
        <f ca="1">IF(    MAX(OFFSET(AN334,0,0,MATCH("-",AN334:AN$638,0))) = 0,"",
IFERROR(MAX(OFFSET(AN334,0,0,MATCH("-",AN334:AN$638,0))),""))</f>
        <v/>
      </c>
      <c r="AX334" s="82" t="str">
        <f ca="1">IF(    MAX(OFFSET(AO334,0,0,MATCH("-",AO334:AO$638,0))) = 0,"",
IFERROR(MAX(OFFSET(AO334,0,0,MATCH("-",AO334:AO$638,0))),""))</f>
        <v/>
      </c>
      <c r="AY334" s="82" t="str">
        <f ca="1">IF(    MAX(OFFSET(AP334,0,0,MATCH("-",AP334:AP$638,0))) = 0,"",
IFERROR(MAX(OFFSET(AP334,0,0,MATCH("-",AP334:AP$638,0))),""))</f>
        <v/>
      </c>
      <c r="AZ334" s="82" t="str">
        <f ca="1">IF(    MAX(OFFSET(AQ334,0,0,MATCH("-",AQ334:AQ$638,0))) = 0,"",
IFERROR(MAX(OFFSET(AQ334,0,0,MATCH("-",AQ334:AQ$638,0))),""))</f>
        <v/>
      </c>
      <c r="BA334" s="82" t="str">
        <f ca="1">IF(    MAX(OFFSET(AR334,0,0,MATCH("-",AR334:AR$638,0))) = 0,"",
IFERROR(MAX(OFFSET(AR334,0,0,MATCH("-",AR334:AR$638,0))),""))</f>
        <v/>
      </c>
      <c r="BB334" s="112">
        <f t="shared" ca="1" si="229"/>
        <v>-198</v>
      </c>
      <c r="BC334" s="111" t="str">
        <f t="shared" ca="1" si="230"/>
        <v>Radius</v>
      </c>
      <c r="BD334" s="112">
        <f t="shared" ca="1" si="231"/>
        <v>0</v>
      </c>
      <c r="BE334" s="111">
        <f t="shared" ca="1" si="232"/>
        <v>200</v>
      </c>
      <c r="BF334" s="113" t="e">
        <f t="shared" ca="1" si="233"/>
        <v>#VALUE!</v>
      </c>
      <c r="BG334" s="113" t="e">
        <f t="shared" ca="1" si="234"/>
        <v>#VALUE!</v>
      </c>
      <c r="BH334" s="112">
        <f t="shared" ca="1" si="235"/>
        <v>2000</v>
      </c>
      <c r="BI334" s="112">
        <f t="shared" ca="1" si="236"/>
        <v>200</v>
      </c>
      <c r="BJ334" s="157"/>
      <c r="BK334" s="157"/>
      <c r="BL334" s="158" t="str">
        <f>scriv!AI296</f>
        <v/>
      </c>
      <c r="BM334" s="157"/>
      <c r="BN334" s="157" t="str">
        <f t="shared" si="237"/>
        <v>node</v>
      </c>
      <c r="BO334" s="157"/>
      <c r="BP334" s="159">
        <f t="shared" ca="1" si="238"/>
        <v>0</v>
      </c>
      <c r="BQ334" s="159">
        <f t="shared" ca="1" si="239"/>
        <v>0</v>
      </c>
      <c r="BR334" s="159">
        <f t="shared" si="240"/>
        <v>1</v>
      </c>
      <c r="BS334" s="159" t="str">
        <f t="shared" si="241"/>
        <v>symbol</v>
      </c>
      <c r="BT334" s="157" t="str">
        <f ca="1">IF(scriv!V296&lt;&gt;"",scriv!V296,
IF(E334="",IFERROR(VLOOKUP(BL334,$AH$40:$BT$638,39,FALSE),$BT$36),
$BT$37))</f>
        <v>NodeSquare</v>
      </c>
      <c r="BU334" s="166">
        <f t="shared" ca="1" si="242"/>
        <v>2000</v>
      </c>
      <c r="BV334" s="166">
        <f t="shared" ca="1" si="243"/>
        <v>200</v>
      </c>
      <c r="BW334" s="166">
        <f t="shared" ca="1" si="244"/>
        <v>0</v>
      </c>
      <c r="BX334" s="166">
        <f t="shared" ca="1" si="245"/>
        <v>0</v>
      </c>
      <c r="BY334" s="180" t="str">
        <f t="shared" si="246"/>
        <v/>
      </c>
      <c r="BZ334" s="180" t="str">
        <f t="shared" si="247"/>
        <v/>
      </c>
      <c r="CA334" s="81" t="str">
        <f>IF(scriv!E296&lt;&gt;"",scriv!E296,"")</f>
        <v/>
      </c>
      <c r="CB334" s="82">
        <f t="shared" si="212"/>
        <v>0</v>
      </c>
      <c r="CC334" s="82">
        <f t="shared" si="248"/>
        <v>0</v>
      </c>
      <c r="CD334" s="82" t="str">
        <f t="shared" si="249"/>
        <v>-</v>
      </c>
      <c r="CE334" s="82" t="str">
        <f t="shared" si="250"/>
        <v>-</v>
      </c>
      <c r="CF334" s="82" t="str">
        <f t="shared" si="251"/>
        <v>-</v>
      </c>
      <c r="CG334" s="82" t="str">
        <f t="shared" si="252"/>
        <v>-</v>
      </c>
      <c r="CH334" s="82" t="str">
        <f t="shared" si="253"/>
        <v>-</v>
      </c>
      <c r="CI334" s="82" t="str">
        <f t="shared" si="254"/>
        <v>-</v>
      </c>
      <c r="CJ334" s="82" t="str">
        <f t="shared" si="255"/>
        <v>-</v>
      </c>
      <c r="CK334" s="82" t="str">
        <f t="shared" si="256"/>
        <v>-</v>
      </c>
    </row>
    <row r="335" spans="1:89" s="82" customFormat="1" ht="18" customHeight="1">
      <c r="A335" s="81" t="str">
        <f>scriv!AH297</f>
        <v/>
      </c>
      <c r="B335" s="81" t="str">
        <f>IF(scriv!D297&lt;&gt;"",scriv!D297,"")</f>
        <v/>
      </c>
      <c r="C335" s="81" t="str">
        <f>IF( scriv!AL297&lt;&gt;"", IF(D335&lt;&gt;"","connection ","")&amp;scriv!AL297,IF(D335&lt;&gt;"","connection",""))</f>
        <v/>
      </c>
      <c r="D335" s="82" t="str">
        <f>scriv!AJ297</f>
        <v/>
      </c>
      <c r="E335" s="82" t="str">
        <f>scriv!AK297</f>
        <v/>
      </c>
      <c r="F335" s="156">
        <f>ROW()</f>
        <v>335</v>
      </c>
      <c r="I335" s="81" t="str">
        <f>IF(scriv!AA297&lt;&gt;"",scriv!AA297,J335)</f>
        <v/>
      </c>
      <c r="J335" s="81" t="str">
        <f>IF(scriv!AB297&lt;&gt;"",scriv!AB297,"")</f>
        <v/>
      </c>
      <c r="K335" s="82" t="str">
        <f t="shared" si="213"/>
        <v>none</v>
      </c>
      <c r="L335" s="82" t="str">
        <f t="shared" si="214"/>
        <v>+++&amp;speakTT=</v>
      </c>
      <c r="M335" s="82" t="str">
        <f t="shared" si="211"/>
        <v>OpenClose</v>
      </c>
      <c r="N335" s="82" t="str">
        <f t="shared" si="215"/>
        <v/>
      </c>
      <c r="O335" s="119" t="str">
        <f t="shared" si="216"/>
        <v/>
      </c>
      <c r="P335" s="81" t="str">
        <f>IF(scriv!I297&lt;&gt;"",scriv!I297,"")</f>
        <v/>
      </c>
      <c r="Q335" s="81" t="str">
        <f>IF(scriv!J297&lt;&gt;"",scriv!J297,"")</f>
        <v/>
      </c>
      <c r="R335" s="81">
        <f>IF(scriv!K297&lt;&gt;"",scriv!K297,
IF(I335&lt;&gt;"",1,$R$36))</f>
        <v>0</v>
      </c>
      <c r="S335" s="81" t="str">
        <f>IF(scriv!L297&lt;&gt;"",scriv!L297,
IF(scriv!AB297&lt;&gt;"",$S$36,"none"))</f>
        <v>none</v>
      </c>
      <c r="T335" s="81" t="str">
        <f>IF(scriv!Q297&lt;&gt;"",scriv!Q297,"")</f>
        <v/>
      </c>
      <c r="U335" s="81" t="str">
        <f>IF(scriv!R297&lt;&gt;"",scriv!R297,"")</f>
        <v/>
      </c>
      <c r="V335" s="81" t="str">
        <f>IF(scriv!S297&lt;&gt;"",scriv!S297,"")</f>
        <v/>
      </c>
      <c r="W335" s="81" t="str">
        <f>IF(scriv!T297&lt;&gt;"",scriv!T297,"")</f>
        <v/>
      </c>
      <c r="X335" s="81" t="str">
        <f>IF($E335="",
( IF(scriv!AD297&lt;&gt;"", LEFT( scriv!AD297, FIND(",",scriv!AD297)-1) &amp; "=" &amp; $AH335 &amp; RIGHT( scriv!AD297, LEN(scriv!AD297) + 1 - FIND(",",scriv!AD297)),
  IF($X$36&lt;&gt;"",LEFT( X$36, FIND(",",X$36)-1) &amp; "=" &amp; $AH335 &amp; RIGHT( X$36, LEN(X$36) + 1 - FIND(",",X$36)),""))),
IF(scriv!M297&lt;&gt;"", LEFT( scriv!M297, FIND(",",scriv!M297)-1) &amp; "=" &amp; $AH335 &amp; RIGHT( scriv!M297, LEN(scriv!M297) + 1 - FIND(",",scriv!M297)),
LEFT( X$37, FIND(",",X$37)-1) &amp; "=" &amp; $AH335 &amp; RIGHT( X$37, LEN(X$37) + 1 - FIND(",",X$37))))</f>
        <v>fadeOn=,0.6</v>
      </c>
      <c r="Y335" s="81" t="str">
        <f>IF($E335="",
( IF(scriv!AE297&lt;&gt;"", LEFT( scriv!AE297, FIND(",",scriv!AE297)-1) &amp; "=" &amp; $AH335 &amp; RIGHT( scriv!AE297, LEN(scriv!AE297) + 1 - FIND(",",scriv!AE297)),
  IF($Y$36&lt;&gt;"",LEFT( Y$36, FIND(",",Y$36)-1) &amp; "=" &amp; $AH335 &amp; RIGHT( Y$36, LEN(Y$36) + 1 - FIND(",",Y$36)),""))),
IF(scriv!N297&lt;&gt;"", LEFT( scriv!N297, FIND(",",scriv!N297)-1) &amp; "=" &amp; $AH335 &amp; RIGHT( scriv!N297, LEN(scriv!N297) + 1 - FIND(",",scriv!N297)),
LEFT( Y$37, FIND(",",Y$37)-1) &amp; "=" &amp; $AH335 &amp; RIGHT( Y$37, LEN(Y$37) + 1 - FIND(",",Y$37))))</f>
        <v>fadeOff=,0.6</v>
      </c>
      <c r="Z335" s="81" t="str">
        <f>IF($E335="",
( IF(scriv!AF297&lt;&gt;"", LEFT( scriv!AF297, FIND(",",scriv!AF297)-1) &amp; "=" &amp; $AH335 &amp; RIGHT( scriv!AF297, LEN(scriv!AF297) + 1 - FIND(",",scriv!AF297)),
  IF($Z$36&lt;&gt;"",LEFT( Z$36, FIND(",",Z$36)-1) &amp; "=" &amp; $AH335 &amp; RIGHT( Z$36, LEN(Z$36) + 1 - FIND(",",Z$36)),""))),
IF(scriv!O297&lt;&gt;"", LEFT( scriv!O297, FIND(",",scriv!O297)-1) &amp; "=" &amp; $AH335 &amp; RIGHT( scriv!O297, LEN(scriv!O297) + 1 - FIND(",",scriv!O297)),
LEFT( Z$37, FIND(",",Z$37)-1) &amp; "=" &amp; $AH335 &amp; RIGHT( Z$37, LEN(Z$37) + 1 - FIND(",",Z$37))))</f>
        <v>drawOpen=,1.2</v>
      </c>
      <c r="AA335" s="81" t="str">
        <f>IF($E335="",
( IF(scriv!AG297&lt;&gt;"", LEFT( scriv!AG297, FIND(",",scriv!AG297)-1) &amp; "=" &amp; $AH335 &amp; RIGHT( scriv!AG297, LEN(scriv!AG297) + 1 - FIND(",",scriv!AG297)),
  IF($AA$36&lt;&gt;"",LEFT( AA$36, FIND(",",AA$36)-1) &amp; "=" &amp; $AH335 &amp; RIGHT( AA$36, LEN(AA$36) + 1 - FIND(",",AA$36)),""))),
IF(scriv!P297&lt;&gt;"", LEFT( scriv!P297, FIND(",",scriv!P297)-1) &amp; "=" &amp; $AH335 &amp; RIGHT( scriv!P297, LEN(scriv!P297) + 1 - FIND(",",scriv!P297)),
LEFT( AA$37, FIND(",",AA$37)-1) &amp; "=" &amp; $AH335 &amp; RIGHT( AA$37, LEN(AA$37) + 1 - FIND(",",AA$37))))</f>
        <v>drawClose=,1.2</v>
      </c>
      <c r="AB335" s="167" t="str">
        <f t="shared" si="210"/>
        <v>noTitle</v>
      </c>
      <c r="AC335" s="167"/>
      <c r="AD335" s="45"/>
      <c r="AE335" s="168"/>
      <c r="AF335" s="169">
        <f>IF(D335="",scriv!B297,"")</f>
        <v>0</v>
      </c>
      <c r="AG335" s="170" t="str">
        <f t="shared" si="217"/>
        <v/>
      </c>
      <c r="AH335" s="169" t="str">
        <f t="shared" si="218"/>
        <v/>
      </c>
      <c r="AI335" s="169" t="str">
        <f t="shared" si="219"/>
        <v/>
      </c>
      <c r="AJ335" s="86">
        <f>ROUNDDOWN( (LEN(scriv!B297)+1) / 2, 0 )</f>
        <v>0</v>
      </c>
      <c r="AK335" s="82">
        <f t="shared" si="220"/>
        <v>0</v>
      </c>
      <c r="AL335" s="82" t="str">
        <f t="shared" si="221"/>
        <v>-</v>
      </c>
      <c r="AM335" s="82" t="str">
        <f t="shared" si="222"/>
        <v>-</v>
      </c>
      <c r="AN335" s="82" t="str">
        <f t="shared" si="223"/>
        <v>-</v>
      </c>
      <c r="AO335" s="82" t="str">
        <f t="shared" si="224"/>
        <v>-</v>
      </c>
      <c r="AP335" s="82" t="str">
        <f t="shared" si="225"/>
        <v>-</v>
      </c>
      <c r="AQ335" s="82" t="str">
        <f t="shared" si="226"/>
        <v>-</v>
      </c>
      <c r="AR335" s="82" t="str">
        <f t="shared" si="227"/>
        <v>-</v>
      </c>
      <c r="AT335" s="82">
        <f t="shared" si="228"/>
        <v>10</v>
      </c>
      <c r="AU335" s="82" t="str">
        <f ca="1">IF(    MAX(OFFSET(AL335,0,0,MATCH("-",AL335:AL$638,0))) = 0,"",
IFERROR(MAX(OFFSET(AL335,0,0,MATCH("-",AL335:AL$638,0))),""))</f>
        <v/>
      </c>
      <c r="AV335" s="82" t="str">
        <f ca="1">IF(    MAX(OFFSET(AM335,0,0,MATCH("-",AM335:AM$638,0))) = 0,"",
IFERROR(MAX(OFFSET(AM335,0,0,MATCH("-",AM335:AM$638,0))),""))</f>
        <v/>
      </c>
      <c r="AW335" s="82" t="str">
        <f ca="1">IF(    MAX(OFFSET(AN335,0,0,MATCH("-",AN335:AN$638,0))) = 0,"",
IFERROR(MAX(OFFSET(AN335,0,0,MATCH("-",AN335:AN$638,0))),""))</f>
        <v/>
      </c>
      <c r="AX335" s="82" t="str">
        <f ca="1">IF(    MAX(OFFSET(AO335,0,0,MATCH("-",AO335:AO$638,0))) = 0,"",
IFERROR(MAX(OFFSET(AO335,0,0,MATCH("-",AO335:AO$638,0))),""))</f>
        <v/>
      </c>
      <c r="AY335" s="82" t="str">
        <f ca="1">IF(    MAX(OFFSET(AP335,0,0,MATCH("-",AP335:AP$638,0))) = 0,"",
IFERROR(MAX(OFFSET(AP335,0,0,MATCH("-",AP335:AP$638,0))),""))</f>
        <v/>
      </c>
      <c r="AZ335" s="82" t="str">
        <f ca="1">IF(    MAX(OFFSET(AQ335,0,0,MATCH("-",AQ335:AQ$638,0))) = 0,"",
IFERROR(MAX(OFFSET(AQ335,0,0,MATCH("-",AQ335:AQ$638,0))),""))</f>
        <v/>
      </c>
      <c r="BA335" s="82" t="str">
        <f ca="1">IF(    MAX(OFFSET(AR335,0,0,MATCH("-",AR335:AR$638,0))) = 0,"",
IFERROR(MAX(OFFSET(AR335,0,0,MATCH("-",AR335:AR$638,0))),""))</f>
        <v/>
      </c>
      <c r="BB335" s="112">
        <f t="shared" ca="1" si="229"/>
        <v>-198</v>
      </c>
      <c r="BC335" s="111" t="str">
        <f t="shared" ca="1" si="230"/>
        <v>Radius</v>
      </c>
      <c r="BD335" s="112">
        <f t="shared" ca="1" si="231"/>
        <v>0</v>
      </c>
      <c r="BE335" s="111">
        <f t="shared" ca="1" si="232"/>
        <v>200</v>
      </c>
      <c r="BF335" s="113" t="e">
        <f t="shared" ca="1" si="233"/>
        <v>#VALUE!</v>
      </c>
      <c r="BG335" s="113" t="e">
        <f t="shared" ca="1" si="234"/>
        <v>#VALUE!</v>
      </c>
      <c r="BH335" s="112">
        <f t="shared" ca="1" si="235"/>
        <v>2000</v>
      </c>
      <c r="BI335" s="112">
        <f t="shared" ca="1" si="236"/>
        <v>200</v>
      </c>
      <c r="BJ335" s="157"/>
      <c r="BK335" s="157"/>
      <c r="BL335" s="158" t="str">
        <f>scriv!AI297</f>
        <v/>
      </c>
      <c r="BM335" s="157"/>
      <c r="BN335" s="157" t="str">
        <f t="shared" si="237"/>
        <v>node</v>
      </c>
      <c r="BO335" s="157"/>
      <c r="BP335" s="159">
        <f t="shared" ca="1" si="238"/>
        <v>0</v>
      </c>
      <c r="BQ335" s="159">
        <f t="shared" ca="1" si="239"/>
        <v>0</v>
      </c>
      <c r="BR335" s="159">
        <f t="shared" si="240"/>
        <v>1</v>
      </c>
      <c r="BS335" s="159" t="str">
        <f t="shared" si="241"/>
        <v>symbol</v>
      </c>
      <c r="BT335" s="157" t="str">
        <f ca="1">IF(scriv!V297&lt;&gt;"",scriv!V297,
IF(E335="",IFERROR(VLOOKUP(BL335,$AH$40:$BT$638,39,FALSE),$BT$36),
$BT$37))</f>
        <v>NodeSquare</v>
      </c>
      <c r="BU335" s="166">
        <f t="shared" ca="1" si="242"/>
        <v>2000</v>
      </c>
      <c r="BV335" s="166">
        <f t="shared" ca="1" si="243"/>
        <v>200</v>
      </c>
      <c r="BW335" s="166">
        <f t="shared" ca="1" si="244"/>
        <v>0</v>
      </c>
      <c r="BX335" s="166">
        <f t="shared" ca="1" si="245"/>
        <v>0</v>
      </c>
      <c r="BY335" s="180" t="str">
        <f t="shared" si="246"/>
        <v/>
      </c>
      <c r="BZ335" s="180" t="str">
        <f t="shared" si="247"/>
        <v/>
      </c>
      <c r="CA335" s="81" t="str">
        <f>IF(scriv!E297&lt;&gt;"",scriv!E297,"")</f>
        <v/>
      </c>
      <c r="CB335" s="82">
        <f t="shared" si="212"/>
        <v>0</v>
      </c>
      <c r="CC335" s="82">
        <f t="shared" si="248"/>
        <v>0</v>
      </c>
      <c r="CD335" s="82" t="str">
        <f t="shared" si="249"/>
        <v>-</v>
      </c>
      <c r="CE335" s="82" t="str">
        <f t="shared" si="250"/>
        <v>-</v>
      </c>
      <c r="CF335" s="82" t="str">
        <f t="shared" si="251"/>
        <v>-</v>
      </c>
      <c r="CG335" s="82" t="str">
        <f t="shared" si="252"/>
        <v>-</v>
      </c>
      <c r="CH335" s="82" t="str">
        <f t="shared" si="253"/>
        <v>-</v>
      </c>
      <c r="CI335" s="82" t="str">
        <f t="shared" si="254"/>
        <v>-</v>
      </c>
      <c r="CJ335" s="82" t="str">
        <f t="shared" si="255"/>
        <v>-</v>
      </c>
      <c r="CK335" s="82" t="str">
        <f t="shared" si="256"/>
        <v>-</v>
      </c>
    </row>
    <row r="336" spans="1:89" s="82" customFormat="1" ht="18" customHeight="1">
      <c r="A336" s="81" t="str">
        <f>scriv!AH298</f>
        <v/>
      </c>
      <c r="B336" s="81" t="str">
        <f>IF(scriv!D298&lt;&gt;"",scriv!D298,"")</f>
        <v/>
      </c>
      <c r="C336" s="81" t="str">
        <f>IF( scriv!AL298&lt;&gt;"", IF(D336&lt;&gt;"","connection ","")&amp;scriv!AL298,IF(D336&lt;&gt;"","connection",""))</f>
        <v/>
      </c>
      <c r="D336" s="82" t="str">
        <f>scriv!AJ298</f>
        <v/>
      </c>
      <c r="E336" s="82" t="str">
        <f>scriv!AK298</f>
        <v/>
      </c>
      <c r="F336" s="156">
        <f>ROW()</f>
        <v>336</v>
      </c>
      <c r="I336" s="81" t="str">
        <f>IF(scriv!AA298&lt;&gt;"",scriv!AA298,J336)</f>
        <v/>
      </c>
      <c r="J336" s="81" t="str">
        <f>IF(scriv!AB298&lt;&gt;"",scriv!AB298,"")</f>
        <v/>
      </c>
      <c r="K336" s="82" t="str">
        <f t="shared" si="213"/>
        <v>none</v>
      </c>
      <c r="L336" s="82" t="str">
        <f t="shared" si="214"/>
        <v>+++&amp;speakTT=</v>
      </c>
      <c r="M336" s="82" t="str">
        <f t="shared" si="211"/>
        <v>OpenClose</v>
      </c>
      <c r="N336" s="82" t="str">
        <f t="shared" si="215"/>
        <v/>
      </c>
      <c r="O336" s="119" t="str">
        <f t="shared" si="216"/>
        <v/>
      </c>
      <c r="P336" s="81" t="str">
        <f>IF(scriv!I298&lt;&gt;"",scriv!I298,"")</f>
        <v/>
      </c>
      <c r="Q336" s="81" t="str">
        <f>IF(scriv!J298&lt;&gt;"",scriv!J298,"")</f>
        <v/>
      </c>
      <c r="R336" s="81">
        <f>IF(scriv!K298&lt;&gt;"",scriv!K298,
IF(I336&lt;&gt;"",1,$R$36))</f>
        <v>0</v>
      </c>
      <c r="S336" s="81" t="str">
        <f>IF(scriv!L298&lt;&gt;"",scriv!L298,
IF(scriv!AB298&lt;&gt;"",$S$36,"none"))</f>
        <v>none</v>
      </c>
      <c r="T336" s="81" t="str">
        <f>IF(scriv!Q298&lt;&gt;"",scriv!Q298,"")</f>
        <v/>
      </c>
      <c r="U336" s="81" t="str">
        <f>IF(scriv!R298&lt;&gt;"",scriv!R298,"")</f>
        <v/>
      </c>
      <c r="V336" s="81" t="str">
        <f>IF(scriv!S298&lt;&gt;"",scriv!S298,"")</f>
        <v/>
      </c>
      <c r="W336" s="81" t="str">
        <f>IF(scriv!T298&lt;&gt;"",scriv!T298,"")</f>
        <v/>
      </c>
      <c r="X336" s="81" t="str">
        <f>IF($E336="",
( IF(scriv!AD298&lt;&gt;"", LEFT( scriv!AD298, FIND(",",scriv!AD298)-1) &amp; "=" &amp; $AH336 &amp; RIGHT( scriv!AD298, LEN(scriv!AD298) + 1 - FIND(",",scriv!AD298)),
  IF($X$36&lt;&gt;"",LEFT( X$36, FIND(",",X$36)-1) &amp; "=" &amp; $AH336 &amp; RIGHT( X$36, LEN(X$36) + 1 - FIND(",",X$36)),""))),
IF(scriv!M298&lt;&gt;"", LEFT( scriv!M298, FIND(",",scriv!M298)-1) &amp; "=" &amp; $AH336 &amp; RIGHT( scriv!M298, LEN(scriv!M298) + 1 - FIND(",",scriv!M298)),
LEFT( X$37, FIND(",",X$37)-1) &amp; "=" &amp; $AH336 &amp; RIGHT( X$37, LEN(X$37) + 1 - FIND(",",X$37))))</f>
        <v>fadeOn=,0.6</v>
      </c>
      <c r="Y336" s="81" t="str">
        <f>IF($E336="",
( IF(scriv!AE298&lt;&gt;"", LEFT( scriv!AE298, FIND(",",scriv!AE298)-1) &amp; "=" &amp; $AH336 &amp; RIGHT( scriv!AE298, LEN(scriv!AE298) + 1 - FIND(",",scriv!AE298)),
  IF($Y$36&lt;&gt;"",LEFT( Y$36, FIND(",",Y$36)-1) &amp; "=" &amp; $AH336 &amp; RIGHT( Y$36, LEN(Y$36) + 1 - FIND(",",Y$36)),""))),
IF(scriv!N298&lt;&gt;"", LEFT( scriv!N298, FIND(",",scriv!N298)-1) &amp; "=" &amp; $AH336 &amp; RIGHT( scriv!N298, LEN(scriv!N298) + 1 - FIND(",",scriv!N298)),
LEFT( Y$37, FIND(",",Y$37)-1) &amp; "=" &amp; $AH336 &amp; RIGHT( Y$37, LEN(Y$37) + 1 - FIND(",",Y$37))))</f>
        <v>fadeOff=,0.6</v>
      </c>
      <c r="Z336" s="81" t="str">
        <f>IF($E336="",
( IF(scriv!AF298&lt;&gt;"", LEFT( scriv!AF298, FIND(",",scriv!AF298)-1) &amp; "=" &amp; $AH336 &amp; RIGHT( scriv!AF298, LEN(scriv!AF298) + 1 - FIND(",",scriv!AF298)),
  IF($Z$36&lt;&gt;"",LEFT( Z$36, FIND(",",Z$36)-1) &amp; "=" &amp; $AH336 &amp; RIGHT( Z$36, LEN(Z$36) + 1 - FIND(",",Z$36)),""))),
IF(scriv!O298&lt;&gt;"", LEFT( scriv!O298, FIND(",",scriv!O298)-1) &amp; "=" &amp; $AH336 &amp; RIGHT( scriv!O298, LEN(scriv!O298) + 1 - FIND(",",scriv!O298)),
LEFT( Z$37, FIND(",",Z$37)-1) &amp; "=" &amp; $AH336 &amp; RIGHT( Z$37, LEN(Z$37) + 1 - FIND(",",Z$37))))</f>
        <v>drawOpen=,1.2</v>
      </c>
      <c r="AA336" s="81" t="str">
        <f>IF($E336="",
( IF(scriv!AG298&lt;&gt;"", LEFT( scriv!AG298, FIND(",",scriv!AG298)-1) &amp; "=" &amp; $AH336 &amp; RIGHT( scriv!AG298, LEN(scriv!AG298) + 1 - FIND(",",scriv!AG298)),
  IF($AA$36&lt;&gt;"",LEFT( AA$36, FIND(",",AA$36)-1) &amp; "=" &amp; $AH336 &amp; RIGHT( AA$36, LEN(AA$36) + 1 - FIND(",",AA$36)),""))),
IF(scriv!P298&lt;&gt;"", LEFT( scriv!P298, FIND(",",scriv!P298)-1) &amp; "=" &amp; $AH336 &amp; RIGHT( scriv!P298, LEN(scriv!P298) + 1 - FIND(",",scriv!P298)),
LEFT( AA$37, FIND(",",AA$37)-1) &amp; "=" &amp; $AH336 &amp; RIGHT( AA$37, LEN(AA$37) + 1 - FIND(",",AA$37))))</f>
        <v>drawClose=,1.2</v>
      </c>
      <c r="AB336" s="167" t="str">
        <f t="shared" si="210"/>
        <v>noTitle</v>
      </c>
      <c r="AC336" s="167"/>
      <c r="AD336" s="45"/>
      <c r="AE336" s="168"/>
      <c r="AF336" s="169">
        <f>IF(D336="",scriv!B298,"")</f>
        <v>0</v>
      </c>
      <c r="AG336" s="170" t="str">
        <f t="shared" si="217"/>
        <v/>
      </c>
      <c r="AH336" s="169" t="str">
        <f t="shared" si="218"/>
        <v/>
      </c>
      <c r="AI336" s="169" t="str">
        <f t="shared" si="219"/>
        <v/>
      </c>
      <c r="AJ336" s="86">
        <f>ROUNDDOWN( (LEN(scriv!B298)+1) / 2, 0 )</f>
        <v>0</v>
      </c>
      <c r="AK336" s="82">
        <f t="shared" si="220"/>
        <v>0</v>
      </c>
      <c r="AL336" s="82" t="str">
        <f t="shared" si="221"/>
        <v>-</v>
      </c>
      <c r="AM336" s="82" t="str">
        <f t="shared" si="222"/>
        <v>-</v>
      </c>
      <c r="AN336" s="82" t="str">
        <f t="shared" si="223"/>
        <v>-</v>
      </c>
      <c r="AO336" s="82" t="str">
        <f t="shared" si="224"/>
        <v>-</v>
      </c>
      <c r="AP336" s="82" t="str">
        <f t="shared" si="225"/>
        <v>-</v>
      </c>
      <c r="AQ336" s="82" t="str">
        <f t="shared" si="226"/>
        <v>-</v>
      </c>
      <c r="AR336" s="82" t="str">
        <f t="shared" si="227"/>
        <v>-</v>
      </c>
      <c r="AT336" s="82">
        <f t="shared" si="228"/>
        <v>10</v>
      </c>
      <c r="AU336" s="82" t="str">
        <f ca="1">IF(    MAX(OFFSET(AL336,0,0,MATCH("-",AL336:AL$638,0))) = 0,"",
IFERROR(MAX(OFFSET(AL336,0,0,MATCH("-",AL336:AL$638,0))),""))</f>
        <v/>
      </c>
      <c r="AV336" s="82" t="str">
        <f ca="1">IF(    MAX(OFFSET(AM336,0,0,MATCH("-",AM336:AM$638,0))) = 0,"",
IFERROR(MAX(OFFSET(AM336,0,0,MATCH("-",AM336:AM$638,0))),""))</f>
        <v/>
      </c>
      <c r="AW336" s="82" t="str">
        <f ca="1">IF(    MAX(OFFSET(AN336,0,0,MATCH("-",AN336:AN$638,0))) = 0,"",
IFERROR(MAX(OFFSET(AN336,0,0,MATCH("-",AN336:AN$638,0))),""))</f>
        <v/>
      </c>
      <c r="AX336" s="82" t="str">
        <f ca="1">IF(    MAX(OFFSET(AO336,0,0,MATCH("-",AO336:AO$638,0))) = 0,"",
IFERROR(MAX(OFFSET(AO336,0,0,MATCH("-",AO336:AO$638,0))),""))</f>
        <v/>
      </c>
      <c r="AY336" s="82" t="str">
        <f ca="1">IF(    MAX(OFFSET(AP336,0,0,MATCH("-",AP336:AP$638,0))) = 0,"",
IFERROR(MAX(OFFSET(AP336,0,0,MATCH("-",AP336:AP$638,0))),""))</f>
        <v/>
      </c>
      <c r="AZ336" s="82" t="str">
        <f ca="1">IF(    MAX(OFFSET(AQ336,0,0,MATCH("-",AQ336:AQ$638,0))) = 0,"",
IFERROR(MAX(OFFSET(AQ336,0,0,MATCH("-",AQ336:AQ$638,0))),""))</f>
        <v/>
      </c>
      <c r="BA336" s="82" t="str">
        <f ca="1">IF(    MAX(OFFSET(AR336,0,0,MATCH("-",AR336:AR$638,0))) = 0,"",
IFERROR(MAX(OFFSET(AR336,0,0,MATCH("-",AR336:AR$638,0))),""))</f>
        <v/>
      </c>
      <c r="BB336" s="112">
        <f t="shared" ca="1" si="229"/>
        <v>-198</v>
      </c>
      <c r="BC336" s="111" t="str">
        <f t="shared" ca="1" si="230"/>
        <v>Radius</v>
      </c>
      <c r="BD336" s="112">
        <f t="shared" ca="1" si="231"/>
        <v>0</v>
      </c>
      <c r="BE336" s="111">
        <f t="shared" ca="1" si="232"/>
        <v>200</v>
      </c>
      <c r="BF336" s="113" t="e">
        <f t="shared" ca="1" si="233"/>
        <v>#VALUE!</v>
      </c>
      <c r="BG336" s="113" t="e">
        <f t="shared" ca="1" si="234"/>
        <v>#VALUE!</v>
      </c>
      <c r="BH336" s="112">
        <f t="shared" ca="1" si="235"/>
        <v>2000</v>
      </c>
      <c r="BI336" s="112">
        <f t="shared" ca="1" si="236"/>
        <v>200</v>
      </c>
      <c r="BJ336" s="157"/>
      <c r="BK336" s="157"/>
      <c r="BL336" s="158" t="str">
        <f>scriv!AI298</f>
        <v/>
      </c>
      <c r="BM336" s="157"/>
      <c r="BN336" s="157" t="str">
        <f t="shared" si="237"/>
        <v>node</v>
      </c>
      <c r="BO336" s="157"/>
      <c r="BP336" s="159">
        <f t="shared" ca="1" si="238"/>
        <v>0</v>
      </c>
      <c r="BQ336" s="159">
        <f t="shared" ca="1" si="239"/>
        <v>0</v>
      </c>
      <c r="BR336" s="159">
        <f t="shared" si="240"/>
        <v>1</v>
      </c>
      <c r="BS336" s="159" t="str">
        <f t="shared" si="241"/>
        <v>symbol</v>
      </c>
      <c r="BT336" s="157" t="str">
        <f ca="1">IF(scriv!V298&lt;&gt;"",scriv!V298,
IF(E336="",IFERROR(VLOOKUP(BL336,$AH$40:$BT$638,39,FALSE),$BT$36),
$BT$37))</f>
        <v>NodeSquare</v>
      </c>
      <c r="BU336" s="166">
        <f t="shared" ca="1" si="242"/>
        <v>2000</v>
      </c>
      <c r="BV336" s="166">
        <f t="shared" ca="1" si="243"/>
        <v>200</v>
      </c>
      <c r="BW336" s="166">
        <f t="shared" ca="1" si="244"/>
        <v>0</v>
      </c>
      <c r="BX336" s="166">
        <f t="shared" ca="1" si="245"/>
        <v>0</v>
      </c>
      <c r="BY336" s="180" t="str">
        <f t="shared" si="246"/>
        <v/>
      </c>
      <c r="BZ336" s="180" t="str">
        <f t="shared" si="247"/>
        <v/>
      </c>
      <c r="CA336" s="81" t="str">
        <f>IF(scriv!E298&lt;&gt;"",scriv!E298,"")</f>
        <v/>
      </c>
      <c r="CB336" s="82">
        <f t="shared" si="212"/>
        <v>0</v>
      </c>
      <c r="CC336" s="82">
        <f t="shared" si="248"/>
        <v>0</v>
      </c>
      <c r="CD336" s="82" t="str">
        <f t="shared" si="249"/>
        <v>-</v>
      </c>
      <c r="CE336" s="82" t="str">
        <f t="shared" si="250"/>
        <v>-</v>
      </c>
      <c r="CF336" s="82" t="str">
        <f t="shared" si="251"/>
        <v>-</v>
      </c>
      <c r="CG336" s="82" t="str">
        <f t="shared" si="252"/>
        <v>-</v>
      </c>
      <c r="CH336" s="82" t="str">
        <f t="shared" si="253"/>
        <v>-</v>
      </c>
      <c r="CI336" s="82" t="str">
        <f t="shared" si="254"/>
        <v>-</v>
      </c>
      <c r="CJ336" s="82" t="str">
        <f t="shared" si="255"/>
        <v>-</v>
      </c>
      <c r="CK336" s="82" t="str">
        <f t="shared" si="256"/>
        <v>-</v>
      </c>
    </row>
    <row r="337" spans="1:89" s="82" customFormat="1" ht="18" customHeight="1">
      <c r="A337" s="81" t="str">
        <f>scriv!AH299</f>
        <v/>
      </c>
      <c r="B337" s="81" t="str">
        <f>IF(scriv!D299&lt;&gt;"",scriv!D299,"")</f>
        <v/>
      </c>
      <c r="C337" s="81" t="str">
        <f>IF( scriv!AL299&lt;&gt;"", IF(D337&lt;&gt;"","connection ","")&amp;scriv!AL299,IF(D337&lt;&gt;"","connection",""))</f>
        <v/>
      </c>
      <c r="D337" s="82" t="str">
        <f>scriv!AJ299</f>
        <v/>
      </c>
      <c r="E337" s="82" t="str">
        <f>scriv!AK299</f>
        <v/>
      </c>
      <c r="F337" s="156">
        <f>ROW()</f>
        <v>337</v>
      </c>
      <c r="I337" s="81" t="str">
        <f>IF(scriv!AA299&lt;&gt;"",scriv!AA299,J337)</f>
        <v/>
      </c>
      <c r="J337" s="81" t="str">
        <f>IF(scriv!AB299&lt;&gt;"",scriv!AB299,"")</f>
        <v/>
      </c>
      <c r="K337" s="82" t="str">
        <f t="shared" si="213"/>
        <v>none</v>
      </c>
      <c r="L337" s="82" t="str">
        <f t="shared" si="214"/>
        <v>+++&amp;speakTT=</v>
      </c>
      <c r="M337" s="82" t="str">
        <f t="shared" si="211"/>
        <v>OpenClose</v>
      </c>
      <c r="N337" s="82" t="str">
        <f t="shared" si="215"/>
        <v/>
      </c>
      <c r="O337" s="119" t="str">
        <f t="shared" si="216"/>
        <v/>
      </c>
      <c r="P337" s="81" t="str">
        <f>IF(scriv!I299&lt;&gt;"",scriv!I299,"")</f>
        <v/>
      </c>
      <c r="Q337" s="81" t="str">
        <f>IF(scriv!J299&lt;&gt;"",scriv!J299,"")</f>
        <v/>
      </c>
      <c r="R337" s="81">
        <f>IF(scriv!K299&lt;&gt;"",scriv!K299,
IF(I337&lt;&gt;"",1,$R$36))</f>
        <v>0</v>
      </c>
      <c r="S337" s="81" t="str">
        <f>IF(scriv!L299&lt;&gt;"",scriv!L299,
IF(scriv!AB299&lt;&gt;"",$S$36,"none"))</f>
        <v>none</v>
      </c>
      <c r="T337" s="81" t="str">
        <f>IF(scriv!Q299&lt;&gt;"",scriv!Q299,"")</f>
        <v/>
      </c>
      <c r="U337" s="81" t="str">
        <f>IF(scriv!R299&lt;&gt;"",scriv!R299,"")</f>
        <v/>
      </c>
      <c r="V337" s="81" t="str">
        <f>IF(scriv!S299&lt;&gt;"",scriv!S299,"")</f>
        <v/>
      </c>
      <c r="W337" s="81" t="str">
        <f>IF(scriv!T299&lt;&gt;"",scriv!T299,"")</f>
        <v/>
      </c>
      <c r="X337" s="81" t="str">
        <f>IF($E337="",
( IF(scriv!AD299&lt;&gt;"", LEFT( scriv!AD299, FIND(",",scriv!AD299)-1) &amp; "=" &amp; $AH337 &amp; RIGHT( scriv!AD299, LEN(scriv!AD299) + 1 - FIND(",",scriv!AD299)),
  IF($X$36&lt;&gt;"",LEFT( X$36, FIND(",",X$36)-1) &amp; "=" &amp; $AH337 &amp; RIGHT( X$36, LEN(X$36) + 1 - FIND(",",X$36)),""))),
IF(scriv!M299&lt;&gt;"", LEFT( scriv!M299, FIND(",",scriv!M299)-1) &amp; "=" &amp; $AH337 &amp; RIGHT( scriv!M299, LEN(scriv!M299) + 1 - FIND(",",scriv!M299)),
LEFT( X$37, FIND(",",X$37)-1) &amp; "=" &amp; $AH337 &amp; RIGHT( X$37, LEN(X$37) + 1 - FIND(",",X$37))))</f>
        <v>fadeOn=,0.6</v>
      </c>
      <c r="Y337" s="81" t="str">
        <f>IF($E337="",
( IF(scriv!AE299&lt;&gt;"", LEFT( scriv!AE299, FIND(",",scriv!AE299)-1) &amp; "=" &amp; $AH337 &amp; RIGHT( scriv!AE299, LEN(scriv!AE299) + 1 - FIND(",",scriv!AE299)),
  IF($Y$36&lt;&gt;"",LEFT( Y$36, FIND(",",Y$36)-1) &amp; "=" &amp; $AH337 &amp; RIGHT( Y$36, LEN(Y$36) + 1 - FIND(",",Y$36)),""))),
IF(scriv!N299&lt;&gt;"", LEFT( scriv!N299, FIND(",",scriv!N299)-1) &amp; "=" &amp; $AH337 &amp; RIGHT( scriv!N299, LEN(scriv!N299) + 1 - FIND(",",scriv!N299)),
LEFT( Y$37, FIND(",",Y$37)-1) &amp; "=" &amp; $AH337 &amp; RIGHT( Y$37, LEN(Y$37) + 1 - FIND(",",Y$37))))</f>
        <v>fadeOff=,0.6</v>
      </c>
      <c r="Z337" s="81" t="str">
        <f>IF($E337="",
( IF(scriv!AF299&lt;&gt;"", LEFT( scriv!AF299, FIND(",",scriv!AF299)-1) &amp; "=" &amp; $AH337 &amp; RIGHT( scriv!AF299, LEN(scriv!AF299) + 1 - FIND(",",scriv!AF299)),
  IF($Z$36&lt;&gt;"",LEFT( Z$36, FIND(",",Z$36)-1) &amp; "=" &amp; $AH337 &amp; RIGHT( Z$36, LEN(Z$36) + 1 - FIND(",",Z$36)),""))),
IF(scriv!O299&lt;&gt;"", LEFT( scriv!O299, FIND(",",scriv!O299)-1) &amp; "=" &amp; $AH337 &amp; RIGHT( scriv!O299, LEN(scriv!O299) + 1 - FIND(",",scriv!O299)),
LEFT( Z$37, FIND(",",Z$37)-1) &amp; "=" &amp; $AH337 &amp; RIGHT( Z$37, LEN(Z$37) + 1 - FIND(",",Z$37))))</f>
        <v>drawOpen=,1.2</v>
      </c>
      <c r="AA337" s="81" t="str">
        <f>IF($E337="",
( IF(scriv!AG299&lt;&gt;"", LEFT( scriv!AG299, FIND(",",scriv!AG299)-1) &amp; "=" &amp; $AH337 &amp; RIGHT( scriv!AG299, LEN(scriv!AG299) + 1 - FIND(",",scriv!AG299)),
  IF($AA$36&lt;&gt;"",LEFT( AA$36, FIND(",",AA$36)-1) &amp; "=" &amp; $AH337 &amp; RIGHT( AA$36, LEN(AA$36) + 1 - FIND(",",AA$36)),""))),
IF(scriv!P299&lt;&gt;"", LEFT( scriv!P299, FIND(",",scriv!P299)-1) &amp; "=" &amp; $AH337 &amp; RIGHT( scriv!P299, LEN(scriv!P299) + 1 - FIND(",",scriv!P299)),
LEFT( AA$37, FIND(",",AA$37)-1) &amp; "=" &amp; $AH337 &amp; RIGHT( AA$37, LEN(AA$37) + 1 - FIND(",",AA$37))))</f>
        <v>drawClose=,1.2</v>
      </c>
      <c r="AB337" s="167" t="str">
        <f t="shared" si="210"/>
        <v>noTitle</v>
      </c>
      <c r="AC337" s="167"/>
      <c r="AD337" s="45"/>
      <c r="AE337" s="168"/>
      <c r="AF337" s="169">
        <f>IF(D337="",scriv!B299,"")</f>
        <v>0</v>
      </c>
      <c r="AG337" s="170" t="str">
        <f t="shared" si="217"/>
        <v/>
      </c>
      <c r="AH337" s="169" t="str">
        <f t="shared" si="218"/>
        <v/>
      </c>
      <c r="AI337" s="169" t="str">
        <f t="shared" si="219"/>
        <v/>
      </c>
      <c r="AJ337" s="86">
        <f>ROUNDDOWN( (LEN(scriv!B299)+1) / 2, 0 )</f>
        <v>0</v>
      </c>
      <c r="AK337" s="82">
        <f t="shared" si="220"/>
        <v>0</v>
      </c>
      <c r="AL337" s="82" t="str">
        <f t="shared" si="221"/>
        <v>-</v>
      </c>
      <c r="AM337" s="82" t="str">
        <f t="shared" si="222"/>
        <v>-</v>
      </c>
      <c r="AN337" s="82" t="str">
        <f t="shared" si="223"/>
        <v>-</v>
      </c>
      <c r="AO337" s="82" t="str">
        <f t="shared" si="224"/>
        <v>-</v>
      </c>
      <c r="AP337" s="82" t="str">
        <f t="shared" si="225"/>
        <v>-</v>
      </c>
      <c r="AQ337" s="82" t="str">
        <f t="shared" si="226"/>
        <v>-</v>
      </c>
      <c r="AR337" s="82" t="str">
        <f t="shared" si="227"/>
        <v>-</v>
      </c>
      <c r="AT337" s="82">
        <f t="shared" si="228"/>
        <v>10</v>
      </c>
      <c r="AU337" s="82" t="str">
        <f ca="1">IF(    MAX(OFFSET(AL337,0,0,MATCH("-",AL337:AL$638,0))) = 0,"",
IFERROR(MAX(OFFSET(AL337,0,0,MATCH("-",AL337:AL$638,0))),""))</f>
        <v/>
      </c>
      <c r="AV337" s="82" t="str">
        <f ca="1">IF(    MAX(OFFSET(AM337,0,0,MATCH("-",AM337:AM$638,0))) = 0,"",
IFERROR(MAX(OFFSET(AM337,0,0,MATCH("-",AM337:AM$638,0))),""))</f>
        <v/>
      </c>
      <c r="AW337" s="82" t="str">
        <f ca="1">IF(    MAX(OFFSET(AN337,0,0,MATCH("-",AN337:AN$638,0))) = 0,"",
IFERROR(MAX(OFFSET(AN337,0,0,MATCH("-",AN337:AN$638,0))),""))</f>
        <v/>
      </c>
      <c r="AX337" s="82" t="str">
        <f ca="1">IF(    MAX(OFFSET(AO337,0,0,MATCH("-",AO337:AO$638,0))) = 0,"",
IFERROR(MAX(OFFSET(AO337,0,0,MATCH("-",AO337:AO$638,0))),""))</f>
        <v/>
      </c>
      <c r="AY337" s="82" t="str">
        <f ca="1">IF(    MAX(OFFSET(AP337,0,0,MATCH("-",AP337:AP$638,0))) = 0,"",
IFERROR(MAX(OFFSET(AP337,0,0,MATCH("-",AP337:AP$638,0))),""))</f>
        <v/>
      </c>
      <c r="AZ337" s="82" t="str">
        <f ca="1">IF(    MAX(OFFSET(AQ337,0,0,MATCH("-",AQ337:AQ$638,0))) = 0,"",
IFERROR(MAX(OFFSET(AQ337,0,0,MATCH("-",AQ337:AQ$638,0))),""))</f>
        <v/>
      </c>
      <c r="BA337" s="82" t="str">
        <f ca="1">IF(    MAX(OFFSET(AR337,0,0,MATCH("-",AR337:AR$638,0))) = 0,"",
IFERROR(MAX(OFFSET(AR337,0,0,MATCH("-",AR337:AR$638,0))),""))</f>
        <v/>
      </c>
      <c r="BB337" s="112">
        <f t="shared" ca="1" si="229"/>
        <v>-198</v>
      </c>
      <c r="BC337" s="111" t="str">
        <f t="shared" ca="1" si="230"/>
        <v>Radius</v>
      </c>
      <c r="BD337" s="112">
        <f t="shared" ca="1" si="231"/>
        <v>0</v>
      </c>
      <c r="BE337" s="111">
        <f t="shared" ca="1" si="232"/>
        <v>200</v>
      </c>
      <c r="BF337" s="113" t="e">
        <f t="shared" ca="1" si="233"/>
        <v>#VALUE!</v>
      </c>
      <c r="BG337" s="113" t="e">
        <f t="shared" ca="1" si="234"/>
        <v>#VALUE!</v>
      </c>
      <c r="BH337" s="112">
        <f t="shared" ca="1" si="235"/>
        <v>2000</v>
      </c>
      <c r="BI337" s="112">
        <f t="shared" ca="1" si="236"/>
        <v>200</v>
      </c>
      <c r="BJ337" s="157"/>
      <c r="BK337" s="157"/>
      <c r="BL337" s="158" t="str">
        <f>scriv!AI299</f>
        <v/>
      </c>
      <c r="BM337" s="157"/>
      <c r="BN337" s="157" t="str">
        <f t="shared" si="237"/>
        <v>node</v>
      </c>
      <c r="BO337" s="157"/>
      <c r="BP337" s="159">
        <f t="shared" ca="1" si="238"/>
        <v>0</v>
      </c>
      <c r="BQ337" s="159">
        <f t="shared" ca="1" si="239"/>
        <v>0</v>
      </c>
      <c r="BR337" s="159">
        <f t="shared" si="240"/>
        <v>1</v>
      </c>
      <c r="BS337" s="159" t="str">
        <f t="shared" si="241"/>
        <v>symbol</v>
      </c>
      <c r="BT337" s="157" t="str">
        <f ca="1">IF(scriv!V299&lt;&gt;"",scriv!V299,
IF(E337="",IFERROR(VLOOKUP(BL337,$AH$40:$BT$638,39,FALSE),$BT$36),
$BT$37))</f>
        <v>NodeSquare</v>
      </c>
      <c r="BU337" s="166">
        <f t="shared" ca="1" si="242"/>
        <v>2000</v>
      </c>
      <c r="BV337" s="166">
        <f t="shared" ca="1" si="243"/>
        <v>200</v>
      </c>
      <c r="BW337" s="166">
        <f t="shared" ca="1" si="244"/>
        <v>0</v>
      </c>
      <c r="BX337" s="166">
        <f t="shared" ca="1" si="245"/>
        <v>0</v>
      </c>
      <c r="BY337" s="180" t="str">
        <f t="shared" si="246"/>
        <v/>
      </c>
      <c r="BZ337" s="180" t="str">
        <f t="shared" si="247"/>
        <v/>
      </c>
      <c r="CA337" s="81" t="str">
        <f>IF(scriv!E299&lt;&gt;"",scriv!E299,"")</f>
        <v/>
      </c>
      <c r="CB337" s="82">
        <f t="shared" si="212"/>
        <v>0</v>
      </c>
      <c r="CC337" s="82">
        <f t="shared" si="248"/>
        <v>0</v>
      </c>
      <c r="CD337" s="82" t="str">
        <f t="shared" si="249"/>
        <v>-</v>
      </c>
      <c r="CE337" s="82" t="str">
        <f t="shared" si="250"/>
        <v>-</v>
      </c>
      <c r="CF337" s="82" t="str">
        <f t="shared" si="251"/>
        <v>-</v>
      </c>
      <c r="CG337" s="82" t="str">
        <f t="shared" si="252"/>
        <v>-</v>
      </c>
      <c r="CH337" s="82" t="str">
        <f t="shared" si="253"/>
        <v>-</v>
      </c>
      <c r="CI337" s="82" t="str">
        <f t="shared" si="254"/>
        <v>-</v>
      </c>
      <c r="CJ337" s="82" t="str">
        <f t="shared" si="255"/>
        <v>-</v>
      </c>
      <c r="CK337" s="82" t="str">
        <f t="shared" si="256"/>
        <v>-</v>
      </c>
    </row>
    <row r="338" spans="1:89" s="82" customFormat="1" ht="18" customHeight="1">
      <c r="A338" s="81" t="str">
        <f>scriv!AH300</f>
        <v/>
      </c>
      <c r="B338" s="81" t="str">
        <f>IF(scriv!D300&lt;&gt;"",scriv!D300,"")</f>
        <v/>
      </c>
      <c r="C338" s="81" t="str">
        <f>IF( scriv!AL300&lt;&gt;"", IF(D338&lt;&gt;"","connection ","")&amp;scriv!AL300,IF(D338&lt;&gt;"","connection",""))</f>
        <v/>
      </c>
      <c r="D338" s="82" t="str">
        <f>scriv!AJ300</f>
        <v/>
      </c>
      <c r="E338" s="82" t="str">
        <f>scriv!AK300</f>
        <v/>
      </c>
      <c r="F338" s="156">
        <f>ROW()</f>
        <v>338</v>
      </c>
      <c r="I338" s="81" t="str">
        <f>IF(scriv!AA300&lt;&gt;"",scriv!AA300,J338)</f>
        <v/>
      </c>
      <c r="J338" s="81" t="str">
        <f>IF(scriv!AB300&lt;&gt;"",scriv!AB300,"")</f>
        <v/>
      </c>
      <c r="K338" s="82" t="str">
        <f t="shared" si="213"/>
        <v>none</v>
      </c>
      <c r="L338" s="82" t="str">
        <f t="shared" si="214"/>
        <v>+++&amp;speakTT=</v>
      </c>
      <c r="M338" s="82" t="str">
        <f t="shared" si="211"/>
        <v>OpenClose</v>
      </c>
      <c r="N338" s="82" t="str">
        <f t="shared" si="215"/>
        <v/>
      </c>
      <c r="O338" s="119" t="str">
        <f t="shared" si="216"/>
        <v/>
      </c>
      <c r="P338" s="81" t="str">
        <f>IF(scriv!I300&lt;&gt;"",scriv!I300,"")</f>
        <v/>
      </c>
      <c r="Q338" s="81" t="str">
        <f>IF(scriv!J300&lt;&gt;"",scriv!J300,"")</f>
        <v/>
      </c>
      <c r="R338" s="81">
        <f>IF(scriv!K300&lt;&gt;"",scriv!K300,
IF(I338&lt;&gt;"",1,$R$36))</f>
        <v>0</v>
      </c>
      <c r="S338" s="81" t="str">
        <f>IF(scriv!L300&lt;&gt;"",scriv!L300,
IF(scriv!AB300&lt;&gt;"",$S$36,"none"))</f>
        <v>none</v>
      </c>
      <c r="T338" s="81" t="str">
        <f>IF(scriv!Q300&lt;&gt;"",scriv!Q300,"")</f>
        <v/>
      </c>
      <c r="U338" s="81" t="str">
        <f>IF(scriv!R300&lt;&gt;"",scriv!R300,"")</f>
        <v/>
      </c>
      <c r="V338" s="81" t="str">
        <f>IF(scriv!S300&lt;&gt;"",scriv!S300,"")</f>
        <v/>
      </c>
      <c r="W338" s="81" t="str">
        <f>IF(scriv!T300&lt;&gt;"",scriv!T300,"")</f>
        <v/>
      </c>
      <c r="X338" s="81" t="str">
        <f>IF($E338="",
( IF(scriv!AD300&lt;&gt;"", LEFT( scriv!AD300, FIND(",",scriv!AD300)-1) &amp; "=" &amp; $AH338 &amp; RIGHT( scriv!AD300, LEN(scriv!AD300) + 1 - FIND(",",scriv!AD300)),
  IF($X$36&lt;&gt;"",LEFT( X$36, FIND(",",X$36)-1) &amp; "=" &amp; $AH338 &amp; RIGHT( X$36, LEN(X$36) + 1 - FIND(",",X$36)),""))),
IF(scriv!M300&lt;&gt;"", LEFT( scriv!M300, FIND(",",scriv!M300)-1) &amp; "=" &amp; $AH338 &amp; RIGHT( scriv!M300, LEN(scriv!M300) + 1 - FIND(",",scriv!M300)),
LEFT( X$37, FIND(",",X$37)-1) &amp; "=" &amp; $AH338 &amp; RIGHT( X$37, LEN(X$37) + 1 - FIND(",",X$37))))</f>
        <v>fadeOn=,0.6</v>
      </c>
      <c r="Y338" s="81" t="str">
        <f>IF($E338="",
( IF(scriv!AE300&lt;&gt;"", LEFT( scriv!AE300, FIND(",",scriv!AE300)-1) &amp; "=" &amp; $AH338 &amp; RIGHT( scriv!AE300, LEN(scriv!AE300) + 1 - FIND(",",scriv!AE300)),
  IF($Y$36&lt;&gt;"",LEFT( Y$36, FIND(",",Y$36)-1) &amp; "=" &amp; $AH338 &amp; RIGHT( Y$36, LEN(Y$36) + 1 - FIND(",",Y$36)),""))),
IF(scriv!N300&lt;&gt;"", LEFT( scriv!N300, FIND(",",scriv!N300)-1) &amp; "=" &amp; $AH338 &amp; RIGHT( scriv!N300, LEN(scriv!N300) + 1 - FIND(",",scriv!N300)),
LEFT( Y$37, FIND(",",Y$37)-1) &amp; "=" &amp; $AH338 &amp; RIGHT( Y$37, LEN(Y$37) + 1 - FIND(",",Y$37))))</f>
        <v>fadeOff=,0.6</v>
      </c>
      <c r="Z338" s="81" t="str">
        <f>IF($E338="",
( IF(scriv!AF300&lt;&gt;"", LEFT( scriv!AF300, FIND(",",scriv!AF300)-1) &amp; "=" &amp; $AH338 &amp; RIGHT( scriv!AF300, LEN(scriv!AF300) + 1 - FIND(",",scriv!AF300)),
  IF($Z$36&lt;&gt;"",LEFT( Z$36, FIND(",",Z$36)-1) &amp; "=" &amp; $AH338 &amp; RIGHT( Z$36, LEN(Z$36) + 1 - FIND(",",Z$36)),""))),
IF(scriv!O300&lt;&gt;"", LEFT( scriv!O300, FIND(",",scriv!O300)-1) &amp; "=" &amp; $AH338 &amp; RIGHT( scriv!O300, LEN(scriv!O300) + 1 - FIND(",",scriv!O300)),
LEFT( Z$37, FIND(",",Z$37)-1) &amp; "=" &amp; $AH338 &amp; RIGHT( Z$37, LEN(Z$37) + 1 - FIND(",",Z$37))))</f>
        <v>drawOpen=,1.2</v>
      </c>
      <c r="AA338" s="81" t="str">
        <f>IF($E338="",
( IF(scriv!AG300&lt;&gt;"", LEFT( scriv!AG300, FIND(",",scriv!AG300)-1) &amp; "=" &amp; $AH338 &amp; RIGHT( scriv!AG300, LEN(scriv!AG300) + 1 - FIND(",",scriv!AG300)),
  IF($AA$36&lt;&gt;"",LEFT( AA$36, FIND(",",AA$36)-1) &amp; "=" &amp; $AH338 &amp; RIGHT( AA$36, LEN(AA$36) + 1 - FIND(",",AA$36)),""))),
IF(scriv!P300&lt;&gt;"", LEFT( scriv!P300, FIND(",",scriv!P300)-1) &amp; "=" &amp; $AH338 &amp; RIGHT( scriv!P300, LEN(scriv!P300) + 1 - FIND(",",scriv!P300)),
LEFT( AA$37, FIND(",",AA$37)-1) &amp; "=" &amp; $AH338 &amp; RIGHT( AA$37, LEN(AA$37) + 1 - FIND(",",AA$37))))</f>
        <v>drawClose=,1.2</v>
      </c>
      <c r="AB338" s="167" t="str">
        <f t="shared" si="210"/>
        <v>noTitle</v>
      </c>
      <c r="AC338" s="167"/>
      <c r="AD338" s="45"/>
      <c r="AE338" s="168"/>
      <c r="AF338" s="169">
        <f>IF(D338="",scriv!B300,"")</f>
        <v>0</v>
      </c>
      <c r="AG338" s="170" t="str">
        <f t="shared" si="217"/>
        <v/>
      </c>
      <c r="AH338" s="169" t="str">
        <f t="shared" si="218"/>
        <v/>
      </c>
      <c r="AI338" s="169" t="str">
        <f t="shared" si="219"/>
        <v/>
      </c>
      <c r="AJ338" s="86">
        <f>ROUNDDOWN( (LEN(scriv!B300)+1) / 2, 0 )</f>
        <v>0</v>
      </c>
      <c r="AK338" s="82">
        <f t="shared" si="220"/>
        <v>0</v>
      </c>
      <c r="AL338" s="82" t="str">
        <f t="shared" si="221"/>
        <v>-</v>
      </c>
      <c r="AM338" s="82" t="str">
        <f t="shared" si="222"/>
        <v>-</v>
      </c>
      <c r="AN338" s="82" t="str">
        <f t="shared" si="223"/>
        <v>-</v>
      </c>
      <c r="AO338" s="82" t="str">
        <f t="shared" si="224"/>
        <v>-</v>
      </c>
      <c r="AP338" s="82" t="str">
        <f t="shared" si="225"/>
        <v>-</v>
      </c>
      <c r="AQ338" s="82" t="str">
        <f t="shared" si="226"/>
        <v>-</v>
      </c>
      <c r="AR338" s="82" t="str">
        <f t="shared" si="227"/>
        <v>-</v>
      </c>
      <c r="AT338" s="82">
        <f t="shared" si="228"/>
        <v>10</v>
      </c>
      <c r="AU338" s="82" t="str">
        <f ca="1">IF(    MAX(OFFSET(AL338,0,0,MATCH("-",AL338:AL$638,0))) = 0,"",
IFERROR(MAX(OFFSET(AL338,0,0,MATCH("-",AL338:AL$638,0))),""))</f>
        <v/>
      </c>
      <c r="AV338" s="82" t="str">
        <f ca="1">IF(    MAX(OFFSET(AM338,0,0,MATCH("-",AM338:AM$638,0))) = 0,"",
IFERROR(MAX(OFFSET(AM338,0,0,MATCH("-",AM338:AM$638,0))),""))</f>
        <v/>
      </c>
      <c r="AW338" s="82" t="str">
        <f ca="1">IF(    MAX(OFFSET(AN338,0,0,MATCH("-",AN338:AN$638,0))) = 0,"",
IFERROR(MAX(OFFSET(AN338,0,0,MATCH("-",AN338:AN$638,0))),""))</f>
        <v/>
      </c>
      <c r="AX338" s="82" t="str">
        <f ca="1">IF(    MAX(OFFSET(AO338,0,0,MATCH("-",AO338:AO$638,0))) = 0,"",
IFERROR(MAX(OFFSET(AO338,0,0,MATCH("-",AO338:AO$638,0))),""))</f>
        <v/>
      </c>
      <c r="AY338" s="82" t="str">
        <f ca="1">IF(    MAX(OFFSET(AP338,0,0,MATCH("-",AP338:AP$638,0))) = 0,"",
IFERROR(MAX(OFFSET(AP338,0,0,MATCH("-",AP338:AP$638,0))),""))</f>
        <v/>
      </c>
      <c r="AZ338" s="82" t="str">
        <f ca="1">IF(    MAX(OFFSET(AQ338,0,0,MATCH("-",AQ338:AQ$638,0))) = 0,"",
IFERROR(MAX(OFFSET(AQ338,0,0,MATCH("-",AQ338:AQ$638,0))),""))</f>
        <v/>
      </c>
      <c r="BA338" s="82" t="str">
        <f ca="1">IF(    MAX(OFFSET(AR338,0,0,MATCH("-",AR338:AR$638,0))) = 0,"",
IFERROR(MAX(OFFSET(AR338,0,0,MATCH("-",AR338:AR$638,0))),""))</f>
        <v/>
      </c>
      <c r="BB338" s="112">
        <f t="shared" ca="1" si="229"/>
        <v>-198</v>
      </c>
      <c r="BC338" s="111" t="str">
        <f t="shared" ca="1" si="230"/>
        <v>Radius</v>
      </c>
      <c r="BD338" s="112">
        <f t="shared" ca="1" si="231"/>
        <v>0</v>
      </c>
      <c r="BE338" s="111">
        <f t="shared" ca="1" si="232"/>
        <v>200</v>
      </c>
      <c r="BF338" s="113" t="e">
        <f t="shared" ca="1" si="233"/>
        <v>#VALUE!</v>
      </c>
      <c r="BG338" s="113" t="e">
        <f t="shared" ca="1" si="234"/>
        <v>#VALUE!</v>
      </c>
      <c r="BH338" s="112">
        <f t="shared" ca="1" si="235"/>
        <v>2000</v>
      </c>
      <c r="BI338" s="112">
        <f t="shared" ca="1" si="236"/>
        <v>200</v>
      </c>
      <c r="BJ338" s="157"/>
      <c r="BK338" s="157"/>
      <c r="BL338" s="158" t="str">
        <f>scriv!AI300</f>
        <v/>
      </c>
      <c r="BM338" s="157"/>
      <c r="BN338" s="157" t="str">
        <f t="shared" si="237"/>
        <v>node</v>
      </c>
      <c r="BO338" s="157"/>
      <c r="BP338" s="159">
        <f t="shared" ca="1" si="238"/>
        <v>0</v>
      </c>
      <c r="BQ338" s="159">
        <f t="shared" ca="1" si="239"/>
        <v>0</v>
      </c>
      <c r="BR338" s="159">
        <f t="shared" si="240"/>
        <v>1</v>
      </c>
      <c r="BS338" s="159" t="str">
        <f t="shared" si="241"/>
        <v>symbol</v>
      </c>
      <c r="BT338" s="157" t="str">
        <f ca="1">IF(scriv!V300&lt;&gt;"",scriv!V300,
IF(E338="",IFERROR(VLOOKUP(BL338,$AH$40:$BT$638,39,FALSE),$BT$36),
$BT$37))</f>
        <v>NodeSquare</v>
      </c>
      <c r="BU338" s="166">
        <f t="shared" ca="1" si="242"/>
        <v>2000</v>
      </c>
      <c r="BV338" s="166">
        <f t="shared" ca="1" si="243"/>
        <v>200</v>
      </c>
      <c r="BW338" s="166">
        <f t="shared" ca="1" si="244"/>
        <v>0</v>
      </c>
      <c r="BX338" s="166">
        <f t="shared" ca="1" si="245"/>
        <v>0</v>
      </c>
      <c r="BY338" s="180" t="str">
        <f t="shared" si="246"/>
        <v/>
      </c>
      <c r="BZ338" s="180" t="str">
        <f t="shared" si="247"/>
        <v/>
      </c>
      <c r="CA338" s="81" t="str">
        <f>IF(scriv!E300&lt;&gt;"",scriv!E300,"")</f>
        <v/>
      </c>
      <c r="CB338" s="82">
        <f t="shared" si="212"/>
        <v>0</v>
      </c>
      <c r="CC338" s="82">
        <f t="shared" si="248"/>
        <v>0</v>
      </c>
      <c r="CD338" s="82" t="str">
        <f t="shared" si="249"/>
        <v>-</v>
      </c>
      <c r="CE338" s="82" t="str">
        <f t="shared" si="250"/>
        <v>-</v>
      </c>
      <c r="CF338" s="82" t="str">
        <f t="shared" si="251"/>
        <v>-</v>
      </c>
      <c r="CG338" s="82" t="str">
        <f t="shared" si="252"/>
        <v>-</v>
      </c>
      <c r="CH338" s="82" t="str">
        <f t="shared" si="253"/>
        <v>-</v>
      </c>
      <c r="CI338" s="82" t="str">
        <f t="shared" si="254"/>
        <v>-</v>
      </c>
      <c r="CJ338" s="82" t="str">
        <f t="shared" si="255"/>
        <v>-</v>
      </c>
      <c r="CK338" s="82" t="str">
        <f t="shared" si="256"/>
        <v>-</v>
      </c>
    </row>
    <row r="339" spans="1:89" s="82" customFormat="1" ht="18" customHeight="1">
      <c r="A339" s="81" t="str">
        <f>scriv!AH301</f>
        <v/>
      </c>
      <c r="B339" s="81" t="str">
        <f>IF(scriv!D301&lt;&gt;"",scriv!D301,"")</f>
        <v/>
      </c>
      <c r="C339" s="81" t="str">
        <f>IF( scriv!AL301&lt;&gt;"", IF(D339&lt;&gt;"","connection ","")&amp;scriv!AL301,IF(D339&lt;&gt;"","connection",""))</f>
        <v/>
      </c>
      <c r="D339" s="82" t="str">
        <f>scriv!AJ301</f>
        <v/>
      </c>
      <c r="E339" s="82" t="str">
        <f>scriv!AK301</f>
        <v/>
      </c>
      <c r="F339" s="156">
        <f>ROW()</f>
        <v>339</v>
      </c>
      <c r="I339" s="81" t="str">
        <f>IF(scriv!AA301&lt;&gt;"",scriv!AA301,J339)</f>
        <v/>
      </c>
      <c r="J339" s="81" t="str">
        <f>IF(scriv!AB301&lt;&gt;"",scriv!AB301,"")</f>
        <v/>
      </c>
      <c r="K339" s="82" t="str">
        <f t="shared" si="213"/>
        <v>none</v>
      </c>
      <c r="L339" s="82" t="str">
        <f t="shared" si="214"/>
        <v>+++&amp;speakTT=</v>
      </c>
      <c r="M339" s="82" t="str">
        <f t="shared" si="211"/>
        <v>OpenClose</v>
      </c>
      <c r="N339" s="82" t="str">
        <f t="shared" si="215"/>
        <v/>
      </c>
      <c r="O339" s="119" t="str">
        <f t="shared" si="216"/>
        <v/>
      </c>
      <c r="P339" s="81" t="str">
        <f>IF(scriv!I301&lt;&gt;"",scriv!I301,"")</f>
        <v/>
      </c>
      <c r="Q339" s="81" t="str">
        <f>IF(scriv!J301&lt;&gt;"",scriv!J301,"")</f>
        <v/>
      </c>
      <c r="R339" s="81">
        <f>IF(scriv!K301&lt;&gt;"",scriv!K301,
IF(I339&lt;&gt;"",1,$R$36))</f>
        <v>0</v>
      </c>
      <c r="S339" s="81" t="str">
        <f>IF(scriv!L301&lt;&gt;"",scriv!L301,
IF(scriv!AB301&lt;&gt;"",$S$36,"none"))</f>
        <v>none</v>
      </c>
      <c r="T339" s="81" t="str">
        <f>IF(scriv!Q301&lt;&gt;"",scriv!Q301,"")</f>
        <v/>
      </c>
      <c r="U339" s="81" t="str">
        <f>IF(scriv!R301&lt;&gt;"",scriv!R301,"")</f>
        <v/>
      </c>
      <c r="V339" s="81" t="str">
        <f>IF(scriv!S301&lt;&gt;"",scriv!S301,"")</f>
        <v/>
      </c>
      <c r="W339" s="81" t="str">
        <f>IF(scriv!T301&lt;&gt;"",scriv!T301,"")</f>
        <v/>
      </c>
      <c r="X339" s="81" t="str">
        <f>IF($E339="",
( IF(scriv!AD301&lt;&gt;"", LEFT( scriv!AD301, FIND(",",scriv!AD301)-1) &amp; "=" &amp; $AH339 &amp; RIGHT( scriv!AD301, LEN(scriv!AD301) + 1 - FIND(",",scriv!AD301)),
  IF($X$36&lt;&gt;"",LEFT( X$36, FIND(",",X$36)-1) &amp; "=" &amp; $AH339 &amp; RIGHT( X$36, LEN(X$36) + 1 - FIND(",",X$36)),""))),
IF(scriv!M301&lt;&gt;"", LEFT( scriv!M301, FIND(",",scriv!M301)-1) &amp; "=" &amp; $AH339 &amp; RIGHT( scriv!M301, LEN(scriv!M301) + 1 - FIND(",",scriv!M301)),
LEFT( X$37, FIND(",",X$37)-1) &amp; "=" &amp; $AH339 &amp; RIGHT( X$37, LEN(X$37) + 1 - FIND(",",X$37))))</f>
        <v>fadeOn=,0.6</v>
      </c>
      <c r="Y339" s="81" t="str">
        <f>IF($E339="",
( IF(scriv!AE301&lt;&gt;"", LEFT( scriv!AE301, FIND(",",scriv!AE301)-1) &amp; "=" &amp; $AH339 &amp; RIGHT( scriv!AE301, LEN(scriv!AE301) + 1 - FIND(",",scriv!AE301)),
  IF($Y$36&lt;&gt;"",LEFT( Y$36, FIND(",",Y$36)-1) &amp; "=" &amp; $AH339 &amp; RIGHT( Y$36, LEN(Y$36) + 1 - FIND(",",Y$36)),""))),
IF(scriv!N301&lt;&gt;"", LEFT( scriv!N301, FIND(",",scriv!N301)-1) &amp; "=" &amp; $AH339 &amp; RIGHT( scriv!N301, LEN(scriv!N301) + 1 - FIND(",",scriv!N301)),
LEFT( Y$37, FIND(",",Y$37)-1) &amp; "=" &amp; $AH339 &amp; RIGHT( Y$37, LEN(Y$37) + 1 - FIND(",",Y$37))))</f>
        <v>fadeOff=,0.6</v>
      </c>
      <c r="Z339" s="81" t="str">
        <f>IF($E339="",
( IF(scriv!AF301&lt;&gt;"", LEFT( scriv!AF301, FIND(",",scriv!AF301)-1) &amp; "=" &amp; $AH339 &amp; RIGHT( scriv!AF301, LEN(scriv!AF301) + 1 - FIND(",",scriv!AF301)),
  IF($Z$36&lt;&gt;"",LEFT( Z$36, FIND(",",Z$36)-1) &amp; "=" &amp; $AH339 &amp; RIGHT( Z$36, LEN(Z$36) + 1 - FIND(",",Z$36)),""))),
IF(scriv!O301&lt;&gt;"", LEFT( scriv!O301, FIND(",",scriv!O301)-1) &amp; "=" &amp; $AH339 &amp; RIGHT( scriv!O301, LEN(scriv!O301) + 1 - FIND(",",scriv!O301)),
LEFT( Z$37, FIND(",",Z$37)-1) &amp; "=" &amp; $AH339 &amp; RIGHT( Z$37, LEN(Z$37) + 1 - FIND(",",Z$37))))</f>
        <v>drawOpen=,1.2</v>
      </c>
      <c r="AA339" s="81" t="str">
        <f>IF($E339="",
( IF(scriv!AG301&lt;&gt;"", LEFT( scriv!AG301, FIND(",",scriv!AG301)-1) &amp; "=" &amp; $AH339 &amp; RIGHT( scriv!AG301, LEN(scriv!AG301) + 1 - FIND(",",scriv!AG301)),
  IF($AA$36&lt;&gt;"",LEFT( AA$36, FIND(",",AA$36)-1) &amp; "=" &amp; $AH339 &amp; RIGHT( AA$36, LEN(AA$36) + 1 - FIND(",",AA$36)),""))),
IF(scriv!P301&lt;&gt;"", LEFT( scriv!P301, FIND(",",scriv!P301)-1) &amp; "=" &amp; $AH339 &amp; RIGHT( scriv!P301, LEN(scriv!P301) + 1 - FIND(",",scriv!P301)),
LEFT( AA$37, FIND(",",AA$37)-1) &amp; "=" &amp; $AH339 &amp; RIGHT( AA$37, LEN(AA$37) + 1 - FIND(",",AA$37))))</f>
        <v>drawClose=,1.2</v>
      </c>
      <c r="AB339" s="167" t="str">
        <f t="shared" si="210"/>
        <v>noTitle</v>
      </c>
      <c r="AC339" s="167"/>
      <c r="AD339" s="45"/>
      <c r="AE339" s="168"/>
      <c r="AF339" s="169">
        <f>IF(D339="",scriv!B301,"")</f>
        <v>0</v>
      </c>
      <c r="AG339" s="170" t="str">
        <f t="shared" si="217"/>
        <v/>
      </c>
      <c r="AH339" s="169" t="str">
        <f t="shared" si="218"/>
        <v/>
      </c>
      <c r="AI339" s="169" t="str">
        <f t="shared" si="219"/>
        <v/>
      </c>
      <c r="AJ339" s="86">
        <f>ROUNDDOWN( (LEN(scriv!B301)+1) / 2, 0 )</f>
        <v>0</v>
      </c>
      <c r="AK339" s="82">
        <f t="shared" si="220"/>
        <v>0</v>
      </c>
      <c r="AL339" s="82" t="str">
        <f t="shared" si="221"/>
        <v>-</v>
      </c>
      <c r="AM339" s="82" t="str">
        <f t="shared" si="222"/>
        <v>-</v>
      </c>
      <c r="AN339" s="82" t="str">
        <f t="shared" si="223"/>
        <v>-</v>
      </c>
      <c r="AO339" s="82" t="str">
        <f t="shared" si="224"/>
        <v>-</v>
      </c>
      <c r="AP339" s="82" t="str">
        <f t="shared" si="225"/>
        <v>-</v>
      </c>
      <c r="AQ339" s="82" t="str">
        <f t="shared" si="226"/>
        <v>-</v>
      </c>
      <c r="AR339" s="82" t="str">
        <f t="shared" si="227"/>
        <v>-</v>
      </c>
      <c r="AT339" s="82">
        <f t="shared" si="228"/>
        <v>10</v>
      </c>
      <c r="AU339" s="82" t="str">
        <f ca="1">IF(    MAX(OFFSET(AL339,0,0,MATCH("-",AL339:AL$638,0))) = 0,"",
IFERROR(MAX(OFFSET(AL339,0,0,MATCH("-",AL339:AL$638,0))),""))</f>
        <v/>
      </c>
      <c r="AV339" s="82" t="str">
        <f ca="1">IF(    MAX(OFFSET(AM339,0,0,MATCH("-",AM339:AM$638,0))) = 0,"",
IFERROR(MAX(OFFSET(AM339,0,0,MATCH("-",AM339:AM$638,0))),""))</f>
        <v/>
      </c>
      <c r="AW339" s="82" t="str">
        <f ca="1">IF(    MAX(OFFSET(AN339,0,0,MATCH("-",AN339:AN$638,0))) = 0,"",
IFERROR(MAX(OFFSET(AN339,0,0,MATCH("-",AN339:AN$638,0))),""))</f>
        <v/>
      </c>
      <c r="AX339" s="82" t="str">
        <f ca="1">IF(    MAX(OFFSET(AO339,0,0,MATCH("-",AO339:AO$638,0))) = 0,"",
IFERROR(MAX(OFFSET(AO339,0,0,MATCH("-",AO339:AO$638,0))),""))</f>
        <v/>
      </c>
      <c r="AY339" s="82" t="str">
        <f ca="1">IF(    MAX(OFFSET(AP339,0,0,MATCH("-",AP339:AP$638,0))) = 0,"",
IFERROR(MAX(OFFSET(AP339,0,0,MATCH("-",AP339:AP$638,0))),""))</f>
        <v/>
      </c>
      <c r="AZ339" s="82" t="str">
        <f ca="1">IF(    MAX(OFFSET(AQ339,0,0,MATCH("-",AQ339:AQ$638,0))) = 0,"",
IFERROR(MAX(OFFSET(AQ339,0,0,MATCH("-",AQ339:AQ$638,0))),""))</f>
        <v/>
      </c>
      <c r="BA339" s="82" t="str">
        <f ca="1">IF(    MAX(OFFSET(AR339,0,0,MATCH("-",AR339:AR$638,0))) = 0,"",
IFERROR(MAX(OFFSET(AR339,0,0,MATCH("-",AR339:AR$638,0))),""))</f>
        <v/>
      </c>
      <c r="BB339" s="112">
        <f t="shared" ca="1" si="229"/>
        <v>-198</v>
      </c>
      <c r="BC339" s="111" t="str">
        <f t="shared" ca="1" si="230"/>
        <v>Radius</v>
      </c>
      <c r="BD339" s="112">
        <f t="shared" ca="1" si="231"/>
        <v>0</v>
      </c>
      <c r="BE339" s="111">
        <f t="shared" ca="1" si="232"/>
        <v>200</v>
      </c>
      <c r="BF339" s="113" t="e">
        <f t="shared" ca="1" si="233"/>
        <v>#VALUE!</v>
      </c>
      <c r="BG339" s="113" t="e">
        <f t="shared" ca="1" si="234"/>
        <v>#VALUE!</v>
      </c>
      <c r="BH339" s="112">
        <f t="shared" ca="1" si="235"/>
        <v>2000</v>
      </c>
      <c r="BI339" s="112">
        <f t="shared" ca="1" si="236"/>
        <v>200</v>
      </c>
      <c r="BJ339" s="157"/>
      <c r="BK339" s="157"/>
      <c r="BL339" s="158" t="str">
        <f>scriv!AI301</f>
        <v/>
      </c>
      <c r="BM339" s="157"/>
      <c r="BN339" s="157" t="str">
        <f t="shared" si="237"/>
        <v>node</v>
      </c>
      <c r="BO339" s="157"/>
      <c r="BP339" s="159">
        <f t="shared" ca="1" si="238"/>
        <v>0</v>
      </c>
      <c r="BQ339" s="159">
        <f t="shared" ca="1" si="239"/>
        <v>0</v>
      </c>
      <c r="BR339" s="159">
        <f t="shared" si="240"/>
        <v>1</v>
      </c>
      <c r="BS339" s="159" t="str">
        <f t="shared" si="241"/>
        <v>symbol</v>
      </c>
      <c r="BT339" s="157" t="str">
        <f ca="1">IF(scriv!V301&lt;&gt;"",scriv!V301,
IF(E339="",IFERROR(VLOOKUP(BL339,$AH$40:$BT$638,39,FALSE),$BT$36),
$BT$37))</f>
        <v>NodeSquare</v>
      </c>
      <c r="BU339" s="166">
        <f t="shared" ca="1" si="242"/>
        <v>2000</v>
      </c>
      <c r="BV339" s="166">
        <f t="shared" ca="1" si="243"/>
        <v>200</v>
      </c>
      <c r="BW339" s="166">
        <f t="shared" ca="1" si="244"/>
        <v>0</v>
      </c>
      <c r="BX339" s="166">
        <f t="shared" ca="1" si="245"/>
        <v>0</v>
      </c>
      <c r="BY339" s="180" t="str">
        <f t="shared" si="246"/>
        <v/>
      </c>
      <c r="BZ339" s="180" t="str">
        <f t="shared" si="247"/>
        <v/>
      </c>
      <c r="CA339" s="81" t="str">
        <f>IF(scriv!E301&lt;&gt;"",scriv!E301,"")</f>
        <v/>
      </c>
      <c r="CB339" s="82">
        <f t="shared" si="212"/>
        <v>0</v>
      </c>
      <c r="CC339" s="82">
        <f t="shared" si="248"/>
        <v>0</v>
      </c>
      <c r="CD339" s="82" t="str">
        <f t="shared" si="249"/>
        <v>-</v>
      </c>
      <c r="CE339" s="82" t="str">
        <f t="shared" si="250"/>
        <v>-</v>
      </c>
      <c r="CF339" s="82" t="str">
        <f t="shared" si="251"/>
        <v>-</v>
      </c>
      <c r="CG339" s="82" t="str">
        <f t="shared" si="252"/>
        <v>-</v>
      </c>
      <c r="CH339" s="82" t="str">
        <f t="shared" si="253"/>
        <v>-</v>
      </c>
      <c r="CI339" s="82" t="str">
        <f t="shared" si="254"/>
        <v>-</v>
      </c>
      <c r="CJ339" s="82" t="str">
        <f t="shared" si="255"/>
        <v>-</v>
      </c>
      <c r="CK339" s="82" t="str">
        <f t="shared" si="256"/>
        <v>-</v>
      </c>
    </row>
    <row r="340" spans="1:89" s="82" customFormat="1" ht="18" customHeight="1">
      <c r="A340" s="81" t="str">
        <f>scriv!AH302</f>
        <v/>
      </c>
      <c r="B340" s="81" t="str">
        <f>IF(scriv!D302&lt;&gt;"",scriv!D302,"")</f>
        <v/>
      </c>
      <c r="C340" s="81" t="str">
        <f>IF( scriv!AL302&lt;&gt;"", IF(D340&lt;&gt;"","connection ","")&amp;scriv!AL302,IF(D340&lt;&gt;"","connection",""))</f>
        <v/>
      </c>
      <c r="D340" s="82" t="str">
        <f>scriv!AJ302</f>
        <v/>
      </c>
      <c r="E340" s="82" t="str">
        <f>scriv!AK302</f>
        <v/>
      </c>
      <c r="F340" s="156">
        <f>ROW()</f>
        <v>340</v>
      </c>
      <c r="I340" s="81" t="str">
        <f>IF(scriv!AA302&lt;&gt;"",scriv!AA302,J340)</f>
        <v/>
      </c>
      <c r="J340" s="81" t="str">
        <f>IF(scriv!AB302&lt;&gt;"",scriv!AB302,"")</f>
        <v/>
      </c>
      <c r="K340" s="82" t="str">
        <f t="shared" si="213"/>
        <v>none</v>
      </c>
      <c r="L340" s="82" t="str">
        <f t="shared" si="214"/>
        <v>+++&amp;speakTT=</v>
      </c>
      <c r="M340" s="82" t="str">
        <f t="shared" si="211"/>
        <v>OpenClose</v>
      </c>
      <c r="N340" s="82" t="str">
        <f t="shared" si="215"/>
        <v/>
      </c>
      <c r="O340" s="119" t="str">
        <f t="shared" si="216"/>
        <v/>
      </c>
      <c r="P340" s="81" t="str">
        <f>IF(scriv!I302&lt;&gt;"",scriv!I302,"")</f>
        <v/>
      </c>
      <c r="Q340" s="81" t="str">
        <f>IF(scriv!J302&lt;&gt;"",scriv!J302,"")</f>
        <v/>
      </c>
      <c r="R340" s="81">
        <f>IF(scriv!K302&lt;&gt;"",scriv!K302,
IF(I340&lt;&gt;"",1,$R$36))</f>
        <v>0</v>
      </c>
      <c r="S340" s="81" t="str">
        <f>IF(scriv!L302&lt;&gt;"",scriv!L302,
IF(scriv!AB302&lt;&gt;"",$S$36,"none"))</f>
        <v>none</v>
      </c>
      <c r="T340" s="81" t="str">
        <f>IF(scriv!Q302&lt;&gt;"",scriv!Q302,"")</f>
        <v/>
      </c>
      <c r="U340" s="81" t="str">
        <f>IF(scriv!R302&lt;&gt;"",scriv!R302,"")</f>
        <v/>
      </c>
      <c r="V340" s="81" t="str">
        <f>IF(scriv!S302&lt;&gt;"",scriv!S302,"")</f>
        <v/>
      </c>
      <c r="W340" s="81" t="str">
        <f>IF(scriv!T302&lt;&gt;"",scriv!T302,"")</f>
        <v/>
      </c>
      <c r="X340" s="81" t="str">
        <f>IF($E340="",
( IF(scriv!AD302&lt;&gt;"", LEFT( scriv!AD302, FIND(",",scriv!AD302)-1) &amp; "=" &amp; $AH340 &amp; RIGHT( scriv!AD302, LEN(scriv!AD302) + 1 - FIND(",",scriv!AD302)),
  IF($X$36&lt;&gt;"",LEFT( X$36, FIND(",",X$36)-1) &amp; "=" &amp; $AH340 &amp; RIGHT( X$36, LEN(X$36) + 1 - FIND(",",X$36)),""))),
IF(scriv!M302&lt;&gt;"", LEFT( scriv!M302, FIND(",",scriv!M302)-1) &amp; "=" &amp; $AH340 &amp; RIGHT( scriv!M302, LEN(scriv!M302) + 1 - FIND(",",scriv!M302)),
LEFT( X$37, FIND(",",X$37)-1) &amp; "=" &amp; $AH340 &amp; RIGHT( X$37, LEN(X$37) + 1 - FIND(",",X$37))))</f>
        <v>fadeOn=,0.6</v>
      </c>
      <c r="Y340" s="81" t="str">
        <f>IF($E340="",
( IF(scriv!AE302&lt;&gt;"", LEFT( scriv!AE302, FIND(",",scriv!AE302)-1) &amp; "=" &amp; $AH340 &amp; RIGHT( scriv!AE302, LEN(scriv!AE302) + 1 - FIND(",",scriv!AE302)),
  IF($Y$36&lt;&gt;"",LEFT( Y$36, FIND(",",Y$36)-1) &amp; "=" &amp; $AH340 &amp; RIGHT( Y$36, LEN(Y$36) + 1 - FIND(",",Y$36)),""))),
IF(scriv!N302&lt;&gt;"", LEFT( scriv!N302, FIND(",",scriv!N302)-1) &amp; "=" &amp; $AH340 &amp; RIGHT( scriv!N302, LEN(scriv!N302) + 1 - FIND(",",scriv!N302)),
LEFT( Y$37, FIND(",",Y$37)-1) &amp; "=" &amp; $AH340 &amp; RIGHT( Y$37, LEN(Y$37) + 1 - FIND(",",Y$37))))</f>
        <v>fadeOff=,0.6</v>
      </c>
      <c r="Z340" s="81" t="str">
        <f>IF($E340="",
( IF(scriv!AF302&lt;&gt;"", LEFT( scriv!AF302, FIND(",",scriv!AF302)-1) &amp; "=" &amp; $AH340 &amp; RIGHT( scriv!AF302, LEN(scriv!AF302) + 1 - FIND(",",scriv!AF302)),
  IF($Z$36&lt;&gt;"",LEFT( Z$36, FIND(",",Z$36)-1) &amp; "=" &amp; $AH340 &amp; RIGHT( Z$36, LEN(Z$36) + 1 - FIND(",",Z$36)),""))),
IF(scriv!O302&lt;&gt;"", LEFT( scriv!O302, FIND(",",scriv!O302)-1) &amp; "=" &amp; $AH340 &amp; RIGHT( scriv!O302, LEN(scriv!O302) + 1 - FIND(",",scriv!O302)),
LEFT( Z$37, FIND(",",Z$37)-1) &amp; "=" &amp; $AH340 &amp; RIGHT( Z$37, LEN(Z$37) + 1 - FIND(",",Z$37))))</f>
        <v>drawOpen=,1.2</v>
      </c>
      <c r="AA340" s="81" t="str">
        <f>IF($E340="",
( IF(scriv!AG302&lt;&gt;"", LEFT( scriv!AG302, FIND(",",scriv!AG302)-1) &amp; "=" &amp; $AH340 &amp; RIGHT( scriv!AG302, LEN(scriv!AG302) + 1 - FIND(",",scriv!AG302)),
  IF($AA$36&lt;&gt;"",LEFT( AA$36, FIND(",",AA$36)-1) &amp; "=" &amp; $AH340 &amp; RIGHT( AA$36, LEN(AA$36) + 1 - FIND(",",AA$36)),""))),
IF(scriv!P302&lt;&gt;"", LEFT( scriv!P302, FIND(",",scriv!P302)-1) &amp; "=" &amp; $AH340 &amp; RIGHT( scriv!P302, LEN(scriv!P302) + 1 - FIND(",",scriv!P302)),
LEFT( AA$37, FIND(",",AA$37)-1) &amp; "=" &amp; $AH340 &amp; RIGHT( AA$37, LEN(AA$37) + 1 - FIND(",",AA$37))))</f>
        <v>drawClose=,1.2</v>
      </c>
      <c r="AB340" s="167" t="str">
        <f t="shared" si="210"/>
        <v>noTitle</v>
      </c>
      <c r="AC340" s="167"/>
      <c r="AD340" s="45"/>
      <c r="AE340" s="168"/>
      <c r="AF340" s="169">
        <f>IF(D340="",scriv!B302,"")</f>
        <v>0</v>
      </c>
      <c r="AG340" s="170" t="str">
        <f t="shared" si="217"/>
        <v/>
      </c>
      <c r="AH340" s="169" t="str">
        <f t="shared" si="218"/>
        <v/>
      </c>
      <c r="AI340" s="169" t="str">
        <f t="shared" si="219"/>
        <v/>
      </c>
      <c r="AJ340" s="86">
        <f>ROUNDDOWN( (LEN(scriv!B302)+1) / 2, 0 )</f>
        <v>0</v>
      </c>
      <c r="AK340" s="82">
        <f t="shared" si="220"/>
        <v>0</v>
      </c>
      <c r="AL340" s="82" t="str">
        <f t="shared" si="221"/>
        <v>-</v>
      </c>
      <c r="AM340" s="82" t="str">
        <f t="shared" si="222"/>
        <v>-</v>
      </c>
      <c r="AN340" s="82" t="str">
        <f t="shared" si="223"/>
        <v>-</v>
      </c>
      <c r="AO340" s="82" t="str">
        <f t="shared" si="224"/>
        <v>-</v>
      </c>
      <c r="AP340" s="82" t="str">
        <f t="shared" si="225"/>
        <v>-</v>
      </c>
      <c r="AQ340" s="82" t="str">
        <f t="shared" si="226"/>
        <v>-</v>
      </c>
      <c r="AR340" s="82" t="str">
        <f t="shared" si="227"/>
        <v>-</v>
      </c>
      <c r="AT340" s="82">
        <f t="shared" si="228"/>
        <v>10</v>
      </c>
      <c r="AU340" s="82" t="str">
        <f ca="1">IF(    MAX(OFFSET(AL340,0,0,MATCH("-",AL340:AL$638,0))) = 0,"",
IFERROR(MAX(OFFSET(AL340,0,0,MATCH("-",AL340:AL$638,0))),""))</f>
        <v/>
      </c>
      <c r="AV340" s="82" t="str">
        <f ca="1">IF(    MAX(OFFSET(AM340,0,0,MATCH("-",AM340:AM$638,0))) = 0,"",
IFERROR(MAX(OFFSET(AM340,0,0,MATCH("-",AM340:AM$638,0))),""))</f>
        <v/>
      </c>
      <c r="AW340" s="82" t="str">
        <f ca="1">IF(    MAX(OFFSET(AN340,0,0,MATCH("-",AN340:AN$638,0))) = 0,"",
IFERROR(MAX(OFFSET(AN340,0,0,MATCH("-",AN340:AN$638,0))),""))</f>
        <v/>
      </c>
      <c r="AX340" s="82" t="str">
        <f ca="1">IF(    MAX(OFFSET(AO340,0,0,MATCH("-",AO340:AO$638,0))) = 0,"",
IFERROR(MAX(OFFSET(AO340,0,0,MATCH("-",AO340:AO$638,0))),""))</f>
        <v/>
      </c>
      <c r="AY340" s="82" t="str">
        <f ca="1">IF(    MAX(OFFSET(AP340,0,0,MATCH("-",AP340:AP$638,0))) = 0,"",
IFERROR(MAX(OFFSET(AP340,0,0,MATCH("-",AP340:AP$638,0))),""))</f>
        <v/>
      </c>
      <c r="AZ340" s="82" t="str">
        <f ca="1">IF(    MAX(OFFSET(AQ340,0,0,MATCH("-",AQ340:AQ$638,0))) = 0,"",
IFERROR(MAX(OFFSET(AQ340,0,0,MATCH("-",AQ340:AQ$638,0))),""))</f>
        <v/>
      </c>
      <c r="BA340" s="82" t="str">
        <f ca="1">IF(    MAX(OFFSET(AR340,0,0,MATCH("-",AR340:AR$638,0))) = 0,"",
IFERROR(MAX(OFFSET(AR340,0,0,MATCH("-",AR340:AR$638,0))),""))</f>
        <v/>
      </c>
      <c r="BB340" s="112">
        <f t="shared" ca="1" si="229"/>
        <v>-198</v>
      </c>
      <c r="BC340" s="111" t="str">
        <f t="shared" ca="1" si="230"/>
        <v>Radius</v>
      </c>
      <c r="BD340" s="112">
        <f t="shared" ca="1" si="231"/>
        <v>0</v>
      </c>
      <c r="BE340" s="111">
        <f t="shared" ca="1" si="232"/>
        <v>200</v>
      </c>
      <c r="BF340" s="113" t="e">
        <f t="shared" ca="1" si="233"/>
        <v>#VALUE!</v>
      </c>
      <c r="BG340" s="113" t="e">
        <f t="shared" ca="1" si="234"/>
        <v>#VALUE!</v>
      </c>
      <c r="BH340" s="112">
        <f t="shared" ca="1" si="235"/>
        <v>2000</v>
      </c>
      <c r="BI340" s="112">
        <f t="shared" ca="1" si="236"/>
        <v>200</v>
      </c>
      <c r="BJ340" s="157"/>
      <c r="BK340" s="157"/>
      <c r="BL340" s="158" t="str">
        <f>scriv!AI302</f>
        <v/>
      </c>
      <c r="BM340" s="157"/>
      <c r="BN340" s="157" t="str">
        <f t="shared" si="237"/>
        <v>node</v>
      </c>
      <c r="BO340" s="157"/>
      <c r="BP340" s="159">
        <f t="shared" ca="1" si="238"/>
        <v>0</v>
      </c>
      <c r="BQ340" s="159">
        <f t="shared" ca="1" si="239"/>
        <v>0</v>
      </c>
      <c r="BR340" s="159">
        <f t="shared" si="240"/>
        <v>1</v>
      </c>
      <c r="BS340" s="159" t="str">
        <f t="shared" si="241"/>
        <v>symbol</v>
      </c>
      <c r="BT340" s="157" t="str">
        <f ca="1">IF(scriv!V302&lt;&gt;"",scriv!V302,
IF(E340="",IFERROR(VLOOKUP(BL340,$AH$40:$BT$638,39,FALSE),$BT$36),
$BT$37))</f>
        <v>NodeSquare</v>
      </c>
      <c r="BU340" s="166">
        <f t="shared" ca="1" si="242"/>
        <v>2000</v>
      </c>
      <c r="BV340" s="166">
        <f t="shared" ca="1" si="243"/>
        <v>200</v>
      </c>
      <c r="BW340" s="166">
        <f t="shared" ca="1" si="244"/>
        <v>0</v>
      </c>
      <c r="BX340" s="166">
        <f t="shared" ca="1" si="245"/>
        <v>0</v>
      </c>
      <c r="BY340" s="180" t="str">
        <f t="shared" si="246"/>
        <v/>
      </c>
      <c r="BZ340" s="180" t="str">
        <f t="shared" si="247"/>
        <v/>
      </c>
      <c r="CA340" s="81" t="str">
        <f>IF(scriv!E302&lt;&gt;"",scriv!E302,"")</f>
        <v/>
      </c>
      <c r="CB340" s="82">
        <f t="shared" si="212"/>
        <v>0</v>
      </c>
      <c r="CC340" s="82">
        <f t="shared" si="248"/>
        <v>0</v>
      </c>
      <c r="CD340" s="82" t="str">
        <f t="shared" si="249"/>
        <v>-</v>
      </c>
      <c r="CE340" s="82" t="str">
        <f t="shared" si="250"/>
        <v>-</v>
      </c>
      <c r="CF340" s="82" t="str">
        <f t="shared" si="251"/>
        <v>-</v>
      </c>
      <c r="CG340" s="82" t="str">
        <f t="shared" si="252"/>
        <v>-</v>
      </c>
      <c r="CH340" s="82" t="str">
        <f t="shared" si="253"/>
        <v>-</v>
      </c>
      <c r="CI340" s="82" t="str">
        <f t="shared" si="254"/>
        <v>-</v>
      </c>
      <c r="CJ340" s="82" t="str">
        <f t="shared" si="255"/>
        <v>-</v>
      </c>
      <c r="CK340" s="82" t="str">
        <f t="shared" si="256"/>
        <v>-</v>
      </c>
    </row>
    <row r="341" spans="1:89" s="82" customFormat="1" ht="18" customHeight="1">
      <c r="A341" s="81" t="str">
        <f>scriv!AH303</f>
        <v/>
      </c>
      <c r="B341" s="81" t="str">
        <f>IF(scriv!D303&lt;&gt;"",scriv!D303,"")</f>
        <v/>
      </c>
      <c r="C341" s="81" t="str">
        <f>IF( scriv!AL303&lt;&gt;"", IF(D341&lt;&gt;"","connection ","")&amp;scriv!AL303,IF(D341&lt;&gt;"","connection",""))</f>
        <v/>
      </c>
      <c r="D341" s="82" t="str">
        <f>scriv!AJ303</f>
        <v/>
      </c>
      <c r="E341" s="82" t="str">
        <f>scriv!AK303</f>
        <v/>
      </c>
      <c r="F341" s="156">
        <f>ROW()</f>
        <v>341</v>
      </c>
      <c r="I341" s="81" t="str">
        <f>IF(scriv!AA303&lt;&gt;"",scriv!AA303,J341)</f>
        <v/>
      </c>
      <c r="J341" s="81" t="str">
        <f>IF(scriv!AB303&lt;&gt;"",scriv!AB303,"")</f>
        <v/>
      </c>
      <c r="K341" s="82" t="str">
        <f t="shared" si="213"/>
        <v>none</v>
      </c>
      <c r="L341" s="82" t="str">
        <f t="shared" si="214"/>
        <v>+++&amp;speakTT=</v>
      </c>
      <c r="M341" s="82" t="str">
        <f t="shared" si="211"/>
        <v>OpenClose</v>
      </c>
      <c r="N341" s="82" t="str">
        <f t="shared" si="215"/>
        <v/>
      </c>
      <c r="O341" s="119" t="str">
        <f t="shared" si="216"/>
        <v/>
      </c>
      <c r="P341" s="81" t="str">
        <f>IF(scriv!I303&lt;&gt;"",scriv!I303,"")</f>
        <v/>
      </c>
      <c r="Q341" s="81" t="str">
        <f>IF(scriv!J303&lt;&gt;"",scriv!J303,"")</f>
        <v/>
      </c>
      <c r="R341" s="81">
        <f>IF(scriv!K303&lt;&gt;"",scriv!K303,
IF(I341&lt;&gt;"",1,$R$36))</f>
        <v>0</v>
      </c>
      <c r="S341" s="81" t="str">
        <f>IF(scriv!L303&lt;&gt;"",scriv!L303,
IF(scriv!AB303&lt;&gt;"",$S$36,"none"))</f>
        <v>none</v>
      </c>
      <c r="T341" s="81" t="str">
        <f>IF(scriv!Q303&lt;&gt;"",scriv!Q303,"")</f>
        <v/>
      </c>
      <c r="U341" s="81" t="str">
        <f>IF(scriv!R303&lt;&gt;"",scriv!R303,"")</f>
        <v/>
      </c>
      <c r="V341" s="81" t="str">
        <f>IF(scriv!S303&lt;&gt;"",scriv!S303,"")</f>
        <v/>
      </c>
      <c r="W341" s="81" t="str">
        <f>IF(scriv!T303&lt;&gt;"",scriv!T303,"")</f>
        <v/>
      </c>
      <c r="X341" s="81" t="str">
        <f>IF($E341="",
( IF(scriv!AD303&lt;&gt;"", LEFT( scriv!AD303, FIND(",",scriv!AD303)-1) &amp; "=" &amp; $AH341 &amp; RIGHT( scriv!AD303, LEN(scriv!AD303) + 1 - FIND(",",scriv!AD303)),
  IF($X$36&lt;&gt;"",LEFT( X$36, FIND(",",X$36)-1) &amp; "=" &amp; $AH341 &amp; RIGHT( X$36, LEN(X$36) + 1 - FIND(",",X$36)),""))),
IF(scriv!M303&lt;&gt;"", LEFT( scriv!M303, FIND(",",scriv!M303)-1) &amp; "=" &amp; $AH341 &amp; RIGHT( scriv!M303, LEN(scriv!M303) + 1 - FIND(",",scriv!M303)),
LEFT( X$37, FIND(",",X$37)-1) &amp; "=" &amp; $AH341 &amp; RIGHT( X$37, LEN(X$37) + 1 - FIND(",",X$37))))</f>
        <v>fadeOn=,0.6</v>
      </c>
      <c r="Y341" s="81" t="str">
        <f>IF($E341="",
( IF(scriv!AE303&lt;&gt;"", LEFT( scriv!AE303, FIND(",",scriv!AE303)-1) &amp; "=" &amp; $AH341 &amp; RIGHT( scriv!AE303, LEN(scriv!AE303) + 1 - FIND(",",scriv!AE303)),
  IF($Y$36&lt;&gt;"",LEFT( Y$36, FIND(",",Y$36)-1) &amp; "=" &amp; $AH341 &amp; RIGHT( Y$36, LEN(Y$36) + 1 - FIND(",",Y$36)),""))),
IF(scriv!N303&lt;&gt;"", LEFT( scriv!N303, FIND(",",scriv!N303)-1) &amp; "=" &amp; $AH341 &amp; RIGHT( scriv!N303, LEN(scriv!N303) + 1 - FIND(",",scriv!N303)),
LEFT( Y$37, FIND(",",Y$37)-1) &amp; "=" &amp; $AH341 &amp; RIGHT( Y$37, LEN(Y$37) + 1 - FIND(",",Y$37))))</f>
        <v>fadeOff=,0.6</v>
      </c>
      <c r="Z341" s="81" t="str">
        <f>IF($E341="",
( IF(scriv!AF303&lt;&gt;"", LEFT( scriv!AF303, FIND(",",scriv!AF303)-1) &amp; "=" &amp; $AH341 &amp; RIGHT( scriv!AF303, LEN(scriv!AF303) + 1 - FIND(",",scriv!AF303)),
  IF($Z$36&lt;&gt;"",LEFT( Z$36, FIND(",",Z$36)-1) &amp; "=" &amp; $AH341 &amp; RIGHT( Z$36, LEN(Z$36) + 1 - FIND(",",Z$36)),""))),
IF(scriv!O303&lt;&gt;"", LEFT( scriv!O303, FIND(",",scriv!O303)-1) &amp; "=" &amp; $AH341 &amp; RIGHT( scriv!O303, LEN(scriv!O303) + 1 - FIND(",",scriv!O303)),
LEFT( Z$37, FIND(",",Z$37)-1) &amp; "=" &amp; $AH341 &amp; RIGHT( Z$37, LEN(Z$37) + 1 - FIND(",",Z$37))))</f>
        <v>drawOpen=,1.2</v>
      </c>
      <c r="AA341" s="81" t="str">
        <f>IF($E341="",
( IF(scriv!AG303&lt;&gt;"", LEFT( scriv!AG303, FIND(",",scriv!AG303)-1) &amp; "=" &amp; $AH341 &amp; RIGHT( scriv!AG303, LEN(scriv!AG303) + 1 - FIND(",",scriv!AG303)),
  IF($AA$36&lt;&gt;"",LEFT( AA$36, FIND(",",AA$36)-1) &amp; "=" &amp; $AH341 &amp; RIGHT( AA$36, LEN(AA$36) + 1 - FIND(",",AA$36)),""))),
IF(scriv!P303&lt;&gt;"", LEFT( scriv!P303, FIND(",",scriv!P303)-1) &amp; "=" &amp; $AH341 &amp; RIGHT( scriv!P303, LEN(scriv!P303) + 1 - FIND(",",scriv!P303)),
LEFT( AA$37, FIND(",",AA$37)-1) &amp; "=" &amp; $AH341 &amp; RIGHT( AA$37, LEN(AA$37) + 1 - FIND(",",AA$37))))</f>
        <v>drawClose=,1.2</v>
      </c>
      <c r="AB341" s="167" t="str">
        <f t="shared" si="210"/>
        <v>noTitle</v>
      </c>
      <c r="AC341" s="167"/>
      <c r="AD341" s="45"/>
      <c r="AE341" s="168"/>
      <c r="AF341" s="169">
        <f>IF(D341="",scriv!B303,"")</f>
        <v>0</v>
      </c>
      <c r="AG341" s="170" t="str">
        <f t="shared" si="217"/>
        <v/>
      </c>
      <c r="AH341" s="169" t="str">
        <f t="shared" si="218"/>
        <v/>
      </c>
      <c r="AI341" s="169" t="str">
        <f t="shared" si="219"/>
        <v/>
      </c>
      <c r="AJ341" s="86">
        <f>ROUNDDOWN( (LEN(scriv!B303)+1) / 2, 0 )</f>
        <v>0</v>
      </c>
      <c r="AK341" s="82">
        <f t="shared" si="220"/>
        <v>0</v>
      </c>
      <c r="AL341" s="82" t="str">
        <f t="shared" si="221"/>
        <v>-</v>
      </c>
      <c r="AM341" s="82" t="str">
        <f t="shared" si="222"/>
        <v>-</v>
      </c>
      <c r="AN341" s="82" t="str">
        <f t="shared" si="223"/>
        <v>-</v>
      </c>
      <c r="AO341" s="82" t="str">
        <f t="shared" si="224"/>
        <v>-</v>
      </c>
      <c r="AP341" s="82" t="str">
        <f t="shared" si="225"/>
        <v>-</v>
      </c>
      <c r="AQ341" s="82" t="str">
        <f t="shared" si="226"/>
        <v>-</v>
      </c>
      <c r="AR341" s="82" t="str">
        <f t="shared" si="227"/>
        <v>-</v>
      </c>
      <c r="AT341" s="82">
        <f t="shared" si="228"/>
        <v>10</v>
      </c>
      <c r="AU341" s="82" t="str">
        <f ca="1">IF(    MAX(OFFSET(AL341,0,0,MATCH("-",AL341:AL$638,0))) = 0,"",
IFERROR(MAX(OFFSET(AL341,0,0,MATCH("-",AL341:AL$638,0))),""))</f>
        <v/>
      </c>
      <c r="AV341" s="82" t="str">
        <f ca="1">IF(    MAX(OFFSET(AM341,0,0,MATCH("-",AM341:AM$638,0))) = 0,"",
IFERROR(MAX(OFFSET(AM341,0,0,MATCH("-",AM341:AM$638,0))),""))</f>
        <v/>
      </c>
      <c r="AW341" s="82" t="str">
        <f ca="1">IF(    MAX(OFFSET(AN341,0,0,MATCH("-",AN341:AN$638,0))) = 0,"",
IFERROR(MAX(OFFSET(AN341,0,0,MATCH("-",AN341:AN$638,0))),""))</f>
        <v/>
      </c>
      <c r="AX341" s="82" t="str">
        <f ca="1">IF(    MAX(OFFSET(AO341,0,0,MATCH("-",AO341:AO$638,0))) = 0,"",
IFERROR(MAX(OFFSET(AO341,0,0,MATCH("-",AO341:AO$638,0))),""))</f>
        <v/>
      </c>
      <c r="AY341" s="82" t="str">
        <f ca="1">IF(    MAX(OFFSET(AP341,0,0,MATCH("-",AP341:AP$638,0))) = 0,"",
IFERROR(MAX(OFFSET(AP341,0,0,MATCH("-",AP341:AP$638,0))),""))</f>
        <v/>
      </c>
      <c r="AZ341" s="82" t="str">
        <f ca="1">IF(    MAX(OFFSET(AQ341,0,0,MATCH("-",AQ341:AQ$638,0))) = 0,"",
IFERROR(MAX(OFFSET(AQ341,0,0,MATCH("-",AQ341:AQ$638,0))),""))</f>
        <v/>
      </c>
      <c r="BA341" s="82" t="str">
        <f ca="1">IF(    MAX(OFFSET(AR341,0,0,MATCH("-",AR341:AR$638,0))) = 0,"",
IFERROR(MAX(OFFSET(AR341,0,0,MATCH("-",AR341:AR$638,0))),""))</f>
        <v/>
      </c>
      <c r="BB341" s="112">
        <f t="shared" ca="1" si="229"/>
        <v>-198</v>
      </c>
      <c r="BC341" s="111" t="str">
        <f t="shared" ca="1" si="230"/>
        <v>Radius</v>
      </c>
      <c r="BD341" s="112">
        <f t="shared" ca="1" si="231"/>
        <v>0</v>
      </c>
      <c r="BE341" s="111">
        <f t="shared" ca="1" si="232"/>
        <v>200</v>
      </c>
      <c r="BF341" s="113" t="e">
        <f t="shared" ca="1" si="233"/>
        <v>#VALUE!</v>
      </c>
      <c r="BG341" s="113" t="e">
        <f t="shared" ca="1" si="234"/>
        <v>#VALUE!</v>
      </c>
      <c r="BH341" s="112">
        <f t="shared" ca="1" si="235"/>
        <v>2000</v>
      </c>
      <c r="BI341" s="112">
        <f t="shared" ca="1" si="236"/>
        <v>200</v>
      </c>
      <c r="BJ341" s="157"/>
      <c r="BK341" s="157"/>
      <c r="BL341" s="158" t="str">
        <f>scriv!AI303</f>
        <v/>
      </c>
      <c r="BM341" s="157"/>
      <c r="BN341" s="157" t="str">
        <f t="shared" si="237"/>
        <v>node</v>
      </c>
      <c r="BO341" s="157"/>
      <c r="BP341" s="159">
        <f t="shared" ca="1" si="238"/>
        <v>0</v>
      </c>
      <c r="BQ341" s="159">
        <f t="shared" ca="1" si="239"/>
        <v>0</v>
      </c>
      <c r="BR341" s="159">
        <f t="shared" si="240"/>
        <v>1</v>
      </c>
      <c r="BS341" s="159" t="str">
        <f t="shared" si="241"/>
        <v>symbol</v>
      </c>
      <c r="BT341" s="157" t="str">
        <f ca="1">IF(scriv!V303&lt;&gt;"",scriv!V303,
IF(E341="",IFERROR(VLOOKUP(BL341,$AH$40:$BT$638,39,FALSE),$BT$36),
$BT$37))</f>
        <v>NodeSquare</v>
      </c>
      <c r="BU341" s="166">
        <f t="shared" ca="1" si="242"/>
        <v>2000</v>
      </c>
      <c r="BV341" s="166">
        <f t="shared" ca="1" si="243"/>
        <v>200</v>
      </c>
      <c r="BW341" s="166">
        <f t="shared" ca="1" si="244"/>
        <v>0</v>
      </c>
      <c r="BX341" s="166">
        <f t="shared" ca="1" si="245"/>
        <v>0</v>
      </c>
      <c r="BY341" s="180" t="str">
        <f t="shared" si="246"/>
        <v/>
      </c>
      <c r="BZ341" s="180" t="str">
        <f t="shared" si="247"/>
        <v/>
      </c>
      <c r="CA341" s="81" t="str">
        <f>IF(scriv!E303&lt;&gt;"",scriv!E303,"")</f>
        <v/>
      </c>
      <c r="CB341" s="82">
        <f t="shared" si="212"/>
        <v>0</v>
      </c>
      <c r="CC341" s="82">
        <f t="shared" si="248"/>
        <v>0</v>
      </c>
      <c r="CD341" s="82" t="str">
        <f t="shared" si="249"/>
        <v>-</v>
      </c>
      <c r="CE341" s="82" t="str">
        <f t="shared" si="250"/>
        <v>-</v>
      </c>
      <c r="CF341" s="82" t="str">
        <f t="shared" si="251"/>
        <v>-</v>
      </c>
      <c r="CG341" s="82" t="str">
        <f t="shared" si="252"/>
        <v>-</v>
      </c>
      <c r="CH341" s="82" t="str">
        <f t="shared" si="253"/>
        <v>-</v>
      </c>
      <c r="CI341" s="82" t="str">
        <f t="shared" si="254"/>
        <v>-</v>
      </c>
      <c r="CJ341" s="82" t="str">
        <f t="shared" si="255"/>
        <v>-</v>
      </c>
      <c r="CK341" s="82" t="str">
        <f t="shared" si="256"/>
        <v>-</v>
      </c>
    </row>
    <row r="342" spans="1:89" s="82" customFormat="1" ht="18" customHeight="1">
      <c r="A342" s="81" t="str">
        <f>scriv!AH304</f>
        <v/>
      </c>
      <c r="B342" s="81" t="str">
        <f>IF(scriv!D304&lt;&gt;"",scriv!D304,"")</f>
        <v/>
      </c>
      <c r="C342" s="81" t="str">
        <f>IF( scriv!AL304&lt;&gt;"", IF(D342&lt;&gt;"","connection ","")&amp;scriv!AL304,IF(D342&lt;&gt;"","connection",""))</f>
        <v/>
      </c>
      <c r="D342" s="82" t="str">
        <f>scriv!AJ304</f>
        <v/>
      </c>
      <c r="E342" s="82" t="str">
        <f>scriv!AK304</f>
        <v/>
      </c>
      <c r="F342" s="156">
        <f>ROW()</f>
        <v>342</v>
      </c>
      <c r="I342" s="81" t="str">
        <f>IF(scriv!AA304&lt;&gt;"",scriv!AA304,J342)</f>
        <v/>
      </c>
      <c r="J342" s="81" t="str">
        <f>IF(scriv!AB304&lt;&gt;"",scriv!AB304,"")</f>
        <v/>
      </c>
      <c r="K342" s="82" t="str">
        <f t="shared" si="213"/>
        <v>none</v>
      </c>
      <c r="L342" s="82" t="str">
        <f t="shared" si="214"/>
        <v>+++&amp;speakTT=</v>
      </c>
      <c r="M342" s="82" t="str">
        <f t="shared" si="211"/>
        <v>OpenClose</v>
      </c>
      <c r="N342" s="82" t="str">
        <f t="shared" si="215"/>
        <v/>
      </c>
      <c r="O342" s="119" t="str">
        <f t="shared" si="216"/>
        <v/>
      </c>
      <c r="P342" s="81" t="str">
        <f>IF(scriv!I304&lt;&gt;"",scriv!I304,"")</f>
        <v/>
      </c>
      <c r="Q342" s="81" t="str">
        <f>IF(scriv!J304&lt;&gt;"",scriv!J304,"")</f>
        <v/>
      </c>
      <c r="R342" s="81">
        <f>IF(scriv!K304&lt;&gt;"",scriv!K304,
IF(I342&lt;&gt;"",1,$R$36))</f>
        <v>0</v>
      </c>
      <c r="S342" s="81" t="str">
        <f>IF(scriv!L304&lt;&gt;"",scriv!L304,
IF(scriv!AB304&lt;&gt;"",$S$36,"none"))</f>
        <v>none</v>
      </c>
      <c r="T342" s="81" t="str">
        <f>IF(scriv!Q304&lt;&gt;"",scriv!Q304,"")</f>
        <v/>
      </c>
      <c r="U342" s="81" t="str">
        <f>IF(scriv!R304&lt;&gt;"",scriv!R304,"")</f>
        <v/>
      </c>
      <c r="V342" s="81" t="str">
        <f>IF(scriv!S304&lt;&gt;"",scriv!S304,"")</f>
        <v/>
      </c>
      <c r="W342" s="81" t="str">
        <f>IF(scriv!T304&lt;&gt;"",scriv!T304,"")</f>
        <v/>
      </c>
      <c r="X342" s="81" t="str">
        <f>IF($E342="",
( IF(scriv!AD304&lt;&gt;"", LEFT( scriv!AD304, FIND(",",scriv!AD304)-1) &amp; "=" &amp; $AH342 &amp; RIGHT( scriv!AD304, LEN(scriv!AD304) + 1 - FIND(",",scriv!AD304)),
  IF($X$36&lt;&gt;"",LEFT( X$36, FIND(",",X$36)-1) &amp; "=" &amp; $AH342 &amp; RIGHT( X$36, LEN(X$36) + 1 - FIND(",",X$36)),""))),
IF(scriv!M304&lt;&gt;"", LEFT( scriv!M304, FIND(",",scriv!M304)-1) &amp; "=" &amp; $AH342 &amp; RIGHT( scriv!M304, LEN(scriv!M304) + 1 - FIND(",",scriv!M304)),
LEFT( X$37, FIND(",",X$37)-1) &amp; "=" &amp; $AH342 &amp; RIGHT( X$37, LEN(X$37) + 1 - FIND(",",X$37))))</f>
        <v>fadeOn=,0.6</v>
      </c>
      <c r="Y342" s="81" t="str">
        <f>IF($E342="",
( IF(scriv!AE304&lt;&gt;"", LEFT( scriv!AE304, FIND(",",scriv!AE304)-1) &amp; "=" &amp; $AH342 &amp; RIGHT( scriv!AE304, LEN(scriv!AE304) + 1 - FIND(",",scriv!AE304)),
  IF($Y$36&lt;&gt;"",LEFT( Y$36, FIND(",",Y$36)-1) &amp; "=" &amp; $AH342 &amp; RIGHT( Y$36, LEN(Y$36) + 1 - FIND(",",Y$36)),""))),
IF(scriv!N304&lt;&gt;"", LEFT( scriv!N304, FIND(",",scriv!N304)-1) &amp; "=" &amp; $AH342 &amp; RIGHT( scriv!N304, LEN(scriv!N304) + 1 - FIND(",",scriv!N304)),
LEFT( Y$37, FIND(",",Y$37)-1) &amp; "=" &amp; $AH342 &amp; RIGHT( Y$37, LEN(Y$37) + 1 - FIND(",",Y$37))))</f>
        <v>fadeOff=,0.6</v>
      </c>
      <c r="Z342" s="81" t="str">
        <f>IF($E342="",
( IF(scriv!AF304&lt;&gt;"", LEFT( scriv!AF304, FIND(",",scriv!AF304)-1) &amp; "=" &amp; $AH342 &amp; RIGHT( scriv!AF304, LEN(scriv!AF304) + 1 - FIND(",",scriv!AF304)),
  IF($Z$36&lt;&gt;"",LEFT( Z$36, FIND(",",Z$36)-1) &amp; "=" &amp; $AH342 &amp; RIGHT( Z$36, LEN(Z$36) + 1 - FIND(",",Z$36)),""))),
IF(scriv!O304&lt;&gt;"", LEFT( scriv!O304, FIND(",",scriv!O304)-1) &amp; "=" &amp; $AH342 &amp; RIGHT( scriv!O304, LEN(scriv!O304) + 1 - FIND(",",scriv!O304)),
LEFT( Z$37, FIND(",",Z$37)-1) &amp; "=" &amp; $AH342 &amp; RIGHT( Z$37, LEN(Z$37) + 1 - FIND(",",Z$37))))</f>
        <v>drawOpen=,1.2</v>
      </c>
      <c r="AA342" s="81" t="str">
        <f>IF($E342="",
( IF(scriv!AG304&lt;&gt;"", LEFT( scriv!AG304, FIND(",",scriv!AG304)-1) &amp; "=" &amp; $AH342 &amp; RIGHT( scriv!AG304, LEN(scriv!AG304) + 1 - FIND(",",scriv!AG304)),
  IF($AA$36&lt;&gt;"",LEFT( AA$36, FIND(",",AA$36)-1) &amp; "=" &amp; $AH342 &amp; RIGHT( AA$36, LEN(AA$36) + 1 - FIND(",",AA$36)),""))),
IF(scriv!P304&lt;&gt;"", LEFT( scriv!P304, FIND(",",scriv!P304)-1) &amp; "=" &amp; $AH342 &amp; RIGHT( scriv!P304, LEN(scriv!P304) + 1 - FIND(",",scriv!P304)),
LEFT( AA$37, FIND(",",AA$37)-1) &amp; "=" &amp; $AH342 &amp; RIGHT( AA$37, LEN(AA$37) + 1 - FIND(",",AA$37))))</f>
        <v>drawClose=,1.2</v>
      </c>
      <c r="AB342" s="167" t="str">
        <f t="shared" si="210"/>
        <v>noTitle</v>
      </c>
      <c r="AC342" s="167"/>
      <c r="AD342" s="45"/>
      <c r="AE342" s="168"/>
      <c r="AF342" s="169">
        <f>IF(D342="",scriv!B304,"")</f>
        <v>0</v>
      </c>
      <c r="AG342" s="170" t="str">
        <f t="shared" si="217"/>
        <v/>
      </c>
      <c r="AH342" s="169" t="str">
        <f t="shared" si="218"/>
        <v/>
      </c>
      <c r="AI342" s="169" t="str">
        <f t="shared" si="219"/>
        <v/>
      </c>
      <c r="AJ342" s="86">
        <f>ROUNDDOWN( (LEN(scriv!B304)+1) / 2, 0 )</f>
        <v>0</v>
      </c>
      <c r="AK342" s="82">
        <f t="shared" si="220"/>
        <v>0</v>
      </c>
      <c r="AL342" s="82" t="str">
        <f t="shared" si="221"/>
        <v>-</v>
      </c>
      <c r="AM342" s="82" t="str">
        <f t="shared" si="222"/>
        <v>-</v>
      </c>
      <c r="AN342" s="82" t="str">
        <f t="shared" si="223"/>
        <v>-</v>
      </c>
      <c r="AO342" s="82" t="str">
        <f t="shared" si="224"/>
        <v>-</v>
      </c>
      <c r="AP342" s="82" t="str">
        <f t="shared" si="225"/>
        <v>-</v>
      </c>
      <c r="AQ342" s="82" t="str">
        <f t="shared" si="226"/>
        <v>-</v>
      </c>
      <c r="AR342" s="82" t="str">
        <f t="shared" si="227"/>
        <v>-</v>
      </c>
      <c r="AT342" s="82">
        <f t="shared" si="228"/>
        <v>10</v>
      </c>
      <c r="AU342" s="82" t="str">
        <f ca="1">IF(    MAX(OFFSET(AL342,0,0,MATCH("-",AL342:AL$638,0))) = 0,"",
IFERROR(MAX(OFFSET(AL342,0,0,MATCH("-",AL342:AL$638,0))),""))</f>
        <v/>
      </c>
      <c r="AV342" s="82" t="str">
        <f ca="1">IF(    MAX(OFFSET(AM342,0,0,MATCH("-",AM342:AM$638,0))) = 0,"",
IFERROR(MAX(OFFSET(AM342,0,0,MATCH("-",AM342:AM$638,0))),""))</f>
        <v/>
      </c>
      <c r="AW342" s="82" t="str">
        <f ca="1">IF(    MAX(OFFSET(AN342,0,0,MATCH("-",AN342:AN$638,0))) = 0,"",
IFERROR(MAX(OFFSET(AN342,0,0,MATCH("-",AN342:AN$638,0))),""))</f>
        <v/>
      </c>
      <c r="AX342" s="82" t="str">
        <f ca="1">IF(    MAX(OFFSET(AO342,0,0,MATCH("-",AO342:AO$638,0))) = 0,"",
IFERROR(MAX(OFFSET(AO342,0,0,MATCH("-",AO342:AO$638,0))),""))</f>
        <v/>
      </c>
      <c r="AY342" s="82" t="str">
        <f ca="1">IF(    MAX(OFFSET(AP342,0,0,MATCH("-",AP342:AP$638,0))) = 0,"",
IFERROR(MAX(OFFSET(AP342,0,0,MATCH("-",AP342:AP$638,0))),""))</f>
        <v/>
      </c>
      <c r="AZ342" s="82" t="str">
        <f ca="1">IF(    MAX(OFFSET(AQ342,0,0,MATCH("-",AQ342:AQ$638,0))) = 0,"",
IFERROR(MAX(OFFSET(AQ342,0,0,MATCH("-",AQ342:AQ$638,0))),""))</f>
        <v/>
      </c>
      <c r="BA342" s="82" t="str">
        <f ca="1">IF(    MAX(OFFSET(AR342,0,0,MATCH("-",AR342:AR$638,0))) = 0,"",
IFERROR(MAX(OFFSET(AR342,0,0,MATCH("-",AR342:AR$638,0))),""))</f>
        <v/>
      </c>
      <c r="BB342" s="112">
        <f t="shared" ca="1" si="229"/>
        <v>-198</v>
      </c>
      <c r="BC342" s="111" t="str">
        <f t="shared" ca="1" si="230"/>
        <v>Radius</v>
      </c>
      <c r="BD342" s="112">
        <f t="shared" ca="1" si="231"/>
        <v>0</v>
      </c>
      <c r="BE342" s="111">
        <f t="shared" ca="1" si="232"/>
        <v>200</v>
      </c>
      <c r="BF342" s="113" t="e">
        <f t="shared" ca="1" si="233"/>
        <v>#VALUE!</v>
      </c>
      <c r="BG342" s="113" t="e">
        <f t="shared" ca="1" si="234"/>
        <v>#VALUE!</v>
      </c>
      <c r="BH342" s="112">
        <f t="shared" ca="1" si="235"/>
        <v>2000</v>
      </c>
      <c r="BI342" s="112">
        <f t="shared" ca="1" si="236"/>
        <v>200</v>
      </c>
      <c r="BJ342" s="157"/>
      <c r="BK342" s="157"/>
      <c r="BL342" s="158" t="str">
        <f>scriv!AI304</f>
        <v/>
      </c>
      <c r="BM342" s="157"/>
      <c r="BN342" s="157" t="str">
        <f t="shared" si="237"/>
        <v>node</v>
      </c>
      <c r="BO342" s="157"/>
      <c r="BP342" s="159">
        <f t="shared" ca="1" si="238"/>
        <v>0</v>
      </c>
      <c r="BQ342" s="159">
        <f t="shared" ca="1" si="239"/>
        <v>0</v>
      </c>
      <c r="BR342" s="159">
        <f t="shared" si="240"/>
        <v>1</v>
      </c>
      <c r="BS342" s="159" t="str">
        <f t="shared" si="241"/>
        <v>symbol</v>
      </c>
      <c r="BT342" s="157" t="str">
        <f ca="1">IF(scriv!V304&lt;&gt;"",scriv!V304,
IF(E342="",IFERROR(VLOOKUP(BL342,$AH$40:$BT$638,39,FALSE),$BT$36),
$BT$37))</f>
        <v>NodeSquare</v>
      </c>
      <c r="BU342" s="166">
        <f t="shared" ca="1" si="242"/>
        <v>2000</v>
      </c>
      <c r="BV342" s="166">
        <f t="shared" ca="1" si="243"/>
        <v>200</v>
      </c>
      <c r="BW342" s="166">
        <f t="shared" ca="1" si="244"/>
        <v>0</v>
      </c>
      <c r="BX342" s="166">
        <f t="shared" ca="1" si="245"/>
        <v>0</v>
      </c>
      <c r="BY342" s="180" t="str">
        <f t="shared" si="246"/>
        <v/>
      </c>
      <c r="BZ342" s="180" t="str">
        <f t="shared" si="247"/>
        <v/>
      </c>
      <c r="CA342" s="81" t="str">
        <f>IF(scriv!E304&lt;&gt;"",scriv!E304,"")</f>
        <v/>
      </c>
      <c r="CB342" s="82">
        <f t="shared" si="212"/>
        <v>0</v>
      </c>
      <c r="CC342" s="82">
        <f t="shared" si="248"/>
        <v>0</v>
      </c>
      <c r="CD342" s="82" t="str">
        <f t="shared" si="249"/>
        <v>-</v>
      </c>
      <c r="CE342" s="82" t="str">
        <f t="shared" si="250"/>
        <v>-</v>
      </c>
      <c r="CF342" s="82" t="str">
        <f t="shared" si="251"/>
        <v>-</v>
      </c>
      <c r="CG342" s="82" t="str">
        <f t="shared" si="252"/>
        <v>-</v>
      </c>
      <c r="CH342" s="82" t="str">
        <f t="shared" si="253"/>
        <v>-</v>
      </c>
      <c r="CI342" s="82" t="str">
        <f t="shared" si="254"/>
        <v>-</v>
      </c>
      <c r="CJ342" s="82" t="str">
        <f t="shared" si="255"/>
        <v>-</v>
      </c>
      <c r="CK342" s="82" t="str">
        <f t="shared" si="256"/>
        <v>-</v>
      </c>
    </row>
    <row r="343" spans="1:89" s="82" customFormat="1" ht="18" customHeight="1">
      <c r="A343" s="81" t="str">
        <f>scriv!AH305</f>
        <v/>
      </c>
      <c r="B343" s="81" t="str">
        <f>IF(scriv!D305&lt;&gt;"",scriv!D305,"")</f>
        <v/>
      </c>
      <c r="C343" s="81" t="str">
        <f>IF( scriv!AL305&lt;&gt;"", IF(D343&lt;&gt;"","connection ","")&amp;scriv!AL305,IF(D343&lt;&gt;"","connection",""))</f>
        <v/>
      </c>
      <c r="D343" s="82" t="str">
        <f>scriv!AJ305</f>
        <v/>
      </c>
      <c r="E343" s="82" t="str">
        <f>scriv!AK305</f>
        <v/>
      </c>
      <c r="F343" s="156">
        <f>ROW()</f>
        <v>343</v>
      </c>
      <c r="I343" s="81" t="str">
        <f>IF(scriv!AA305&lt;&gt;"",scriv!AA305,J343)</f>
        <v/>
      </c>
      <c r="J343" s="81" t="str">
        <f>IF(scriv!AB305&lt;&gt;"",scriv!AB305,"")</f>
        <v/>
      </c>
      <c r="K343" s="82" t="str">
        <f t="shared" si="213"/>
        <v>none</v>
      </c>
      <c r="L343" s="82" t="str">
        <f t="shared" si="214"/>
        <v>+++&amp;speakTT=</v>
      </c>
      <c r="M343" s="82" t="str">
        <f t="shared" si="211"/>
        <v>OpenClose</v>
      </c>
      <c r="N343" s="82" t="str">
        <f t="shared" si="215"/>
        <v/>
      </c>
      <c r="O343" s="119" t="str">
        <f t="shared" si="216"/>
        <v/>
      </c>
      <c r="P343" s="81" t="str">
        <f>IF(scriv!I305&lt;&gt;"",scriv!I305,"")</f>
        <v/>
      </c>
      <c r="Q343" s="81" t="str">
        <f>IF(scriv!J305&lt;&gt;"",scriv!J305,"")</f>
        <v/>
      </c>
      <c r="R343" s="81">
        <f>IF(scriv!K305&lt;&gt;"",scriv!K305,
IF(I343&lt;&gt;"",1,$R$36))</f>
        <v>0</v>
      </c>
      <c r="S343" s="81" t="str">
        <f>IF(scriv!L305&lt;&gt;"",scriv!L305,
IF(scriv!AB305&lt;&gt;"",$S$36,"none"))</f>
        <v>none</v>
      </c>
      <c r="T343" s="81" t="str">
        <f>IF(scriv!Q305&lt;&gt;"",scriv!Q305,"")</f>
        <v/>
      </c>
      <c r="U343" s="81" t="str">
        <f>IF(scriv!R305&lt;&gt;"",scriv!R305,"")</f>
        <v/>
      </c>
      <c r="V343" s="81" t="str">
        <f>IF(scriv!S305&lt;&gt;"",scriv!S305,"")</f>
        <v/>
      </c>
      <c r="W343" s="81" t="str">
        <f>IF(scriv!T305&lt;&gt;"",scriv!T305,"")</f>
        <v/>
      </c>
      <c r="X343" s="81" t="str">
        <f>IF($E343="",
( IF(scriv!AD305&lt;&gt;"", LEFT( scriv!AD305, FIND(",",scriv!AD305)-1) &amp; "=" &amp; $AH343 &amp; RIGHT( scriv!AD305, LEN(scriv!AD305) + 1 - FIND(",",scriv!AD305)),
  IF($X$36&lt;&gt;"",LEFT( X$36, FIND(",",X$36)-1) &amp; "=" &amp; $AH343 &amp; RIGHT( X$36, LEN(X$36) + 1 - FIND(",",X$36)),""))),
IF(scriv!M305&lt;&gt;"", LEFT( scriv!M305, FIND(",",scriv!M305)-1) &amp; "=" &amp; $AH343 &amp; RIGHT( scriv!M305, LEN(scriv!M305) + 1 - FIND(",",scriv!M305)),
LEFT( X$37, FIND(",",X$37)-1) &amp; "=" &amp; $AH343 &amp; RIGHT( X$37, LEN(X$37) + 1 - FIND(",",X$37))))</f>
        <v>fadeOn=,0.6</v>
      </c>
      <c r="Y343" s="81" t="str">
        <f>IF($E343="",
( IF(scriv!AE305&lt;&gt;"", LEFT( scriv!AE305, FIND(",",scriv!AE305)-1) &amp; "=" &amp; $AH343 &amp; RIGHT( scriv!AE305, LEN(scriv!AE305) + 1 - FIND(",",scriv!AE305)),
  IF($Y$36&lt;&gt;"",LEFT( Y$36, FIND(",",Y$36)-1) &amp; "=" &amp; $AH343 &amp; RIGHT( Y$36, LEN(Y$36) + 1 - FIND(",",Y$36)),""))),
IF(scriv!N305&lt;&gt;"", LEFT( scriv!N305, FIND(",",scriv!N305)-1) &amp; "=" &amp; $AH343 &amp; RIGHT( scriv!N305, LEN(scriv!N305) + 1 - FIND(",",scriv!N305)),
LEFT( Y$37, FIND(",",Y$37)-1) &amp; "=" &amp; $AH343 &amp; RIGHT( Y$37, LEN(Y$37) + 1 - FIND(",",Y$37))))</f>
        <v>fadeOff=,0.6</v>
      </c>
      <c r="Z343" s="81" t="str">
        <f>IF($E343="",
( IF(scriv!AF305&lt;&gt;"", LEFT( scriv!AF305, FIND(",",scriv!AF305)-1) &amp; "=" &amp; $AH343 &amp; RIGHT( scriv!AF305, LEN(scriv!AF305) + 1 - FIND(",",scriv!AF305)),
  IF($Z$36&lt;&gt;"",LEFT( Z$36, FIND(",",Z$36)-1) &amp; "=" &amp; $AH343 &amp; RIGHT( Z$36, LEN(Z$36) + 1 - FIND(",",Z$36)),""))),
IF(scriv!O305&lt;&gt;"", LEFT( scriv!O305, FIND(",",scriv!O305)-1) &amp; "=" &amp; $AH343 &amp; RIGHT( scriv!O305, LEN(scriv!O305) + 1 - FIND(",",scriv!O305)),
LEFT( Z$37, FIND(",",Z$37)-1) &amp; "=" &amp; $AH343 &amp; RIGHT( Z$37, LEN(Z$37) + 1 - FIND(",",Z$37))))</f>
        <v>drawOpen=,1.2</v>
      </c>
      <c r="AA343" s="81" t="str">
        <f>IF($E343="",
( IF(scriv!AG305&lt;&gt;"", LEFT( scriv!AG305, FIND(",",scriv!AG305)-1) &amp; "=" &amp; $AH343 &amp; RIGHT( scriv!AG305, LEN(scriv!AG305) + 1 - FIND(",",scriv!AG305)),
  IF($AA$36&lt;&gt;"",LEFT( AA$36, FIND(",",AA$36)-1) &amp; "=" &amp; $AH343 &amp; RIGHT( AA$36, LEN(AA$36) + 1 - FIND(",",AA$36)),""))),
IF(scriv!P305&lt;&gt;"", LEFT( scriv!P305, FIND(",",scriv!P305)-1) &amp; "=" &amp; $AH343 &amp; RIGHT( scriv!P305, LEN(scriv!P305) + 1 - FIND(",",scriv!P305)),
LEFT( AA$37, FIND(",",AA$37)-1) &amp; "=" &amp; $AH343 &amp; RIGHT( AA$37, LEN(AA$37) + 1 - FIND(",",AA$37))))</f>
        <v>drawClose=,1.2</v>
      </c>
      <c r="AB343" s="167" t="str">
        <f t="shared" si="210"/>
        <v>noTitle</v>
      </c>
      <c r="AC343" s="167"/>
      <c r="AD343" s="45"/>
      <c r="AE343" s="168"/>
      <c r="AF343" s="169">
        <f>IF(D343="",scriv!B305,"")</f>
        <v>0</v>
      </c>
      <c r="AG343" s="170" t="str">
        <f t="shared" si="217"/>
        <v/>
      </c>
      <c r="AH343" s="169" t="str">
        <f t="shared" si="218"/>
        <v/>
      </c>
      <c r="AI343" s="169" t="str">
        <f t="shared" si="219"/>
        <v/>
      </c>
      <c r="AJ343" s="86">
        <f>ROUNDDOWN( (LEN(scriv!B305)+1) / 2, 0 )</f>
        <v>0</v>
      </c>
      <c r="AK343" s="82">
        <f t="shared" si="220"/>
        <v>0</v>
      </c>
      <c r="AL343" s="82" t="str">
        <f t="shared" si="221"/>
        <v>-</v>
      </c>
      <c r="AM343" s="82" t="str">
        <f t="shared" si="222"/>
        <v>-</v>
      </c>
      <c r="AN343" s="82" t="str">
        <f t="shared" si="223"/>
        <v>-</v>
      </c>
      <c r="AO343" s="82" t="str">
        <f t="shared" si="224"/>
        <v>-</v>
      </c>
      <c r="AP343" s="82" t="str">
        <f t="shared" si="225"/>
        <v>-</v>
      </c>
      <c r="AQ343" s="82" t="str">
        <f t="shared" si="226"/>
        <v>-</v>
      </c>
      <c r="AR343" s="82" t="str">
        <f t="shared" si="227"/>
        <v>-</v>
      </c>
      <c r="AT343" s="82">
        <f t="shared" si="228"/>
        <v>10</v>
      </c>
      <c r="AU343" s="82" t="str">
        <f ca="1">IF(    MAX(OFFSET(AL343,0,0,MATCH("-",AL343:AL$638,0))) = 0,"",
IFERROR(MAX(OFFSET(AL343,0,0,MATCH("-",AL343:AL$638,0))),""))</f>
        <v/>
      </c>
      <c r="AV343" s="82" t="str">
        <f ca="1">IF(    MAX(OFFSET(AM343,0,0,MATCH("-",AM343:AM$638,0))) = 0,"",
IFERROR(MAX(OFFSET(AM343,0,0,MATCH("-",AM343:AM$638,0))),""))</f>
        <v/>
      </c>
      <c r="AW343" s="82" t="str">
        <f ca="1">IF(    MAX(OFFSET(AN343,0,0,MATCH("-",AN343:AN$638,0))) = 0,"",
IFERROR(MAX(OFFSET(AN343,0,0,MATCH("-",AN343:AN$638,0))),""))</f>
        <v/>
      </c>
      <c r="AX343" s="82" t="str">
        <f ca="1">IF(    MAX(OFFSET(AO343,0,0,MATCH("-",AO343:AO$638,0))) = 0,"",
IFERROR(MAX(OFFSET(AO343,0,0,MATCH("-",AO343:AO$638,0))),""))</f>
        <v/>
      </c>
      <c r="AY343" s="82" t="str">
        <f ca="1">IF(    MAX(OFFSET(AP343,0,0,MATCH("-",AP343:AP$638,0))) = 0,"",
IFERROR(MAX(OFFSET(AP343,0,0,MATCH("-",AP343:AP$638,0))),""))</f>
        <v/>
      </c>
      <c r="AZ343" s="82" t="str">
        <f ca="1">IF(    MAX(OFFSET(AQ343,0,0,MATCH("-",AQ343:AQ$638,0))) = 0,"",
IFERROR(MAX(OFFSET(AQ343,0,0,MATCH("-",AQ343:AQ$638,0))),""))</f>
        <v/>
      </c>
      <c r="BA343" s="82" t="str">
        <f ca="1">IF(    MAX(OFFSET(AR343,0,0,MATCH("-",AR343:AR$638,0))) = 0,"",
IFERROR(MAX(OFFSET(AR343,0,0,MATCH("-",AR343:AR$638,0))),""))</f>
        <v/>
      </c>
      <c r="BB343" s="112">
        <f t="shared" ca="1" si="229"/>
        <v>-198</v>
      </c>
      <c r="BC343" s="111" t="str">
        <f t="shared" ca="1" si="230"/>
        <v>Radius</v>
      </c>
      <c r="BD343" s="112">
        <f t="shared" ca="1" si="231"/>
        <v>0</v>
      </c>
      <c r="BE343" s="111">
        <f t="shared" ca="1" si="232"/>
        <v>200</v>
      </c>
      <c r="BF343" s="113" t="e">
        <f t="shared" ca="1" si="233"/>
        <v>#VALUE!</v>
      </c>
      <c r="BG343" s="113" t="e">
        <f t="shared" ca="1" si="234"/>
        <v>#VALUE!</v>
      </c>
      <c r="BH343" s="112">
        <f t="shared" ca="1" si="235"/>
        <v>2000</v>
      </c>
      <c r="BI343" s="112">
        <f t="shared" ca="1" si="236"/>
        <v>200</v>
      </c>
      <c r="BJ343" s="157"/>
      <c r="BK343" s="157"/>
      <c r="BL343" s="158" t="str">
        <f>scriv!AI305</f>
        <v/>
      </c>
      <c r="BM343" s="157"/>
      <c r="BN343" s="157" t="str">
        <f t="shared" si="237"/>
        <v>node</v>
      </c>
      <c r="BO343" s="157"/>
      <c r="BP343" s="159">
        <f t="shared" ca="1" si="238"/>
        <v>0</v>
      </c>
      <c r="BQ343" s="159">
        <f t="shared" ca="1" si="239"/>
        <v>0</v>
      </c>
      <c r="BR343" s="159">
        <f t="shared" si="240"/>
        <v>1</v>
      </c>
      <c r="BS343" s="159" t="str">
        <f t="shared" si="241"/>
        <v>symbol</v>
      </c>
      <c r="BT343" s="157" t="str">
        <f ca="1">IF(scriv!V305&lt;&gt;"",scriv!V305,
IF(E343="",IFERROR(VLOOKUP(BL343,$AH$40:$BT$638,39,FALSE),$BT$36),
$BT$37))</f>
        <v>NodeSquare</v>
      </c>
      <c r="BU343" s="166">
        <f t="shared" ca="1" si="242"/>
        <v>2000</v>
      </c>
      <c r="BV343" s="166">
        <f t="shared" ca="1" si="243"/>
        <v>200</v>
      </c>
      <c r="BW343" s="166">
        <f t="shared" ca="1" si="244"/>
        <v>0</v>
      </c>
      <c r="BX343" s="166">
        <f t="shared" ca="1" si="245"/>
        <v>0</v>
      </c>
      <c r="BY343" s="180" t="str">
        <f t="shared" si="246"/>
        <v/>
      </c>
      <c r="BZ343" s="180" t="str">
        <f t="shared" si="247"/>
        <v/>
      </c>
      <c r="CA343" s="81" t="str">
        <f>IF(scriv!E305&lt;&gt;"",scriv!E305,"")</f>
        <v/>
      </c>
      <c r="CB343" s="82">
        <f t="shared" si="212"/>
        <v>0</v>
      </c>
      <c r="CC343" s="82">
        <f t="shared" si="248"/>
        <v>0</v>
      </c>
      <c r="CD343" s="82" t="str">
        <f t="shared" si="249"/>
        <v>-</v>
      </c>
      <c r="CE343" s="82" t="str">
        <f t="shared" si="250"/>
        <v>-</v>
      </c>
      <c r="CF343" s="82" t="str">
        <f t="shared" si="251"/>
        <v>-</v>
      </c>
      <c r="CG343" s="82" t="str">
        <f t="shared" si="252"/>
        <v>-</v>
      </c>
      <c r="CH343" s="82" t="str">
        <f t="shared" si="253"/>
        <v>-</v>
      </c>
      <c r="CI343" s="82" t="str">
        <f t="shared" si="254"/>
        <v>-</v>
      </c>
      <c r="CJ343" s="82" t="str">
        <f t="shared" si="255"/>
        <v>-</v>
      </c>
      <c r="CK343" s="82" t="str">
        <f t="shared" si="256"/>
        <v>-</v>
      </c>
    </row>
    <row r="344" spans="1:89" s="82" customFormat="1" ht="18" customHeight="1">
      <c r="A344" s="81" t="str">
        <f>scriv!AH306</f>
        <v/>
      </c>
      <c r="B344" s="81" t="str">
        <f>IF(scriv!D306&lt;&gt;"",scriv!D306,"")</f>
        <v/>
      </c>
      <c r="C344" s="81" t="str">
        <f>IF( scriv!AL306&lt;&gt;"", IF(D344&lt;&gt;"","connection ","")&amp;scriv!AL306,IF(D344&lt;&gt;"","connection",""))</f>
        <v/>
      </c>
      <c r="D344" s="82" t="str">
        <f>scriv!AJ306</f>
        <v/>
      </c>
      <c r="E344" s="82" t="str">
        <f>scriv!AK306</f>
        <v/>
      </c>
      <c r="F344" s="156">
        <f>ROW()</f>
        <v>344</v>
      </c>
      <c r="I344" s="81" t="str">
        <f>IF(scriv!AA306&lt;&gt;"",scriv!AA306,J344)</f>
        <v/>
      </c>
      <c r="J344" s="81" t="str">
        <f>IF(scriv!AB306&lt;&gt;"",scriv!AB306,"")</f>
        <v/>
      </c>
      <c r="K344" s="82" t="str">
        <f t="shared" si="213"/>
        <v>none</v>
      </c>
      <c r="L344" s="82" t="str">
        <f t="shared" si="214"/>
        <v>+++&amp;speakTT=</v>
      </c>
      <c r="M344" s="82" t="str">
        <f t="shared" si="211"/>
        <v>OpenClose</v>
      </c>
      <c r="N344" s="82" t="str">
        <f t="shared" si="215"/>
        <v/>
      </c>
      <c r="O344" s="119" t="str">
        <f t="shared" si="216"/>
        <v/>
      </c>
      <c r="P344" s="81" t="str">
        <f>IF(scriv!I306&lt;&gt;"",scriv!I306,"")</f>
        <v/>
      </c>
      <c r="Q344" s="81" t="str">
        <f>IF(scriv!J306&lt;&gt;"",scriv!J306,"")</f>
        <v/>
      </c>
      <c r="R344" s="81">
        <f>IF(scriv!K306&lt;&gt;"",scriv!K306,
IF(I344&lt;&gt;"",1,$R$36))</f>
        <v>0</v>
      </c>
      <c r="S344" s="81" t="str">
        <f>IF(scriv!L306&lt;&gt;"",scriv!L306,
IF(scriv!AB306&lt;&gt;"",$S$36,"none"))</f>
        <v>none</v>
      </c>
      <c r="T344" s="81" t="str">
        <f>IF(scriv!Q306&lt;&gt;"",scriv!Q306,"")</f>
        <v/>
      </c>
      <c r="U344" s="81" t="str">
        <f>IF(scriv!R306&lt;&gt;"",scriv!R306,"")</f>
        <v/>
      </c>
      <c r="V344" s="81" t="str">
        <f>IF(scriv!S306&lt;&gt;"",scriv!S306,"")</f>
        <v/>
      </c>
      <c r="W344" s="81" t="str">
        <f>IF(scriv!T306&lt;&gt;"",scriv!T306,"")</f>
        <v/>
      </c>
      <c r="X344" s="81" t="str">
        <f>IF($E344="",
( IF(scriv!AD306&lt;&gt;"", LEFT( scriv!AD306, FIND(",",scriv!AD306)-1) &amp; "=" &amp; $AH344 &amp; RIGHT( scriv!AD306, LEN(scriv!AD306) + 1 - FIND(",",scriv!AD306)),
  IF($X$36&lt;&gt;"",LEFT( X$36, FIND(",",X$36)-1) &amp; "=" &amp; $AH344 &amp; RIGHT( X$36, LEN(X$36) + 1 - FIND(",",X$36)),""))),
IF(scriv!M306&lt;&gt;"", LEFT( scriv!M306, FIND(",",scriv!M306)-1) &amp; "=" &amp; $AH344 &amp; RIGHT( scriv!M306, LEN(scriv!M306) + 1 - FIND(",",scriv!M306)),
LEFT( X$37, FIND(",",X$37)-1) &amp; "=" &amp; $AH344 &amp; RIGHT( X$37, LEN(X$37) + 1 - FIND(",",X$37))))</f>
        <v>fadeOn=,0.6</v>
      </c>
      <c r="Y344" s="81" t="str">
        <f>IF($E344="",
( IF(scriv!AE306&lt;&gt;"", LEFT( scriv!AE306, FIND(",",scriv!AE306)-1) &amp; "=" &amp; $AH344 &amp; RIGHT( scriv!AE306, LEN(scriv!AE306) + 1 - FIND(",",scriv!AE306)),
  IF($Y$36&lt;&gt;"",LEFT( Y$36, FIND(",",Y$36)-1) &amp; "=" &amp; $AH344 &amp; RIGHT( Y$36, LEN(Y$36) + 1 - FIND(",",Y$36)),""))),
IF(scriv!N306&lt;&gt;"", LEFT( scriv!N306, FIND(",",scriv!N306)-1) &amp; "=" &amp; $AH344 &amp; RIGHT( scriv!N306, LEN(scriv!N306) + 1 - FIND(",",scriv!N306)),
LEFT( Y$37, FIND(",",Y$37)-1) &amp; "=" &amp; $AH344 &amp; RIGHT( Y$37, LEN(Y$37) + 1 - FIND(",",Y$37))))</f>
        <v>fadeOff=,0.6</v>
      </c>
      <c r="Z344" s="81" t="str">
        <f>IF($E344="",
( IF(scriv!AF306&lt;&gt;"", LEFT( scriv!AF306, FIND(",",scriv!AF306)-1) &amp; "=" &amp; $AH344 &amp; RIGHT( scriv!AF306, LEN(scriv!AF306) + 1 - FIND(",",scriv!AF306)),
  IF($Z$36&lt;&gt;"",LEFT( Z$36, FIND(",",Z$36)-1) &amp; "=" &amp; $AH344 &amp; RIGHT( Z$36, LEN(Z$36) + 1 - FIND(",",Z$36)),""))),
IF(scriv!O306&lt;&gt;"", LEFT( scriv!O306, FIND(",",scriv!O306)-1) &amp; "=" &amp; $AH344 &amp; RIGHT( scriv!O306, LEN(scriv!O306) + 1 - FIND(",",scriv!O306)),
LEFT( Z$37, FIND(",",Z$37)-1) &amp; "=" &amp; $AH344 &amp; RIGHT( Z$37, LEN(Z$37) + 1 - FIND(",",Z$37))))</f>
        <v>drawOpen=,1.2</v>
      </c>
      <c r="AA344" s="81" t="str">
        <f>IF($E344="",
( IF(scriv!AG306&lt;&gt;"", LEFT( scriv!AG306, FIND(",",scriv!AG306)-1) &amp; "=" &amp; $AH344 &amp; RIGHT( scriv!AG306, LEN(scriv!AG306) + 1 - FIND(",",scriv!AG306)),
  IF($AA$36&lt;&gt;"",LEFT( AA$36, FIND(",",AA$36)-1) &amp; "=" &amp; $AH344 &amp; RIGHT( AA$36, LEN(AA$36) + 1 - FIND(",",AA$36)),""))),
IF(scriv!P306&lt;&gt;"", LEFT( scriv!P306, FIND(",",scriv!P306)-1) &amp; "=" &amp; $AH344 &amp; RIGHT( scriv!P306, LEN(scriv!P306) + 1 - FIND(",",scriv!P306)),
LEFT( AA$37, FIND(",",AA$37)-1) &amp; "=" &amp; $AH344 &amp; RIGHT( AA$37, LEN(AA$37) + 1 - FIND(",",AA$37))))</f>
        <v>drawClose=,1.2</v>
      </c>
      <c r="AB344" s="167" t="str">
        <f t="shared" si="210"/>
        <v>noTitle</v>
      </c>
      <c r="AC344" s="167"/>
      <c r="AD344" s="45"/>
      <c r="AE344" s="168"/>
      <c r="AF344" s="169">
        <f>IF(D344="",scriv!B306,"")</f>
        <v>0</v>
      </c>
      <c r="AG344" s="170" t="str">
        <f t="shared" si="217"/>
        <v/>
      </c>
      <c r="AH344" s="169" t="str">
        <f t="shared" si="218"/>
        <v/>
      </c>
      <c r="AI344" s="169" t="str">
        <f t="shared" si="219"/>
        <v/>
      </c>
      <c r="AJ344" s="86">
        <f>ROUNDDOWN( (LEN(scriv!B306)+1) / 2, 0 )</f>
        <v>0</v>
      </c>
      <c r="AK344" s="82">
        <f t="shared" si="220"/>
        <v>0</v>
      </c>
      <c r="AL344" s="82" t="str">
        <f t="shared" si="221"/>
        <v>-</v>
      </c>
      <c r="AM344" s="82" t="str">
        <f t="shared" si="222"/>
        <v>-</v>
      </c>
      <c r="AN344" s="82" t="str">
        <f t="shared" si="223"/>
        <v>-</v>
      </c>
      <c r="AO344" s="82" t="str">
        <f t="shared" si="224"/>
        <v>-</v>
      </c>
      <c r="AP344" s="82" t="str">
        <f t="shared" si="225"/>
        <v>-</v>
      </c>
      <c r="AQ344" s="82" t="str">
        <f t="shared" si="226"/>
        <v>-</v>
      </c>
      <c r="AR344" s="82" t="str">
        <f t="shared" si="227"/>
        <v>-</v>
      </c>
      <c r="AT344" s="82">
        <f t="shared" si="228"/>
        <v>10</v>
      </c>
      <c r="AU344" s="82" t="str">
        <f ca="1">IF(    MAX(OFFSET(AL344,0,0,MATCH("-",AL344:AL$638,0))) = 0,"",
IFERROR(MAX(OFFSET(AL344,0,0,MATCH("-",AL344:AL$638,0))),""))</f>
        <v/>
      </c>
      <c r="AV344" s="82" t="str">
        <f ca="1">IF(    MAX(OFFSET(AM344,0,0,MATCH("-",AM344:AM$638,0))) = 0,"",
IFERROR(MAX(OFFSET(AM344,0,0,MATCH("-",AM344:AM$638,0))),""))</f>
        <v/>
      </c>
      <c r="AW344" s="82" t="str">
        <f ca="1">IF(    MAX(OFFSET(AN344,0,0,MATCH("-",AN344:AN$638,0))) = 0,"",
IFERROR(MAX(OFFSET(AN344,0,0,MATCH("-",AN344:AN$638,0))),""))</f>
        <v/>
      </c>
      <c r="AX344" s="82" t="str">
        <f ca="1">IF(    MAX(OFFSET(AO344,0,0,MATCH("-",AO344:AO$638,0))) = 0,"",
IFERROR(MAX(OFFSET(AO344,0,0,MATCH("-",AO344:AO$638,0))),""))</f>
        <v/>
      </c>
      <c r="AY344" s="82" t="str">
        <f ca="1">IF(    MAX(OFFSET(AP344,0,0,MATCH("-",AP344:AP$638,0))) = 0,"",
IFERROR(MAX(OFFSET(AP344,0,0,MATCH("-",AP344:AP$638,0))),""))</f>
        <v/>
      </c>
      <c r="AZ344" s="82" t="str">
        <f ca="1">IF(    MAX(OFFSET(AQ344,0,0,MATCH("-",AQ344:AQ$638,0))) = 0,"",
IFERROR(MAX(OFFSET(AQ344,0,0,MATCH("-",AQ344:AQ$638,0))),""))</f>
        <v/>
      </c>
      <c r="BA344" s="82" t="str">
        <f ca="1">IF(    MAX(OFFSET(AR344,0,0,MATCH("-",AR344:AR$638,0))) = 0,"",
IFERROR(MAX(OFFSET(AR344,0,0,MATCH("-",AR344:AR$638,0))),""))</f>
        <v/>
      </c>
      <c r="BB344" s="112">
        <f t="shared" ca="1" si="229"/>
        <v>-198</v>
      </c>
      <c r="BC344" s="111" t="str">
        <f t="shared" ca="1" si="230"/>
        <v>Radius</v>
      </c>
      <c r="BD344" s="112">
        <f t="shared" ca="1" si="231"/>
        <v>0</v>
      </c>
      <c r="BE344" s="111">
        <f t="shared" ca="1" si="232"/>
        <v>200</v>
      </c>
      <c r="BF344" s="113" t="e">
        <f t="shared" ca="1" si="233"/>
        <v>#VALUE!</v>
      </c>
      <c r="BG344" s="113" t="e">
        <f t="shared" ca="1" si="234"/>
        <v>#VALUE!</v>
      </c>
      <c r="BH344" s="112">
        <f t="shared" ca="1" si="235"/>
        <v>2000</v>
      </c>
      <c r="BI344" s="112">
        <f t="shared" ca="1" si="236"/>
        <v>200</v>
      </c>
      <c r="BJ344" s="157"/>
      <c r="BK344" s="157"/>
      <c r="BL344" s="158" t="str">
        <f>scriv!AI306</f>
        <v/>
      </c>
      <c r="BM344" s="157"/>
      <c r="BN344" s="157" t="str">
        <f t="shared" si="237"/>
        <v>node</v>
      </c>
      <c r="BO344" s="157"/>
      <c r="BP344" s="159">
        <f t="shared" ca="1" si="238"/>
        <v>0</v>
      </c>
      <c r="BQ344" s="159">
        <f t="shared" ca="1" si="239"/>
        <v>0</v>
      </c>
      <c r="BR344" s="159">
        <f t="shared" si="240"/>
        <v>1</v>
      </c>
      <c r="BS344" s="159" t="str">
        <f t="shared" si="241"/>
        <v>symbol</v>
      </c>
      <c r="BT344" s="157" t="str">
        <f ca="1">IF(scriv!V306&lt;&gt;"",scriv!V306,
IF(E344="",IFERROR(VLOOKUP(BL344,$AH$40:$BT$638,39,FALSE),$BT$36),
$BT$37))</f>
        <v>NodeSquare</v>
      </c>
      <c r="BU344" s="166">
        <f t="shared" ca="1" si="242"/>
        <v>2000</v>
      </c>
      <c r="BV344" s="166">
        <f t="shared" ca="1" si="243"/>
        <v>200</v>
      </c>
      <c r="BW344" s="166">
        <f t="shared" ca="1" si="244"/>
        <v>0</v>
      </c>
      <c r="BX344" s="166">
        <f t="shared" ca="1" si="245"/>
        <v>0</v>
      </c>
      <c r="BY344" s="180" t="str">
        <f t="shared" si="246"/>
        <v/>
      </c>
      <c r="BZ344" s="180" t="str">
        <f t="shared" si="247"/>
        <v/>
      </c>
      <c r="CA344" s="81" t="str">
        <f>IF(scriv!E306&lt;&gt;"",scriv!E306,"")</f>
        <v/>
      </c>
      <c r="CB344" s="82">
        <f t="shared" si="212"/>
        <v>0</v>
      </c>
      <c r="CC344" s="82">
        <f t="shared" si="248"/>
        <v>0</v>
      </c>
      <c r="CD344" s="82" t="str">
        <f t="shared" si="249"/>
        <v>-</v>
      </c>
      <c r="CE344" s="82" t="str">
        <f t="shared" si="250"/>
        <v>-</v>
      </c>
      <c r="CF344" s="82" t="str">
        <f t="shared" si="251"/>
        <v>-</v>
      </c>
      <c r="CG344" s="82" t="str">
        <f t="shared" si="252"/>
        <v>-</v>
      </c>
      <c r="CH344" s="82" t="str">
        <f t="shared" si="253"/>
        <v>-</v>
      </c>
      <c r="CI344" s="82" t="str">
        <f t="shared" si="254"/>
        <v>-</v>
      </c>
      <c r="CJ344" s="82" t="str">
        <f t="shared" si="255"/>
        <v>-</v>
      </c>
      <c r="CK344" s="82" t="str">
        <f t="shared" si="256"/>
        <v>-</v>
      </c>
    </row>
    <row r="345" spans="1:89" s="82" customFormat="1" ht="18" customHeight="1">
      <c r="A345" s="81" t="str">
        <f>scriv!AH307</f>
        <v/>
      </c>
      <c r="B345" s="81" t="str">
        <f>IF(scriv!D307&lt;&gt;"",scriv!D307,"")</f>
        <v/>
      </c>
      <c r="C345" s="81" t="str">
        <f>IF( scriv!AL307&lt;&gt;"", IF(D345&lt;&gt;"","connection ","")&amp;scriv!AL307,IF(D345&lt;&gt;"","connection",""))</f>
        <v/>
      </c>
      <c r="D345" s="82" t="str">
        <f>scriv!AJ307</f>
        <v/>
      </c>
      <c r="E345" s="82" t="str">
        <f>scriv!AK307</f>
        <v/>
      </c>
      <c r="F345" s="156">
        <f>ROW()</f>
        <v>345</v>
      </c>
      <c r="I345" s="81" t="str">
        <f>IF(scriv!AA307&lt;&gt;"",scriv!AA307,J345)</f>
        <v/>
      </c>
      <c r="J345" s="81" t="str">
        <f>IF(scriv!AB307&lt;&gt;"",scriv!AB307,"")</f>
        <v/>
      </c>
      <c r="K345" s="82" t="str">
        <f t="shared" si="213"/>
        <v>none</v>
      </c>
      <c r="L345" s="82" t="str">
        <f t="shared" si="214"/>
        <v>+++&amp;speakTT=</v>
      </c>
      <c r="M345" s="82" t="str">
        <f t="shared" si="211"/>
        <v>OpenClose</v>
      </c>
      <c r="N345" s="82" t="str">
        <f t="shared" si="215"/>
        <v/>
      </c>
      <c r="O345" s="119" t="str">
        <f t="shared" si="216"/>
        <v/>
      </c>
      <c r="P345" s="81" t="str">
        <f>IF(scriv!I307&lt;&gt;"",scriv!I307,"")</f>
        <v/>
      </c>
      <c r="Q345" s="81" t="str">
        <f>IF(scriv!J307&lt;&gt;"",scriv!J307,"")</f>
        <v/>
      </c>
      <c r="R345" s="81">
        <f>IF(scriv!K307&lt;&gt;"",scriv!K307,
IF(I345&lt;&gt;"",1,$R$36))</f>
        <v>0</v>
      </c>
      <c r="S345" s="81" t="str">
        <f>IF(scriv!L307&lt;&gt;"",scriv!L307,
IF(scriv!AB307&lt;&gt;"",$S$36,"none"))</f>
        <v>none</v>
      </c>
      <c r="T345" s="81" t="str">
        <f>IF(scriv!Q307&lt;&gt;"",scriv!Q307,"")</f>
        <v/>
      </c>
      <c r="U345" s="81" t="str">
        <f>IF(scriv!R307&lt;&gt;"",scriv!R307,"")</f>
        <v/>
      </c>
      <c r="V345" s="81" t="str">
        <f>IF(scriv!S307&lt;&gt;"",scriv!S307,"")</f>
        <v/>
      </c>
      <c r="W345" s="81" t="str">
        <f>IF(scriv!T307&lt;&gt;"",scriv!T307,"")</f>
        <v/>
      </c>
      <c r="X345" s="81" t="str">
        <f>IF($E345="",
( IF(scriv!AD307&lt;&gt;"", LEFT( scriv!AD307, FIND(",",scriv!AD307)-1) &amp; "=" &amp; $AH345 &amp; RIGHT( scriv!AD307, LEN(scriv!AD307) + 1 - FIND(",",scriv!AD307)),
  IF($X$36&lt;&gt;"",LEFT( X$36, FIND(",",X$36)-1) &amp; "=" &amp; $AH345 &amp; RIGHT( X$36, LEN(X$36) + 1 - FIND(",",X$36)),""))),
IF(scriv!M307&lt;&gt;"", LEFT( scriv!M307, FIND(",",scriv!M307)-1) &amp; "=" &amp; $AH345 &amp; RIGHT( scriv!M307, LEN(scriv!M307) + 1 - FIND(",",scriv!M307)),
LEFT( X$37, FIND(",",X$37)-1) &amp; "=" &amp; $AH345 &amp; RIGHT( X$37, LEN(X$37) + 1 - FIND(",",X$37))))</f>
        <v>fadeOn=,0.6</v>
      </c>
      <c r="Y345" s="81" t="str">
        <f>IF($E345="",
( IF(scriv!AE307&lt;&gt;"", LEFT( scriv!AE307, FIND(",",scriv!AE307)-1) &amp; "=" &amp; $AH345 &amp; RIGHT( scriv!AE307, LEN(scriv!AE307) + 1 - FIND(",",scriv!AE307)),
  IF($Y$36&lt;&gt;"",LEFT( Y$36, FIND(",",Y$36)-1) &amp; "=" &amp; $AH345 &amp; RIGHT( Y$36, LEN(Y$36) + 1 - FIND(",",Y$36)),""))),
IF(scriv!N307&lt;&gt;"", LEFT( scriv!N307, FIND(",",scriv!N307)-1) &amp; "=" &amp; $AH345 &amp; RIGHT( scriv!N307, LEN(scriv!N307) + 1 - FIND(",",scriv!N307)),
LEFT( Y$37, FIND(",",Y$37)-1) &amp; "=" &amp; $AH345 &amp; RIGHT( Y$37, LEN(Y$37) + 1 - FIND(",",Y$37))))</f>
        <v>fadeOff=,0.6</v>
      </c>
      <c r="Z345" s="81" t="str">
        <f>IF($E345="",
( IF(scriv!AF307&lt;&gt;"", LEFT( scriv!AF307, FIND(",",scriv!AF307)-1) &amp; "=" &amp; $AH345 &amp; RIGHT( scriv!AF307, LEN(scriv!AF307) + 1 - FIND(",",scriv!AF307)),
  IF($Z$36&lt;&gt;"",LEFT( Z$36, FIND(",",Z$36)-1) &amp; "=" &amp; $AH345 &amp; RIGHT( Z$36, LEN(Z$36) + 1 - FIND(",",Z$36)),""))),
IF(scriv!O307&lt;&gt;"", LEFT( scriv!O307, FIND(",",scriv!O307)-1) &amp; "=" &amp; $AH345 &amp; RIGHT( scriv!O307, LEN(scriv!O307) + 1 - FIND(",",scriv!O307)),
LEFT( Z$37, FIND(",",Z$37)-1) &amp; "=" &amp; $AH345 &amp; RIGHT( Z$37, LEN(Z$37) + 1 - FIND(",",Z$37))))</f>
        <v>drawOpen=,1.2</v>
      </c>
      <c r="AA345" s="81" t="str">
        <f>IF($E345="",
( IF(scriv!AG307&lt;&gt;"", LEFT( scriv!AG307, FIND(",",scriv!AG307)-1) &amp; "=" &amp; $AH345 &amp; RIGHT( scriv!AG307, LEN(scriv!AG307) + 1 - FIND(",",scriv!AG307)),
  IF($AA$36&lt;&gt;"",LEFT( AA$36, FIND(",",AA$36)-1) &amp; "=" &amp; $AH345 &amp; RIGHT( AA$36, LEN(AA$36) + 1 - FIND(",",AA$36)),""))),
IF(scriv!P307&lt;&gt;"", LEFT( scriv!P307, FIND(",",scriv!P307)-1) &amp; "=" &amp; $AH345 &amp; RIGHT( scriv!P307, LEN(scriv!P307) + 1 - FIND(",",scriv!P307)),
LEFT( AA$37, FIND(",",AA$37)-1) &amp; "=" &amp; $AH345 &amp; RIGHT( AA$37, LEN(AA$37) + 1 - FIND(",",AA$37))))</f>
        <v>drawClose=,1.2</v>
      </c>
      <c r="AB345" s="167" t="str">
        <f t="shared" si="210"/>
        <v>noTitle</v>
      </c>
      <c r="AC345" s="167"/>
      <c r="AD345" s="45"/>
      <c r="AE345" s="168"/>
      <c r="AF345" s="169">
        <f>IF(D345="",scriv!B307,"")</f>
        <v>0</v>
      </c>
      <c r="AG345" s="170" t="str">
        <f t="shared" si="217"/>
        <v/>
      </c>
      <c r="AH345" s="169" t="str">
        <f t="shared" si="218"/>
        <v/>
      </c>
      <c r="AI345" s="169" t="str">
        <f t="shared" si="219"/>
        <v/>
      </c>
      <c r="AJ345" s="86">
        <f>ROUNDDOWN( (LEN(scriv!B307)+1) / 2, 0 )</f>
        <v>0</v>
      </c>
      <c r="AK345" s="82">
        <f t="shared" si="220"/>
        <v>0</v>
      </c>
      <c r="AL345" s="82" t="str">
        <f t="shared" si="221"/>
        <v>-</v>
      </c>
      <c r="AM345" s="82" t="str">
        <f t="shared" si="222"/>
        <v>-</v>
      </c>
      <c r="AN345" s="82" t="str">
        <f t="shared" si="223"/>
        <v>-</v>
      </c>
      <c r="AO345" s="82" t="str">
        <f t="shared" si="224"/>
        <v>-</v>
      </c>
      <c r="AP345" s="82" t="str">
        <f t="shared" si="225"/>
        <v>-</v>
      </c>
      <c r="AQ345" s="82" t="str">
        <f t="shared" si="226"/>
        <v>-</v>
      </c>
      <c r="AR345" s="82" t="str">
        <f t="shared" si="227"/>
        <v>-</v>
      </c>
      <c r="AT345" s="82">
        <f t="shared" si="228"/>
        <v>10</v>
      </c>
      <c r="AU345" s="82" t="str">
        <f ca="1">IF(    MAX(OFFSET(AL345,0,0,MATCH("-",AL345:AL$638,0))) = 0,"",
IFERROR(MAX(OFFSET(AL345,0,0,MATCH("-",AL345:AL$638,0))),""))</f>
        <v/>
      </c>
      <c r="AV345" s="82" t="str">
        <f ca="1">IF(    MAX(OFFSET(AM345,0,0,MATCH("-",AM345:AM$638,0))) = 0,"",
IFERROR(MAX(OFFSET(AM345,0,0,MATCH("-",AM345:AM$638,0))),""))</f>
        <v/>
      </c>
      <c r="AW345" s="82" t="str">
        <f ca="1">IF(    MAX(OFFSET(AN345,0,0,MATCH("-",AN345:AN$638,0))) = 0,"",
IFERROR(MAX(OFFSET(AN345,0,0,MATCH("-",AN345:AN$638,0))),""))</f>
        <v/>
      </c>
      <c r="AX345" s="82" t="str">
        <f ca="1">IF(    MAX(OFFSET(AO345,0,0,MATCH("-",AO345:AO$638,0))) = 0,"",
IFERROR(MAX(OFFSET(AO345,0,0,MATCH("-",AO345:AO$638,0))),""))</f>
        <v/>
      </c>
      <c r="AY345" s="82" t="str">
        <f ca="1">IF(    MAX(OFFSET(AP345,0,0,MATCH("-",AP345:AP$638,0))) = 0,"",
IFERROR(MAX(OFFSET(AP345,0,0,MATCH("-",AP345:AP$638,0))),""))</f>
        <v/>
      </c>
      <c r="AZ345" s="82" t="str">
        <f ca="1">IF(    MAX(OFFSET(AQ345,0,0,MATCH("-",AQ345:AQ$638,0))) = 0,"",
IFERROR(MAX(OFFSET(AQ345,0,0,MATCH("-",AQ345:AQ$638,0))),""))</f>
        <v/>
      </c>
      <c r="BA345" s="82" t="str">
        <f ca="1">IF(    MAX(OFFSET(AR345,0,0,MATCH("-",AR345:AR$638,0))) = 0,"",
IFERROR(MAX(OFFSET(AR345,0,0,MATCH("-",AR345:AR$638,0))),""))</f>
        <v/>
      </c>
      <c r="BB345" s="112">
        <f t="shared" ca="1" si="229"/>
        <v>-198</v>
      </c>
      <c r="BC345" s="111" t="str">
        <f t="shared" ca="1" si="230"/>
        <v>Radius</v>
      </c>
      <c r="BD345" s="112">
        <f t="shared" ca="1" si="231"/>
        <v>0</v>
      </c>
      <c r="BE345" s="111">
        <f t="shared" ca="1" si="232"/>
        <v>200</v>
      </c>
      <c r="BF345" s="113" t="e">
        <f t="shared" ca="1" si="233"/>
        <v>#VALUE!</v>
      </c>
      <c r="BG345" s="113" t="e">
        <f t="shared" ca="1" si="234"/>
        <v>#VALUE!</v>
      </c>
      <c r="BH345" s="112">
        <f t="shared" ca="1" si="235"/>
        <v>2000</v>
      </c>
      <c r="BI345" s="112">
        <f t="shared" ca="1" si="236"/>
        <v>200</v>
      </c>
      <c r="BJ345" s="157"/>
      <c r="BK345" s="157"/>
      <c r="BL345" s="158" t="str">
        <f>scriv!AI307</f>
        <v/>
      </c>
      <c r="BM345" s="157"/>
      <c r="BN345" s="157" t="str">
        <f t="shared" si="237"/>
        <v>node</v>
      </c>
      <c r="BO345" s="157"/>
      <c r="BP345" s="159">
        <f t="shared" ca="1" si="238"/>
        <v>0</v>
      </c>
      <c r="BQ345" s="159">
        <f t="shared" ca="1" si="239"/>
        <v>0</v>
      </c>
      <c r="BR345" s="159">
        <f t="shared" si="240"/>
        <v>1</v>
      </c>
      <c r="BS345" s="159" t="str">
        <f t="shared" si="241"/>
        <v>symbol</v>
      </c>
      <c r="BT345" s="157" t="str">
        <f ca="1">IF(scriv!V307&lt;&gt;"",scriv!V307,
IF(E345="",IFERROR(VLOOKUP(BL345,$AH$40:$BT$638,39,FALSE),$BT$36),
$BT$37))</f>
        <v>NodeSquare</v>
      </c>
      <c r="BU345" s="166">
        <f t="shared" ca="1" si="242"/>
        <v>2000</v>
      </c>
      <c r="BV345" s="166">
        <f t="shared" ca="1" si="243"/>
        <v>200</v>
      </c>
      <c r="BW345" s="166">
        <f t="shared" ca="1" si="244"/>
        <v>0</v>
      </c>
      <c r="BX345" s="166">
        <f t="shared" ca="1" si="245"/>
        <v>0</v>
      </c>
      <c r="BY345" s="180" t="str">
        <f t="shared" si="246"/>
        <v/>
      </c>
      <c r="BZ345" s="180" t="str">
        <f t="shared" si="247"/>
        <v/>
      </c>
      <c r="CA345" s="81" t="str">
        <f>IF(scriv!E307&lt;&gt;"",scriv!E307,"")</f>
        <v/>
      </c>
      <c r="CB345" s="82">
        <f t="shared" si="212"/>
        <v>0</v>
      </c>
      <c r="CC345" s="82">
        <f t="shared" si="248"/>
        <v>0</v>
      </c>
      <c r="CD345" s="82" t="str">
        <f t="shared" si="249"/>
        <v>-</v>
      </c>
      <c r="CE345" s="82" t="str">
        <f t="shared" si="250"/>
        <v>-</v>
      </c>
      <c r="CF345" s="82" t="str">
        <f t="shared" si="251"/>
        <v>-</v>
      </c>
      <c r="CG345" s="82" t="str">
        <f t="shared" si="252"/>
        <v>-</v>
      </c>
      <c r="CH345" s="82" t="str">
        <f t="shared" si="253"/>
        <v>-</v>
      </c>
      <c r="CI345" s="82" t="str">
        <f t="shared" si="254"/>
        <v>-</v>
      </c>
      <c r="CJ345" s="82" t="str">
        <f t="shared" si="255"/>
        <v>-</v>
      </c>
      <c r="CK345" s="82" t="str">
        <f t="shared" si="256"/>
        <v>-</v>
      </c>
    </row>
    <row r="346" spans="1:89" s="82" customFormat="1" ht="18" customHeight="1">
      <c r="A346" s="81" t="str">
        <f>scriv!AH308</f>
        <v/>
      </c>
      <c r="B346" s="81" t="str">
        <f>IF(scriv!D308&lt;&gt;"",scriv!D308,"")</f>
        <v/>
      </c>
      <c r="C346" s="81" t="str">
        <f>IF( scriv!AL308&lt;&gt;"", IF(D346&lt;&gt;"","connection ","")&amp;scriv!AL308,IF(D346&lt;&gt;"","connection",""))</f>
        <v/>
      </c>
      <c r="D346" s="82" t="str">
        <f>scriv!AJ308</f>
        <v/>
      </c>
      <c r="E346" s="82" t="str">
        <f>scriv!AK308</f>
        <v/>
      </c>
      <c r="F346" s="156">
        <f>ROW()</f>
        <v>346</v>
      </c>
      <c r="I346" s="81" t="str">
        <f>IF(scriv!AA308&lt;&gt;"",scriv!AA308,J346)</f>
        <v/>
      </c>
      <c r="J346" s="81" t="str">
        <f>IF(scriv!AB308&lt;&gt;"",scriv!AB308,"")</f>
        <v/>
      </c>
      <c r="K346" s="82" t="str">
        <f t="shared" si="213"/>
        <v>none</v>
      </c>
      <c r="L346" s="82" t="str">
        <f t="shared" si="214"/>
        <v>+++&amp;speakTT=</v>
      </c>
      <c r="M346" s="82" t="str">
        <f t="shared" si="211"/>
        <v>OpenClose</v>
      </c>
      <c r="N346" s="82" t="str">
        <f t="shared" si="215"/>
        <v/>
      </c>
      <c r="O346" s="119" t="str">
        <f t="shared" si="216"/>
        <v/>
      </c>
      <c r="P346" s="81" t="str">
        <f>IF(scriv!I308&lt;&gt;"",scriv!I308,"")</f>
        <v/>
      </c>
      <c r="Q346" s="81" t="str">
        <f>IF(scriv!J308&lt;&gt;"",scriv!J308,"")</f>
        <v/>
      </c>
      <c r="R346" s="81">
        <f>IF(scriv!K308&lt;&gt;"",scriv!K308,
IF(I346&lt;&gt;"",1,$R$36))</f>
        <v>0</v>
      </c>
      <c r="S346" s="81" t="str">
        <f>IF(scriv!L308&lt;&gt;"",scriv!L308,
IF(scriv!AB308&lt;&gt;"",$S$36,"none"))</f>
        <v>none</v>
      </c>
      <c r="T346" s="81" t="str">
        <f>IF(scriv!Q308&lt;&gt;"",scriv!Q308,"")</f>
        <v/>
      </c>
      <c r="U346" s="81" t="str">
        <f>IF(scriv!R308&lt;&gt;"",scriv!R308,"")</f>
        <v/>
      </c>
      <c r="V346" s="81" t="str">
        <f>IF(scriv!S308&lt;&gt;"",scriv!S308,"")</f>
        <v/>
      </c>
      <c r="W346" s="81" t="str">
        <f>IF(scriv!T308&lt;&gt;"",scriv!T308,"")</f>
        <v/>
      </c>
      <c r="X346" s="81" t="str">
        <f>IF($E346="",
( IF(scriv!AD308&lt;&gt;"", LEFT( scriv!AD308, FIND(",",scriv!AD308)-1) &amp; "=" &amp; $AH346 &amp; RIGHT( scriv!AD308, LEN(scriv!AD308) + 1 - FIND(",",scriv!AD308)),
  IF($X$36&lt;&gt;"",LEFT( X$36, FIND(",",X$36)-1) &amp; "=" &amp; $AH346 &amp; RIGHT( X$36, LEN(X$36) + 1 - FIND(",",X$36)),""))),
IF(scriv!M308&lt;&gt;"", LEFT( scriv!M308, FIND(",",scriv!M308)-1) &amp; "=" &amp; $AH346 &amp; RIGHT( scriv!M308, LEN(scriv!M308) + 1 - FIND(",",scriv!M308)),
LEFT( X$37, FIND(",",X$37)-1) &amp; "=" &amp; $AH346 &amp; RIGHT( X$37, LEN(X$37) + 1 - FIND(",",X$37))))</f>
        <v>fadeOn=,0.6</v>
      </c>
      <c r="Y346" s="81" t="str">
        <f>IF($E346="",
( IF(scriv!AE308&lt;&gt;"", LEFT( scriv!AE308, FIND(",",scriv!AE308)-1) &amp; "=" &amp; $AH346 &amp; RIGHT( scriv!AE308, LEN(scriv!AE308) + 1 - FIND(",",scriv!AE308)),
  IF($Y$36&lt;&gt;"",LEFT( Y$36, FIND(",",Y$36)-1) &amp; "=" &amp; $AH346 &amp; RIGHT( Y$36, LEN(Y$36) + 1 - FIND(",",Y$36)),""))),
IF(scriv!N308&lt;&gt;"", LEFT( scriv!N308, FIND(",",scriv!N308)-1) &amp; "=" &amp; $AH346 &amp; RIGHT( scriv!N308, LEN(scriv!N308) + 1 - FIND(",",scriv!N308)),
LEFT( Y$37, FIND(",",Y$37)-1) &amp; "=" &amp; $AH346 &amp; RIGHT( Y$37, LEN(Y$37) + 1 - FIND(",",Y$37))))</f>
        <v>fadeOff=,0.6</v>
      </c>
      <c r="Z346" s="81" t="str">
        <f>IF($E346="",
( IF(scriv!AF308&lt;&gt;"", LEFT( scriv!AF308, FIND(",",scriv!AF308)-1) &amp; "=" &amp; $AH346 &amp; RIGHT( scriv!AF308, LEN(scriv!AF308) + 1 - FIND(",",scriv!AF308)),
  IF($Z$36&lt;&gt;"",LEFT( Z$36, FIND(",",Z$36)-1) &amp; "=" &amp; $AH346 &amp; RIGHT( Z$36, LEN(Z$36) + 1 - FIND(",",Z$36)),""))),
IF(scriv!O308&lt;&gt;"", LEFT( scriv!O308, FIND(",",scriv!O308)-1) &amp; "=" &amp; $AH346 &amp; RIGHT( scriv!O308, LEN(scriv!O308) + 1 - FIND(",",scriv!O308)),
LEFT( Z$37, FIND(",",Z$37)-1) &amp; "=" &amp; $AH346 &amp; RIGHT( Z$37, LEN(Z$37) + 1 - FIND(",",Z$37))))</f>
        <v>drawOpen=,1.2</v>
      </c>
      <c r="AA346" s="81" t="str">
        <f>IF($E346="",
( IF(scriv!AG308&lt;&gt;"", LEFT( scriv!AG308, FIND(",",scriv!AG308)-1) &amp; "=" &amp; $AH346 &amp; RIGHT( scriv!AG308, LEN(scriv!AG308) + 1 - FIND(",",scriv!AG308)),
  IF($AA$36&lt;&gt;"",LEFT( AA$36, FIND(",",AA$36)-1) &amp; "=" &amp; $AH346 &amp; RIGHT( AA$36, LEN(AA$36) + 1 - FIND(",",AA$36)),""))),
IF(scriv!P308&lt;&gt;"", LEFT( scriv!P308, FIND(",",scriv!P308)-1) &amp; "=" &amp; $AH346 &amp; RIGHT( scriv!P308, LEN(scriv!P308) + 1 - FIND(",",scriv!P308)),
LEFT( AA$37, FIND(",",AA$37)-1) &amp; "=" &amp; $AH346 &amp; RIGHT( AA$37, LEN(AA$37) + 1 - FIND(",",AA$37))))</f>
        <v>drawClose=,1.2</v>
      </c>
      <c r="AB346" s="167" t="str">
        <f t="shared" si="210"/>
        <v>noTitle</v>
      </c>
      <c r="AC346" s="167"/>
      <c r="AD346" s="45"/>
      <c r="AE346" s="168"/>
      <c r="AF346" s="169">
        <f>IF(D346="",scriv!B308,"")</f>
        <v>0</v>
      </c>
      <c r="AG346" s="170" t="str">
        <f t="shared" si="217"/>
        <v/>
      </c>
      <c r="AH346" s="169" t="str">
        <f t="shared" si="218"/>
        <v/>
      </c>
      <c r="AI346" s="169" t="str">
        <f t="shared" si="219"/>
        <v/>
      </c>
      <c r="AJ346" s="86">
        <f>ROUNDDOWN( (LEN(scriv!B308)+1) / 2, 0 )</f>
        <v>0</v>
      </c>
      <c r="AK346" s="82">
        <f t="shared" si="220"/>
        <v>0</v>
      </c>
      <c r="AL346" s="82" t="str">
        <f t="shared" si="221"/>
        <v>-</v>
      </c>
      <c r="AM346" s="82" t="str">
        <f t="shared" si="222"/>
        <v>-</v>
      </c>
      <c r="AN346" s="82" t="str">
        <f t="shared" si="223"/>
        <v>-</v>
      </c>
      <c r="AO346" s="82" t="str">
        <f t="shared" si="224"/>
        <v>-</v>
      </c>
      <c r="AP346" s="82" t="str">
        <f t="shared" si="225"/>
        <v>-</v>
      </c>
      <c r="AQ346" s="82" t="str">
        <f t="shared" si="226"/>
        <v>-</v>
      </c>
      <c r="AR346" s="82" t="str">
        <f t="shared" si="227"/>
        <v>-</v>
      </c>
      <c r="AT346" s="82">
        <f t="shared" si="228"/>
        <v>10</v>
      </c>
      <c r="AU346" s="82" t="str">
        <f ca="1">IF(    MAX(OFFSET(AL346,0,0,MATCH("-",AL346:AL$638,0))) = 0,"",
IFERROR(MAX(OFFSET(AL346,0,0,MATCH("-",AL346:AL$638,0))),""))</f>
        <v/>
      </c>
      <c r="AV346" s="82" t="str">
        <f ca="1">IF(    MAX(OFFSET(AM346,0,0,MATCH("-",AM346:AM$638,0))) = 0,"",
IFERROR(MAX(OFFSET(AM346,0,0,MATCH("-",AM346:AM$638,0))),""))</f>
        <v/>
      </c>
      <c r="AW346" s="82" t="str">
        <f ca="1">IF(    MAX(OFFSET(AN346,0,0,MATCH("-",AN346:AN$638,0))) = 0,"",
IFERROR(MAX(OFFSET(AN346,0,0,MATCH("-",AN346:AN$638,0))),""))</f>
        <v/>
      </c>
      <c r="AX346" s="82" t="str">
        <f ca="1">IF(    MAX(OFFSET(AO346,0,0,MATCH("-",AO346:AO$638,0))) = 0,"",
IFERROR(MAX(OFFSET(AO346,0,0,MATCH("-",AO346:AO$638,0))),""))</f>
        <v/>
      </c>
      <c r="AY346" s="82" t="str">
        <f ca="1">IF(    MAX(OFFSET(AP346,0,0,MATCH("-",AP346:AP$638,0))) = 0,"",
IFERROR(MAX(OFFSET(AP346,0,0,MATCH("-",AP346:AP$638,0))),""))</f>
        <v/>
      </c>
      <c r="AZ346" s="82" t="str">
        <f ca="1">IF(    MAX(OFFSET(AQ346,0,0,MATCH("-",AQ346:AQ$638,0))) = 0,"",
IFERROR(MAX(OFFSET(AQ346,0,0,MATCH("-",AQ346:AQ$638,0))),""))</f>
        <v/>
      </c>
      <c r="BA346" s="82" t="str">
        <f ca="1">IF(    MAX(OFFSET(AR346,0,0,MATCH("-",AR346:AR$638,0))) = 0,"",
IFERROR(MAX(OFFSET(AR346,0,0,MATCH("-",AR346:AR$638,0))),""))</f>
        <v/>
      </c>
      <c r="BB346" s="112">
        <f t="shared" ca="1" si="229"/>
        <v>-198</v>
      </c>
      <c r="BC346" s="111" t="str">
        <f t="shared" ca="1" si="230"/>
        <v>Radius</v>
      </c>
      <c r="BD346" s="112">
        <f t="shared" ca="1" si="231"/>
        <v>0</v>
      </c>
      <c r="BE346" s="111">
        <f t="shared" ca="1" si="232"/>
        <v>200</v>
      </c>
      <c r="BF346" s="113" t="e">
        <f t="shared" ca="1" si="233"/>
        <v>#VALUE!</v>
      </c>
      <c r="BG346" s="113" t="e">
        <f t="shared" ca="1" si="234"/>
        <v>#VALUE!</v>
      </c>
      <c r="BH346" s="112">
        <f t="shared" ca="1" si="235"/>
        <v>2000</v>
      </c>
      <c r="BI346" s="112">
        <f t="shared" ca="1" si="236"/>
        <v>200</v>
      </c>
      <c r="BJ346" s="157"/>
      <c r="BK346" s="157"/>
      <c r="BL346" s="158" t="str">
        <f>scriv!AI308</f>
        <v/>
      </c>
      <c r="BM346" s="157"/>
      <c r="BN346" s="157" t="str">
        <f t="shared" si="237"/>
        <v>node</v>
      </c>
      <c r="BO346" s="157"/>
      <c r="BP346" s="159">
        <f t="shared" ca="1" si="238"/>
        <v>0</v>
      </c>
      <c r="BQ346" s="159">
        <f t="shared" ca="1" si="239"/>
        <v>0</v>
      </c>
      <c r="BR346" s="159">
        <f t="shared" si="240"/>
        <v>1</v>
      </c>
      <c r="BS346" s="159" t="str">
        <f t="shared" si="241"/>
        <v>symbol</v>
      </c>
      <c r="BT346" s="157" t="str">
        <f ca="1">IF(scriv!V308&lt;&gt;"",scriv!V308,
IF(E346="",IFERROR(VLOOKUP(BL346,$AH$40:$BT$638,39,FALSE),$BT$36),
$BT$37))</f>
        <v>NodeSquare</v>
      </c>
      <c r="BU346" s="166">
        <f t="shared" ca="1" si="242"/>
        <v>2000</v>
      </c>
      <c r="BV346" s="166">
        <f t="shared" ca="1" si="243"/>
        <v>200</v>
      </c>
      <c r="BW346" s="166">
        <f t="shared" ca="1" si="244"/>
        <v>0</v>
      </c>
      <c r="BX346" s="166">
        <f t="shared" ca="1" si="245"/>
        <v>0</v>
      </c>
      <c r="BY346" s="180" t="str">
        <f t="shared" si="246"/>
        <v/>
      </c>
      <c r="BZ346" s="180" t="str">
        <f t="shared" si="247"/>
        <v/>
      </c>
      <c r="CA346" s="81" t="str">
        <f>IF(scriv!E308&lt;&gt;"",scriv!E308,"")</f>
        <v/>
      </c>
      <c r="CB346" s="82">
        <f t="shared" si="212"/>
        <v>0</v>
      </c>
      <c r="CC346" s="82">
        <f t="shared" si="248"/>
        <v>0</v>
      </c>
      <c r="CD346" s="82" t="str">
        <f t="shared" si="249"/>
        <v>-</v>
      </c>
      <c r="CE346" s="82" t="str">
        <f t="shared" si="250"/>
        <v>-</v>
      </c>
      <c r="CF346" s="82" t="str">
        <f t="shared" si="251"/>
        <v>-</v>
      </c>
      <c r="CG346" s="82" t="str">
        <f t="shared" si="252"/>
        <v>-</v>
      </c>
      <c r="CH346" s="82" t="str">
        <f t="shared" si="253"/>
        <v>-</v>
      </c>
      <c r="CI346" s="82" t="str">
        <f t="shared" si="254"/>
        <v>-</v>
      </c>
      <c r="CJ346" s="82" t="str">
        <f t="shared" si="255"/>
        <v>-</v>
      </c>
      <c r="CK346" s="82" t="str">
        <f t="shared" si="256"/>
        <v>-</v>
      </c>
    </row>
    <row r="347" spans="1:89" s="82" customFormat="1" ht="18" customHeight="1">
      <c r="A347" s="81" t="str">
        <f>scriv!AH309</f>
        <v/>
      </c>
      <c r="B347" s="81" t="str">
        <f>IF(scriv!D309&lt;&gt;"",scriv!D309,"")</f>
        <v/>
      </c>
      <c r="C347" s="81" t="str">
        <f>IF( scriv!AL309&lt;&gt;"", IF(D347&lt;&gt;"","connection ","")&amp;scriv!AL309,IF(D347&lt;&gt;"","connection",""))</f>
        <v/>
      </c>
      <c r="D347" s="82" t="str">
        <f>scriv!AJ309</f>
        <v/>
      </c>
      <c r="E347" s="82" t="str">
        <f>scriv!AK309</f>
        <v/>
      </c>
      <c r="F347" s="156">
        <f>ROW()</f>
        <v>347</v>
      </c>
      <c r="I347" s="81" t="str">
        <f>IF(scriv!AA309&lt;&gt;"",scriv!AA309,J347)</f>
        <v/>
      </c>
      <c r="J347" s="81" t="str">
        <f>IF(scriv!AB309&lt;&gt;"",scriv!AB309,"")</f>
        <v/>
      </c>
      <c r="K347" s="82" t="str">
        <f t="shared" si="213"/>
        <v>none</v>
      </c>
      <c r="L347" s="82" t="str">
        <f t="shared" si="214"/>
        <v>+++&amp;speakTT=</v>
      </c>
      <c r="M347" s="82" t="str">
        <f t="shared" si="211"/>
        <v>OpenClose</v>
      </c>
      <c r="N347" s="82" t="str">
        <f t="shared" si="215"/>
        <v/>
      </c>
      <c r="O347" s="119" t="str">
        <f t="shared" si="216"/>
        <v/>
      </c>
      <c r="P347" s="81" t="str">
        <f>IF(scriv!I309&lt;&gt;"",scriv!I309,"")</f>
        <v/>
      </c>
      <c r="Q347" s="81" t="str">
        <f>IF(scriv!J309&lt;&gt;"",scriv!J309,"")</f>
        <v/>
      </c>
      <c r="R347" s="81">
        <f>IF(scriv!K309&lt;&gt;"",scriv!K309,
IF(I347&lt;&gt;"",1,$R$36))</f>
        <v>0</v>
      </c>
      <c r="S347" s="81" t="str">
        <f>IF(scriv!L309&lt;&gt;"",scriv!L309,
IF(scriv!AB309&lt;&gt;"",$S$36,"none"))</f>
        <v>none</v>
      </c>
      <c r="T347" s="81" t="str">
        <f>IF(scriv!Q309&lt;&gt;"",scriv!Q309,"")</f>
        <v/>
      </c>
      <c r="U347" s="81" t="str">
        <f>IF(scriv!R309&lt;&gt;"",scriv!R309,"")</f>
        <v/>
      </c>
      <c r="V347" s="81" t="str">
        <f>IF(scriv!S309&lt;&gt;"",scriv!S309,"")</f>
        <v/>
      </c>
      <c r="W347" s="81" t="str">
        <f>IF(scriv!T309&lt;&gt;"",scriv!T309,"")</f>
        <v/>
      </c>
      <c r="X347" s="81" t="str">
        <f>IF($E347="",
( IF(scriv!AD309&lt;&gt;"", LEFT( scriv!AD309, FIND(",",scriv!AD309)-1) &amp; "=" &amp; $AH347 &amp; RIGHT( scriv!AD309, LEN(scriv!AD309) + 1 - FIND(",",scriv!AD309)),
  IF($X$36&lt;&gt;"",LEFT( X$36, FIND(",",X$36)-1) &amp; "=" &amp; $AH347 &amp; RIGHT( X$36, LEN(X$36) + 1 - FIND(",",X$36)),""))),
IF(scriv!M309&lt;&gt;"", LEFT( scriv!M309, FIND(",",scriv!M309)-1) &amp; "=" &amp; $AH347 &amp; RIGHT( scriv!M309, LEN(scriv!M309) + 1 - FIND(",",scriv!M309)),
LEFT( X$37, FIND(",",X$37)-1) &amp; "=" &amp; $AH347 &amp; RIGHT( X$37, LEN(X$37) + 1 - FIND(",",X$37))))</f>
        <v>fadeOn=,0.6</v>
      </c>
      <c r="Y347" s="81" t="str">
        <f>IF($E347="",
( IF(scriv!AE309&lt;&gt;"", LEFT( scriv!AE309, FIND(",",scriv!AE309)-1) &amp; "=" &amp; $AH347 &amp; RIGHT( scriv!AE309, LEN(scriv!AE309) + 1 - FIND(",",scriv!AE309)),
  IF($Y$36&lt;&gt;"",LEFT( Y$36, FIND(",",Y$36)-1) &amp; "=" &amp; $AH347 &amp; RIGHT( Y$36, LEN(Y$36) + 1 - FIND(",",Y$36)),""))),
IF(scriv!N309&lt;&gt;"", LEFT( scriv!N309, FIND(",",scriv!N309)-1) &amp; "=" &amp; $AH347 &amp; RIGHT( scriv!N309, LEN(scriv!N309) + 1 - FIND(",",scriv!N309)),
LEFT( Y$37, FIND(",",Y$37)-1) &amp; "=" &amp; $AH347 &amp; RIGHT( Y$37, LEN(Y$37) + 1 - FIND(",",Y$37))))</f>
        <v>fadeOff=,0.6</v>
      </c>
      <c r="Z347" s="81" t="str">
        <f>IF($E347="",
( IF(scriv!AF309&lt;&gt;"", LEFT( scriv!AF309, FIND(",",scriv!AF309)-1) &amp; "=" &amp; $AH347 &amp; RIGHT( scriv!AF309, LEN(scriv!AF309) + 1 - FIND(",",scriv!AF309)),
  IF($Z$36&lt;&gt;"",LEFT( Z$36, FIND(",",Z$36)-1) &amp; "=" &amp; $AH347 &amp; RIGHT( Z$36, LEN(Z$36) + 1 - FIND(",",Z$36)),""))),
IF(scriv!O309&lt;&gt;"", LEFT( scriv!O309, FIND(",",scriv!O309)-1) &amp; "=" &amp; $AH347 &amp; RIGHT( scriv!O309, LEN(scriv!O309) + 1 - FIND(",",scriv!O309)),
LEFT( Z$37, FIND(",",Z$37)-1) &amp; "=" &amp; $AH347 &amp; RIGHT( Z$37, LEN(Z$37) + 1 - FIND(",",Z$37))))</f>
        <v>drawOpen=,1.2</v>
      </c>
      <c r="AA347" s="81" t="str">
        <f>IF($E347="",
( IF(scriv!AG309&lt;&gt;"", LEFT( scriv!AG309, FIND(",",scriv!AG309)-1) &amp; "=" &amp; $AH347 &amp; RIGHT( scriv!AG309, LEN(scriv!AG309) + 1 - FIND(",",scriv!AG309)),
  IF($AA$36&lt;&gt;"",LEFT( AA$36, FIND(",",AA$36)-1) &amp; "=" &amp; $AH347 &amp; RIGHT( AA$36, LEN(AA$36) + 1 - FIND(",",AA$36)),""))),
IF(scriv!P309&lt;&gt;"", LEFT( scriv!P309, FIND(",",scriv!P309)-1) &amp; "=" &amp; $AH347 &amp; RIGHT( scriv!P309, LEN(scriv!P309) + 1 - FIND(",",scriv!P309)),
LEFT( AA$37, FIND(",",AA$37)-1) &amp; "=" &amp; $AH347 &amp; RIGHT( AA$37, LEN(AA$37) + 1 - FIND(",",AA$37))))</f>
        <v>drawClose=,1.2</v>
      </c>
      <c r="AB347" s="167" t="str">
        <f t="shared" si="210"/>
        <v>noTitle</v>
      </c>
      <c r="AC347" s="167"/>
      <c r="AD347" s="45"/>
      <c r="AE347" s="168"/>
      <c r="AF347" s="169">
        <f>IF(D347="",scriv!B309,"")</f>
        <v>0</v>
      </c>
      <c r="AG347" s="170" t="str">
        <f t="shared" si="217"/>
        <v/>
      </c>
      <c r="AH347" s="169" t="str">
        <f t="shared" si="218"/>
        <v/>
      </c>
      <c r="AI347" s="169" t="str">
        <f t="shared" si="219"/>
        <v/>
      </c>
      <c r="AJ347" s="86">
        <f>ROUNDDOWN( (LEN(scriv!B309)+1) / 2, 0 )</f>
        <v>0</v>
      </c>
      <c r="AK347" s="82">
        <f t="shared" si="220"/>
        <v>0</v>
      </c>
      <c r="AL347" s="82" t="str">
        <f t="shared" si="221"/>
        <v>-</v>
      </c>
      <c r="AM347" s="82" t="str">
        <f t="shared" si="222"/>
        <v>-</v>
      </c>
      <c r="AN347" s="82" t="str">
        <f t="shared" si="223"/>
        <v>-</v>
      </c>
      <c r="AO347" s="82" t="str">
        <f t="shared" si="224"/>
        <v>-</v>
      </c>
      <c r="AP347" s="82" t="str">
        <f t="shared" si="225"/>
        <v>-</v>
      </c>
      <c r="AQ347" s="82" t="str">
        <f t="shared" si="226"/>
        <v>-</v>
      </c>
      <c r="AR347" s="82" t="str">
        <f t="shared" si="227"/>
        <v>-</v>
      </c>
      <c r="AT347" s="82">
        <f t="shared" si="228"/>
        <v>10</v>
      </c>
      <c r="AU347" s="82" t="str">
        <f ca="1">IF(    MAX(OFFSET(AL347,0,0,MATCH("-",AL347:AL$638,0))) = 0,"",
IFERROR(MAX(OFFSET(AL347,0,0,MATCH("-",AL347:AL$638,0))),""))</f>
        <v/>
      </c>
      <c r="AV347" s="82" t="str">
        <f ca="1">IF(    MAX(OFFSET(AM347,0,0,MATCH("-",AM347:AM$638,0))) = 0,"",
IFERROR(MAX(OFFSET(AM347,0,0,MATCH("-",AM347:AM$638,0))),""))</f>
        <v/>
      </c>
      <c r="AW347" s="82" t="str">
        <f ca="1">IF(    MAX(OFFSET(AN347,0,0,MATCH("-",AN347:AN$638,0))) = 0,"",
IFERROR(MAX(OFFSET(AN347,0,0,MATCH("-",AN347:AN$638,0))),""))</f>
        <v/>
      </c>
      <c r="AX347" s="82" t="str">
        <f ca="1">IF(    MAX(OFFSET(AO347,0,0,MATCH("-",AO347:AO$638,0))) = 0,"",
IFERROR(MAX(OFFSET(AO347,0,0,MATCH("-",AO347:AO$638,0))),""))</f>
        <v/>
      </c>
      <c r="AY347" s="82" t="str">
        <f ca="1">IF(    MAX(OFFSET(AP347,0,0,MATCH("-",AP347:AP$638,0))) = 0,"",
IFERROR(MAX(OFFSET(AP347,0,0,MATCH("-",AP347:AP$638,0))),""))</f>
        <v/>
      </c>
      <c r="AZ347" s="82" t="str">
        <f ca="1">IF(    MAX(OFFSET(AQ347,0,0,MATCH("-",AQ347:AQ$638,0))) = 0,"",
IFERROR(MAX(OFFSET(AQ347,0,0,MATCH("-",AQ347:AQ$638,0))),""))</f>
        <v/>
      </c>
      <c r="BA347" s="82" t="str">
        <f ca="1">IF(    MAX(OFFSET(AR347,0,0,MATCH("-",AR347:AR$638,0))) = 0,"",
IFERROR(MAX(OFFSET(AR347,0,0,MATCH("-",AR347:AR$638,0))),""))</f>
        <v/>
      </c>
      <c r="BB347" s="112">
        <f t="shared" ca="1" si="229"/>
        <v>-198</v>
      </c>
      <c r="BC347" s="111" t="str">
        <f t="shared" ca="1" si="230"/>
        <v>Radius</v>
      </c>
      <c r="BD347" s="112">
        <f t="shared" ca="1" si="231"/>
        <v>0</v>
      </c>
      <c r="BE347" s="111">
        <f t="shared" ca="1" si="232"/>
        <v>200</v>
      </c>
      <c r="BF347" s="113" t="e">
        <f t="shared" ca="1" si="233"/>
        <v>#VALUE!</v>
      </c>
      <c r="BG347" s="113" t="e">
        <f t="shared" ca="1" si="234"/>
        <v>#VALUE!</v>
      </c>
      <c r="BH347" s="112">
        <f t="shared" ca="1" si="235"/>
        <v>2000</v>
      </c>
      <c r="BI347" s="112">
        <f t="shared" ca="1" si="236"/>
        <v>200</v>
      </c>
      <c r="BJ347" s="157"/>
      <c r="BK347" s="157"/>
      <c r="BL347" s="158" t="str">
        <f>scriv!AI309</f>
        <v/>
      </c>
      <c r="BM347" s="157"/>
      <c r="BN347" s="157" t="str">
        <f t="shared" si="237"/>
        <v>node</v>
      </c>
      <c r="BO347" s="157"/>
      <c r="BP347" s="159">
        <f t="shared" ca="1" si="238"/>
        <v>0</v>
      </c>
      <c r="BQ347" s="159">
        <f t="shared" ca="1" si="239"/>
        <v>0</v>
      </c>
      <c r="BR347" s="159">
        <f t="shared" si="240"/>
        <v>1</v>
      </c>
      <c r="BS347" s="159" t="str">
        <f t="shared" si="241"/>
        <v>symbol</v>
      </c>
      <c r="BT347" s="157" t="str">
        <f ca="1">IF(scriv!V309&lt;&gt;"",scriv!V309,
IF(E347="",IFERROR(VLOOKUP(BL347,$AH$40:$BT$638,39,FALSE),$BT$36),
$BT$37))</f>
        <v>NodeSquare</v>
      </c>
      <c r="BU347" s="166">
        <f t="shared" ca="1" si="242"/>
        <v>2000</v>
      </c>
      <c r="BV347" s="166">
        <f t="shared" ca="1" si="243"/>
        <v>200</v>
      </c>
      <c r="BW347" s="166">
        <f t="shared" ca="1" si="244"/>
        <v>0</v>
      </c>
      <c r="BX347" s="166">
        <f t="shared" ca="1" si="245"/>
        <v>0</v>
      </c>
      <c r="BY347" s="180" t="str">
        <f t="shared" si="246"/>
        <v/>
      </c>
      <c r="BZ347" s="180" t="str">
        <f t="shared" si="247"/>
        <v/>
      </c>
      <c r="CA347" s="81" t="str">
        <f>IF(scriv!E309&lt;&gt;"",scriv!E309,"")</f>
        <v/>
      </c>
      <c r="CB347" s="82">
        <f t="shared" si="212"/>
        <v>0</v>
      </c>
      <c r="CC347" s="82">
        <f t="shared" si="248"/>
        <v>0</v>
      </c>
      <c r="CD347" s="82" t="str">
        <f t="shared" si="249"/>
        <v>-</v>
      </c>
      <c r="CE347" s="82" t="str">
        <f t="shared" si="250"/>
        <v>-</v>
      </c>
      <c r="CF347" s="82" t="str">
        <f t="shared" si="251"/>
        <v>-</v>
      </c>
      <c r="CG347" s="82" t="str">
        <f t="shared" si="252"/>
        <v>-</v>
      </c>
      <c r="CH347" s="82" t="str">
        <f t="shared" si="253"/>
        <v>-</v>
      </c>
      <c r="CI347" s="82" t="str">
        <f t="shared" si="254"/>
        <v>-</v>
      </c>
      <c r="CJ347" s="82" t="str">
        <f t="shared" si="255"/>
        <v>-</v>
      </c>
      <c r="CK347" s="82" t="str">
        <f t="shared" si="256"/>
        <v>-</v>
      </c>
    </row>
    <row r="348" spans="1:89" s="82" customFormat="1" ht="18" customHeight="1">
      <c r="A348" s="81" t="str">
        <f>scriv!AH310</f>
        <v/>
      </c>
      <c r="B348" s="81" t="str">
        <f>IF(scriv!D310&lt;&gt;"",scriv!D310,"")</f>
        <v/>
      </c>
      <c r="C348" s="81" t="str">
        <f>IF( scriv!AL310&lt;&gt;"", IF(D348&lt;&gt;"","connection ","")&amp;scriv!AL310,IF(D348&lt;&gt;"","connection",""))</f>
        <v/>
      </c>
      <c r="D348" s="82" t="str">
        <f>scriv!AJ310</f>
        <v/>
      </c>
      <c r="E348" s="82" t="str">
        <f>scriv!AK310</f>
        <v/>
      </c>
      <c r="F348" s="156">
        <f>ROW()</f>
        <v>348</v>
      </c>
      <c r="I348" s="81" t="str">
        <f>IF(scriv!AA310&lt;&gt;"",scriv!AA310,J348)</f>
        <v/>
      </c>
      <c r="J348" s="81" t="str">
        <f>IF(scriv!AB310&lt;&gt;"",scriv!AB310,"")</f>
        <v/>
      </c>
      <c r="K348" s="82" t="str">
        <f t="shared" si="213"/>
        <v>none</v>
      </c>
      <c r="L348" s="82" t="str">
        <f t="shared" si="214"/>
        <v>+++&amp;speakTT=</v>
      </c>
      <c r="M348" s="82" t="str">
        <f t="shared" si="211"/>
        <v>OpenClose</v>
      </c>
      <c r="N348" s="82" t="str">
        <f t="shared" si="215"/>
        <v/>
      </c>
      <c r="O348" s="119" t="str">
        <f t="shared" si="216"/>
        <v/>
      </c>
      <c r="P348" s="81" t="str">
        <f>IF(scriv!I310&lt;&gt;"",scriv!I310,"")</f>
        <v/>
      </c>
      <c r="Q348" s="81" t="str">
        <f>IF(scriv!J310&lt;&gt;"",scriv!J310,"")</f>
        <v/>
      </c>
      <c r="R348" s="81">
        <f>IF(scriv!K310&lt;&gt;"",scriv!K310,
IF(I348&lt;&gt;"",1,$R$36))</f>
        <v>0</v>
      </c>
      <c r="S348" s="81" t="str">
        <f>IF(scriv!L310&lt;&gt;"",scriv!L310,
IF(scriv!AB310&lt;&gt;"",$S$36,"none"))</f>
        <v>none</v>
      </c>
      <c r="T348" s="81" t="str">
        <f>IF(scriv!Q310&lt;&gt;"",scriv!Q310,"")</f>
        <v/>
      </c>
      <c r="U348" s="81" t="str">
        <f>IF(scriv!R310&lt;&gt;"",scriv!R310,"")</f>
        <v/>
      </c>
      <c r="V348" s="81" t="str">
        <f>IF(scriv!S310&lt;&gt;"",scriv!S310,"")</f>
        <v/>
      </c>
      <c r="W348" s="81" t="str">
        <f>IF(scriv!T310&lt;&gt;"",scriv!T310,"")</f>
        <v/>
      </c>
      <c r="X348" s="81" t="str">
        <f>IF($E348="",
( IF(scriv!AD310&lt;&gt;"", LEFT( scriv!AD310, FIND(",",scriv!AD310)-1) &amp; "=" &amp; $AH348 &amp; RIGHT( scriv!AD310, LEN(scriv!AD310) + 1 - FIND(",",scriv!AD310)),
  IF($X$36&lt;&gt;"",LEFT( X$36, FIND(",",X$36)-1) &amp; "=" &amp; $AH348 &amp; RIGHT( X$36, LEN(X$36) + 1 - FIND(",",X$36)),""))),
IF(scriv!M310&lt;&gt;"", LEFT( scriv!M310, FIND(",",scriv!M310)-1) &amp; "=" &amp; $AH348 &amp; RIGHT( scriv!M310, LEN(scriv!M310) + 1 - FIND(",",scriv!M310)),
LEFT( X$37, FIND(",",X$37)-1) &amp; "=" &amp; $AH348 &amp; RIGHT( X$37, LEN(X$37) + 1 - FIND(",",X$37))))</f>
        <v>fadeOn=,0.6</v>
      </c>
      <c r="Y348" s="81" t="str">
        <f>IF($E348="",
( IF(scriv!AE310&lt;&gt;"", LEFT( scriv!AE310, FIND(",",scriv!AE310)-1) &amp; "=" &amp; $AH348 &amp; RIGHT( scriv!AE310, LEN(scriv!AE310) + 1 - FIND(",",scriv!AE310)),
  IF($Y$36&lt;&gt;"",LEFT( Y$36, FIND(",",Y$36)-1) &amp; "=" &amp; $AH348 &amp; RIGHT( Y$36, LEN(Y$36) + 1 - FIND(",",Y$36)),""))),
IF(scriv!N310&lt;&gt;"", LEFT( scriv!N310, FIND(",",scriv!N310)-1) &amp; "=" &amp; $AH348 &amp; RIGHT( scriv!N310, LEN(scriv!N310) + 1 - FIND(",",scriv!N310)),
LEFT( Y$37, FIND(",",Y$37)-1) &amp; "=" &amp; $AH348 &amp; RIGHT( Y$37, LEN(Y$37) + 1 - FIND(",",Y$37))))</f>
        <v>fadeOff=,0.6</v>
      </c>
      <c r="Z348" s="81" t="str">
        <f>IF($E348="",
( IF(scriv!AF310&lt;&gt;"", LEFT( scriv!AF310, FIND(",",scriv!AF310)-1) &amp; "=" &amp; $AH348 &amp; RIGHT( scriv!AF310, LEN(scriv!AF310) + 1 - FIND(",",scriv!AF310)),
  IF($Z$36&lt;&gt;"",LEFT( Z$36, FIND(",",Z$36)-1) &amp; "=" &amp; $AH348 &amp; RIGHT( Z$36, LEN(Z$36) + 1 - FIND(",",Z$36)),""))),
IF(scriv!O310&lt;&gt;"", LEFT( scriv!O310, FIND(",",scriv!O310)-1) &amp; "=" &amp; $AH348 &amp; RIGHT( scriv!O310, LEN(scriv!O310) + 1 - FIND(",",scriv!O310)),
LEFT( Z$37, FIND(",",Z$37)-1) &amp; "=" &amp; $AH348 &amp; RIGHT( Z$37, LEN(Z$37) + 1 - FIND(",",Z$37))))</f>
        <v>drawOpen=,1.2</v>
      </c>
      <c r="AA348" s="81" t="str">
        <f>IF($E348="",
( IF(scriv!AG310&lt;&gt;"", LEFT( scriv!AG310, FIND(",",scriv!AG310)-1) &amp; "=" &amp; $AH348 &amp; RIGHT( scriv!AG310, LEN(scriv!AG310) + 1 - FIND(",",scriv!AG310)),
  IF($AA$36&lt;&gt;"",LEFT( AA$36, FIND(",",AA$36)-1) &amp; "=" &amp; $AH348 &amp; RIGHT( AA$36, LEN(AA$36) + 1 - FIND(",",AA$36)),""))),
IF(scriv!P310&lt;&gt;"", LEFT( scriv!P310, FIND(",",scriv!P310)-1) &amp; "=" &amp; $AH348 &amp; RIGHT( scriv!P310, LEN(scriv!P310) + 1 - FIND(",",scriv!P310)),
LEFT( AA$37, FIND(",",AA$37)-1) &amp; "=" &amp; $AH348 &amp; RIGHT( AA$37, LEN(AA$37) + 1 - FIND(",",AA$37))))</f>
        <v>drawClose=,1.2</v>
      </c>
      <c r="AB348" s="167" t="str">
        <f t="shared" si="210"/>
        <v>noTitle</v>
      </c>
      <c r="AC348" s="167"/>
      <c r="AD348" s="45"/>
      <c r="AE348" s="168"/>
      <c r="AF348" s="169">
        <f>IF(D348="",scriv!B310,"")</f>
        <v>0</v>
      </c>
      <c r="AG348" s="170" t="str">
        <f t="shared" si="217"/>
        <v/>
      </c>
      <c r="AH348" s="169" t="str">
        <f t="shared" si="218"/>
        <v/>
      </c>
      <c r="AI348" s="169" t="str">
        <f t="shared" si="219"/>
        <v/>
      </c>
      <c r="AJ348" s="86">
        <f>ROUNDDOWN( (LEN(scriv!B310)+1) / 2, 0 )</f>
        <v>0</v>
      </c>
      <c r="AK348" s="82">
        <f t="shared" si="220"/>
        <v>0</v>
      </c>
      <c r="AL348" s="82" t="str">
        <f t="shared" si="221"/>
        <v>-</v>
      </c>
      <c r="AM348" s="82" t="str">
        <f t="shared" si="222"/>
        <v>-</v>
      </c>
      <c r="AN348" s="82" t="str">
        <f t="shared" si="223"/>
        <v>-</v>
      </c>
      <c r="AO348" s="82" t="str">
        <f t="shared" si="224"/>
        <v>-</v>
      </c>
      <c r="AP348" s="82" t="str">
        <f t="shared" si="225"/>
        <v>-</v>
      </c>
      <c r="AQ348" s="82" t="str">
        <f t="shared" si="226"/>
        <v>-</v>
      </c>
      <c r="AR348" s="82" t="str">
        <f t="shared" si="227"/>
        <v>-</v>
      </c>
      <c r="AT348" s="82">
        <f t="shared" si="228"/>
        <v>10</v>
      </c>
      <c r="AU348" s="82" t="str">
        <f ca="1">IF(    MAX(OFFSET(AL348,0,0,MATCH("-",AL348:AL$638,0))) = 0,"",
IFERROR(MAX(OFFSET(AL348,0,0,MATCH("-",AL348:AL$638,0))),""))</f>
        <v/>
      </c>
      <c r="AV348" s="82" t="str">
        <f ca="1">IF(    MAX(OFFSET(AM348,0,0,MATCH("-",AM348:AM$638,0))) = 0,"",
IFERROR(MAX(OFFSET(AM348,0,0,MATCH("-",AM348:AM$638,0))),""))</f>
        <v/>
      </c>
      <c r="AW348" s="82" t="str">
        <f ca="1">IF(    MAX(OFFSET(AN348,0,0,MATCH("-",AN348:AN$638,0))) = 0,"",
IFERROR(MAX(OFFSET(AN348,0,0,MATCH("-",AN348:AN$638,0))),""))</f>
        <v/>
      </c>
      <c r="AX348" s="82" t="str">
        <f ca="1">IF(    MAX(OFFSET(AO348,0,0,MATCH("-",AO348:AO$638,0))) = 0,"",
IFERROR(MAX(OFFSET(AO348,0,0,MATCH("-",AO348:AO$638,0))),""))</f>
        <v/>
      </c>
      <c r="AY348" s="82" t="str">
        <f ca="1">IF(    MAX(OFFSET(AP348,0,0,MATCH("-",AP348:AP$638,0))) = 0,"",
IFERROR(MAX(OFFSET(AP348,0,0,MATCH("-",AP348:AP$638,0))),""))</f>
        <v/>
      </c>
      <c r="AZ348" s="82" t="str">
        <f ca="1">IF(    MAX(OFFSET(AQ348,0,0,MATCH("-",AQ348:AQ$638,0))) = 0,"",
IFERROR(MAX(OFFSET(AQ348,0,0,MATCH("-",AQ348:AQ$638,0))),""))</f>
        <v/>
      </c>
      <c r="BA348" s="82" t="str">
        <f ca="1">IF(    MAX(OFFSET(AR348,0,0,MATCH("-",AR348:AR$638,0))) = 0,"",
IFERROR(MAX(OFFSET(AR348,0,0,MATCH("-",AR348:AR$638,0))),""))</f>
        <v/>
      </c>
      <c r="BB348" s="112">
        <f t="shared" ca="1" si="229"/>
        <v>-198</v>
      </c>
      <c r="BC348" s="111" t="str">
        <f t="shared" ca="1" si="230"/>
        <v>Radius</v>
      </c>
      <c r="BD348" s="112">
        <f t="shared" ca="1" si="231"/>
        <v>0</v>
      </c>
      <c r="BE348" s="111">
        <f t="shared" ca="1" si="232"/>
        <v>200</v>
      </c>
      <c r="BF348" s="113" t="e">
        <f t="shared" ca="1" si="233"/>
        <v>#VALUE!</v>
      </c>
      <c r="BG348" s="113" t="e">
        <f t="shared" ca="1" si="234"/>
        <v>#VALUE!</v>
      </c>
      <c r="BH348" s="112">
        <f t="shared" ca="1" si="235"/>
        <v>2000</v>
      </c>
      <c r="BI348" s="112">
        <f t="shared" ca="1" si="236"/>
        <v>200</v>
      </c>
      <c r="BJ348" s="157"/>
      <c r="BK348" s="157"/>
      <c r="BL348" s="158" t="str">
        <f>scriv!AI310</f>
        <v/>
      </c>
      <c r="BM348" s="157"/>
      <c r="BN348" s="157" t="str">
        <f t="shared" si="237"/>
        <v>node</v>
      </c>
      <c r="BO348" s="157"/>
      <c r="BP348" s="159">
        <f t="shared" ca="1" si="238"/>
        <v>0</v>
      </c>
      <c r="BQ348" s="159">
        <f t="shared" ca="1" si="239"/>
        <v>0</v>
      </c>
      <c r="BR348" s="159">
        <f t="shared" si="240"/>
        <v>1</v>
      </c>
      <c r="BS348" s="159" t="str">
        <f t="shared" si="241"/>
        <v>symbol</v>
      </c>
      <c r="BT348" s="157" t="str">
        <f ca="1">IF(scriv!V310&lt;&gt;"",scriv!V310,
IF(E348="",IFERROR(VLOOKUP(BL348,$AH$40:$BT$638,39,FALSE),$BT$36),
$BT$37))</f>
        <v>NodeSquare</v>
      </c>
      <c r="BU348" s="166">
        <f t="shared" ca="1" si="242"/>
        <v>2000</v>
      </c>
      <c r="BV348" s="166">
        <f t="shared" ca="1" si="243"/>
        <v>200</v>
      </c>
      <c r="BW348" s="166">
        <f t="shared" ca="1" si="244"/>
        <v>0</v>
      </c>
      <c r="BX348" s="166">
        <f t="shared" ca="1" si="245"/>
        <v>0</v>
      </c>
      <c r="BY348" s="180" t="str">
        <f t="shared" si="246"/>
        <v/>
      </c>
      <c r="BZ348" s="180" t="str">
        <f t="shared" si="247"/>
        <v/>
      </c>
      <c r="CA348" s="81" t="str">
        <f>IF(scriv!E310&lt;&gt;"",scriv!E310,"")</f>
        <v/>
      </c>
      <c r="CB348" s="82">
        <f t="shared" si="212"/>
        <v>0</v>
      </c>
      <c r="CC348" s="82">
        <f t="shared" si="248"/>
        <v>0</v>
      </c>
      <c r="CD348" s="82" t="str">
        <f t="shared" si="249"/>
        <v>-</v>
      </c>
      <c r="CE348" s="82" t="str">
        <f t="shared" si="250"/>
        <v>-</v>
      </c>
      <c r="CF348" s="82" t="str">
        <f t="shared" si="251"/>
        <v>-</v>
      </c>
      <c r="CG348" s="82" t="str">
        <f t="shared" si="252"/>
        <v>-</v>
      </c>
      <c r="CH348" s="82" t="str">
        <f t="shared" si="253"/>
        <v>-</v>
      </c>
      <c r="CI348" s="82" t="str">
        <f t="shared" si="254"/>
        <v>-</v>
      </c>
      <c r="CJ348" s="82" t="str">
        <f t="shared" si="255"/>
        <v>-</v>
      </c>
      <c r="CK348" s="82" t="str">
        <f t="shared" si="256"/>
        <v>-</v>
      </c>
    </row>
    <row r="349" spans="1:89" s="82" customFormat="1" ht="18" customHeight="1">
      <c r="A349" s="81" t="str">
        <f>scriv!AH311</f>
        <v/>
      </c>
      <c r="B349" s="81" t="str">
        <f>IF(scriv!D311&lt;&gt;"",scriv!D311,"")</f>
        <v/>
      </c>
      <c r="C349" s="81" t="str">
        <f>IF( scriv!AL311&lt;&gt;"", IF(D349&lt;&gt;"","connection ","")&amp;scriv!AL311,IF(D349&lt;&gt;"","connection",""))</f>
        <v/>
      </c>
      <c r="D349" s="82" t="str">
        <f>scriv!AJ311</f>
        <v/>
      </c>
      <c r="E349" s="82" t="str">
        <f>scriv!AK311</f>
        <v/>
      </c>
      <c r="F349" s="156">
        <f>ROW()</f>
        <v>349</v>
      </c>
      <c r="I349" s="81" t="str">
        <f>IF(scriv!AA311&lt;&gt;"",scriv!AA311,J349)</f>
        <v/>
      </c>
      <c r="J349" s="81" t="str">
        <f>IF(scriv!AB311&lt;&gt;"",scriv!AB311,"")</f>
        <v/>
      </c>
      <c r="K349" s="82" t="str">
        <f t="shared" si="213"/>
        <v>none</v>
      </c>
      <c r="L349" s="82" t="str">
        <f t="shared" si="214"/>
        <v>+++&amp;speakTT=</v>
      </c>
      <c r="M349" s="82" t="str">
        <f t="shared" si="211"/>
        <v>OpenClose</v>
      </c>
      <c r="N349" s="82" t="str">
        <f t="shared" si="215"/>
        <v/>
      </c>
      <c r="O349" s="119" t="str">
        <f t="shared" si="216"/>
        <v/>
      </c>
      <c r="P349" s="81" t="str">
        <f>IF(scriv!I311&lt;&gt;"",scriv!I311,"")</f>
        <v/>
      </c>
      <c r="Q349" s="81" t="str">
        <f>IF(scriv!J311&lt;&gt;"",scriv!J311,"")</f>
        <v/>
      </c>
      <c r="R349" s="81">
        <f>IF(scriv!K311&lt;&gt;"",scriv!K311,
IF(I349&lt;&gt;"",1,$R$36))</f>
        <v>0</v>
      </c>
      <c r="S349" s="81" t="str">
        <f>IF(scriv!L311&lt;&gt;"",scriv!L311,
IF(scriv!AB311&lt;&gt;"",$S$36,"none"))</f>
        <v>none</v>
      </c>
      <c r="T349" s="81" t="str">
        <f>IF(scriv!Q311&lt;&gt;"",scriv!Q311,"")</f>
        <v/>
      </c>
      <c r="U349" s="81" t="str">
        <f>IF(scriv!R311&lt;&gt;"",scriv!R311,"")</f>
        <v/>
      </c>
      <c r="V349" s="81" t="str">
        <f>IF(scriv!S311&lt;&gt;"",scriv!S311,"")</f>
        <v/>
      </c>
      <c r="W349" s="81" t="str">
        <f>IF(scriv!T311&lt;&gt;"",scriv!T311,"")</f>
        <v/>
      </c>
      <c r="X349" s="81" t="str">
        <f>IF($E349="",
( IF(scriv!AD311&lt;&gt;"", LEFT( scriv!AD311, FIND(",",scriv!AD311)-1) &amp; "=" &amp; $AH349 &amp; RIGHT( scriv!AD311, LEN(scriv!AD311) + 1 - FIND(",",scriv!AD311)),
  IF($X$36&lt;&gt;"",LEFT( X$36, FIND(",",X$36)-1) &amp; "=" &amp; $AH349 &amp; RIGHT( X$36, LEN(X$36) + 1 - FIND(",",X$36)),""))),
IF(scriv!M311&lt;&gt;"", LEFT( scriv!M311, FIND(",",scriv!M311)-1) &amp; "=" &amp; $AH349 &amp; RIGHT( scriv!M311, LEN(scriv!M311) + 1 - FIND(",",scriv!M311)),
LEFT( X$37, FIND(",",X$37)-1) &amp; "=" &amp; $AH349 &amp; RIGHT( X$37, LEN(X$37) + 1 - FIND(",",X$37))))</f>
        <v>fadeOn=,0.6</v>
      </c>
      <c r="Y349" s="81" t="str">
        <f>IF($E349="",
( IF(scriv!AE311&lt;&gt;"", LEFT( scriv!AE311, FIND(",",scriv!AE311)-1) &amp; "=" &amp; $AH349 &amp; RIGHT( scriv!AE311, LEN(scriv!AE311) + 1 - FIND(",",scriv!AE311)),
  IF($Y$36&lt;&gt;"",LEFT( Y$36, FIND(",",Y$36)-1) &amp; "=" &amp; $AH349 &amp; RIGHT( Y$36, LEN(Y$36) + 1 - FIND(",",Y$36)),""))),
IF(scriv!N311&lt;&gt;"", LEFT( scriv!N311, FIND(",",scriv!N311)-1) &amp; "=" &amp; $AH349 &amp; RIGHT( scriv!N311, LEN(scriv!N311) + 1 - FIND(",",scriv!N311)),
LEFT( Y$37, FIND(",",Y$37)-1) &amp; "=" &amp; $AH349 &amp; RIGHT( Y$37, LEN(Y$37) + 1 - FIND(",",Y$37))))</f>
        <v>fadeOff=,0.6</v>
      </c>
      <c r="Z349" s="81" t="str">
        <f>IF($E349="",
( IF(scriv!AF311&lt;&gt;"", LEFT( scriv!AF311, FIND(",",scriv!AF311)-1) &amp; "=" &amp; $AH349 &amp; RIGHT( scriv!AF311, LEN(scriv!AF311) + 1 - FIND(",",scriv!AF311)),
  IF($Z$36&lt;&gt;"",LEFT( Z$36, FIND(",",Z$36)-1) &amp; "=" &amp; $AH349 &amp; RIGHT( Z$36, LEN(Z$36) + 1 - FIND(",",Z$36)),""))),
IF(scriv!O311&lt;&gt;"", LEFT( scriv!O311, FIND(",",scriv!O311)-1) &amp; "=" &amp; $AH349 &amp; RIGHT( scriv!O311, LEN(scriv!O311) + 1 - FIND(",",scriv!O311)),
LEFT( Z$37, FIND(",",Z$37)-1) &amp; "=" &amp; $AH349 &amp; RIGHT( Z$37, LEN(Z$37) + 1 - FIND(",",Z$37))))</f>
        <v>drawOpen=,1.2</v>
      </c>
      <c r="AA349" s="81" t="str">
        <f>IF($E349="",
( IF(scriv!AG311&lt;&gt;"", LEFT( scriv!AG311, FIND(",",scriv!AG311)-1) &amp; "=" &amp; $AH349 &amp; RIGHT( scriv!AG311, LEN(scriv!AG311) + 1 - FIND(",",scriv!AG311)),
  IF($AA$36&lt;&gt;"",LEFT( AA$36, FIND(",",AA$36)-1) &amp; "=" &amp; $AH349 &amp; RIGHT( AA$36, LEN(AA$36) + 1 - FIND(",",AA$36)),""))),
IF(scriv!P311&lt;&gt;"", LEFT( scriv!P311, FIND(",",scriv!P311)-1) &amp; "=" &amp; $AH349 &amp; RIGHT( scriv!P311, LEN(scriv!P311) + 1 - FIND(",",scriv!P311)),
LEFT( AA$37, FIND(",",AA$37)-1) &amp; "=" &amp; $AH349 &amp; RIGHT( AA$37, LEN(AA$37) + 1 - FIND(",",AA$37))))</f>
        <v>drawClose=,1.2</v>
      </c>
      <c r="AB349" s="167" t="str">
        <f t="shared" si="210"/>
        <v>noTitle</v>
      </c>
      <c r="AC349" s="167"/>
      <c r="AD349" s="45"/>
      <c r="AE349" s="168"/>
      <c r="AF349" s="169">
        <f>IF(D349="",scriv!B311,"")</f>
        <v>0</v>
      </c>
      <c r="AG349" s="170" t="str">
        <f t="shared" si="217"/>
        <v/>
      </c>
      <c r="AH349" s="169" t="str">
        <f t="shared" si="218"/>
        <v/>
      </c>
      <c r="AI349" s="169" t="str">
        <f t="shared" si="219"/>
        <v/>
      </c>
      <c r="AJ349" s="86">
        <f>ROUNDDOWN( (LEN(scriv!B311)+1) / 2, 0 )</f>
        <v>0</v>
      </c>
      <c r="AK349" s="82">
        <f t="shared" si="220"/>
        <v>0</v>
      </c>
      <c r="AL349" s="82" t="str">
        <f t="shared" si="221"/>
        <v>-</v>
      </c>
      <c r="AM349" s="82" t="str">
        <f t="shared" si="222"/>
        <v>-</v>
      </c>
      <c r="AN349" s="82" t="str">
        <f t="shared" si="223"/>
        <v>-</v>
      </c>
      <c r="AO349" s="82" t="str">
        <f t="shared" si="224"/>
        <v>-</v>
      </c>
      <c r="AP349" s="82" t="str">
        <f t="shared" si="225"/>
        <v>-</v>
      </c>
      <c r="AQ349" s="82" t="str">
        <f t="shared" si="226"/>
        <v>-</v>
      </c>
      <c r="AR349" s="82" t="str">
        <f t="shared" si="227"/>
        <v>-</v>
      </c>
      <c r="AT349" s="82">
        <f t="shared" si="228"/>
        <v>10</v>
      </c>
      <c r="AU349" s="82" t="str">
        <f ca="1">IF(    MAX(OFFSET(AL349,0,0,MATCH("-",AL349:AL$638,0))) = 0,"",
IFERROR(MAX(OFFSET(AL349,0,0,MATCH("-",AL349:AL$638,0))),""))</f>
        <v/>
      </c>
      <c r="AV349" s="82" t="str">
        <f ca="1">IF(    MAX(OFFSET(AM349,0,0,MATCH("-",AM349:AM$638,0))) = 0,"",
IFERROR(MAX(OFFSET(AM349,0,0,MATCH("-",AM349:AM$638,0))),""))</f>
        <v/>
      </c>
      <c r="AW349" s="82" t="str">
        <f ca="1">IF(    MAX(OFFSET(AN349,0,0,MATCH("-",AN349:AN$638,0))) = 0,"",
IFERROR(MAX(OFFSET(AN349,0,0,MATCH("-",AN349:AN$638,0))),""))</f>
        <v/>
      </c>
      <c r="AX349" s="82" t="str">
        <f ca="1">IF(    MAX(OFFSET(AO349,0,0,MATCH("-",AO349:AO$638,0))) = 0,"",
IFERROR(MAX(OFFSET(AO349,0,0,MATCH("-",AO349:AO$638,0))),""))</f>
        <v/>
      </c>
      <c r="AY349" s="82" t="str">
        <f ca="1">IF(    MAX(OFFSET(AP349,0,0,MATCH("-",AP349:AP$638,0))) = 0,"",
IFERROR(MAX(OFFSET(AP349,0,0,MATCH("-",AP349:AP$638,0))),""))</f>
        <v/>
      </c>
      <c r="AZ349" s="82" t="str">
        <f ca="1">IF(    MAX(OFFSET(AQ349,0,0,MATCH("-",AQ349:AQ$638,0))) = 0,"",
IFERROR(MAX(OFFSET(AQ349,0,0,MATCH("-",AQ349:AQ$638,0))),""))</f>
        <v/>
      </c>
      <c r="BA349" s="82" t="str">
        <f ca="1">IF(    MAX(OFFSET(AR349,0,0,MATCH("-",AR349:AR$638,0))) = 0,"",
IFERROR(MAX(OFFSET(AR349,0,0,MATCH("-",AR349:AR$638,0))),""))</f>
        <v/>
      </c>
      <c r="BB349" s="112">
        <f t="shared" ca="1" si="229"/>
        <v>-198</v>
      </c>
      <c r="BC349" s="111" t="str">
        <f t="shared" ca="1" si="230"/>
        <v>Radius</v>
      </c>
      <c r="BD349" s="112">
        <f t="shared" ca="1" si="231"/>
        <v>0</v>
      </c>
      <c r="BE349" s="111">
        <f t="shared" ca="1" si="232"/>
        <v>200</v>
      </c>
      <c r="BF349" s="113" t="e">
        <f t="shared" ca="1" si="233"/>
        <v>#VALUE!</v>
      </c>
      <c r="BG349" s="113" t="e">
        <f t="shared" ca="1" si="234"/>
        <v>#VALUE!</v>
      </c>
      <c r="BH349" s="112">
        <f t="shared" ca="1" si="235"/>
        <v>2000</v>
      </c>
      <c r="BI349" s="112">
        <f t="shared" ca="1" si="236"/>
        <v>200</v>
      </c>
      <c r="BJ349" s="157"/>
      <c r="BK349" s="157"/>
      <c r="BL349" s="158" t="str">
        <f>scriv!AI311</f>
        <v/>
      </c>
      <c r="BM349" s="157"/>
      <c r="BN349" s="157" t="str">
        <f t="shared" si="237"/>
        <v>node</v>
      </c>
      <c r="BO349" s="157"/>
      <c r="BP349" s="159">
        <f t="shared" ca="1" si="238"/>
        <v>0</v>
      </c>
      <c r="BQ349" s="159">
        <f t="shared" ca="1" si="239"/>
        <v>0</v>
      </c>
      <c r="BR349" s="159">
        <f t="shared" si="240"/>
        <v>1</v>
      </c>
      <c r="BS349" s="159" t="str">
        <f t="shared" si="241"/>
        <v>symbol</v>
      </c>
      <c r="BT349" s="157" t="str">
        <f ca="1">IF(scriv!V311&lt;&gt;"",scriv!V311,
IF(E349="",IFERROR(VLOOKUP(BL349,$AH$40:$BT$638,39,FALSE),$BT$36),
$BT$37))</f>
        <v>NodeSquare</v>
      </c>
      <c r="BU349" s="166">
        <f t="shared" ca="1" si="242"/>
        <v>2000</v>
      </c>
      <c r="BV349" s="166">
        <f t="shared" ca="1" si="243"/>
        <v>200</v>
      </c>
      <c r="BW349" s="166">
        <f t="shared" ca="1" si="244"/>
        <v>0</v>
      </c>
      <c r="BX349" s="166">
        <f t="shared" ca="1" si="245"/>
        <v>0</v>
      </c>
      <c r="BY349" s="180" t="str">
        <f t="shared" si="246"/>
        <v/>
      </c>
      <c r="BZ349" s="180" t="str">
        <f t="shared" si="247"/>
        <v/>
      </c>
      <c r="CA349" s="81" t="str">
        <f>IF(scriv!E311&lt;&gt;"",scriv!E311,"")</f>
        <v/>
      </c>
      <c r="CB349" s="82">
        <f t="shared" si="212"/>
        <v>0</v>
      </c>
      <c r="CC349" s="82">
        <f t="shared" si="248"/>
        <v>0</v>
      </c>
      <c r="CD349" s="82" t="str">
        <f t="shared" si="249"/>
        <v>-</v>
      </c>
      <c r="CE349" s="82" t="str">
        <f t="shared" si="250"/>
        <v>-</v>
      </c>
      <c r="CF349" s="82" t="str">
        <f t="shared" si="251"/>
        <v>-</v>
      </c>
      <c r="CG349" s="82" t="str">
        <f t="shared" si="252"/>
        <v>-</v>
      </c>
      <c r="CH349" s="82" t="str">
        <f t="shared" si="253"/>
        <v>-</v>
      </c>
      <c r="CI349" s="82" t="str">
        <f t="shared" si="254"/>
        <v>-</v>
      </c>
      <c r="CJ349" s="82" t="str">
        <f t="shared" si="255"/>
        <v>-</v>
      </c>
      <c r="CK349" s="82" t="str">
        <f t="shared" si="256"/>
        <v>-</v>
      </c>
    </row>
    <row r="350" spans="1:89" s="82" customFormat="1" ht="18" customHeight="1">
      <c r="A350" s="81" t="str">
        <f>scriv!AH312</f>
        <v/>
      </c>
      <c r="B350" s="81" t="str">
        <f>IF(scriv!D312&lt;&gt;"",scriv!D312,"")</f>
        <v/>
      </c>
      <c r="C350" s="81" t="str">
        <f>IF( scriv!AL312&lt;&gt;"", IF(D350&lt;&gt;"","connection ","")&amp;scriv!AL312,IF(D350&lt;&gt;"","connection",""))</f>
        <v/>
      </c>
      <c r="D350" s="82" t="str">
        <f>scriv!AJ312</f>
        <v/>
      </c>
      <c r="E350" s="82" t="str">
        <f>scriv!AK312</f>
        <v/>
      </c>
      <c r="F350" s="156">
        <f>ROW()</f>
        <v>350</v>
      </c>
      <c r="I350" s="81" t="str">
        <f>IF(scriv!AA312&lt;&gt;"",scriv!AA312,J350)</f>
        <v/>
      </c>
      <c r="J350" s="81" t="str">
        <f>IF(scriv!AB312&lt;&gt;"",scriv!AB312,"")</f>
        <v/>
      </c>
      <c r="K350" s="82" t="str">
        <f t="shared" si="213"/>
        <v>none</v>
      </c>
      <c r="L350" s="82" t="str">
        <f t="shared" si="214"/>
        <v>+++&amp;speakTT=</v>
      </c>
      <c r="M350" s="82" t="str">
        <f t="shared" si="211"/>
        <v>OpenClose</v>
      </c>
      <c r="N350" s="82" t="str">
        <f t="shared" si="215"/>
        <v/>
      </c>
      <c r="O350" s="119" t="str">
        <f t="shared" si="216"/>
        <v/>
      </c>
      <c r="P350" s="81" t="str">
        <f>IF(scriv!I312&lt;&gt;"",scriv!I312,"")</f>
        <v/>
      </c>
      <c r="Q350" s="81" t="str">
        <f>IF(scriv!J312&lt;&gt;"",scriv!J312,"")</f>
        <v/>
      </c>
      <c r="R350" s="81">
        <f>IF(scriv!K312&lt;&gt;"",scriv!K312,
IF(I350&lt;&gt;"",1,$R$36))</f>
        <v>0</v>
      </c>
      <c r="S350" s="81" t="str">
        <f>IF(scriv!L312&lt;&gt;"",scriv!L312,
IF(scriv!AB312&lt;&gt;"",$S$36,"none"))</f>
        <v>none</v>
      </c>
      <c r="T350" s="81" t="str">
        <f>IF(scriv!Q312&lt;&gt;"",scriv!Q312,"")</f>
        <v/>
      </c>
      <c r="U350" s="81" t="str">
        <f>IF(scriv!R312&lt;&gt;"",scriv!R312,"")</f>
        <v/>
      </c>
      <c r="V350" s="81" t="str">
        <f>IF(scriv!S312&lt;&gt;"",scriv!S312,"")</f>
        <v/>
      </c>
      <c r="W350" s="81" t="str">
        <f>IF(scriv!T312&lt;&gt;"",scriv!T312,"")</f>
        <v/>
      </c>
      <c r="X350" s="81" t="str">
        <f>IF($E350="",
( IF(scriv!AD312&lt;&gt;"", LEFT( scriv!AD312, FIND(",",scriv!AD312)-1) &amp; "=" &amp; $AH350 &amp; RIGHT( scriv!AD312, LEN(scriv!AD312) + 1 - FIND(",",scriv!AD312)),
  IF($X$36&lt;&gt;"",LEFT( X$36, FIND(",",X$36)-1) &amp; "=" &amp; $AH350 &amp; RIGHT( X$36, LEN(X$36) + 1 - FIND(",",X$36)),""))),
IF(scriv!M312&lt;&gt;"", LEFT( scriv!M312, FIND(",",scriv!M312)-1) &amp; "=" &amp; $AH350 &amp; RIGHT( scriv!M312, LEN(scriv!M312) + 1 - FIND(",",scriv!M312)),
LEFT( X$37, FIND(",",X$37)-1) &amp; "=" &amp; $AH350 &amp; RIGHT( X$37, LEN(X$37) + 1 - FIND(",",X$37))))</f>
        <v>fadeOn=,0.6</v>
      </c>
      <c r="Y350" s="81" t="str">
        <f>IF($E350="",
( IF(scriv!AE312&lt;&gt;"", LEFT( scriv!AE312, FIND(",",scriv!AE312)-1) &amp; "=" &amp; $AH350 &amp; RIGHT( scriv!AE312, LEN(scriv!AE312) + 1 - FIND(",",scriv!AE312)),
  IF($Y$36&lt;&gt;"",LEFT( Y$36, FIND(",",Y$36)-1) &amp; "=" &amp; $AH350 &amp; RIGHT( Y$36, LEN(Y$36) + 1 - FIND(",",Y$36)),""))),
IF(scriv!N312&lt;&gt;"", LEFT( scriv!N312, FIND(",",scriv!N312)-1) &amp; "=" &amp; $AH350 &amp; RIGHT( scriv!N312, LEN(scriv!N312) + 1 - FIND(",",scriv!N312)),
LEFT( Y$37, FIND(",",Y$37)-1) &amp; "=" &amp; $AH350 &amp; RIGHT( Y$37, LEN(Y$37) + 1 - FIND(",",Y$37))))</f>
        <v>fadeOff=,0.6</v>
      </c>
      <c r="Z350" s="81" t="str">
        <f>IF($E350="",
( IF(scriv!AF312&lt;&gt;"", LEFT( scriv!AF312, FIND(",",scriv!AF312)-1) &amp; "=" &amp; $AH350 &amp; RIGHT( scriv!AF312, LEN(scriv!AF312) + 1 - FIND(",",scriv!AF312)),
  IF($Z$36&lt;&gt;"",LEFT( Z$36, FIND(",",Z$36)-1) &amp; "=" &amp; $AH350 &amp; RIGHT( Z$36, LEN(Z$36) + 1 - FIND(",",Z$36)),""))),
IF(scriv!O312&lt;&gt;"", LEFT( scriv!O312, FIND(",",scriv!O312)-1) &amp; "=" &amp; $AH350 &amp; RIGHT( scriv!O312, LEN(scriv!O312) + 1 - FIND(",",scriv!O312)),
LEFT( Z$37, FIND(",",Z$37)-1) &amp; "=" &amp; $AH350 &amp; RIGHT( Z$37, LEN(Z$37) + 1 - FIND(",",Z$37))))</f>
        <v>drawOpen=,1.2</v>
      </c>
      <c r="AA350" s="81" t="str">
        <f>IF($E350="",
( IF(scriv!AG312&lt;&gt;"", LEFT( scriv!AG312, FIND(",",scriv!AG312)-1) &amp; "=" &amp; $AH350 &amp; RIGHT( scriv!AG312, LEN(scriv!AG312) + 1 - FIND(",",scriv!AG312)),
  IF($AA$36&lt;&gt;"",LEFT( AA$36, FIND(",",AA$36)-1) &amp; "=" &amp; $AH350 &amp; RIGHT( AA$36, LEN(AA$36) + 1 - FIND(",",AA$36)),""))),
IF(scriv!P312&lt;&gt;"", LEFT( scriv!P312, FIND(",",scriv!P312)-1) &amp; "=" &amp; $AH350 &amp; RIGHT( scriv!P312, LEN(scriv!P312) + 1 - FIND(",",scriv!P312)),
LEFT( AA$37, FIND(",",AA$37)-1) &amp; "=" &amp; $AH350 &amp; RIGHT( AA$37, LEN(AA$37) + 1 - FIND(",",AA$37))))</f>
        <v>drawClose=,1.2</v>
      </c>
      <c r="AB350" s="167" t="str">
        <f t="shared" si="210"/>
        <v>noTitle</v>
      </c>
      <c r="AC350" s="167"/>
      <c r="AD350" s="45"/>
      <c r="AE350" s="168"/>
      <c r="AF350" s="169">
        <f>IF(D350="",scriv!B312,"")</f>
        <v>0</v>
      </c>
      <c r="AG350" s="170" t="str">
        <f t="shared" si="217"/>
        <v/>
      </c>
      <c r="AH350" s="169" t="str">
        <f t="shared" si="218"/>
        <v/>
      </c>
      <c r="AI350" s="169" t="str">
        <f t="shared" si="219"/>
        <v/>
      </c>
      <c r="AJ350" s="86">
        <f>ROUNDDOWN( (LEN(scriv!B312)+1) / 2, 0 )</f>
        <v>0</v>
      </c>
      <c r="AK350" s="82">
        <f t="shared" si="220"/>
        <v>0</v>
      </c>
      <c r="AL350" s="82" t="str">
        <f t="shared" si="221"/>
        <v>-</v>
      </c>
      <c r="AM350" s="82" t="str">
        <f t="shared" si="222"/>
        <v>-</v>
      </c>
      <c r="AN350" s="82" t="str">
        <f t="shared" si="223"/>
        <v>-</v>
      </c>
      <c r="AO350" s="82" t="str">
        <f t="shared" si="224"/>
        <v>-</v>
      </c>
      <c r="AP350" s="82" t="str">
        <f t="shared" si="225"/>
        <v>-</v>
      </c>
      <c r="AQ350" s="82" t="str">
        <f t="shared" si="226"/>
        <v>-</v>
      </c>
      <c r="AR350" s="82" t="str">
        <f t="shared" si="227"/>
        <v>-</v>
      </c>
      <c r="AT350" s="82">
        <f t="shared" si="228"/>
        <v>10</v>
      </c>
      <c r="AU350" s="82" t="str">
        <f ca="1">IF(    MAX(OFFSET(AL350,0,0,MATCH("-",AL350:AL$638,0))) = 0,"",
IFERROR(MAX(OFFSET(AL350,0,0,MATCH("-",AL350:AL$638,0))),""))</f>
        <v/>
      </c>
      <c r="AV350" s="82" t="str">
        <f ca="1">IF(    MAX(OFFSET(AM350,0,0,MATCH("-",AM350:AM$638,0))) = 0,"",
IFERROR(MAX(OFFSET(AM350,0,0,MATCH("-",AM350:AM$638,0))),""))</f>
        <v/>
      </c>
      <c r="AW350" s="82" t="str">
        <f ca="1">IF(    MAX(OFFSET(AN350,0,0,MATCH("-",AN350:AN$638,0))) = 0,"",
IFERROR(MAX(OFFSET(AN350,0,0,MATCH("-",AN350:AN$638,0))),""))</f>
        <v/>
      </c>
      <c r="AX350" s="82" t="str">
        <f ca="1">IF(    MAX(OFFSET(AO350,0,0,MATCH("-",AO350:AO$638,0))) = 0,"",
IFERROR(MAX(OFFSET(AO350,0,0,MATCH("-",AO350:AO$638,0))),""))</f>
        <v/>
      </c>
      <c r="AY350" s="82" t="str">
        <f ca="1">IF(    MAX(OFFSET(AP350,0,0,MATCH("-",AP350:AP$638,0))) = 0,"",
IFERROR(MAX(OFFSET(AP350,0,0,MATCH("-",AP350:AP$638,0))),""))</f>
        <v/>
      </c>
      <c r="AZ350" s="82" t="str">
        <f ca="1">IF(    MAX(OFFSET(AQ350,0,0,MATCH("-",AQ350:AQ$638,0))) = 0,"",
IFERROR(MAX(OFFSET(AQ350,0,0,MATCH("-",AQ350:AQ$638,0))),""))</f>
        <v/>
      </c>
      <c r="BA350" s="82" t="str">
        <f ca="1">IF(    MAX(OFFSET(AR350,0,0,MATCH("-",AR350:AR$638,0))) = 0,"",
IFERROR(MAX(OFFSET(AR350,0,0,MATCH("-",AR350:AR$638,0))),""))</f>
        <v/>
      </c>
      <c r="BB350" s="112">
        <f t="shared" ca="1" si="229"/>
        <v>-198</v>
      </c>
      <c r="BC350" s="111" t="str">
        <f t="shared" ca="1" si="230"/>
        <v>Radius</v>
      </c>
      <c r="BD350" s="112">
        <f t="shared" ca="1" si="231"/>
        <v>0</v>
      </c>
      <c r="BE350" s="111">
        <f t="shared" ca="1" si="232"/>
        <v>200</v>
      </c>
      <c r="BF350" s="113" t="e">
        <f t="shared" ca="1" si="233"/>
        <v>#VALUE!</v>
      </c>
      <c r="BG350" s="113" t="e">
        <f t="shared" ca="1" si="234"/>
        <v>#VALUE!</v>
      </c>
      <c r="BH350" s="112">
        <f t="shared" ca="1" si="235"/>
        <v>2000</v>
      </c>
      <c r="BI350" s="112">
        <f t="shared" ca="1" si="236"/>
        <v>200</v>
      </c>
      <c r="BJ350" s="157"/>
      <c r="BK350" s="157"/>
      <c r="BL350" s="158" t="str">
        <f>scriv!AI312</f>
        <v/>
      </c>
      <c r="BM350" s="157"/>
      <c r="BN350" s="157" t="str">
        <f t="shared" si="237"/>
        <v>node</v>
      </c>
      <c r="BO350" s="157"/>
      <c r="BP350" s="159">
        <f t="shared" ca="1" si="238"/>
        <v>0</v>
      </c>
      <c r="BQ350" s="159">
        <f t="shared" ca="1" si="239"/>
        <v>0</v>
      </c>
      <c r="BR350" s="159">
        <f t="shared" si="240"/>
        <v>1</v>
      </c>
      <c r="BS350" s="159" t="str">
        <f t="shared" si="241"/>
        <v>symbol</v>
      </c>
      <c r="BT350" s="157" t="str">
        <f ca="1">IF(scriv!V312&lt;&gt;"",scriv!V312,
IF(E350="",IFERROR(VLOOKUP(BL350,$AH$40:$BT$638,39,FALSE),$BT$36),
$BT$37))</f>
        <v>NodeSquare</v>
      </c>
      <c r="BU350" s="166">
        <f t="shared" ca="1" si="242"/>
        <v>2000</v>
      </c>
      <c r="BV350" s="166">
        <f t="shared" ca="1" si="243"/>
        <v>200</v>
      </c>
      <c r="BW350" s="166">
        <f t="shared" ca="1" si="244"/>
        <v>0</v>
      </c>
      <c r="BX350" s="166">
        <f t="shared" ca="1" si="245"/>
        <v>0</v>
      </c>
      <c r="BY350" s="180" t="str">
        <f t="shared" si="246"/>
        <v/>
      </c>
      <c r="BZ350" s="180" t="str">
        <f t="shared" si="247"/>
        <v/>
      </c>
      <c r="CA350" s="81" t="str">
        <f>IF(scriv!E312&lt;&gt;"",scriv!E312,"")</f>
        <v/>
      </c>
      <c r="CB350" s="82">
        <f t="shared" si="212"/>
        <v>0</v>
      </c>
      <c r="CC350" s="82">
        <f t="shared" si="248"/>
        <v>0</v>
      </c>
      <c r="CD350" s="82" t="str">
        <f t="shared" si="249"/>
        <v>-</v>
      </c>
      <c r="CE350" s="82" t="str">
        <f t="shared" si="250"/>
        <v>-</v>
      </c>
      <c r="CF350" s="82" t="str">
        <f t="shared" si="251"/>
        <v>-</v>
      </c>
      <c r="CG350" s="82" t="str">
        <f t="shared" si="252"/>
        <v>-</v>
      </c>
      <c r="CH350" s="82" t="str">
        <f t="shared" si="253"/>
        <v>-</v>
      </c>
      <c r="CI350" s="82" t="str">
        <f t="shared" si="254"/>
        <v>-</v>
      </c>
      <c r="CJ350" s="82" t="str">
        <f t="shared" si="255"/>
        <v>-</v>
      </c>
      <c r="CK350" s="82" t="str">
        <f t="shared" si="256"/>
        <v>-</v>
      </c>
    </row>
    <row r="351" spans="1:89" s="82" customFormat="1" ht="18" customHeight="1">
      <c r="A351" s="81" t="str">
        <f>scriv!AH313</f>
        <v/>
      </c>
      <c r="B351" s="81" t="str">
        <f>IF(scriv!D313&lt;&gt;"",scriv!D313,"")</f>
        <v/>
      </c>
      <c r="C351" s="81" t="str">
        <f>IF( scriv!AL313&lt;&gt;"", IF(D351&lt;&gt;"","connection ","")&amp;scriv!AL313,IF(D351&lt;&gt;"","connection",""))</f>
        <v/>
      </c>
      <c r="D351" s="82" t="str">
        <f>scriv!AJ313</f>
        <v/>
      </c>
      <c r="E351" s="82" t="str">
        <f>scriv!AK313</f>
        <v/>
      </c>
      <c r="F351" s="156">
        <f>ROW()</f>
        <v>351</v>
      </c>
      <c r="I351" s="81" t="str">
        <f>IF(scriv!AA313&lt;&gt;"",scriv!AA313,J351)</f>
        <v/>
      </c>
      <c r="J351" s="81" t="str">
        <f>IF(scriv!AB313&lt;&gt;"",scriv!AB313,"")</f>
        <v/>
      </c>
      <c r="K351" s="82" t="str">
        <f t="shared" si="213"/>
        <v>none</v>
      </c>
      <c r="L351" s="82" t="str">
        <f t="shared" si="214"/>
        <v>+++&amp;speakTT=</v>
      </c>
      <c r="M351" s="82" t="str">
        <f t="shared" si="211"/>
        <v>OpenClose</v>
      </c>
      <c r="N351" s="82" t="str">
        <f t="shared" si="215"/>
        <v/>
      </c>
      <c r="O351" s="119" t="str">
        <f t="shared" si="216"/>
        <v/>
      </c>
      <c r="P351" s="81" t="str">
        <f>IF(scriv!I313&lt;&gt;"",scriv!I313,"")</f>
        <v/>
      </c>
      <c r="Q351" s="81" t="str">
        <f>IF(scriv!J313&lt;&gt;"",scriv!J313,"")</f>
        <v/>
      </c>
      <c r="R351" s="81">
        <f>IF(scriv!K313&lt;&gt;"",scriv!K313,
IF(I351&lt;&gt;"",1,$R$36))</f>
        <v>0</v>
      </c>
      <c r="S351" s="81" t="str">
        <f>IF(scriv!L313&lt;&gt;"",scriv!L313,
IF(scriv!AB313&lt;&gt;"",$S$36,"none"))</f>
        <v>none</v>
      </c>
      <c r="T351" s="81" t="str">
        <f>IF(scriv!Q313&lt;&gt;"",scriv!Q313,"")</f>
        <v/>
      </c>
      <c r="U351" s="81" t="str">
        <f>IF(scriv!R313&lt;&gt;"",scriv!R313,"")</f>
        <v/>
      </c>
      <c r="V351" s="81" t="str">
        <f>IF(scriv!S313&lt;&gt;"",scriv!S313,"")</f>
        <v/>
      </c>
      <c r="W351" s="81" t="str">
        <f>IF(scriv!T313&lt;&gt;"",scriv!T313,"")</f>
        <v/>
      </c>
      <c r="X351" s="81" t="str">
        <f>IF($E351="",
( IF(scriv!AD313&lt;&gt;"", LEFT( scriv!AD313, FIND(",",scriv!AD313)-1) &amp; "=" &amp; $AH351 &amp; RIGHT( scriv!AD313, LEN(scriv!AD313) + 1 - FIND(",",scriv!AD313)),
  IF($X$36&lt;&gt;"",LEFT( X$36, FIND(",",X$36)-1) &amp; "=" &amp; $AH351 &amp; RIGHT( X$36, LEN(X$36) + 1 - FIND(",",X$36)),""))),
IF(scriv!M313&lt;&gt;"", LEFT( scriv!M313, FIND(",",scriv!M313)-1) &amp; "=" &amp; $AH351 &amp; RIGHT( scriv!M313, LEN(scriv!M313) + 1 - FIND(",",scriv!M313)),
LEFT( X$37, FIND(",",X$37)-1) &amp; "=" &amp; $AH351 &amp; RIGHT( X$37, LEN(X$37) + 1 - FIND(",",X$37))))</f>
        <v>fadeOn=,0.6</v>
      </c>
      <c r="Y351" s="81" t="str">
        <f>IF($E351="",
( IF(scriv!AE313&lt;&gt;"", LEFT( scriv!AE313, FIND(",",scriv!AE313)-1) &amp; "=" &amp; $AH351 &amp; RIGHT( scriv!AE313, LEN(scriv!AE313) + 1 - FIND(",",scriv!AE313)),
  IF($Y$36&lt;&gt;"",LEFT( Y$36, FIND(",",Y$36)-1) &amp; "=" &amp; $AH351 &amp; RIGHT( Y$36, LEN(Y$36) + 1 - FIND(",",Y$36)),""))),
IF(scriv!N313&lt;&gt;"", LEFT( scriv!N313, FIND(",",scriv!N313)-1) &amp; "=" &amp; $AH351 &amp; RIGHT( scriv!N313, LEN(scriv!N313) + 1 - FIND(",",scriv!N313)),
LEFT( Y$37, FIND(",",Y$37)-1) &amp; "=" &amp; $AH351 &amp; RIGHT( Y$37, LEN(Y$37) + 1 - FIND(",",Y$37))))</f>
        <v>fadeOff=,0.6</v>
      </c>
      <c r="Z351" s="81" t="str">
        <f>IF($E351="",
( IF(scriv!AF313&lt;&gt;"", LEFT( scriv!AF313, FIND(",",scriv!AF313)-1) &amp; "=" &amp; $AH351 &amp; RIGHT( scriv!AF313, LEN(scriv!AF313) + 1 - FIND(",",scriv!AF313)),
  IF($Z$36&lt;&gt;"",LEFT( Z$36, FIND(",",Z$36)-1) &amp; "=" &amp; $AH351 &amp; RIGHT( Z$36, LEN(Z$36) + 1 - FIND(",",Z$36)),""))),
IF(scriv!O313&lt;&gt;"", LEFT( scriv!O313, FIND(",",scriv!O313)-1) &amp; "=" &amp; $AH351 &amp; RIGHT( scriv!O313, LEN(scriv!O313) + 1 - FIND(",",scriv!O313)),
LEFT( Z$37, FIND(",",Z$37)-1) &amp; "=" &amp; $AH351 &amp; RIGHT( Z$37, LEN(Z$37) + 1 - FIND(",",Z$37))))</f>
        <v>drawOpen=,1.2</v>
      </c>
      <c r="AA351" s="81" t="str">
        <f>IF($E351="",
( IF(scriv!AG313&lt;&gt;"", LEFT( scriv!AG313, FIND(",",scriv!AG313)-1) &amp; "=" &amp; $AH351 &amp; RIGHT( scriv!AG313, LEN(scriv!AG313) + 1 - FIND(",",scriv!AG313)),
  IF($AA$36&lt;&gt;"",LEFT( AA$36, FIND(",",AA$36)-1) &amp; "=" &amp; $AH351 &amp; RIGHT( AA$36, LEN(AA$36) + 1 - FIND(",",AA$36)),""))),
IF(scriv!P313&lt;&gt;"", LEFT( scriv!P313, FIND(",",scriv!P313)-1) &amp; "=" &amp; $AH351 &amp; RIGHT( scriv!P313, LEN(scriv!P313) + 1 - FIND(",",scriv!P313)),
LEFT( AA$37, FIND(",",AA$37)-1) &amp; "=" &amp; $AH351 &amp; RIGHT( AA$37, LEN(AA$37) + 1 - FIND(",",AA$37))))</f>
        <v>drawClose=,1.2</v>
      </c>
      <c r="AB351" s="167" t="str">
        <f t="shared" si="210"/>
        <v>noTitle</v>
      </c>
      <c r="AC351" s="167"/>
      <c r="AD351" s="45"/>
      <c r="AE351" s="168"/>
      <c r="AF351" s="169">
        <f>IF(D351="",scriv!B313,"")</f>
        <v>0</v>
      </c>
      <c r="AG351" s="170" t="str">
        <f t="shared" si="217"/>
        <v/>
      </c>
      <c r="AH351" s="169" t="str">
        <f t="shared" si="218"/>
        <v/>
      </c>
      <c r="AI351" s="169" t="str">
        <f t="shared" si="219"/>
        <v/>
      </c>
      <c r="AJ351" s="86">
        <f>ROUNDDOWN( (LEN(scriv!B313)+1) / 2, 0 )</f>
        <v>0</v>
      </c>
      <c r="AK351" s="82">
        <f t="shared" si="220"/>
        <v>0</v>
      </c>
      <c r="AL351" s="82" t="str">
        <f t="shared" si="221"/>
        <v>-</v>
      </c>
      <c r="AM351" s="82" t="str">
        <f t="shared" si="222"/>
        <v>-</v>
      </c>
      <c r="AN351" s="82" t="str">
        <f t="shared" si="223"/>
        <v>-</v>
      </c>
      <c r="AO351" s="82" t="str">
        <f t="shared" si="224"/>
        <v>-</v>
      </c>
      <c r="AP351" s="82" t="str">
        <f t="shared" si="225"/>
        <v>-</v>
      </c>
      <c r="AQ351" s="82" t="str">
        <f t="shared" si="226"/>
        <v>-</v>
      </c>
      <c r="AR351" s="82" t="str">
        <f t="shared" si="227"/>
        <v>-</v>
      </c>
      <c r="AT351" s="82">
        <f t="shared" si="228"/>
        <v>10</v>
      </c>
      <c r="AU351" s="82" t="str">
        <f ca="1">IF(    MAX(OFFSET(AL351,0,0,MATCH("-",AL351:AL$638,0))) = 0,"",
IFERROR(MAX(OFFSET(AL351,0,0,MATCH("-",AL351:AL$638,0))),""))</f>
        <v/>
      </c>
      <c r="AV351" s="82" t="str">
        <f ca="1">IF(    MAX(OFFSET(AM351,0,0,MATCH("-",AM351:AM$638,0))) = 0,"",
IFERROR(MAX(OFFSET(AM351,0,0,MATCH("-",AM351:AM$638,0))),""))</f>
        <v/>
      </c>
      <c r="AW351" s="82" t="str">
        <f ca="1">IF(    MAX(OFFSET(AN351,0,0,MATCH("-",AN351:AN$638,0))) = 0,"",
IFERROR(MAX(OFFSET(AN351,0,0,MATCH("-",AN351:AN$638,0))),""))</f>
        <v/>
      </c>
      <c r="AX351" s="82" t="str">
        <f ca="1">IF(    MAX(OFFSET(AO351,0,0,MATCH("-",AO351:AO$638,0))) = 0,"",
IFERROR(MAX(OFFSET(AO351,0,0,MATCH("-",AO351:AO$638,0))),""))</f>
        <v/>
      </c>
      <c r="AY351" s="82" t="str">
        <f ca="1">IF(    MAX(OFFSET(AP351,0,0,MATCH("-",AP351:AP$638,0))) = 0,"",
IFERROR(MAX(OFFSET(AP351,0,0,MATCH("-",AP351:AP$638,0))),""))</f>
        <v/>
      </c>
      <c r="AZ351" s="82" t="str">
        <f ca="1">IF(    MAX(OFFSET(AQ351,0,0,MATCH("-",AQ351:AQ$638,0))) = 0,"",
IFERROR(MAX(OFFSET(AQ351,0,0,MATCH("-",AQ351:AQ$638,0))),""))</f>
        <v/>
      </c>
      <c r="BA351" s="82" t="str">
        <f ca="1">IF(    MAX(OFFSET(AR351,0,0,MATCH("-",AR351:AR$638,0))) = 0,"",
IFERROR(MAX(OFFSET(AR351,0,0,MATCH("-",AR351:AR$638,0))),""))</f>
        <v/>
      </c>
      <c r="BB351" s="112">
        <f t="shared" ca="1" si="229"/>
        <v>-198</v>
      </c>
      <c r="BC351" s="111" t="str">
        <f t="shared" ca="1" si="230"/>
        <v>Radius</v>
      </c>
      <c r="BD351" s="112">
        <f t="shared" ca="1" si="231"/>
        <v>0</v>
      </c>
      <c r="BE351" s="111">
        <f t="shared" ca="1" si="232"/>
        <v>200</v>
      </c>
      <c r="BF351" s="113" t="e">
        <f t="shared" ca="1" si="233"/>
        <v>#VALUE!</v>
      </c>
      <c r="BG351" s="113" t="e">
        <f t="shared" ca="1" si="234"/>
        <v>#VALUE!</v>
      </c>
      <c r="BH351" s="112">
        <f t="shared" ca="1" si="235"/>
        <v>2000</v>
      </c>
      <c r="BI351" s="112">
        <f t="shared" ca="1" si="236"/>
        <v>200</v>
      </c>
      <c r="BJ351" s="157"/>
      <c r="BK351" s="157"/>
      <c r="BL351" s="158" t="str">
        <f>scriv!AI313</f>
        <v/>
      </c>
      <c r="BM351" s="157"/>
      <c r="BN351" s="157" t="str">
        <f t="shared" si="237"/>
        <v>node</v>
      </c>
      <c r="BO351" s="157"/>
      <c r="BP351" s="159">
        <f t="shared" ca="1" si="238"/>
        <v>0</v>
      </c>
      <c r="BQ351" s="159">
        <f t="shared" ca="1" si="239"/>
        <v>0</v>
      </c>
      <c r="BR351" s="159">
        <f t="shared" si="240"/>
        <v>1</v>
      </c>
      <c r="BS351" s="159" t="str">
        <f t="shared" si="241"/>
        <v>symbol</v>
      </c>
      <c r="BT351" s="157" t="str">
        <f ca="1">IF(scriv!V313&lt;&gt;"",scriv!V313,
IF(E351="",IFERROR(VLOOKUP(BL351,$AH$40:$BT$638,39,FALSE),$BT$36),
$BT$37))</f>
        <v>NodeSquare</v>
      </c>
      <c r="BU351" s="166">
        <f t="shared" ca="1" si="242"/>
        <v>2000</v>
      </c>
      <c r="BV351" s="166">
        <f t="shared" ca="1" si="243"/>
        <v>200</v>
      </c>
      <c r="BW351" s="166">
        <f t="shared" ca="1" si="244"/>
        <v>0</v>
      </c>
      <c r="BX351" s="166">
        <f t="shared" ca="1" si="245"/>
        <v>0</v>
      </c>
      <c r="BY351" s="180" t="str">
        <f t="shared" si="246"/>
        <v/>
      </c>
      <c r="BZ351" s="180" t="str">
        <f t="shared" si="247"/>
        <v/>
      </c>
      <c r="CA351" s="81" t="str">
        <f>IF(scriv!E313&lt;&gt;"",scriv!E313,"")</f>
        <v/>
      </c>
      <c r="CB351" s="82">
        <f t="shared" si="212"/>
        <v>0</v>
      </c>
      <c r="CC351" s="82">
        <f t="shared" si="248"/>
        <v>0</v>
      </c>
      <c r="CD351" s="82" t="str">
        <f t="shared" si="249"/>
        <v>-</v>
      </c>
      <c r="CE351" s="82" t="str">
        <f t="shared" si="250"/>
        <v>-</v>
      </c>
      <c r="CF351" s="82" t="str">
        <f t="shared" si="251"/>
        <v>-</v>
      </c>
      <c r="CG351" s="82" t="str">
        <f t="shared" si="252"/>
        <v>-</v>
      </c>
      <c r="CH351" s="82" t="str">
        <f t="shared" si="253"/>
        <v>-</v>
      </c>
      <c r="CI351" s="82" t="str">
        <f t="shared" si="254"/>
        <v>-</v>
      </c>
      <c r="CJ351" s="82" t="str">
        <f t="shared" si="255"/>
        <v>-</v>
      </c>
      <c r="CK351" s="82" t="str">
        <f t="shared" si="256"/>
        <v>-</v>
      </c>
    </row>
    <row r="352" spans="1:89" s="82" customFormat="1" ht="18" customHeight="1">
      <c r="A352" s="81" t="str">
        <f>scriv!AH314</f>
        <v/>
      </c>
      <c r="B352" s="81" t="str">
        <f>IF(scriv!D314&lt;&gt;"",scriv!D314,"")</f>
        <v/>
      </c>
      <c r="C352" s="81" t="str">
        <f>IF( scriv!AL314&lt;&gt;"", IF(D352&lt;&gt;"","connection ","")&amp;scriv!AL314,IF(D352&lt;&gt;"","connection",""))</f>
        <v/>
      </c>
      <c r="D352" s="82" t="str">
        <f>scriv!AJ314</f>
        <v/>
      </c>
      <c r="E352" s="82" t="str">
        <f>scriv!AK314</f>
        <v/>
      </c>
      <c r="F352" s="156">
        <f>ROW()</f>
        <v>352</v>
      </c>
      <c r="I352" s="81" t="str">
        <f>IF(scriv!AA314&lt;&gt;"",scriv!AA314,J352)</f>
        <v/>
      </c>
      <c r="J352" s="81" t="str">
        <f>IF(scriv!AB314&lt;&gt;"",scriv!AB314,"")</f>
        <v/>
      </c>
      <c r="K352" s="82" t="str">
        <f t="shared" si="213"/>
        <v>none</v>
      </c>
      <c r="L352" s="82" t="str">
        <f t="shared" si="214"/>
        <v>+++&amp;speakTT=</v>
      </c>
      <c r="M352" s="82" t="str">
        <f t="shared" si="211"/>
        <v>OpenClose</v>
      </c>
      <c r="N352" s="82" t="str">
        <f t="shared" si="215"/>
        <v/>
      </c>
      <c r="O352" s="119" t="str">
        <f t="shared" si="216"/>
        <v/>
      </c>
      <c r="P352" s="81" t="str">
        <f>IF(scriv!I314&lt;&gt;"",scriv!I314,"")</f>
        <v/>
      </c>
      <c r="Q352" s="81" t="str">
        <f>IF(scriv!J314&lt;&gt;"",scriv!J314,"")</f>
        <v/>
      </c>
      <c r="R352" s="81">
        <f>IF(scriv!K314&lt;&gt;"",scriv!K314,
IF(I352&lt;&gt;"",1,$R$36))</f>
        <v>0</v>
      </c>
      <c r="S352" s="81" t="str">
        <f>IF(scriv!L314&lt;&gt;"",scriv!L314,
IF(scriv!AB314&lt;&gt;"",$S$36,"none"))</f>
        <v>none</v>
      </c>
      <c r="T352" s="81" t="str">
        <f>IF(scriv!Q314&lt;&gt;"",scriv!Q314,"")</f>
        <v/>
      </c>
      <c r="U352" s="81" t="str">
        <f>IF(scriv!R314&lt;&gt;"",scriv!R314,"")</f>
        <v/>
      </c>
      <c r="V352" s="81" t="str">
        <f>IF(scriv!S314&lt;&gt;"",scriv!S314,"")</f>
        <v/>
      </c>
      <c r="W352" s="81" t="str">
        <f>IF(scriv!T314&lt;&gt;"",scriv!T314,"")</f>
        <v/>
      </c>
      <c r="X352" s="81" t="str">
        <f>IF($E352="",
( IF(scriv!AD314&lt;&gt;"", LEFT( scriv!AD314, FIND(",",scriv!AD314)-1) &amp; "=" &amp; $AH352 &amp; RIGHT( scriv!AD314, LEN(scriv!AD314) + 1 - FIND(",",scriv!AD314)),
  IF($X$36&lt;&gt;"",LEFT( X$36, FIND(",",X$36)-1) &amp; "=" &amp; $AH352 &amp; RIGHT( X$36, LEN(X$36) + 1 - FIND(",",X$36)),""))),
IF(scriv!M314&lt;&gt;"", LEFT( scriv!M314, FIND(",",scriv!M314)-1) &amp; "=" &amp; $AH352 &amp; RIGHT( scriv!M314, LEN(scriv!M314) + 1 - FIND(",",scriv!M314)),
LEFT( X$37, FIND(",",X$37)-1) &amp; "=" &amp; $AH352 &amp; RIGHT( X$37, LEN(X$37) + 1 - FIND(",",X$37))))</f>
        <v>fadeOn=,0.6</v>
      </c>
      <c r="Y352" s="81" t="str">
        <f>IF($E352="",
( IF(scriv!AE314&lt;&gt;"", LEFT( scriv!AE314, FIND(",",scriv!AE314)-1) &amp; "=" &amp; $AH352 &amp; RIGHT( scriv!AE314, LEN(scriv!AE314) + 1 - FIND(",",scriv!AE314)),
  IF($Y$36&lt;&gt;"",LEFT( Y$36, FIND(",",Y$36)-1) &amp; "=" &amp; $AH352 &amp; RIGHT( Y$36, LEN(Y$36) + 1 - FIND(",",Y$36)),""))),
IF(scriv!N314&lt;&gt;"", LEFT( scriv!N314, FIND(",",scriv!N314)-1) &amp; "=" &amp; $AH352 &amp; RIGHT( scriv!N314, LEN(scriv!N314) + 1 - FIND(",",scriv!N314)),
LEFT( Y$37, FIND(",",Y$37)-1) &amp; "=" &amp; $AH352 &amp; RIGHT( Y$37, LEN(Y$37) + 1 - FIND(",",Y$37))))</f>
        <v>fadeOff=,0.6</v>
      </c>
      <c r="Z352" s="81" t="str">
        <f>IF($E352="",
( IF(scriv!AF314&lt;&gt;"", LEFT( scriv!AF314, FIND(",",scriv!AF314)-1) &amp; "=" &amp; $AH352 &amp; RIGHT( scriv!AF314, LEN(scriv!AF314) + 1 - FIND(",",scriv!AF314)),
  IF($Z$36&lt;&gt;"",LEFT( Z$36, FIND(",",Z$36)-1) &amp; "=" &amp; $AH352 &amp; RIGHT( Z$36, LEN(Z$36) + 1 - FIND(",",Z$36)),""))),
IF(scriv!O314&lt;&gt;"", LEFT( scriv!O314, FIND(",",scriv!O314)-1) &amp; "=" &amp; $AH352 &amp; RIGHT( scriv!O314, LEN(scriv!O314) + 1 - FIND(",",scriv!O314)),
LEFT( Z$37, FIND(",",Z$37)-1) &amp; "=" &amp; $AH352 &amp; RIGHT( Z$37, LEN(Z$37) + 1 - FIND(",",Z$37))))</f>
        <v>drawOpen=,1.2</v>
      </c>
      <c r="AA352" s="81" t="str">
        <f>IF($E352="",
( IF(scriv!AG314&lt;&gt;"", LEFT( scriv!AG314, FIND(",",scriv!AG314)-1) &amp; "=" &amp; $AH352 &amp; RIGHT( scriv!AG314, LEN(scriv!AG314) + 1 - FIND(",",scriv!AG314)),
  IF($AA$36&lt;&gt;"",LEFT( AA$36, FIND(",",AA$36)-1) &amp; "=" &amp; $AH352 &amp; RIGHT( AA$36, LEN(AA$36) + 1 - FIND(",",AA$36)),""))),
IF(scriv!P314&lt;&gt;"", LEFT( scriv!P314, FIND(",",scriv!P314)-1) &amp; "=" &amp; $AH352 &amp; RIGHT( scriv!P314, LEN(scriv!P314) + 1 - FIND(",",scriv!P314)),
LEFT( AA$37, FIND(",",AA$37)-1) &amp; "=" &amp; $AH352 &amp; RIGHT( AA$37, LEN(AA$37) + 1 - FIND(",",AA$37))))</f>
        <v>drawClose=,1.2</v>
      </c>
      <c r="AB352" s="167" t="str">
        <f t="shared" si="210"/>
        <v>noTitle</v>
      </c>
      <c r="AC352" s="167"/>
      <c r="AD352" s="45"/>
      <c r="AE352" s="168"/>
      <c r="AF352" s="169">
        <f>IF(D352="",scriv!B314,"")</f>
        <v>0</v>
      </c>
      <c r="AG352" s="170" t="str">
        <f t="shared" si="217"/>
        <v/>
      </c>
      <c r="AH352" s="169" t="str">
        <f t="shared" si="218"/>
        <v/>
      </c>
      <c r="AI352" s="169" t="str">
        <f t="shared" si="219"/>
        <v/>
      </c>
      <c r="AJ352" s="86">
        <f>ROUNDDOWN( (LEN(scriv!B314)+1) / 2, 0 )</f>
        <v>0</v>
      </c>
      <c r="AK352" s="82">
        <f t="shared" si="220"/>
        <v>0</v>
      </c>
      <c r="AL352" s="82" t="str">
        <f t="shared" si="221"/>
        <v>-</v>
      </c>
      <c r="AM352" s="82" t="str">
        <f t="shared" si="222"/>
        <v>-</v>
      </c>
      <c r="AN352" s="82" t="str">
        <f t="shared" si="223"/>
        <v>-</v>
      </c>
      <c r="AO352" s="82" t="str">
        <f t="shared" si="224"/>
        <v>-</v>
      </c>
      <c r="AP352" s="82" t="str">
        <f t="shared" si="225"/>
        <v>-</v>
      </c>
      <c r="AQ352" s="82" t="str">
        <f t="shared" si="226"/>
        <v>-</v>
      </c>
      <c r="AR352" s="82" t="str">
        <f t="shared" si="227"/>
        <v>-</v>
      </c>
      <c r="AT352" s="82">
        <f t="shared" si="228"/>
        <v>10</v>
      </c>
      <c r="AU352" s="82" t="str">
        <f ca="1">IF(    MAX(OFFSET(AL352,0,0,MATCH("-",AL352:AL$638,0))) = 0,"",
IFERROR(MAX(OFFSET(AL352,0,0,MATCH("-",AL352:AL$638,0))),""))</f>
        <v/>
      </c>
      <c r="AV352" s="82" t="str">
        <f ca="1">IF(    MAX(OFFSET(AM352,0,0,MATCH("-",AM352:AM$638,0))) = 0,"",
IFERROR(MAX(OFFSET(AM352,0,0,MATCH("-",AM352:AM$638,0))),""))</f>
        <v/>
      </c>
      <c r="AW352" s="82" t="str">
        <f ca="1">IF(    MAX(OFFSET(AN352,0,0,MATCH("-",AN352:AN$638,0))) = 0,"",
IFERROR(MAX(OFFSET(AN352,0,0,MATCH("-",AN352:AN$638,0))),""))</f>
        <v/>
      </c>
      <c r="AX352" s="82" t="str">
        <f ca="1">IF(    MAX(OFFSET(AO352,0,0,MATCH("-",AO352:AO$638,0))) = 0,"",
IFERROR(MAX(OFFSET(AO352,0,0,MATCH("-",AO352:AO$638,0))),""))</f>
        <v/>
      </c>
      <c r="AY352" s="82" t="str">
        <f ca="1">IF(    MAX(OFFSET(AP352,0,0,MATCH("-",AP352:AP$638,0))) = 0,"",
IFERROR(MAX(OFFSET(AP352,0,0,MATCH("-",AP352:AP$638,0))),""))</f>
        <v/>
      </c>
      <c r="AZ352" s="82" t="str">
        <f ca="1">IF(    MAX(OFFSET(AQ352,0,0,MATCH("-",AQ352:AQ$638,0))) = 0,"",
IFERROR(MAX(OFFSET(AQ352,0,0,MATCH("-",AQ352:AQ$638,0))),""))</f>
        <v/>
      </c>
      <c r="BA352" s="82" t="str">
        <f ca="1">IF(    MAX(OFFSET(AR352,0,0,MATCH("-",AR352:AR$638,0))) = 0,"",
IFERROR(MAX(OFFSET(AR352,0,0,MATCH("-",AR352:AR$638,0))),""))</f>
        <v/>
      </c>
      <c r="BB352" s="112">
        <f t="shared" ca="1" si="229"/>
        <v>-198</v>
      </c>
      <c r="BC352" s="111" t="str">
        <f t="shared" ca="1" si="230"/>
        <v>Radius</v>
      </c>
      <c r="BD352" s="112">
        <f t="shared" ca="1" si="231"/>
        <v>0</v>
      </c>
      <c r="BE352" s="111">
        <f t="shared" ca="1" si="232"/>
        <v>200</v>
      </c>
      <c r="BF352" s="113" t="e">
        <f t="shared" ca="1" si="233"/>
        <v>#VALUE!</v>
      </c>
      <c r="BG352" s="113" t="e">
        <f t="shared" ca="1" si="234"/>
        <v>#VALUE!</v>
      </c>
      <c r="BH352" s="112">
        <f t="shared" ca="1" si="235"/>
        <v>2000</v>
      </c>
      <c r="BI352" s="112">
        <f t="shared" ca="1" si="236"/>
        <v>200</v>
      </c>
      <c r="BJ352" s="157"/>
      <c r="BK352" s="157"/>
      <c r="BL352" s="158" t="str">
        <f>scriv!AI314</f>
        <v/>
      </c>
      <c r="BM352" s="157"/>
      <c r="BN352" s="157" t="str">
        <f t="shared" si="237"/>
        <v>node</v>
      </c>
      <c r="BO352" s="157"/>
      <c r="BP352" s="159">
        <f t="shared" ca="1" si="238"/>
        <v>0</v>
      </c>
      <c r="BQ352" s="159">
        <f t="shared" ca="1" si="239"/>
        <v>0</v>
      </c>
      <c r="BR352" s="159">
        <f t="shared" si="240"/>
        <v>1</v>
      </c>
      <c r="BS352" s="159" t="str">
        <f t="shared" si="241"/>
        <v>symbol</v>
      </c>
      <c r="BT352" s="157" t="str">
        <f ca="1">IF(scriv!V314&lt;&gt;"",scriv!V314,
IF(E352="",IFERROR(VLOOKUP(BL352,$AH$40:$BT$638,39,FALSE),$BT$36),
$BT$37))</f>
        <v>NodeSquare</v>
      </c>
      <c r="BU352" s="166">
        <f t="shared" ca="1" si="242"/>
        <v>2000</v>
      </c>
      <c r="BV352" s="166">
        <f t="shared" ca="1" si="243"/>
        <v>200</v>
      </c>
      <c r="BW352" s="166">
        <f t="shared" ca="1" si="244"/>
        <v>0</v>
      </c>
      <c r="BX352" s="166">
        <f t="shared" ca="1" si="245"/>
        <v>0</v>
      </c>
      <c r="BY352" s="180" t="str">
        <f t="shared" si="246"/>
        <v/>
      </c>
      <c r="BZ352" s="180" t="str">
        <f t="shared" si="247"/>
        <v/>
      </c>
      <c r="CA352" s="81" t="str">
        <f>IF(scriv!E314&lt;&gt;"",scriv!E314,"")</f>
        <v/>
      </c>
      <c r="CB352" s="82">
        <f t="shared" si="212"/>
        <v>0</v>
      </c>
      <c r="CC352" s="82">
        <f t="shared" si="248"/>
        <v>0</v>
      </c>
      <c r="CD352" s="82" t="str">
        <f t="shared" si="249"/>
        <v>-</v>
      </c>
      <c r="CE352" s="82" t="str">
        <f t="shared" si="250"/>
        <v>-</v>
      </c>
      <c r="CF352" s="82" t="str">
        <f t="shared" si="251"/>
        <v>-</v>
      </c>
      <c r="CG352" s="82" t="str">
        <f t="shared" si="252"/>
        <v>-</v>
      </c>
      <c r="CH352" s="82" t="str">
        <f t="shared" si="253"/>
        <v>-</v>
      </c>
      <c r="CI352" s="82" t="str">
        <f t="shared" si="254"/>
        <v>-</v>
      </c>
      <c r="CJ352" s="82" t="str">
        <f t="shared" si="255"/>
        <v>-</v>
      </c>
      <c r="CK352" s="82" t="str">
        <f t="shared" si="256"/>
        <v>-</v>
      </c>
    </row>
    <row r="353" spans="1:89" s="82" customFormat="1" ht="18" customHeight="1">
      <c r="A353" s="81" t="str">
        <f>scriv!AH315</f>
        <v/>
      </c>
      <c r="B353" s="81" t="str">
        <f>IF(scriv!D315&lt;&gt;"",scriv!D315,"")</f>
        <v/>
      </c>
      <c r="C353" s="81" t="str">
        <f>IF( scriv!AL315&lt;&gt;"", IF(D353&lt;&gt;"","connection ","")&amp;scriv!AL315,IF(D353&lt;&gt;"","connection",""))</f>
        <v/>
      </c>
      <c r="D353" s="82" t="str">
        <f>scriv!AJ315</f>
        <v/>
      </c>
      <c r="E353" s="82" t="str">
        <f>scriv!AK315</f>
        <v/>
      </c>
      <c r="F353" s="156">
        <f>ROW()</f>
        <v>353</v>
      </c>
      <c r="I353" s="81" t="str">
        <f>IF(scriv!AA315&lt;&gt;"",scriv!AA315,J353)</f>
        <v/>
      </c>
      <c r="J353" s="81" t="str">
        <f>IF(scriv!AB315&lt;&gt;"",scriv!AB315,"")</f>
        <v/>
      </c>
      <c r="K353" s="82" t="str">
        <f t="shared" si="213"/>
        <v>none</v>
      </c>
      <c r="L353" s="82" t="str">
        <f t="shared" si="214"/>
        <v>+++&amp;speakTT=</v>
      </c>
      <c r="M353" s="82" t="str">
        <f t="shared" si="211"/>
        <v>OpenClose</v>
      </c>
      <c r="N353" s="82" t="str">
        <f t="shared" si="215"/>
        <v/>
      </c>
      <c r="O353" s="119" t="str">
        <f t="shared" si="216"/>
        <v/>
      </c>
      <c r="P353" s="81" t="str">
        <f>IF(scriv!I315&lt;&gt;"",scriv!I315,"")</f>
        <v/>
      </c>
      <c r="Q353" s="81" t="str">
        <f>IF(scriv!J315&lt;&gt;"",scriv!J315,"")</f>
        <v/>
      </c>
      <c r="R353" s="81">
        <f>IF(scriv!K315&lt;&gt;"",scriv!K315,
IF(I353&lt;&gt;"",1,$R$36))</f>
        <v>0</v>
      </c>
      <c r="S353" s="81" t="str">
        <f>IF(scriv!L315&lt;&gt;"",scriv!L315,
IF(scriv!AB315&lt;&gt;"",$S$36,"none"))</f>
        <v>none</v>
      </c>
      <c r="T353" s="81" t="str">
        <f>IF(scriv!Q315&lt;&gt;"",scriv!Q315,"")</f>
        <v/>
      </c>
      <c r="U353" s="81" t="str">
        <f>IF(scriv!R315&lt;&gt;"",scriv!R315,"")</f>
        <v/>
      </c>
      <c r="V353" s="81" t="str">
        <f>IF(scriv!S315&lt;&gt;"",scriv!S315,"")</f>
        <v/>
      </c>
      <c r="W353" s="81" t="str">
        <f>IF(scriv!T315&lt;&gt;"",scriv!T315,"")</f>
        <v/>
      </c>
      <c r="X353" s="81" t="str">
        <f>IF($E353="",
( IF(scriv!AD315&lt;&gt;"", LEFT( scriv!AD315, FIND(",",scriv!AD315)-1) &amp; "=" &amp; $AH353 &amp; RIGHT( scriv!AD315, LEN(scriv!AD315) + 1 - FIND(",",scriv!AD315)),
  IF($X$36&lt;&gt;"",LEFT( X$36, FIND(",",X$36)-1) &amp; "=" &amp; $AH353 &amp; RIGHT( X$36, LEN(X$36) + 1 - FIND(",",X$36)),""))),
IF(scriv!M315&lt;&gt;"", LEFT( scriv!M315, FIND(",",scriv!M315)-1) &amp; "=" &amp; $AH353 &amp; RIGHT( scriv!M315, LEN(scriv!M315) + 1 - FIND(",",scriv!M315)),
LEFT( X$37, FIND(",",X$37)-1) &amp; "=" &amp; $AH353 &amp; RIGHT( X$37, LEN(X$37) + 1 - FIND(",",X$37))))</f>
        <v>fadeOn=,0.6</v>
      </c>
      <c r="Y353" s="81" t="str">
        <f>IF($E353="",
( IF(scriv!AE315&lt;&gt;"", LEFT( scriv!AE315, FIND(",",scriv!AE315)-1) &amp; "=" &amp; $AH353 &amp; RIGHT( scriv!AE315, LEN(scriv!AE315) + 1 - FIND(",",scriv!AE315)),
  IF($Y$36&lt;&gt;"",LEFT( Y$36, FIND(",",Y$36)-1) &amp; "=" &amp; $AH353 &amp; RIGHT( Y$36, LEN(Y$36) + 1 - FIND(",",Y$36)),""))),
IF(scriv!N315&lt;&gt;"", LEFT( scriv!N315, FIND(",",scriv!N315)-1) &amp; "=" &amp; $AH353 &amp; RIGHT( scriv!N315, LEN(scriv!N315) + 1 - FIND(",",scriv!N315)),
LEFT( Y$37, FIND(",",Y$37)-1) &amp; "=" &amp; $AH353 &amp; RIGHT( Y$37, LEN(Y$37) + 1 - FIND(",",Y$37))))</f>
        <v>fadeOff=,0.6</v>
      </c>
      <c r="Z353" s="81" t="str">
        <f>IF($E353="",
( IF(scriv!AF315&lt;&gt;"", LEFT( scriv!AF315, FIND(",",scriv!AF315)-1) &amp; "=" &amp; $AH353 &amp; RIGHT( scriv!AF315, LEN(scriv!AF315) + 1 - FIND(",",scriv!AF315)),
  IF($Z$36&lt;&gt;"",LEFT( Z$36, FIND(",",Z$36)-1) &amp; "=" &amp; $AH353 &amp; RIGHT( Z$36, LEN(Z$36) + 1 - FIND(",",Z$36)),""))),
IF(scriv!O315&lt;&gt;"", LEFT( scriv!O315, FIND(",",scriv!O315)-1) &amp; "=" &amp; $AH353 &amp; RIGHT( scriv!O315, LEN(scriv!O315) + 1 - FIND(",",scriv!O315)),
LEFT( Z$37, FIND(",",Z$37)-1) &amp; "=" &amp; $AH353 &amp; RIGHT( Z$37, LEN(Z$37) + 1 - FIND(",",Z$37))))</f>
        <v>drawOpen=,1.2</v>
      </c>
      <c r="AA353" s="81" t="str">
        <f>IF($E353="",
( IF(scriv!AG315&lt;&gt;"", LEFT( scriv!AG315, FIND(",",scriv!AG315)-1) &amp; "=" &amp; $AH353 &amp; RIGHT( scriv!AG315, LEN(scriv!AG315) + 1 - FIND(",",scriv!AG315)),
  IF($AA$36&lt;&gt;"",LEFT( AA$36, FIND(",",AA$36)-1) &amp; "=" &amp; $AH353 &amp; RIGHT( AA$36, LEN(AA$36) + 1 - FIND(",",AA$36)),""))),
IF(scriv!P315&lt;&gt;"", LEFT( scriv!P315, FIND(",",scriv!P315)-1) &amp; "=" &amp; $AH353 &amp; RIGHT( scriv!P315, LEN(scriv!P315) + 1 - FIND(",",scriv!P315)),
LEFT( AA$37, FIND(",",AA$37)-1) &amp; "=" &amp; $AH353 &amp; RIGHT( AA$37, LEN(AA$37) + 1 - FIND(",",AA$37))))</f>
        <v>drawClose=,1.2</v>
      </c>
      <c r="AB353" s="167" t="str">
        <f t="shared" si="210"/>
        <v>noTitle</v>
      </c>
      <c r="AC353" s="167"/>
      <c r="AD353" s="45"/>
      <c r="AE353" s="168"/>
      <c r="AF353" s="169">
        <f>IF(D353="",scriv!B315,"")</f>
        <v>0</v>
      </c>
      <c r="AG353" s="170" t="str">
        <f t="shared" si="217"/>
        <v/>
      </c>
      <c r="AH353" s="169" t="str">
        <f t="shared" si="218"/>
        <v/>
      </c>
      <c r="AI353" s="169" t="str">
        <f t="shared" si="219"/>
        <v/>
      </c>
      <c r="AJ353" s="86">
        <f>ROUNDDOWN( (LEN(scriv!B315)+1) / 2, 0 )</f>
        <v>0</v>
      </c>
      <c r="AK353" s="82">
        <f t="shared" si="220"/>
        <v>0</v>
      </c>
      <c r="AL353" s="82" t="str">
        <f t="shared" si="221"/>
        <v>-</v>
      </c>
      <c r="AM353" s="82" t="str">
        <f t="shared" si="222"/>
        <v>-</v>
      </c>
      <c r="AN353" s="82" t="str">
        <f t="shared" si="223"/>
        <v>-</v>
      </c>
      <c r="AO353" s="82" t="str">
        <f t="shared" si="224"/>
        <v>-</v>
      </c>
      <c r="AP353" s="82" t="str">
        <f t="shared" si="225"/>
        <v>-</v>
      </c>
      <c r="AQ353" s="82" t="str">
        <f t="shared" si="226"/>
        <v>-</v>
      </c>
      <c r="AR353" s="82" t="str">
        <f t="shared" si="227"/>
        <v>-</v>
      </c>
      <c r="AT353" s="82">
        <f t="shared" si="228"/>
        <v>10</v>
      </c>
      <c r="AU353" s="82" t="str">
        <f ca="1">IF(    MAX(OFFSET(AL353,0,0,MATCH("-",AL353:AL$638,0))) = 0,"",
IFERROR(MAX(OFFSET(AL353,0,0,MATCH("-",AL353:AL$638,0))),""))</f>
        <v/>
      </c>
      <c r="AV353" s="82" t="str">
        <f ca="1">IF(    MAX(OFFSET(AM353,0,0,MATCH("-",AM353:AM$638,0))) = 0,"",
IFERROR(MAX(OFFSET(AM353,0,0,MATCH("-",AM353:AM$638,0))),""))</f>
        <v/>
      </c>
      <c r="AW353" s="82" t="str">
        <f ca="1">IF(    MAX(OFFSET(AN353,0,0,MATCH("-",AN353:AN$638,0))) = 0,"",
IFERROR(MAX(OFFSET(AN353,0,0,MATCH("-",AN353:AN$638,0))),""))</f>
        <v/>
      </c>
      <c r="AX353" s="82" t="str">
        <f ca="1">IF(    MAX(OFFSET(AO353,0,0,MATCH("-",AO353:AO$638,0))) = 0,"",
IFERROR(MAX(OFFSET(AO353,0,0,MATCH("-",AO353:AO$638,0))),""))</f>
        <v/>
      </c>
      <c r="AY353" s="82" t="str">
        <f ca="1">IF(    MAX(OFFSET(AP353,0,0,MATCH("-",AP353:AP$638,0))) = 0,"",
IFERROR(MAX(OFFSET(AP353,0,0,MATCH("-",AP353:AP$638,0))),""))</f>
        <v/>
      </c>
      <c r="AZ353" s="82" t="str">
        <f ca="1">IF(    MAX(OFFSET(AQ353,0,0,MATCH("-",AQ353:AQ$638,0))) = 0,"",
IFERROR(MAX(OFFSET(AQ353,0,0,MATCH("-",AQ353:AQ$638,0))),""))</f>
        <v/>
      </c>
      <c r="BA353" s="82" t="str">
        <f ca="1">IF(    MAX(OFFSET(AR353,0,0,MATCH("-",AR353:AR$638,0))) = 0,"",
IFERROR(MAX(OFFSET(AR353,0,0,MATCH("-",AR353:AR$638,0))),""))</f>
        <v/>
      </c>
      <c r="BB353" s="112">
        <f t="shared" ca="1" si="229"/>
        <v>-198</v>
      </c>
      <c r="BC353" s="111" t="str">
        <f t="shared" ca="1" si="230"/>
        <v>Radius</v>
      </c>
      <c r="BD353" s="112">
        <f t="shared" ca="1" si="231"/>
        <v>0</v>
      </c>
      <c r="BE353" s="111">
        <f t="shared" ca="1" si="232"/>
        <v>200</v>
      </c>
      <c r="BF353" s="113" t="e">
        <f t="shared" ca="1" si="233"/>
        <v>#VALUE!</v>
      </c>
      <c r="BG353" s="113" t="e">
        <f t="shared" ca="1" si="234"/>
        <v>#VALUE!</v>
      </c>
      <c r="BH353" s="112">
        <f t="shared" ca="1" si="235"/>
        <v>2000</v>
      </c>
      <c r="BI353" s="112">
        <f t="shared" ca="1" si="236"/>
        <v>200</v>
      </c>
      <c r="BJ353" s="157"/>
      <c r="BK353" s="157"/>
      <c r="BL353" s="158" t="str">
        <f>scriv!AI315</f>
        <v/>
      </c>
      <c r="BM353" s="157"/>
      <c r="BN353" s="157" t="str">
        <f t="shared" si="237"/>
        <v>node</v>
      </c>
      <c r="BO353" s="157"/>
      <c r="BP353" s="159">
        <f t="shared" ca="1" si="238"/>
        <v>0</v>
      </c>
      <c r="BQ353" s="159">
        <f t="shared" ca="1" si="239"/>
        <v>0</v>
      </c>
      <c r="BR353" s="159">
        <f t="shared" si="240"/>
        <v>1</v>
      </c>
      <c r="BS353" s="159" t="str">
        <f t="shared" si="241"/>
        <v>symbol</v>
      </c>
      <c r="BT353" s="157" t="str">
        <f ca="1">IF(scriv!V315&lt;&gt;"",scriv!V315,
IF(E353="",IFERROR(VLOOKUP(BL353,$AH$40:$BT$638,39,FALSE),$BT$36),
$BT$37))</f>
        <v>NodeSquare</v>
      </c>
      <c r="BU353" s="166">
        <f t="shared" ca="1" si="242"/>
        <v>2000</v>
      </c>
      <c r="BV353" s="166">
        <f t="shared" ca="1" si="243"/>
        <v>200</v>
      </c>
      <c r="BW353" s="166">
        <f t="shared" ca="1" si="244"/>
        <v>0</v>
      </c>
      <c r="BX353" s="166">
        <f t="shared" ca="1" si="245"/>
        <v>0</v>
      </c>
      <c r="BY353" s="180" t="str">
        <f t="shared" si="246"/>
        <v/>
      </c>
      <c r="BZ353" s="180" t="str">
        <f t="shared" si="247"/>
        <v/>
      </c>
      <c r="CA353" s="81" t="str">
        <f>IF(scriv!E315&lt;&gt;"",scriv!E315,"")</f>
        <v/>
      </c>
      <c r="CB353" s="82">
        <f t="shared" si="212"/>
        <v>0</v>
      </c>
      <c r="CC353" s="82">
        <f t="shared" si="248"/>
        <v>0</v>
      </c>
      <c r="CD353" s="82" t="str">
        <f t="shared" si="249"/>
        <v>-</v>
      </c>
      <c r="CE353" s="82" t="str">
        <f t="shared" si="250"/>
        <v>-</v>
      </c>
      <c r="CF353" s="82" t="str">
        <f t="shared" si="251"/>
        <v>-</v>
      </c>
      <c r="CG353" s="82" t="str">
        <f t="shared" si="252"/>
        <v>-</v>
      </c>
      <c r="CH353" s="82" t="str">
        <f t="shared" si="253"/>
        <v>-</v>
      </c>
      <c r="CI353" s="82" t="str">
        <f t="shared" si="254"/>
        <v>-</v>
      </c>
      <c r="CJ353" s="82" t="str">
        <f t="shared" si="255"/>
        <v>-</v>
      </c>
      <c r="CK353" s="82" t="str">
        <f t="shared" si="256"/>
        <v>-</v>
      </c>
    </row>
    <row r="354" spans="1:89" s="82" customFormat="1" ht="18" customHeight="1">
      <c r="A354" s="81" t="str">
        <f>scriv!AH316</f>
        <v/>
      </c>
      <c r="B354" s="81" t="str">
        <f>IF(scriv!D316&lt;&gt;"",scriv!D316,"")</f>
        <v/>
      </c>
      <c r="C354" s="81" t="str">
        <f>IF( scriv!AL316&lt;&gt;"", IF(D354&lt;&gt;"","connection ","")&amp;scriv!AL316,IF(D354&lt;&gt;"","connection",""))</f>
        <v/>
      </c>
      <c r="D354" s="82" t="str">
        <f>scriv!AJ316</f>
        <v/>
      </c>
      <c r="E354" s="82" t="str">
        <f>scriv!AK316</f>
        <v/>
      </c>
      <c r="F354" s="156">
        <f>ROW()</f>
        <v>354</v>
      </c>
      <c r="I354" s="81" t="str">
        <f>IF(scriv!AA316&lt;&gt;"",scriv!AA316,J354)</f>
        <v/>
      </c>
      <c r="J354" s="81" t="str">
        <f>IF(scriv!AB316&lt;&gt;"",scriv!AB316,"")</f>
        <v/>
      </c>
      <c r="K354" s="82" t="str">
        <f t="shared" si="213"/>
        <v>none</v>
      </c>
      <c r="L354" s="82" t="str">
        <f t="shared" si="214"/>
        <v>+++&amp;speakTT=</v>
      </c>
      <c r="M354" s="82" t="str">
        <f t="shared" si="211"/>
        <v>OpenClose</v>
      </c>
      <c r="N354" s="82" t="str">
        <f t="shared" si="215"/>
        <v/>
      </c>
      <c r="O354" s="119" t="str">
        <f t="shared" si="216"/>
        <v/>
      </c>
      <c r="P354" s="81" t="str">
        <f>IF(scriv!I316&lt;&gt;"",scriv!I316,"")</f>
        <v/>
      </c>
      <c r="Q354" s="81" t="str">
        <f>IF(scriv!J316&lt;&gt;"",scriv!J316,"")</f>
        <v/>
      </c>
      <c r="R354" s="81">
        <f>IF(scriv!K316&lt;&gt;"",scriv!K316,
IF(I354&lt;&gt;"",1,$R$36))</f>
        <v>0</v>
      </c>
      <c r="S354" s="81" t="str">
        <f>IF(scriv!L316&lt;&gt;"",scriv!L316,
IF(scriv!AB316&lt;&gt;"",$S$36,"none"))</f>
        <v>none</v>
      </c>
      <c r="T354" s="81" t="str">
        <f>IF(scriv!Q316&lt;&gt;"",scriv!Q316,"")</f>
        <v/>
      </c>
      <c r="U354" s="81" t="str">
        <f>IF(scriv!R316&lt;&gt;"",scriv!R316,"")</f>
        <v/>
      </c>
      <c r="V354" s="81" t="str">
        <f>IF(scriv!S316&lt;&gt;"",scriv!S316,"")</f>
        <v/>
      </c>
      <c r="W354" s="81" t="str">
        <f>IF(scriv!T316&lt;&gt;"",scriv!T316,"")</f>
        <v/>
      </c>
      <c r="X354" s="81" t="str">
        <f>IF($E354="",
( IF(scriv!AD316&lt;&gt;"", LEFT( scriv!AD316, FIND(",",scriv!AD316)-1) &amp; "=" &amp; $AH354 &amp; RIGHT( scriv!AD316, LEN(scriv!AD316) + 1 - FIND(",",scriv!AD316)),
  IF($X$36&lt;&gt;"",LEFT( X$36, FIND(",",X$36)-1) &amp; "=" &amp; $AH354 &amp; RIGHT( X$36, LEN(X$36) + 1 - FIND(",",X$36)),""))),
IF(scriv!M316&lt;&gt;"", LEFT( scriv!M316, FIND(",",scriv!M316)-1) &amp; "=" &amp; $AH354 &amp; RIGHT( scriv!M316, LEN(scriv!M316) + 1 - FIND(",",scriv!M316)),
LEFT( X$37, FIND(",",X$37)-1) &amp; "=" &amp; $AH354 &amp; RIGHT( X$37, LEN(X$37) + 1 - FIND(",",X$37))))</f>
        <v>fadeOn=,0.6</v>
      </c>
      <c r="Y354" s="81" t="str">
        <f>IF($E354="",
( IF(scriv!AE316&lt;&gt;"", LEFT( scriv!AE316, FIND(",",scriv!AE316)-1) &amp; "=" &amp; $AH354 &amp; RIGHT( scriv!AE316, LEN(scriv!AE316) + 1 - FIND(",",scriv!AE316)),
  IF($Y$36&lt;&gt;"",LEFT( Y$36, FIND(",",Y$36)-1) &amp; "=" &amp; $AH354 &amp; RIGHT( Y$36, LEN(Y$36) + 1 - FIND(",",Y$36)),""))),
IF(scriv!N316&lt;&gt;"", LEFT( scriv!N316, FIND(",",scriv!N316)-1) &amp; "=" &amp; $AH354 &amp; RIGHT( scriv!N316, LEN(scriv!N316) + 1 - FIND(",",scriv!N316)),
LEFT( Y$37, FIND(",",Y$37)-1) &amp; "=" &amp; $AH354 &amp; RIGHT( Y$37, LEN(Y$37) + 1 - FIND(",",Y$37))))</f>
        <v>fadeOff=,0.6</v>
      </c>
      <c r="Z354" s="81" t="str">
        <f>IF($E354="",
( IF(scriv!AF316&lt;&gt;"", LEFT( scriv!AF316, FIND(",",scriv!AF316)-1) &amp; "=" &amp; $AH354 &amp; RIGHT( scriv!AF316, LEN(scriv!AF316) + 1 - FIND(",",scriv!AF316)),
  IF($Z$36&lt;&gt;"",LEFT( Z$36, FIND(",",Z$36)-1) &amp; "=" &amp; $AH354 &amp; RIGHT( Z$36, LEN(Z$36) + 1 - FIND(",",Z$36)),""))),
IF(scriv!O316&lt;&gt;"", LEFT( scriv!O316, FIND(",",scriv!O316)-1) &amp; "=" &amp; $AH354 &amp; RIGHT( scriv!O316, LEN(scriv!O316) + 1 - FIND(",",scriv!O316)),
LEFT( Z$37, FIND(",",Z$37)-1) &amp; "=" &amp; $AH354 &amp; RIGHT( Z$37, LEN(Z$37) + 1 - FIND(",",Z$37))))</f>
        <v>drawOpen=,1.2</v>
      </c>
      <c r="AA354" s="81" t="str">
        <f>IF($E354="",
( IF(scriv!AG316&lt;&gt;"", LEFT( scriv!AG316, FIND(",",scriv!AG316)-1) &amp; "=" &amp; $AH354 &amp; RIGHT( scriv!AG316, LEN(scriv!AG316) + 1 - FIND(",",scriv!AG316)),
  IF($AA$36&lt;&gt;"",LEFT( AA$36, FIND(",",AA$36)-1) &amp; "=" &amp; $AH354 &amp; RIGHT( AA$36, LEN(AA$36) + 1 - FIND(",",AA$36)),""))),
IF(scriv!P316&lt;&gt;"", LEFT( scriv!P316, FIND(",",scriv!P316)-1) &amp; "=" &amp; $AH354 &amp; RIGHT( scriv!P316, LEN(scriv!P316) + 1 - FIND(",",scriv!P316)),
LEFT( AA$37, FIND(",",AA$37)-1) &amp; "=" &amp; $AH354 &amp; RIGHT( AA$37, LEN(AA$37) + 1 - FIND(",",AA$37))))</f>
        <v>drawClose=,1.2</v>
      </c>
      <c r="AB354" s="167" t="str">
        <f t="shared" si="210"/>
        <v>noTitle</v>
      </c>
      <c r="AC354" s="167"/>
      <c r="AD354" s="45"/>
      <c r="AE354" s="168"/>
      <c r="AF354" s="169">
        <f>IF(D354="",scriv!B316,"")</f>
        <v>0</v>
      </c>
      <c r="AG354" s="170" t="str">
        <f t="shared" si="217"/>
        <v/>
      </c>
      <c r="AH354" s="169" t="str">
        <f t="shared" si="218"/>
        <v/>
      </c>
      <c r="AI354" s="169" t="str">
        <f t="shared" si="219"/>
        <v/>
      </c>
      <c r="AJ354" s="86">
        <f>ROUNDDOWN( (LEN(scriv!B316)+1) / 2, 0 )</f>
        <v>0</v>
      </c>
      <c r="AK354" s="82">
        <f t="shared" si="220"/>
        <v>0</v>
      </c>
      <c r="AL354" s="82" t="str">
        <f t="shared" si="221"/>
        <v>-</v>
      </c>
      <c r="AM354" s="82" t="str">
        <f t="shared" si="222"/>
        <v>-</v>
      </c>
      <c r="AN354" s="82" t="str">
        <f t="shared" si="223"/>
        <v>-</v>
      </c>
      <c r="AO354" s="82" t="str">
        <f t="shared" si="224"/>
        <v>-</v>
      </c>
      <c r="AP354" s="82" t="str">
        <f t="shared" si="225"/>
        <v>-</v>
      </c>
      <c r="AQ354" s="82" t="str">
        <f t="shared" si="226"/>
        <v>-</v>
      </c>
      <c r="AR354" s="82" t="str">
        <f t="shared" si="227"/>
        <v>-</v>
      </c>
      <c r="AT354" s="82">
        <f t="shared" si="228"/>
        <v>10</v>
      </c>
      <c r="AU354" s="82" t="str">
        <f ca="1">IF(    MAX(OFFSET(AL354,0,0,MATCH("-",AL354:AL$638,0))) = 0,"",
IFERROR(MAX(OFFSET(AL354,0,0,MATCH("-",AL354:AL$638,0))),""))</f>
        <v/>
      </c>
      <c r="AV354" s="82" t="str">
        <f ca="1">IF(    MAX(OFFSET(AM354,0,0,MATCH("-",AM354:AM$638,0))) = 0,"",
IFERROR(MAX(OFFSET(AM354,0,0,MATCH("-",AM354:AM$638,0))),""))</f>
        <v/>
      </c>
      <c r="AW354" s="82" t="str">
        <f ca="1">IF(    MAX(OFFSET(AN354,0,0,MATCH("-",AN354:AN$638,0))) = 0,"",
IFERROR(MAX(OFFSET(AN354,0,0,MATCH("-",AN354:AN$638,0))),""))</f>
        <v/>
      </c>
      <c r="AX354" s="82" t="str">
        <f ca="1">IF(    MAX(OFFSET(AO354,0,0,MATCH("-",AO354:AO$638,0))) = 0,"",
IFERROR(MAX(OFFSET(AO354,0,0,MATCH("-",AO354:AO$638,0))),""))</f>
        <v/>
      </c>
      <c r="AY354" s="82" t="str">
        <f ca="1">IF(    MAX(OFFSET(AP354,0,0,MATCH("-",AP354:AP$638,0))) = 0,"",
IFERROR(MAX(OFFSET(AP354,0,0,MATCH("-",AP354:AP$638,0))),""))</f>
        <v/>
      </c>
      <c r="AZ354" s="82" t="str">
        <f ca="1">IF(    MAX(OFFSET(AQ354,0,0,MATCH("-",AQ354:AQ$638,0))) = 0,"",
IFERROR(MAX(OFFSET(AQ354,0,0,MATCH("-",AQ354:AQ$638,0))),""))</f>
        <v/>
      </c>
      <c r="BA354" s="82" t="str">
        <f ca="1">IF(    MAX(OFFSET(AR354,0,0,MATCH("-",AR354:AR$638,0))) = 0,"",
IFERROR(MAX(OFFSET(AR354,0,0,MATCH("-",AR354:AR$638,0))),""))</f>
        <v/>
      </c>
      <c r="BB354" s="112">
        <f t="shared" ca="1" si="229"/>
        <v>-198</v>
      </c>
      <c r="BC354" s="111" t="str">
        <f t="shared" ca="1" si="230"/>
        <v>Radius</v>
      </c>
      <c r="BD354" s="112">
        <f t="shared" ca="1" si="231"/>
        <v>0</v>
      </c>
      <c r="BE354" s="111">
        <f t="shared" ca="1" si="232"/>
        <v>200</v>
      </c>
      <c r="BF354" s="113" t="e">
        <f t="shared" ca="1" si="233"/>
        <v>#VALUE!</v>
      </c>
      <c r="BG354" s="113" t="e">
        <f t="shared" ca="1" si="234"/>
        <v>#VALUE!</v>
      </c>
      <c r="BH354" s="112">
        <f t="shared" ca="1" si="235"/>
        <v>2000</v>
      </c>
      <c r="BI354" s="112">
        <f t="shared" ca="1" si="236"/>
        <v>200</v>
      </c>
      <c r="BJ354" s="157"/>
      <c r="BK354" s="157"/>
      <c r="BL354" s="158" t="str">
        <f>scriv!AI316</f>
        <v/>
      </c>
      <c r="BM354" s="157"/>
      <c r="BN354" s="157" t="str">
        <f t="shared" si="237"/>
        <v>node</v>
      </c>
      <c r="BO354" s="157"/>
      <c r="BP354" s="159">
        <f t="shared" ca="1" si="238"/>
        <v>0</v>
      </c>
      <c r="BQ354" s="159">
        <f t="shared" ca="1" si="239"/>
        <v>0</v>
      </c>
      <c r="BR354" s="159">
        <f t="shared" si="240"/>
        <v>1</v>
      </c>
      <c r="BS354" s="159" t="str">
        <f t="shared" si="241"/>
        <v>symbol</v>
      </c>
      <c r="BT354" s="157" t="str">
        <f ca="1">IF(scriv!V316&lt;&gt;"",scriv!V316,
IF(E354="",IFERROR(VLOOKUP(BL354,$AH$40:$BT$638,39,FALSE),$BT$36),
$BT$37))</f>
        <v>NodeSquare</v>
      </c>
      <c r="BU354" s="166">
        <f t="shared" ca="1" si="242"/>
        <v>2000</v>
      </c>
      <c r="BV354" s="166">
        <f t="shared" ca="1" si="243"/>
        <v>200</v>
      </c>
      <c r="BW354" s="166">
        <f t="shared" ca="1" si="244"/>
        <v>0</v>
      </c>
      <c r="BX354" s="166">
        <f t="shared" ca="1" si="245"/>
        <v>0</v>
      </c>
      <c r="BY354" s="180" t="str">
        <f t="shared" si="246"/>
        <v/>
      </c>
      <c r="BZ354" s="180" t="str">
        <f t="shared" si="247"/>
        <v/>
      </c>
      <c r="CA354" s="81" t="str">
        <f>IF(scriv!E316&lt;&gt;"",scriv!E316,"")</f>
        <v/>
      </c>
      <c r="CB354" s="82">
        <f t="shared" si="212"/>
        <v>0</v>
      </c>
      <c r="CC354" s="82">
        <f t="shared" si="248"/>
        <v>0</v>
      </c>
      <c r="CD354" s="82" t="str">
        <f t="shared" si="249"/>
        <v>-</v>
      </c>
      <c r="CE354" s="82" t="str">
        <f t="shared" si="250"/>
        <v>-</v>
      </c>
      <c r="CF354" s="82" t="str">
        <f t="shared" si="251"/>
        <v>-</v>
      </c>
      <c r="CG354" s="82" t="str">
        <f t="shared" si="252"/>
        <v>-</v>
      </c>
      <c r="CH354" s="82" t="str">
        <f t="shared" si="253"/>
        <v>-</v>
      </c>
      <c r="CI354" s="82" t="str">
        <f t="shared" si="254"/>
        <v>-</v>
      </c>
      <c r="CJ354" s="82" t="str">
        <f t="shared" si="255"/>
        <v>-</v>
      </c>
      <c r="CK354" s="82" t="str">
        <f t="shared" si="256"/>
        <v>-</v>
      </c>
    </row>
    <row r="355" spans="1:89" s="82" customFormat="1" ht="18" customHeight="1">
      <c r="A355" s="81" t="str">
        <f>scriv!AH317</f>
        <v/>
      </c>
      <c r="B355" s="81" t="str">
        <f>IF(scriv!D317&lt;&gt;"",scriv!D317,"")</f>
        <v/>
      </c>
      <c r="C355" s="81" t="str">
        <f>IF( scriv!AL317&lt;&gt;"", IF(D355&lt;&gt;"","connection ","")&amp;scriv!AL317,IF(D355&lt;&gt;"","connection",""))</f>
        <v/>
      </c>
      <c r="D355" s="82" t="str">
        <f>scriv!AJ317</f>
        <v/>
      </c>
      <c r="E355" s="82" t="str">
        <f>scriv!AK317</f>
        <v/>
      </c>
      <c r="F355" s="156">
        <f>ROW()</f>
        <v>355</v>
      </c>
      <c r="I355" s="81" t="str">
        <f>IF(scriv!AA317&lt;&gt;"",scriv!AA317,J355)</f>
        <v/>
      </c>
      <c r="J355" s="81" t="str">
        <f>IF(scriv!AB317&lt;&gt;"",scriv!AB317,"")</f>
        <v/>
      </c>
      <c r="K355" s="82" t="str">
        <f t="shared" si="213"/>
        <v>none</v>
      </c>
      <c r="L355" s="82" t="str">
        <f t="shared" si="214"/>
        <v>+++&amp;speakTT=</v>
      </c>
      <c r="M355" s="82" t="str">
        <f t="shared" si="211"/>
        <v>OpenClose</v>
      </c>
      <c r="N355" s="82" t="str">
        <f t="shared" si="215"/>
        <v/>
      </c>
      <c r="O355" s="119" t="str">
        <f t="shared" si="216"/>
        <v/>
      </c>
      <c r="P355" s="81" t="str">
        <f>IF(scriv!I317&lt;&gt;"",scriv!I317,"")</f>
        <v/>
      </c>
      <c r="Q355" s="81" t="str">
        <f>IF(scriv!J317&lt;&gt;"",scriv!J317,"")</f>
        <v/>
      </c>
      <c r="R355" s="81">
        <f>IF(scriv!K317&lt;&gt;"",scriv!K317,
IF(I355&lt;&gt;"",1,$R$36))</f>
        <v>0</v>
      </c>
      <c r="S355" s="81" t="str">
        <f>IF(scriv!L317&lt;&gt;"",scriv!L317,
IF(scriv!AB317&lt;&gt;"",$S$36,"none"))</f>
        <v>none</v>
      </c>
      <c r="T355" s="81" t="str">
        <f>IF(scriv!Q317&lt;&gt;"",scriv!Q317,"")</f>
        <v/>
      </c>
      <c r="U355" s="81" t="str">
        <f>IF(scriv!R317&lt;&gt;"",scriv!R317,"")</f>
        <v/>
      </c>
      <c r="V355" s="81" t="str">
        <f>IF(scriv!S317&lt;&gt;"",scriv!S317,"")</f>
        <v/>
      </c>
      <c r="W355" s="81" t="str">
        <f>IF(scriv!T317&lt;&gt;"",scriv!T317,"")</f>
        <v/>
      </c>
      <c r="X355" s="81" t="str">
        <f>IF($E355="",
( IF(scriv!AD317&lt;&gt;"", LEFT( scriv!AD317, FIND(",",scriv!AD317)-1) &amp; "=" &amp; $AH355 &amp; RIGHT( scriv!AD317, LEN(scriv!AD317) + 1 - FIND(",",scriv!AD317)),
  IF($X$36&lt;&gt;"",LEFT( X$36, FIND(",",X$36)-1) &amp; "=" &amp; $AH355 &amp; RIGHT( X$36, LEN(X$36) + 1 - FIND(",",X$36)),""))),
IF(scriv!M317&lt;&gt;"", LEFT( scriv!M317, FIND(",",scriv!M317)-1) &amp; "=" &amp; $AH355 &amp; RIGHT( scriv!M317, LEN(scriv!M317) + 1 - FIND(",",scriv!M317)),
LEFT( X$37, FIND(",",X$37)-1) &amp; "=" &amp; $AH355 &amp; RIGHT( X$37, LEN(X$37) + 1 - FIND(",",X$37))))</f>
        <v>fadeOn=,0.6</v>
      </c>
      <c r="Y355" s="81" t="str">
        <f>IF($E355="",
( IF(scriv!AE317&lt;&gt;"", LEFT( scriv!AE317, FIND(",",scriv!AE317)-1) &amp; "=" &amp; $AH355 &amp; RIGHT( scriv!AE317, LEN(scriv!AE317) + 1 - FIND(",",scriv!AE317)),
  IF($Y$36&lt;&gt;"",LEFT( Y$36, FIND(",",Y$36)-1) &amp; "=" &amp; $AH355 &amp; RIGHT( Y$36, LEN(Y$36) + 1 - FIND(",",Y$36)),""))),
IF(scriv!N317&lt;&gt;"", LEFT( scriv!N317, FIND(",",scriv!N317)-1) &amp; "=" &amp; $AH355 &amp; RIGHT( scriv!N317, LEN(scriv!N317) + 1 - FIND(",",scriv!N317)),
LEFT( Y$37, FIND(",",Y$37)-1) &amp; "=" &amp; $AH355 &amp; RIGHT( Y$37, LEN(Y$37) + 1 - FIND(",",Y$37))))</f>
        <v>fadeOff=,0.6</v>
      </c>
      <c r="Z355" s="81" t="str">
        <f>IF($E355="",
( IF(scriv!AF317&lt;&gt;"", LEFT( scriv!AF317, FIND(",",scriv!AF317)-1) &amp; "=" &amp; $AH355 &amp; RIGHT( scriv!AF317, LEN(scriv!AF317) + 1 - FIND(",",scriv!AF317)),
  IF($Z$36&lt;&gt;"",LEFT( Z$36, FIND(",",Z$36)-1) &amp; "=" &amp; $AH355 &amp; RIGHT( Z$36, LEN(Z$36) + 1 - FIND(",",Z$36)),""))),
IF(scriv!O317&lt;&gt;"", LEFT( scriv!O317, FIND(",",scriv!O317)-1) &amp; "=" &amp; $AH355 &amp; RIGHT( scriv!O317, LEN(scriv!O317) + 1 - FIND(",",scriv!O317)),
LEFT( Z$37, FIND(",",Z$37)-1) &amp; "=" &amp; $AH355 &amp; RIGHT( Z$37, LEN(Z$37) + 1 - FIND(",",Z$37))))</f>
        <v>drawOpen=,1.2</v>
      </c>
      <c r="AA355" s="81" t="str">
        <f>IF($E355="",
( IF(scriv!AG317&lt;&gt;"", LEFT( scriv!AG317, FIND(",",scriv!AG317)-1) &amp; "=" &amp; $AH355 &amp; RIGHT( scriv!AG317, LEN(scriv!AG317) + 1 - FIND(",",scriv!AG317)),
  IF($AA$36&lt;&gt;"",LEFT( AA$36, FIND(",",AA$36)-1) &amp; "=" &amp; $AH355 &amp; RIGHT( AA$36, LEN(AA$36) + 1 - FIND(",",AA$36)),""))),
IF(scriv!P317&lt;&gt;"", LEFT( scriv!P317, FIND(",",scriv!P317)-1) &amp; "=" &amp; $AH355 &amp; RIGHT( scriv!P317, LEN(scriv!P317) + 1 - FIND(",",scriv!P317)),
LEFT( AA$37, FIND(",",AA$37)-1) &amp; "=" &amp; $AH355 &amp; RIGHT( AA$37, LEN(AA$37) + 1 - FIND(",",AA$37))))</f>
        <v>drawClose=,1.2</v>
      </c>
      <c r="AB355" s="167" t="str">
        <f t="shared" si="210"/>
        <v>noTitle</v>
      </c>
      <c r="AC355" s="167"/>
      <c r="AD355" s="45"/>
      <c r="AE355" s="168"/>
      <c r="AF355" s="169">
        <f>IF(D355="",scriv!B317,"")</f>
        <v>0</v>
      </c>
      <c r="AG355" s="170" t="str">
        <f t="shared" si="217"/>
        <v/>
      </c>
      <c r="AH355" s="169" t="str">
        <f t="shared" si="218"/>
        <v/>
      </c>
      <c r="AI355" s="169" t="str">
        <f t="shared" si="219"/>
        <v/>
      </c>
      <c r="AJ355" s="86">
        <f>ROUNDDOWN( (LEN(scriv!B317)+1) / 2, 0 )</f>
        <v>0</v>
      </c>
      <c r="AK355" s="82">
        <f t="shared" si="220"/>
        <v>0</v>
      </c>
      <c r="AL355" s="82" t="str">
        <f t="shared" si="221"/>
        <v>-</v>
      </c>
      <c r="AM355" s="82" t="str">
        <f t="shared" si="222"/>
        <v>-</v>
      </c>
      <c r="AN355" s="82" t="str">
        <f t="shared" si="223"/>
        <v>-</v>
      </c>
      <c r="AO355" s="82" t="str">
        <f t="shared" si="224"/>
        <v>-</v>
      </c>
      <c r="AP355" s="82" t="str">
        <f t="shared" si="225"/>
        <v>-</v>
      </c>
      <c r="AQ355" s="82" t="str">
        <f t="shared" si="226"/>
        <v>-</v>
      </c>
      <c r="AR355" s="82" t="str">
        <f t="shared" si="227"/>
        <v>-</v>
      </c>
      <c r="AT355" s="82">
        <f t="shared" si="228"/>
        <v>10</v>
      </c>
      <c r="AU355" s="82" t="str">
        <f ca="1">IF(    MAX(OFFSET(AL355,0,0,MATCH("-",AL355:AL$638,0))) = 0,"",
IFERROR(MAX(OFFSET(AL355,0,0,MATCH("-",AL355:AL$638,0))),""))</f>
        <v/>
      </c>
      <c r="AV355" s="82" t="str">
        <f ca="1">IF(    MAX(OFFSET(AM355,0,0,MATCH("-",AM355:AM$638,0))) = 0,"",
IFERROR(MAX(OFFSET(AM355,0,0,MATCH("-",AM355:AM$638,0))),""))</f>
        <v/>
      </c>
      <c r="AW355" s="82" t="str">
        <f ca="1">IF(    MAX(OFFSET(AN355,0,0,MATCH("-",AN355:AN$638,0))) = 0,"",
IFERROR(MAX(OFFSET(AN355,0,0,MATCH("-",AN355:AN$638,0))),""))</f>
        <v/>
      </c>
      <c r="AX355" s="82" t="str">
        <f ca="1">IF(    MAX(OFFSET(AO355,0,0,MATCH("-",AO355:AO$638,0))) = 0,"",
IFERROR(MAX(OFFSET(AO355,0,0,MATCH("-",AO355:AO$638,0))),""))</f>
        <v/>
      </c>
      <c r="AY355" s="82" t="str">
        <f ca="1">IF(    MAX(OFFSET(AP355,0,0,MATCH("-",AP355:AP$638,0))) = 0,"",
IFERROR(MAX(OFFSET(AP355,0,0,MATCH("-",AP355:AP$638,0))),""))</f>
        <v/>
      </c>
      <c r="AZ355" s="82" t="str">
        <f ca="1">IF(    MAX(OFFSET(AQ355,0,0,MATCH("-",AQ355:AQ$638,0))) = 0,"",
IFERROR(MAX(OFFSET(AQ355,0,0,MATCH("-",AQ355:AQ$638,0))),""))</f>
        <v/>
      </c>
      <c r="BA355" s="82" t="str">
        <f ca="1">IF(    MAX(OFFSET(AR355,0,0,MATCH("-",AR355:AR$638,0))) = 0,"",
IFERROR(MAX(OFFSET(AR355,0,0,MATCH("-",AR355:AR$638,0))),""))</f>
        <v/>
      </c>
      <c r="BB355" s="112">
        <f t="shared" ca="1" si="229"/>
        <v>-198</v>
      </c>
      <c r="BC355" s="111" t="str">
        <f t="shared" ca="1" si="230"/>
        <v>Radius</v>
      </c>
      <c r="BD355" s="112">
        <f t="shared" ca="1" si="231"/>
        <v>0</v>
      </c>
      <c r="BE355" s="111">
        <f t="shared" ca="1" si="232"/>
        <v>200</v>
      </c>
      <c r="BF355" s="113" t="e">
        <f t="shared" ca="1" si="233"/>
        <v>#VALUE!</v>
      </c>
      <c r="BG355" s="113" t="e">
        <f t="shared" ca="1" si="234"/>
        <v>#VALUE!</v>
      </c>
      <c r="BH355" s="112">
        <f t="shared" ca="1" si="235"/>
        <v>2000</v>
      </c>
      <c r="BI355" s="112">
        <f t="shared" ca="1" si="236"/>
        <v>200</v>
      </c>
      <c r="BJ355" s="157"/>
      <c r="BK355" s="157"/>
      <c r="BL355" s="158" t="str">
        <f>scriv!AI317</f>
        <v/>
      </c>
      <c r="BM355" s="157"/>
      <c r="BN355" s="157" t="str">
        <f t="shared" si="237"/>
        <v>node</v>
      </c>
      <c r="BO355" s="157"/>
      <c r="BP355" s="159">
        <f t="shared" ca="1" si="238"/>
        <v>0</v>
      </c>
      <c r="BQ355" s="159">
        <f t="shared" ca="1" si="239"/>
        <v>0</v>
      </c>
      <c r="BR355" s="159">
        <f t="shared" si="240"/>
        <v>1</v>
      </c>
      <c r="BS355" s="159" t="str">
        <f t="shared" si="241"/>
        <v>symbol</v>
      </c>
      <c r="BT355" s="157" t="str">
        <f ca="1">IF(scriv!V317&lt;&gt;"",scriv!V317,
IF(E355="",IFERROR(VLOOKUP(BL355,$AH$40:$BT$638,39,FALSE),$BT$36),
$BT$37))</f>
        <v>NodeSquare</v>
      </c>
      <c r="BU355" s="166">
        <f t="shared" ca="1" si="242"/>
        <v>2000</v>
      </c>
      <c r="BV355" s="166">
        <f t="shared" ca="1" si="243"/>
        <v>200</v>
      </c>
      <c r="BW355" s="166">
        <f t="shared" ca="1" si="244"/>
        <v>0</v>
      </c>
      <c r="BX355" s="166">
        <f t="shared" ca="1" si="245"/>
        <v>0</v>
      </c>
      <c r="BY355" s="180" t="str">
        <f t="shared" si="246"/>
        <v/>
      </c>
      <c r="BZ355" s="180" t="str">
        <f t="shared" si="247"/>
        <v/>
      </c>
      <c r="CA355" s="81" t="str">
        <f>IF(scriv!E317&lt;&gt;"",scriv!E317,"")</f>
        <v/>
      </c>
      <c r="CB355" s="82">
        <f t="shared" si="212"/>
        <v>0</v>
      </c>
      <c r="CC355" s="82">
        <f t="shared" si="248"/>
        <v>0</v>
      </c>
      <c r="CD355" s="82" t="str">
        <f t="shared" si="249"/>
        <v>-</v>
      </c>
      <c r="CE355" s="82" t="str">
        <f t="shared" si="250"/>
        <v>-</v>
      </c>
      <c r="CF355" s="82" t="str">
        <f t="shared" si="251"/>
        <v>-</v>
      </c>
      <c r="CG355" s="82" t="str">
        <f t="shared" si="252"/>
        <v>-</v>
      </c>
      <c r="CH355" s="82" t="str">
        <f t="shared" si="253"/>
        <v>-</v>
      </c>
      <c r="CI355" s="82" t="str">
        <f t="shared" si="254"/>
        <v>-</v>
      </c>
      <c r="CJ355" s="82" t="str">
        <f t="shared" si="255"/>
        <v>-</v>
      </c>
      <c r="CK355" s="82" t="str">
        <f t="shared" si="256"/>
        <v>-</v>
      </c>
    </row>
    <row r="356" spans="1:89" s="82" customFormat="1" ht="18" customHeight="1">
      <c r="A356" s="81" t="str">
        <f>scriv!AH318</f>
        <v/>
      </c>
      <c r="B356" s="81" t="str">
        <f>IF(scriv!D318&lt;&gt;"",scriv!D318,"")</f>
        <v/>
      </c>
      <c r="C356" s="81" t="str">
        <f>IF( scriv!AL318&lt;&gt;"", IF(D356&lt;&gt;"","connection ","")&amp;scriv!AL318,IF(D356&lt;&gt;"","connection",""))</f>
        <v/>
      </c>
      <c r="D356" s="82" t="str">
        <f>scriv!AJ318</f>
        <v/>
      </c>
      <c r="E356" s="82" t="str">
        <f>scriv!AK318</f>
        <v/>
      </c>
      <c r="F356" s="156">
        <f>ROW()</f>
        <v>356</v>
      </c>
      <c r="I356" s="81" t="str">
        <f>IF(scriv!AA318&lt;&gt;"",scriv!AA318,J356)</f>
        <v/>
      </c>
      <c r="J356" s="81" t="str">
        <f>IF(scriv!AB318&lt;&gt;"",scriv!AB318,"")</f>
        <v/>
      </c>
      <c r="K356" s="82" t="str">
        <f t="shared" si="213"/>
        <v>none</v>
      </c>
      <c r="L356" s="82" t="str">
        <f t="shared" si="214"/>
        <v>+++&amp;speakTT=</v>
      </c>
      <c r="M356" s="82" t="str">
        <f t="shared" si="211"/>
        <v>OpenClose</v>
      </c>
      <c r="N356" s="82" t="str">
        <f t="shared" si="215"/>
        <v/>
      </c>
      <c r="O356" s="119" t="str">
        <f t="shared" si="216"/>
        <v/>
      </c>
      <c r="P356" s="81" t="str">
        <f>IF(scriv!I318&lt;&gt;"",scriv!I318,"")</f>
        <v/>
      </c>
      <c r="Q356" s="81" t="str">
        <f>IF(scriv!J318&lt;&gt;"",scriv!J318,"")</f>
        <v/>
      </c>
      <c r="R356" s="81">
        <f>IF(scriv!K318&lt;&gt;"",scriv!K318,
IF(I356&lt;&gt;"",1,$R$36))</f>
        <v>0</v>
      </c>
      <c r="S356" s="81" t="str">
        <f>IF(scriv!L318&lt;&gt;"",scriv!L318,
IF(scriv!AB318&lt;&gt;"",$S$36,"none"))</f>
        <v>none</v>
      </c>
      <c r="T356" s="81" t="str">
        <f>IF(scriv!Q318&lt;&gt;"",scriv!Q318,"")</f>
        <v/>
      </c>
      <c r="U356" s="81" t="str">
        <f>IF(scriv!R318&lt;&gt;"",scriv!R318,"")</f>
        <v/>
      </c>
      <c r="V356" s="81" t="str">
        <f>IF(scriv!S318&lt;&gt;"",scriv!S318,"")</f>
        <v/>
      </c>
      <c r="W356" s="81" t="str">
        <f>IF(scriv!T318&lt;&gt;"",scriv!T318,"")</f>
        <v/>
      </c>
      <c r="X356" s="81" t="str">
        <f>IF($E356="",
( IF(scriv!AD318&lt;&gt;"", LEFT( scriv!AD318, FIND(",",scriv!AD318)-1) &amp; "=" &amp; $AH356 &amp; RIGHT( scriv!AD318, LEN(scriv!AD318) + 1 - FIND(",",scriv!AD318)),
  IF($X$36&lt;&gt;"",LEFT( X$36, FIND(",",X$36)-1) &amp; "=" &amp; $AH356 &amp; RIGHT( X$36, LEN(X$36) + 1 - FIND(",",X$36)),""))),
IF(scriv!M318&lt;&gt;"", LEFT( scriv!M318, FIND(",",scriv!M318)-1) &amp; "=" &amp; $AH356 &amp; RIGHT( scriv!M318, LEN(scriv!M318) + 1 - FIND(",",scriv!M318)),
LEFT( X$37, FIND(",",X$37)-1) &amp; "=" &amp; $AH356 &amp; RIGHT( X$37, LEN(X$37) + 1 - FIND(",",X$37))))</f>
        <v>fadeOn=,0.6</v>
      </c>
      <c r="Y356" s="81" t="str">
        <f>IF($E356="",
( IF(scriv!AE318&lt;&gt;"", LEFT( scriv!AE318, FIND(",",scriv!AE318)-1) &amp; "=" &amp; $AH356 &amp; RIGHT( scriv!AE318, LEN(scriv!AE318) + 1 - FIND(",",scriv!AE318)),
  IF($Y$36&lt;&gt;"",LEFT( Y$36, FIND(",",Y$36)-1) &amp; "=" &amp; $AH356 &amp; RIGHT( Y$36, LEN(Y$36) + 1 - FIND(",",Y$36)),""))),
IF(scriv!N318&lt;&gt;"", LEFT( scriv!N318, FIND(",",scriv!N318)-1) &amp; "=" &amp; $AH356 &amp; RIGHT( scriv!N318, LEN(scriv!N318) + 1 - FIND(",",scriv!N318)),
LEFT( Y$37, FIND(",",Y$37)-1) &amp; "=" &amp; $AH356 &amp; RIGHT( Y$37, LEN(Y$37) + 1 - FIND(",",Y$37))))</f>
        <v>fadeOff=,0.6</v>
      </c>
      <c r="Z356" s="81" t="str">
        <f>IF($E356="",
( IF(scriv!AF318&lt;&gt;"", LEFT( scriv!AF318, FIND(",",scriv!AF318)-1) &amp; "=" &amp; $AH356 &amp; RIGHT( scriv!AF318, LEN(scriv!AF318) + 1 - FIND(",",scriv!AF318)),
  IF($Z$36&lt;&gt;"",LEFT( Z$36, FIND(",",Z$36)-1) &amp; "=" &amp; $AH356 &amp; RIGHT( Z$36, LEN(Z$36) + 1 - FIND(",",Z$36)),""))),
IF(scriv!O318&lt;&gt;"", LEFT( scriv!O318, FIND(",",scriv!O318)-1) &amp; "=" &amp; $AH356 &amp; RIGHT( scriv!O318, LEN(scriv!O318) + 1 - FIND(",",scriv!O318)),
LEFT( Z$37, FIND(",",Z$37)-1) &amp; "=" &amp; $AH356 &amp; RIGHT( Z$37, LEN(Z$37) + 1 - FIND(",",Z$37))))</f>
        <v>drawOpen=,1.2</v>
      </c>
      <c r="AA356" s="81" t="str">
        <f>IF($E356="",
( IF(scriv!AG318&lt;&gt;"", LEFT( scriv!AG318, FIND(",",scriv!AG318)-1) &amp; "=" &amp; $AH356 &amp; RIGHT( scriv!AG318, LEN(scriv!AG318) + 1 - FIND(",",scriv!AG318)),
  IF($AA$36&lt;&gt;"",LEFT( AA$36, FIND(",",AA$36)-1) &amp; "=" &amp; $AH356 &amp; RIGHT( AA$36, LEN(AA$36) + 1 - FIND(",",AA$36)),""))),
IF(scriv!P318&lt;&gt;"", LEFT( scriv!P318, FIND(",",scriv!P318)-1) &amp; "=" &amp; $AH356 &amp; RIGHT( scriv!P318, LEN(scriv!P318) + 1 - FIND(",",scriv!P318)),
LEFT( AA$37, FIND(",",AA$37)-1) &amp; "=" &amp; $AH356 &amp; RIGHT( AA$37, LEN(AA$37) + 1 - FIND(",",AA$37))))</f>
        <v>drawClose=,1.2</v>
      </c>
      <c r="AB356" s="167" t="str">
        <f t="shared" si="210"/>
        <v>noTitle</v>
      </c>
      <c r="AC356" s="167"/>
      <c r="AD356" s="45"/>
      <c r="AE356" s="168"/>
      <c r="AF356" s="169">
        <f>IF(D356="",scriv!B318,"")</f>
        <v>0</v>
      </c>
      <c r="AG356" s="170" t="str">
        <f t="shared" si="217"/>
        <v/>
      </c>
      <c r="AH356" s="169" t="str">
        <f t="shared" si="218"/>
        <v/>
      </c>
      <c r="AI356" s="169" t="str">
        <f t="shared" si="219"/>
        <v/>
      </c>
      <c r="AJ356" s="86">
        <f>ROUNDDOWN( (LEN(scriv!B318)+1) / 2, 0 )</f>
        <v>0</v>
      </c>
      <c r="AK356" s="82">
        <f t="shared" si="220"/>
        <v>0</v>
      </c>
      <c r="AL356" s="82" t="str">
        <f t="shared" si="221"/>
        <v>-</v>
      </c>
      <c r="AM356" s="82" t="str">
        <f t="shared" si="222"/>
        <v>-</v>
      </c>
      <c r="AN356" s="82" t="str">
        <f t="shared" si="223"/>
        <v>-</v>
      </c>
      <c r="AO356" s="82" t="str">
        <f t="shared" si="224"/>
        <v>-</v>
      </c>
      <c r="AP356" s="82" t="str">
        <f t="shared" si="225"/>
        <v>-</v>
      </c>
      <c r="AQ356" s="82" t="str">
        <f t="shared" si="226"/>
        <v>-</v>
      </c>
      <c r="AR356" s="82" t="str">
        <f t="shared" si="227"/>
        <v>-</v>
      </c>
      <c r="AT356" s="82">
        <f t="shared" si="228"/>
        <v>10</v>
      </c>
      <c r="AU356" s="82" t="str">
        <f ca="1">IF(    MAX(OFFSET(AL356,0,0,MATCH("-",AL356:AL$638,0))) = 0,"",
IFERROR(MAX(OFFSET(AL356,0,0,MATCH("-",AL356:AL$638,0))),""))</f>
        <v/>
      </c>
      <c r="AV356" s="82" t="str">
        <f ca="1">IF(    MAX(OFFSET(AM356,0,0,MATCH("-",AM356:AM$638,0))) = 0,"",
IFERROR(MAX(OFFSET(AM356,0,0,MATCH("-",AM356:AM$638,0))),""))</f>
        <v/>
      </c>
      <c r="AW356" s="82" t="str">
        <f ca="1">IF(    MAX(OFFSET(AN356,0,0,MATCH("-",AN356:AN$638,0))) = 0,"",
IFERROR(MAX(OFFSET(AN356,0,0,MATCH("-",AN356:AN$638,0))),""))</f>
        <v/>
      </c>
      <c r="AX356" s="82" t="str">
        <f ca="1">IF(    MAX(OFFSET(AO356,0,0,MATCH("-",AO356:AO$638,0))) = 0,"",
IFERROR(MAX(OFFSET(AO356,0,0,MATCH("-",AO356:AO$638,0))),""))</f>
        <v/>
      </c>
      <c r="AY356" s="82" t="str">
        <f ca="1">IF(    MAX(OFFSET(AP356,0,0,MATCH("-",AP356:AP$638,0))) = 0,"",
IFERROR(MAX(OFFSET(AP356,0,0,MATCH("-",AP356:AP$638,0))),""))</f>
        <v/>
      </c>
      <c r="AZ356" s="82" t="str">
        <f ca="1">IF(    MAX(OFFSET(AQ356,0,0,MATCH("-",AQ356:AQ$638,0))) = 0,"",
IFERROR(MAX(OFFSET(AQ356,0,0,MATCH("-",AQ356:AQ$638,0))),""))</f>
        <v/>
      </c>
      <c r="BA356" s="82" t="str">
        <f ca="1">IF(    MAX(OFFSET(AR356,0,0,MATCH("-",AR356:AR$638,0))) = 0,"",
IFERROR(MAX(OFFSET(AR356,0,0,MATCH("-",AR356:AR$638,0))),""))</f>
        <v/>
      </c>
      <c r="BB356" s="112">
        <f t="shared" ca="1" si="229"/>
        <v>-198</v>
      </c>
      <c r="BC356" s="111" t="str">
        <f t="shared" ca="1" si="230"/>
        <v>Radius</v>
      </c>
      <c r="BD356" s="112">
        <f t="shared" ca="1" si="231"/>
        <v>0</v>
      </c>
      <c r="BE356" s="111">
        <f t="shared" ca="1" si="232"/>
        <v>200</v>
      </c>
      <c r="BF356" s="113" t="e">
        <f t="shared" ca="1" si="233"/>
        <v>#VALUE!</v>
      </c>
      <c r="BG356" s="113" t="e">
        <f t="shared" ca="1" si="234"/>
        <v>#VALUE!</v>
      </c>
      <c r="BH356" s="112">
        <f t="shared" ca="1" si="235"/>
        <v>2000</v>
      </c>
      <c r="BI356" s="112">
        <f t="shared" ca="1" si="236"/>
        <v>200</v>
      </c>
      <c r="BJ356" s="157"/>
      <c r="BK356" s="157"/>
      <c r="BL356" s="158" t="str">
        <f>scriv!AI318</f>
        <v/>
      </c>
      <c r="BM356" s="157"/>
      <c r="BN356" s="157" t="str">
        <f t="shared" si="237"/>
        <v>node</v>
      </c>
      <c r="BO356" s="157"/>
      <c r="BP356" s="159">
        <f t="shared" ca="1" si="238"/>
        <v>0</v>
      </c>
      <c r="BQ356" s="159">
        <f t="shared" ca="1" si="239"/>
        <v>0</v>
      </c>
      <c r="BR356" s="159">
        <f t="shared" si="240"/>
        <v>1</v>
      </c>
      <c r="BS356" s="159" t="str">
        <f t="shared" si="241"/>
        <v>symbol</v>
      </c>
      <c r="BT356" s="157" t="str">
        <f ca="1">IF(scriv!V318&lt;&gt;"",scriv!V318,
IF(E356="",IFERROR(VLOOKUP(BL356,$AH$40:$BT$638,39,FALSE),$BT$36),
$BT$37))</f>
        <v>NodeSquare</v>
      </c>
      <c r="BU356" s="166">
        <f t="shared" ca="1" si="242"/>
        <v>2000</v>
      </c>
      <c r="BV356" s="166">
        <f t="shared" ca="1" si="243"/>
        <v>200</v>
      </c>
      <c r="BW356" s="166">
        <f t="shared" ca="1" si="244"/>
        <v>0</v>
      </c>
      <c r="BX356" s="166">
        <f t="shared" ca="1" si="245"/>
        <v>0</v>
      </c>
      <c r="BY356" s="180" t="str">
        <f t="shared" si="246"/>
        <v/>
      </c>
      <c r="BZ356" s="180" t="str">
        <f t="shared" si="247"/>
        <v/>
      </c>
      <c r="CA356" s="81" t="str">
        <f>IF(scriv!E318&lt;&gt;"",scriv!E318,"")</f>
        <v/>
      </c>
      <c r="CB356" s="82">
        <f t="shared" si="212"/>
        <v>0</v>
      </c>
      <c r="CC356" s="82">
        <f t="shared" si="248"/>
        <v>0</v>
      </c>
      <c r="CD356" s="82" t="str">
        <f t="shared" si="249"/>
        <v>-</v>
      </c>
      <c r="CE356" s="82" t="str">
        <f t="shared" si="250"/>
        <v>-</v>
      </c>
      <c r="CF356" s="82" t="str">
        <f t="shared" si="251"/>
        <v>-</v>
      </c>
      <c r="CG356" s="82" t="str">
        <f t="shared" si="252"/>
        <v>-</v>
      </c>
      <c r="CH356" s="82" t="str">
        <f t="shared" si="253"/>
        <v>-</v>
      </c>
      <c r="CI356" s="82" t="str">
        <f t="shared" si="254"/>
        <v>-</v>
      </c>
      <c r="CJ356" s="82" t="str">
        <f t="shared" si="255"/>
        <v>-</v>
      </c>
      <c r="CK356" s="82" t="str">
        <f t="shared" si="256"/>
        <v>-</v>
      </c>
    </row>
    <row r="357" spans="1:89" s="82" customFormat="1" ht="18" customHeight="1">
      <c r="A357" s="81" t="str">
        <f>scriv!AH319</f>
        <v/>
      </c>
      <c r="B357" s="81" t="str">
        <f>IF(scriv!D319&lt;&gt;"",scriv!D319,"")</f>
        <v/>
      </c>
      <c r="C357" s="81" t="str">
        <f>IF( scriv!AL319&lt;&gt;"", IF(D357&lt;&gt;"","connection ","")&amp;scriv!AL319,IF(D357&lt;&gt;"","connection",""))</f>
        <v/>
      </c>
      <c r="D357" s="82" t="str">
        <f>scriv!AJ319</f>
        <v/>
      </c>
      <c r="E357" s="82" t="str">
        <f>scriv!AK319</f>
        <v/>
      </c>
      <c r="F357" s="156">
        <f>ROW()</f>
        <v>357</v>
      </c>
      <c r="I357" s="81" t="str">
        <f>IF(scriv!AA319&lt;&gt;"",scriv!AA319,J357)</f>
        <v/>
      </c>
      <c r="J357" s="81" t="str">
        <f>IF(scriv!AB319&lt;&gt;"",scriv!AB319,"")</f>
        <v/>
      </c>
      <c r="K357" s="82" t="str">
        <f t="shared" si="213"/>
        <v>none</v>
      </c>
      <c r="L357" s="82" t="str">
        <f t="shared" si="214"/>
        <v>+++&amp;speakTT=</v>
      </c>
      <c r="M357" s="82" t="str">
        <f t="shared" si="211"/>
        <v>OpenClose</v>
      </c>
      <c r="N357" s="82" t="str">
        <f t="shared" si="215"/>
        <v/>
      </c>
      <c r="O357" s="119" t="str">
        <f t="shared" si="216"/>
        <v/>
      </c>
      <c r="P357" s="81" t="str">
        <f>IF(scriv!I319&lt;&gt;"",scriv!I319,"")</f>
        <v/>
      </c>
      <c r="Q357" s="81" t="str">
        <f>IF(scriv!J319&lt;&gt;"",scriv!J319,"")</f>
        <v/>
      </c>
      <c r="R357" s="81">
        <f>IF(scriv!K319&lt;&gt;"",scriv!K319,
IF(I357&lt;&gt;"",1,$R$36))</f>
        <v>0</v>
      </c>
      <c r="S357" s="81" t="str">
        <f>IF(scriv!L319&lt;&gt;"",scriv!L319,
IF(scriv!AB319&lt;&gt;"",$S$36,"none"))</f>
        <v>none</v>
      </c>
      <c r="T357" s="81" t="str">
        <f>IF(scriv!Q319&lt;&gt;"",scriv!Q319,"")</f>
        <v/>
      </c>
      <c r="U357" s="81" t="str">
        <f>IF(scriv!R319&lt;&gt;"",scriv!R319,"")</f>
        <v/>
      </c>
      <c r="V357" s="81" t="str">
        <f>IF(scriv!S319&lt;&gt;"",scriv!S319,"")</f>
        <v/>
      </c>
      <c r="W357" s="81" t="str">
        <f>IF(scriv!T319&lt;&gt;"",scriv!T319,"")</f>
        <v/>
      </c>
      <c r="X357" s="81" t="str">
        <f>IF($E357="",
( IF(scriv!AD319&lt;&gt;"", LEFT( scriv!AD319, FIND(",",scriv!AD319)-1) &amp; "=" &amp; $AH357 &amp; RIGHT( scriv!AD319, LEN(scriv!AD319) + 1 - FIND(",",scriv!AD319)),
  IF($X$36&lt;&gt;"",LEFT( X$36, FIND(",",X$36)-1) &amp; "=" &amp; $AH357 &amp; RIGHT( X$36, LEN(X$36) + 1 - FIND(",",X$36)),""))),
IF(scriv!M319&lt;&gt;"", LEFT( scriv!M319, FIND(",",scriv!M319)-1) &amp; "=" &amp; $AH357 &amp; RIGHT( scriv!M319, LEN(scriv!M319) + 1 - FIND(",",scriv!M319)),
LEFT( X$37, FIND(",",X$37)-1) &amp; "=" &amp; $AH357 &amp; RIGHT( X$37, LEN(X$37) + 1 - FIND(",",X$37))))</f>
        <v>fadeOn=,0.6</v>
      </c>
      <c r="Y357" s="81" t="str">
        <f>IF($E357="",
( IF(scriv!AE319&lt;&gt;"", LEFT( scriv!AE319, FIND(",",scriv!AE319)-1) &amp; "=" &amp; $AH357 &amp; RIGHT( scriv!AE319, LEN(scriv!AE319) + 1 - FIND(",",scriv!AE319)),
  IF($Y$36&lt;&gt;"",LEFT( Y$36, FIND(",",Y$36)-1) &amp; "=" &amp; $AH357 &amp; RIGHT( Y$36, LEN(Y$36) + 1 - FIND(",",Y$36)),""))),
IF(scriv!N319&lt;&gt;"", LEFT( scriv!N319, FIND(",",scriv!N319)-1) &amp; "=" &amp; $AH357 &amp; RIGHT( scriv!N319, LEN(scriv!N319) + 1 - FIND(",",scriv!N319)),
LEFT( Y$37, FIND(",",Y$37)-1) &amp; "=" &amp; $AH357 &amp; RIGHT( Y$37, LEN(Y$37) + 1 - FIND(",",Y$37))))</f>
        <v>fadeOff=,0.6</v>
      </c>
      <c r="Z357" s="81" t="str">
        <f>IF($E357="",
( IF(scriv!AF319&lt;&gt;"", LEFT( scriv!AF319, FIND(",",scriv!AF319)-1) &amp; "=" &amp; $AH357 &amp; RIGHT( scriv!AF319, LEN(scriv!AF319) + 1 - FIND(",",scriv!AF319)),
  IF($Z$36&lt;&gt;"",LEFT( Z$36, FIND(",",Z$36)-1) &amp; "=" &amp; $AH357 &amp; RIGHT( Z$36, LEN(Z$36) + 1 - FIND(",",Z$36)),""))),
IF(scriv!O319&lt;&gt;"", LEFT( scriv!O319, FIND(",",scriv!O319)-1) &amp; "=" &amp; $AH357 &amp; RIGHT( scriv!O319, LEN(scriv!O319) + 1 - FIND(",",scriv!O319)),
LEFT( Z$37, FIND(",",Z$37)-1) &amp; "=" &amp; $AH357 &amp; RIGHT( Z$37, LEN(Z$37) + 1 - FIND(",",Z$37))))</f>
        <v>drawOpen=,1.2</v>
      </c>
      <c r="AA357" s="81" t="str">
        <f>IF($E357="",
( IF(scriv!AG319&lt;&gt;"", LEFT( scriv!AG319, FIND(",",scriv!AG319)-1) &amp; "=" &amp; $AH357 &amp; RIGHT( scriv!AG319, LEN(scriv!AG319) + 1 - FIND(",",scriv!AG319)),
  IF($AA$36&lt;&gt;"",LEFT( AA$36, FIND(",",AA$36)-1) &amp; "=" &amp; $AH357 &amp; RIGHT( AA$36, LEN(AA$36) + 1 - FIND(",",AA$36)),""))),
IF(scriv!P319&lt;&gt;"", LEFT( scriv!P319, FIND(",",scriv!P319)-1) &amp; "=" &amp; $AH357 &amp; RIGHT( scriv!P319, LEN(scriv!P319) + 1 - FIND(",",scriv!P319)),
LEFT( AA$37, FIND(",",AA$37)-1) &amp; "=" &amp; $AH357 &amp; RIGHT( AA$37, LEN(AA$37) + 1 - FIND(",",AA$37))))</f>
        <v>drawClose=,1.2</v>
      </c>
      <c r="AB357" s="167" t="str">
        <f t="shared" si="210"/>
        <v>noTitle</v>
      </c>
      <c r="AC357" s="167"/>
      <c r="AD357" s="45"/>
      <c r="AE357" s="168"/>
      <c r="AF357" s="169">
        <f>IF(D357="",scriv!B319,"")</f>
        <v>0</v>
      </c>
      <c r="AG357" s="170" t="str">
        <f t="shared" si="217"/>
        <v/>
      </c>
      <c r="AH357" s="169" t="str">
        <f t="shared" si="218"/>
        <v/>
      </c>
      <c r="AI357" s="169" t="str">
        <f t="shared" si="219"/>
        <v/>
      </c>
      <c r="AJ357" s="86">
        <f>ROUNDDOWN( (LEN(scriv!B319)+1) / 2, 0 )</f>
        <v>0</v>
      </c>
      <c r="AK357" s="82">
        <f t="shared" si="220"/>
        <v>0</v>
      </c>
      <c r="AL357" s="82" t="str">
        <f t="shared" si="221"/>
        <v>-</v>
      </c>
      <c r="AM357" s="82" t="str">
        <f t="shared" si="222"/>
        <v>-</v>
      </c>
      <c r="AN357" s="82" t="str">
        <f t="shared" si="223"/>
        <v>-</v>
      </c>
      <c r="AO357" s="82" t="str">
        <f t="shared" si="224"/>
        <v>-</v>
      </c>
      <c r="AP357" s="82" t="str">
        <f t="shared" si="225"/>
        <v>-</v>
      </c>
      <c r="AQ357" s="82" t="str">
        <f t="shared" si="226"/>
        <v>-</v>
      </c>
      <c r="AR357" s="82" t="str">
        <f t="shared" si="227"/>
        <v>-</v>
      </c>
      <c r="AT357" s="82">
        <f t="shared" si="228"/>
        <v>10</v>
      </c>
      <c r="AU357" s="82" t="str">
        <f ca="1">IF(    MAX(OFFSET(AL357,0,0,MATCH("-",AL357:AL$638,0))) = 0,"",
IFERROR(MAX(OFFSET(AL357,0,0,MATCH("-",AL357:AL$638,0))),""))</f>
        <v/>
      </c>
      <c r="AV357" s="82" t="str">
        <f ca="1">IF(    MAX(OFFSET(AM357,0,0,MATCH("-",AM357:AM$638,0))) = 0,"",
IFERROR(MAX(OFFSET(AM357,0,0,MATCH("-",AM357:AM$638,0))),""))</f>
        <v/>
      </c>
      <c r="AW357" s="82" t="str">
        <f ca="1">IF(    MAX(OFFSET(AN357,0,0,MATCH("-",AN357:AN$638,0))) = 0,"",
IFERROR(MAX(OFFSET(AN357,0,0,MATCH("-",AN357:AN$638,0))),""))</f>
        <v/>
      </c>
      <c r="AX357" s="82" t="str">
        <f ca="1">IF(    MAX(OFFSET(AO357,0,0,MATCH("-",AO357:AO$638,0))) = 0,"",
IFERROR(MAX(OFFSET(AO357,0,0,MATCH("-",AO357:AO$638,0))),""))</f>
        <v/>
      </c>
      <c r="AY357" s="82" t="str">
        <f ca="1">IF(    MAX(OFFSET(AP357,0,0,MATCH("-",AP357:AP$638,0))) = 0,"",
IFERROR(MAX(OFFSET(AP357,0,0,MATCH("-",AP357:AP$638,0))),""))</f>
        <v/>
      </c>
      <c r="AZ357" s="82" t="str">
        <f ca="1">IF(    MAX(OFFSET(AQ357,0,0,MATCH("-",AQ357:AQ$638,0))) = 0,"",
IFERROR(MAX(OFFSET(AQ357,0,0,MATCH("-",AQ357:AQ$638,0))),""))</f>
        <v/>
      </c>
      <c r="BA357" s="82" t="str">
        <f ca="1">IF(    MAX(OFFSET(AR357,0,0,MATCH("-",AR357:AR$638,0))) = 0,"",
IFERROR(MAX(OFFSET(AR357,0,0,MATCH("-",AR357:AR$638,0))),""))</f>
        <v/>
      </c>
      <c r="BB357" s="112">
        <f t="shared" ca="1" si="229"/>
        <v>-198</v>
      </c>
      <c r="BC357" s="111" t="str">
        <f t="shared" ca="1" si="230"/>
        <v>Radius</v>
      </c>
      <c r="BD357" s="112">
        <f t="shared" ca="1" si="231"/>
        <v>0</v>
      </c>
      <c r="BE357" s="111">
        <f t="shared" ca="1" si="232"/>
        <v>200</v>
      </c>
      <c r="BF357" s="113" t="e">
        <f t="shared" ca="1" si="233"/>
        <v>#VALUE!</v>
      </c>
      <c r="BG357" s="113" t="e">
        <f t="shared" ca="1" si="234"/>
        <v>#VALUE!</v>
      </c>
      <c r="BH357" s="112">
        <f t="shared" ca="1" si="235"/>
        <v>2000</v>
      </c>
      <c r="BI357" s="112">
        <f t="shared" ca="1" si="236"/>
        <v>200</v>
      </c>
      <c r="BJ357" s="157"/>
      <c r="BK357" s="157"/>
      <c r="BL357" s="158" t="str">
        <f>scriv!AI319</f>
        <v/>
      </c>
      <c r="BM357" s="157"/>
      <c r="BN357" s="157" t="str">
        <f t="shared" si="237"/>
        <v>node</v>
      </c>
      <c r="BO357" s="157"/>
      <c r="BP357" s="159">
        <f t="shared" ca="1" si="238"/>
        <v>0</v>
      </c>
      <c r="BQ357" s="159">
        <f t="shared" ca="1" si="239"/>
        <v>0</v>
      </c>
      <c r="BR357" s="159">
        <f t="shared" si="240"/>
        <v>1</v>
      </c>
      <c r="BS357" s="159" t="str">
        <f t="shared" si="241"/>
        <v>symbol</v>
      </c>
      <c r="BT357" s="157" t="str">
        <f ca="1">IF(scriv!V319&lt;&gt;"",scriv!V319,
IF(E357="",IFERROR(VLOOKUP(BL357,$AH$40:$BT$638,39,FALSE),$BT$36),
$BT$37))</f>
        <v>NodeSquare</v>
      </c>
      <c r="BU357" s="166">
        <f t="shared" ca="1" si="242"/>
        <v>2000</v>
      </c>
      <c r="BV357" s="166">
        <f t="shared" ca="1" si="243"/>
        <v>200</v>
      </c>
      <c r="BW357" s="166">
        <f t="shared" ca="1" si="244"/>
        <v>0</v>
      </c>
      <c r="BX357" s="166">
        <f t="shared" ca="1" si="245"/>
        <v>0</v>
      </c>
      <c r="BY357" s="180" t="str">
        <f t="shared" si="246"/>
        <v/>
      </c>
      <c r="BZ357" s="180" t="str">
        <f t="shared" si="247"/>
        <v/>
      </c>
      <c r="CA357" s="81" t="str">
        <f>IF(scriv!E319&lt;&gt;"",scriv!E319,"")</f>
        <v/>
      </c>
      <c r="CB357" s="82">
        <f t="shared" si="212"/>
        <v>0</v>
      </c>
      <c r="CC357" s="82">
        <f t="shared" si="248"/>
        <v>0</v>
      </c>
      <c r="CD357" s="82" t="str">
        <f t="shared" si="249"/>
        <v>-</v>
      </c>
      <c r="CE357" s="82" t="str">
        <f t="shared" si="250"/>
        <v>-</v>
      </c>
      <c r="CF357" s="82" t="str">
        <f t="shared" si="251"/>
        <v>-</v>
      </c>
      <c r="CG357" s="82" t="str">
        <f t="shared" si="252"/>
        <v>-</v>
      </c>
      <c r="CH357" s="82" t="str">
        <f t="shared" si="253"/>
        <v>-</v>
      </c>
      <c r="CI357" s="82" t="str">
        <f t="shared" si="254"/>
        <v>-</v>
      </c>
      <c r="CJ357" s="82" t="str">
        <f t="shared" si="255"/>
        <v>-</v>
      </c>
      <c r="CK357" s="82" t="str">
        <f t="shared" si="256"/>
        <v>-</v>
      </c>
    </row>
    <row r="358" spans="1:89" s="82" customFormat="1" ht="18" customHeight="1">
      <c r="A358" s="81" t="str">
        <f>scriv!AH320</f>
        <v/>
      </c>
      <c r="B358" s="81" t="str">
        <f>IF(scriv!D320&lt;&gt;"",scriv!D320,"")</f>
        <v/>
      </c>
      <c r="C358" s="81" t="str">
        <f>IF( scriv!AL320&lt;&gt;"", IF(D358&lt;&gt;"","connection ","")&amp;scriv!AL320,IF(D358&lt;&gt;"","connection",""))</f>
        <v/>
      </c>
      <c r="D358" s="82" t="str">
        <f>scriv!AJ320</f>
        <v/>
      </c>
      <c r="E358" s="82" t="str">
        <f>scriv!AK320</f>
        <v/>
      </c>
      <c r="F358" s="156">
        <f>ROW()</f>
        <v>358</v>
      </c>
      <c r="I358" s="81" t="str">
        <f>IF(scriv!AA320&lt;&gt;"",scriv!AA320,J358)</f>
        <v/>
      </c>
      <c r="J358" s="81" t="str">
        <f>IF(scriv!AB320&lt;&gt;"",scriv!AB320,"")</f>
        <v/>
      </c>
      <c r="K358" s="82" t="str">
        <f t="shared" si="213"/>
        <v>none</v>
      </c>
      <c r="L358" s="82" t="str">
        <f t="shared" si="214"/>
        <v>+++&amp;speakTT=</v>
      </c>
      <c r="M358" s="82" t="str">
        <f t="shared" si="211"/>
        <v>OpenClose</v>
      </c>
      <c r="N358" s="82" t="str">
        <f t="shared" si="215"/>
        <v/>
      </c>
      <c r="O358" s="119" t="str">
        <f t="shared" si="216"/>
        <v/>
      </c>
      <c r="P358" s="81" t="str">
        <f>IF(scriv!I320&lt;&gt;"",scriv!I320,"")</f>
        <v/>
      </c>
      <c r="Q358" s="81" t="str">
        <f>IF(scriv!J320&lt;&gt;"",scriv!J320,"")</f>
        <v/>
      </c>
      <c r="R358" s="81">
        <f>IF(scriv!K320&lt;&gt;"",scriv!K320,
IF(I358&lt;&gt;"",1,$R$36))</f>
        <v>0</v>
      </c>
      <c r="S358" s="81" t="str">
        <f>IF(scriv!L320&lt;&gt;"",scriv!L320,
IF(scriv!AB320&lt;&gt;"",$S$36,"none"))</f>
        <v>none</v>
      </c>
      <c r="T358" s="81" t="str">
        <f>IF(scriv!Q320&lt;&gt;"",scriv!Q320,"")</f>
        <v/>
      </c>
      <c r="U358" s="81" t="str">
        <f>IF(scriv!R320&lt;&gt;"",scriv!R320,"")</f>
        <v/>
      </c>
      <c r="V358" s="81" t="str">
        <f>IF(scriv!S320&lt;&gt;"",scriv!S320,"")</f>
        <v/>
      </c>
      <c r="W358" s="81" t="str">
        <f>IF(scriv!T320&lt;&gt;"",scriv!T320,"")</f>
        <v/>
      </c>
      <c r="X358" s="81" t="str">
        <f>IF($E358="",
( IF(scriv!AD320&lt;&gt;"", LEFT( scriv!AD320, FIND(",",scriv!AD320)-1) &amp; "=" &amp; $AH358 &amp; RIGHT( scriv!AD320, LEN(scriv!AD320) + 1 - FIND(",",scriv!AD320)),
  IF($X$36&lt;&gt;"",LEFT( X$36, FIND(",",X$36)-1) &amp; "=" &amp; $AH358 &amp; RIGHT( X$36, LEN(X$36) + 1 - FIND(",",X$36)),""))),
IF(scriv!M320&lt;&gt;"", LEFT( scriv!M320, FIND(",",scriv!M320)-1) &amp; "=" &amp; $AH358 &amp; RIGHT( scriv!M320, LEN(scriv!M320) + 1 - FIND(",",scriv!M320)),
LEFT( X$37, FIND(",",X$37)-1) &amp; "=" &amp; $AH358 &amp; RIGHT( X$37, LEN(X$37) + 1 - FIND(",",X$37))))</f>
        <v>fadeOn=,0.6</v>
      </c>
      <c r="Y358" s="81" t="str">
        <f>IF($E358="",
( IF(scriv!AE320&lt;&gt;"", LEFT( scriv!AE320, FIND(",",scriv!AE320)-1) &amp; "=" &amp; $AH358 &amp; RIGHT( scriv!AE320, LEN(scriv!AE320) + 1 - FIND(",",scriv!AE320)),
  IF($Y$36&lt;&gt;"",LEFT( Y$36, FIND(",",Y$36)-1) &amp; "=" &amp; $AH358 &amp; RIGHT( Y$36, LEN(Y$36) + 1 - FIND(",",Y$36)),""))),
IF(scriv!N320&lt;&gt;"", LEFT( scriv!N320, FIND(",",scriv!N320)-1) &amp; "=" &amp; $AH358 &amp; RIGHT( scriv!N320, LEN(scriv!N320) + 1 - FIND(",",scriv!N320)),
LEFT( Y$37, FIND(",",Y$37)-1) &amp; "=" &amp; $AH358 &amp; RIGHT( Y$37, LEN(Y$37) + 1 - FIND(",",Y$37))))</f>
        <v>fadeOff=,0.6</v>
      </c>
      <c r="Z358" s="81" t="str">
        <f>IF($E358="",
( IF(scriv!AF320&lt;&gt;"", LEFT( scriv!AF320, FIND(",",scriv!AF320)-1) &amp; "=" &amp; $AH358 &amp; RIGHT( scriv!AF320, LEN(scriv!AF320) + 1 - FIND(",",scriv!AF320)),
  IF($Z$36&lt;&gt;"",LEFT( Z$36, FIND(",",Z$36)-1) &amp; "=" &amp; $AH358 &amp; RIGHT( Z$36, LEN(Z$36) + 1 - FIND(",",Z$36)),""))),
IF(scriv!O320&lt;&gt;"", LEFT( scriv!O320, FIND(",",scriv!O320)-1) &amp; "=" &amp; $AH358 &amp; RIGHT( scriv!O320, LEN(scriv!O320) + 1 - FIND(",",scriv!O320)),
LEFT( Z$37, FIND(",",Z$37)-1) &amp; "=" &amp; $AH358 &amp; RIGHT( Z$37, LEN(Z$37) + 1 - FIND(",",Z$37))))</f>
        <v>drawOpen=,1.2</v>
      </c>
      <c r="AA358" s="81" t="str">
        <f>IF($E358="",
( IF(scriv!AG320&lt;&gt;"", LEFT( scriv!AG320, FIND(",",scriv!AG320)-1) &amp; "=" &amp; $AH358 &amp; RIGHT( scriv!AG320, LEN(scriv!AG320) + 1 - FIND(",",scriv!AG320)),
  IF($AA$36&lt;&gt;"",LEFT( AA$36, FIND(",",AA$36)-1) &amp; "=" &amp; $AH358 &amp; RIGHT( AA$36, LEN(AA$36) + 1 - FIND(",",AA$36)),""))),
IF(scriv!P320&lt;&gt;"", LEFT( scriv!P320, FIND(",",scriv!P320)-1) &amp; "=" &amp; $AH358 &amp; RIGHT( scriv!P320, LEN(scriv!P320) + 1 - FIND(",",scriv!P320)),
LEFT( AA$37, FIND(",",AA$37)-1) &amp; "=" &amp; $AH358 &amp; RIGHT( AA$37, LEN(AA$37) + 1 - FIND(",",AA$37))))</f>
        <v>drawClose=,1.2</v>
      </c>
      <c r="AB358" s="167" t="str">
        <f t="shared" si="210"/>
        <v>noTitle</v>
      </c>
      <c r="AC358" s="167"/>
      <c r="AD358" s="45"/>
      <c r="AE358" s="168"/>
      <c r="AF358" s="169">
        <f>IF(D358="",scriv!B320,"")</f>
        <v>0</v>
      </c>
      <c r="AG358" s="170" t="str">
        <f t="shared" si="217"/>
        <v/>
      </c>
      <c r="AH358" s="169" t="str">
        <f t="shared" si="218"/>
        <v/>
      </c>
      <c r="AI358" s="169" t="str">
        <f t="shared" si="219"/>
        <v/>
      </c>
      <c r="AJ358" s="86">
        <f>ROUNDDOWN( (LEN(scriv!B320)+1) / 2, 0 )</f>
        <v>0</v>
      </c>
      <c r="AK358" s="82">
        <f t="shared" si="220"/>
        <v>0</v>
      </c>
      <c r="AL358" s="82" t="str">
        <f t="shared" si="221"/>
        <v>-</v>
      </c>
      <c r="AM358" s="82" t="str">
        <f t="shared" si="222"/>
        <v>-</v>
      </c>
      <c r="AN358" s="82" t="str">
        <f t="shared" si="223"/>
        <v>-</v>
      </c>
      <c r="AO358" s="82" t="str">
        <f t="shared" si="224"/>
        <v>-</v>
      </c>
      <c r="AP358" s="82" t="str">
        <f t="shared" si="225"/>
        <v>-</v>
      </c>
      <c r="AQ358" s="82" t="str">
        <f t="shared" si="226"/>
        <v>-</v>
      </c>
      <c r="AR358" s="82" t="str">
        <f t="shared" si="227"/>
        <v>-</v>
      </c>
      <c r="AT358" s="82">
        <f t="shared" si="228"/>
        <v>10</v>
      </c>
      <c r="AU358" s="82" t="str">
        <f ca="1">IF(    MAX(OFFSET(AL358,0,0,MATCH("-",AL358:AL$638,0))) = 0,"",
IFERROR(MAX(OFFSET(AL358,0,0,MATCH("-",AL358:AL$638,0))),""))</f>
        <v/>
      </c>
      <c r="AV358" s="82" t="str">
        <f ca="1">IF(    MAX(OFFSET(AM358,0,0,MATCH("-",AM358:AM$638,0))) = 0,"",
IFERROR(MAX(OFFSET(AM358,0,0,MATCH("-",AM358:AM$638,0))),""))</f>
        <v/>
      </c>
      <c r="AW358" s="82" t="str">
        <f ca="1">IF(    MAX(OFFSET(AN358,0,0,MATCH("-",AN358:AN$638,0))) = 0,"",
IFERROR(MAX(OFFSET(AN358,0,0,MATCH("-",AN358:AN$638,0))),""))</f>
        <v/>
      </c>
      <c r="AX358" s="82" t="str">
        <f ca="1">IF(    MAX(OFFSET(AO358,0,0,MATCH("-",AO358:AO$638,0))) = 0,"",
IFERROR(MAX(OFFSET(AO358,0,0,MATCH("-",AO358:AO$638,0))),""))</f>
        <v/>
      </c>
      <c r="AY358" s="82" t="str">
        <f ca="1">IF(    MAX(OFFSET(AP358,0,0,MATCH("-",AP358:AP$638,0))) = 0,"",
IFERROR(MAX(OFFSET(AP358,0,0,MATCH("-",AP358:AP$638,0))),""))</f>
        <v/>
      </c>
      <c r="AZ358" s="82" t="str">
        <f ca="1">IF(    MAX(OFFSET(AQ358,0,0,MATCH("-",AQ358:AQ$638,0))) = 0,"",
IFERROR(MAX(OFFSET(AQ358,0,0,MATCH("-",AQ358:AQ$638,0))),""))</f>
        <v/>
      </c>
      <c r="BA358" s="82" t="str">
        <f ca="1">IF(    MAX(OFFSET(AR358,0,0,MATCH("-",AR358:AR$638,0))) = 0,"",
IFERROR(MAX(OFFSET(AR358,0,0,MATCH("-",AR358:AR$638,0))),""))</f>
        <v/>
      </c>
      <c r="BB358" s="112">
        <f t="shared" ca="1" si="229"/>
        <v>-198</v>
      </c>
      <c r="BC358" s="111" t="str">
        <f t="shared" ca="1" si="230"/>
        <v>Radius</v>
      </c>
      <c r="BD358" s="112">
        <f t="shared" ca="1" si="231"/>
        <v>0</v>
      </c>
      <c r="BE358" s="111">
        <f t="shared" ca="1" si="232"/>
        <v>200</v>
      </c>
      <c r="BF358" s="113" t="e">
        <f t="shared" ca="1" si="233"/>
        <v>#VALUE!</v>
      </c>
      <c r="BG358" s="113" t="e">
        <f t="shared" ca="1" si="234"/>
        <v>#VALUE!</v>
      </c>
      <c r="BH358" s="112">
        <f t="shared" ca="1" si="235"/>
        <v>2000</v>
      </c>
      <c r="BI358" s="112">
        <f t="shared" ca="1" si="236"/>
        <v>200</v>
      </c>
      <c r="BJ358" s="157"/>
      <c r="BK358" s="157"/>
      <c r="BL358" s="158" t="str">
        <f>scriv!AI320</f>
        <v/>
      </c>
      <c r="BM358" s="157"/>
      <c r="BN358" s="157" t="str">
        <f t="shared" si="237"/>
        <v>node</v>
      </c>
      <c r="BO358" s="157"/>
      <c r="BP358" s="159">
        <f t="shared" ca="1" si="238"/>
        <v>0</v>
      </c>
      <c r="BQ358" s="159">
        <f t="shared" ca="1" si="239"/>
        <v>0</v>
      </c>
      <c r="BR358" s="159">
        <f t="shared" si="240"/>
        <v>1</v>
      </c>
      <c r="BS358" s="159" t="str">
        <f t="shared" si="241"/>
        <v>symbol</v>
      </c>
      <c r="BT358" s="157" t="str">
        <f ca="1">IF(scriv!V320&lt;&gt;"",scriv!V320,
IF(E358="",IFERROR(VLOOKUP(BL358,$AH$40:$BT$638,39,FALSE),$BT$36),
$BT$37))</f>
        <v>NodeSquare</v>
      </c>
      <c r="BU358" s="166">
        <f t="shared" ca="1" si="242"/>
        <v>2000</v>
      </c>
      <c r="BV358" s="166">
        <f t="shared" ca="1" si="243"/>
        <v>200</v>
      </c>
      <c r="BW358" s="166">
        <f t="shared" ca="1" si="244"/>
        <v>0</v>
      </c>
      <c r="BX358" s="166">
        <f t="shared" ca="1" si="245"/>
        <v>0</v>
      </c>
      <c r="BY358" s="180" t="str">
        <f t="shared" si="246"/>
        <v/>
      </c>
      <c r="BZ358" s="180" t="str">
        <f t="shared" si="247"/>
        <v/>
      </c>
      <c r="CA358" s="81" t="str">
        <f>IF(scriv!E320&lt;&gt;"",scriv!E320,"")</f>
        <v/>
      </c>
      <c r="CB358" s="82">
        <f t="shared" si="212"/>
        <v>0</v>
      </c>
      <c r="CC358" s="82">
        <f t="shared" si="248"/>
        <v>0</v>
      </c>
      <c r="CD358" s="82" t="str">
        <f t="shared" si="249"/>
        <v>-</v>
      </c>
      <c r="CE358" s="82" t="str">
        <f t="shared" si="250"/>
        <v>-</v>
      </c>
      <c r="CF358" s="82" t="str">
        <f t="shared" si="251"/>
        <v>-</v>
      </c>
      <c r="CG358" s="82" t="str">
        <f t="shared" si="252"/>
        <v>-</v>
      </c>
      <c r="CH358" s="82" t="str">
        <f t="shared" si="253"/>
        <v>-</v>
      </c>
      <c r="CI358" s="82" t="str">
        <f t="shared" si="254"/>
        <v>-</v>
      </c>
      <c r="CJ358" s="82" t="str">
        <f t="shared" si="255"/>
        <v>-</v>
      </c>
      <c r="CK358" s="82" t="str">
        <f t="shared" si="256"/>
        <v>-</v>
      </c>
    </row>
    <row r="359" spans="1:89" s="82" customFormat="1" ht="18" customHeight="1">
      <c r="A359" s="81" t="str">
        <f>scriv!AH321</f>
        <v/>
      </c>
      <c r="B359" s="81" t="str">
        <f>IF(scriv!D321&lt;&gt;"",scriv!D321,"")</f>
        <v/>
      </c>
      <c r="C359" s="81" t="str">
        <f>IF( scriv!AL321&lt;&gt;"", IF(D359&lt;&gt;"","connection ","")&amp;scriv!AL321,IF(D359&lt;&gt;"","connection",""))</f>
        <v/>
      </c>
      <c r="D359" s="82" t="str">
        <f>scriv!AJ321</f>
        <v/>
      </c>
      <c r="E359" s="82" t="str">
        <f>scriv!AK321</f>
        <v/>
      </c>
      <c r="F359" s="156">
        <f>ROW()</f>
        <v>359</v>
      </c>
      <c r="I359" s="81" t="str">
        <f>IF(scriv!AA321&lt;&gt;"",scriv!AA321,J359)</f>
        <v/>
      </c>
      <c r="J359" s="81" t="str">
        <f>IF(scriv!AB321&lt;&gt;"",scriv!AB321,"")</f>
        <v/>
      </c>
      <c r="K359" s="82" t="str">
        <f t="shared" si="213"/>
        <v>none</v>
      </c>
      <c r="L359" s="82" t="str">
        <f t="shared" si="214"/>
        <v>+++&amp;speakTT=</v>
      </c>
      <c r="M359" s="82" t="str">
        <f t="shared" si="211"/>
        <v>OpenClose</v>
      </c>
      <c r="N359" s="82" t="str">
        <f t="shared" si="215"/>
        <v/>
      </c>
      <c r="O359" s="119" t="str">
        <f t="shared" si="216"/>
        <v/>
      </c>
      <c r="P359" s="81" t="str">
        <f>IF(scriv!I321&lt;&gt;"",scriv!I321,"")</f>
        <v/>
      </c>
      <c r="Q359" s="81" t="str">
        <f>IF(scriv!J321&lt;&gt;"",scriv!J321,"")</f>
        <v/>
      </c>
      <c r="R359" s="81">
        <f>IF(scriv!K321&lt;&gt;"",scriv!K321,
IF(I359&lt;&gt;"",1,$R$36))</f>
        <v>0</v>
      </c>
      <c r="S359" s="81" t="str">
        <f>IF(scriv!L321&lt;&gt;"",scriv!L321,
IF(scriv!AB321&lt;&gt;"",$S$36,"none"))</f>
        <v>none</v>
      </c>
      <c r="T359" s="81" t="str">
        <f>IF(scriv!Q321&lt;&gt;"",scriv!Q321,"")</f>
        <v/>
      </c>
      <c r="U359" s="81" t="str">
        <f>IF(scriv!R321&lt;&gt;"",scriv!R321,"")</f>
        <v/>
      </c>
      <c r="V359" s="81" t="str">
        <f>IF(scriv!S321&lt;&gt;"",scriv!S321,"")</f>
        <v/>
      </c>
      <c r="W359" s="81" t="str">
        <f>IF(scriv!T321&lt;&gt;"",scriv!T321,"")</f>
        <v/>
      </c>
      <c r="X359" s="81" t="str">
        <f>IF($E359="",
( IF(scriv!AD321&lt;&gt;"", LEFT( scriv!AD321, FIND(",",scriv!AD321)-1) &amp; "=" &amp; $AH359 &amp; RIGHT( scriv!AD321, LEN(scriv!AD321) + 1 - FIND(",",scriv!AD321)),
  IF($X$36&lt;&gt;"",LEFT( X$36, FIND(",",X$36)-1) &amp; "=" &amp; $AH359 &amp; RIGHT( X$36, LEN(X$36) + 1 - FIND(",",X$36)),""))),
IF(scriv!M321&lt;&gt;"", LEFT( scriv!M321, FIND(",",scriv!M321)-1) &amp; "=" &amp; $AH359 &amp; RIGHT( scriv!M321, LEN(scriv!M321) + 1 - FIND(",",scriv!M321)),
LEFT( X$37, FIND(",",X$37)-1) &amp; "=" &amp; $AH359 &amp; RIGHT( X$37, LEN(X$37) + 1 - FIND(",",X$37))))</f>
        <v>fadeOn=,0.6</v>
      </c>
      <c r="Y359" s="81" t="str">
        <f>IF($E359="",
( IF(scriv!AE321&lt;&gt;"", LEFT( scriv!AE321, FIND(",",scriv!AE321)-1) &amp; "=" &amp; $AH359 &amp; RIGHT( scriv!AE321, LEN(scriv!AE321) + 1 - FIND(",",scriv!AE321)),
  IF($Y$36&lt;&gt;"",LEFT( Y$36, FIND(",",Y$36)-1) &amp; "=" &amp; $AH359 &amp; RIGHT( Y$36, LEN(Y$36) + 1 - FIND(",",Y$36)),""))),
IF(scriv!N321&lt;&gt;"", LEFT( scriv!N321, FIND(",",scriv!N321)-1) &amp; "=" &amp; $AH359 &amp; RIGHT( scriv!N321, LEN(scriv!N321) + 1 - FIND(",",scriv!N321)),
LEFT( Y$37, FIND(",",Y$37)-1) &amp; "=" &amp; $AH359 &amp; RIGHT( Y$37, LEN(Y$37) + 1 - FIND(",",Y$37))))</f>
        <v>fadeOff=,0.6</v>
      </c>
      <c r="Z359" s="81" t="str">
        <f>IF($E359="",
( IF(scriv!AF321&lt;&gt;"", LEFT( scriv!AF321, FIND(",",scriv!AF321)-1) &amp; "=" &amp; $AH359 &amp; RIGHT( scriv!AF321, LEN(scriv!AF321) + 1 - FIND(",",scriv!AF321)),
  IF($Z$36&lt;&gt;"",LEFT( Z$36, FIND(",",Z$36)-1) &amp; "=" &amp; $AH359 &amp; RIGHT( Z$36, LEN(Z$36) + 1 - FIND(",",Z$36)),""))),
IF(scriv!O321&lt;&gt;"", LEFT( scriv!O321, FIND(",",scriv!O321)-1) &amp; "=" &amp; $AH359 &amp; RIGHT( scriv!O321, LEN(scriv!O321) + 1 - FIND(",",scriv!O321)),
LEFT( Z$37, FIND(",",Z$37)-1) &amp; "=" &amp; $AH359 &amp; RIGHT( Z$37, LEN(Z$37) + 1 - FIND(",",Z$37))))</f>
        <v>drawOpen=,1.2</v>
      </c>
      <c r="AA359" s="81" t="str">
        <f>IF($E359="",
( IF(scriv!AG321&lt;&gt;"", LEFT( scriv!AG321, FIND(",",scriv!AG321)-1) &amp; "=" &amp; $AH359 &amp; RIGHT( scriv!AG321, LEN(scriv!AG321) + 1 - FIND(",",scriv!AG321)),
  IF($AA$36&lt;&gt;"",LEFT( AA$36, FIND(",",AA$36)-1) &amp; "=" &amp; $AH359 &amp; RIGHT( AA$36, LEN(AA$36) + 1 - FIND(",",AA$36)),""))),
IF(scriv!P321&lt;&gt;"", LEFT( scriv!P321, FIND(",",scriv!P321)-1) &amp; "=" &amp; $AH359 &amp; RIGHT( scriv!P321, LEN(scriv!P321) + 1 - FIND(",",scriv!P321)),
LEFT( AA$37, FIND(",",AA$37)-1) &amp; "=" &amp; $AH359 &amp; RIGHT( AA$37, LEN(AA$37) + 1 - FIND(",",AA$37))))</f>
        <v>drawClose=,1.2</v>
      </c>
      <c r="AB359" s="167" t="str">
        <f t="shared" ref="AB359:AB422" si="257">$AB$36</f>
        <v>noTitle</v>
      </c>
      <c r="AC359" s="167"/>
      <c r="AD359" s="45"/>
      <c r="AE359" s="168"/>
      <c r="AF359" s="169">
        <f>IF(D359="",scriv!B321,"")</f>
        <v>0</v>
      </c>
      <c r="AG359" s="170" t="str">
        <f t="shared" si="217"/>
        <v/>
      </c>
      <c r="AH359" s="169" t="str">
        <f t="shared" si="218"/>
        <v/>
      </c>
      <c r="AI359" s="169" t="str">
        <f t="shared" si="219"/>
        <v/>
      </c>
      <c r="AJ359" s="86">
        <f>ROUNDDOWN( (LEN(scriv!B321)+1) / 2, 0 )</f>
        <v>0</v>
      </c>
      <c r="AK359" s="82">
        <f t="shared" si="220"/>
        <v>0</v>
      </c>
      <c r="AL359" s="82" t="str">
        <f t="shared" si="221"/>
        <v>-</v>
      </c>
      <c r="AM359" s="82" t="str">
        <f t="shared" si="222"/>
        <v>-</v>
      </c>
      <c r="AN359" s="82" t="str">
        <f t="shared" si="223"/>
        <v>-</v>
      </c>
      <c r="AO359" s="82" t="str">
        <f t="shared" si="224"/>
        <v>-</v>
      </c>
      <c r="AP359" s="82" t="str">
        <f t="shared" si="225"/>
        <v>-</v>
      </c>
      <c r="AQ359" s="82" t="str">
        <f t="shared" si="226"/>
        <v>-</v>
      </c>
      <c r="AR359" s="82" t="str">
        <f t="shared" si="227"/>
        <v>-</v>
      </c>
      <c r="AT359" s="82">
        <f t="shared" si="228"/>
        <v>10</v>
      </c>
      <c r="AU359" s="82" t="str">
        <f ca="1">IF(    MAX(OFFSET(AL359,0,0,MATCH("-",AL359:AL$638,0))) = 0,"",
IFERROR(MAX(OFFSET(AL359,0,0,MATCH("-",AL359:AL$638,0))),""))</f>
        <v/>
      </c>
      <c r="AV359" s="82" t="str">
        <f ca="1">IF(    MAX(OFFSET(AM359,0,0,MATCH("-",AM359:AM$638,0))) = 0,"",
IFERROR(MAX(OFFSET(AM359,0,0,MATCH("-",AM359:AM$638,0))),""))</f>
        <v/>
      </c>
      <c r="AW359" s="82" t="str">
        <f ca="1">IF(    MAX(OFFSET(AN359,0,0,MATCH("-",AN359:AN$638,0))) = 0,"",
IFERROR(MAX(OFFSET(AN359,0,0,MATCH("-",AN359:AN$638,0))),""))</f>
        <v/>
      </c>
      <c r="AX359" s="82" t="str">
        <f ca="1">IF(    MAX(OFFSET(AO359,0,0,MATCH("-",AO359:AO$638,0))) = 0,"",
IFERROR(MAX(OFFSET(AO359,0,0,MATCH("-",AO359:AO$638,0))),""))</f>
        <v/>
      </c>
      <c r="AY359" s="82" t="str">
        <f ca="1">IF(    MAX(OFFSET(AP359,0,0,MATCH("-",AP359:AP$638,0))) = 0,"",
IFERROR(MAX(OFFSET(AP359,0,0,MATCH("-",AP359:AP$638,0))),""))</f>
        <v/>
      </c>
      <c r="AZ359" s="82" t="str">
        <f ca="1">IF(    MAX(OFFSET(AQ359,0,0,MATCH("-",AQ359:AQ$638,0))) = 0,"",
IFERROR(MAX(OFFSET(AQ359,0,0,MATCH("-",AQ359:AQ$638,0))),""))</f>
        <v/>
      </c>
      <c r="BA359" s="82" t="str">
        <f ca="1">IF(    MAX(OFFSET(AR359,0,0,MATCH("-",AR359:AR$638,0))) = 0,"",
IFERROR(MAX(OFFSET(AR359,0,0,MATCH("-",AR359:AR$638,0))),""))</f>
        <v/>
      </c>
      <c r="BB359" s="112">
        <f t="shared" ca="1" si="229"/>
        <v>-198</v>
      </c>
      <c r="BC359" s="111" t="str">
        <f t="shared" ca="1" si="230"/>
        <v>Radius</v>
      </c>
      <c r="BD359" s="112">
        <f t="shared" ca="1" si="231"/>
        <v>0</v>
      </c>
      <c r="BE359" s="111">
        <f t="shared" ca="1" si="232"/>
        <v>200</v>
      </c>
      <c r="BF359" s="113" t="e">
        <f t="shared" ca="1" si="233"/>
        <v>#VALUE!</v>
      </c>
      <c r="BG359" s="113" t="e">
        <f t="shared" ca="1" si="234"/>
        <v>#VALUE!</v>
      </c>
      <c r="BH359" s="112">
        <f t="shared" ca="1" si="235"/>
        <v>2000</v>
      </c>
      <c r="BI359" s="112">
        <f t="shared" ca="1" si="236"/>
        <v>200</v>
      </c>
      <c r="BJ359" s="157"/>
      <c r="BK359" s="157"/>
      <c r="BL359" s="158" t="str">
        <f>scriv!AI321</f>
        <v/>
      </c>
      <c r="BM359" s="157"/>
      <c r="BN359" s="157" t="str">
        <f t="shared" si="237"/>
        <v>node</v>
      </c>
      <c r="BO359" s="157"/>
      <c r="BP359" s="159">
        <f t="shared" ca="1" si="238"/>
        <v>0</v>
      </c>
      <c r="BQ359" s="159">
        <f t="shared" ca="1" si="239"/>
        <v>0</v>
      </c>
      <c r="BR359" s="159">
        <f t="shared" si="240"/>
        <v>1</v>
      </c>
      <c r="BS359" s="159" t="str">
        <f t="shared" si="241"/>
        <v>symbol</v>
      </c>
      <c r="BT359" s="157" t="str">
        <f ca="1">IF(scriv!V321&lt;&gt;"",scriv!V321,
IF(E359="",IFERROR(VLOOKUP(BL359,$AH$40:$BT$638,39,FALSE),$BT$36),
$BT$37))</f>
        <v>NodeSquare</v>
      </c>
      <c r="BU359" s="166">
        <f t="shared" ca="1" si="242"/>
        <v>2000</v>
      </c>
      <c r="BV359" s="166">
        <f t="shared" ca="1" si="243"/>
        <v>200</v>
      </c>
      <c r="BW359" s="166">
        <f t="shared" ca="1" si="244"/>
        <v>0</v>
      </c>
      <c r="BX359" s="166">
        <f t="shared" ca="1" si="245"/>
        <v>0</v>
      </c>
      <c r="BY359" s="180" t="str">
        <f t="shared" si="246"/>
        <v/>
      </c>
      <c r="BZ359" s="180" t="str">
        <f t="shared" si="247"/>
        <v/>
      </c>
      <c r="CA359" s="81" t="str">
        <f>IF(scriv!E321&lt;&gt;"",scriv!E321,"")</f>
        <v/>
      </c>
      <c r="CB359" s="82">
        <f t="shared" si="212"/>
        <v>0</v>
      </c>
      <c r="CC359" s="82">
        <f t="shared" si="248"/>
        <v>0</v>
      </c>
      <c r="CD359" s="82" t="str">
        <f t="shared" si="249"/>
        <v>-</v>
      </c>
      <c r="CE359" s="82" t="str">
        <f t="shared" si="250"/>
        <v>-</v>
      </c>
      <c r="CF359" s="82" t="str">
        <f t="shared" si="251"/>
        <v>-</v>
      </c>
      <c r="CG359" s="82" t="str">
        <f t="shared" si="252"/>
        <v>-</v>
      </c>
      <c r="CH359" s="82" t="str">
        <f t="shared" si="253"/>
        <v>-</v>
      </c>
      <c r="CI359" s="82" t="str">
        <f t="shared" si="254"/>
        <v>-</v>
      </c>
      <c r="CJ359" s="82" t="str">
        <f t="shared" si="255"/>
        <v>-</v>
      </c>
      <c r="CK359" s="82" t="str">
        <f t="shared" si="256"/>
        <v>-</v>
      </c>
    </row>
    <row r="360" spans="1:89" s="82" customFormat="1" ht="18" customHeight="1">
      <c r="A360" s="81" t="str">
        <f>scriv!AH322</f>
        <v/>
      </c>
      <c r="B360" s="81" t="str">
        <f>IF(scriv!D322&lt;&gt;"",scriv!D322,"")</f>
        <v/>
      </c>
      <c r="C360" s="81" t="str">
        <f>IF( scriv!AL322&lt;&gt;"", IF(D360&lt;&gt;"","connection ","")&amp;scriv!AL322,IF(D360&lt;&gt;"","connection",""))</f>
        <v/>
      </c>
      <c r="D360" s="82" t="str">
        <f>scriv!AJ322</f>
        <v/>
      </c>
      <c r="E360" s="82" t="str">
        <f>scriv!AK322</f>
        <v/>
      </c>
      <c r="F360" s="156">
        <f>ROW()</f>
        <v>360</v>
      </c>
      <c r="I360" s="81" t="str">
        <f>IF(scriv!AA322&lt;&gt;"",scriv!AA322,J360)</f>
        <v/>
      </c>
      <c r="J360" s="81" t="str">
        <f>IF(scriv!AB322&lt;&gt;"",scriv!AB322,"")</f>
        <v/>
      </c>
      <c r="K360" s="82" t="str">
        <f t="shared" si="213"/>
        <v>none</v>
      </c>
      <c r="L360" s="82" t="str">
        <f t="shared" si="214"/>
        <v>+++&amp;speakTT=</v>
      </c>
      <c r="M360" s="82" t="str">
        <f t="shared" ref="M360:M423" si="258">$M$36</f>
        <v>OpenClose</v>
      </c>
      <c r="N360" s="82" t="str">
        <f t="shared" si="215"/>
        <v/>
      </c>
      <c r="O360" s="119" t="str">
        <f t="shared" si="216"/>
        <v/>
      </c>
      <c r="P360" s="81" t="str">
        <f>IF(scriv!I322&lt;&gt;"",scriv!I322,"")</f>
        <v/>
      </c>
      <c r="Q360" s="81" t="str">
        <f>IF(scriv!J322&lt;&gt;"",scriv!J322,"")</f>
        <v/>
      </c>
      <c r="R360" s="81">
        <f>IF(scriv!K322&lt;&gt;"",scriv!K322,
IF(I360&lt;&gt;"",1,$R$36))</f>
        <v>0</v>
      </c>
      <c r="S360" s="81" t="str">
        <f>IF(scriv!L322&lt;&gt;"",scriv!L322,
IF(scriv!AB322&lt;&gt;"",$S$36,"none"))</f>
        <v>none</v>
      </c>
      <c r="T360" s="81" t="str">
        <f>IF(scriv!Q322&lt;&gt;"",scriv!Q322,"")</f>
        <v/>
      </c>
      <c r="U360" s="81" t="str">
        <f>IF(scriv!R322&lt;&gt;"",scriv!R322,"")</f>
        <v/>
      </c>
      <c r="V360" s="81" t="str">
        <f>IF(scriv!S322&lt;&gt;"",scriv!S322,"")</f>
        <v/>
      </c>
      <c r="W360" s="81" t="str">
        <f>IF(scriv!T322&lt;&gt;"",scriv!T322,"")</f>
        <v/>
      </c>
      <c r="X360" s="81" t="str">
        <f>IF($E360="",
( IF(scriv!AD322&lt;&gt;"", LEFT( scriv!AD322, FIND(",",scriv!AD322)-1) &amp; "=" &amp; $AH360 &amp; RIGHT( scriv!AD322, LEN(scriv!AD322) + 1 - FIND(",",scriv!AD322)),
  IF($X$36&lt;&gt;"",LEFT( X$36, FIND(",",X$36)-1) &amp; "=" &amp; $AH360 &amp; RIGHT( X$36, LEN(X$36) + 1 - FIND(",",X$36)),""))),
IF(scriv!M322&lt;&gt;"", LEFT( scriv!M322, FIND(",",scriv!M322)-1) &amp; "=" &amp; $AH360 &amp; RIGHT( scriv!M322, LEN(scriv!M322) + 1 - FIND(",",scriv!M322)),
LEFT( X$37, FIND(",",X$37)-1) &amp; "=" &amp; $AH360 &amp; RIGHT( X$37, LEN(X$37) + 1 - FIND(",",X$37))))</f>
        <v>fadeOn=,0.6</v>
      </c>
      <c r="Y360" s="81" t="str">
        <f>IF($E360="",
( IF(scriv!AE322&lt;&gt;"", LEFT( scriv!AE322, FIND(",",scriv!AE322)-1) &amp; "=" &amp; $AH360 &amp; RIGHT( scriv!AE322, LEN(scriv!AE322) + 1 - FIND(",",scriv!AE322)),
  IF($Y$36&lt;&gt;"",LEFT( Y$36, FIND(",",Y$36)-1) &amp; "=" &amp; $AH360 &amp; RIGHT( Y$36, LEN(Y$36) + 1 - FIND(",",Y$36)),""))),
IF(scriv!N322&lt;&gt;"", LEFT( scriv!N322, FIND(",",scriv!N322)-1) &amp; "=" &amp; $AH360 &amp; RIGHT( scriv!N322, LEN(scriv!N322) + 1 - FIND(",",scriv!N322)),
LEFT( Y$37, FIND(",",Y$37)-1) &amp; "=" &amp; $AH360 &amp; RIGHT( Y$37, LEN(Y$37) + 1 - FIND(",",Y$37))))</f>
        <v>fadeOff=,0.6</v>
      </c>
      <c r="Z360" s="81" t="str">
        <f>IF($E360="",
( IF(scriv!AF322&lt;&gt;"", LEFT( scriv!AF322, FIND(",",scriv!AF322)-1) &amp; "=" &amp; $AH360 &amp; RIGHT( scriv!AF322, LEN(scriv!AF322) + 1 - FIND(",",scriv!AF322)),
  IF($Z$36&lt;&gt;"",LEFT( Z$36, FIND(",",Z$36)-1) &amp; "=" &amp; $AH360 &amp; RIGHT( Z$36, LEN(Z$36) + 1 - FIND(",",Z$36)),""))),
IF(scriv!O322&lt;&gt;"", LEFT( scriv!O322, FIND(",",scriv!O322)-1) &amp; "=" &amp; $AH360 &amp; RIGHT( scriv!O322, LEN(scriv!O322) + 1 - FIND(",",scriv!O322)),
LEFT( Z$37, FIND(",",Z$37)-1) &amp; "=" &amp; $AH360 &amp; RIGHT( Z$37, LEN(Z$37) + 1 - FIND(",",Z$37))))</f>
        <v>drawOpen=,1.2</v>
      </c>
      <c r="AA360" s="81" t="str">
        <f>IF($E360="",
( IF(scriv!AG322&lt;&gt;"", LEFT( scriv!AG322, FIND(",",scriv!AG322)-1) &amp; "=" &amp; $AH360 &amp; RIGHT( scriv!AG322, LEN(scriv!AG322) + 1 - FIND(",",scriv!AG322)),
  IF($AA$36&lt;&gt;"",LEFT( AA$36, FIND(",",AA$36)-1) &amp; "=" &amp; $AH360 &amp; RIGHT( AA$36, LEN(AA$36) + 1 - FIND(",",AA$36)),""))),
IF(scriv!P322&lt;&gt;"", LEFT( scriv!P322, FIND(",",scriv!P322)-1) &amp; "=" &amp; $AH360 &amp; RIGHT( scriv!P322, LEN(scriv!P322) + 1 - FIND(",",scriv!P322)),
LEFT( AA$37, FIND(",",AA$37)-1) &amp; "=" &amp; $AH360 &amp; RIGHT( AA$37, LEN(AA$37) + 1 - FIND(",",AA$37))))</f>
        <v>drawClose=,1.2</v>
      </c>
      <c r="AB360" s="167" t="str">
        <f t="shared" si="257"/>
        <v>noTitle</v>
      </c>
      <c r="AC360" s="167"/>
      <c r="AD360" s="45"/>
      <c r="AE360" s="168"/>
      <c r="AF360" s="169">
        <f>IF(D360="",scriv!B322,"")</f>
        <v>0</v>
      </c>
      <c r="AG360" s="170" t="str">
        <f t="shared" si="217"/>
        <v/>
      </c>
      <c r="AH360" s="169" t="str">
        <f t="shared" si="218"/>
        <v/>
      </c>
      <c r="AI360" s="169" t="str">
        <f t="shared" si="219"/>
        <v/>
      </c>
      <c r="AJ360" s="86">
        <f>ROUNDDOWN( (LEN(scriv!B322)+1) / 2, 0 )</f>
        <v>0</v>
      </c>
      <c r="AK360" s="82">
        <f t="shared" si="220"/>
        <v>0</v>
      </c>
      <c r="AL360" s="82" t="str">
        <f t="shared" si="221"/>
        <v>-</v>
      </c>
      <c r="AM360" s="82" t="str">
        <f t="shared" si="222"/>
        <v>-</v>
      </c>
      <c r="AN360" s="82" t="str">
        <f t="shared" si="223"/>
        <v>-</v>
      </c>
      <c r="AO360" s="82" t="str">
        <f t="shared" si="224"/>
        <v>-</v>
      </c>
      <c r="AP360" s="82" t="str">
        <f t="shared" si="225"/>
        <v>-</v>
      </c>
      <c r="AQ360" s="82" t="str">
        <f t="shared" si="226"/>
        <v>-</v>
      </c>
      <c r="AR360" s="82" t="str">
        <f t="shared" si="227"/>
        <v>-</v>
      </c>
      <c r="AT360" s="82">
        <f t="shared" si="228"/>
        <v>10</v>
      </c>
      <c r="AU360" s="82" t="str">
        <f ca="1">IF(    MAX(OFFSET(AL360,0,0,MATCH("-",AL360:AL$638,0))) = 0,"",
IFERROR(MAX(OFFSET(AL360,0,0,MATCH("-",AL360:AL$638,0))),""))</f>
        <v/>
      </c>
      <c r="AV360" s="82" t="str">
        <f ca="1">IF(    MAX(OFFSET(AM360,0,0,MATCH("-",AM360:AM$638,0))) = 0,"",
IFERROR(MAX(OFFSET(AM360,0,0,MATCH("-",AM360:AM$638,0))),""))</f>
        <v/>
      </c>
      <c r="AW360" s="82" t="str">
        <f ca="1">IF(    MAX(OFFSET(AN360,0,0,MATCH("-",AN360:AN$638,0))) = 0,"",
IFERROR(MAX(OFFSET(AN360,0,0,MATCH("-",AN360:AN$638,0))),""))</f>
        <v/>
      </c>
      <c r="AX360" s="82" t="str">
        <f ca="1">IF(    MAX(OFFSET(AO360,0,0,MATCH("-",AO360:AO$638,0))) = 0,"",
IFERROR(MAX(OFFSET(AO360,0,0,MATCH("-",AO360:AO$638,0))),""))</f>
        <v/>
      </c>
      <c r="AY360" s="82" t="str">
        <f ca="1">IF(    MAX(OFFSET(AP360,0,0,MATCH("-",AP360:AP$638,0))) = 0,"",
IFERROR(MAX(OFFSET(AP360,0,0,MATCH("-",AP360:AP$638,0))),""))</f>
        <v/>
      </c>
      <c r="AZ360" s="82" t="str">
        <f ca="1">IF(    MAX(OFFSET(AQ360,0,0,MATCH("-",AQ360:AQ$638,0))) = 0,"",
IFERROR(MAX(OFFSET(AQ360,0,0,MATCH("-",AQ360:AQ$638,0))),""))</f>
        <v/>
      </c>
      <c r="BA360" s="82" t="str">
        <f ca="1">IF(    MAX(OFFSET(AR360,0,0,MATCH("-",AR360:AR$638,0))) = 0,"",
IFERROR(MAX(OFFSET(AR360,0,0,MATCH("-",AR360:AR$638,0))),""))</f>
        <v/>
      </c>
      <c r="BB360" s="112">
        <f t="shared" ca="1" si="229"/>
        <v>-198</v>
      </c>
      <c r="BC360" s="111" t="str">
        <f t="shared" ca="1" si="230"/>
        <v>Radius</v>
      </c>
      <c r="BD360" s="112">
        <f t="shared" ca="1" si="231"/>
        <v>0</v>
      </c>
      <c r="BE360" s="111">
        <f t="shared" ca="1" si="232"/>
        <v>200</v>
      </c>
      <c r="BF360" s="113" t="e">
        <f t="shared" ca="1" si="233"/>
        <v>#VALUE!</v>
      </c>
      <c r="BG360" s="113" t="e">
        <f t="shared" ca="1" si="234"/>
        <v>#VALUE!</v>
      </c>
      <c r="BH360" s="112">
        <f t="shared" ca="1" si="235"/>
        <v>2000</v>
      </c>
      <c r="BI360" s="112">
        <f t="shared" ca="1" si="236"/>
        <v>200</v>
      </c>
      <c r="BJ360" s="157"/>
      <c r="BK360" s="157"/>
      <c r="BL360" s="158" t="str">
        <f>scriv!AI322</f>
        <v/>
      </c>
      <c r="BM360" s="157"/>
      <c r="BN360" s="157" t="str">
        <f t="shared" si="237"/>
        <v>node</v>
      </c>
      <c r="BO360" s="157"/>
      <c r="BP360" s="159">
        <f t="shared" ca="1" si="238"/>
        <v>0</v>
      </c>
      <c r="BQ360" s="159">
        <f t="shared" ca="1" si="239"/>
        <v>0</v>
      </c>
      <c r="BR360" s="159">
        <f t="shared" si="240"/>
        <v>1</v>
      </c>
      <c r="BS360" s="159" t="str">
        <f t="shared" si="241"/>
        <v>symbol</v>
      </c>
      <c r="BT360" s="157" t="str">
        <f ca="1">IF(scriv!V322&lt;&gt;"",scriv!V322,
IF(E360="",IFERROR(VLOOKUP(BL360,$AH$40:$BT$638,39,FALSE),$BT$36),
$BT$37))</f>
        <v>NodeSquare</v>
      </c>
      <c r="BU360" s="166">
        <f t="shared" ca="1" si="242"/>
        <v>2000</v>
      </c>
      <c r="BV360" s="166">
        <f t="shared" ca="1" si="243"/>
        <v>200</v>
      </c>
      <c r="BW360" s="166">
        <f t="shared" ca="1" si="244"/>
        <v>0</v>
      </c>
      <c r="BX360" s="166">
        <f t="shared" ca="1" si="245"/>
        <v>0</v>
      </c>
      <c r="BY360" s="180" t="str">
        <f t="shared" si="246"/>
        <v/>
      </c>
      <c r="BZ360" s="180" t="str">
        <f t="shared" si="247"/>
        <v/>
      </c>
      <c r="CA360" s="81" t="str">
        <f>IF(scriv!E322&lt;&gt;"",scriv!E322,"")</f>
        <v/>
      </c>
      <c r="CB360" s="82">
        <f t="shared" si="212"/>
        <v>0</v>
      </c>
      <c r="CC360" s="82">
        <f t="shared" si="248"/>
        <v>0</v>
      </c>
      <c r="CD360" s="82" t="str">
        <f t="shared" si="249"/>
        <v>-</v>
      </c>
      <c r="CE360" s="82" t="str">
        <f t="shared" si="250"/>
        <v>-</v>
      </c>
      <c r="CF360" s="82" t="str">
        <f t="shared" si="251"/>
        <v>-</v>
      </c>
      <c r="CG360" s="82" t="str">
        <f t="shared" si="252"/>
        <v>-</v>
      </c>
      <c r="CH360" s="82" t="str">
        <f t="shared" si="253"/>
        <v>-</v>
      </c>
      <c r="CI360" s="82" t="str">
        <f t="shared" si="254"/>
        <v>-</v>
      </c>
      <c r="CJ360" s="82" t="str">
        <f t="shared" si="255"/>
        <v>-</v>
      </c>
      <c r="CK360" s="82" t="str">
        <f t="shared" si="256"/>
        <v>-</v>
      </c>
    </row>
    <row r="361" spans="1:89" s="82" customFormat="1" ht="18" customHeight="1">
      <c r="A361" s="81" t="str">
        <f>scriv!AH323</f>
        <v/>
      </c>
      <c r="B361" s="81" t="str">
        <f>IF(scriv!D323&lt;&gt;"",scriv!D323,"")</f>
        <v/>
      </c>
      <c r="C361" s="81" t="str">
        <f>IF( scriv!AL323&lt;&gt;"", IF(D361&lt;&gt;"","connection ","")&amp;scriv!AL323,IF(D361&lt;&gt;"","connection",""))</f>
        <v/>
      </c>
      <c r="D361" s="82" t="str">
        <f>scriv!AJ323</f>
        <v/>
      </c>
      <c r="E361" s="82" t="str">
        <f>scriv!AK323</f>
        <v/>
      </c>
      <c r="F361" s="156">
        <f>ROW()</f>
        <v>361</v>
      </c>
      <c r="I361" s="81" t="str">
        <f>IF(scriv!AA323&lt;&gt;"",scriv!AA323,J361)</f>
        <v/>
      </c>
      <c r="J361" s="81" t="str">
        <f>IF(scriv!AB323&lt;&gt;"",scriv!AB323,"")</f>
        <v/>
      </c>
      <c r="K361" s="82" t="str">
        <f t="shared" si="213"/>
        <v>none</v>
      </c>
      <c r="L361" s="82" t="str">
        <f t="shared" si="214"/>
        <v>+++&amp;speakTT=</v>
      </c>
      <c r="M361" s="82" t="str">
        <f t="shared" si="258"/>
        <v>OpenClose</v>
      </c>
      <c r="N361" s="82" t="str">
        <f t="shared" si="215"/>
        <v/>
      </c>
      <c r="O361" s="119" t="str">
        <f t="shared" si="216"/>
        <v/>
      </c>
      <c r="P361" s="81" t="str">
        <f>IF(scriv!I323&lt;&gt;"",scriv!I323,"")</f>
        <v/>
      </c>
      <c r="Q361" s="81" t="str">
        <f>IF(scriv!J323&lt;&gt;"",scriv!J323,"")</f>
        <v/>
      </c>
      <c r="R361" s="81">
        <f>IF(scriv!K323&lt;&gt;"",scriv!K323,
IF(I361&lt;&gt;"",1,$R$36))</f>
        <v>0</v>
      </c>
      <c r="S361" s="81" t="str">
        <f>IF(scriv!L323&lt;&gt;"",scriv!L323,
IF(scriv!AB323&lt;&gt;"",$S$36,"none"))</f>
        <v>none</v>
      </c>
      <c r="T361" s="81" t="str">
        <f>IF(scriv!Q323&lt;&gt;"",scriv!Q323,"")</f>
        <v/>
      </c>
      <c r="U361" s="81" t="str">
        <f>IF(scriv!R323&lt;&gt;"",scriv!R323,"")</f>
        <v/>
      </c>
      <c r="V361" s="81" t="str">
        <f>IF(scriv!S323&lt;&gt;"",scriv!S323,"")</f>
        <v/>
      </c>
      <c r="W361" s="81" t="str">
        <f>IF(scriv!T323&lt;&gt;"",scriv!T323,"")</f>
        <v/>
      </c>
      <c r="X361" s="81" t="str">
        <f>IF($E361="",
( IF(scriv!AD323&lt;&gt;"", LEFT( scriv!AD323, FIND(",",scriv!AD323)-1) &amp; "=" &amp; $AH361 &amp; RIGHT( scriv!AD323, LEN(scriv!AD323) + 1 - FIND(",",scriv!AD323)),
  IF($X$36&lt;&gt;"",LEFT( X$36, FIND(",",X$36)-1) &amp; "=" &amp; $AH361 &amp; RIGHT( X$36, LEN(X$36) + 1 - FIND(",",X$36)),""))),
IF(scriv!M323&lt;&gt;"", LEFT( scriv!M323, FIND(",",scriv!M323)-1) &amp; "=" &amp; $AH361 &amp; RIGHT( scriv!M323, LEN(scriv!M323) + 1 - FIND(",",scriv!M323)),
LEFT( X$37, FIND(",",X$37)-1) &amp; "=" &amp; $AH361 &amp; RIGHT( X$37, LEN(X$37) + 1 - FIND(",",X$37))))</f>
        <v>fadeOn=,0.6</v>
      </c>
      <c r="Y361" s="81" t="str">
        <f>IF($E361="",
( IF(scriv!AE323&lt;&gt;"", LEFT( scriv!AE323, FIND(",",scriv!AE323)-1) &amp; "=" &amp; $AH361 &amp; RIGHT( scriv!AE323, LEN(scriv!AE323) + 1 - FIND(",",scriv!AE323)),
  IF($Y$36&lt;&gt;"",LEFT( Y$36, FIND(",",Y$36)-1) &amp; "=" &amp; $AH361 &amp; RIGHT( Y$36, LEN(Y$36) + 1 - FIND(",",Y$36)),""))),
IF(scriv!N323&lt;&gt;"", LEFT( scriv!N323, FIND(",",scriv!N323)-1) &amp; "=" &amp; $AH361 &amp; RIGHT( scriv!N323, LEN(scriv!N323) + 1 - FIND(",",scriv!N323)),
LEFT( Y$37, FIND(",",Y$37)-1) &amp; "=" &amp; $AH361 &amp; RIGHT( Y$37, LEN(Y$37) + 1 - FIND(",",Y$37))))</f>
        <v>fadeOff=,0.6</v>
      </c>
      <c r="Z361" s="81" t="str">
        <f>IF($E361="",
( IF(scriv!AF323&lt;&gt;"", LEFT( scriv!AF323, FIND(",",scriv!AF323)-1) &amp; "=" &amp; $AH361 &amp; RIGHT( scriv!AF323, LEN(scriv!AF323) + 1 - FIND(",",scriv!AF323)),
  IF($Z$36&lt;&gt;"",LEFT( Z$36, FIND(",",Z$36)-1) &amp; "=" &amp; $AH361 &amp; RIGHT( Z$36, LEN(Z$36) + 1 - FIND(",",Z$36)),""))),
IF(scriv!O323&lt;&gt;"", LEFT( scriv!O323, FIND(",",scriv!O323)-1) &amp; "=" &amp; $AH361 &amp; RIGHT( scriv!O323, LEN(scriv!O323) + 1 - FIND(",",scriv!O323)),
LEFT( Z$37, FIND(",",Z$37)-1) &amp; "=" &amp; $AH361 &amp; RIGHT( Z$37, LEN(Z$37) + 1 - FIND(",",Z$37))))</f>
        <v>drawOpen=,1.2</v>
      </c>
      <c r="AA361" s="81" t="str">
        <f>IF($E361="",
( IF(scriv!AG323&lt;&gt;"", LEFT( scriv!AG323, FIND(",",scriv!AG323)-1) &amp; "=" &amp; $AH361 &amp; RIGHT( scriv!AG323, LEN(scriv!AG323) + 1 - FIND(",",scriv!AG323)),
  IF($AA$36&lt;&gt;"",LEFT( AA$36, FIND(",",AA$36)-1) &amp; "=" &amp; $AH361 &amp; RIGHT( AA$36, LEN(AA$36) + 1 - FIND(",",AA$36)),""))),
IF(scriv!P323&lt;&gt;"", LEFT( scriv!P323, FIND(",",scriv!P323)-1) &amp; "=" &amp; $AH361 &amp; RIGHT( scriv!P323, LEN(scriv!P323) + 1 - FIND(",",scriv!P323)),
LEFT( AA$37, FIND(",",AA$37)-1) &amp; "=" &amp; $AH361 &amp; RIGHT( AA$37, LEN(AA$37) + 1 - FIND(",",AA$37))))</f>
        <v>drawClose=,1.2</v>
      </c>
      <c r="AB361" s="167" t="str">
        <f t="shared" si="257"/>
        <v>noTitle</v>
      </c>
      <c r="AC361" s="167"/>
      <c r="AD361" s="45"/>
      <c r="AE361" s="168"/>
      <c r="AF361" s="169">
        <f>IF(D361="",scriv!B323,"")</f>
        <v>0</v>
      </c>
      <c r="AG361" s="170" t="str">
        <f t="shared" si="217"/>
        <v/>
      </c>
      <c r="AH361" s="169" t="str">
        <f t="shared" si="218"/>
        <v/>
      </c>
      <c r="AI361" s="169" t="str">
        <f t="shared" si="219"/>
        <v/>
      </c>
      <c r="AJ361" s="86">
        <f>ROUNDDOWN( (LEN(scriv!B323)+1) / 2, 0 )</f>
        <v>0</v>
      </c>
      <c r="AK361" s="82">
        <f t="shared" si="220"/>
        <v>0</v>
      </c>
      <c r="AL361" s="82" t="str">
        <f t="shared" si="221"/>
        <v>-</v>
      </c>
      <c r="AM361" s="82" t="str">
        <f t="shared" si="222"/>
        <v>-</v>
      </c>
      <c r="AN361" s="82" t="str">
        <f t="shared" si="223"/>
        <v>-</v>
      </c>
      <c r="AO361" s="82" t="str">
        <f t="shared" si="224"/>
        <v>-</v>
      </c>
      <c r="AP361" s="82" t="str">
        <f t="shared" si="225"/>
        <v>-</v>
      </c>
      <c r="AQ361" s="82" t="str">
        <f t="shared" si="226"/>
        <v>-</v>
      </c>
      <c r="AR361" s="82" t="str">
        <f t="shared" si="227"/>
        <v>-</v>
      </c>
      <c r="AT361" s="82">
        <f t="shared" si="228"/>
        <v>10</v>
      </c>
      <c r="AU361" s="82" t="str">
        <f ca="1">IF(    MAX(OFFSET(AL361,0,0,MATCH("-",AL361:AL$638,0))) = 0,"",
IFERROR(MAX(OFFSET(AL361,0,0,MATCH("-",AL361:AL$638,0))),""))</f>
        <v/>
      </c>
      <c r="AV361" s="82" t="str">
        <f ca="1">IF(    MAX(OFFSET(AM361,0,0,MATCH("-",AM361:AM$638,0))) = 0,"",
IFERROR(MAX(OFFSET(AM361,0,0,MATCH("-",AM361:AM$638,0))),""))</f>
        <v/>
      </c>
      <c r="AW361" s="82" t="str">
        <f ca="1">IF(    MAX(OFFSET(AN361,0,0,MATCH("-",AN361:AN$638,0))) = 0,"",
IFERROR(MAX(OFFSET(AN361,0,0,MATCH("-",AN361:AN$638,0))),""))</f>
        <v/>
      </c>
      <c r="AX361" s="82" t="str">
        <f ca="1">IF(    MAX(OFFSET(AO361,0,0,MATCH("-",AO361:AO$638,0))) = 0,"",
IFERROR(MAX(OFFSET(AO361,0,0,MATCH("-",AO361:AO$638,0))),""))</f>
        <v/>
      </c>
      <c r="AY361" s="82" t="str">
        <f ca="1">IF(    MAX(OFFSET(AP361,0,0,MATCH("-",AP361:AP$638,0))) = 0,"",
IFERROR(MAX(OFFSET(AP361,0,0,MATCH("-",AP361:AP$638,0))),""))</f>
        <v/>
      </c>
      <c r="AZ361" s="82" t="str">
        <f ca="1">IF(    MAX(OFFSET(AQ361,0,0,MATCH("-",AQ361:AQ$638,0))) = 0,"",
IFERROR(MAX(OFFSET(AQ361,0,0,MATCH("-",AQ361:AQ$638,0))),""))</f>
        <v/>
      </c>
      <c r="BA361" s="82" t="str">
        <f ca="1">IF(    MAX(OFFSET(AR361,0,0,MATCH("-",AR361:AR$638,0))) = 0,"",
IFERROR(MAX(OFFSET(AR361,0,0,MATCH("-",AR361:AR$638,0))),""))</f>
        <v/>
      </c>
      <c r="BB361" s="112">
        <f t="shared" ca="1" si="229"/>
        <v>-198</v>
      </c>
      <c r="BC361" s="111" t="str">
        <f t="shared" ca="1" si="230"/>
        <v>Radius</v>
      </c>
      <c r="BD361" s="112">
        <f t="shared" ca="1" si="231"/>
        <v>0</v>
      </c>
      <c r="BE361" s="111">
        <f t="shared" ca="1" si="232"/>
        <v>200</v>
      </c>
      <c r="BF361" s="113" t="e">
        <f t="shared" ca="1" si="233"/>
        <v>#VALUE!</v>
      </c>
      <c r="BG361" s="113" t="e">
        <f t="shared" ca="1" si="234"/>
        <v>#VALUE!</v>
      </c>
      <c r="BH361" s="112">
        <f t="shared" ca="1" si="235"/>
        <v>2000</v>
      </c>
      <c r="BI361" s="112">
        <f t="shared" ca="1" si="236"/>
        <v>200</v>
      </c>
      <c r="BJ361" s="157"/>
      <c r="BK361" s="157"/>
      <c r="BL361" s="158" t="str">
        <f>scriv!AI323</f>
        <v/>
      </c>
      <c r="BM361" s="157"/>
      <c r="BN361" s="157" t="str">
        <f t="shared" si="237"/>
        <v>node</v>
      </c>
      <c r="BO361" s="157"/>
      <c r="BP361" s="159">
        <f t="shared" ca="1" si="238"/>
        <v>0</v>
      </c>
      <c r="BQ361" s="159">
        <f t="shared" ca="1" si="239"/>
        <v>0</v>
      </c>
      <c r="BR361" s="159">
        <f t="shared" si="240"/>
        <v>1</v>
      </c>
      <c r="BS361" s="159" t="str">
        <f t="shared" si="241"/>
        <v>symbol</v>
      </c>
      <c r="BT361" s="157" t="str">
        <f ca="1">IF(scriv!V323&lt;&gt;"",scriv!V323,
IF(E361="",IFERROR(VLOOKUP(BL361,$AH$40:$BT$638,39,FALSE),$BT$36),
$BT$37))</f>
        <v>NodeSquare</v>
      </c>
      <c r="BU361" s="166">
        <f t="shared" ca="1" si="242"/>
        <v>2000</v>
      </c>
      <c r="BV361" s="166">
        <f t="shared" ca="1" si="243"/>
        <v>200</v>
      </c>
      <c r="BW361" s="166">
        <f t="shared" ca="1" si="244"/>
        <v>0</v>
      </c>
      <c r="BX361" s="166">
        <f t="shared" ca="1" si="245"/>
        <v>0</v>
      </c>
      <c r="BY361" s="180" t="str">
        <f t="shared" si="246"/>
        <v/>
      </c>
      <c r="BZ361" s="180" t="str">
        <f t="shared" si="247"/>
        <v/>
      </c>
      <c r="CA361" s="81" t="str">
        <f>IF(scriv!E323&lt;&gt;"",scriv!E323,"")</f>
        <v/>
      </c>
      <c r="CB361" s="82">
        <f t="shared" ref="CB361:CB424" si="259">$CB$36</f>
        <v>0</v>
      </c>
      <c r="CC361" s="82">
        <f t="shared" si="248"/>
        <v>0</v>
      </c>
      <c r="CD361" s="82" t="str">
        <f t="shared" si="249"/>
        <v>-</v>
      </c>
      <c r="CE361" s="82" t="str">
        <f t="shared" si="250"/>
        <v>-</v>
      </c>
      <c r="CF361" s="82" t="str">
        <f t="shared" si="251"/>
        <v>-</v>
      </c>
      <c r="CG361" s="82" t="str">
        <f t="shared" si="252"/>
        <v>-</v>
      </c>
      <c r="CH361" s="82" t="str">
        <f t="shared" si="253"/>
        <v>-</v>
      </c>
      <c r="CI361" s="82" t="str">
        <f t="shared" si="254"/>
        <v>-</v>
      </c>
      <c r="CJ361" s="82" t="str">
        <f t="shared" si="255"/>
        <v>-</v>
      </c>
      <c r="CK361" s="82" t="str">
        <f t="shared" si="256"/>
        <v>-</v>
      </c>
    </row>
    <row r="362" spans="1:89" s="82" customFormat="1" ht="18" customHeight="1">
      <c r="A362" s="81" t="str">
        <f>scriv!AH324</f>
        <v/>
      </c>
      <c r="B362" s="81" t="str">
        <f>IF(scriv!D324&lt;&gt;"",scriv!D324,"")</f>
        <v/>
      </c>
      <c r="C362" s="81" t="str">
        <f>IF( scriv!AL324&lt;&gt;"", IF(D362&lt;&gt;"","connection ","")&amp;scriv!AL324,IF(D362&lt;&gt;"","connection",""))</f>
        <v/>
      </c>
      <c r="D362" s="82" t="str">
        <f>scriv!AJ324</f>
        <v/>
      </c>
      <c r="E362" s="82" t="str">
        <f>scriv!AK324</f>
        <v/>
      </c>
      <c r="F362" s="156">
        <f>ROW()</f>
        <v>362</v>
      </c>
      <c r="I362" s="81" t="str">
        <f>IF(scriv!AA324&lt;&gt;"",scriv!AA324,J362)</f>
        <v/>
      </c>
      <c r="J362" s="81" t="str">
        <f>IF(scriv!AB324&lt;&gt;"",scriv!AB324,"")</f>
        <v/>
      </c>
      <c r="K362" s="82" t="str">
        <f t="shared" ref="K362:K425" si="260">$K$36</f>
        <v>none</v>
      </c>
      <c r="L362" s="82" t="str">
        <f t="shared" ref="L362:L425" si="261">$L$36&amp;A362</f>
        <v>+++&amp;speakTT=</v>
      </c>
      <c r="M362" s="82" t="str">
        <f t="shared" si="258"/>
        <v>OpenClose</v>
      </c>
      <c r="N362" s="82" t="str">
        <f t="shared" ref="N362:N425" si="262">$N$36</f>
        <v/>
      </c>
      <c r="O362" s="119" t="str">
        <f t="shared" ref="O362:O425" si="263">IF(P362&lt;&gt;"","+++&amp;openLink="&amp;P362,"")</f>
        <v/>
      </c>
      <c r="P362" s="81" t="str">
        <f>IF(scriv!I324&lt;&gt;"",scriv!I324,"")</f>
        <v/>
      </c>
      <c r="Q362" s="81" t="str">
        <f>IF(scriv!J324&lt;&gt;"",scriv!J324,"")</f>
        <v/>
      </c>
      <c r="R362" s="81">
        <f>IF(scriv!K324&lt;&gt;"",scriv!K324,
IF(I362&lt;&gt;"",1,$R$36))</f>
        <v>0</v>
      </c>
      <c r="S362" s="81" t="str">
        <f>IF(scriv!L324&lt;&gt;"",scriv!L324,
IF(scriv!AB324&lt;&gt;"",$S$36,"none"))</f>
        <v>none</v>
      </c>
      <c r="T362" s="81" t="str">
        <f>IF(scriv!Q324&lt;&gt;"",scriv!Q324,"")</f>
        <v/>
      </c>
      <c r="U362" s="81" t="str">
        <f>IF(scriv!R324&lt;&gt;"",scriv!R324,"")</f>
        <v/>
      </c>
      <c r="V362" s="81" t="str">
        <f>IF(scriv!S324&lt;&gt;"",scriv!S324,"")</f>
        <v/>
      </c>
      <c r="W362" s="81" t="str">
        <f>IF(scriv!T324&lt;&gt;"",scriv!T324,"")</f>
        <v/>
      </c>
      <c r="X362" s="81" t="str">
        <f>IF($E362="",
( IF(scriv!AD324&lt;&gt;"", LEFT( scriv!AD324, FIND(",",scriv!AD324)-1) &amp; "=" &amp; $AH362 &amp; RIGHT( scriv!AD324, LEN(scriv!AD324) + 1 - FIND(",",scriv!AD324)),
  IF($X$36&lt;&gt;"",LEFT( X$36, FIND(",",X$36)-1) &amp; "=" &amp; $AH362 &amp; RIGHT( X$36, LEN(X$36) + 1 - FIND(",",X$36)),""))),
IF(scriv!M324&lt;&gt;"", LEFT( scriv!M324, FIND(",",scriv!M324)-1) &amp; "=" &amp; $AH362 &amp; RIGHT( scriv!M324, LEN(scriv!M324) + 1 - FIND(",",scriv!M324)),
LEFT( X$37, FIND(",",X$37)-1) &amp; "=" &amp; $AH362 &amp; RIGHT( X$37, LEN(X$37) + 1 - FIND(",",X$37))))</f>
        <v>fadeOn=,0.6</v>
      </c>
      <c r="Y362" s="81" t="str">
        <f>IF($E362="",
( IF(scriv!AE324&lt;&gt;"", LEFT( scriv!AE324, FIND(",",scriv!AE324)-1) &amp; "=" &amp; $AH362 &amp; RIGHT( scriv!AE324, LEN(scriv!AE324) + 1 - FIND(",",scriv!AE324)),
  IF($Y$36&lt;&gt;"",LEFT( Y$36, FIND(",",Y$36)-1) &amp; "=" &amp; $AH362 &amp; RIGHT( Y$36, LEN(Y$36) + 1 - FIND(",",Y$36)),""))),
IF(scriv!N324&lt;&gt;"", LEFT( scriv!N324, FIND(",",scriv!N324)-1) &amp; "=" &amp; $AH362 &amp; RIGHT( scriv!N324, LEN(scriv!N324) + 1 - FIND(",",scriv!N324)),
LEFT( Y$37, FIND(",",Y$37)-1) &amp; "=" &amp; $AH362 &amp; RIGHT( Y$37, LEN(Y$37) + 1 - FIND(",",Y$37))))</f>
        <v>fadeOff=,0.6</v>
      </c>
      <c r="Z362" s="81" t="str">
        <f>IF($E362="",
( IF(scriv!AF324&lt;&gt;"", LEFT( scriv!AF324, FIND(",",scriv!AF324)-1) &amp; "=" &amp; $AH362 &amp; RIGHT( scriv!AF324, LEN(scriv!AF324) + 1 - FIND(",",scriv!AF324)),
  IF($Z$36&lt;&gt;"",LEFT( Z$36, FIND(",",Z$36)-1) &amp; "=" &amp; $AH362 &amp; RIGHT( Z$36, LEN(Z$36) + 1 - FIND(",",Z$36)),""))),
IF(scriv!O324&lt;&gt;"", LEFT( scriv!O324, FIND(",",scriv!O324)-1) &amp; "=" &amp; $AH362 &amp; RIGHT( scriv!O324, LEN(scriv!O324) + 1 - FIND(",",scriv!O324)),
LEFT( Z$37, FIND(",",Z$37)-1) &amp; "=" &amp; $AH362 &amp; RIGHT( Z$37, LEN(Z$37) + 1 - FIND(",",Z$37))))</f>
        <v>drawOpen=,1.2</v>
      </c>
      <c r="AA362" s="81" t="str">
        <f>IF($E362="",
( IF(scriv!AG324&lt;&gt;"", LEFT( scriv!AG324, FIND(",",scriv!AG324)-1) &amp; "=" &amp; $AH362 &amp; RIGHT( scriv!AG324, LEN(scriv!AG324) + 1 - FIND(",",scriv!AG324)),
  IF($AA$36&lt;&gt;"",LEFT( AA$36, FIND(",",AA$36)-1) &amp; "=" &amp; $AH362 &amp; RIGHT( AA$36, LEN(AA$36) + 1 - FIND(",",AA$36)),""))),
IF(scriv!P324&lt;&gt;"", LEFT( scriv!P324, FIND(",",scriv!P324)-1) &amp; "=" &amp; $AH362 &amp; RIGHT( scriv!P324, LEN(scriv!P324) + 1 - FIND(",",scriv!P324)),
LEFT( AA$37, FIND(",",AA$37)-1) &amp; "=" &amp; $AH362 &amp; RIGHT( AA$37, LEN(AA$37) + 1 - FIND(",",AA$37))))</f>
        <v>drawClose=,1.2</v>
      </c>
      <c r="AB362" s="167" t="str">
        <f t="shared" si="257"/>
        <v>noTitle</v>
      </c>
      <c r="AC362" s="167"/>
      <c r="AD362" s="45"/>
      <c r="AE362" s="168"/>
      <c r="AF362" s="169">
        <f>IF(D362="",scriv!B324,"")</f>
        <v>0</v>
      </c>
      <c r="AG362" s="170" t="str">
        <f t="shared" ref="AG362:AG425" si="264">IF(AH362&lt;&gt;"",$AG$36,"")</f>
        <v/>
      </c>
      <c r="AH362" s="169" t="str">
        <f t="shared" ref="AH362:AH425" si="265">A362</f>
        <v/>
      </c>
      <c r="AI362" s="169" t="str">
        <f t="shared" ref="AI362:AI425" si="266">B362</f>
        <v/>
      </c>
      <c r="AJ362" s="86">
        <f>ROUNDDOWN( (LEN(scriv!B324)+1) / 2, 0 )</f>
        <v>0</v>
      </c>
      <c r="AK362" s="82">
        <f t="shared" ref="AK362:AK425" si="267">IF(CC362="","",
IF(CC362="-","-",
IF(ISERROR(LEFT(CC362,FIND(".",CC362)-1)),VALUE(CC362),
(VALUE(LEFT(CC362,FIND(".",CC362)-1))))))</f>
        <v>0</v>
      </c>
      <c r="AL362" s="82" t="str">
        <f t="shared" ref="AL362:AL425" si="268">IF(CD362="","",
IF(CD362="-","-",
IF(ISERROR(LEFT(CD362,FIND(".",CD362)-1)),VALUE(CD362),
(VALUE(LEFT(CD362,FIND(".",CD362)-1))))))</f>
        <v>-</v>
      </c>
      <c r="AM362" s="82" t="str">
        <f t="shared" ref="AM362:AM425" si="269">IF(CE362="","",
IF(CE362="-","-",
IF(ISERROR(LEFT(CE362,FIND(".",CE362)-1)),VALUE(CE362),
(VALUE(LEFT(CE362,FIND(".",CE362)-1))))))</f>
        <v>-</v>
      </c>
      <c r="AN362" s="82" t="str">
        <f t="shared" ref="AN362:AN425" si="270">IF(CF362="","",
IF(CF362="-","-",
IF(ISERROR(LEFT(CF362,FIND(".",CF362)-1)),VALUE(CF362),
(VALUE(LEFT(CF362,FIND(".",CF362)-1))))))</f>
        <v>-</v>
      </c>
      <c r="AO362" s="82" t="str">
        <f t="shared" ref="AO362:AO425" si="271">IF(CG362="","",
IF(CG362="-","-",
IF(ISERROR(LEFT(CG362,FIND(".",CG362)-1)),VALUE(CG362),
(VALUE(LEFT(CG362,FIND(".",CG362)-1))))))</f>
        <v>-</v>
      </c>
      <c r="AP362" s="82" t="str">
        <f t="shared" ref="AP362:AP425" si="272">IF(CH362="","",
IF(CH362="-","-",
IF(ISERROR(LEFT(CH362,FIND(".",CH362)-1)),VALUE(CH362),
(VALUE(LEFT(CH362,FIND(".",CH362)-1))))))</f>
        <v>-</v>
      </c>
      <c r="AQ362" s="82" t="str">
        <f t="shared" ref="AQ362:AQ425" si="273">IF(CI362="","",
IF(CI362="-","-",
IF(ISERROR(LEFT(CI362,FIND(".",CI362)-1)),VALUE(CI362),
(VALUE(LEFT(CI362,FIND(".",CI362)-1))))))</f>
        <v>-</v>
      </c>
      <c r="AR362" s="82" t="str">
        <f t="shared" ref="AR362:AR425" si="274">IF(CJ362="","",
IF(CJ362="-","-",
IF(ISERROR(LEFT(CJ362,FIND(".",CJ362)-1)),VALUE(CJ362),
(VALUE(LEFT(CJ362,FIND(".",CJ362)-1))))))</f>
        <v>-</v>
      </c>
      <c r="AT362" s="82">
        <f t="shared" ref="AT362:AT425" si="275">MAX($AK$40:$AK$140)</f>
        <v>10</v>
      </c>
      <c r="AU362" s="82" t="str">
        <f ca="1">IF(    MAX(OFFSET(AL362,0,0,MATCH("-",AL362:AL$638,0))) = 0,"",
IFERROR(MAX(OFFSET(AL362,0,0,MATCH("-",AL362:AL$638,0))),""))</f>
        <v/>
      </c>
      <c r="AV362" s="82" t="str">
        <f ca="1">IF(    MAX(OFFSET(AM362,0,0,MATCH("-",AM362:AM$638,0))) = 0,"",
IFERROR(MAX(OFFSET(AM362,0,0,MATCH("-",AM362:AM$638,0))),""))</f>
        <v/>
      </c>
      <c r="AW362" s="82" t="str">
        <f ca="1">IF(    MAX(OFFSET(AN362,0,0,MATCH("-",AN362:AN$638,0))) = 0,"",
IFERROR(MAX(OFFSET(AN362,0,0,MATCH("-",AN362:AN$638,0))),""))</f>
        <v/>
      </c>
      <c r="AX362" s="82" t="str">
        <f ca="1">IF(    MAX(OFFSET(AO362,0,0,MATCH("-",AO362:AO$638,0))) = 0,"",
IFERROR(MAX(OFFSET(AO362,0,0,MATCH("-",AO362:AO$638,0))),""))</f>
        <v/>
      </c>
      <c r="AY362" s="82" t="str">
        <f ca="1">IF(    MAX(OFFSET(AP362,0,0,MATCH("-",AP362:AP$638,0))) = 0,"",
IFERROR(MAX(OFFSET(AP362,0,0,MATCH("-",AP362:AP$638,0))),""))</f>
        <v/>
      </c>
      <c r="AZ362" s="82" t="str">
        <f ca="1">IF(    MAX(OFFSET(AQ362,0,0,MATCH("-",AQ362:AQ$638,0))) = 0,"",
IFERROR(MAX(OFFSET(AQ362,0,0,MATCH("-",AQ362:AQ$638,0))),""))</f>
        <v/>
      </c>
      <c r="BA362" s="82" t="str">
        <f ca="1">IF(    MAX(OFFSET(AR362,0,0,MATCH("-",AR362:AR$638,0))) = 0,"",
IFERROR(MAX(OFFSET(AR362,0,0,MATCH("-",AR362:AR$638,0))),""))</f>
        <v/>
      </c>
      <c r="BB362" s="112">
        <f t="shared" ref="BB362:BB425" ca="1" si="276">IF(AT362&lt;&gt;"",$BC$14/AT362*(AK362-1)-($BC$14)/2 + ($BC$14/AT362/2),0) +
IF(AU362&lt;&gt;"",$BC$14/AT362/AU362*(AL362-1)-($BC$14/AT362)/2 + ($BC$14/AT362/AU362/2),0) +
IF(AV362&lt;&gt;"",$BC$14/AT362/AU362/AV362*(AM362-1)-($BC$14/AT362/AU362)/2 + ($BC$14/AT362/AU362/AV362/2),0) +
IF(AW362&lt;&gt;"",$BC$14/AT362/AU362/AV362/AW362*(AN362-1)-($BC$14/AT362/AU362/AV362)/2 + ($BC$14/AT362/AU362/AV362/AW362/2),0) +
IF(AX362&lt;&gt;"",$BC$14/AT362/AU362/AV362/AW362/AX362*(AO362-1)-($BC$14/AT362/AU362/AV362/AW362)/2 + ($BC$14/AT362/AU362/AV362/AW362/AX362/2),0) +
IF(AY362&lt;&gt;"",$BC$14/AT362/AU362/AV362/AW362/AX362/AY362*(AP362-1)-($BC$14/AT362/AU362/AV362/AW362/AX362)/2 + ($BC$14/AT362/AU362/AV362/AW362/AX362/AY362/2),0)</f>
        <v>-198</v>
      </c>
      <c r="BC362" s="111" t="str">
        <f t="shared" ref="BC362:BC425" ca="1" si="277">INDIRECT("BC"&amp;19+AJ362)</f>
        <v>Radius</v>
      </c>
      <c r="BD362" s="112">
        <f t="shared" ref="BD362:BD425" ca="1" si="278">IF(AT362&lt;&gt;"", $BD$20 + (($BF$20/AT362) * (AK362 - 1)) - IF($BH$20=1,(($BF$20 / 2) - ($BF$20/AT362) / 2),0),0)
+IF(AU362&lt;&gt;"", $BD$21 + (($BF$21/AU362) * (AL362 - 1)) - IF($BH$21=1,(($BF$21 / 2) - ($BF$21/AU362) / 2),0),0)
+IF(AV362&lt;&gt;"", $BD$22 + (($BF$22/AV362) * (AM362 - 1)) - IF($BH$22=1,(($BF$22 / 2) - ($BF$22/AV362) / 2),0),0)
+IF(AW362&lt;&gt;"", $BD$23 + (($BF$23/AW362) * (AN362 - 1)) - IF($BH$23=1,(($BF$23 / 2) - ($BF$23/AW362) / 2),0),0)
+IF(AX362&lt;&gt;"", $BD$24 + (($BF$24/AX362) * (AO362 - 1)) - IF($BH$24=1,(($BF$24 / 2) - ($BF$24/AX362) / 2),0),0)
+IF(AY362&lt;&gt;"", $BD$25 + (($BF$25/AY362) * (AP362 - 1)) - IF($BH$25=1,(($BF$25 / 2) - ($BF$25/AY362) / 2),0),0)
+IF(AZ362&lt;&gt;"", $BD$26 + (($BF$26/AZ362) * (AQ362 - 1)) - IF($BH$26=1,(($BF$26 / 2) - ($BF$26/AZ362) / 2),0),0)
+IF(BA362&lt;&gt;"", $BD$27 + (($BF$27/BA362) * (AR362 - 1)) - IF($BH$27=1,(($BF$27 / 2) - ($BF$27/BA362) / 2),0),0)</f>
        <v>0</v>
      </c>
      <c r="BE362" s="111">
        <f t="shared" ref="BE362:BE425" ca="1" si="279">IF(AT362&lt;&gt;"", $BE$20 + (($BG$20/AT362) * (AK362 - 1)) - IF($BI$20=1,(($BG$20 / 2) - ($BG$20/AT362) / 2),0),0)
+IF(AU362&lt;&gt;"", $BE$21 + (($BG$21/AU362) * (AL362 - 1)) - IF($BI$21=1,(($BG$21 / 2) - ($BG$21/AU362) / 2),0),0)
+IF(AV362&lt;&gt;"", $BE$22 + (($BG$22/AV362) * (AM362 - 1)) - IF($BI$22=1,(($BG$22 / 2) - ($BG$22/AV362) / 2),0),0)
+IF(AW362&lt;&gt;"", $BE$23 + (($BG$23/AW362) * (AN362 - 1)) - IF($BI$23=1,(($BG$23 / 2) - ($BG$23/AW362) / 2),0),0)
+IF(AX362&lt;&gt;"", $BE$24 + (($BG$24/AX362) * (AO362 - 1)) - IF($BI$24=1,(($BG$24 / 2) - ($BG$24/AX362) / 2),0),0)
+IF(AY362&lt;&gt;"", $BE$25 + (($BG$25/AY362) * (AP362 - 1)) - IF($BI$25=1,(($BG$25 / 2) - ($BG$25/AY362) / 2),0),0)
+IF(AZ362&lt;&gt;"", $BE$26 + (($BG$26/AZ362) * (AQ362 - 1)) - IF($BI$26=1,(($BG$26 / 2) - ($BG$26/AZ362) / 2),0),0)
+IF(BA362&lt;&gt;"", $BE$27 + (($BG$27/BA362) * (AR362 - 1)) - IF($BI$27=1,(($BG$27 / 2) - ($BG$27/BA362) / 2),0),0)</f>
        <v>200</v>
      </c>
      <c r="BF362" s="113" t="e">
        <f t="shared" ref="BF362:BF425" ca="1" si="280">ROUND(BC362*COS(RADIANS(BB362+$BC$13)),2)+$BD$12</f>
        <v>#VALUE!</v>
      </c>
      <c r="BG362" s="113" t="e">
        <f t="shared" ref="BG362:BG425" ca="1" si="281">ROUND(BC362*SIN(RADIANS(BB362+$BC$13)),2)+$BE$12</f>
        <v>#VALUE!</v>
      </c>
      <c r="BH362" s="112">
        <f t="shared" ref="BH362:BH425" ca="1" si="282">BD362+$BD$12</f>
        <v>2000</v>
      </c>
      <c r="BI362" s="112">
        <f t="shared" ref="BI362:BI425" ca="1" si="283">BE362+$BE$12</f>
        <v>200</v>
      </c>
      <c r="BJ362" s="157"/>
      <c r="BK362" s="157"/>
      <c r="BL362" s="158" t="str">
        <f>scriv!AI324</f>
        <v/>
      </c>
      <c r="BM362" s="157"/>
      <c r="BN362" s="157" t="str">
        <f t="shared" ref="BN362:BN425" si="284">IF(D362="",$BN$36,"link")</f>
        <v>node</v>
      </c>
      <c r="BO362" s="157"/>
      <c r="BP362" s="159">
        <f t="shared" ref="BP362:BP425" ca="1" si="285">IF(AJ362&gt;0,INDIRECT("BP"&amp;19+AJ362),0)</f>
        <v>0</v>
      </c>
      <c r="BQ362" s="159">
        <f t="shared" ref="BQ362:BQ425" ca="1" si="286">IF(AJ362&gt;0,INDIRECT("BQ"&amp;19+AJ362),0)</f>
        <v>0</v>
      </c>
      <c r="BR362" s="159">
        <f t="shared" ref="BR362:BR425" si="287">$BR$36</f>
        <v>1</v>
      </c>
      <c r="BS362" s="159" t="str">
        <f t="shared" ref="BS362:BS425" si="288">$BS$36</f>
        <v>symbol</v>
      </c>
      <c r="BT362" s="157" t="str">
        <f ca="1">IF(scriv!V324&lt;&gt;"",scriv!V324,
IF(E362="",IFERROR(VLOOKUP(BL362,$AH$40:$BT$638,39,FALSE),$BT$36),
$BT$37))</f>
        <v>NodeSquare</v>
      </c>
      <c r="BU362" s="166">
        <f t="shared" ref="BU362:BU425" ca="1" si="289">IF(BN362&lt;&gt;"link",
IF($BE$10=0, ROUND(BF362,2),ROUND(BH362,2)),
IFERROR(VLOOKUP(BY362,$AH$40:$BQ$638,35,FALSE),1) )</f>
        <v>2000</v>
      </c>
      <c r="BV362" s="166">
        <f t="shared" ref="BV362:BV425" ca="1" si="290">IF(BN362&lt;&gt;"link",
IF($BE$10=0, ROUND(BG362,2),ROUND(BI362,2)),
IFERROR(VLOOKUP(BY362,$AH$40:$BQ$638,36,FALSE),1) )</f>
        <v>200</v>
      </c>
      <c r="BW362" s="166">
        <f t="shared" ref="BW362:BW425" ca="1" si="291">IFERROR(VLOOKUP(BZ362,$AH$40:$BQ$638,35,FALSE),0)</f>
        <v>0</v>
      </c>
      <c r="BX362" s="166">
        <f t="shared" ref="BX362:BX425" ca="1" si="292">IFERROR(VLOOKUP(BZ362,$AH$40:$BQ$638,36,FALSE),0)</f>
        <v>0</v>
      </c>
      <c r="BY362" s="180" t="str">
        <f t="shared" ref="BY362:BY425" si="293">D362</f>
        <v/>
      </c>
      <c r="BZ362" s="180" t="str">
        <f t="shared" ref="BZ362:BZ425" si="294">E362</f>
        <v/>
      </c>
      <c r="CA362" s="81" t="str">
        <f>IF(scriv!E324&lt;&gt;"",scriv!E324,"")</f>
        <v/>
      </c>
      <c r="CB362" s="82">
        <f t="shared" si="259"/>
        <v>0</v>
      </c>
      <c r="CC362" s="82">
        <f t="shared" ref="CC362:CC425" si="295">AF362</f>
        <v>0</v>
      </c>
      <c r="CD362" s="82" t="str">
        <f t="shared" ref="CD362:CD425" si="296">IF(CC362="","",
IF(ISERROR(RIGHT(CC362,LEN(CC362)-FIND(".",CC362))),"-",
RIGHT(CC362,LEN(CC362)-FIND(".",CC362))))</f>
        <v>-</v>
      </c>
      <c r="CE362" s="82" t="str">
        <f t="shared" ref="CE362:CE425" si="297">IF(CD362="","",
IF(ISERROR(RIGHT(CD362,LEN(CD362)-FIND(".",CD362))),"-",
RIGHT(CD362,LEN(CD362)-FIND(".",CD362))))</f>
        <v>-</v>
      </c>
      <c r="CF362" s="82" t="str">
        <f t="shared" ref="CF362:CF425" si="298">IF(CE362="","",
IF(ISERROR(RIGHT(CE362,LEN(CE362)-FIND(".",CE362))),"-",
RIGHT(CE362,LEN(CE362)-FIND(".",CE362))))</f>
        <v>-</v>
      </c>
      <c r="CG362" s="82" t="str">
        <f t="shared" ref="CG362:CG425" si="299">IF(CF362="","",
IF(ISERROR(RIGHT(CF362,LEN(CF362)-FIND(".",CF362))),"-",
RIGHT(CF362,LEN(CF362)-FIND(".",CF362))))</f>
        <v>-</v>
      </c>
      <c r="CH362" s="82" t="str">
        <f t="shared" ref="CH362:CH425" si="300">IF(CG362="","",
IF(ISERROR(RIGHT(CG362,LEN(CG362)-FIND(".",CG362))),"-",
RIGHT(CG362,LEN(CG362)-FIND(".",CG362))))</f>
        <v>-</v>
      </c>
      <c r="CI362" s="82" t="str">
        <f t="shared" ref="CI362:CI425" si="301">IF(CH362="","",
IF(ISERROR(RIGHT(CH362,LEN(CH362)-FIND(".",CH362))),"-",
RIGHT(CH362,LEN(CH362)-FIND(".",CH362))))</f>
        <v>-</v>
      </c>
      <c r="CJ362" s="82" t="str">
        <f t="shared" ref="CJ362:CJ425" si="302">IF(CI362="","",
IF(ISERROR(RIGHT(CI362,LEN(CI362)-FIND(".",CI362))),"-",
RIGHT(CI362,LEN(CI362)-FIND(".",CI362))))</f>
        <v>-</v>
      </c>
      <c r="CK362" s="82" t="str">
        <f t="shared" ref="CK362:CK425" si="303">IF(CJ362="","",
IF(ISERROR(RIGHT(CJ362,LEN(CJ362)-FIND(".",CJ362))),"-",
RIGHT(CJ362,LEN(CJ362)-FIND(".",CJ362))))</f>
        <v>-</v>
      </c>
    </row>
    <row r="363" spans="1:89" s="82" customFormat="1" ht="18" customHeight="1">
      <c r="A363" s="81" t="str">
        <f>scriv!AH325</f>
        <v/>
      </c>
      <c r="B363" s="81" t="str">
        <f>IF(scriv!D325&lt;&gt;"",scriv!D325,"")</f>
        <v/>
      </c>
      <c r="C363" s="81" t="str">
        <f>IF( scriv!AL325&lt;&gt;"", IF(D363&lt;&gt;"","connection ","")&amp;scriv!AL325,IF(D363&lt;&gt;"","connection",""))</f>
        <v/>
      </c>
      <c r="D363" s="82" t="str">
        <f>scriv!AJ325</f>
        <v/>
      </c>
      <c r="E363" s="82" t="str">
        <f>scriv!AK325</f>
        <v/>
      </c>
      <c r="F363" s="156">
        <f>ROW()</f>
        <v>363</v>
      </c>
      <c r="I363" s="81" t="str">
        <f>IF(scriv!AA325&lt;&gt;"",scriv!AA325,J363)</f>
        <v/>
      </c>
      <c r="J363" s="81" t="str">
        <f>IF(scriv!AB325&lt;&gt;"",scriv!AB325,"")</f>
        <v/>
      </c>
      <c r="K363" s="82" t="str">
        <f t="shared" si="260"/>
        <v>none</v>
      </c>
      <c r="L363" s="82" t="str">
        <f t="shared" si="261"/>
        <v>+++&amp;speakTT=</v>
      </c>
      <c r="M363" s="82" t="str">
        <f t="shared" si="258"/>
        <v>OpenClose</v>
      </c>
      <c r="N363" s="82" t="str">
        <f t="shared" si="262"/>
        <v/>
      </c>
      <c r="O363" s="119" t="str">
        <f t="shared" si="263"/>
        <v/>
      </c>
      <c r="P363" s="81" t="str">
        <f>IF(scriv!I325&lt;&gt;"",scriv!I325,"")</f>
        <v/>
      </c>
      <c r="Q363" s="81" t="str">
        <f>IF(scriv!J325&lt;&gt;"",scriv!J325,"")</f>
        <v/>
      </c>
      <c r="R363" s="81">
        <f>IF(scriv!K325&lt;&gt;"",scriv!K325,
IF(I363&lt;&gt;"",1,$R$36))</f>
        <v>0</v>
      </c>
      <c r="S363" s="81" t="str">
        <f>IF(scriv!L325&lt;&gt;"",scriv!L325,
IF(scriv!AB325&lt;&gt;"",$S$36,"none"))</f>
        <v>none</v>
      </c>
      <c r="T363" s="81" t="str">
        <f>IF(scriv!Q325&lt;&gt;"",scriv!Q325,"")</f>
        <v/>
      </c>
      <c r="U363" s="81" t="str">
        <f>IF(scriv!R325&lt;&gt;"",scriv!R325,"")</f>
        <v/>
      </c>
      <c r="V363" s="81" t="str">
        <f>IF(scriv!S325&lt;&gt;"",scriv!S325,"")</f>
        <v/>
      </c>
      <c r="W363" s="81" t="str">
        <f>IF(scriv!T325&lt;&gt;"",scriv!T325,"")</f>
        <v/>
      </c>
      <c r="X363" s="81" t="str">
        <f>IF($E363="",
( IF(scriv!AD325&lt;&gt;"", LEFT( scriv!AD325, FIND(",",scriv!AD325)-1) &amp; "=" &amp; $AH363 &amp; RIGHT( scriv!AD325, LEN(scriv!AD325) + 1 - FIND(",",scriv!AD325)),
  IF($X$36&lt;&gt;"",LEFT( X$36, FIND(",",X$36)-1) &amp; "=" &amp; $AH363 &amp; RIGHT( X$36, LEN(X$36) + 1 - FIND(",",X$36)),""))),
IF(scriv!M325&lt;&gt;"", LEFT( scriv!M325, FIND(",",scriv!M325)-1) &amp; "=" &amp; $AH363 &amp; RIGHT( scriv!M325, LEN(scriv!M325) + 1 - FIND(",",scriv!M325)),
LEFT( X$37, FIND(",",X$37)-1) &amp; "=" &amp; $AH363 &amp; RIGHT( X$37, LEN(X$37) + 1 - FIND(",",X$37))))</f>
        <v>fadeOn=,0.6</v>
      </c>
      <c r="Y363" s="81" t="str">
        <f>IF($E363="",
( IF(scriv!AE325&lt;&gt;"", LEFT( scriv!AE325, FIND(",",scriv!AE325)-1) &amp; "=" &amp; $AH363 &amp; RIGHT( scriv!AE325, LEN(scriv!AE325) + 1 - FIND(",",scriv!AE325)),
  IF($Y$36&lt;&gt;"",LEFT( Y$36, FIND(",",Y$36)-1) &amp; "=" &amp; $AH363 &amp; RIGHT( Y$36, LEN(Y$36) + 1 - FIND(",",Y$36)),""))),
IF(scriv!N325&lt;&gt;"", LEFT( scriv!N325, FIND(",",scriv!N325)-1) &amp; "=" &amp; $AH363 &amp; RIGHT( scriv!N325, LEN(scriv!N325) + 1 - FIND(",",scriv!N325)),
LEFT( Y$37, FIND(",",Y$37)-1) &amp; "=" &amp; $AH363 &amp; RIGHT( Y$37, LEN(Y$37) + 1 - FIND(",",Y$37))))</f>
        <v>fadeOff=,0.6</v>
      </c>
      <c r="Z363" s="81" t="str">
        <f>IF($E363="",
( IF(scriv!AF325&lt;&gt;"", LEFT( scriv!AF325, FIND(",",scriv!AF325)-1) &amp; "=" &amp; $AH363 &amp; RIGHT( scriv!AF325, LEN(scriv!AF325) + 1 - FIND(",",scriv!AF325)),
  IF($Z$36&lt;&gt;"",LEFT( Z$36, FIND(",",Z$36)-1) &amp; "=" &amp; $AH363 &amp; RIGHT( Z$36, LEN(Z$36) + 1 - FIND(",",Z$36)),""))),
IF(scriv!O325&lt;&gt;"", LEFT( scriv!O325, FIND(",",scriv!O325)-1) &amp; "=" &amp; $AH363 &amp; RIGHT( scriv!O325, LEN(scriv!O325) + 1 - FIND(",",scriv!O325)),
LEFT( Z$37, FIND(",",Z$37)-1) &amp; "=" &amp; $AH363 &amp; RIGHT( Z$37, LEN(Z$37) + 1 - FIND(",",Z$37))))</f>
        <v>drawOpen=,1.2</v>
      </c>
      <c r="AA363" s="81" t="str">
        <f>IF($E363="",
( IF(scriv!AG325&lt;&gt;"", LEFT( scriv!AG325, FIND(",",scriv!AG325)-1) &amp; "=" &amp; $AH363 &amp; RIGHT( scriv!AG325, LEN(scriv!AG325) + 1 - FIND(",",scriv!AG325)),
  IF($AA$36&lt;&gt;"",LEFT( AA$36, FIND(",",AA$36)-1) &amp; "=" &amp; $AH363 &amp; RIGHT( AA$36, LEN(AA$36) + 1 - FIND(",",AA$36)),""))),
IF(scriv!P325&lt;&gt;"", LEFT( scriv!P325, FIND(",",scriv!P325)-1) &amp; "=" &amp; $AH363 &amp; RIGHT( scriv!P325, LEN(scriv!P325) + 1 - FIND(",",scriv!P325)),
LEFT( AA$37, FIND(",",AA$37)-1) &amp; "=" &amp; $AH363 &amp; RIGHT( AA$37, LEN(AA$37) + 1 - FIND(",",AA$37))))</f>
        <v>drawClose=,1.2</v>
      </c>
      <c r="AB363" s="167" t="str">
        <f t="shared" si="257"/>
        <v>noTitle</v>
      </c>
      <c r="AC363" s="167"/>
      <c r="AD363" s="45"/>
      <c r="AE363" s="168"/>
      <c r="AF363" s="169">
        <f>IF(D363="",scriv!B325,"")</f>
        <v>0</v>
      </c>
      <c r="AG363" s="170" t="str">
        <f t="shared" si="264"/>
        <v/>
      </c>
      <c r="AH363" s="169" t="str">
        <f t="shared" si="265"/>
        <v/>
      </c>
      <c r="AI363" s="169" t="str">
        <f t="shared" si="266"/>
        <v/>
      </c>
      <c r="AJ363" s="86">
        <f>ROUNDDOWN( (LEN(scriv!B325)+1) / 2, 0 )</f>
        <v>0</v>
      </c>
      <c r="AK363" s="82">
        <f t="shared" si="267"/>
        <v>0</v>
      </c>
      <c r="AL363" s="82" t="str">
        <f t="shared" si="268"/>
        <v>-</v>
      </c>
      <c r="AM363" s="82" t="str">
        <f t="shared" si="269"/>
        <v>-</v>
      </c>
      <c r="AN363" s="82" t="str">
        <f t="shared" si="270"/>
        <v>-</v>
      </c>
      <c r="AO363" s="82" t="str">
        <f t="shared" si="271"/>
        <v>-</v>
      </c>
      <c r="AP363" s="82" t="str">
        <f t="shared" si="272"/>
        <v>-</v>
      </c>
      <c r="AQ363" s="82" t="str">
        <f t="shared" si="273"/>
        <v>-</v>
      </c>
      <c r="AR363" s="82" t="str">
        <f t="shared" si="274"/>
        <v>-</v>
      </c>
      <c r="AT363" s="82">
        <f t="shared" si="275"/>
        <v>10</v>
      </c>
      <c r="AU363" s="82" t="str">
        <f ca="1">IF(    MAX(OFFSET(AL363,0,0,MATCH("-",AL363:AL$638,0))) = 0,"",
IFERROR(MAX(OFFSET(AL363,0,0,MATCH("-",AL363:AL$638,0))),""))</f>
        <v/>
      </c>
      <c r="AV363" s="82" t="str">
        <f ca="1">IF(    MAX(OFFSET(AM363,0,0,MATCH("-",AM363:AM$638,0))) = 0,"",
IFERROR(MAX(OFFSET(AM363,0,0,MATCH("-",AM363:AM$638,0))),""))</f>
        <v/>
      </c>
      <c r="AW363" s="82" t="str">
        <f ca="1">IF(    MAX(OFFSET(AN363,0,0,MATCH("-",AN363:AN$638,0))) = 0,"",
IFERROR(MAX(OFFSET(AN363,0,0,MATCH("-",AN363:AN$638,0))),""))</f>
        <v/>
      </c>
      <c r="AX363" s="82" t="str">
        <f ca="1">IF(    MAX(OFFSET(AO363,0,0,MATCH("-",AO363:AO$638,0))) = 0,"",
IFERROR(MAX(OFFSET(AO363,0,0,MATCH("-",AO363:AO$638,0))),""))</f>
        <v/>
      </c>
      <c r="AY363" s="82" t="str">
        <f ca="1">IF(    MAX(OFFSET(AP363,0,0,MATCH("-",AP363:AP$638,0))) = 0,"",
IFERROR(MAX(OFFSET(AP363,0,0,MATCH("-",AP363:AP$638,0))),""))</f>
        <v/>
      </c>
      <c r="AZ363" s="82" t="str">
        <f ca="1">IF(    MAX(OFFSET(AQ363,0,0,MATCH("-",AQ363:AQ$638,0))) = 0,"",
IFERROR(MAX(OFFSET(AQ363,0,0,MATCH("-",AQ363:AQ$638,0))),""))</f>
        <v/>
      </c>
      <c r="BA363" s="82" t="str">
        <f ca="1">IF(    MAX(OFFSET(AR363,0,0,MATCH("-",AR363:AR$638,0))) = 0,"",
IFERROR(MAX(OFFSET(AR363,0,0,MATCH("-",AR363:AR$638,0))),""))</f>
        <v/>
      </c>
      <c r="BB363" s="112">
        <f t="shared" ca="1" si="276"/>
        <v>-198</v>
      </c>
      <c r="BC363" s="111" t="str">
        <f t="shared" ca="1" si="277"/>
        <v>Radius</v>
      </c>
      <c r="BD363" s="112">
        <f t="shared" ca="1" si="278"/>
        <v>0</v>
      </c>
      <c r="BE363" s="111">
        <f t="shared" ca="1" si="279"/>
        <v>200</v>
      </c>
      <c r="BF363" s="113" t="e">
        <f t="shared" ca="1" si="280"/>
        <v>#VALUE!</v>
      </c>
      <c r="BG363" s="113" t="e">
        <f t="shared" ca="1" si="281"/>
        <v>#VALUE!</v>
      </c>
      <c r="BH363" s="112">
        <f t="shared" ca="1" si="282"/>
        <v>2000</v>
      </c>
      <c r="BI363" s="112">
        <f t="shared" ca="1" si="283"/>
        <v>200</v>
      </c>
      <c r="BJ363" s="157"/>
      <c r="BK363" s="157"/>
      <c r="BL363" s="158" t="str">
        <f>scriv!AI325</f>
        <v/>
      </c>
      <c r="BM363" s="157"/>
      <c r="BN363" s="157" t="str">
        <f t="shared" si="284"/>
        <v>node</v>
      </c>
      <c r="BO363" s="157"/>
      <c r="BP363" s="159">
        <f t="shared" ca="1" si="285"/>
        <v>0</v>
      </c>
      <c r="BQ363" s="159">
        <f t="shared" ca="1" si="286"/>
        <v>0</v>
      </c>
      <c r="BR363" s="159">
        <f t="shared" si="287"/>
        <v>1</v>
      </c>
      <c r="BS363" s="159" t="str">
        <f t="shared" si="288"/>
        <v>symbol</v>
      </c>
      <c r="BT363" s="157" t="str">
        <f ca="1">IF(scriv!V325&lt;&gt;"",scriv!V325,
IF(E363="",IFERROR(VLOOKUP(BL363,$AH$40:$BT$638,39,FALSE),$BT$36),
$BT$37))</f>
        <v>NodeSquare</v>
      </c>
      <c r="BU363" s="166">
        <f t="shared" ca="1" si="289"/>
        <v>2000</v>
      </c>
      <c r="BV363" s="166">
        <f t="shared" ca="1" si="290"/>
        <v>200</v>
      </c>
      <c r="BW363" s="166">
        <f t="shared" ca="1" si="291"/>
        <v>0</v>
      </c>
      <c r="BX363" s="166">
        <f t="shared" ca="1" si="292"/>
        <v>0</v>
      </c>
      <c r="BY363" s="180" t="str">
        <f t="shared" si="293"/>
        <v/>
      </c>
      <c r="BZ363" s="180" t="str">
        <f t="shared" si="294"/>
        <v/>
      </c>
      <c r="CA363" s="81" t="str">
        <f>IF(scriv!E325&lt;&gt;"",scriv!E325,"")</f>
        <v/>
      </c>
      <c r="CB363" s="82">
        <f t="shared" si="259"/>
        <v>0</v>
      </c>
      <c r="CC363" s="82">
        <f t="shared" si="295"/>
        <v>0</v>
      </c>
      <c r="CD363" s="82" t="str">
        <f t="shared" si="296"/>
        <v>-</v>
      </c>
      <c r="CE363" s="82" t="str">
        <f t="shared" si="297"/>
        <v>-</v>
      </c>
      <c r="CF363" s="82" t="str">
        <f t="shared" si="298"/>
        <v>-</v>
      </c>
      <c r="CG363" s="82" t="str">
        <f t="shared" si="299"/>
        <v>-</v>
      </c>
      <c r="CH363" s="82" t="str">
        <f t="shared" si="300"/>
        <v>-</v>
      </c>
      <c r="CI363" s="82" t="str">
        <f t="shared" si="301"/>
        <v>-</v>
      </c>
      <c r="CJ363" s="82" t="str">
        <f t="shared" si="302"/>
        <v>-</v>
      </c>
      <c r="CK363" s="82" t="str">
        <f t="shared" si="303"/>
        <v>-</v>
      </c>
    </row>
    <row r="364" spans="1:89" s="82" customFormat="1" ht="18" customHeight="1">
      <c r="A364" s="81" t="str">
        <f>scriv!AH326</f>
        <v/>
      </c>
      <c r="B364" s="81" t="str">
        <f>IF(scriv!D326&lt;&gt;"",scriv!D326,"")</f>
        <v/>
      </c>
      <c r="C364" s="81" t="str">
        <f>IF( scriv!AL326&lt;&gt;"", IF(D364&lt;&gt;"","connection ","")&amp;scriv!AL326,IF(D364&lt;&gt;"","connection",""))</f>
        <v/>
      </c>
      <c r="D364" s="82" t="str">
        <f>scriv!AJ326</f>
        <v/>
      </c>
      <c r="E364" s="82" t="str">
        <f>scriv!AK326</f>
        <v/>
      </c>
      <c r="F364" s="156">
        <f>ROW()</f>
        <v>364</v>
      </c>
      <c r="I364" s="81" t="str">
        <f>IF(scriv!AA326&lt;&gt;"",scriv!AA326,J364)</f>
        <v/>
      </c>
      <c r="J364" s="81" t="str">
        <f>IF(scriv!AB326&lt;&gt;"",scriv!AB326,"")</f>
        <v/>
      </c>
      <c r="K364" s="82" t="str">
        <f t="shared" si="260"/>
        <v>none</v>
      </c>
      <c r="L364" s="82" t="str">
        <f t="shared" si="261"/>
        <v>+++&amp;speakTT=</v>
      </c>
      <c r="M364" s="82" t="str">
        <f t="shared" si="258"/>
        <v>OpenClose</v>
      </c>
      <c r="N364" s="82" t="str">
        <f t="shared" si="262"/>
        <v/>
      </c>
      <c r="O364" s="119" t="str">
        <f t="shared" si="263"/>
        <v/>
      </c>
      <c r="P364" s="81" t="str">
        <f>IF(scriv!I326&lt;&gt;"",scriv!I326,"")</f>
        <v/>
      </c>
      <c r="Q364" s="81" t="str">
        <f>IF(scriv!J326&lt;&gt;"",scriv!J326,"")</f>
        <v/>
      </c>
      <c r="R364" s="81">
        <f>IF(scriv!K326&lt;&gt;"",scriv!K326,
IF(I364&lt;&gt;"",1,$R$36))</f>
        <v>0</v>
      </c>
      <c r="S364" s="81" t="str">
        <f>IF(scriv!L326&lt;&gt;"",scriv!L326,
IF(scriv!AB326&lt;&gt;"",$S$36,"none"))</f>
        <v>none</v>
      </c>
      <c r="T364" s="81" t="str">
        <f>IF(scriv!Q326&lt;&gt;"",scriv!Q326,"")</f>
        <v/>
      </c>
      <c r="U364" s="81" t="str">
        <f>IF(scriv!R326&lt;&gt;"",scriv!R326,"")</f>
        <v/>
      </c>
      <c r="V364" s="81" t="str">
        <f>IF(scriv!S326&lt;&gt;"",scriv!S326,"")</f>
        <v/>
      </c>
      <c r="W364" s="81" t="str">
        <f>IF(scriv!T326&lt;&gt;"",scriv!T326,"")</f>
        <v/>
      </c>
      <c r="X364" s="81" t="str">
        <f>IF($E364="",
( IF(scriv!AD326&lt;&gt;"", LEFT( scriv!AD326, FIND(",",scriv!AD326)-1) &amp; "=" &amp; $AH364 &amp; RIGHT( scriv!AD326, LEN(scriv!AD326) + 1 - FIND(",",scriv!AD326)),
  IF($X$36&lt;&gt;"",LEFT( X$36, FIND(",",X$36)-1) &amp; "=" &amp; $AH364 &amp; RIGHT( X$36, LEN(X$36) + 1 - FIND(",",X$36)),""))),
IF(scriv!M326&lt;&gt;"", LEFT( scriv!M326, FIND(",",scriv!M326)-1) &amp; "=" &amp; $AH364 &amp; RIGHT( scriv!M326, LEN(scriv!M326) + 1 - FIND(",",scriv!M326)),
LEFT( X$37, FIND(",",X$37)-1) &amp; "=" &amp; $AH364 &amp; RIGHT( X$37, LEN(X$37) + 1 - FIND(",",X$37))))</f>
        <v>fadeOn=,0.6</v>
      </c>
      <c r="Y364" s="81" t="str">
        <f>IF($E364="",
( IF(scriv!AE326&lt;&gt;"", LEFT( scriv!AE326, FIND(",",scriv!AE326)-1) &amp; "=" &amp; $AH364 &amp; RIGHT( scriv!AE326, LEN(scriv!AE326) + 1 - FIND(",",scriv!AE326)),
  IF($Y$36&lt;&gt;"",LEFT( Y$36, FIND(",",Y$36)-1) &amp; "=" &amp; $AH364 &amp; RIGHT( Y$36, LEN(Y$36) + 1 - FIND(",",Y$36)),""))),
IF(scriv!N326&lt;&gt;"", LEFT( scriv!N326, FIND(",",scriv!N326)-1) &amp; "=" &amp; $AH364 &amp; RIGHT( scriv!N326, LEN(scriv!N326) + 1 - FIND(",",scriv!N326)),
LEFT( Y$37, FIND(",",Y$37)-1) &amp; "=" &amp; $AH364 &amp; RIGHT( Y$37, LEN(Y$37) + 1 - FIND(",",Y$37))))</f>
        <v>fadeOff=,0.6</v>
      </c>
      <c r="Z364" s="81" t="str">
        <f>IF($E364="",
( IF(scriv!AF326&lt;&gt;"", LEFT( scriv!AF326, FIND(",",scriv!AF326)-1) &amp; "=" &amp; $AH364 &amp; RIGHT( scriv!AF326, LEN(scriv!AF326) + 1 - FIND(",",scriv!AF326)),
  IF($Z$36&lt;&gt;"",LEFT( Z$36, FIND(",",Z$36)-1) &amp; "=" &amp; $AH364 &amp; RIGHT( Z$36, LEN(Z$36) + 1 - FIND(",",Z$36)),""))),
IF(scriv!O326&lt;&gt;"", LEFT( scriv!O326, FIND(",",scriv!O326)-1) &amp; "=" &amp; $AH364 &amp; RIGHT( scriv!O326, LEN(scriv!O326) + 1 - FIND(",",scriv!O326)),
LEFT( Z$37, FIND(",",Z$37)-1) &amp; "=" &amp; $AH364 &amp; RIGHT( Z$37, LEN(Z$37) + 1 - FIND(",",Z$37))))</f>
        <v>drawOpen=,1.2</v>
      </c>
      <c r="AA364" s="81" t="str">
        <f>IF($E364="",
( IF(scriv!AG326&lt;&gt;"", LEFT( scriv!AG326, FIND(",",scriv!AG326)-1) &amp; "=" &amp; $AH364 &amp; RIGHT( scriv!AG326, LEN(scriv!AG326) + 1 - FIND(",",scriv!AG326)),
  IF($AA$36&lt;&gt;"",LEFT( AA$36, FIND(",",AA$36)-1) &amp; "=" &amp; $AH364 &amp; RIGHT( AA$36, LEN(AA$36) + 1 - FIND(",",AA$36)),""))),
IF(scriv!P326&lt;&gt;"", LEFT( scriv!P326, FIND(",",scriv!P326)-1) &amp; "=" &amp; $AH364 &amp; RIGHT( scriv!P326, LEN(scriv!P326) + 1 - FIND(",",scriv!P326)),
LEFT( AA$37, FIND(",",AA$37)-1) &amp; "=" &amp; $AH364 &amp; RIGHT( AA$37, LEN(AA$37) + 1 - FIND(",",AA$37))))</f>
        <v>drawClose=,1.2</v>
      </c>
      <c r="AB364" s="167" t="str">
        <f t="shared" si="257"/>
        <v>noTitle</v>
      </c>
      <c r="AC364" s="167"/>
      <c r="AD364" s="45"/>
      <c r="AE364" s="168"/>
      <c r="AF364" s="169">
        <f>IF(D364="",scriv!B326,"")</f>
        <v>0</v>
      </c>
      <c r="AG364" s="170" t="str">
        <f t="shared" si="264"/>
        <v/>
      </c>
      <c r="AH364" s="169" t="str">
        <f t="shared" si="265"/>
        <v/>
      </c>
      <c r="AI364" s="169" t="str">
        <f t="shared" si="266"/>
        <v/>
      </c>
      <c r="AJ364" s="86">
        <f>ROUNDDOWN( (LEN(scriv!B326)+1) / 2, 0 )</f>
        <v>0</v>
      </c>
      <c r="AK364" s="82">
        <f t="shared" si="267"/>
        <v>0</v>
      </c>
      <c r="AL364" s="82" t="str">
        <f t="shared" si="268"/>
        <v>-</v>
      </c>
      <c r="AM364" s="82" t="str">
        <f t="shared" si="269"/>
        <v>-</v>
      </c>
      <c r="AN364" s="82" t="str">
        <f t="shared" si="270"/>
        <v>-</v>
      </c>
      <c r="AO364" s="82" t="str">
        <f t="shared" si="271"/>
        <v>-</v>
      </c>
      <c r="AP364" s="82" t="str">
        <f t="shared" si="272"/>
        <v>-</v>
      </c>
      <c r="AQ364" s="82" t="str">
        <f t="shared" si="273"/>
        <v>-</v>
      </c>
      <c r="AR364" s="82" t="str">
        <f t="shared" si="274"/>
        <v>-</v>
      </c>
      <c r="AT364" s="82">
        <f t="shared" si="275"/>
        <v>10</v>
      </c>
      <c r="AU364" s="82" t="str">
        <f ca="1">IF(    MAX(OFFSET(AL364,0,0,MATCH("-",AL364:AL$638,0))) = 0,"",
IFERROR(MAX(OFFSET(AL364,0,0,MATCH("-",AL364:AL$638,0))),""))</f>
        <v/>
      </c>
      <c r="AV364" s="82" t="str">
        <f ca="1">IF(    MAX(OFFSET(AM364,0,0,MATCH("-",AM364:AM$638,0))) = 0,"",
IFERROR(MAX(OFFSET(AM364,0,0,MATCH("-",AM364:AM$638,0))),""))</f>
        <v/>
      </c>
      <c r="AW364" s="82" t="str">
        <f ca="1">IF(    MAX(OFFSET(AN364,0,0,MATCH("-",AN364:AN$638,0))) = 0,"",
IFERROR(MAX(OFFSET(AN364,0,0,MATCH("-",AN364:AN$638,0))),""))</f>
        <v/>
      </c>
      <c r="AX364" s="82" t="str">
        <f ca="1">IF(    MAX(OFFSET(AO364,0,0,MATCH("-",AO364:AO$638,0))) = 0,"",
IFERROR(MAX(OFFSET(AO364,0,0,MATCH("-",AO364:AO$638,0))),""))</f>
        <v/>
      </c>
      <c r="AY364" s="82" t="str">
        <f ca="1">IF(    MAX(OFFSET(AP364,0,0,MATCH("-",AP364:AP$638,0))) = 0,"",
IFERROR(MAX(OFFSET(AP364,0,0,MATCH("-",AP364:AP$638,0))),""))</f>
        <v/>
      </c>
      <c r="AZ364" s="82" t="str">
        <f ca="1">IF(    MAX(OFFSET(AQ364,0,0,MATCH("-",AQ364:AQ$638,0))) = 0,"",
IFERROR(MAX(OFFSET(AQ364,0,0,MATCH("-",AQ364:AQ$638,0))),""))</f>
        <v/>
      </c>
      <c r="BA364" s="82" t="str">
        <f ca="1">IF(    MAX(OFFSET(AR364,0,0,MATCH("-",AR364:AR$638,0))) = 0,"",
IFERROR(MAX(OFFSET(AR364,0,0,MATCH("-",AR364:AR$638,0))),""))</f>
        <v/>
      </c>
      <c r="BB364" s="112">
        <f t="shared" ca="1" si="276"/>
        <v>-198</v>
      </c>
      <c r="BC364" s="111" t="str">
        <f t="shared" ca="1" si="277"/>
        <v>Radius</v>
      </c>
      <c r="BD364" s="112">
        <f t="shared" ca="1" si="278"/>
        <v>0</v>
      </c>
      <c r="BE364" s="111">
        <f t="shared" ca="1" si="279"/>
        <v>200</v>
      </c>
      <c r="BF364" s="113" t="e">
        <f t="shared" ca="1" si="280"/>
        <v>#VALUE!</v>
      </c>
      <c r="BG364" s="113" t="e">
        <f t="shared" ca="1" si="281"/>
        <v>#VALUE!</v>
      </c>
      <c r="BH364" s="112">
        <f t="shared" ca="1" si="282"/>
        <v>2000</v>
      </c>
      <c r="BI364" s="112">
        <f t="shared" ca="1" si="283"/>
        <v>200</v>
      </c>
      <c r="BJ364" s="157"/>
      <c r="BK364" s="157"/>
      <c r="BL364" s="158" t="str">
        <f>scriv!AI326</f>
        <v/>
      </c>
      <c r="BM364" s="157"/>
      <c r="BN364" s="157" t="str">
        <f t="shared" si="284"/>
        <v>node</v>
      </c>
      <c r="BO364" s="157"/>
      <c r="BP364" s="159">
        <f t="shared" ca="1" si="285"/>
        <v>0</v>
      </c>
      <c r="BQ364" s="159">
        <f t="shared" ca="1" si="286"/>
        <v>0</v>
      </c>
      <c r="BR364" s="159">
        <f t="shared" si="287"/>
        <v>1</v>
      </c>
      <c r="BS364" s="159" t="str">
        <f t="shared" si="288"/>
        <v>symbol</v>
      </c>
      <c r="BT364" s="157" t="str">
        <f ca="1">IF(scriv!V326&lt;&gt;"",scriv!V326,
IF(E364="",IFERROR(VLOOKUP(BL364,$AH$40:$BT$638,39,FALSE),$BT$36),
$BT$37))</f>
        <v>NodeSquare</v>
      </c>
      <c r="BU364" s="166">
        <f t="shared" ca="1" si="289"/>
        <v>2000</v>
      </c>
      <c r="BV364" s="166">
        <f t="shared" ca="1" si="290"/>
        <v>200</v>
      </c>
      <c r="BW364" s="166">
        <f t="shared" ca="1" si="291"/>
        <v>0</v>
      </c>
      <c r="BX364" s="166">
        <f t="shared" ca="1" si="292"/>
        <v>0</v>
      </c>
      <c r="BY364" s="180" t="str">
        <f t="shared" si="293"/>
        <v/>
      </c>
      <c r="BZ364" s="180" t="str">
        <f t="shared" si="294"/>
        <v/>
      </c>
      <c r="CA364" s="81" t="str">
        <f>IF(scriv!E326&lt;&gt;"",scriv!E326,"")</f>
        <v/>
      </c>
      <c r="CB364" s="82">
        <f t="shared" si="259"/>
        <v>0</v>
      </c>
      <c r="CC364" s="82">
        <f t="shared" si="295"/>
        <v>0</v>
      </c>
      <c r="CD364" s="82" t="str">
        <f t="shared" si="296"/>
        <v>-</v>
      </c>
      <c r="CE364" s="82" t="str">
        <f t="shared" si="297"/>
        <v>-</v>
      </c>
      <c r="CF364" s="82" t="str">
        <f t="shared" si="298"/>
        <v>-</v>
      </c>
      <c r="CG364" s="82" t="str">
        <f t="shared" si="299"/>
        <v>-</v>
      </c>
      <c r="CH364" s="82" t="str">
        <f t="shared" si="300"/>
        <v>-</v>
      </c>
      <c r="CI364" s="82" t="str">
        <f t="shared" si="301"/>
        <v>-</v>
      </c>
      <c r="CJ364" s="82" t="str">
        <f t="shared" si="302"/>
        <v>-</v>
      </c>
      <c r="CK364" s="82" t="str">
        <f t="shared" si="303"/>
        <v>-</v>
      </c>
    </row>
    <row r="365" spans="1:89" s="82" customFormat="1" ht="18" customHeight="1">
      <c r="A365" s="81" t="str">
        <f>scriv!AH327</f>
        <v/>
      </c>
      <c r="B365" s="81" t="str">
        <f>IF(scriv!D327&lt;&gt;"",scriv!D327,"")</f>
        <v/>
      </c>
      <c r="C365" s="81" t="str">
        <f>IF( scriv!AL327&lt;&gt;"", IF(D365&lt;&gt;"","connection ","")&amp;scriv!AL327,IF(D365&lt;&gt;"","connection",""))</f>
        <v/>
      </c>
      <c r="D365" s="82" t="str">
        <f>scriv!AJ327</f>
        <v/>
      </c>
      <c r="E365" s="82" t="str">
        <f>scriv!AK327</f>
        <v/>
      </c>
      <c r="F365" s="156">
        <f>ROW()</f>
        <v>365</v>
      </c>
      <c r="I365" s="81" t="str">
        <f>IF(scriv!AA327&lt;&gt;"",scriv!AA327,J365)</f>
        <v/>
      </c>
      <c r="J365" s="81" t="str">
        <f>IF(scriv!AB327&lt;&gt;"",scriv!AB327,"")</f>
        <v/>
      </c>
      <c r="K365" s="82" t="str">
        <f t="shared" si="260"/>
        <v>none</v>
      </c>
      <c r="L365" s="82" t="str">
        <f t="shared" si="261"/>
        <v>+++&amp;speakTT=</v>
      </c>
      <c r="M365" s="82" t="str">
        <f t="shared" si="258"/>
        <v>OpenClose</v>
      </c>
      <c r="N365" s="82" t="str">
        <f t="shared" si="262"/>
        <v/>
      </c>
      <c r="O365" s="119" t="str">
        <f t="shared" si="263"/>
        <v/>
      </c>
      <c r="P365" s="81" t="str">
        <f>IF(scriv!I327&lt;&gt;"",scriv!I327,"")</f>
        <v/>
      </c>
      <c r="Q365" s="81" t="str">
        <f>IF(scriv!J327&lt;&gt;"",scriv!J327,"")</f>
        <v/>
      </c>
      <c r="R365" s="81">
        <f>IF(scriv!K327&lt;&gt;"",scriv!K327,
IF(I365&lt;&gt;"",1,$R$36))</f>
        <v>0</v>
      </c>
      <c r="S365" s="81" t="str">
        <f>IF(scriv!L327&lt;&gt;"",scriv!L327,
IF(scriv!AB327&lt;&gt;"",$S$36,"none"))</f>
        <v>none</v>
      </c>
      <c r="T365" s="81" t="str">
        <f>IF(scriv!Q327&lt;&gt;"",scriv!Q327,"")</f>
        <v/>
      </c>
      <c r="U365" s="81" t="str">
        <f>IF(scriv!R327&lt;&gt;"",scriv!R327,"")</f>
        <v/>
      </c>
      <c r="V365" s="81" t="str">
        <f>IF(scriv!S327&lt;&gt;"",scriv!S327,"")</f>
        <v/>
      </c>
      <c r="W365" s="81" t="str">
        <f>IF(scriv!T327&lt;&gt;"",scriv!T327,"")</f>
        <v/>
      </c>
      <c r="X365" s="81" t="str">
        <f>IF($E365="",
( IF(scriv!AD327&lt;&gt;"", LEFT( scriv!AD327, FIND(",",scriv!AD327)-1) &amp; "=" &amp; $AH365 &amp; RIGHT( scriv!AD327, LEN(scriv!AD327) + 1 - FIND(",",scriv!AD327)),
  IF($X$36&lt;&gt;"",LEFT( X$36, FIND(",",X$36)-1) &amp; "=" &amp; $AH365 &amp; RIGHT( X$36, LEN(X$36) + 1 - FIND(",",X$36)),""))),
IF(scriv!M327&lt;&gt;"", LEFT( scriv!M327, FIND(",",scriv!M327)-1) &amp; "=" &amp; $AH365 &amp; RIGHT( scriv!M327, LEN(scriv!M327) + 1 - FIND(",",scriv!M327)),
LEFT( X$37, FIND(",",X$37)-1) &amp; "=" &amp; $AH365 &amp; RIGHT( X$37, LEN(X$37) + 1 - FIND(",",X$37))))</f>
        <v>fadeOn=,0.6</v>
      </c>
      <c r="Y365" s="81" t="str">
        <f>IF($E365="",
( IF(scriv!AE327&lt;&gt;"", LEFT( scriv!AE327, FIND(",",scriv!AE327)-1) &amp; "=" &amp; $AH365 &amp; RIGHT( scriv!AE327, LEN(scriv!AE327) + 1 - FIND(",",scriv!AE327)),
  IF($Y$36&lt;&gt;"",LEFT( Y$36, FIND(",",Y$36)-1) &amp; "=" &amp; $AH365 &amp; RIGHT( Y$36, LEN(Y$36) + 1 - FIND(",",Y$36)),""))),
IF(scriv!N327&lt;&gt;"", LEFT( scriv!N327, FIND(",",scriv!N327)-1) &amp; "=" &amp; $AH365 &amp; RIGHT( scriv!N327, LEN(scriv!N327) + 1 - FIND(",",scriv!N327)),
LEFT( Y$37, FIND(",",Y$37)-1) &amp; "=" &amp; $AH365 &amp; RIGHT( Y$37, LEN(Y$37) + 1 - FIND(",",Y$37))))</f>
        <v>fadeOff=,0.6</v>
      </c>
      <c r="Z365" s="81" t="str">
        <f>IF($E365="",
( IF(scriv!AF327&lt;&gt;"", LEFT( scriv!AF327, FIND(",",scriv!AF327)-1) &amp; "=" &amp; $AH365 &amp; RIGHT( scriv!AF327, LEN(scriv!AF327) + 1 - FIND(",",scriv!AF327)),
  IF($Z$36&lt;&gt;"",LEFT( Z$36, FIND(",",Z$36)-1) &amp; "=" &amp; $AH365 &amp; RIGHT( Z$36, LEN(Z$36) + 1 - FIND(",",Z$36)),""))),
IF(scriv!O327&lt;&gt;"", LEFT( scriv!O327, FIND(",",scriv!O327)-1) &amp; "=" &amp; $AH365 &amp; RIGHT( scriv!O327, LEN(scriv!O327) + 1 - FIND(",",scriv!O327)),
LEFT( Z$37, FIND(",",Z$37)-1) &amp; "=" &amp; $AH365 &amp; RIGHT( Z$37, LEN(Z$37) + 1 - FIND(",",Z$37))))</f>
        <v>drawOpen=,1.2</v>
      </c>
      <c r="AA365" s="81" t="str">
        <f>IF($E365="",
( IF(scriv!AG327&lt;&gt;"", LEFT( scriv!AG327, FIND(",",scriv!AG327)-1) &amp; "=" &amp; $AH365 &amp; RIGHT( scriv!AG327, LEN(scriv!AG327) + 1 - FIND(",",scriv!AG327)),
  IF($AA$36&lt;&gt;"",LEFT( AA$36, FIND(",",AA$36)-1) &amp; "=" &amp; $AH365 &amp; RIGHT( AA$36, LEN(AA$36) + 1 - FIND(",",AA$36)),""))),
IF(scriv!P327&lt;&gt;"", LEFT( scriv!P327, FIND(",",scriv!P327)-1) &amp; "=" &amp; $AH365 &amp; RIGHT( scriv!P327, LEN(scriv!P327) + 1 - FIND(",",scriv!P327)),
LEFT( AA$37, FIND(",",AA$37)-1) &amp; "=" &amp; $AH365 &amp; RIGHT( AA$37, LEN(AA$37) + 1 - FIND(",",AA$37))))</f>
        <v>drawClose=,1.2</v>
      </c>
      <c r="AB365" s="167" t="str">
        <f t="shared" si="257"/>
        <v>noTitle</v>
      </c>
      <c r="AC365" s="167"/>
      <c r="AD365" s="45"/>
      <c r="AE365" s="168"/>
      <c r="AF365" s="169">
        <f>IF(D365="",scriv!B327,"")</f>
        <v>0</v>
      </c>
      <c r="AG365" s="170" t="str">
        <f t="shared" si="264"/>
        <v/>
      </c>
      <c r="AH365" s="169" t="str">
        <f t="shared" si="265"/>
        <v/>
      </c>
      <c r="AI365" s="169" t="str">
        <f t="shared" si="266"/>
        <v/>
      </c>
      <c r="AJ365" s="86">
        <f>ROUNDDOWN( (LEN(scriv!B327)+1) / 2, 0 )</f>
        <v>0</v>
      </c>
      <c r="AK365" s="82">
        <f t="shared" si="267"/>
        <v>0</v>
      </c>
      <c r="AL365" s="82" t="str">
        <f t="shared" si="268"/>
        <v>-</v>
      </c>
      <c r="AM365" s="82" t="str">
        <f t="shared" si="269"/>
        <v>-</v>
      </c>
      <c r="AN365" s="82" t="str">
        <f t="shared" si="270"/>
        <v>-</v>
      </c>
      <c r="AO365" s="82" t="str">
        <f t="shared" si="271"/>
        <v>-</v>
      </c>
      <c r="AP365" s="82" t="str">
        <f t="shared" si="272"/>
        <v>-</v>
      </c>
      <c r="AQ365" s="82" t="str">
        <f t="shared" si="273"/>
        <v>-</v>
      </c>
      <c r="AR365" s="82" t="str">
        <f t="shared" si="274"/>
        <v>-</v>
      </c>
      <c r="AT365" s="82">
        <f t="shared" si="275"/>
        <v>10</v>
      </c>
      <c r="AU365" s="82" t="str">
        <f ca="1">IF(    MAX(OFFSET(AL365,0,0,MATCH("-",AL365:AL$638,0))) = 0,"",
IFERROR(MAX(OFFSET(AL365,0,0,MATCH("-",AL365:AL$638,0))),""))</f>
        <v/>
      </c>
      <c r="AV365" s="82" t="str">
        <f ca="1">IF(    MAX(OFFSET(AM365,0,0,MATCH("-",AM365:AM$638,0))) = 0,"",
IFERROR(MAX(OFFSET(AM365,0,0,MATCH("-",AM365:AM$638,0))),""))</f>
        <v/>
      </c>
      <c r="AW365" s="82" t="str">
        <f ca="1">IF(    MAX(OFFSET(AN365,0,0,MATCH("-",AN365:AN$638,0))) = 0,"",
IFERROR(MAX(OFFSET(AN365,0,0,MATCH("-",AN365:AN$638,0))),""))</f>
        <v/>
      </c>
      <c r="AX365" s="82" t="str">
        <f ca="1">IF(    MAX(OFFSET(AO365,0,0,MATCH("-",AO365:AO$638,0))) = 0,"",
IFERROR(MAX(OFFSET(AO365,0,0,MATCH("-",AO365:AO$638,0))),""))</f>
        <v/>
      </c>
      <c r="AY365" s="82" t="str">
        <f ca="1">IF(    MAX(OFFSET(AP365,0,0,MATCH("-",AP365:AP$638,0))) = 0,"",
IFERROR(MAX(OFFSET(AP365,0,0,MATCH("-",AP365:AP$638,0))),""))</f>
        <v/>
      </c>
      <c r="AZ365" s="82" t="str">
        <f ca="1">IF(    MAX(OFFSET(AQ365,0,0,MATCH("-",AQ365:AQ$638,0))) = 0,"",
IFERROR(MAX(OFFSET(AQ365,0,0,MATCH("-",AQ365:AQ$638,0))),""))</f>
        <v/>
      </c>
      <c r="BA365" s="82" t="str">
        <f ca="1">IF(    MAX(OFFSET(AR365,0,0,MATCH("-",AR365:AR$638,0))) = 0,"",
IFERROR(MAX(OFFSET(AR365,0,0,MATCH("-",AR365:AR$638,0))),""))</f>
        <v/>
      </c>
      <c r="BB365" s="112">
        <f t="shared" ca="1" si="276"/>
        <v>-198</v>
      </c>
      <c r="BC365" s="111" t="str">
        <f t="shared" ca="1" si="277"/>
        <v>Radius</v>
      </c>
      <c r="BD365" s="112">
        <f t="shared" ca="1" si="278"/>
        <v>0</v>
      </c>
      <c r="BE365" s="111">
        <f t="shared" ca="1" si="279"/>
        <v>200</v>
      </c>
      <c r="BF365" s="113" t="e">
        <f t="shared" ca="1" si="280"/>
        <v>#VALUE!</v>
      </c>
      <c r="BG365" s="113" t="e">
        <f t="shared" ca="1" si="281"/>
        <v>#VALUE!</v>
      </c>
      <c r="BH365" s="112">
        <f t="shared" ca="1" si="282"/>
        <v>2000</v>
      </c>
      <c r="BI365" s="112">
        <f t="shared" ca="1" si="283"/>
        <v>200</v>
      </c>
      <c r="BJ365" s="157"/>
      <c r="BK365" s="157"/>
      <c r="BL365" s="158" t="str">
        <f>scriv!AI327</f>
        <v/>
      </c>
      <c r="BM365" s="157"/>
      <c r="BN365" s="157" t="str">
        <f t="shared" si="284"/>
        <v>node</v>
      </c>
      <c r="BO365" s="157"/>
      <c r="BP365" s="159">
        <f t="shared" ca="1" si="285"/>
        <v>0</v>
      </c>
      <c r="BQ365" s="159">
        <f t="shared" ca="1" si="286"/>
        <v>0</v>
      </c>
      <c r="BR365" s="159">
        <f t="shared" si="287"/>
        <v>1</v>
      </c>
      <c r="BS365" s="159" t="str">
        <f t="shared" si="288"/>
        <v>symbol</v>
      </c>
      <c r="BT365" s="157" t="str">
        <f ca="1">IF(scriv!V327&lt;&gt;"",scriv!V327,
IF(E365="",IFERROR(VLOOKUP(BL365,$AH$40:$BT$638,39,FALSE),$BT$36),
$BT$37))</f>
        <v>NodeSquare</v>
      </c>
      <c r="BU365" s="166">
        <f t="shared" ca="1" si="289"/>
        <v>2000</v>
      </c>
      <c r="BV365" s="166">
        <f t="shared" ca="1" si="290"/>
        <v>200</v>
      </c>
      <c r="BW365" s="166">
        <f t="shared" ca="1" si="291"/>
        <v>0</v>
      </c>
      <c r="BX365" s="166">
        <f t="shared" ca="1" si="292"/>
        <v>0</v>
      </c>
      <c r="BY365" s="180" t="str">
        <f t="shared" si="293"/>
        <v/>
      </c>
      <c r="BZ365" s="180" t="str">
        <f t="shared" si="294"/>
        <v/>
      </c>
      <c r="CA365" s="81" t="str">
        <f>IF(scriv!E327&lt;&gt;"",scriv!E327,"")</f>
        <v/>
      </c>
      <c r="CB365" s="82">
        <f t="shared" si="259"/>
        <v>0</v>
      </c>
      <c r="CC365" s="82">
        <f t="shared" si="295"/>
        <v>0</v>
      </c>
      <c r="CD365" s="82" t="str">
        <f t="shared" si="296"/>
        <v>-</v>
      </c>
      <c r="CE365" s="82" t="str">
        <f t="shared" si="297"/>
        <v>-</v>
      </c>
      <c r="CF365" s="82" t="str">
        <f t="shared" si="298"/>
        <v>-</v>
      </c>
      <c r="CG365" s="82" t="str">
        <f t="shared" si="299"/>
        <v>-</v>
      </c>
      <c r="CH365" s="82" t="str">
        <f t="shared" si="300"/>
        <v>-</v>
      </c>
      <c r="CI365" s="82" t="str">
        <f t="shared" si="301"/>
        <v>-</v>
      </c>
      <c r="CJ365" s="82" t="str">
        <f t="shared" si="302"/>
        <v>-</v>
      </c>
      <c r="CK365" s="82" t="str">
        <f t="shared" si="303"/>
        <v>-</v>
      </c>
    </row>
    <row r="366" spans="1:89" s="82" customFormat="1" ht="18" customHeight="1">
      <c r="A366" s="81" t="str">
        <f>scriv!AH328</f>
        <v/>
      </c>
      <c r="B366" s="81" t="str">
        <f>IF(scriv!D328&lt;&gt;"",scriv!D328,"")</f>
        <v/>
      </c>
      <c r="C366" s="81" t="str">
        <f>IF( scriv!AL328&lt;&gt;"", IF(D366&lt;&gt;"","connection ","")&amp;scriv!AL328,IF(D366&lt;&gt;"","connection",""))</f>
        <v/>
      </c>
      <c r="D366" s="82" t="str">
        <f>scriv!AJ328</f>
        <v/>
      </c>
      <c r="E366" s="82" t="str">
        <f>scriv!AK328</f>
        <v/>
      </c>
      <c r="F366" s="156">
        <f>ROW()</f>
        <v>366</v>
      </c>
      <c r="I366" s="81" t="str">
        <f>IF(scriv!AA328&lt;&gt;"",scriv!AA328,J366)</f>
        <v/>
      </c>
      <c r="J366" s="81" t="str">
        <f>IF(scriv!AB328&lt;&gt;"",scriv!AB328,"")</f>
        <v/>
      </c>
      <c r="K366" s="82" t="str">
        <f t="shared" si="260"/>
        <v>none</v>
      </c>
      <c r="L366" s="82" t="str">
        <f t="shared" si="261"/>
        <v>+++&amp;speakTT=</v>
      </c>
      <c r="M366" s="82" t="str">
        <f t="shared" si="258"/>
        <v>OpenClose</v>
      </c>
      <c r="N366" s="82" t="str">
        <f t="shared" si="262"/>
        <v/>
      </c>
      <c r="O366" s="119" t="str">
        <f t="shared" si="263"/>
        <v/>
      </c>
      <c r="P366" s="81" t="str">
        <f>IF(scriv!I328&lt;&gt;"",scriv!I328,"")</f>
        <v/>
      </c>
      <c r="Q366" s="81" t="str">
        <f>IF(scriv!J328&lt;&gt;"",scriv!J328,"")</f>
        <v/>
      </c>
      <c r="R366" s="81">
        <f>IF(scriv!K328&lt;&gt;"",scriv!K328,
IF(I366&lt;&gt;"",1,$R$36))</f>
        <v>0</v>
      </c>
      <c r="S366" s="81" t="str">
        <f>IF(scriv!L328&lt;&gt;"",scriv!L328,
IF(scriv!AB328&lt;&gt;"",$S$36,"none"))</f>
        <v>none</v>
      </c>
      <c r="T366" s="81" t="str">
        <f>IF(scriv!Q328&lt;&gt;"",scriv!Q328,"")</f>
        <v/>
      </c>
      <c r="U366" s="81" t="str">
        <f>IF(scriv!R328&lt;&gt;"",scriv!R328,"")</f>
        <v/>
      </c>
      <c r="V366" s="81" t="str">
        <f>IF(scriv!S328&lt;&gt;"",scriv!S328,"")</f>
        <v/>
      </c>
      <c r="W366" s="81" t="str">
        <f>IF(scriv!T328&lt;&gt;"",scriv!T328,"")</f>
        <v/>
      </c>
      <c r="X366" s="81" t="str">
        <f>IF($E366="",
( IF(scriv!AD328&lt;&gt;"", LEFT( scriv!AD328, FIND(",",scriv!AD328)-1) &amp; "=" &amp; $AH366 &amp; RIGHT( scriv!AD328, LEN(scriv!AD328) + 1 - FIND(",",scriv!AD328)),
  IF($X$36&lt;&gt;"",LEFT( X$36, FIND(",",X$36)-1) &amp; "=" &amp; $AH366 &amp; RIGHT( X$36, LEN(X$36) + 1 - FIND(",",X$36)),""))),
IF(scriv!M328&lt;&gt;"", LEFT( scriv!M328, FIND(",",scriv!M328)-1) &amp; "=" &amp; $AH366 &amp; RIGHT( scriv!M328, LEN(scriv!M328) + 1 - FIND(",",scriv!M328)),
LEFT( X$37, FIND(",",X$37)-1) &amp; "=" &amp; $AH366 &amp; RIGHT( X$37, LEN(X$37) + 1 - FIND(",",X$37))))</f>
        <v>fadeOn=,0.6</v>
      </c>
      <c r="Y366" s="81" t="str">
        <f>IF($E366="",
( IF(scriv!AE328&lt;&gt;"", LEFT( scriv!AE328, FIND(",",scriv!AE328)-1) &amp; "=" &amp; $AH366 &amp; RIGHT( scriv!AE328, LEN(scriv!AE328) + 1 - FIND(",",scriv!AE328)),
  IF($Y$36&lt;&gt;"",LEFT( Y$36, FIND(",",Y$36)-1) &amp; "=" &amp; $AH366 &amp; RIGHT( Y$36, LEN(Y$36) + 1 - FIND(",",Y$36)),""))),
IF(scriv!N328&lt;&gt;"", LEFT( scriv!N328, FIND(",",scriv!N328)-1) &amp; "=" &amp; $AH366 &amp; RIGHT( scriv!N328, LEN(scriv!N328) + 1 - FIND(",",scriv!N328)),
LEFT( Y$37, FIND(",",Y$37)-1) &amp; "=" &amp; $AH366 &amp; RIGHT( Y$37, LEN(Y$37) + 1 - FIND(",",Y$37))))</f>
        <v>fadeOff=,0.6</v>
      </c>
      <c r="Z366" s="81" t="str">
        <f>IF($E366="",
( IF(scriv!AF328&lt;&gt;"", LEFT( scriv!AF328, FIND(",",scriv!AF328)-1) &amp; "=" &amp; $AH366 &amp; RIGHT( scriv!AF328, LEN(scriv!AF328) + 1 - FIND(",",scriv!AF328)),
  IF($Z$36&lt;&gt;"",LEFT( Z$36, FIND(",",Z$36)-1) &amp; "=" &amp; $AH366 &amp; RIGHT( Z$36, LEN(Z$36) + 1 - FIND(",",Z$36)),""))),
IF(scriv!O328&lt;&gt;"", LEFT( scriv!O328, FIND(",",scriv!O328)-1) &amp; "=" &amp; $AH366 &amp; RIGHT( scriv!O328, LEN(scriv!O328) + 1 - FIND(",",scriv!O328)),
LEFT( Z$37, FIND(",",Z$37)-1) &amp; "=" &amp; $AH366 &amp; RIGHT( Z$37, LEN(Z$37) + 1 - FIND(",",Z$37))))</f>
        <v>drawOpen=,1.2</v>
      </c>
      <c r="AA366" s="81" t="str">
        <f>IF($E366="",
( IF(scriv!AG328&lt;&gt;"", LEFT( scriv!AG328, FIND(",",scriv!AG328)-1) &amp; "=" &amp; $AH366 &amp; RIGHT( scriv!AG328, LEN(scriv!AG328) + 1 - FIND(",",scriv!AG328)),
  IF($AA$36&lt;&gt;"",LEFT( AA$36, FIND(",",AA$36)-1) &amp; "=" &amp; $AH366 &amp; RIGHT( AA$36, LEN(AA$36) + 1 - FIND(",",AA$36)),""))),
IF(scriv!P328&lt;&gt;"", LEFT( scriv!P328, FIND(",",scriv!P328)-1) &amp; "=" &amp; $AH366 &amp; RIGHT( scriv!P328, LEN(scriv!P328) + 1 - FIND(",",scriv!P328)),
LEFT( AA$37, FIND(",",AA$37)-1) &amp; "=" &amp; $AH366 &amp; RIGHT( AA$37, LEN(AA$37) + 1 - FIND(",",AA$37))))</f>
        <v>drawClose=,1.2</v>
      </c>
      <c r="AB366" s="167" t="str">
        <f t="shared" si="257"/>
        <v>noTitle</v>
      </c>
      <c r="AC366" s="167"/>
      <c r="AD366" s="45"/>
      <c r="AE366" s="168"/>
      <c r="AF366" s="169">
        <f>IF(D366="",scriv!B328,"")</f>
        <v>0</v>
      </c>
      <c r="AG366" s="170" t="str">
        <f t="shared" si="264"/>
        <v/>
      </c>
      <c r="AH366" s="169" t="str">
        <f t="shared" si="265"/>
        <v/>
      </c>
      <c r="AI366" s="169" t="str">
        <f t="shared" si="266"/>
        <v/>
      </c>
      <c r="AJ366" s="86">
        <f>ROUNDDOWN( (LEN(scriv!B328)+1) / 2, 0 )</f>
        <v>0</v>
      </c>
      <c r="AK366" s="82">
        <f t="shared" si="267"/>
        <v>0</v>
      </c>
      <c r="AL366" s="82" t="str">
        <f t="shared" si="268"/>
        <v>-</v>
      </c>
      <c r="AM366" s="82" t="str">
        <f t="shared" si="269"/>
        <v>-</v>
      </c>
      <c r="AN366" s="82" t="str">
        <f t="shared" si="270"/>
        <v>-</v>
      </c>
      <c r="AO366" s="82" t="str">
        <f t="shared" si="271"/>
        <v>-</v>
      </c>
      <c r="AP366" s="82" t="str">
        <f t="shared" si="272"/>
        <v>-</v>
      </c>
      <c r="AQ366" s="82" t="str">
        <f t="shared" si="273"/>
        <v>-</v>
      </c>
      <c r="AR366" s="82" t="str">
        <f t="shared" si="274"/>
        <v>-</v>
      </c>
      <c r="AT366" s="82">
        <f t="shared" si="275"/>
        <v>10</v>
      </c>
      <c r="AU366" s="82" t="str">
        <f ca="1">IF(    MAX(OFFSET(AL366,0,0,MATCH("-",AL366:AL$638,0))) = 0,"",
IFERROR(MAX(OFFSET(AL366,0,0,MATCH("-",AL366:AL$638,0))),""))</f>
        <v/>
      </c>
      <c r="AV366" s="82" t="str">
        <f ca="1">IF(    MAX(OFFSET(AM366,0,0,MATCH("-",AM366:AM$638,0))) = 0,"",
IFERROR(MAX(OFFSET(AM366,0,0,MATCH("-",AM366:AM$638,0))),""))</f>
        <v/>
      </c>
      <c r="AW366" s="82" t="str">
        <f ca="1">IF(    MAX(OFFSET(AN366,0,0,MATCH("-",AN366:AN$638,0))) = 0,"",
IFERROR(MAX(OFFSET(AN366,0,0,MATCH("-",AN366:AN$638,0))),""))</f>
        <v/>
      </c>
      <c r="AX366" s="82" t="str">
        <f ca="1">IF(    MAX(OFFSET(AO366,0,0,MATCH("-",AO366:AO$638,0))) = 0,"",
IFERROR(MAX(OFFSET(AO366,0,0,MATCH("-",AO366:AO$638,0))),""))</f>
        <v/>
      </c>
      <c r="AY366" s="82" t="str">
        <f ca="1">IF(    MAX(OFFSET(AP366,0,0,MATCH("-",AP366:AP$638,0))) = 0,"",
IFERROR(MAX(OFFSET(AP366,0,0,MATCH("-",AP366:AP$638,0))),""))</f>
        <v/>
      </c>
      <c r="AZ366" s="82" t="str">
        <f ca="1">IF(    MAX(OFFSET(AQ366,0,0,MATCH("-",AQ366:AQ$638,0))) = 0,"",
IFERROR(MAX(OFFSET(AQ366,0,0,MATCH("-",AQ366:AQ$638,0))),""))</f>
        <v/>
      </c>
      <c r="BA366" s="82" t="str">
        <f ca="1">IF(    MAX(OFFSET(AR366,0,0,MATCH("-",AR366:AR$638,0))) = 0,"",
IFERROR(MAX(OFFSET(AR366,0,0,MATCH("-",AR366:AR$638,0))),""))</f>
        <v/>
      </c>
      <c r="BB366" s="112">
        <f t="shared" ca="1" si="276"/>
        <v>-198</v>
      </c>
      <c r="BC366" s="111" t="str">
        <f t="shared" ca="1" si="277"/>
        <v>Radius</v>
      </c>
      <c r="BD366" s="112">
        <f t="shared" ca="1" si="278"/>
        <v>0</v>
      </c>
      <c r="BE366" s="111">
        <f t="shared" ca="1" si="279"/>
        <v>200</v>
      </c>
      <c r="BF366" s="113" t="e">
        <f t="shared" ca="1" si="280"/>
        <v>#VALUE!</v>
      </c>
      <c r="BG366" s="113" t="e">
        <f t="shared" ca="1" si="281"/>
        <v>#VALUE!</v>
      </c>
      <c r="BH366" s="112">
        <f t="shared" ca="1" si="282"/>
        <v>2000</v>
      </c>
      <c r="BI366" s="112">
        <f t="shared" ca="1" si="283"/>
        <v>200</v>
      </c>
      <c r="BJ366" s="157"/>
      <c r="BK366" s="157"/>
      <c r="BL366" s="158" t="str">
        <f>scriv!AI328</f>
        <v/>
      </c>
      <c r="BM366" s="157"/>
      <c r="BN366" s="157" t="str">
        <f t="shared" si="284"/>
        <v>node</v>
      </c>
      <c r="BO366" s="157"/>
      <c r="BP366" s="159">
        <f t="shared" ca="1" si="285"/>
        <v>0</v>
      </c>
      <c r="BQ366" s="159">
        <f t="shared" ca="1" si="286"/>
        <v>0</v>
      </c>
      <c r="BR366" s="159">
        <f t="shared" si="287"/>
        <v>1</v>
      </c>
      <c r="BS366" s="159" t="str">
        <f t="shared" si="288"/>
        <v>symbol</v>
      </c>
      <c r="BT366" s="157" t="str">
        <f ca="1">IF(scriv!V328&lt;&gt;"",scriv!V328,
IF(E366="",IFERROR(VLOOKUP(BL366,$AH$40:$BT$638,39,FALSE),$BT$36),
$BT$37))</f>
        <v>NodeSquare</v>
      </c>
      <c r="BU366" s="166">
        <f t="shared" ca="1" si="289"/>
        <v>2000</v>
      </c>
      <c r="BV366" s="166">
        <f t="shared" ca="1" si="290"/>
        <v>200</v>
      </c>
      <c r="BW366" s="166">
        <f t="shared" ca="1" si="291"/>
        <v>0</v>
      </c>
      <c r="BX366" s="166">
        <f t="shared" ca="1" si="292"/>
        <v>0</v>
      </c>
      <c r="BY366" s="180" t="str">
        <f t="shared" si="293"/>
        <v/>
      </c>
      <c r="BZ366" s="180" t="str">
        <f t="shared" si="294"/>
        <v/>
      </c>
      <c r="CA366" s="81" t="str">
        <f>IF(scriv!E328&lt;&gt;"",scriv!E328,"")</f>
        <v/>
      </c>
      <c r="CB366" s="82">
        <f t="shared" si="259"/>
        <v>0</v>
      </c>
      <c r="CC366" s="82">
        <f t="shared" si="295"/>
        <v>0</v>
      </c>
      <c r="CD366" s="82" t="str">
        <f t="shared" si="296"/>
        <v>-</v>
      </c>
      <c r="CE366" s="82" t="str">
        <f t="shared" si="297"/>
        <v>-</v>
      </c>
      <c r="CF366" s="82" t="str">
        <f t="shared" si="298"/>
        <v>-</v>
      </c>
      <c r="CG366" s="82" t="str">
        <f t="shared" si="299"/>
        <v>-</v>
      </c>
      <c r="CH366" s="82" t="str">
        <f t="shared" si="300"/>
        <v>-</v>
      </c>
      <c r="CI366" s="82" t="str">
        <f t="shared" si="301"/>
        <v>-</v>
      </c>
      <c r="CJ366" s="82" t="str">
        <f t="shared" si="302"/>
        <v>-</v>
      </c>
      <c r="CK366" s="82" t="str">
        <f t="shared" si="303"/>
        <v>-</v>
      </c>
    </row>
    <row r="367" spans="1:89" s="82" customFormat="1" ht="18" customHeight="1">
      <c r="A367" s="81" t="str">
        <f>scriv!AH329</f>
        <v/>
      </c>
      <c r="B367" s="81" t="str">
        <f>IF(scriv!D329&lt;&gt;"",scriv!D329,"")</f>
        <v/>
      </c>
      <c r="C367" s="81" t="str">
        <f>IF( scriv!AL329&lt;&gt;"", IF(D367&lt;&gt;"","connection ","")&amp;scriv!AL329,IF(D367&lt;&gt;"","connection",""))</f>
        <v/>
      </c>
      <c r="D367" s="82" t="str">
        <f>scriv!AJ329</f>
        <v/>
      </c>
      <c r="E367" s="82" t="str">
        <f>scriv!AK329</f>
        <v/>
      </c>
      <c r="F367" s="156">
        <f>ROW()</f>
        <v>367</v>
      </c>
      <c r="I367" s="81" t="str">
        <f>IF(scriv!AA329&lt;&gt;"",scriv!AA329,J367)</f>
        <v/>
      </c>
      <c r="J367" s="81" t="str">
        <f>IF(scriv!AB329&lt;&gt;"",scriv!AB329,"")</f>
        <v/>
      </c>
      <c r="K367" s="82" t="str">
        <f t="shared" si="260"/>
        <v>none</v>
      </c>
      <c r="L367" s="82" t="str">
        <f t="shared" si="261"/>
        <v>+++&amp;speakTT=</v>
      </c>
      <c r="M367" s="82" t="str">
        <f t="shared" si="258"/>
        <v>OpenClose</v>
      </c>
      <c r="N367" s="82" t="str">
        <f t="shared" si="262"/>
        <v/>
      </c>
      <c r="O367" s="119" t="str">
        <f t="shared" si="263"/>
        <v/>
      </c>
      <c r="P367" s="81" t="str">
        <f>IF(scriv!I329&lt;&gt;"",scriv!I329,"")</f>
        <v/>
      </c>
      <c r="Q367" s="81" t="str">
        <f>IF(scriv!J329&lt;&gt;"",scriv!J329,"")</f>
        <v/>
      </c>
      <c r="R367" s="81">
        <f>IF(scriv!K329&lt;&gt;"",scriv!K329,
IF(I367&lt;&gt;"",1,$R$36))</f>
        <v>0</v>
      </c>
      <c r="S367" s="81" t="str">
        <f>IF(scriv!L329&lt;&gt;"",scriv!L329,
IF(scriv!AB329&lt;&gt;"",$S$36,"none"))</f>
        <v>none</v>
      </c>
      <c r="T367" s="81" t="str">
        <f>IF(scriv!Q329&lt;&gt;"",scriv!Q329,"")</f>
        <v/>
      </c>
      <c r="U367" s="81" t="str">
        <f>IF(scriv!R329&lt;&gt;"",scriv!R329,"")</f>
        <v/>
      </c>
      <c r="V367" s="81" t="str">
        <f>IF(scriv!S329&lt;&gt;"",scriv!S329,"")</f>
        <v/>
      </c>
      <c r="W367" s="81" t="str">
        <f>IF(scriv!T329&lt;&gt;"",scriv!T329,"")</f>
        <v/>
      </c>
      <c r="X367" s="81" t="str">
        <f>IF($E367="",
( IF(scriv!AD329&lt;&gt;"", LEFT( scriv!AD329, FIND(",",scriv!AD329)-1) &amp; "=" &amp; $AH367 &amp; RIGHT( scriv!AD329, LEN(scriv!AD329) + 1 - FIND(",",scriv!AD329)),
  IF($X$36&lt;&gt;"",LEFT( X$36, FIND(",",X$36)-1) &amp; "=" &amp; $AH367 &amp; RIGHT( X$36, LEN(X$36) + 1 - FIND(",",X$36)),""))),
IF(scriv!M329&lt;&gt;"", LEFT( scriv!M329, FIND(",",scriv!M329)-1) &amp; "=" &amp; $AH367 &amp; RIGHT( scriv!M329, LEN(scriv!M329) + 1 - FIND(",",scriv!M329)),
LEFT( X$37, FIND(",",X$37)-1) &amp; "=" &amp; $AH367 &amp; RIGHT( X$37, LEN(X$37) + 1 - FIND(",",X$37))))</f>
        <v>fadeOn=,0.6</v>
      </c>
      <c r="Y367" s="81" t="str">
        <f>IF($E367="",
( IF(scriv!AE329&lt;&gt;"", LEFT( scriv!AE329, FIND(",",scriv!AE329)-1) &amp; "=" &amp; $AH367 &amp; RIGHT( scriv!AE329, LEN(scriv!AE329) + 1 - FIND(",",scriv!AE329)),
  IF($Y$36&lt;&gt;"",LEFT( Y$36, FIND(",",Y$36)-1) &amp; "=" &amp; $AH367 &amp; RIGHT( Y$36, LEN(Y$36) + 1 - FIND(",",Y$36)),""))),
IF(scriv!N329&lt;&gt;"", LEFT( scriv!N329, FIND(",",scriv!N329)-1) &amp; "=" &amp; $AH367 &amp; RIGHT( scriv!N329, LEN(scriv!N329) + 1 - FIND(",",scriv!N329)),
LEFT( Y$37, FIND(",",Y$37)-1) &amp; "=" &amp; $AH367 &amp; RIGHT( Y$37, LEN(Y$37) + 1 - FIND(",",Y$37))))</f>
        <v>fadeOff=,0.6</v>
      </c>
      <c r="Z367" s="81" t="str">
        <f>IF($E367="",
( IF(scriv!AF329&lt;&gt;"", LEFT( scriv!AF329, FIND(",",scriv!AF329)-1) &amp; "=" &amp; $AH367 &amp; RIGHT( scriv!AF329, LEN(scriv!AF329) + 1 - FIND(",",scriv!AF329)),
  IF($Z$36&lt;&gt;"",LEFT( Z$36, FIND(",",Z$36)-1) &amp; "=" &amp; $AH367 &amp; RIGHT( Z$36, LEN(Z$36) + 1 - FIND(",",Z$36)),""))),
IF(scriv!O329&lt;&gt;"", LEFT( scriv!O329, FIND(",",scriv!O329)-1) &amp; "=" &amp; $AH367 &amp; RIGHT( scriv!O329, LEN(scriv!O329) + 1 - FIND(",",scriv!O329)),
LEFT( Z$37, FIND(",",Z$37)-1) &amp; "=" &amp; $AH367 &amp; RIGHT( Z$37, LEN(Z$37) + 1 - FIND(",",Z$37))))</f>
        <v>drawOpen=,1.2</v>
      </c>
      <c r="AA367" s="81" t="str">
        <f>IF($E367="",
( IF(scriv!AG329&lt;&gt;"", LEFT( scriv!AG329, FIND(",",scriv!AG329)-1) &amp; "=" &amp; $AH367 &amp; RIGHT( scriv!AG329, LEN(scriv!AG329) + 1 - FIND(",",scriv!AG329)),
  IF($AA$36&lt;&gt;"",LEFT( AA$36, FIND(",",AA$36)-1) &amp; "=" &amp; $AH367 &amp; RIGHT( AA$36, LEN(AA$36) + 1 - FIND(",",AA$36)),""))),
IF(scriv!P329&lt;&gt;"", LEFT( scriv!P329, FIND(",",scriv!P329)-1) &amp; "=" &amp; $AH367 &amp; RIGHT( scriv!P329, LEN(scriv!P329) + 1 - FIND(",",scriv!P329)),
LEFT( AA$37, FIND(",",AA$37)-1) &amp; "=" &amp; $AH367 &amp; RIGHT( AA$37, LEN(AA$37) + 1 - FIND(",",AA$37))))</f>
        <v>drawClose=,1.2</v>
      </c>
      <c r="AB367" s="167" t="str">
        <f t="shared" si="257"/>
        <v>noTitle</v>
      </c>
      <c r="AC367" s="167"/>
      <c r="AD367" s="45"/>
      <c r="AE367" s="168"/>
      <c r="AF367" s="169">
        <f>IF(D367="",scriv!B329,"")</f>
        <v>0</v>
      </c>
      <c r="AG367" s="170" t="str">
        <f t="shared" si="264"/>
        <v/>
      </c>
      <c r="AH367" s="169" t="str">
        <f t="shared" si="265"/>
        <v/>
      </c>
      <c r="AI367" s="169" t="str">
        <f t="shared" si="266"/>
        <v/>
      </c>
      <c r="AJ367" s="86">
        <f>ROUNDDOWN( (LEN(scriv!B329)+1) / 2, 0 )</f>
        <v>0</v>
      </c>
      <c r="AK367" s="82">
        <f t="shared" si="267"/>
        <v>0</v>
      </c>
      <c r="AL367" s="82" t="str">
        <f t="shared" si="268"/>
        <v>-</v>
      </c>
      <c r="AM367" s="82" t="str">
        <f t="shared" si="269"/>
        <v>-</v>
      </c>
      <c r="AN367" s="82" t="str">
        <f t="shared" si="270"/>
        <v>-</v>
      </c>
      <c r="AO367" s="82" t="str">
        <f t="shared" si="271"/>
        <v>-</v>
      </c>
      <c r="AP367" s="82" t="str">
        <f t="shared" si="272"/>
        <v>-</v>
      </c>
      <c r="AQ367" s="82" t="str">
        <f t="shared" si="273"/>
        <v>-</v>
      </c>
      <c r="AR367" s="82" t="str">
        <f t="shared" si="274"/>
        <v>-</v>
      </c>
      <c r="AT367" s="82">
        <f t="shared" si="275"/>
        <v>10</v>
      </c>
      <c r="AU367" s="82" t="str">
        <f ca="1">IF(    MAX(OFFSET(AL367,0,0,MATCH("-",AL367:AL$638,0))) = 0,"",
IFERROR(MAX(OFFSET(AL367,0,0,MATCH("-",AL367:AL$638,0))),""))</f>
        <v/>
      </c>
      <c r="AV367" s="82" t="str">
        <f ca="1">IF(    MAX(OFFSET(AM367,0,0,MATCH("-",AM367:AM$638,0))) = 0,"",
IFERROR(MAX(OFFSET(AM367,0,0,MATCH("-",AM367:AM$638,0))),""))</f>
        <v/>
      </c>
      <c r="AW367" s="82" t="str">
        <f ca="1">IF(    MAX(OFFSET(AN367,0,0,MATCH("-",AN367:AN$638,0))) = 0,"",
IFERROR(MAX(OFFSET(AN367,0,0,MATCH("-",AN367:AN$638,0))),""))</f>
        <v/>
      </c>
      <c r="AX367" s="82" t="str">
        <f ca="1">IF(    MAX(OFFSET(AO367,0,0,MATCH("-",AO367:AO$638,0))) = 0,"",
IFERROR(MAX(OFFSET(AO367,0,0,MATCH("-",AO367:AO$638,0))),""))</f>
        <v/>
      </c>
      <c r="AY367" s="82" t="str">
        <f ca="1">IF(    MAX(OFFSET(AP367,0,0,MATCH("-",AP367:AP$638,0))) = 0,"",
IFERROR(MAX(OFFSET(AP367,0,0,MATCH("-",AP367:AP$638,0))),""))</f>
        <v/>
      </c>
      <c r="AZ367" s="82" t="str">
        <f ca="1">IF(    MAX(OFFSET(AQ367,0,0,MATCH("-",AQ367:AQ$638,0))) = 0,"",
IFERROR(MAX(OFFSET(AQ367,0,0,MATCH("-",AQ367:AQ$638,0))),""))</f>
        <v/>
      </c>
      <c r="BA367" s="82" t="str">
        <f ca="1">IF(    MAX(OFFSET(AR367,0,0,MATCH("-",AR367:AR$638,0))) = 0,"",
IFERROR(MAX(OFFSET(AR367,0,0,MATCH("-",AR367:AR$638,0))),""))</f>
        <v/>
      </c>
      <c r="BB367" s="112">
        <f t="shared" ca="1" si="276"/>
        <v>-198</v>
      </c>
      <c r="BC367" s="111" t="str">
        <f t="shared" ca="1" si="277"/>
        <v>Radius</v>
      </c>
      <c r="BD367" s="112">
        <f t="shared" ca="1" si="278"/>
        <v>0</v>
      </c>
      <c r="BE367" s="111">
        <f t="shared" ca="1" si="279"/>
        <v>200</v>
      </c>
      <c r="BF367" s="113" t="e">
        <f t="shared" ca="1" si="280"/>
        <v>#VALUE!</v>
      </c>
      <c r="BG367" s="113" t="e">
        <f t="shared" ca="1" si="281"/>
        <v>#VALUE!</v>
      </c>
      <c r="BH367" s="112">
        <f t="shared" ca="1" si="282"/>
        <v>2000</v>
      </c>
      <c r="BI367" s="112">
        <f t="shared" ca="1" si="283"/>
        <v>200</v>
      </c>
      <c r="BJ367" s="157"/>
      <c r="BK367" s="157"/>
      <c r="BL367" s="158" t="str">
        <f>scriv!AI329</f>
        <v/>
      </c>
      <c r="BM367" s="157"/>
      <c r="BN367" s="157" t="str">
        <f t="shared" si="284"/>
        <v>node</v>
      </c>
      <c r="BO367" s="157"/>
      <c r="BP367" s="159">
        <f t="shared" ca="1" si="285"/>
        <v>0</v>
      </c>
      <c r="BQ367" s="159">
        <f t="shared" ca="1" si="286"/>
        <v>0</v>
      </c>
      <c r="BR367" s="159">
        <f t="shared" si="287"/>
        <v>1</v>
      </c>
      <c r="BS367" s="159" t="str">
        <f t="shared" si="288"/>
        <v>symbol</v>
      </c>
      <c r="BT367" s="157" t="str">
        <f ca="1">IF(scriv!V329&lt;&gt;"",scriv!V329,
IF(E367="",IFERROR(VLOOKUP(BL367,$AH$40:$BT$638,39,FALSE),$BT$36),
$BT$37))</f>
        <v>NodeSquare</v>
      </c>
      <c r="BU367" s="166">
        <f t="shared" ca="1" si="289"/>
        <v>2000</v>
      </c>
      <c r="BV367" s="166">
        <f t="shared" ca="1" si="290"/>
        <v>200</v>
      </c>
      <c r="BW367" s="166">
        <f t="shared" ca="1" si="291"/>
        <v>0</v>
      </c>
      <c r="BX367" s="166">
        <f t="shared" ca="1" si="292"/>
        <v>0</v>
      </c>
      <c r="BY367" s="180" t="str">
        <f t="shared" si="293"/>
        <v/>
      </c>
      <c r="BZ367" s="180" t="str">
        <f t="shared" si="294"/>
        <v/>
      </c>
      <c r="CA367" s="81" t="str">
        <f>IF(scriv!E329&lt;&gt;"",scriv!E329,"")</f>
        <v/>
      </c>
      <c r="CB367" s="82">
        <f t="shared" si="259"/>
        <v>0</v>
      </c>
      <c r="CC367" s="82">
        <f t="shared" si="295"/>
        <v>0</v>
      </c>
      <c r="CD367" s="82" t="str">
        <f t="shared" si="296"/>
        <v>-</v>
      </c>
      <c r="CE367" s="82" t="str">
        <f t="shared" si="297"/>
        <v>-</v>
      </c>
      <c r="CF367" s="82" t="str">
        <f t="shared" si="298"/>
        <v>-</v>
      </c>
      <c r="CG367" s="82" t="str">
        <f t="shared" si="299"/>
        <v>-</v>
      </c>
      <c r="CH367" s="82" t="str">
        <f t="shared" si="300"/>
        <v>-</v>
      </c>
      <c r="CI367" s="82" t="str">
        <f t="shared" si="301"/>
        <v>-</v>
      </c>
      <c r="CJ367" s="82" t="str">
        <f t="shared" si="302"/>
        <v>-</v>
      </c>
      <c r="CK367" s="82" t="str">
        <f t="shared" si="303"/>
        <v>-</v>
      </c>
    </row>
    <row r="368" spans="1:89" s="82" customFormat="1" ht="18" customHeight="1">
      <c r="A368" s="81" t="str">
        <f>scriv!AH330</f>
        <v/>
      </c>
      <c r="B368" s="81" t="str">
        <f>IF(scriv!D330&lt;&gt;"",scriv!D330,"")</f>
        <v/>
      </c>
      <c r="C368" s="81" t="str">
        <f>IF( scriv!AL330&lt;&gt;"", IF(D368&lt;&gt;"","connection ","")&amp;scriv!AL330,IF(D368&lt;&gt;"","connection",""))</f>
        <v/>
      </c>
      <c r="D368" s="82" t="str">
        <f>scriv!AJ330</f>
        <v/>
      </c>
      <c r="E368" s="82" t="str">
        <f>scriv!AK330</f>
        <v/>
      </c>
      <c r="F368" s="156">
        <f>ROW()</f>
        <v>368</v>
      </c>
      <c r="I368" s="81" t="str">
        <f>IF(scriv!AA330&lt;&gt;"",scriv!AA330,J368)</f>
        <v/>
      </c>
      <c r="J368" s="81" t="str">
        <f>IF(scriv!AB330&lt;&gt;"",scriv!AB330,"")</f>
        <v/>
      </c>
      <c r="K368" s="82" t="str">
        <f t="shared" si="260"/>
        <v>none</v>
      </c>
      <c r="L368" s="82" t="str">
        <f t="shared" si="261"/>
        <v>+++&amp;speakTT=</v>
      </c>
      <c r="M368" s="82" t="str">
        <f t="shared" si="258"/>
        <v>OpenClose</v>
      </c>
      <c r="N368" s="82" t="str">
        <f t="shared" si="262"/>
        <v/>
      </c>
      <c r="O368" s="119" t="str">
        <f t="shared" si="263"/>
        <v/>
      </c>
      <c r="P368" s="81" t="str">
        <f>IF(scriv!I330&lt;&gt;"",scriv!I330,"")</f>
        <v/>
      </c>
      <c r="Q368" s="81" t="str">
        <f>IF(scriv!J330&lt;&gt;"",scriv!J330,"")</f>
        <v/>
      </c>
      <c r="R368" s="81">
        <f>IF(scriv!K330&lt;&gt;"",scriv!K330,
IF(I368&lt;&gt;"",1,$R$36))</f>
        <v>0</v>
      </c>
      <c r="S368" s="81" t="str">
        <f>IF(scriv!L330&lt;&gt;"",scriv!L330,
IF(scriv!AB330&lt;&gt;"",$S$36,"none"))</f>
        <v>none</v>
      </c>
      <c r="T368" s="81" t="str">
        <f>IF(scriv!Q330&lt;&gt;"",scriv!Q330,"")</f>
        <v/>
      </c>
      <c r="U368" s="81" t="str">
        <f>IF(scriv!R330&lt;&gt;"",scriv!R330,"")</f>
        <v/>
      </c>
      <c r="V368" s="81" t="str">
        <f>IF(scriv!S330&lt;&gt;"",scriv!S330,"")</f>
        <v/>
      </c>
      <c r="W368" s="81" t="str">
        <f>IF(scriv!T330&lt;&gt;"",scriv!T330,"")</f>
        <v/>
      </c>
      <c r="X368" s="81" t="str">
        <f>IF($E368="",
( IF(scriv!AD330&lt;&gt;"", LEFT( scriv!AD330, FIND(",",scriv!AD330)-1) &amp; "=" &amp; $AH368 &amp; RIGHT( scriv!AD330, LEN(scriv!AD330) + 1 - FIND(",",scriv!AD330)),
  IF($X$36&lt;&gt;"",LEFT( X$36, FIND(",",X$36)-1) &amp; "=" &amp; $AH368 &amp; RIGHT( X$36, LEN(X$36) + 1 - FIND(",",X$36)),""))),
IF(scriv!M330&lt;&gt;"", LEFT( scriv!M330, FIND(",",scriv!M330)-1) &amp; "=" &amp; $AH368 &amp; RIGHT( scriv!M330, LEN(scriv!M330) + 1 - FIND(",",scriv!M330)),
LEFT( X$37, FIND(",",X$37)-1) &amp; "=" &amp; $AH368 &amp; RIGHT( X$37, LEN(X$37) + 1 - FIND(",",X$37))))</f>
        <v>fadeOn=,0.6</v>
      </c>
      <c r="Y368" s="81" t="str">
        <f>IF($E368="",
( IF(scriv!AE330&lt;&gt;"", LEFT( scriv!AE330, FIND(",",scriv!AE330)-1) &amp; "=" &amp; $AH368 &amp; RIGHT( scriv!AE330, LEN(scriv!AE330) + 1 - FIND(",",scriv!AE330)),
  IF($Y$36&lt;&gt;"",LEFT( Y$36, FIND(",",Y$36)-1) &amp; "=" &amp; $AH368 &amp; RIGHT( Y$36, LEN(Y$36) + 1 - FIND(",",Y$36)),""))),
IF(scriv!N330&lt;&gt;"", LEFT( scriv!N330, FIND(",",scriv!N330)-1) &amp; "=" &amp; $AH368 &amp; RIGHT( scriv!N330, LEN(scriv!N330) + 1 - FIND(",",scriv!N330)),
LEFT( Y$37, FIND(",",Y$37)-1) &amp; "=" &amp; $AH368 &amp; RIGHT( Y$37, LEN(Y$37) + 1 - FIND(",",Y$37))))</f>
        <v>fadeOff=,0.6</v>
      </c>
      <c r="Z368" s="81" t="str">
        <f>IF($E368="",
( IF(scriv!AF330&lt;&gt;"", LEFT( scriv!AF330, FIND(",",scriv!AF330)-1) &amp; "=" &amp; $AH368 &amp; RIGHT( scriv!AF330, LEN(scriv!AF330) + 1 - FIND(",",scriv!AF330)),
  IF($Z$36&lt;&gt;"",LEFT( Z$36, FIND(",",Z$36)-1) &amp; "=" &amp; $AH368 &amp; RIGHT( Z$36, LEN(Z$36) + 1 - FIND(",",Z$36)),""))),
IF(scriv!O330&lt;&gt;"", LEFT( scriv!O330, FIND(",",scriv!O330)-1) &amp; "=" &amp; $AH368 &amp; RIGHT( scriv!O330, LEN(scriv!O330) + 1 - FIND(",",scriv!O330)),
LEFT( Z$37, FIND(",",Z$37)-1) &amp; "=" &amp; $AH368 &amp; RIGHT( Z$37, LEN(Z$37) + 1 - FIND(",",Z$37))))</f>
        <v>drawOpen=,1.2</v>
      </c>
      <c r="AA368" s="81" t="str">
        <f>IF($E368="",
( IF(scriv!AG330&lt;&gt;"", LEFT( scriv!AG330, FIND(",",scriv!AG330)-1) &amp; "=" &amp; $AH368 &amp; RIGHT( scriv!AG330, LEN(scriv!AG330) + 1 - FIND(",",scriv!AG330)),
  IF($AA$36&lt;&gt;"",LEFT( AA$36, FIND(",",AA$36)-1) &amp; "=" &amp; $AH368 &amp; RIGHT( AA$36, LEN(AA$36) + 1 - FIND(",",AA$36)),""))),
IF(scriv!P330&lt;&gt;"", LEFT( scriv!P330, FIND(",",scriv!P330)-1) &amp; "=" &amp; $AH368 &amp; RIGHT( scriv!P330, LEN(scriv!P330) + 1 - FIND(",",scriv!P330)),
LEFT( AA$37, FIND(",",AA$37)-1) &amp; "=" &amp; $AH368 &amp; RIGHT( AA$37, LEN(AA$37) + 1 - FIND(",",AA$37))))</f>
        <v>drawClose=,1.2</v>
      </c>
      <c r="AB368" s="167" t="str">
        <f t="shared" si="257"/>
        <v>noTitle</v>
      </c>
      <c r="AC368" s="167"/>
      <c r="AD368" s="45"/>
      <c r="AE368" s="168"/>
      <c r="AF368" s="169">
        <f>IF(D368="",scriv!B330,"")</f>
        <v>0</v>
      </c>
      <c r="AG368" s="170" t="str">
        <f t="shared" si="264"/>
        <v/>
      </c>
      <c r="AH368" s="169" t="str">
        <f t="shared" si="265"/>
        <v/>
      </c>
      <c r="AI368" s="169" t="str">
        <f t="shared" si="266"/>
        <v/>
      </c>
      <c r="AJ368" s="86">
        <f>ROUNDDOWN( (LEN(scriv!B330)+1) / 2, 0 )</f>
        <v>0</v>
      </c>
      <c r="AK368" s="82">
        <f t="shared" si="267"/>
        <v>0</v>
      </c>
      <c r="AL368" s="82" t="str">
        <f t="shared" si="268"/>
        <v>-</v>
      </c>
      <c r="AM368" s="82" t="str">
        <f t="shared" si="269"/>
        <v>-</v>
      </c>
      <c r="AN368" s="82" t="str">
        <f t="shared" si="270"/>
        <v>-</v>
      </c>
      <c r="AO368" s="82" t="str">
        <f t="shared" si="271"/>
        <v>-</v>
      </c>
      <c r="AP368" s="82" t="str">
        <f t="shared" si="272"/>
        <v>-</v>
      </c>
      <c r="AQ368" s="82" t="str">
        <f t="shared" si="273"/>
        <v>-</v>
      </c>
      <c r="AR368" s="82" t="str">
        <f t="shared" si="274"/>
        <v>-</v>
      </c>
      <c r="AT368" s="82">
        <f t="shared" si="275"/>
        <v>10</v>
      </c>
      <c r="AU368" s="82" t="str">
        <f ca="1">IF(    MAX(OFFSET(AL368,0,0,MATCH("-",AL368:AL$638,0))) = 0,"",
IFERROR(MAX(OFFSET(AL368,0,0,MATCH("-",AL368:AL$638,0))),""))</f>
        <v/>
      </c>
      <c r="AV368" s="82" t="str">
        <f ca="1">IF(    MAX(OFFSET(AM368,0,0,MATCH("-",AM368:AM$638,0))) = 0,"",
IFERROR(MAX(OFFSET(AM368,0,0,MATCH("-",AM368:AM$638,0))),""))</f>
        <v/>
      </c>
      <c r="AW368" s="82" t="str">
        <f ca="1">IF(    MAX(OFFSET(AN368,0,0,MATCH("-",AN368:AN$638,0))) = 0,"",
IFERROR(MAX(OFFSET(AN368,0,0,MATCH("-",AN368:AN$638,0))),""))</f>
        <v/>
      </c>
      <c r="AX368" s="82" t="str">
        <f ca="1">IF(    MAX(OFFSET(AO368,0,0,MATCH("-",AO368:AO$638,0))) = 0,"",
IFERROR(MAX(OFFSET(AO368,0,0,MATCH("-",AO368:AO$638,0))),""))</f>
        <v/>
      </c>
      <c r="AY368" s="82" t="str">
        <f ca="1">IF(    MAX(OFFSET(AP368,0,0,MATCH("-",AP368:AP$638,0))) = 0,"",
IFERROR(MAX(OFFSET(AP368,0,0,MATCH("-",AP368:AP$638,0))),""))</f>
        <v/>
      </c>
      <c r="AZ368" s="82" t="str">
        <f ca="1">IF(    MAX(OFFSET(AQ368,0,0,MATCH("-",AQ368:AQ$638,0))) = 0,"",
IFERROR(MAX(OFFSET(AQ368,0,0,MATCH("-",AQ368:AQ$638,0))),""))</f>
        <v/>
      </c>
      <c r="BA368" s="82" t="str">
        <f ca="1">IF(    MAX(OFFSET(AR368,0,0,MATCH("-",AR368:AR$638,0))) = 0,"",
IFERROR(MAX(OFFSET(AR368,0,0,MATCH("-",AR368:AR$638,0))),""))</f>
        <v/>
      </c>
      <c r="BB368" s="112">
        <f t="shared" ca="1" si="276"/>
        <v>-198</v>
      </c>
      <c r="BC368" s="111" t="str">
        <f t="shared" ca="1" si="277"/>
        <v>Radius</v>
      </c>
      <c r="BD368" s="112">
        <f t="shared" ca="1" si="278"/>
        <v>0</v>
      </c>
      <c r="BE368" s="111">
        <f t="shared" ca="1" si="279"/>
        <v>200</v>
      </c>
      <c r="BF368" s="113" t="e">
        <f t="shared" ca="1" si="280"/>
        <v>#VALUE!</v>
      </c>
      <c r="BG368" s="113" t="e">
        <f t="shared" ca="1" si="281"/>
        <v>#VALUE!</v>
      </c>
      <c r="BH368" s="112">
        <f t="shared" ca="1" si="282"/>
        <v>2000</v>
      </c>
      <c r="BI368" s="112">
        <f t="shared" ca="1" si="283"/>
        <v>200</v>
      </c>
      <c r="BJ368" s="157"/>
      <c r="BK368" s="157"/>
      <c r="BL368" s="158" t="str">
        <f>scriv!AI330</f>
        <v/>
      </c>
      <c r="BM368" s="157"/>
      <c r="BN368" s="157" t="str">
        <f t="shared" si="284"/>
        <v>node</v>
      </c>
      <c r="BO368" s="157"/>
      <c r="BP368" s="159">
        <f t="shared" ca="1" si="285"/>
        <v>0</v>
      </c>
      <c r="BQ368" s="159">
        <f t="shared" ca="1" si="286"/>
        <v>0</v>
      </c>
      <c r="BR368" s="159">
        <f t="shared" si="287"/>
        <v>1</v>
      </c>
      <c r="BS368" s="159" t="str">
        <f t="shared" si="288"/>
        <v>symbol</v>
      </c>
      <c r="BT368" s="157" t="str">
        <f ca="1">IF(scriv!V330&lt;&gt;"",scriv!V330,
IF(E368="",IFERROR(VLOOKUP(BL368,$AH$40:$BT$638,39,FALSE),$BT$36),
$BT$37))</f>
        <v>NodeSquare</v>
      </c>
      <c r="BU368" s="166">
        <f t="shared" ca="1" si="289"/>
        <v>2000</v>
      </c>
      <c r="BV368" s="166">
        <f t="shared" ca="1" si="290"/>
        <v>200</v>
      </c>
      <c r="BW368" s="166">
        <f t="shared" ca="1" si="291"/>
        <v>0</v>
      </c>
      <c r="BX368" s="166">
        <f t="shared" ca="1" si="292"/>
        <v>0</v>
      </c>
      <c r="BY368" s="180" t="str">
        <f t="shared" si="293"/>
        <v/>
      </c>
      <c r="BZ368" s="180" t="str">
        <f t="shared" si="294"/>
        <v/>
      </c>
      <c r="CA368" s="81" t="str">
        <f>IF(scriv!E330&lt;&gt;"",scriv!E330,"")</f>
        <v/>
      </c>
      <c r="CB368" s="82">
        <f t="shared" si="259"/>
        <v>0</v>
      </c>
      <c r="CC368" s="82">
        <f t="shared" si="295"/>
        <v>0</v>
      </c>
      <c r="CD368" s="82" t="str">
        <f t="shared" si="296"/>
        <v>-</v>
      </c>
      <c r="CE368" s="82" t="str">
        <f t="shared" si="297"/>
        <v>-</v>
      </c>
      <c r="CF368" s="82" t="str">
        <f t="shared" si="298"/>
        <v>-</v>
      </c>
      <c r="CG368" s="82" t="str">
        <f t="shared" si="299"/>
        <v>-</v>
      </c>
      <c r="CH368" s="82" t="str">
        <f t="shared" si="300"/>
        <v>-</v>
      </c>
      <c r="CI368" s="82" t="str">
        <f t="shared" si="301"/>
        <v>-</v>
      </c>
      <c r="CJ368" s="82" t="str">
        <f t="shared" si="302"/>
        <v>-</v>
      </c>
      <c r="CK368" s="82" t="str">
        <f t="shared" si="303"/>
        <v>-</v>
      </c>
    </row>
    <row r="369" spans="1:89" s="82" customFormat="1" ht="18" customHeight="1">
      <c r="A369" s="81" t="str">
        <f>scriv!AH331</f>
        <v/>
      </c>
      <c r="B369" s="81" t="str">
        <f>IF(scriv!D331&lt;&gt;"",scriv!D331,"")</f>
        <v/>
      </c>
      <c r="C369" s="81" t="str">
        <f>IF( scriv!AL331&lt;&gt;"", IF(D369&lt;&gt;"","connection ","")&amp;scriv!AL331,IF(D369&lt;&gt;"","connection",""))</f>
        <v/>
      </c>
      <c r="D369" s="82" t="str">
        <f>scriv!AJ331</f>
        <v/>
      </c>
      <c r="E369" s="82" t="str">
        <f>scriv!AK331</f>
        <v/>
      </c>
      <c r="F369" s="156">
        <f>ROW()</f>
        <v>369</v>
      </c>
      <c r="I369" s="81" t="str">
        <f>IF(scriv!AA331&lt;&gt;"",scriv!AA331,J369)</f>
        <v/>
      </c>
      <c r="J369" s="81" t="str">
        <f>IF(scriv!AB331&lt;&gt;"",scriv!AB331,"")</f>
        <v/>
      </c>
      <c r="K369" s="82" t="str">
        <f t="shared" si="260"/>
        <v>none</v>
      </c>
      <c r="L369" s="82" t="str">
        <f t="shared" si="261"/>
        <v>+++&amp;speakTT=</v>
      </c>
      <c r="M369" s="82" t="str">
        <f t="shared" si="258"/>
        <v>OpenClose</v>
      </c>
      <c r="N369" s="82" t="str">
        <f t="shared" si="262"/>
        <v/>
      </c>
      <c r="O369" s="119" t="str">
        <f t="shared" si="263"/>
        <v/>
      </c>
      <c r="P369" s="81" t="str">
        <f>IF(scriv!I331&lt;&gt;"",scriv!I331,"")</f>
        <v/>
      </c>
      <c r="Q369" s="81" t="str">
        <f>IF(scriv!J331&lt;&gt;"",scriv!J331,"")</f>
        <v/>
      </c>
      <c r="R369" s="81">
        <f>IF(scriv!K331&lt;&gt;"",scriv!K331,
IF(I369&lt;&gt;"",1,$R$36))</f>
        <v>0</v>
      </c>
      <c r="S369" s="81" t="str">
        <f>IF(scriv!L331&lt;&gt;"",scriv!L331,
IF(scriv!AB331&lt;&gt;"",$S$36,"none"))</f>
        <v>none</v>
      </c>
      <c r="T369" s="81" t="str">
        <f>IF(scriv!Q331&lt;&gt;"",scriv!Q331,"")</f>
        <v/>
      </c>
      <c r="U369" s="81" t="str">
        <f>IF(scriv!R331&lt;&gt;"",scriv!R331,"")</f>
        <v/>
      </c>
      <c r="V369" s="81" t="str">
        <f>IF(scriv!S331&lt;&gt;"",scriv!S331,"")</f>
        <v/>
      </c>
      <c r="W369" s="81" t="str">
        <f>IF(scriv!T331&lt;&gt;"",scriv!T331,"")</f>
        <v/>
      </c>
      <c r="X369" s="81" t="str">
        <f>IF($E369="",
( IF(scriv!AD331&lt;&gt;"", LEFT( scriv!AD331, FIND(",",scriv!AD331)-1) &amp; "=" &amp; $AH369 &amp; RIGHT( scriv!AD331, LEN(scriv!AD331) + 1 - FIND(",",scriv!AD331)),
  IF($X$36&lt;&gt;"",LEFT( X$36, FIND(",",X$36)-1) &amp; "=" &amp; $AH369 &amp; RIGHT( X$36, LEN(X$36) + 1 - FIND(",",X$36)),""))),
IF(scriv!M331&lt;&gt;"", LEFT( scriv!M331, FIND(",",scriv!M331)-1) &amp; "=" &amp; $AH369 &amp; RIGHT( scriv!M331, LEN(scriv!M331) + 1 - FIND(",",scriv!M331)),
LEFT( X$37, FIND(",",X$37)-1) &amp; "=" &amp; $AH369 &amp; RIGHT( X$37, LEN(X$37) + 1 - FIND(",",X$37))))</f>
        <v>fadeOn=,0.6</v>
      </c>
      <c r="Y369" s="81" t="str">
        <f>IF($E369="",
( IF(scriv!AE331&lt;&gt;"", LEFT( scriv!AE331, FIND(",",scriv!AE331)-1) &amp; "=" &amp; $AH369 &amp; RIGHT( scriv!AE331, LEN(scriv!AE331) + 1 - FIND(",",scriv!AE331)),
  IF($Y$36&lt;&gt;"",LEFT( Y$36, FIND(",",Y$36)-1) &amp; "=" &amp; $AH369 &amp; RIGHT( Y$36, LEN(Y$36) + 1 - FIND(",",Y$36)),""))),
IF(scriv!N331&lt;&gt;"", LEFT( scriv!N331, FIND(",",scriv!N331)-1) &amp; "=" &amp; $AH369 &amp; RIGHT( scriv!N331, LEN(scriv!N331) + 1 - FIND(",",scriv!N331)),
LEFT( Y$37, FIND(",",Y$37)-1) &amp; "=" &amp; $AH369 &amp; RIGHT( Y$37, LEN(Y$37) + 1 - FIND(",",Y$37))))</f>
        <v>fadeOff=,0.6</v>
      </c>
      <c r="Z369" s="81" t="str">
        <f>IF($E369="",
( IF(scriv!AF331&lt;&gt;"", LEFT( scriv!AF331, FIND(",",scriv!AF331)-1) &amp; "=" &amp; $AH369 &amp; RIGHT( scriv!AF331, LEN(scriv!AF331) + 1 - FIND(",",scriv!AF331)),
  IF($Z$36&lt;&gt;"",LEFT( Z$36, FIND(",",Z$36)-1) &amp; "=" &amp; $AH369 &amp; RIGHT( Z$36, LEN(Z$36) + 1 - FIND(",",Z$36)),""))),
IF(scriv!O331&lt;&gt;"", LEFT( scriv!O331, FIND(",",scriv!O331)-1) &amp; "=" &amp; $AH369 &amp; RIGHT( scriv!O331, LEN(scriv!O331) + 1 - FIND(",",scriv!O331)),
LEFT( Z$37, FIND(",",Z$37)-1) &amp; "=" &amp; $AH369 &amp; RIGHT( Z$37, LEN(Z$37) + 1 - FIND(",",Z$37))))</f>
        <v>drawOpen=,1.2</v>
      </c>
      <c r="AA369" s="81" t="str">
        <f>IF($E369="",
( IF(scriv!AG331&lt;&gt;"", LEFT( scriv!AG331, FIND(",",scriv!AG331)-1) &amp; "=" &amp; $AH369 &amp; RIGHT( scriv!AG331, LEN(scriv!AG331) + 1 - FIND(",",scriv!AG331)),
  IF($AA$36&lt;&gt;"",LEFT( AA$36, FIND(",",AA$36)-1) &amp; "=" &amp; $AH369 &amp; RIGHT( AA$36, LEN(AA$36) + 1 - FIND(",",AA$36)),""))),
IF(scriv!P331&lt;&gt;"", LEFT( scriv!P331, FIND(",",scriv!P331)-1) &amp; "=" &amp; $AH369 &amp; RIGHT( scriv!P331, LEN(scriv!P331) + 1 - FIND(",",scriv!P331)),
LEFT( AA$37, FIND(",",AA$37)-1) &amp; "=" &amp; $AH369 &amp; RIGHT( AA$37, LEN(AA$37) + 1 - FIND(",",AA$37))))</f>
        <v>drawClose=,1.2</v>
      </c>
      <c r="AB369" s="167" t="str">
        <f t="shared" si="257"/>
        <v>noTitle</v>
      </c>
      <c r="AC369" s="167"/>
      <c r="AD369" s="45"/>
      <c r="AE369" s="168"/>
      <c r="AF369" s="169">
        <f>IF(D369="",scriv!B331,"")</f>
        <v>0</v>
      </c>
      <c r="AG369" s="170" t="str">
        <f t="shared" si="264"/>
        <v/>
      </c>
      <c r="AH369" s="169" t="str">
        <f t="shared" si="265"/>
        <v/>
      </c>
      <c r="AI369" s="169" t="str">
        <f t="shared" si="266"/>
        <v/>
      </c>
      <c r="AJ369" s="86">
        <f>ROUNDDOWN( (LEN(scriv!B331)+1) / 2, 0 )</f>
        <v>0</v>
      </c>
      <c r="AK369" s="82">
        <f t="shared" si="267"/>
        <v>0</v>
      </c>
      <c r="AL369" s="82" t="str">
        <f t="shared" si="268"/>
        <v>-</v>
      </c>
      <c r="AM369" s="82" t="str">
        <f t="shared" si="269"/>
        <v>-</v>
      </c>
      <c r="AN369" s="82" t="str">
        <f t="shared" si="270"/>
        <v>-</v>
      </c>
      <c r="AO369" s="82" t="str">
        <f t="shared" si="271"/>
        <v>-</v>
      </c>
      <c r="AP369" s="82" t="str">
        <f t="shared" si="272"/>
        <v>-</v>
      </c>
      <c r="AQ369" s="82" t="str">
        <f t="shared" si="273"/>
        <v>-</v>
      </c>
      <c r="AR369" s="82" t="str">
        <f t="shared" si="274"/>
        <v>-</v>
      </c>
      <c r="AT369" s="82">
        <f t="shared" si="275"/>
        <v>10</v>
      </c>
      <c r="AU369" s="82" t="str">
        <f ca="1">IF(    MAX(OFFSET(AL369,0,0,MATCH("-",AL369:AL$638,0))) = 0,"",
IFERROR(MAX(OFFSET(AL369,0,0,MATCH("-",AL369:AL$638,0))),""))</f>
        <v/>
      </c>
      <c r="AV369" s="82" t="str">
        <f ca="1">IF(    MAX(OFFSET(AM369,0,0,MATCH("-",AM369:AM$638,0))) = 0,"",
IFERROR(MAX(OFFSET(AM369,0,0,MATCH("-",AM369:AM$638,0))),""))</f>
        <v/>
      </c>
      <c r="AW369" s="82" t="str">
        <f ca="1">IF(    MAX(OFFSET(AN369,0,0,MATCH("-",AN369:AN$638,0))) = 0,"",
IFERROR(MAX(OFFSET(AN369,0,0,MATCH("-",AN369:AN$638,0))),""))</f>
        <v/>
      </c>
      <c r="AX369" s="82" t="str">
        <f ca="1">IF(    MAX(OFFSET(AO369,0,0,MATCH("-",AO369:AO$638,0))) = 0,"",
IFERROR(MAX(OFFSET(AO369,0,0,MATCH("-",AO369:AO$638,0))),""))</f>
        <v/>
      </c>
      <c r="AY369" s="82" t="str">
        <f ca="1">IF(    MAX(OFFSET(AP369,0,0,MATCH("-",AP369:AP$638,0))) = 0,"",
IFERROR(MAX(OFFSET(AP369,0,0,MATCH("-",AP369:AP$638,0))),""))</f>
        <v/>
      </c>
      <c r="AZ369" s="82" t="str">
        <f ca="1">IF(    MAX(OFFSET(AQ369,0,0,MATCH("-",AQ369:AQ$638,0))) = 0,"",
IFERROR(MAX(OFFSET(AQ369,0,0,MATCH("-",AQ369:AQ$638,0))),""))</f>
        <v/>
      </c>
      <c r="BA369" s="82" t="str">
        <f ca="1">IF(    MAX(OFFSET(AR369,0,0,MATCH("-",AR369:AR$638,0))) = 0,"",
IFERROR(MAX(OFFSET(AR369,0,0,MATCH("-",AR369:AR$638,0))),""))</f>
        <v/>
      </c>
      <c r="BB369" s="112">
        <f t="shared" ca="1" si="276"/>
        <v>-198</v>
      </c>
      <c r="BC369" s="111" t="str">
        <f t="shared" ca="1" si="277"/>
        <v>Radius</v>
      </c>
      <c r="BD369" s="112">
        <f t="shared" ca="1" si="278"/>
        <v>0</v>
      </c>
      <c r="BE369" s="111">
        <f t="shared" ca="1" si="279"/>
        <v>200</v>
      </c>
      <c r="BF369" s="113" t="e">
        <f t="shared" ca="1" si="280"/>
        <v>#VALUE!</v>
      </c>
      <c r="BG369" s="113" t="e">
        <f t="shared" ca="1" si="281"/>
        <v>#VALUE!</v>
      </c>
      <c r="BH369" s="112">
        <f t="shared" ca="1" si="282"/>
        <v>2000</v>
      </c>
      <c r="BI369" s="112">
        <f t="shared" ca="1" si="283"/>
        <v>200</v>
      </c>
      <c r="BJ369" s="157"/>
      <c r="BK369" s="157"/>
      <c r="BL369" s="158" t="str">
        <f>scriv!AI331</f>
        <v/>
      </c>
      <c r="BM369" s="157"/>
      <c r="BN369" s="157" t="str">
        <f t="shared" si="284"/>
        <v>node</v>
      </c>
      <c r="BO369" s="157"/>
      <c r="BP369" s="159">
        <f t="shared" ca="1" si="285"/>
        <v>0</v>
      </c>
      <c r="BQ369" s="159">
        <f t="shared" ca="1" si="286"/>
        <v>0</v>
      </c>
      <c r="BR369" s="159">
        <f t="shared" si="287"/>
        <v>1</v>
      </c>
      <c r="BS369" s="159" t="str">
        <f t="shared" si="288"/>
        <v>symbol</v>
      </c>
      <c r="BT369" s="157" t="str">
        <f ca="1">IF(scriv!V331&lt;&gt;"",scriv!V331,
IF(E369="",IFERROR(VLOOKUP(BL369,$AH$40:$BT$638,39,FALSE),$BT$36),
$BT$37))</f>
        <v>NodeSquare</v>
      </c>
      <c r="BU369" s="166">
        <f t="shared" ca="1" si="289"/>
        <v>2000</v>
      </c>
      <c r="BV369" s="166">
        <f t="shared" ca="1" si="290"/>
        <v>200</v>
      </c>
      <c r="BW369" s="166">
        <f t="shared" ca="1" si="291"/>
        <v>0</v>
      </c>
      <c r="BX369" s="166">
        <f t="shared" ca="1" si="292"/>
        <v>0</v>
      </c>
      <c r="BY369" s="180" t="str">
        <f t="shared" si="293"/>
        <v/>
      </c>
      <c r="BZ369" s="180" t="str">
        <f t="shared" si="294"/>
        <v/>
      </c>
      <c r="CA369" s="81" t="str">
        <f>IF(scriv!E331&lt;&gt;"",scriv!E331,"")</f>
        <v/>
      </c>
      <c r="CB369" s="82">
        <f t="shared" si="259"/>
        <v>0</v>
      </c>
      <c r="CC369" s="82">
        <f t="shared" si="295"/>
        <v>0</v>
      </c>
      <c r="CD369" s="82" t="str">
        <f t="shared" si="296"/>
        <v>-</v>
      </c>
      <c r="CE369" s="82" t="str">
        <f t="shared" si="297"/>
        <v>-</v>
      </c>
      <c r="CF369" s="82" t="str">
        <f t="shared" si="298"/>
        <v>-</v>
      </c>
      <c r="CG369" s="82" t="str">
        <f t="shared" si="299"/>
        <v>-</v>
      </c>
      <c r="CH369" s="82" t="str">
        <f t="shared" si="300"/>
        <v>-</v>
      </c>
      <c r="CI369" s="82" t="str">
        <f t="shared" si="301"/>
        <v>-</v>
      </c>
      <c r="CJ369" s="82" t="str">
        <f t="shared" si="302"/>
        <v>-</v>
      </c>
      <c r="CK369" s="82" t="str">
        <f t="shared" si="303"/>
        <v>-</v>
      </c>
    </row>
    <row r="370" spans="1:89" s="82" customFormat="1" ht="18" customHeight="1">
      <c r="A370" s="81" t="str">
        <f>scriv!AH332</f>
        <v/>
      </c>
      <c r="B370" s="81" t="str">
        <f>IF(scriv!D332&lt;&gt;"",scriv!D332,"")</f>
        <v/>
      </c>
      <c r="C370" s="81" t="str">
        <f>IF( scriv!AL332&lt;&gt;"", IF(D370&lt;&gt;"","connection ","")&amp;scriv!AL332,IF(D370&lt;&gt;"","connection",""))</f>
        <v/>
      </c>
      <c r="D370" s="82" t="str">
        <f>scriv!AJ332</f>
        <v/>
      </c>
      <c r="E370" s="82" t="str">
        <f>scriv!AK332</f>
        <v/>
      </c>
      <c r="F370" s="156">
        <f>ROW()</f>
        <v>370</v>
      </c>
      <c r="I370" s="81" t="str">
        <f>IF(scriv!AA332&lt;&gt;"",scriv!AA332,J370)</f>
        <v/>
      </c>
      <c r="J370" s="81" t="str">
        <f>IF(scriv!AB332&lt;&gt;"",scriv!AB332,"")</f>
        <v/>
      </c>
      <c r="K370" s="82" t="str">
        <f t="shared" si="260"/>
        <v>none</v>
      </c>
      <c r="L370" s="82" t="str">
        <f t="shared" si="261"/>
        <v>+++&amp;speakTT=</v>
      </c>
      <c r="M370" s="82" t="str">
        <f t="shared" si="258"/>
        <v>OpenClose</v>
      </c>
      <c r="N370" s="82" t="str">
        <f t="shared" si="262"/>
        <v/>
      </c>
      <c r="O370" s="119" t="str">
        <f t="shared" si="263"/>
        <v/>
      </c>
      <c r="P370" s="81" t="str">
        <f>IF(scriv!I332&lt;&gt;"",scriv!I332,"")</f>
        <v/>
      </c>
      <c r="Q370" s="81" t="str">
        <f>IF(scriv!J332&lt;&gt;"",scriv!J332,"")</f>
        <v/>
      </c>
      <c r="R370" s="81">
        <f>IF(scriv!K332&lt;&gt;"",scriv!K332,
IF(I370&lt;&gt;"",1,$R$36))</f>
        <v>0</v>
      </c>
      <c r="S370" s="81" t="str">
        <f>IF(scriv!L332&lt;&gt;"",scriv!L332,
IF(scriv!AB332&lt;&gt;"",$S$36,"none"))</f>
        <v>none</v>
      </c>
      <c r="T370" s="81" t="str">
        <f>IF(scriv!Q332&lt;&gt;"",scriv!Q332,"")</f>
        <v/>
      </c>
      <c r="U370" s="81" t="str">
        <f>IF(scriv!R332&lt;&gt;"",scriv!R332,"")</f>
        <v/>
      </c>
      <c r="V370" s="81" t="str">
        <f>IF(scriv!S332&lt;&gt;"",scriv!S332,"")</f>
        <v/>
      </c>
      <c r="W370" s="81" t="str">
        <f>IF(scriv!T332&lt;&gt;"",scriv!T332,"")</f>
        <v/>
      </c>
      <c r="X370" s="81" t="str">
        <f>IF($E370="",
( IF(scriv!AD332&lt;&gt;"", LEFT( scriv!AD332, FIND(",",scriv!AD332)-1) &amp; "=" &amp; $AH370 &amp; RIGHT( scriv!AD332, LEN(scriv!AD332) + 1 - FIND(",",scriv!AD332)),
  IF($X$36&lt;&gt;"",LEFT( X$36, FIND(",",X$36)-1) &amp; "=" &amp; $AH370 &amp; RIGHT( X$36, LEN(X$36) + 1 - FIND(",",X$36)),""))),
IF(scriv!M332&lt;&gt;"", LEFT( scriv!M332, FIND(",",scriv!M332)-1) &amp; "=" &amp; $AH370 &amp; RIGHT( scriv!M332, LEN(scriv!M332) + 1 - FIND(",",scriv!M332)),
LEFT( X$37, FIND(",",X$37)-1) &amp; "=" &amp; $AH370 &amp; RIGHT( X$37, LEN(X$37) + 1 - FIND(",",X$37))))</f>
        <v>fadeOn=,0.6</v>
      </c>
      <c r="Y370" s="81" t="str">
        <f>IF($E370="",
( IF(scriv!AE332&lt;&gt;"", LEFT( scriv!AE332, FIND(",",scriv!AE332)-1) &amp; "=" &amp; $AH370 &amp; RIGHT( scriv!AE332, LEN(scriv!AE332) + 1 - FIND(",",scriv!AE332)),
  IF($Y$36&lt;&gt;"",LEFT( Y$36, FIND(",",Y$36)-1) &amp; "=" &amp; $AH370 &amp; RIGHT( Y$36, LEN(Y$36) + 1 - FIND(",",Y$36)),""))),
IF(scriv!N332&lt;&gt;"", LEFT( scriv!N332, FIND(",",scriv!N332)-1) &amp; "=" &amp; $AH370 &amp; RIGHT( scriv!N332, LEN(scriv!N332) + 1 - FIND(",",scriv!N332)),
LEFT( Y$37, FIND(",",Y$37)-1) &amp; "=" &amp; $AH370 &amp; RIGHT( Y$37, LEN(Y$37) + 1 - FIND(",",Y$37))))</f>
        <v>fadeOff=,0.6</v>
      </c>
      <c r="Z370" s="81" t="str">
        <f>IF($E370="",
( IF(scriv!AF332&lt;&gt;"", LEFT( scriv!AF332, FIND(",",scriv!AF332)-1) &amp; "=" &amp; $AH370 &amp; RIGHT( scriv!AF332, LEN(scriv!AF332) + 1 - FIND(",",scriv!AF332)),
  IF($Z$36&lt;&gt;"",LEFT( Z$36, FIND(",",Z$36)-1) &amp; "=" &amp; $AH370 &amp; RIGHT( Z$36, LEN(Z$36) + 1 - FIND(",",Z$36)),""))),
IF(scriv!O332&lt;&gt;"", LEFT( scriv!O332, FIND(",",scriv!O332)-1) &amp; "=" &amp; $AH370 &amp; RIGHT( scriv!O332, LEN(scriv!O332) + 1 - FIND(",",scriv!O332)),
LEFT( Z$37, FIND(",",Z$37)-1) &amp; "=" &amp; $AH370 &amp; RIGHT( Z$37, LEN(Z$37) + 1 - FIND(",",Z$37))))</f>
        <v>drawOpen=,1.2</v>
      </c>
      <c r="AA370" s="81" t="str">
        <f>IF($E370="",
( IF(scriv!AG332&lt;&gt;"", LEFT( scriv!AG332, FIND(",",scriv!AG332)-1) &amp; "=" &amp; $AH370 &amp; RIGHT( scriv!AG332, LEN(scriv!AG332) + 1 - FIND(",",scriv!AG332)),
  IF($AA$36&lt;&gt;"",LEFT( AA$36, FIND(",",AA$36)-1) &amp; "=" &amp; $AH370 &amp; RIGHT( AA$36, LEN(AA$36) + 1 - FIND(",",AA$36)),""))),
IF(scriv!P332&lt;&gt;"", LEFT( scriv!P332, FIND(",",scriv!P332)-1) &amp; "=" &amp; $AH370 &amp; RIGHT( scriv!P332, LEN(scriv!P332) + 1 - FIND(",",scriv!P332)),
LEFT( AA$37, FIND(",",AA$37)-1) &amp; "=" &amp; $AH370 &amp; RIGHT( AA$37, LEN(AA$37) + 1 - FIND(",",AA$37))))</f>
        <v>drawClose=,1.2</v>
      </c>
      <c r="AB370" s="167" t="str">
        <f t="shared" si="257"/>
        <v>noTitle</v>
      </c>
      <c r="AC370" s="167"/>
      <c r="AD370" s="45"/>
      <c r="AE370" s="168"/>
      <c r="AF370" s="169">
        <f>IF(D370="",scriv!B332,"")</f>
        <v>0</v>
      </c>
      <c r="AG370" s="170" t="str">
        <f t="shared" si="264"/>
        <v/>
      </c>
      <c r="AH370" s="169" t="str">
        <f t="shared" si="265"/>
        <v/>
      </c>
      <c r="AI370" s="169" t="str">
        <f t="shared" si="266"/>
        <v/>
      </c>
      <c r="AJ370" s="86">
        <f>ROUNDDOWN( (LEN(scriv!B332)+1) / 2, 0 )</f>
        <v>0</v>
      </c>
      <c r="AK370" s="82">
        <f t="shared" si="267"/>
        <v>0</v>
      </c>
      <c r="AL370" s="82" t="str">
        <f t="shared" si="268"/>
        <v>-</v>
      </c>
      <c r="AM370" s="82" t="str">
        <f t="shared" si="269"/>
        <v>-</v>
      </c>
      <c r="AN370" s="82" t="str">
        <f t="shared" si="270"/>
        <v>-</v>
      </c>
      <c r="AO370" s="82" t="str">
        <f t="shared" si="271"/>
        <v>-</v>
      </c>
      <c r="AP370" s="82" t="str">
        <f t="shared" si="272"/>
        <v>-</v>
      </c>
      <c r="AQ370" s="82" t="str">
        <f t="shared" si="273"/>
        <v>-</v>
      </c>
      <c r="AR370" s="82" t="str">
        <f t="shared" si="274"/>
        <v>-</v>
      </c>
      <c r="AT370" s="82">
        <f t="shared" si="275"/>
        <v>10</v>
      </c>
      <c r="AU370" s="82" t="str">
        <f ca="1">IF(    MAX(OFFSET(AL370,0,0,MATCH("-",AL370:AL$638,0))) = 0,"",
IFERROR(MAX(OFFSET(AL370,0,0,MATCH("-",AL370:AL$638,0))),""))</f>
        <v/>
      </c>
      <c r="AV370" s="82" t="str">
        <f ca="1">IF(    MAX(OFFSET(AM370,0,0,MATCH("-",AM370:AM$638,0))) = 0,"",
IFERROR(MAX(OFFSET(AM370,0,0,MATCH("-",AM370:AM$638,0))),""))</f>
        <v/>
      </c>
      <c r="AW370" s="82" t="str">
        <f ca="1">IF(    MAX(OFFSET(AN370,0,0,MATCH("-",AN370:AN$638,0))) = 0,"",
IFERROR(MAX(OFFSET(AN370,0,0,MATCH("-",AN370:AN$638,0))),""))</f>
        <v/>
      </c>
      <c r="AX370" s="82" t="str">
        <f ca="1">IF(    MAX(OFFSET(AO370,0,0,MATCH("-",AO370:AO$638,0))) = 0,"",
IFERROR(MAX(OFFSET(AO370,0,0,MATCH("-",AO370:AO$638,0))),""))</f>
        <v/>
      </c>
      <c r="AY370" s="82" t="str">
        <f ca="1">IF(    MAX(OFFSET(AP370,0,0,MATCH("-",AP370:AP$638,0))) = 0,"",
IFERROR(MAX(OFFSET(AP370,0,0,MATCH("-",AP370:AP$638,0))),""))</f>
        <v/>
      </c>
      <c r="AZ370" s="82" t="str">
        <f ca="1">IF(    MAX(OFFSET(AQ370,0,0,MATCH("-",AQ370:AQ$638,0))) = 0,"",
IFERROR(MAX(OFFSET(AQ370,0,0,MATCH("-",AQ370:AQ$638,0))),""))</f>
        <v/>
      </c>
      <c r="BA370" s="82" t="str">
        <f ca="1">IF(    MAX(OFFSET(AR370,0,0,MATCH("-",AR370:AR$638,0))) = 0,"",
IFERROR(MAX(OFFSET(AR370,0,0,MATCH("-",AR370:AR$638,0))),""))</f>
        <v/>
      </c>
      <c r="BB370" s="112">
        <f t="shared" ca="1" si="276"/>
        <v>-198</v>
      </c>
      <c r="BC370" s="111" t="str">
        <f t="shared" ca="1" si="277"/>
        <v>Radius</v>
      </c>
      <c r="BD370" s="112">
        <f t="shared" ca="1" si="278"/>
        <v>0</v>
      </c>
      <c r="BE370" s="111">
        <f t="shared" ca="1" si="279"/>
        <v>200</v>
      </c>
      <c r="BF370" s="113" t="e">
        <f t="shared" ca="1" si="280"/>
        <v>#VALUE!</v>
      </c>
      <c r="BG370" s="113" t="e">
        <f t="shared" ca="1" si="281"/>
        <v>#VALUE!</v>
      </c>
      <c r="BH370" s="112">
        <f t="shared" ca="1" si="282"/>
        <v>2000</v>
      </c>
      <c r="BI370" s="112">
        <f t="shared" ca="1" si="283"/>
        <v>200</v>
      </c>
      <c r="BJ370" s="157"/>
      <c r="BK370" s="157"/>
      <c r="BL370" s="158" t="str">
        <f>scriv!AI332</f>
        <v/>
      </c>
      <c r="BM370" s="157"/>
      <c r="BN370" s="157" t="str">
        <f t="shared" si="284"/>
        <v>node</v>
      </c>
      <c r="BO370" s="157"/>
      <c r="BP370" s="159">
        <f t="shared" ca="1" si="285"/>
        <v>0</v>
      </c>
      <c r="BQ370" s="159">
        <f t="shared" ca="1" si="286"/>
        <v>0</v>
      </c>
      <c r="BR370" s="159">
        <f t="shared" si="287"/>
        <v>1</v>
      </c>
      <c r="BS370" s="159" t="str">
        <f t="shared" si="288"/>
        <v>symbol</v>
      </c>
      <c r="BT370" s="157" t="str">
        <f ca="1">IF(scriv!V332&lt;&gt;"",scriv!V332,
IF(E370="",IFERROR(VLOOKUP(BL370,$AH$40:$BT$638,39,FALSE),$BT$36),
$BT$37))</f>
        <v>NodeSquare</v>
      </c>
      <c r="BU370" s="166">
        <f t="shared" ca="1" si="289"/>
        <v>2000</v>
      </c>
      <c r="BV370" s="166">
        <f t="shared" ca="1" si="290"/>
        <v>200</v>
      </c>
      <c r="BW370" s="166">
        <f t="shared" ca="1" si="291"/>
        <v>0</v>
      </c>
      <c r="BX370" s="166">
        <f t="shared" ca="1" si="292"/>
        <v>0</v>
      </c>
      <c r="BY370" s="180" t="str">
        <f t="shared" si="293"/>
        <v/>
      </c>
      <c r="BZ370" s="180" t="str">
        <f t="shared" si="294"/>
        <v/>
      </c>
      <c r="CA370" s="81" t="str">
        <f>IF(scriv!E332&lt;&gt;"",scriv!E332,"")</f>
        <v/>
      </c>
      <c r="CB370" s="82">
        <f t="shared" si="259"/>
        <v>0</v>
      </c>
      <c r="CC370" s="82">
        <f t="shared" si="295"/>
        <v>0</v>
      </c>
      <c r="CD370" s="82" t="str">
        <f t="shared" si="296"/>
        <v>-</v>
      </c>
      <c r="CE370" s="82" t="str">
        <f t="shared" si="297"/>
        <v>-</v>
      </c>
      <c r="CF370" s="82" t="str">
        <f t="shared" si="298"/>
        <v>-</v>
      </c>
      <c r="CG370" s="82" t="str">
        <f t="shared" si="299"/>
        <v>-</v>
      </c>
      <c r="CH370" s="82" t="str">
        <f t="shared" si="300"/>
        <v>-</v>
      </c>
      <c r="CI370" s="82" t="str">
        <f t="shared" si="301"/>
        <v>-</v>
      </c>
      <c r="CJ370" s="82" t="str">
        <f t="shared" si="302"/>
        <v>-</v>
      </c>
      <c r="CK370" s="82" t="str">
        <f t="shared" si="303"/>
        <v>-</v>
      </c>
    </row>
    <row r="371" spans="1:89" s="82" customFormat="1" ht="18" customHeight="1">
      <c r="A371" s="81" t="str">
        <f>scriv!AH333</f>
        <v/>
      </c>
      <c r="B371" s="81" t="str">
        <f>IF(scriv!D333&lt;&gt;"",scriv!D333,"")</f>
        <v/>
      </c>
      <c r="C371" s="81" t="str">
        <f>IF( scriv!AL333&lt;&gt;"", IF(D371&lt;&gt;"","connection ","")&amp;scriv!AL333,IF(D371&lt;&gt;"","connection",""))</f>
        <v/>
      </c>
      <c r="D371" s="82" t="str">
        <f>scriv!AJ333</f>
        <v/>
      </c>
      <c r="E371" s="82" t="str">
        <f>scriv!AK333</f>
        <v/>
      </c>
      <c r="F371" s="156">
        <f>ROW()</f>
        <v>371</v>
      </c>
      <c r="I371" s="81" t="str">
        <f>IF(scriv!AA333&lt;&gt;"",scriv!AA333,J371)</f>
        <v/>
      </c>
      <c r="J371" s="81" t="str">
        <f>IF(scriv!AB333&lt;&gt;"",scriv!AB333,"")</f>
        <v/>
      </c>
      <c r="K371" s="82" t="str">
        <f t="shared" si="260"/>
        <v>none</v>
      </c>
      <c r="L371" s="82" t="str">
        <f t="shared" si="261"/>
        <v>+++&amp;speakTT=</v>
      </c>
      <c r="M371" s="82" t="str">
        <f t="shared" si="258"/>
        <v>OpenClose</v>
      </c>
      <c r="N371" s="82" t="str">
        <f t="shared" si="262"/>
        <v/>
      </c>
      <c r="O371" s="119" t="str">
        <f t="shared" si="263"/>
        <v/>
      </c>
      <c r="P371" s="81" t="str">
        <f>IF(scriv!I333&lt;&gt;"",scriv!I333,"")</f>
        <v/>
      </c>
      <c r="Q371" s="81" t="str">
        <f>IF(scriv!J333&lt;&gt;"",scriv!J333,"")</f>
        <v/>
      </c>
      <c r="R371" s="81">
        <f>IF(scriv!K333&lt;&gt;"",scriv!K333,
IF(I371&lt;&gt;"",1,$R$36))</f>
        <v>0</v>
      </c>
      <c r="S371" s="81" t="str">
        <f>IF(scriv!L333&lt;&gt;"",scriv!L333,
IF(scriv!AB333&lt;&gt;"",$S$36,"none"))</f>
        <v>none</v>
      </c>
      <c r="T371" s="81" t="str">
        <f>IF(scriv!Q333&lt;&gt;"",scriv!Q333,"")</f>
        <v/>
      </c>
      <c r="U371" s="81" t="str">
        <f>IF(scriv!R333&lt;&gt;"",scriv!R333,"")</f>
        <v/>
      </c>
      <c r="V371" s="81" t="str">
        <f>IF(scriv!S333&lt;&gt;"",scriv!S333,"")</f>
        <v/>
      </c>
      <c r="W371" s="81" t="str">
        <f>IF(scriv!T333&lt;&gt;"",scriv!T333,"")</f>
        <v/>
      </c>
      <c r="X371" s="81" t="str">
        <f>IF($E371="",
( IF(scriv!AD333&lt;&gt;"", LEFT( scriv!AD333, FIND(",",scriv!AD333)-1) &amp; "=" &amp; $AH371 &amp; RIGHT( scriv!AD333, LEN(scriv!AD333) + 1 - FIND(",",scriv!AD333)),
  IF($X$36&lt;&gt;"",LEFT( X$36, FIND(",",X$36)-1) &amp; "=" &amp; $AH371 &amp; RIGHT( X$36, LEN(X$36) + 1 - FIND(",",X$36)),""))),
IF(scriv!M333&lt;&gt;"", LEFT( scriv!M333, FIND(",",scriv!M333)-1) &amp; "=" &amp; $AH371 &amp; RIGHT( scriv!M333, LEN(scriv!M333) + 1 - FIND(",",scriv!M333)),
LEFT( X$37, FIND(",",X$37)-1) &amp; "=" &amp; $AH371 &amp; RIGHT( X$37, LEN(X$37) + 1 - FIND(",",X$37))))</f>
        <v>fadeOn=,0.6</v>
      </c>
      <c r="Y371" s="81" t="str">
        <f>IF($E371="",
( IF(scriv!AE333&lt;&gt;"", LEFT( scriv!AE333, FIND(",",scriv!AE333)-1) &amp; "=" &amp; $AH371 &amp; RIGHT( scriv!AE333, LEN(scriv!AE333) + 1 - FIND(",",scriv!AE333)),
  IF($Y$36&lt;&gt;"",LEFT( Y$36, FIND(",",Y$36)-1) &amp; "=" &amp; $AH371 &amp; RIGHT( Y$36, LEN(Y$36) + 1 - FIND(",",Y$36)),""))),
IF(scriv!N333&lt;&gt;"", LEFT( scriv!N333, FIND(",",scriv!N333)-1) &amp; "=" &amp; $AH371 &amp; RIGHT( scriv!N333, LEN(scriv!N333) + 1 - FIND(",",scriv!N333)),
LEFT( Y$37, FIND(",",Y$37)-1) &amp; "=" &amp; $AH371 &amp; RIGHT( Y$37, LEN(Y$37) + 1 - FIND(",",Y$37))))</f>
        <v>fadeOff=,0.6</v>
      </c>
      <c r="Z371" s="81" t="str">
        <f>IF($E371="",
( IF(scriv!AF333&lt;&gt;"", LEFT( scriv!AF333, FIND(",",scriv!AF333)-1) &amp; "=" &amp; $AH371 &amp; RIGHT( scriv!AF333, LEN(scriv!AF333) + 1 - FIND(",",scriv!AF333)),
  IF($Z$36&lt;&gt;"",LEFT( Z$36, FIND(",",Z$36)-1) &amp; "=" &amp; $AH371 &amp; RIGHT( Z$36, LEN(Z$36) + 1 - FIND(",",Z$36)),""))),
IF(scriv!O333&lt;&gt;"", LEFT( scriv!O333, FIND(",",scriv!O333)-1) &amp; "=" &amp; $AH371 &amp; RIGHT( scriv!O333, LEN(scriv!O333) + 1 - FIND(",",scriv!O333)),
LEFT( Z$37, FIND(",",Z$37)-1) &amp; "=" &amp; $AH371 &amp; RIGHT( Z$37, LEN(Z$37) + 1 - FIND(",",Z$37))))</f>
        <v>drawOpen=,1.2</v>
      </c>
      <c r="AA371" s="81" t="str">
        <f>IF($E371="",
( IF(scriv!AG333&lt;&gt;"", LEFT( scriv!AG333, FIND(",",scriv!AG333)-1) &amp; "=" &amp; $AH371 &amp; RIGHT( scriv!AG333, LEN(scriv!AG333) + 1 - FIND(",",scriv!AG333)),
  IF($AA$36&lt;&gt;"",LEFT( AA$36, FIND(",",AA$36)-1) &amp; "=" &amp; $AH371 &amp; RIGHT( AA$36, LEN(AA$36) + 1 - FIND(",",AA$36)),""))),
IF(scriv!P333&lt;&gt;"", LEFT( scriv!P333, FIND(",",scriv!P333)-1) &amp; "=" &amp; $AH371 &amp; RIGHT( scriv!P333, LEN(scriv!P333) + 1 - FIND(",",scriv!P333)),
LEFT( AA$37, FIND(",",AA$37)-1) &amp; "=" &amp; $AH371 &amp; RIGHT( AA$37, LEN(AA$37) + 1 - FIND(",",AA$37))))</f>
        <v>drawClose=,1.2</v>
      </c>
      <c r="AB371" s="167" t="str">
        <f t="shared" si="257"/>
        <v>noTitle</v>
      </c>
      <c r="AC371" s="167"/>
      <c r="AD371" s="45"/>
      <c r="AE371" s="168"/>
      <c r="AF371" s="169">
        <f>IF(D371="",scriv!B333,"")</f>
        <v>0</v>
      </c>
      <c r="AG371" s="170" t="str">
        <f t="shared" si="264"/>
        <v/>
      </c>
      <c r="AH371" s="169" t="str">
        <f t="shared" si="265"/>
        <v/>
      </c>
      <c r="AI371" s="169" t="str">
        <f t="shared" si="266"/>
        <v/>
      </c>
      <c r="AJ371" s="86">
        <f>ROUNDDOWN( (LEN(scriv!B333)+1) / 2, 0 )</f>
        <v>0</v>
      </c>
      <c r="AK371" s="82">
        <f t="shared" si="267"/>
        <v>0</v>
      </c>
      <c r="AL371" s="82" t="str">
        <f t="shared" si="268"/>
        <v>-</v>
      </c>
      <c r="AM371" s="82" t="str">
        <f t="shared" si="269"/>
        <v>-</v>
      </c>
      <c r="AN371" s="82" t="str">
        <f t="shared" si="270"/>
        <v>-</v>
      </c>
      <c r="AO371" s="82" t="str">
        <f t="shared" si="271"/>
        <v>-</v>
      </c>
      <c r="AP371" s="82" t="str">
        <f t="shared" si="272"/>
        <v>-</v>
      </c>
      <c r="AQ371" s="82" t="str">
        <f t="shared" si="273"/>
        <v>-</v>
      </c>
      <c r="AR371" s="82" t="str">
        <f t="shared" si="274"/>
        <v>-</v>
      </c>
      <c r="AT371" s="82">
        <f t="shared" si="275"/>
        <v>10</v>
      </c>
      <c r="AU371" s="82" t="str">
        <f ca="1">IF(    MAX(OFFSET(AL371,0,0,MATCH("-",AL371:AL$638,0))) = 0,"",
IFERROR(MAX(OFFSET(AL371,0,0,MATCH("-",AL371:AL$638,0))),""))</f>
        <v/>
      </c>
      <c r="AV371" s="82" t="str">
        <f ca="1">IF(    MAX(OFFSET(AM371,0,0,MATCH("-",AM371:AM$638,0))) = 0,"",
IFERROR(MAX(OFFSET(AM371,0,0,MATCH("-",AM371:AM$638,0))),""))</f>
        <v/>
      </c>
      <c r="AW371" s="82" t="str">
        <f ca="1">IF(    MAX(OFFSET(AN371,0,0,MATCH("-",AN371:AN$638,0))) = 0,"",
IFERROR(MAX(OFFSET(AN371,0,0,MATCH("-",AN371:AN$638,0))),""))</f>
        <v/>
      </c>
      <c r="AX371" s="82" t="str">
        <f ca="1">IF(    MAX(OFFSET(AO371,0,0,MATCH("-",AO371:AO$638,0))) = 0,"",
IFERROR(MAX(OFFSET(AO371,0,0,MATCH("-",AO371:AO$638,0))),""))</f>
        <v/>
      </c>
      <c r="AY371" s="82" t="str">
        <f ca="1">IF(    MAX(OFFSET(AP371,0,0,MATCH("-",AP371:AP$638,0))) = 0,"",
IFERROR(MAX(OFFSET(AP371,0,0,MATCH("-",AP371:AP$638,0))),""))</f>
        <v/>
      </c>
      <c r="AZ371" s="82" t="str">
        <f ca="1">IF(    MAX(OFFSET(AQ371,0,0,MATCH("-",AQ371:AQ$638,0))) = 0,"",
IFERROR(MAX(OFFSET(AQ371,0,0,MATCH("-",AQ371:AQ$638,0))),""))</f>
        <v/>
      </c>
      <c r="BA371" s="82" t="str">
        <f ca="1">IF(    MAX(OFFSET(AR371,0,0,MATCH("-",AR371:AR$638,0))) = 0,"",
IFERROR(MAX(OFFSET(AR371,0,0,MATCH("-",AR371:AR$638,0))),""))</f>
        <v/>
      </c>
      <c r="BB371" s="112">
        <f t="shared" ca="1" si="276"/>
        <v>-198</v>
      </c>
      <c r="BC371" s="111" t="str">
        <f t="shared" ca="1" si="277"/>
        <v>Radius</v>
      </c>
      <c r="BD371" s="112">
        <f t="shared" ca="1" si="278"/>
        <v>0</v>
      </c>
      <c r="BE371" s="111">
        <f t="shared" ca="1" si="279"/>
        <v>200</v>
      </c>
      <c r="BF371" s="113" t="e">
        <f t="shared" ca="1" si="280"/>
        <v>#VALUE!</v>
      </c>
      <c r="BG371" s="113" t="e">
        <f t="shared" ca="1" si="281"/>
        <v>#VALUE!</v>
      </c>
      <c r="BH371" s="112">
        <f t="shared" ca="1" si="282"/>
        <v>2000</v>
      </c>
      <c r="BI371" s="112">
        <f t="shared" ca="1" si="283"/>
        <v>200</v>
      </c>
      <c r="BJ371" s="157"/>
      <c r="BK371" s="157"/>
      <c r="BL371" s="158" t="str">
        <f>scriv!AI333</f>
        <v/>
      </c>
      <c r="BM371" s="157"/>
      <c r="BN371" s="157" t="str">
        <f t="shared" si="284"/>
        <v>node</v>
      </c>
      <c r="BO371" s="157"/>
      <c r="BP371" s="159">
        <f t="shared" ca="1" si="285"/>
        <v>0</v>
      </c>
      <c r="BQ371" s="159">
        <f t="shared" ca="1" si="286"/>
        <v>0</v>
      </c>
      <c r="BR371" s="159">
        <f t="shared" si="287"/>
        <v>1</v>
      </c>
      <c r="BS371" s="159" t="str">
        <f t="shared" si="288"/>
        <v>symbol</v>
      </c>
      <c r="BT371" s="157" t="str">
        <f ca="1">IF(scriv!V333&lt;&gt;"",scriv!V333,
IF(E371="",IFERROR(VLOOKUP(BL371,$AH$40:$BT$638,39,FALSE),$BT$36),
$BT$37))</f>
        <v>NodeSquare</v>
      </c>
      <c r="BU371" s="166">
        <f t="shared" ca="1" si="289"/>
        <v>2000</v>
      </c>
      <c r="BV371" s="166">
        <f t="shared" ca="1" si="290"/>
        <v>200</v>
      </c>
      <c r="BW371" s="166">
        <f t="shared" ca="1" si="291"/>
        <v>0</v>
      </c>
      <c r="BX371" s="166">
        <f t="shared" ca="1" si="292"/>
        <v>0</v>
      </c>
      <c r="BY371" s="180" t="str">
        <f t="shared" si="293"/>
        <v/>
      </c>
      <c r="BZ371" s="180" t="str">
        <f t="shared" si="294"/>
        <v/>
      </c>
      <c r="CA371" s="81" t="str">
        <f>IF(scriv!E333&lt;&gt;"",scriv!E333,"")</f>
        <v/>
      </c>
      <c r="CB371" s="82">
        <f t="shared" si="259"/>
        <v>0</v>
      </c>
      <c r="CC371" s="82">
        <f t="shared" si="295"/>
        <v>0</v>
      </c>
      <c r="CD371" s="82" t="str">
        <f t="shared" si="296"/>
        <v>-</v>
      </c>
      <c r="CE371" s="82" t="str">
        <f t="shared" si="297"/>
        <v>-</v>
      </c>
      <c r="CF371" s="82" t="str">
        <f t="shared" si="298"/>
        <v>-</v>
      </c>
      <c r="CG371" s="82" t="str">
        <f t="shared" si="299"/>
        <v>-</v>
      </c>
      <c r="CH371" s="82" t="str">
        <f t="shared" si="300"/>
        <v>-</v>
      </c>
      <c r="CI371" s="82" t="str">
        <f t="shared" si="301"/>
        <v>-</v>
      </c>
      <c r="CJ371" s="82" t="str">
        <f t="shared" si="302"/>
        <v>-</v>
      </c>
      <c r="CK371" s="82" t="str">
        <f t="shared" si="303"/>
        <v>-</v>
      </c>
    </row>
    <row r="372" spans="1:89" s="82" customFormat="1" ht="18" customHeight="1">
      <c r="A372" s="81" t="str">
        <f>scriv!AH334</f>
        <v/>
      </c>
      <c r="B372" s="81" t="str">
        <f>IF(scriv!D334&lt;&gt;"",scriv!D334,"")</f>
        <v/>
      </c>
      <c r="C372" s="81" t="str">
        <f>IF( scriv!AL334&lt;&gt;"", IF(D372&lt;&gt;"","connection ","")&amp;scriv!AL334,IF(D372&lt;&gt;"","connection",""))</f>
        <v/>
      </c>
      <c r="D372" s="82" t="str">
        <f>scriv!AJ334</f>
        <v/>
      </c>
      <c r="E372" s="82" t="str">
        <f>scriv!AK334</f>
        <v/>
      </c>
      <c r="F372" s="156">
        <f>ROW()</f>
        <v>372</v>
      </c>
      <c r="I372" s="81" t="str">
        <f>IF(scriv!AA334&lt;&gt;"",scriv!AA334,J372)</f>
        <v/>
      </c>
      <c r="J372" s="81" t="str">
        <f>IF(scriv!AB334&lt;&gt;"",scriv!AB334,"")</f>
        <v/>
      </c>
      <c r="K372" s="82" t="str">
        <f t="shared" si="260"/>
        <v>none</v>
      </c>
      <c r="L372" s="82" t="str">
        <f t="shared" si="261"/>
        <v>+++&amp;speakTT=</v>
      </c>
      <c r="M372" s="82" t="str">
        <f t="shared" si="258"/>
        <v>OpenClose</v>
      </c>
      <c r="N372" s="82" t="str">
        <f t="shared" si="262"/>
        <v/>
      </c>
      <c r="O372" s="119" t="str">
        <f t="shared" si="263"/>
        <v/>
      </c>
      <c r="P372" s="81" t="str">
        <f>IF(scriv!I334&lt;&gt;"",scriv!I334,"")</f>
        <v/>
      </c>
      <c r="Q372" s="81" t="str">
        <f>IF(scriv!J334&lt;&gt;"",scriv!J334,"")</f>
        <v/>
      </c>
      <c r="R372" s="81">
        <f>IF(scriv!K334&lt;&gt;"",scriv!K334,
IF(I372&lt;&gt;"",1,$R$36))</f>
        <v>0</v>
      </c>
      <c r="S372" s="81" t="str">
        <f>IF(scriv!L334&lt;&gt;"",scriv!L334,
IF(scriv!AB334&lt;&gt;"",$S$36,"none"))</f>
        <v>none</v>
      </c>
      <c r="T372" s="81" t="str">
        <f>IF(scriv!Q334&lt;&gt;"",scriv!Q334,"")</f>
        <v/>
      </c>
      <c r="U372" s="81" t="str">
        <f>IF(scriv!R334&lt;&gt;"",scriv!R334,"")</f>
        <v/>
      </c>
      <c r="V372" s="81" t="str">
        <f>IF(scriv!S334&lt;&gt;"",scriv!S334,"")</f>
        <v/>
      </c>
      <c r="W372" s="81" t="str">
        <f>IF(scriv!T334&lt;&gt;"",scriv!T334,"")</f>
        <v/>
      </c>
      <c r="X372" s="81" t="str">
        <f>IF($E372="",
( IF(scriv!AD334&lt;&gt;"", LEFT( scriv!AD334, FIND(",",scriv!AD334)-1) &amp; "=" &amp; $AH372 &amp; RIGHT( scriv!AD334, LEN(scriv!AD334) + 1 - FIND(",",scriv!AD334)),
  IF($X$36&lt;&gt;"",LEFT( X$36, FIND(",",X$36)-1) &amp; "=" &amp; $AH372 &amp; RIGHT( X$36, LEN(X$36) + 1 - FIND(",",X$36)),""))),
IF(scriv!M334&lt;&gt;"", LEFT( scriv!M334, FIND(",",scriv!M334)-1) &amp; "=" &amp; $AH372 &amp; RIGHT( scriv!M334, LEN(scriv!M334) + 1 - FIND(",",scriv!M334)),
LEFT( X$37, FIND(",",X$37)-1) &amp; "=" &amp; $AH372 &amp; RIGHT( X$37, LEN(X$37) + 1 - FIND(",",X$37))))</f>
        <v>fadeOn=,0.6</v>
      </c>
      <c r="Y372" s="81" t="str">
        <f>IF($E372="",
( IF(scriv!AE334&lt;&gt;"", LEFT( scriv!AE334, FIND(",",scriv!AE334)-1) &amp; "=" &amp; $AH372 &amp; RIGHT( scriv!AE334, LEN(scriv!AE334) + 1 - FIND(",",scriv!AE334)),
  IF($Y$36&lt;&gt;"",LEFT( Y$36, FIND(",",Y$36)-1) &amp; "=" &amp; $AH372 &amp; RIGHT( Y$36, LEN(Y$36) + 1 - FIND(",",Y$36)),""))),
IF(scriv!N334&lt;&gt;"", LEFT( scriv!N334, FIND(",",scriv!N334)-1) &amp; "=" &amp; $AH372 &amp; RIGHT( scriv!N334, LEN(scriv!N334) + 1 - FIND(",",scriv!N334)),
LEFT( Y$37, FIND(",",Y$37)-1) &amp; "=" &amp; $AH372 &amp; RIGHT( Y$37, LEN(Y$37) + 1 - FIND(",",Y$37))))</f>
        <v>fadeOff=,0.6</v>
      </c>
      <c r="Z372" s="81" t="str">
        <f>IF($E372="",
( IF(scriv!AF334&lt;&gt;"", LEFT( scriv!AF334, FIND(",",scriv!AF334)-1) &amp; "=" &amp; $AH372 &amp; RIGHT( scriv!AF334, LEN(scriv!AF334) + 1 - FIND(",",scriv!AF334)),
  IF($Z$36&lt;&gt;"",LEFT( Z$36, FIND(",",Z$36)-1) &amp; "=" &amp; $AH372 &amp; RIGHT( Z$36, LEN(Z$36) + 1 - FIND(",",Z$36)),""))),
IF(scriv!O334&lt;&gt;"", LEFT( scriv!O334, FIND(",",scriv!O334)-1) &amp; "=" &amp; $AH372 &amp; RIGHT( scriv!O334, LEN(scriv!O334) + 1 - FIND(",",scriv!O334)),
LEFT( Z$37, FIND(",",Z$37)-1) &amp; "=" &amp; $AH372 &amp; RIGHT( Z$37, LEN(Z$37) + 1 - FIND(",",Z$37))))</f>
        <v>drawOpen=,1.2</v>
      </c>
      <c r="AA372" s="81" t="str">
        <f>IF($E372="",
( IF(scriv!AG334&lt;&gt;"", LEFT( scriv!AG334, FIND(",",scriv!AG334)-1) &amp; "=" &amp; $AH372 &amp; RIGHT( scriv!AG334, LEN(scriv!AG334) + 1 - FIND(",",scriv!AG334)),
  IF($AA$36&lt;&gt;"",LEFT( AA$36, FIND(",",AA$36)-1) &amp; "=" &amp; $AH372 &amp; RIGHT( AA$36, LEN(AA$36) + 1 - FIND(",",AA$36)),""))),
IF(scriv!P334&lt;&gt;"", LEFT( scriv!P334, FIND(",",scriv!P334)-1) &amp; "=" &amp; $AH372 &amp; RIGHT( scriv!P334, LEN(scriv!P334) + 1 - FIND(",",scriv!P334)),
LEFT( AA$37, FIND(",",AA$37)-1) &amp; "=" &amp; $AH372 &amp; RIGHT( AA$37, LEN(AA$37) + 1 - FIND(",",AA$37))))</f>
        <v>drawClose=,1.2</v>
      </c>
      <c r="AB372" s="167" t="str">
        <f t="shared" si="257"/>
        <v>noTitle</v>
      </c>
      <c r="AC372" s="167"/>
      <c r="AD372" s="45"/>
      <c r="AE372" s="168"/>
      <c r="AF372" s="169">
        <f>IF(D372="",scriv!B334,"")</f>
        <v>0</v>
      </c>
      <c r="AG372" s="170" t="str">
        <f t="shared" si="264"/>
        <v/>
      </c>
      <c r="AH372" s="169" t="str">
        <f t="shared" si="265"/>
        <v/>
      </c>
      <c r="AI372" s="169" t="str">
        <f t="shared" si="266"/>
        <v/>
      </c>
      <c r="AJ372" s="86">
        <f>ROUNDDOWN( (LEN(scriv!B334)+1) / 2, 0 )</f>
        <v>0</v>
      </c>
      <c r="AK372" s="82">
        <f t="shared" si="267"/>
        <v>0</v>
      </c>
      <c r="AL372" s="82" t="str">
        <f t="shared" si="268"/>
        <v>-</v>
      </c>
      <c r="AM372" s="82" t="str">
        <f t="shared" si="269"/>
        <v>-</v>
      </c>
      <c r="AN372" s="82" t="str">
        <f t="shared" si="270"/>
        <v>-</v>
      </c>
      <c r="AO372" s="82" t="str">
        <f t="shared" si="271"/>
        <v>-</v>
      </c>
      <c r="AP372" s="82" t="str">
        <f t="shared" si="272"/>
        <v>-</v>
      </c>
      <c r="AQ372" s="82" t="str">
        <f t="shared" si="273"/>
        <v>-</v>
      </c>
      <c r="AR372" s="82" t="str">
        <f t="shared" si="274"/>
        <v>-</v>
      </c>
      <c r="AT372" s="82">
        <f t="shared" si="275"/>
        <v>10</v>
      </c>
      <c r="AU372" s="82" t="str">
        <f ca="1">IF(    MAX(OFFSET(AL372,0,0,MATCH("-",AL372:AL$638,0))) = 0,"",
IFERROR(MAX(OFFSET(AL372,0,0,MATCH("-",AL372:AL$638,0))),""))</f>
        <v/>
      </c>
      <c r="AV372" s="82" t="str">
        <f ca="1">IF(    MAX(OFFSET(AM372,0,0,MATCH("-",AM372:AM$638,0))) = 0,"",
IFERROR(MAX(OFFSET(AM372,0,0,MATCH("-",AM372:AM$638,0))),""))</f>
        <v/>
      </c>
      <c r="AW372" s="82" t="str">
        <f ca="1">IF(    MAX(OFFSET(AN372,0,0,MATCH("-",AN372:AN$638,0))) = 0,"",
IFERROR(MAX(OFFSET(AN372,0,0,MATCH("-",AN372:AN$638,0))),""))</f>
        <v/>
      </c>
      <c r="AX372" s="82" t="str">
        <f ca="1">IF(    MAX(OFFSET(AO372,0,0,MATCH("-",AO372:AO$638,0))) = 0,"",
IFERROR(MAX(OFFSET(AO372,0,0,MATCH("-",AO372:AO$638,0))),""))</f>
        <v/>
      </c>
      <c r="AY372" s="82" t="str">
        <f ca="1">IF(    MAX(OFFSET(AP372,0,0,MATCH("-",AP372:AP$638,0))) = 0,"",
IFERROR(MAX(OFFSET(AP372,0,0,MATCH("-",AP372:AP$638,0))),""))</f>
        <v/>
      </c>
      <c r="AZ372" s="82" t="str">
        <f ca="1">IF(    MAX(OFFSET(AQ372,0,0,MATCH("-",AQ372:AQ$638,0))) = 0,"",
IFERROR(MAX(OFFSET(AQ372,0,0,MATCH("-",AQ372:AQ$638,0))),""))</f>
        <v/>
      </c>
      <c r="BA372" s="82" t="str">
        <f ca="1">IF(    MAX(OFFSET(AR372,0,0,MATCH("-",AR372:AR$638,0))) = 0,"",
IFERROR(MAX(OFFSET(AR372,0,0,MATCH("-",AR372:AR$638,0))),""))</f>
        <v/>
      </c>
      <c r="BB372" s="112">
        <f t="shared" ca="1" si="276"/>
        <v>-198</v>
      </c>
      <c r="BC372" s="111" t="str">
        <f t="shared" ca="1" si="277"/>
        <v>Radius</v>
      </c>
      <c r="BD372" s="112">
        <f t="shared" ca="1" si="278"/>
        <v>0</v>
      </c>
      <c r="BE372" s="111">
        <f t="shared" ca="1" si="279"/>
        <v>200</v>
      </c>
      <c r="BF372" s="113" t="e">
        <f t="shared" ca="1" si="280"/>
        <v>#VALUE!</v>
      </c>
      <c r="BG372" s="113" t="e">
        <f t="shared" ca="1" si="281"/>
        <v>#VALUE!</v>
      </c>
      <c r="BH372" s="112">
        <f t="shared" ca="1" si="282"/>
        <v>2000</v>
      </c>
      <c r="BI372" s="112">
        <f t="shared" ca="1" si="283"/>
        <v>200</v>
      </c>
      <c r="BJ372" s="157"/>
      <c r="BK372" s="157"/>
      <c r="BL372" s="158" t="str">
        <f>scriv!AI334</f>
        <v/>
      </c>
      <c r="BM372" s="157"/>
      <c r="BN372" s="157" t="str">
        <f t="shared" si="284"/>
        <v>node</v>
      </c>
      <c r="BO372" s="157"/>
      <c r="BP372" s="159">
        <f t="shared" ca="1" si="285"/>
        <v>0</v>
      </c>
      <c r="BQ372" s="159">
        <f t="shared" ca="1" si="286"/>
        <v>0</v>
      </c>
      <c r="BR372" s="159">
        <f t="shared" si="287"/>
        <v>1</v>
      </c>
      <c r="BS372" s="159" t="str">
        <f t="shared" si="288"/>
        <v>symbol</v>
      </c>
      <c r="BT372" s="157" t="str">
        <f ca="1">IF(scriv!V334&lt;&gt;"",scriv!V334,
IF(E372="",IFERROR(VLOOKUP(BL372,$AH$40:$BT$638,39,FALSE),$BT$36),
$BT$37))</f>
        <v>NodeSquare</v>
      </c>
      <c r="BU372" s="166">
        <f t="shared" ca="1" si="289"/>
        <v>2000</v>
      </c>
      <c r="BV372" s="166">
        <f t="shared" ca="1" si="290"/>
        <v>200</v>
      </c>
      <c r="BW372" s="166">
        <f t="shared" ca="1" si="291"/>
        <v>0</v>
      </c>
      <c r="BX372" s="166">
        <f t="shared" ca="1" si="292"/>
        <v>0</v>
      </c>
      <c r="BY372" s="180" t="str">
        <f t="shared" si="293"/>
        <v/>
      </c>
      <c r="BZ372" s="180" t="str">
        <f t="shared" si="294"/>
        <v/>
      </c>
      <c r="CA372" s="81" t="str">
        <f>IF(scriv!E334&lt;&gt;"",scriv!E334,"")</f>
        <v/>
      </c>
      <c r="CB372" s="82">
        <f t="shared" si="259"/>
        <v>0</v>
      </c>
      <c r="CC372" s="82">
        <f t="shared" si="295"/>
        <v>0</v>
      </c>
      <c r="CD372" s="82" t="str">
        <f t="shared" si="296"/>
        <v>-</v>
      </c>
      <c r="CE372" s="82" t="str">
        <f t="shared" si="297"/>
        <v>-</v>
      </c>
      <c r="CF372" s="82" t="str">
        <f t="shared" si="298"/>
        <v>-</v>
      </c>
      <c r="CG372" s="82" t="str">
        <f t="shared" si="299"/>
        <v>-</v>
      </c>
      <c r="CH372" s="82" t="str">
        <f t="shared" si="300"/>
        <v>-</v>
      </c>
      <c r="CI372" s="82" t="str">
        <f t="shared" si="301"/>
        <v>-</v>
      </c>
      <c r="CJ372" s="82" t="str">
        <f t="shared" si="302"/>
        <v>-</v>
      </c>
      <c r="CK372" s="82" t="str">
        <f t="shared" si="303"/>
        <v>-</v>
      </c>
    </row>
    <row r="373" spans="1:89" s="82" customFormat="1" ht="18" customHeight="1">
      <c r="A373" s="81" t="str">
        <f>scriv!AH335</f>
        <v/>
      </c>
      <c r="B373" s="81" t="str">
        <f>IF(scriv!D335&lt;&gt;"",scriv!D335,"")</f>
        <v/>
      </c>
      <c r="C373" s="81" t="str">
        <f>IF( scriv!AL335&lt;&gt;"", IF(D373&lt;&gt;"","connection ","")&amp;scriv!AL335,IF(D373&lt;&gt;"","connection",""))</f>
        <v/>
      </c>
      <c r="D373" s="82" t="str">
        <f>scriv!AJ335</f>
        <v/>
      </c>
      <c r="E373" s="82" t="str">
        <f>scriv!AK335</f>
        <v/>
      </c>
      <c r="F373" s="156">
        <f>ROW()</f>
        <v>373</v>
      </c>
      <c r="I373" s="81" t="str">
        <f>IF(scriv!AA335&lt;&gt;"",scriv!AA335,J373)</f>
        <v/>
      </c>
      <c r="J373" s="81" t="str">
        <f>IF(scriv!AB335&lt;&gt;"",scriv!AB335,"")</f>
        <v/>
      </c>
      <c r="K373" s="82" t="str">
        <f t="shared" si="260"/>
        <v>none</v>
      </c>
      <c r="L373" s="82" t="str">
        <f t="shared" si="261"/>
        <v>+++&amp;speakTT=</v>
      </c>
      <c r="M373" s="82" t="str">
        <f t="shared" si="258"/>
        <v>OpenClose</v>
      </c>
      <c r="N373" s="82" t="str">
        <f t="shared" si="262"/>
        <v/>
      </c>
      <c r="O373" s="119" t="str">
        <f t="shared" si="263"/>
        <v/>
      </c>
      <c r="P373" s="81" t="str">
        <f>IF(scriv!I335&lt;&gt;"",scriv!I335,"")</f>
        <v/>
      </c>
      <c r="Q373" s="81" t="str">
        <f>IF(scriv!J335&lt;&gt;"",scriv!J335,"")</f>
        <v/>
      </c>
      <c r="R373" s="81">
        <f>IF(scriv!K335&lt;&gt;"",scriv!K335,
IF(I373&lt;&gt;"",1,$R$36))</f>
        <v>0</v>
      </c>
      <c r="S373" s="81" t="str">
        <f>IF(scriv!L335&lt;&gt;"",scriv!L335,
IF(scriv!AB335&lt;&gt;"",$S$36,"none"))</f>
        <v>none</v>
      </c>
      <c r="T373" s="81" t="str">
        <f>IF(scriv!Q335&lt;&gt;"",scriv!Q335,"")</f>
        <v/>
      </c>
      <c r="U373" s="81" t="str">
        <f>IF(scriv!R335&lt;&gt;"",scriv!R335,"")</f>
        <v/>
      </c>
      <c r="V373" s="81" t="str">
        <f>IF(scriv!S335&lt;&gt;"",scriv!S335,"")</f>
        <v/>
      </c>
      <c r="W373" s="81" t="str">
        <f>IF(scriv!T335&lt;&gt;"",scriv!T335,"")</f>
        <v/>
      </c>
      <c r="X373" s="81" t="str">
        <f>IF($E373="",
( IF(scriv!AD335&lt;&gt;"", LEFT( scriv!AD335, FIND(",",scriv!AD335)-1) &amp; "=" &amp; $AH373 &amp; RIGHT( scriv!AD335, LEN(scriv!AD335) + 1 - FIND(",",scriv!AD335)),
  IF($X$36&lt;&gt;"",LEFT( X$36, FIND(",",X$36)-1) &amp; "=" &amp; $AH373 &amp; RIGHT( X$36, LEN(X$36) + 1 - FIND(",",X$36)),""))),
IF(scriv!M335&lt;&gt;"", LEFT( scriv!M335, FIND(",",scriv!M335)-1) &amp; "=" &amp; $AH373 &amp; RIGHT( scriv!M335, LEN(scriv!M335) + 1 - FIND(",",scriv!M335)),
LEFT( X$37, FIND(",",X$37)-1) &amp; "=" &amp; $AH373 &amp; RIGHT( X$37, LEN(X$37) + 1 - FIND(",",X$37))))</f>
        <v>fadeOn=,0.6</v>
      </c>
      <c r="Y373" s="81" t="str">
        <f>IF($E373="",
( IF(scriv!AE335&lt;&gt;"", LEFT( scriv!AE335, FIND(",",scriv!AE335)-1) &amp; "=" &amp; $AH373 &amp; RIGHT( scriv!AE335, LEN(scriv!AE335) + 1 - FIND(",",scriv!AE335)),
  IF($Y$36&lt;&gt;"",LEFT( Y$36, FIND(",",Y$36)-1) &amp; "=" &amp; $AH373 &amp; RIGHT( Y$36, LEN(Y$36) + 1 - FIND(",",Y$36)),""))),
IF(scriv!N335&lt;&gt;"", LEFT( scriv!N335, FIND(",",scriv!N335)-1) &amp; "=" &amp; $AH373 &amp; RIGHT( scriv!N335, LEN(scriv!N335) + 1 - FIND(",",scriv!N335)),
LEFT( Y$37, FIND(",",Y$37)-1) &amp; "=" &amp; $AH373 &amp; RIGHT( Y$37, LEN(Y$37) + 1 - FIND(",",Y$37))))</f>
        <v>fadeOff=,0.6</v>
      </c>
      <c r="Z373" s="81" t="str">
        <f>IF($E373="",
( IF(scriv!AF335&lt;&gt;"", LEFT( scriv!AF335, FIND(",",scriv!AF335)-1) &amp; "=" &amp; $AH373 &amp; RIGHT( scriv!AF335, LEN(scriv!AF335) + 1 - FIND(",",scriv!AF335)),
  IF($Z$36&lt;&gt;"",LEFT( Z$36, FIND(",",Z$36)-1) &amp; "=" &amp; $AH373 &amp; RIGHT( Z$36, LEN(Z$36) + 1 - FIND(",",Z$36)),""))),
IF(scriv!O335&lt;&gt;"", LEFT( scriv!O335, FIND(",",scriv!O335)-1) &amp; "=" &amp; $AH373 &amp; RIGHT( scriv!O335, LEN(scriv!O335) + 1 - FIND(",",scriv!O335)),
LEFT( Z$37, FIND(",",Z$37)-1) &amp; "=" &amp; $AH373 &amp; RIGHT( Z$37, LEN(Z$37) + 1 - FIND(",",Z$37))))</f>
        <v>drawOpen=,1.2</v>
      </c>
      <c r="AA373" s="81" t="str">
        <f>IF($E373="",
( IF(scriv!AG335&lt;&gt;"", LEFT( scriv!AG335, FIND(",",scriv!AG335)-1) &amp; "=" &amp; $AH373 &amp; RIGHT( scriv!AG335, LEN(scriv!AG335) + 1 - FIND(",",scriv!AG335)),
  IF($AA$36&lt;&gt;"",LEFT( AA$36, FIND(",",AA$36)-1) &amp; "=" &amp; $AH373 &amp; RIGHT( AA$36, LEN(AA$36) + 1 - FIND(",",AA$36)),""))),
IF(scriv!P335&lt;&gt;"", LEFT( scriv!P335, FIND(",",scriv!P335)-1) &amp; "=" &amp; $AH373 &amp; RIGHT( scriv!P335, LEN(scriv!P335) + 1 - FIND(",",scriv!P335)),
LEFT( AA$37, FIND(",",AA$37)-1) &amp; "=" &amp; $AH373 &amp; RIGHT( AA$37, LEN(AA$37) + 1 - FIND(",",AA$37))))</f>
        <v>drawClose=,1.2</v>
      </c>
      <c r="AB373" s="167" t="str">
        <f t="shared" si="257"/>
        <v>noTitle</v>
      </c>
      <c r="AC373" s="167"/>
      <c r="AD373" s="45"/>
      <c r="AE373" s="168"/>
      <c r="AF373" s="169">
        <f>IF(D373="",scriv!B335,"")</f>
        <v>0</v>
      </c>
      <c r="AG373" s="170" t="str">
        <f t="shared" si="264"/>
        <v/>
      </c>
      <c r="AH373" s="169" t="str">
        <f t="shared" si="265"/>
        <v/>
      </c>
      <c r="AI373" s="169" t="str">
        <f t="shared" si="266"/>
        <v/>
      </c>
      <c r="AJ373" s="86">
        <f>ROUNDDOWN( (LEN(scriv!B335)+1) / 2, 0 )</f>
        <v>0</v>
      </c>
      <c r="AK373" s="82">
        <f t="shared" si="267"/>
        <v>0</v>
      </c>
      <c r="AL373" s="82" t="str">
        <f t="shared" si="268"/>
        <v>-</v>
      </c>
      <c r="AM373" s="82" t="str">
        <f t="shared" si="269"/>
        <v>-</v>
      </c>
      <c r="AN373" s="82" t="str">
        <f t="shared" si="270"/>
        <v>-</v>
      </c>
      <c r="AO373" s="82" t="str">
        <f t="shared" si="271"/>
        <v>-</v>
      </c>
      <c r="AP373" s="82" t="str">
        <f t="shared" si="272"/>
        <v>-</v>
      </c>
      <c r="AQ373" s="82" t="str">
        <f t="shared" si="273"/>
        <v>-</v>
      </c>
      <c r="AR373" s="82" t="str">
        <f t="shared" si="274"/>
        <v>-</v>
      </c>
      <c r="AT373" s="82">
        <f t="shared" si="275"/>
        <v>10</v>
      </c>
      <c r="AU373" s="82" t="str">
        <f ca="1">IF(    MAX(OFFSET(AL373,0,0,MATCH("-",AL373:AL$638,0))) = 0,"",
IFERROR(MAX(OFFSET(AL373,0,0,MATCH("-",AL373:AL$638,0))),""))</f>
        <v/>
      </c>
      <c r="AV373" s="82" t="str">
        <f ca="1">IF(    MAX(OFFSET(AM373,0,0,MATCH("-",AM373:AM$638,0))) = 0,"",
IFERROR(MAX(OFFSET(AM373,0,0,MATCH("-",AM373:AM$638,0))),""))</f>
        <v/>
      </c>
      <c r="AW373" s="82" t="str">
        <f ca="1">IF(    MAX(OFFSET(AN373,0,0,MATCH("-",AN373:AN$638,0))) = 0,"",
IFERROR(MAX(OFFSET(AN373,0,0,MATCH("-",AN373:AN$638,0))),""))</f>
        <v/>
      </c>
      <c r="AX373" s="82" t="str">
        <f ca="1">IF(    MAX(OFFSET(AO373,0,0,MATCH("-",AO373:AO$638,0))) = 0,"",
IFERROR(MAX(OFFSET(AO373,0,0,MATCH("-",AO373:AO$638,0))),""))</f>
        <v/>
      </c>
      <c r="AY373" s="82" t="str">
        <f ca="1">IF(    MAX(OFFSET(AP373,0,0,MATCH("-",AP373:AP$638,0))) = 0,"",
IFERROR(MAX(OFFSET(AP373,0,0,MATCH("-",AP373:AP$638,0))),""))</f>
        <v/>
      </c>
      <c r="AZ373" s="82" t="str">
        <f ca="1">IF(    MAX(OFFSET(AQ373,0,0,MATCH("-",AQ373:AQ$638,0))) = 0,"",
IFERROR(MAX(OFFSET(AQ373,0,0,MATCH("-",AQ373:AQ$638,0))),""))</f>
        <v/>
      </c>
      <c r="BA373" s="82" t="str">
        <f ca="1">IF(    MAX(OFFSET(AR373,0,0,MATCH("-",AR373:AR$638,0))) = 0,"",
IFERROR(MAX(OFFSET(AR373,0,0,MATCH("-",AR373:AR$638,0))),""))</f>
        <v/>
      </c>
      <c r="BB373" s="112">
        <f t="shared" ca="1" si="276"/>
        <v>-198</v>
      </c>
      <c r="BC373" s="111" t="str">
        <f t="shared" ca="1" si="277"/>
        <v>Radius</v>
      </c>
      <c r="BD373" s="112">
        <f t="shared" ca="1" si="278"/>
        <v>0</v>
      </c>
      <c r="BE373" s="111">
        <f t="shared" ca="1" si="279"/>
        <v>200</v>
      </c>
      <c r="BF373" s="113" t="e">
        <f t="shared" ca="1" si="280"/>
        <v>#VALUE!</v>
      </c>
      <c r="BG373" s="113" t="e">
        <f t="shared" ca="1" si="281"/>
        <v>#VALUE!</v>
      </c>
      <c r="BH373" s="112">
        <f t="shared" ca="1" si="282"/>
        <v>2000</v>
      </c>
      <c r="BI373" s="112">
        <f t="shared" ca="1" si="283"/>
        <v>200</v>
      </c>
      <c r="BJ373" s="157"/>
      <c r="BK373" s="157"/>
      <c r="BL373" s="158" t="str">
        <f>scriv!AI335</f>
        <v/>
      </c>
      <c r="BM373" s="157"/>
      <c r="BN373" s="157" t="str">
        <f t="shared" si="284"/>
        <v>node</v>
      </c>
      <c r="BO373" s="157"/>
      <c r="BP373" s="159">
        <f t="shared" ca="1" si="285"/>
        <v>0</v>
      </c>
      <c r="BQ373" s="159">
        <f t="shared" ca="1" si="286"/>
        <v>0</v>
      </c>
      <c r="BR373" s="159">
        <f t="shared" si="287"/>
        <v>1</v>
      </c>
      <c r="BS373" s="159" t="str">
        <f t="shared" si="288"/>
        <v>symbol</v>
      </c>
      <c r="BT373" s="157" t="str">
        <f ca="1">IF(scriv!V335&lt;&gt;"",scriv!V335,
IF(E373="",IFERROR(VLOOKUP(BL373,$AH$40:$BT$638,39,FALSE),$BT$36),
$BT$37))</f>
        <v>NodeSquare</v>
      </c>
      <c r="BU373" s="166">
        <f t="shared" ca="1" si="289"/>
        <v>2000</v>
      </c>
      <c r="BV373" s="166">
        <f t="shared" ca="1" si="290"/>
        <v>200</v>
      </c>
      <c r="BW373" s="166">
        <f t="shared" ca="1" si="291"/>
        <v>0</v>
      </c>
      <c r="BX373" s="166">
        <f t="shared" ca="1" si="292"/>
        <v>0</v>
      </c>
      <c r="BY373" s="180" t="str">
        <f t="shared" si="293"/>
        <v/>
      </c>
      <c r="BZ373" s="180" t="str">
        <f t="shared" si="294"/>
        <v/>
      </c>
      <c r="CA373" s="81" t="str">
        <f>IF(scriv!E335&lt;&gt;"",scriv!E335,"")</f>
        <v/>
      </c>
      <c r="CB373" s="82">
        <f t="shared" si="259"/>
        <v>0</v>
      </c>
      <c r="CC373" s="82">
        <f t="shared" si="295"/>
        <v>0</v>
      </c>
      <c r="CD373" s="82" t="str">
        <f t="shared" si="296"/>
        <v>-</v>
      </c>
      <c r="CE373" s="82" t="str">
        <f t="shared" si="297"/>
        <v>-</v>
      </c>
      <c r="CF373" s="82" t="str">
        <f t="shared" si="298"/>
        <v>-</v>
      </c>
      <c r="CG373" s="82" t="str">
        <f t="shared" si="299"/>
        <v>-</v>
      </c>
      <c r="CH373" s="82" t="str">
        <f t="shared" si="300"/>
        <v>-</v>
      </c>
      <c r="CI373" s="82" t="str">
        <f t="shared" si="301"/>
        <v>-</v>
      </c>
      <c r="CJ373" s="82" t="str">
        <f t="shared" si="302"/>
        <v>-</v>
      </c>
      <c r="CK373" s="82" t="str">
        <f t="shared" si="303"/>
        <v>-</v>
      </c>
    </row>
    <row r="374" spans="1:89" s="82" customFormat="1" ht="18" customHeight="1">
      <c r="A374" s="81" t="str">
        <f>scriv!AH336</f>
        <v/>
      </c>
      <c r="B374" s="81" t="str">
        <f>IF(scriv!D336&lt;&gt;"",scriv!D336,"")</f>
        <v/>
      </c>
      <c r="C374" s="81" t="str">
        <f>IF( scriv!AL336&lt;&gt;"", IF(D374&lt;&gt;"","connection ","")&amp;scriv!AL336,IF(D374&lt;&gt;"","connection",""))</f>
        <v/>
      </c>
      <c r="D374" s="82" t="str">
        <f>scriv!AJ336</f>
        <v/>
      </c>
      <c r="E374" s="82" t="str">
        <f>scriv!AK336</f>
        <v/>
      </c>
      <c r="F374" s="156">
        <f>ROW()</f>
        <v>374</v>
      </c>
      <c r="I374" s="81" t="str">
        <f>IF(scriv!AA336&lt;&gt;"",scriv!AA336,J374)</f>
        <v/>
      </c>
      <c r="J374" s="81" t="str">
        <f>IF(scriv!AB336&lt;&gt;"",scriv!AB336,"")</f>
        <v/>
      </c>
      <c r="K374" s="82" t="str">
        <f t="shared" si="260"/>
        <v>none</v>
      </c>
      <c r="L374" s="82" t="str">
        <f t="shared" si="261"/>
        <v>+++&amp;speakTT=</v>
      </c>
      <c r="M374" s="82" t="str">
        <f t="shared" si="258"/>
        <v>OpenClose</v>
      </c>
      <c r="N374" s="82" t="str">
        <f t="shared" si="262"/>
        <v/>
      </c>
      <c r="O374" s="119" t="str">
        <f t="shared" si="263"/>
        <v/>
      </c>
      <c r="P374" s="81" t="str">
        <f>IF(scriv!I336&lt;&gt;"",scriv!I336,"")</f>
        <v/>
      </c>
      <c r="Q374" s="81" t="str">
        <f>IF(scriv!J336&lt;&gt;"",scriv!J336,"")</f>
        <v/>
      </c>
      <c r="R374" s="81">
        <f>IF(scriv!K336&lt;&gt;"",scriv!K336,
IF(I374&lt;&gt;"",1,$R$36))</f>
        <v>0</v>
      </c>
      <c r="S374" s="81" t="str">
        <f>IF(scriv!L336&lt;&gt;"",scriv!L336,
IF(scriv!AB336&lt;&gt;"",$S$36,"none"))</f>
        <v>none</v>
      </c>
      <c r="T374" s="81" t="str">
        <f>IF(scriv!Q336&lt;&gt;"",scriv!Q336,"")</f>
        <v/>
      </c>
      <c r="U374" s="81" t="str">
        <f>IF(scriv!R336&lt;&gt;"",scriv!R336,"")</f>
        <v/>
      </c>
      <c r="V374" s="81" t="str">
        <f>IF(scriv!S336&lt;&gt;"",scriv!S336,"")</f>
        <v/>
      </c>
      <c r="W374" s="81" t="str">
        <f>IF(scriv!T336&lt;&gt;"",scriv!T336,"")</f>
        <v/>
      </c>
      <c r="X374" s="81" t="str">
        <f>IF($E374="",
( IF(scriv!AD336&lt;&gt;"", LEFT( scriv!AD336, FIND(",",scriv!AD336)-1) &amp; "=" &amp; $AH374 &amp; RIGHT( scriv!AD336, LEN(scriv!AD336) + 1 - FIND(",",scriv!AD336)),
  IF($X$36&lt;&gt;"",LEFT( X$36, FIND(",",X$36)-1) &amp; "=" &amp; $AH374 &amp; RIGHT( X$36, LEN(X$36) + 1 - FIND(",",X$36)),""))),
IF(scriv!M336&lt;&gt;"", LEFT( scriv!M336, FIND(",",scriv!M336)-1) &amp; "=" &amp; $AH374 &amp; RIGHT( scriv!M336, LEN(scriv!M336) + 1 - FIND(",",scriv!M336)),
LEFT( X$37, FIND(",",X$37)-1) &amp; "=" &amp; $AH374 &amp; RIGHT( X$37, LEN(X$37) + 1 - FIND(",",X$37))))</f>
        <v>fadeOn=,0.6</v>
      </c>
      <c r="Y374" s="81" t="str">
        <f>IF($E374="",
( IF(scriv!AE336&lt;&gt;"", LEFT( scriv!AE336, FIND(",",scriv!AE336)-1) &amp; "=" &amp; $AH374 &amp; RIGHT( scriv!AE336, LEN(scriv!AE336) + 1 - FIND(",",scriv!AE336)),
  IF($Y$36&lt;&gt;"",LEFT( Y$36, FIND(",",Y$36)-1) &amp; "=" &amp; $AH374 &amp; RIGHT( Y$36, LEN(Y$36) + 1 - FIND(",",Y$36)),""))),
IF(scriv!N336&lt;&gt;"", LEFT( scriv!N336, FIND(",",scriv!N336)-1) &amp; "=" &amp; $AH374 &amp; RIGHT( scriv!N336, LEN(scriv!N336) + 1 - FIND(",",scriv!N336)),
LEFT( Y$37, FIND(",",Y$37)-1) &amp; "=" &amp; $AH374 &amp; RIGHT( Y$37, LEN(Y$37) + 1 - FIND(",",Y$37))))</f>
        <v>fadeOff=,0.6</v>
      </c>
      <c r="Z374" s="81" t="str">
        <f>IF($E374="",
( IF(scriv!AF336&lt;&gt;"", LEFT( scriv!AF336, FIND(",",scriv!AF336)-1) &amp; "=" &amp; $AH374 &amp; RIGHT( scriv!AF336, LEN(scriv!AF336) + 1 - FIND(",",scriv!AF336)),
  IF($Z$36&lt;&gt;"",LEFT( Z$36, FIND(",",Z$36)-1) &amp; "=" &amp; $AH374 &amp; RIGHT( Z$36, LEN(Z$36) + 1 - FIND(",",Z$36)),""))),
IF(scriv!O336&lt;&gt;"", LEFT( scriv!O336, FIND(",",scriv!O336)-1) &amp; "=" &amp; $AH374 &amp; RIGHT( scriv!O336, LEN(scriv!O336) + 1 - FIND(",",scriv!O336)),
LEFT( Z$37, FIND(",",Z$37)-1) &amp; "=" &amp; $AH374 &amp; RIGHT( Z$37, LEN(Z$37) + 1 - FIND(",",Z$37))))</f>
        <v>drawOpen=,1.2</v>
      </c>
      <c r="AA374" s="81" t="str">
        <f>IF($E374="",
( IF(scriv!AG336&lt;&gt;"", LEFT( scriv!AG336, FIND(",",scriv!AG336)-1) &amp; "=" &amp; $AH374 &amp; RIGHT( scriv!AG336, LEN(scriv!AG336) + 1 - FIND(",",scriv!AG336)),
  IF($AA$36&lt;&gt;"",LEFT( AA$36, FIND(",",AA$36)-1) &amp; "=" &amp; $AH374 &amp; RIGHT( AA$36, LEN(AA$36) + 1 - FIND(",",AA$36)),""))),
IF(scriv!P336&lt;&gt;"", LEFT( scriv!P336, FIND(",",scriv!P336)-1) &amp; "=" &amp; $AH374 &amp; RIGHT( scriv!P336, LEN(scriv!P336) + 1 - FIND(",",scriv!P336)),
LEFT( AA$37, FIND(",",AA$37)-1) &amp; "=" &amp; $AH374 &amp; RIGHT( AA$37, LEN(AA$37) + 1 - FIND(",",AA$37))))</f>
        <v>drawClose=,1.2</v>
      </c>
      <c r="AB374" s="167" t="str">
        <f t="shared" si="257"/>
        <v>noTitle</v>
      </c>
      <c r="AC374" s="167"/>
      <c r="AD374" s="45"/>
      <c r="AE374" s="168"/>
      <c r="AF374" s="169">
        <f>IF(D374="",scriv!B336,"")</f>
        <v>0</v>
      </c>
      <c r="AG374" s="170" t="str">
        <f t="shared" si="264"/>
        <v/>
      </c>
      <c r="AH374" s="169" t="str">
        <f t="shared" si="265"/>
        <v/>
      </c>
      <c r="AI374" s="169" t="str">
        <f t="shared" si="266"/>
        <v/>
      </c>
      <c r="AJ374" s="86">
        <f>ROUNDDOWN( (LEN(scriv!B336)+1) / 2, 0 )</f>
        <v>0</v>
      </c>
      <c r="AK374" s="82">
        <f t="shared" si="267"/>
        <v>0</v>
      </c>
      <c r="AL374" s="82" t="str">
        <f t="shared" si="268"/>
        <v>-</v>
      </c>
      <c r="AM374" s="82" t="str">
        <f t="shared" si="269"/>
        <v>-</v>
      </c>
      <c r="AN374" s="82" t="str">
        <f t="shared" si="270"/>
        <v>-</v>
      </c>
      <c r="AO374" s="82" t="str">
        <f t="shared" si="271"/>
        <v>-</v>
      </c>
      <c r="AP374" s="82" t="str">
        <f t="shared" si="272"/>
        <v>-</v>
      </c>
      <c r="AQ374" s="82" t="str">
        <f t="shared" si="273"/>
        <v>-</v>
      </c>
      <c r="AR374" s="82" t="str">
        <f t="shared" si="274"/>
        <v>-</v>
      </c>
      <c r="AT374" s="82">
        <f t="shared" si="275"/>
        <v>10</v>
      </c>
      <c r="AU374" s="82" t="str">
        <f ca="1">IF(    MAX(OFFSET(AL374,0,0,MATCH("-",AL374:AL$638,0))) = 0,"",
IFERROR(MAX(OFFSET(AL374,0,0,MATCH("-",AL374:AL$638,0))),""))</f>
        <v/>
      </c>
      <c r="AV374" s="82" t="str">
        <f ca="1">IF(    MAX(OFFSET(AM374,0,0,MATCH("-",AM374:AM$638,0))) = 0,"",
IFERROR(MAX(OFFSET(AM374,0,0,MATCH("-",AM374:AM$638,0))),""))</f>
        <v/>
      </c>
      <c r="AW374" s="82" t="str">
        <f ca="1">IF(    MAX(OFFSET(AN374,0,0,MATCH("-",AN374:AN$638,0))) = 0,"",
IFERROR(MAX(OFFSET(AN374,0,0,MATCH("-",AN374:AN$638,0))),""))</f>
        <v/>
      </c>
      <c r="AX374" s="82" t="str">
        <f ca="1">IF(    MAX(OFFSET(AO374,0,0,MATCH("-",AO374:AO$638,0))) = 0,"",
IFERROR(MAX(OFFSET(AO374,0,0,MATCH("-",AO374:AO$638,0))),""))</f>
        <v/>
      </c>
      <c r="AY374" s="82" t="str">
        <f ca="1">IF(    MAX(OFFSET(AP374,0,0,MATCH("-",AP374:AP$638,0))) = 0,"",
IFERROR(MAX(OFFSET(AP374,0,0,MATCH("-",AP374:AP$638,0))),""))</f>
        <v/>
      </c>
      <c r="AZ374" s="82" t="str">
        <f ca="1">IF(    MAX(OFFSET(AQ374,0,0,MATCH("-",AQ374:AQ$638,0))) = 0,"",
IFERROR(MAX(OFFSET(AQ374,0,0,MATCH("-",AQ374:AQ$638,0))),""))</f>
        <v/>
      </c>
      <c r="BA374" s="82" t="str">
        <f ca="1">IF(    MAX(OFFSET(AR374,0,0,MATCH("-",AR374:AR$638,0))) = 0,"",
IFERROR(MAX(OFFSET(AR374,0,0,MATCH("-",AR374:AR$638,0))),""))</f>
        <v/>
      </c>
      <c r="BB374" s="112">
        <f t="shared" ca="1" si="276"/>
        <v>-198</v>
      </c>
      <c r="BC374" s="111" t="str">
        <f t="shared" ca="1" si="277"/>
        <v>Radius</v>
      </c>
      <c r="BD374" s="112">
        <f t="shared" ca="1" si="278"/>
        <v>0</v>
      </c>
      <c r="BE374" s="111">
        <f t="shared" ca="1" si="279"/>
        <v>200</v>
      </c>
      <c r="BF374" s="113" t="e">
        <f t="shared" ca="1" si="280"/>
        <v>#VALUE!</v>
      </c>
      <c r="BG374" s="113" t="e">
        <f t="shared" ca="1" si="281"/>
        <v>#VALUE!</v>
      </c>
      <c r="BH374" s="112">
        <f t="shared" ca="1" si="282"/>
        <v>2000</v>
      </c>
      <c r="BI374" s="112">
        <f t="shared" ca="1" si="283"/>
        <v>200</v>
      </c>
      <c r="BJ374" s="157"/>
      <c r="BK374" s="157"/>
      <c r="BL374" s="158" t="str">
        <f>scriv!AI336</f>
        <v/>
      </c>
      <c r="BM374" s="157"/>
      <c r="BN374" s="157" t="str">
        <f t="shared" si="284"/>
        <v>node</v>
      </c>
      <c r="BO374" s="157"/>
      <c r="BP374" s="159">
        <f t="shared" ca="1" si="285"/>
        <v>0</v>
      </c>
      <c r="BQ374" s="159">
        <f t="shared" ca="1" si="286"/>
        <v>0</v>
      </c>
      <c r="BR374" s="159">
        <f t="shared" si="287"/>
        <v>1</v>
      </c>
      <c r="BS374" s="159" t="str">
        <f t="shared" si="288"/>
        <v>symbol</v>
      </c>
      <c r="BT374" s="157" t="str">
        <f ca="1">IF(scriv!V336&lt;&gt;"",scriv!V336,
IF(E374="",IFERROR(VLOOKUP(BL374,$AH$40:$BT$638,39,FALSE),$BT$36),
$BT$37))</f>
        <v>NodeSquare</v>
      </c>
      <c r="BU374" s="166">
        <f t="shared" ca="1" si="289"/>
        <v>2000</v>
      </c>
      <c r="BV374" s="166">
        <f t="shared" ca="1" si="290"/>
        <v>200</v>
      </c>
      <c r="BW374" s="166">
        <f t="shared" ca="1" si="291"/>
        <v>0</v>
      </c>
      <c r="BX374" s="166">
        <f t="shared" ca="1" si="292"/>
        <v>0</v>
      </c>
      <c r="BY374" s="180" t="str">
        <f t="shared" si="293"/>
        <v/>
      </c>
      <c r="BZ374" s="180" t="str">
        <f t="shared" si="294"/>
        <v/>
      </c>
      <c r="CA374" s="81" t="str">
        <f>IF(scriv!E336&lt;&gt;"",scriv!E336,"")</f>
        <v/>
      </c>
      <c r="CB374" s="82">
        <f t="shared" si="259"/>
        <v>0</v>
      </c>
      <c r="CC374" s="82">
        <f t="shared" si="295"/>
        <v>0</v>
      </c>
      <c r="CD374" s="82" t="str">
        <f t="shared" si="296"/>
        <v>-</v>
      </c>
      <c r="CE374" s="82" t="str">
        <f t="shared" si="297"/>
        <v>-</v>
      </c>
      <c r="CF374" s="82" t="str">
        <f t="shared" si="298"/>
        <v>-</v>
      </c>
      <c r="CG374" s="82" t="str">
        <f t="shared" si="299"/>
        <v>-</v>
      </c>
      <c r="CH374" s="82" t="str">
        <f t="shared" si="300"/>
        <v>-</v>
      </c>
      <c r="CI374" s="82" t="str">
        <f t="shared" si="301"/>
        <v>-</v>
      </c>
      <c r="CJ374" s="82" t="str">
        <f t="shared" si="302"/>
        <v>-</v>
      </c>
      <c r="CK374" s="82" t="str">
        <f t="shared" si="303"/>
        <v>-</v>
      </c>
    </row>
    <row r="375" spans="1:89" s="82" customFormat="1" ht="18" customHeight="1">
      <c r="A375" s="81" t="str">
        <f>scriv!AH337</f>
        <v/>
      </c>
      <c r="B375" s="81" t="str">
        <f>IF(scriv!D337&lt;&gt;"",scriv!D337,"")</f>
        <v/>
      </c>
      <c r="C375" s="81" t="str">
        <f>IF( scriv!AL337&lt;&gt;"", IF(D375&lt;&gt;"","connection ","")&amp;scriv!AL337,IF(D375&lt;&gt;"","connection",""))</f>
        <v/>
      </c>
      <c r="D375" s="82" t="str">
        <f>scriv!AJ337</f>
        <v/>
      </c>
      <c r="E375" s="82" t="str">
        <f>scriv!AK337</f>
        <v/>
      </c>
      <c r="F375" s="156">
        <f>ROW()</f>
        <v>375</v>
      </c>
      <c r="I375" s="81" t="str">
        <f>IF(scriv!AA337&lt;&gt;"",scriv!AA337,J375)</f>
        <v/>
      </c>
      <c r="J375" s="81" t="str">
        <f>IF(scriv!AB337&lt;&gt;"",scriv!AB337,"")</f>
        <v/>
      </c>
      <c r="K375" s="82" t="str">
        <f t="shared" si="260"/>
        <v>none</v>
      </c>
      <c r="L375" s="82" t="str">
        <f t="shared" si="261"/>
        <v>+++&amp;speakTT=</v>
      </c>
      <c r="M375" s="82" t="str">
        <f t="shared" si="258"/>
        <v>OpenClose</v>
      </c>
      <c r="N375" s="82" t="str">
        <f t="shared" si="262"/>
        <v/>
      </c>
      <c r="O375" s="119" t="str">
        <f t="shared" si="263"/>
        <v/>
      </c>
      <c r="P375" s="81" t="str">
        <f>IF(scriv!I337&lt;&gt;"",scriv!I337,"")</f>
        <v/>
      </c>
      <c r="Q375" s="81" t="str">
        <f>IF(scriv!J337&lt;&gt;"",scriv!J337,"")</f>
        <v/>
      </c>
      <c r="R375" s="81">
        <f>IF(scriv!K337&lt;&gt;"",scriv!K337,
IF(I375&lt;&gt;"",1,$R$36))</f>
        <v>0</v>
      </c>
      <c r="S375" s="81" t="str">
        <f>IF(scriv!L337&lt;&gt;"",scriv!L337,
IF(scriv!AB337&lt;&gt;"",$S$36,"none"))</f>
        <v>none</v>
      </c>
      <c r="T375" s="81" t="str">
        <f>IF(scriv!Q337&lt;&gt;"",scriv!Q337,"")</f>
        <v/>
      </c>
      <c r="U375" s="81" t="str">
        <f>IF(scriv!R337&lt;&gt;"",scriv!R337,"")</f>
        <v/>
      </c>
      <c r="V375" s="81" t="str">
        <f>IF(scriv!S337&lt;&gt;"",scriv!S337,"")</f>
        <v/>
      </c>
      <c r="W375" s="81" t="str">
        <f>IF(scriv!T337&lt;&gt;"",scriv!T337,"")</f>
        <v/>
      </c>
      <c r="X375" s="81" t="str">
        <f>IF($E375="",
( IF(scriv!AD337&lt;&gt;"", LEFT( scriv!AD337, FIND(",",scriv!AD337)-1) &amp; "=" &amp; $AH375 &amp; RIGHT( scriv!AD337, LEN(scriv!AD337) + 1 - FIND(",",scriv!AD337)),
  IF($X$36&lt;&gt;"",LEFT( X$36, FIND(",",X$36)-1) &amp; "=" &amp; $AH375 &amp; RIGHT( X$36, LEN(X$36) + 1 - FIND(",",X$36)),""))),
IF(scriv!M337&lt;&gt;"", LEFT( scriv!M337, FIND(",",scriv!M337)-1) &amp; "=" &amp; $AH375 &amp; RIGHT( scriv!M337, LEN(scriv!M337) + 1 - FIND(",",scriv!M337)),
LEFT( X$37, FIND(",",X$37)-1) &amp; "=" &amp; $AH375 &amp; RIGHT( X$37, LEN(X$37) + 1 - FIND(",",X$37))))</f>
        <v>fadeOn=,0.6</v>
      </c>
      <c r="Y375" s="81" t="str">
        <f>IF($E375="",
( IF(scriv!AE337&lt;&gt;"", LEFT( scriv!AE337, FIND(",",scriv!AE337)-1) &amp; "=" &amp; $AH375 &amp; RIGHT( scriv!AE337, LEN(scriv!AE337) + 1 - FIND(",",scriv!AE337)),
  IF($Y$36&lt;&gt;"",LEFT( Y$36, FIND(",",Y$36)-1) &amp; "=" &amp; $AH375 &amp; RIGHT( Y$36, LEN(Y$36) + 1 - FIND(",",Y$36)),""))),
IF(scriv!N337&lt;&gt;"", LEFT( scriv!N337, FIND(",",scriv!N337)-1) &amp; "=" &amp; $AH375 &amp; RIGHT( scriv!N337, LEN(scriv!N337) + 1 - FIND(",",scriv!N337)),
LEFT( Y$37, FIND(",",Y$37)-1) &amp; "=" &amp; $AH375 &amp; RIGHT( Y$37, LEN(Y$37) + 1 - FIND(",",Y$37))))</f>
        <v>fadeOff=,0.6</v>
      </c>
      <c r="Z375" s="81" t="str">
        <f>IF($E375="",
( IF(scriv!AF337&lt;&gt;"", LEFT( scriv!AF337, FIND(",",scriv!AF337)-1) &amp; "=" &amp; $AH375 &amp; RIGHT( scriv!AF337, LEN(scriv!AF337) + 1 - FIND(",",scriv!AF337)),
  IF($Z$36&lt;&gt;"",LEFT( Z$36, FIND(",",Z$36)-1) &amp; "=" &amp; $AH375 &amp; RIGHT( Z$36, LEN(Z$36) + 1 - FIND(",",Z$36)),""))),
IF(scriv!O337&lt;&gt;"", LEFT( scriv!O337, FIND(",",scriv!O337)-1) &amp; "=" &amp; $AH375 &amp; RIGHT( scriv!O337, LEN(scriv!O337) + 1 - FIND(",",scriv!O337)),
LEFT( Z$37, FIND(",",Z$37)-1) &amp; "=" &amp; $AH375 &amp; RIGHT( Z$37, LEN(Z$37) + 1 - FIND(",",Z$37))))</f>
        <v>drawOpen=,1.2</v>
      </c>
      <c r="AA375" s="81" t="str">
        <f>IF($E375="",
( IF(scriv!AG337&lt;&gt;"", LEFT( scriv!AG337, FIND(",",scriv!AG337)-1) &amp; "=" &amp; $AH375 &amp; RIGHT( scriv!AG337, LEN(scriv!AG337) + 1 - FIND(",",scriv!AG337)),
  IF($AA$36&lt;&gt;"",LEFT( AA$36, FIND(",",AA$36)-1) &amp; "=" &amp; $AH375 &amp; RIGHT( AA$36, LEN(AA$36) + 1 - FIND(",",AA$36)),""))),
IF(scriv!P337&lt;&gt;"", LEFT( scriv!P337, FIND(",",scriv!P337)-1) &amp; "=" &amp; $AH375 &amp; RIGHT( scriv!P337, LEN(scriv!P337) + 1 - FIND(",",scriv!P337)),
LEFT( AA$37, FIND(",",AA$37)-1) &amp; "=" &amp; $AH375 &amp; RIGHT( AA$37, LEN(AA$37) + 1 - FIND(",",AA$37))))</f>
        <v>drawClose=,1.2</v>
      </c>
      <c r="AB375" s="167" t="str">
        <f t="shared" si="257"/>
        <v>noTitle</v>
      </c>
      <c r="AC375" s="167"/>
      <c r="AD375" s="45"/>
      <c r="AE375" s="168"/>
      <c r="AF375" s="169">
        <f>IF(D375="",scriv!B337,"")</f>
        <v>0</v>
      </c>
      <c r="AG375" s="170" t="str">
        <f t="shared" si="264"/>
        <v/>
      </c>
      <c r="AH375" s="169" t="str">
        <f t="shared" si="265"/>
        <v/>
      </c>
      <c r="AI375" s="169" t="str">
        <f t="shared" si="266"/>
        <v/>
      </c>
      <c r="AJ375" s="86">
        <f>ROUNDDOWN( (LEN(scriv!B337)+1) / 2, 0 )</f>
        <v>0</v>
      </c>
      <c r="AK375" s="82">
        <f t="shared" si="267"/>
        <v>0</v>
      </c>
      <c r="AL375" s="82" t="str">
        <f t="shared" si="268"/>
        <v>-</v>
      </c>
      <c r="AM375" s="82" t="str">
        <f t="shared" si="269"/>
        <v>-</v>
      </c>
      <c r="AN375" s="82" t="str">
        <f t="shared" si="270"/>
        <v>-</v>
      </c>
      <c r="AO375" s="82" t="str">
        <f t="shared" si="271"/>
        <v>-</v>
      </c>
      <c r="AP375" s="82" t="str">
        <f t="shared" si="272"/>
        <v>-</v>
      </c>
      <c r="AQ375" s="82" t="str">
        <f t="shared" si="273"/>
        <v>-</v>
      </c>
      <c r="AR375" s="82" t="str">
        <f t="shared" si="274"/>
        <v>-</v>
      </c>
      <c r="AT375" s="82">
        <f t="shared" si="275"/>
        <v>10</v>
      </c>
      <c r="AU375" s="82" t="str">
        <f ca="1">IF(    MAX(OFFSET(AL375,0,0,MATCH("-",AL375:AL$638,0))) = 0,"",
IFERROR(MAX(OFFSET(AL375,0,0,MATCH("-",AL375:AL$638,0))),""))</f>
        <v/>
      </c>
      <c r="AV375" s="82" t="str">
        <f ca="1">IF(    MAX(OFFSET(AM375,0,0,MATCH("-",AM375:AM$638,0))) = 0,"",
IFERROR(MAX(OFFSET(AM375,0,0,MATCH("-",AM375:AM$638,0))),""))</f>
        <v/>
      </c>
      <c r="AW375" s="82" t="str">
        <f ca="1">IF(    MAX(OFFSET(AN375,0,0,MATCH("-",AN375:AN$638,0))) = 0,"",
IFERROR(MAX(OFFSET(AN375,0,0,MATCH("-",AN375:AN$638,0))),""))</f>
        <v/>
      </c>
      <c r="AX375" s="82" t="str">
        <f ca="1">IF(    MAX(OFFSET(AO375,0,0,MATCH("-",AO375:AO$638,0))) = 0,"",
IFERROR(MAX(OFFSET(AO375,0,0,MATCH("-",AO375:AO$638,0))),""))</f>
        <v/>
      </c>
      <c r="AY375" s="82" t="str">
        <f ca="1">IF(    MAX(OFFSET(AP375,0,0,MATCH("-",AP375:AP$638,0))) = 0,"",
IFERROR(MAX(OFFSET(AP375,0,0,MATCH("-",AP375:AP$638,0))),""))</f>
        <v/>
      </c>
      <c r="AZ375" s="82" t="str">
        <f ca="1">IF(    MAX(OFFSET(AQ375,0,0,MATCH("-",AQ375:AQ$638,0))) = 0,"",
IFERROR(MAX(OFFSET(AQ375,0,0,MATCH("-",AQ375:AQ$638,0))),""))</f>
        <v/>
      </c>
      <c r="BA375" s="82" t="str">
        <f ca="1">IF(    MAX(OFFSET(AR375,0,0,MATCH("-",AR375:AR$638,0))) = 0,"",
IFERROR(MAX(OFFSET(AR375,0,0,MATCH("-",AR375:AR$638,0))),""))</f>
        <v/>
      </c>
      <c r="BB375" s="112">
        <f t="shared" ca="1" si="276"/>
        <v>-198</v>
      </c>
      <c r="BC375" s="111" t="str">
        <f t="shared" ca="1" si="277"/>
        <v>Radius</v>
      </c>
      <c r="BD375" s="112">
        <f t="shared" ca="1" si="278"/>
        <v>0</v>
      </c>
      <c r="BE375" s="111">
        <f t="shared" ca="1" si="279"/>
        <v>200</v>
      </c>
      <c r="BF375" s="113" t="e">
        <f t="shared" ca="1" si="280"/>
        <v>#VALUE!</v>
      </c>
      <c r="BG375" s="113" t="e">
        <f t="shared" ca="1" si="281"/>
        <v>#VALUE!</v>
      </c>
      <c r="BH375" s="112">
        <f t="shared" ca="1" si="282"/>
        <v>2000</v>
      </c>
      <c r="BI375" s="112">
        <f t="shared" ca="1" si="283"/>
        <v>200</v>
      </c>
      <c r="BJ375" s="157"/>
      <c r="BK375" s="157"/>
      <c r="BL375" s="158" t="str">
        <f>scriv!AI337</f>
        <v/>
      </c>
      <c r="BM375" s="157"/>
      <c r="BN375" s="157" t="str">
        <f t="shared" si="284"/>
        <v>node</v>
      </c>
      <c r="BO375" s="157"/>
      <c r="BP375" s="159">
        <f t="shared" ca="1" si="285"/>
        <v>0</v>
      </c>
      <c r="BQ375" s="159">
        <f t="shared" ca="1" si="286"/>
        <v>0</v>
      </c>
      <c r="BR375" s="159">
        <f t="shared" si="287"/>
        <v>1</v>
      </c>
      <c r="BS375" s="159" t="str">
        <f t="shared" si="288"/>
        <v>symbol</v>
      </c>
      <c r="BT375" s="157" t="str">
        <f ca="1">IF(scriv!V337&lt;&gt;"",scriv!V337,
IF(E375="",IFERROR(VLOOKUP(BL375,$AH$40:$BT$638,39,FALSE),$BT$36),
$BT$37))</f>
        <v>NodeSquare</v>
      </c>
      <c r="BU375" s="166">
        <f t="shared" ca="1" si="289"/>
        <v>2000</v>
      </c>
      <c r="BV375" s="166">
        <f t="shared" ca="1" si="290"/>
        <v>200</v>
      </c>
      <c r="BW375" s="166">
        <f t="shared" ca="1" si="291"/>
        <v>0</v>
      </c>
      <c r="BX375" s="166">
        <f t="shared" ca="1" si="292"/>
        <v>0</v>
      </c>
      <c r="BY375" s="180" t="str">
        <f t="shared" si="293"/>
        <v/>
      </c>
      <c r="BZ375" s="180" t="str">
        <f t="shared" si="294"/>
        <v/>
      </c>
      <c r="CA375" s="81" t="str">
        <f>IF(scriv!E337&lt;&gt;"",scriv!E337,"")</f>
        <v/>
      </c>
      <c r="CB375" s="82">
        <f t="shared" si="259"/>
        <v>0</v>
      </c>
      <c r="CC375" s="82">
        <f t="shared" si="295"/>
        <v>0</v>
      </c>
      <c r="CD375" s="82" t="str">
        <f t="shared" si="296"/>
        <v>-</v>
      </c>
      <c r="CE375" s="82" t="str">
        <f t="shared" si="297"/>
        <v>-</v>
      </c>
      <c r="CF375" s="82" t="str">
        <f t="shared" si="298"/>
        <v>-</v>
      </c>
      <c r="CG375" s="82" t="str">
        <f t="shared" si="299"/>
        <v>-</v>
      </c>
      <c r="CH375" s="82" t="str">
        <f t="shared" si="300"/>
        <v>-</v>
      </c>
      <c r="CI375" s="82" t="str">
        <f t="shared" si="301"/>
        <v>-</v>
      </c>
      <c r="CJ375" s="82" t="str">
        <f t="shared" si="302"/>
        <v>-</v>
      </c>
      <c r="CK375" s="82" t="str">
        <f t="shared" si="303"/>
        <v>-</v>
      </c>
    </row>
    <row r="376" spans="1:89" s="82" customFormat="1" ht="18" customHeight="1">
      <c r="A376" s="81" t="str">
        <f>scriv!AH338</f>
        <v/>
      </c>
      <c r="B376" s="81" t="str">
        <f>IF(scriv!D338&lt;&gt;"",scriv!D338,"")</f>
        <v/>
      </c>
      <c r="C376" s="81" t="str">
        <f>IF( scriv!AL338&lt;&gt;"", IF(D376&lt;&gt;"","connection ","")&amp;scriv!AL338,IF(D376&lt;&gt;"","connection",""))</f>
        <v/>
      </c>
      <c r="D376" s="82" t="str">
        <f>scriv!AJ338</f>
        <v/>
      </c>
      <c r="E376" s="82" t="str">
        <f>scriv!AK338</f>
        <v/>
      </c>
      <c r="F376" s="156">
        <f>ROW()</f>
        <v>376</v>
      </c>
      <c r="I376" s="81" t="str">
        <f>IF(scriv!AA338&lt;&gt;"",scriv!AA338,J376)</f>
        <v/>
      </c>
      <c r="J376" s="81" t="str">
        <f>IF(scriv!AB338&lt;&gt;"",scriv!AB338,"")</f>
        <v/>
      </c>
      <c r="K376" s="82" t="str">
        <f t="shared" si="260"/>
        <v>none</v>
      </c>
      <c r="L376" s="82" t="str">
        <f t="shared" si="261"/>
        <v>+++&amp;speakTT=</v>
      </c>
      <c r="M376" s="82" t="str">
        <f t="shared" si="258"/>
        <v>OpenClose</v>
      </c>
      <c r="N376" s="82" t="str">
        <f t="shared" si="262"/>
        <v/>
      </c>
      <c r="O376" s="119" t="str">
        <f t="shared" si="263"/>
        <v/>
      </c>
      <c r="P376" s="81" t="str">
        <f>IF(scriv!I338&lt;&gt;"",scriv!I338,"")</f>
        <v/>
      </c>
      <c r="Q376" s="81" t="str">
        <f>IF(scriv!J338&lt;&gt;"",scriv!J338,"")</f>
        <v/>
      </c>
      <c r="R376" s="81">
        <f>IF(scriv!K338&lt;&gt;"",scriv!K338,
IF(I376&lt;&gt;"",1,$R$36))</f>
        <v>0</v>
      </c>
      <c r="S376" s="81" t="str">
        <f>IF(scriv!L338&lt;&gt;"",scriv!L338,
IF(scriv!AB338&lt;&gt;"",$S$36,"none"))</f>
        <v>none</v>
      </c>
      <c r="T376" s="81" t="str">
        <f>IF(scriv!Q338&lt;&gt;"",scriv!Q338,"")</f>
        <v/>
      </c>
      <c r="U376" s="81" t="str">
        <f>IF(scriv!R338&lt;&gt;"",scriv!R338,"")</f>
        <v/>
      </c>
      <c r="V376" s="81" t="str">
        <f>IF(scriv!S338&lt;&gt;"",scriv!S338,"")</f>
        <v/>
      </c>
      <c r="W376" s="81" t="str">
        <f>IF(scriv!T338&lt;&gt;"",scriv!T338,"")</f>
        <v/>
      </c>
      <c r="X376" s="81" t="str">
        <f>IF($E376="",
( IF(scriv!AD338&lt;&gt;"", LEFT( scriv!AD338, FIND(",",scriv!AD338)-1) &amp; "=" &amp; $AH376 &amp; RIGHT( scriv!AD338, LEN(scriv!AD338) + 1 - FIND(",",scriv!AD338)),
  IF($X$36&lt;&gt;"",LEFT( X$36, FIND(",",X$36)-1) &amp; "=" &amp; $AH376 &amp; RIGHT( X$36, LEN(X$36) + 1 - FIND(",",X$36)),""))),
IF(scriv!M338&lt;&gt;"", LEFT( scriv!M338, FIND(",",scriv!M338)-1) &amp; "=" &amp; $AH376 &amp; RIGHT( scriv!M338, LEN(scriv!M338) + 1 - FIND(",",scriv!M338)),
LEFT( X$37, FIND(",",X$37)-1) &amp; "=" &amp; $AH376 &amp; RIGHT( X$37, LEN(X$37) + 1 - FIND(",",X$37))))</f>
        <v>fadeOn=,0.6</v>
      </c>
      <c r="Y376" s="81" t="str">
        <f>IF($E376="",
( IF(scriv!AE338&lt;&gt;"", LEFT( scriv!AE338, FIND(",",scriv!AE338)-1) &amp; "=" &amp; $AH376 &amp; RIGHT( scriv!AE338, LEN(scriv!AE338) + 1 - FIND(",",scriv!AE338)),
  IF($Y$36&lt;&gt;"",LEFT( Y$36, FIND(",",Y$36)-1) &amp; "=" &amp; $AH376 &amp; RIGHT( Y$36, LEN(Y$36) + 1 - FIND(",",Y$36)),""))),
IF(scriv!N338&lt;&gt;"", LEFT( scriv!N338, FIND(",",scriv!N338)-1) &amp; "=" &amp; $AH376 &amp; RIGHT( scriv!N338, LEN(scriv!N338) + 1 - FIND(",",scriv!N338)),
LEFT( Y$37, FIND(",",Y$37)-1) &amp; "=" &amp; $AH376 &amp; RIGHT( Y$37, LEN(Y$37) + 1 - FIND(",",Y$37))))</f>
        <v>fadeOff=,0.6</v>
      </c>
      <c r="Z376" s="81" t="str">
        <f>IF($E376="",
( IF(scriv!AF338&lt;&gt;"", LEFT( scriv!AF338, FIND(",",scriv!AF338)-1) &amp; "=" &amp; $AH376 &amp; RIGHT( scriv!AF338, LEN(scriv!AF338) + 1 - FIND(",",scriv!AF338)),
  IF($Z$36&lt;&gt;"",LEFT( Z$36, FIND(",",Z$36)-1) &amp; "=" &amp; $AH376 &amp; RIGHT( Z$36, LEN(Z$36) + 1 - FIND(",",Z$36)),""))),
IF(scriv!O338&lt;&gt;"", LEFT( scriv!O338, FIND(",",scriv!O338)-1) &amp; "=" &amp; $AH376 &amp; RIGHT( scriv!O338, LEN(scriv!O338) + 1 - FIND(",",scriv!O338)),
LEFT( Z$37, FIND(",",Z$37)-1) &amp; "=" &amp; $AH376 &amp; RIGHT( Z$37, LEN(Z$37) + 1 - FIND(",",Z$37))))</f>
        <v>drawOpen=,1.2</v>
      </c>
      <c r="AA376" s="81" t="str">
        <f>IF($E376="",
( IF(scriv!AG338&lt;&gt;"", LEFT( scriv!AG338, FIND(",",scriv!AG338)-1) &amp; "=" &amp; $AH376 &amp; RIGHT( scriv!AG338, LEN(scriv!AG338) + 1 - FIND(",",scriv!AG338)),
  IF($AA$36&lt;&gt;"",LEFT( AA$36, FIND(",",AA$36)-1) &amp; "=" &amp; $AH376 &amp; RIGHT( AA$36, LEN(AA$36) + 1 - FIND(",",AA$36)),""))),
IF(scriv!P338&lt;&gt;"", LEFT( scriv!P338, FIND(",",scriv!P338)-1) &amp; "=" &amp; $AH376 &amp; RIGHT( scriv!P338, LEN(scriv!P338) + 1 - FIND(",",scriv!P338)),
LEFT( AA$37, FIND(",",AA$37)-1) &amp; "=" &amp; $AH376 &amp; RIGHT( AA$37, LEN(AA$37) + 1 - FIND(",",AA$37))))</f>
        <v>drawClose=,1.2</v>
      </c>
      <c r="AB376" s="167" t="str">
        <f t="shared" si="257"/>
        <v>noTitle</v>
      </c>
      <c r="AC376" s="167"/>
      <c r="AD376" s="45"/>
      <c r="AE376" s="168"/>
      <c r="AF376" s="169">
        <f>IF(D376="",scriv!B338,"")</f>
        <v>0</v>
      </c>
      <c r="AG376" s="170" t="str">
        <f t="shared" si="264"/>
        <v/>
      </c>
      <c r="AH376" s="169" t="str">
        <f t="shared" si="265"/>
        <v/>
      </c>
      <c r="AI376" s="169" t="str">
        <f t="shared" si="266"/>
        <v/>
      </c>
      <c r="AJ376" s="86">
        <f>ROUNDDOWN( (LEN(scriv!B338)+1) / 2, 0 )</f>
        <v>0</v>
      </c>
      <c r="AK376" s="82">
        <f t="shared" si="267"/>
        <v>0</v>
      </c>
      <c r="AL376" s="82" t="str">
        <f t="shared" si="268"/>
        <v>-</v>
      </c>
      <c r="AM376" s="82" t="str">
        <f t="shared" si="269"/>
        <v>-</v>
      </c>
      <c r="AN376" s="82" t="str">
        <f t="shared" si="270"/>
        <v>-</v>
      </c>
      <c r="AO376" s="82" t="str">
        <f t="shared" si="271"/>
        <v>-</v>
      </c>
      <c r="AP376" s="82" t="str">
        <f t="shared" si="272"/>
        <v>-</v>
      </c>
      <c r="AQ376" s="82" t="str">
        <f t="shared" si="273"/>
        <v>-</v>
      </c>
      <c r="AR376" s="82" t="str">
        <f t="shared" si="274"/>
        <v>-</v>
      </c>
      <c r="AT376" s="82">
        <f t="shared" si="275"/>
        <v>10</v>
      </c>
      <c r="AU376" s="82" t="str">
        <f ca="1">IF(    MAX(OFFSET(AL376,0,0,MATCH("-",AL376:AL$638,0))) = 0,"",
IFERROR(MAX(OFFSET(AL376,0,0,MATCH("-",AL376:AL$638,0))),""))</f>
        <v/>
      </c>
      <c r="AV376" s="82" t="str">
        <f ca="1">IF(    MAX(OFFSET(AM376,0,0,MATCH("-",AM376:AM$638,0))) = 0,"",
IFERROR(MAX(OFFSET(AM376,0,0,MATCH("-",AM376:AM$638,0))),""))</f>
        <v/>
      </c>
      <c r="AW376" s="82" t="str">
        <f ca="1">IF(    MAX(OFFSET(AN376,0,0,MATCH("-",AN376:AN$638,0))) = 0,"",
IFERROR(MAX(OFFSET(AN376,0,0,MATCH("-",AN376:AN$638,0))),""))</f>
        <v/>
      </c>
      <c r="AX376" s="82" t="str">
        <f ca="1">IF(    MAX(OFFSET(AO376,0,0,MATCH("-",AO376:AO$638,0))) = 0,"",
IFERROR(MAX(OFFSET(AO376,0,0,MATCH("-",AO376:AO$638,0))),""))</f>
        <v/>
      </c>
      <c r="AY376" s="82" t="str">
        <f ca="1">IF(    MAX(OFFSET(AP376,0,0,MATCH("-",AP376:AP$638,0))) = 0,"",
IFERROR(MAX(OFFSET(AP376,0,0,MATCH("-",AP376:AP$638,0))),""))</f>
        <v/>
      </c>
      <c r="AZ376" s="82" t="str">
        <f ca="1">IF(    MAX(OFFSET(AQ376,0,0,MATCH("-",AQ376:AQ$638,0))) = 0,"",
IFERROR(MAX(OFFSET(AQ376,0,0,MATCH("-",AQ376:AQ$638,0))),""))</f>
        <v/>
      </c>
      <c r="BA376" s="82" t="str">
        <f ca="1">IF(    MAX(OFFSET(AR376,0,0,MATCH("-",AR376:AR$638,0))) = 0,"",
IFERROR(MAX(OFFSET(AR376,0,0,MATCH("-",AR376:AR$638,0))),""))</f>
        <v/>
      </c>
      <c r="BB376" s="112">
        <f t="shared" ca="1" si="276"/>
        <v>-198</v>
      </c>
      <c r="BC376" s="111" t="str">
        <f t="shared" ca="1" si="277"/>
        <v>Radius</v>
      </c>
      <c r="BD376" s="112">
        <f t="shared" ca="1" si="278"/>
        <v>0</v>
      </c>
      <c r="BE376" s="111">
        <f t="shared" ca="1" si="279"/>
        <v>200</v>
      </c>
      <c r="BF376" s="113" t="e">
        <f t="shared" ca="1" si="280"/>
        <v>#VALUE!</v>
      </c>
      <c r="BG376" s="113" t="e">
        <f t="shared" ca="1" si="281"/>
        <v>#VALUE!</v>
      </c>
      <c r="BH376" s="112">
        <f t="shared" ca="1" si="282"/>
        <v>2000</v>
      </c>
      <c r="BI376" s="112">
        <f t="shared" ca="1" si="283"/>
        <v>200</v>
      </c>
      <c r="BJ376" s="157"/>
      <c r="BK376" s="157"/>
      <c r="BL376" s="158" t="str">
        <f>scriv!AI338</f>
        <v/>
      </c>
      <c r="BM376" s="157"/>
      <c r="BN376" s="157" t="str">
        <f t="shared" si="284"/>
        <v>node</v>
      </c>
      <c r="BO376" s="157"/>
      <c r="BP376" s="159">
        <f t="shared" ca="1" si="285"/>
        <v>0</v>
      </c>
      <c r="BQ376" s="159">
        <f t="shared" ca="1" si="286"/>
        <v>0</v>
      </c>
      <c r="BR376" s="159">
        <f t="shared" si="287"/>
        <v>1</v>
      </c>
      <c r="BS376" s="159" t="str">
        <f t="shared" si="288"/>
        <v>symbol</v>
      </c>
      <c r="BT376" s="157" t="str">
        <f ca="1">IF(scriv!V338&lt;&gt;"",scriv!V338,
IF(E376="",IFERROR(VLOOKUP(BL376,$AH$40:$BT$638,39,FALSE),$BT$36),
$BT$37))</f>
        <v>NodeSquare</v>
      </c>
      <c r="BU376" s="166">
        <f t="shared" ca="1" si="289"/>
        <v>2000</v>
      </c>
      <c r="BV376" s="166">
        <f t="shared" ca="1" si="290"/>
        <v>200</v>
      </c>
      <c r="BW376" s="166">
        <f t="shared" ca="1" si="291"/>
        <v>0</v>
      </c>
      <c r="BX376" s="166">
        <f t="shared" ca="1" si="292"/>
        <v>0</v>
      </c>
      <c r="BY376" s="180" t="str">
        <f t="shared" si="293"/>
        <v/>
      </c>
      <c r="BZ376" s="180" t="str">
        <f t="shared" si="294"/>
        <v/>
      </c>
      <c r="CA376" s="81" t="str">
        <f>IF(scriv!E338&lt;&gt;"",scriv!E338,"")</f>
        <v/>
      </c>
      <c r="CB376" s="82">
        <f t="shared" si="259"/>
        <v>0</v>
      </c>
      <c r="CC376" s="82">
        <f t="shared" si="295"/>
        <v>0</v>
      </c>
      <c r="CD376" s="82" t="str">
        <f t="shared" si="296"/>
        <v>-</v>
      </c>
      <c r="CE376" s="82" t="str">
        <f t="shared" si="297"/>
        <v>-</v>
      </c>
      <c r="CF376" s="82" t="str">
        <f t="shared" si="298"/>
        <v>-</v>
      </c>
      <c r="CG376" s="82" t="str">
        <f t="shared" si="299"/>
        <v>-</v>
      </c>
      <c r="CH376" s="82" t="str">
        <f t="shared" si="300"/>
        <v>-</v>
      </c>
      <c r="CI376" s="82" t="str">
        <f t="shared" si="301"/>
        <v>-</v>
      </c>
      <c r="CJ376" s="82" t="str">
        <f t="shared" si="302"/>
        <v>-</v>
      </c>
      <c r="CK376" s="82" t="str">
        <f t="shared" si="303"/>
        <v>-</v>
      </c>
    </row>
    <row r="377" spans="1:89" s="82" customFormat="1" ht="18" customHeight="1">
      <c r="A377" s="81" t="str">
        <f>scriv!AH339</f>
        <v/>
      </c>
      <c r="B377" s="81" t="str">
        <f>IF(scriv!D339&lt;&gt;"",scriv!D339,"")</f>
        <v/>
      </c>
      <c r="C377" s="81" t="str">
        <f>IF( scriv!AL339&lt;&gt;"", IF(D377&lt;&gt;"","connection ","")&amp;scriv!AL339,IF(D377&lt;&gt;"","connection",""))</f>
        <v/>
      </c>
      <c r="D377" s="82" t="str">
        <f>scriv!AJ339</f>
        <v/>
      </c>
      <c r="E377" s="82" t="str">
        <f>scriv!AK339</f>
        <v/>
      </c>
      <c r="F377" s="156">
        <f>ROW()</f>
        <v>377</v>
      </c>
      <c r="I377" s="81" t="str">
        <f>IF(scriv!AA339&lt;&gt;"",scriv!AA339,J377)</f>
        <v/>
      </c>
      <c r="J377" s="81" t="str">
        <f>IF(scriv!AB339&lt;&gt;"",scriv!AB339,"")</f>
        <v/>
      </c>
      <c r="K377" s="82" t="str">
        <f t="shared" si="260"/>
        <v>none</v>
      </c>
      <c r="L377" s="82" t="str">
        <f t="shared" si="261"/>
        <v>+++&amp;speakTT=</v>
      </c>
      <c r="M377" s="82" t="str">
        <f t="shared" si="258"/>
        <v>OpenClose</v>
      </c>
      <c r="N377" s="82" t="str">
        <f t="shared" si="262"/>
        <v/>
      </c>
      <c r="O377" s="119" t="str">
        <f t="shared" si="263"/>
        <v/>
      </c>
      <c r="P377" s="81" t="str">
        <f>IF(scriv!I339&lt;&gt;"",scriv!I339,"")</f>
        <v/>
      </c>
      <c r="Q377" s="81" t="str">
        <f>IF(scriv!J339&lt;&gt;"",scriv!J339,"")</f>
        <v/>
      </c>
      <c r="R377" s="81">
        <f>IF(scriv!K339&lt;&gt;"",scriv!K339,
IF(I377&lt;&gt;"",1,$R$36))</f>
        <v>0</v>
      </c>
      <c r="S377" s="81" t="str">
        <f>IF(scriv!L339&lt;&gt;"",scriv!L339,
IF(scriv!AB339&lt;&gt;"",$S$36,"none"))</f>
        <v>none</v>
      </c>
      <c r="T377" s="81" t="str">
        <f>IF(scriv!Q339&lt;&gt;"",scriv!Q339,"")</f>
        <v/>
      </c>
      <c r="U377" s="81" t="str">
        <f>IF(scriv!R339&lt;&gt;"",scriv!R339,"")</f>
        <v/>
      </c>
      <c r="V377" s="81" t="str">
        <f>IF(scriv!S339&lt;&gt;"",scriv!S339,"")</f>
        <v/>
      </c>
      <c r="W377" s="81" t="str">
        <f>IF(scriv!T339&lt;&gt;"",scriv!T339,"")</f>
        <v/>
      </c>
      <c r="X377" s="81" t="str">
        <f>IF($E377="",
( IF(scriv!AD339&lt;&gt;"", LEFT( scriv!AD339, FIND(",",scriv!AD339)-1) &amp; "=" &amp; $AH377 &amp; RIGHT( scriv!AD339, LEN(scriv!AD339) + 1 - FIND(",",scriv!AD339)),
  IF($X$36&lt;&gt;"",LEFT( X$36, FIND(",",X$36)-1) &amp; "=" &amp; $AH377 &amp; RIGHT( X$36, LEN(X$36) + 1 - FIND(",",X$36)),""))),
IF(scriv!M339&lt;&gt;"", LEFT( scriv!M339, FIND(",",scriv!M339)-1) &amp; "=" &amp; $AH377 &amp; RIGHT( scriv!M339, LEN(scriv!M339) + 1 - FIND(",",scriv!M339)),
LEFT( X$37, FIND(",",X$37)-1) &amp; "=" &amp; $AH377 &amp; RIGHT( X$37, LEN(X$37) + 1 - FIND(",",X$37))))</f>
        <v>fadeOn=,0.6</v>
      </c>
      <c r="Y377" s="81" t="str">
        <f>IF($E377="",
( IF(scriv!AE339&lt;&gt;"", LEFT( scriv!AE339, FIND(",",scriv!AE339)-1) &amp; "=" &amp; $AH377 &amp; RIGHT( scriv!AE339, LEN(scriv!AE339) + 1 - FIND(",",scriv!AE339)),
  IF($Y$36&lt;&gt;"",LEFT( Y$36, FIND(",",Y$36)-1) &amp; "=" &amp; $AH377 &amp; RIGHT( Y$36, LEN(Y$36) + 1 - FIND(",",Y$36)),""))),
IF(scriv!N339&lt;&gt;"", LEFT( scriv!N339, FIND(",",scriv!N339)-1) &amp; "=" &amp; $AH377 &amp; RIGHT( scriv!N339, LEN(scriv!N339) + 1 - FIND(",",scriv!N339)),
LEFT( Y$37, FIND(",",Y$37)-1) &amp; "=" &amp; $AH377 &amp; RIGHT( Y$37, LEN(Y$37) + 1 - FIND(",",Y$37))))</f>
        <v>fadeOff=,0.6</v>
      </c>
      <c r="Z377" s="81" t="str">
        <f>IF($E377="",
( IF(scriv!AF339&lt;&gt;"", LEFT( scriv!AF339, FIND(",",scriv!AF339)-1) &amp; "=" &amp; $AH377 &amp; RIGHT( scriv!AF339, LEN(scriv!AF339) + 1 - FIND(",",scriv!AF339)),
  IF($Z$36&lt;&gt;"",LEFT( Z$36, FIND(",",Z$36)-1) &amp; "=" &amp; $AH377 &amp; RIGHT( Z$36, LEN(Z$36) + 1 - FIND(",",Z$36)),""))),
IF(scriv!O339&lt;&gt;"", LEFT( scriv!O339, FIND(",",scriv!O339)-1) &amp; "=" &amp; $AH377 &amp; RIGHT( scriv!O339, LEN(scriv!O339) + 1 - FIND(",",scriv!O339)),
LEFT( Z$37, FIND(",",Z$37)-1) &amp; "=" &amp; $AH377 &amp; RIGHT( Z$37, LEN(Z$37) + 1 - FIND(",",Z$37))))</f>
        <v>drawOpen=,1.2</v>
      </c>
      <c r="AA377" s="81" t="str">
        <f>IF($E377="",
( IF(scriv!AG339&lt;&gt;"", LEFT( scriv!AG339, FIND(",",scriv!AG339)-1) &amp; "=" &amp; $AH377 &amp; RIGHT( scriv!AG339, LEN(scriv!AG339) + 1 - FIND(",",scriv!AG339)),
  IF($AA$36&lt;&gt;"",LEFT( AA$36, FIND(",",AA$36)-1) &amp; "=" &amp; $AH377 &amp; RIGHT( AA$36, LEN(AA$36) + 1 - FIND(",",AA$36)),""))),
IF(scriv!P339&lt;&gt;"", LEFT( scriv!P339, FIND(",",scriv!P339)-1) &amp; "=" &amp; $AH377 &amp; RIGHT( scriv!P339, LEN(scriv!P339) + 1 - FIND(",",scriv!P339)),
LEFT( AA$37, FIND(",",AA$37)-1) &amp; "=" &amp; $AH377 &amp; RIGHT( AA$37, LEN(AA$37) + 1 - FIND(",",AA$37))))</f>
        <v>drawClose=,1.2</v>
      </c>
      <c r="AB377" s="167" t="str">
        <f t="shared" si="257"/>
        <v>noTitle</v>
      </c>
      <c r="AC377" s="167"/>
      <c r="AD377" s="45"/>
      <c r="AE377" s="168"/>
      <c r="AF377" s="169">
        <f>IF(D377="",scriv!B339,"")</f>
        <v>0</v>
      </c>
      <c r="AG377" s="170" t="str">
        <f t="shared" si="264"/>
        <v/>
      </c>
      <c r="AH377" s="169" t="str">
        <f t="shared" si="265"/>
        <v/>
      </c>
      <c r="AI377" s="169" t="str">
        <f t="shared" si="266"/>
        <v/>
      </c>
      <c r="AJ377" s="86">
        <f>ROUNDDOWN( (LEN(scriv!B339)+1) / 2, 0 )</f>
        <v>0</v>
      </c>
      <c r="AK377" s="82">
        <f t="shared" si="267"/>
        <v>0</v>
      </c>
      <c r="AL377" s="82" t="str">
        <f t="shared" si="268"/>
        <v>-</v>
      </c>
      <c r="AM377" s="82" t="str">
        <f t="shared" si="269"/>
        <v>-</v>
      </c>
      <c r="AN377" s="82" t="str">
        <f t="shared" si="270"/>
        <v>-</v>
      </c>
      <c r="AO377" s="82" t="str">
        <f t="shared" si="271"/>
        <v>-</v>
      </c>
      <c r="AP377" s="82" t="str">
        <f t="shared" si="272"/>
        <v>-</v>
      </c>
      <c r="AQ377" s="82" t="str">
        <f t="shared" si="273"/>
        <v>-</v>
      </c>
      <c r="AR377" s="82" t="str">
        <f t="shared" si="274"/>
        <v>-</v>
      </c>
      <c r="AT377" s="82">
        <f t="shared" si="275"/>
        <v>10</v>
      </c>
      <c r="AU377" s="82" t="str">
        <f ca="1">IF(    MAX(OFFSET(AL377,0,0,MATCH("-",AL377:AL$638,0))) = 0,"",
IFERROR(MAX(OFFSET(AL377,0,0,MATCH("-",AL377:AL$638,0))),""))</f>
        <v/>
      </c>
      <c r="AV377" s="82" t="str">
        <f ca="1">IF(    MAX(OFFSET(AM377,0,0,MATCH("-",AM377:AM$638,0))) = 0,"",
IFERROR(MAX(OFFSET(AM377,0,0,MATCH("-",AM377:AM$638,0))),""))</f>
        <v/>
      </c>
      <c r="AW377" s="82" t="str">
        <f ca="1">IF(    MAX(OFFSET(AN377,0,0,MATCH("-",AN377:AN$638,0))) = 0,"",
IFERROR(MAX(OFFSET(AN377,0,0,MATCH("-",AN377:AN$638,0))),""))</f>
        <v/>
      </c>
      <c r="AX377" s="82" t="str">
        <f ca="1">IF(    MAX(OFFSET(AO377,0,0,MATCH("-",AO377:AO$638,0))) = 0,"",
IFERROR(MAX(OFFSET(AO377,0,0,MATCH("-",AO377:AO$638,0))),""))</f>
        <v/>
      </c>
      <c r="AY377" s="82" t="str">
        <f ca="1">IF(    MAX(OFFSET(AP377,0,0,MATCH("-",AP377:AP$638,0))) = 0,"",
IFERROR(MAX(OFFSET(AP377,0,0,MATCH("-",AP377:AP$638,0))),""))</f>
        <v/>
      </c>
      <c r="AZ377" s="82" t="str">
        <f ca="1">IF(    MAX(OFFSET(AQ377,0,0,MATCH("-",AQ377:AQ$638,0))) = 0,"",
IFERROR(MAX(OFFSET(AQ377,0,0,MATCH("-",AQ377:AQ$638,0))),""))</f>
        <v/>
      </c>
      <c r="BA377" s="82" t="str">
        <f ca="1">IF(    MAX(OFFSET(AR377,0,0,MATCH("-",AR377:AR$638,0))) = 0,"",
IFERROR(MAX(OFFSET(AR377,0,0,MATCH("-",AR377:AR$638,0))),""))</f>
        <v/>
      </c>
      <c r="BB377" s="112">
        <f t="shared" ca="1" si="276"/>
        <v>-198</v>
      </c>
      <c r="BC377" s="111" t="str">
        <f t="shared" ca="1" si="277"/>
        <v>Radius</v>
      </c>
      <c r="BD377" s="112">
        <f t="shared" ca="1" si="278"/>
        <v>0</v>
      </c>
      <c r="BE377" s="111">
        <f t="shared" ca="1" si="279"/>
        <v>200</v>
      </c>
      <c r="BF377" s="113" t="e">
        <f t="shared" ca="1" si="280"/>
        <v>#VALUE!</v>
      </c>
      <c r="BG377" s="113" t="e">
        <f t="shared" ca="1" si="281"/>
        <v>#VALUE!</v>
      </c>
      <c r="BH377" s="112">
        <f t="shared" ca="1" si="282"/>
        <v>2000</v>
      </c>
      <c r="BI377" s="112">
        <f t="shared" ca="1" si="283"/>
        <v>200</v>
      </c>
      <c r="BJ377" s="157"/>
      <c r="BK377" s="157"/>
      <c r="BL377" s="158" t="str">
        <f>scriv!AI339</f>
        <v/>
      </c>
      <c r="BM377" s="157"/>
      <c r="BN377" s="157" t="str">
        <f t="shared" si="284"/>
        <v>node</v>
      </c>
      <c r="BO377" s="157"/>
      <c r="BP377" s="159">
        <f t="shared" ca="1" si="285"/>
        <v>0</v>
      </c>
      <c r="BQ377" s="159">
        <f t="shared" ca="1" si="286"/>
        <v>0</v>
      </c>
      <c r="BR377" s="159">
        <f t="shared" si="287"/>
        <v>1</v>
      </c>
      <c r="BS377" s="159" t="str">
        <f t="shared" si="288"/>
        <v>symbol</v>
      </c>
      <c r="BT377" s="157" t="str">
        <f ca="1">IF(scriv!V339&lt;&gt;"",scriv!V339,
IF(E377="",IFERROR(VLOOKUP(BL377,$AH$40:$BT$638,39,FALSE),$BT$36),
$BT$37))</f>
        <v>NodeSquare</v>
      </c>
      <c r="BU377" s="166">
        <f t="shared" ca="1" si="289"/>
        <v>2000</v>
      </c>
      <c r="BV377" s="166">
        <f t="shared" ca="1" si="290"/>
        <v>200</v>
      </c>
      <c r="BW377" s="166">
        <f t="shared" ca="1" si="291"/>
        <v>0</v>
      </c>
      <c r="BX377" s="166">
        <f t="shared" ca="1" si="292"/>
        <v>0</v>
      </c>
      <c r="BY377" s="180" t="str">
        <f t="shared" si="293"/>
        <v/>
      </c>
      <c r="BZ377" s="180" t="str">
        <f t="shared" si="294"/>
        <v/>
      </c>
      <c r="CA377" s="81" t="str">
        <f>IF(scriv!E339&lt;&gt;"",scriv!E339,"")</f>
        <v/>
      </c>
      <c r="CB377" s="82">
        <f t="shared" si="259"/>
        <v>0</v>
      </c>
      <c r="CC377" s="82">
        <f t="shared" si="295"/>
        <v>0</v>
      </c>
      <c r="CD377" s="82" t="str">
        <f t="shared" si="296"/>
        <v>-</v>
      </c>
      <c r="CE377" s="82" t="str">
        <f t="shared" si="297"/>
        <v>-</v>
      </c>
      <c r="CF377" s="82" t="str">
        <f t="shared" si="298"/>
        <v>-</v>
      </c>
      <c r="CG377" s="82" t="str">
        <f t="shared" si="299"/>
        <v>-</v>
      </c>
      <c r="CH377" s="82" t="str">
        <f t="shared" si="300"/>
        <v>-</v>
      </c>
      <c r="CI377" s="82" t="str">
        <f t="shared" si="301"/>
        <v>-</v>
      </c>
      <c r="CJ377" s="82" t="str">
        <f t="shared" si="302"/>
        <v>-</v>
      </c>
      <c r="CK377" s="82" t="str">
        <f t="shared" si="303"/>
        <v>-</v>
      </c>
    </row>
    <row r="378" spans="1:89" s="82" customFormat="1" ht="18" customHeight="1">
      <c r="A378" s="81" t="str">
        <f>scriv!AH340</f>
        <v/>
      </c>
      <c r="B378" s="81" t="str">
        <f>IF(scriv!D340&lt;&gt;"",scriv!D340,"")</f>
        <v/>
      </c>
      <c r="C378" s="81" t="str">
        <f>IF( scriv!AL340&lt;&gt;"", IF(D378&lt;&gt;"","connection ","")&amp;scriv!AL340,IF(D378&lt;&gt;"","connection",""))</f>
        <v/>
      </c>
      <c r="D378" s="82" t="str">
        <f>scriv!AJ340</f>
        <v/>
      </c>
      <c r="E378" s="82" t="str">
        <f>scriv!AK340</f>
        <v/>
      </c>
      <c r="F378" s="156">
        <f>ROW()</f>
        <v>378</v>
      </c>
      <c r="I378" s="81" t="str">
        <f>IF(scriv!AA340&lt;&gt;"",scriv!AA340,J378)</f>
        <v/>
      </c>
      <c r="J378" s="81" t="str">
        <f>IF(scriv!AB340&lt;&gt;"",scriv!AB340,"")</f>
        <v/>
      </c>
      <c r="K378" s="82" t="str">
        <f t="shared" si="260"/>
        <v>none</v>
      </c>
      <c r="L378" s="82" t="str">
        <f t="shared" si="261"/>
        <v>+++&amp;speakTT=</v>
      </c>
      <c r="M378" s="82" t="str">
        <f t="shared" si="258"/>
        <v>OpenClose</v>
      </c>
      <c r="N378" s="82" t="str">
        <f t="shared" si="262"/>
        <v/>
      </c>
      <c r="O378" s="119" t="str">
        <f t="shared" si="263"/>
        <v/>
      </c>
      <c r="P378" s="81" t="str">
        <f>IF(scriv!I340&lt;&gt;"",scriv!I340,"")</f>
        <v/>
      </c>
      <c r="Q378" s="81" t="str">
        <f>IF(scriv!J340&lt;&gt;"",scriv!J340,"")</f>
        <v/>
      </c>
      <c r="R378" s="81">
        <f>IF(scriv!K340&lt;&gt;"",scriv!K340,
IF(I378&lt;&gt;"",1,$R$36))</f>
        <v>0</v>
      </c>
      <c r="S378" s="81" t="str">
        <f>IF(scriv!L340&lt;&gt;"",scriv!L340,
IF(scriv!AB340&lt;&gt;"",$S$36,"none"))</f>
        <v>none</v>
      </c>
      <c r="T378" s="81" t="str">
        <f>IF(scriv!Q340&lt;&gt;"",scriv!Q340,"")</f>
        <v/>
      </c>
      <c r="U378" s="81" t="str">
        <f>IF(scriv!R340&lt;&gt;"",scriv!R340,"")</f>
        <v/>
      </c>
      <c r="V378" s="81" t="str">
        <f>IF(scriv!S340&lt;&gt;"",scriv!S340,"")</f>
        <v/>
      </c>
      <c r="W378" s="81" t="str">
        <f>IF(scriv!T340&lt;&gt;"",scriv!T340,"")</f>
        <v/>
      </c>
      <c r="X378" s="81" t="str">
        <f>IF($E378="",
( IF(scriv!AD340&lt;&gt;"", LEFT( scriv!AD340, FIND(",",scriv!AD340)-1) &amp; "=" &amp; $AH378 &amp; RIGHT( scriv!AD340, LEN(scriv!AD340) + 1 - FIND(",",scriv!AD340)),
  IF($X$36&lt;&gt;"",LEFT( X$36, FIND(",",X$36)-1) &amp; "=" &amp; $AH378 &amp; RIGHT( X$36, LEN(X$36) + 1 - FIND(",",X$36)),""))),
IF(scriv!M340&lt;&gt;"", LEFT( scriv!M340, FIND(",",scriv!M340)-1) &amp; "=" &amp; $AH378 &amp; RIGHT( scriv!M340, LEN(scriv!M340) + 1 - FIND(",",scriv!M340)),
LEFT( X$37, FIND(",",X$37)-1) &amp; "=" &amp; $AH378 &amp; RIGHT( X$37, LEN(X$37) + 1 - FIND(",",X$37))))</f>
        <v>fadeOn=,0.6</v>
      </c>
      <c r="Y378" s="81" t="str">
        <f>IF($E378="",
( IF(scriv!AE340&lt;&gt;"", LEFT( scriv!AE340, FIND(",",scriv!AE340)-1) &amp; "=" &amp; $AH378 &amp; RIGHT( scriv!AE340, LEN(scriv!AE340) + 1 - FIND(",",scriv!AE340)),
  IF($Y$36&lt;&gt;"",LEFT( Y$36, FIND(",",Y$36)-1) &amp; "=" &amp; $AH378 &amp; RIGHT( Y$36, LEN(Y$36) + 1 - FIND(",",Y$36)),""))),
IF(scriv!N340&lt;&gt;"", LEFT( scriv!N340, FIND(",",scriv!N340)-1) &amp; "=" &amp; $AH378 &amp; RIGHT( scriv!N340, LEN(scriv!N340) + 1 - FIND(",",scriv!N340)),
LEFT( Y$37, FIND(",",Y$37)-1) &amp; "=" &amp; $AH378 &amp; RIGHT( Y$37, LEN(Y$37) + 1 - FIND(",",Y$37))))</f>
        <v>fadeOff=,0.6</v>
      </c>
      <c r="Z378" s="81" t="str">
        <f>IF($E378="",
( IF(scriv!AF340&lt;&gt;"", LEFT( scriv!AF340, FIND(",",scriv!AF340)-1) &amp; "=" &amp; $AH378 &amp; RIGHT( scriv!AF340, LEN(scriv!AF340) + 1 - FIND(",",scriv!AF340)),
  IF($Z$36&lt;&gt;"",LEFT( Z$36, FIND(",",Z$36)-1) &amp; "=" &amp; $AH378 &amp; RIGHT( Z$36, LEN(Z$36) + 1 - FIND(",",Z$36)),""))),
IF(scriv!O340&lt;&gt;"", LEFT( scriv!O340, FIND(",",scriv!O340)-1) &amp; "=" &amp; $AH378 &amp; RIGHT( scriv!O340, LEN(scriv!O340) + 1 - FIND(",",scriv!O340)),
LEFT( Z$37, FIND(",",Z$37)-1) &amp; "=" &amp; $AH378 &amp; RIGHT( Z$37, LEN(Z$37) + 1 - FIND(",",Z$37))))</f>
        <v>drawOpen=,1.2</v>
      </c>
      <c r="AA378" s="81" t="str">
        <f>IF($E378="",
( IF(scriv!AG340&lt;&gt;"", LEFT( scriv!AG340, FIND(",",scriv!AG340)-1) &amp; "=" &amp; $AH378 &amp; RIGHT( scriv!AG340, LEN(scriv!AG340) + 1 - FIND(",",scriv!AG340)),
  IF($AA$36&lt;&gt;"",LEFT( AA$36, FIND(",",AA$36)-1) &amp; "=" &amp; $AH378 &amp; RIGHT( AA$36, LEN(AA$36) + 1 - FIND(",",AA$36)),""))),
IF(scriv!P340&lt;&gt;"", LEFT( scriv!P340, FIND(",",scriv!P340)-1) &amp; "=" &amp; $AH378 &amp; RIGHT( scriv!P340, LEN(scriv!P340) + 1 - FIND(",",scriv!P340)),
LEFT( AA$37, FIND(",",AA$37)-1) &amp; "=" &amp; $AH378 &amp; RIGHT( AA$37, LEN(AA$37) + 1 - FIND(",",AA$37))))</f>
        <v>drawClose=,1.2</v>
      </c>
      <c r="AB378" s="167" t="str">
        <f t="shared" si="257"/>
        <v>noTitle</v>
      </c>
      <c r="AC378" s="167"/>
      <c r="AD378" s="45"/>
      <c r="AE378" s="168"/>
      <c r="AF378" s="169">
        <f>IF(D378="",scriv!B340,"")</f>
        <v>0</v>
      </c>
      <c r="AG378" s="170" t="str">
        <f t="shared" si="264"/>
        <v/>
      </c>
      <c r="AH378" s="169" t="str">
        <f t="shared" si="265"/>
        <v/>
      </c>
      <c r="AI378" s="169" t="str">
        <f t="shared" si="266"/>
        <v/>
      </c>
      <c r="AJ378" s="86">
        <f>ROUNDDOWN( (LEN(scriv!B340)+1) / 2, 0 )</f>
        <v>0</v>
      </c>
      <c r="AK378" s="82">
        <f t="shared" si="267"/>
        <v>0</v>
      </c>
      <c r="AL378" s="82" t="str">
        <f t="shared" si="268"/>
        <v>-</v>
      </c>
      <c r="AM378" s="82" t="str">
        <f t="shared" si="269"/>
        <v>-</v>
      </c>
      <c r="AN378" s="82" t="str">
        <f t="shared" si="270"/>
        <v>-</v>
      </c>
      <c r="AO378" s="82" t="str">
        <f t="shared" si="271"/>
        <v>-</v>
      </c>
      <c r="AP378" s="82" t="str">
        <f t="shared" si="272"/>
        <v>-</v>
      </c>
      <c r="AQ378" s="82" t="str">
        <f t="shared" si="273"/>
        <v>-</v>
      </c>
      <c r="AR378" s="82" t="str">
        <f t="shared" si="274"/>
        <v>-</v>
      </c>
      <c r="AT378" s="82">
        <f t="shared" si="275"/>
        <v>10</v>
      </c>
      <c r="AU378" s="82" t="str">
        <f ca="1">IF(    MAX(OFFSET(AL378,0,0,MATCH("-",AL378:AL$638,0))) = 0,"",
IFERROR(MAX(OFFSET(AL378,0,0,MATCH("-",AL378:AL$638,0))),""))</f>
        <v/>
      </c>
      <c r="AV378" s="82" t="str">
        <f ca="1">IF(    MAX(OFFSET(AM378,0,0,MATCH("-",AM378:AM$638,0))) = 0,"",
IFERROR(MAX(OFFSET(AM378,0,0,MATCH("-",AM378:AM$638,0))),""))</f>
        <v/>
      </c>
      <c r="AW378" s="82" t="str">
        <f ca="1">IF(    MAX(OFFSET(AN378,0,0,MATCH("-",AN378:AN$638,0))) = 0,"",
IFERROR(MAX(OFFSET(AN378,0,0,MATCH("-",AN378:AN$638,0))),""))</f>
        <v/>
      </c>
      <c r="AX378" s="82" t="str">
        <f ca="1">IF(    MAX(OFFSET(AO378,0,0,MATCH("-",AO378:AO$638,0))) = 0,"",
IFERROR(MAX(OFFSET(AO378,0,0,MATCH("-",AO378:AO$638,0))),""))</f>
        <v/>
      </c>
      <c r="AY378" s="82" t="str">
        <f ca="1">IF(    MAX(OFFSET(AP378,0,0,MATCH("-",AP378:AP$638,0))) = 0,"",
IFERROR(MAX(OFFSET(AP378,0,0,MATCH("-",AP378:AP$638,0))),""))</f>
        <v/>
      </c>
      <c r="AZ378" s="82" t="str">
        <f ca="1">IF(    MAX(OFFSET(AQ378,0,0,MATCH("-",AQ378:AQ$638,0))) = 0,"",
IFERROR(MAX(OFFSET(AQ378,0,0,MATCH("-",AQ378:AQ$638,0))),""))</f>
        <v/>
      </c>
      <c r="BA378" s="82" t="str">
        <f ca="1">IF(    MAX(OFFSET(AR378,0,0,MATCH("-",AR378:AR$638,0))) = 0,"",
IFERROR(MAX(OFFSET(AR378,0,0,MATCH("-",AR378:AR$638,0))),""))</f>
        <v/>
      </c>
      <c r="BB378" s="112">
        <f t="shared" ca="1" si="276"/>
        <v>-198</v>
      </c>
      <c r="BC378" s="111" t="str">
        <f t="shared" ca="1" si="277"/>
        <v>Radius</v>
      </c>
      <c r="BD378" s="112">
        <f t="shared" ca="1" si="278"/>
        <v>0</v>
      </c>
      <c r="BE378" s="111">
        <f t="shared" ca="1" si="279"/>
        <v>200</v>
      </c>
      <c r="BF378" s="113" t="e">
        <f t="shared" ca="1" si="280"/>
        <v>#VALUE!</v>
      </c>
      <c r="BG378" s="113" t="e">
        <f t="shared" ca="1" si="281"/>
        <v>#VALUE!</v>
      </c>
      <c r="BH378" s="112">
        <f t="shared" ca="1" si="282"/>
        <v>2000</v>
      </c>
      <c r="BI378" s="112">
        <f t="shared" ca="1" si="283"/>
        <v>200</v>
      </c>
      <c r="BJ378" s="157"/>
      <c r="BK378" s="157"/>
      <c r="BL378" s="158" t="str">
        <f>scriv!AI340</f>
        <v/>
      </c>
      <c r="BM378" s="157"/>
      <c r="BN378" s="157" t="str">
        <f t="shared" si="284"/>
        <v>node</v>
      </c>
      <c r="BO378" s="157"/>
      <c r="BP378" s="159">
        <f t="shared" ca="1" si="285"/>
        <v>0</v>
      </c>
      <c r="BQ378" s="159">
        <f t="shared" ca="1" si="286"/>
        <v>0</v>
      </c>
      <c r="BR378" s="159">
        <f t="shared" si="287"/>
        <v>1</v>
      </c>
      <c r="BS378" s="159" t="str">
        <f t="shared" si="288"/>
        <v>symbol</v>
      </c>
      <c r="BT378" s="157" t="str">
        <f ca="1">IF(scriv!V340&lt;&gt;"",scriv!V340,
IF(E378="",IFERROR(VLOOKUP(BL378,$AH$40:$BT$638,39,FALSE),$BT$36),
$BT$37))</f>
        <v>NodeSquare</v>
      </c>
      <c r="BU378" s="166">
        <f t="shared" ca="1" si="289"/>
        <v>2000</v>
      </c>
      <c r="BV378" s="166">
        <f t="shared" ca="1" si="290"/>
        <v>200</v>
      </c>
      <c r="BW378" s="166">
        <f t="shared" ca="1" si="291"/>
        <v>0</v>
      </c>
      <c r="BX378" s="166">
        <f t="shared" ca="1" si="292"/>
        <v>0</v>
      </c>
      <c r="BY378" s="180" t="str">
        <f t="shared" si="293"/>
        <v/>
      </c>
      <c r="BZ378" s="180" t="str">
        <f t="shared" si="294"/>
        <v/>
      </c>
      <c r="CA378" s="81" t="str">
        <f>IF(scriv!E340&lt;&gt;"",scriv!E340,"")</f>
        <v/>
      </c>
      <c r="CB378" s="82">
        <f t="shared" si="259"/>
        <v>0</v>
      </c>
      <c r="CC378" s="82">
        <f t="shared" si="295"/>
        <v>0</v>
      </c>
      <c r="CD378" s="82" t="str">
        <f t="shared" si="296"/>
        <v>-</v>
      </c>
      <c r="CE378" s="82" t="str">
        <f t="shared" si="297"/>
        <v>-</v>
      </c>
      <c r="CF378" s="82" t="str">
        <f t="shared" si="298"/>
        <v>-</v>
      </c>
      <c r="CG378" s="82" t="str">
        <f t="shared" si="299"/>
        <v>-</v>
      </c>
      <c r="CH378" s="82" t="str">
        <f t="shared" si="300"/>
        <v>-</v>
      </c>
      <c r="CI378" s="82" t="str">
        <f t="shared" si="301"/>
        <v>-</v>
      </c>
      <c r="CJ378" s="82" t="str">
        <f t="shared" si="302"/>
        <v>-</v>
      </c>
      <c r="CK378" s="82" t="str">
        <f t="shared" si="303"/>
        <v>-</v>
      </c>
    </row>
    <row r="379" spans="1:89" s="82" customFormat="1" ht="18" customHeight="1">
      <c r="A379" s="81" t="str">
        <f>scriv!AH341</f>
        <v/>
      </c>
      <c r="B379" s="81" t="str">
        <f>IF(scriv!D341&lt;&gt;"",scriv!D341,"")</f>
        <v/>
      </c>
      <c r="C379" s="81" t="str">
        <f>IF( scriv!AL341&lt;&gt;"", IF(D379&lt;&gt;"","connection ","")&amp;scriv!AL341,IF(D379&lt;&gt;"","connection",""))</f>
        <v/>
      </c>
      <c r="D379" s="82" t="str">
        <f>scriv!AJ341</f>
        <v/>
      </c>
      <c r="E379" s="82" t="str">
        <f>scriv!AK341</f>
        <v/>
      </c>
      <c r="F379" s="156">
        <f>ROW()</f>
        <v>379</v>
      </c>
      <c r="I379" s="81" t="str">
        <f>IF(scriv!AA341&lt;&gt;"",scriv!AA341,J379)</f>
        <v/>
      </c>
      <c r="J379" s="81" t="str">
        <f>IF(scriv!AB341&lt;&gt;"",scriv!AB341,"")</f>
        <v/>
      </c>
      <c r="K379" s="82" t="str">
        <f t="shared" si="260"/>
        <v>none</v>
      </c>
      <c r="L379" s="82" t="str">
        <f t="shared" si="261"/>
        <v>+++&amp;speakTT=</v>
      </c>
      <c r="M379" s="82" t="str">
        <f t="shared" si="258"/>
        <v>OpenClose</v>
      </c>
      <c r="N379" s="82" t="str">
        <f t="shared" si="262"/>
        <v/>
      </c>
      <c r="O379" s="119" t="str">
        <f t="shared" si="263"/>
        <v/>
      </c>
      <c r="P379" s="81" t="str">
        <f>IF(scriv!I341&lt;&gt;"",scriv!I341,"")</f>
        <v/>
      </c>
      <c r="Q379" s="81" t="str">
        <f>IF(scriv!J341&lt;&gt;"",scriv!J341,"")</f>
        <v/>
      </c>
      <c r="R379" s="81">
        <f>IF(scriv!K341&lt;&gt;"",scriv!K341,
IF(I379&lt;&gt;"",1,$R$36))</f>
        <v>0</v>
      </c>
      <c r="S379" s="81" t="str">
        <f>IF(scriv!L341&lt;&gt;"",scriv!L341,
IF(scriv!AB341&lt;&gt;"",$S$36,"none"))</f>
        <v>none</v>
      </c>
      <c r="T379" s="81" t="str">
        <f>IF(scriv!Q341&lt;&gt;"",scriv!Q341,"")</f>
        <v/>
      </c>
      <c r="U379" s="81" t="str">
        <f>IF(scriv!R341&lt;&gt;"",scriv!R341,"")</f>
        <v/>
      </c>
      <c r="V379" s="81" t="str">
        <f>IF(scriv!S341&lt;&gt;"",scriv!S341,"")</f>
        <v/>
      </c>
      <c r="W379" s="81" t="str">
        <f>IF(scriv!T341&lt;&gt;"",scriv!T341,"")</f>
        <v/>
      </c>
      <c r="X379" s="81" t="str">
        <f>IF($E379="",
( IF(scriv!AD341&lt;&gt;"", LEFT( scriv!AD341, FIND(",",scriv!AD341)-1) &amp; "=" &amp; $AH379 &amp; RIGHT( scriv!AD341, LEN(scriv!AD341) + 1 - FIND(",",scriv!AD341)),
  IF($X$36&lt;&gt;"",LEFT( X$36, FIND(",",X$36)-1) &amp; "=" &amp; $AH379 &amp; RIGHT( X$36, LEN(X$36) + 1 - FIND(",",X$36)),""))),
IF(scriv!M341&lt;&gt;"", LEFT( scriv!M341, FIND(",",scriv!M341)-1) &amp; "=" &amp; $AH379 &amp; RIGHT( scriv!M341, LEN(scriv!M341) + 1 - FIND(",",scriv!M341)),
LEFT( X$37, FIND(",",X$37)-1) &amp; "=" &amp; $AH379 &amp; RIGHT( X$37, LEN(X$37) + 1 - FIND(",",X$37))))</f>
        <v>fadeOn=,0.6</v>
      </c>
      <c r="Y379" s="81" t="str">
        <f>IF($E379="",
( IF(scriv!AE341&lt;&gt;"", LEFT( scriv!AE341, FIND(",",scriv!AE341)-1) &amp; "=" &amp; $AH379 &amp; RIGHT( scriv!AE341, LEN(scriv!AE341) + 1 - FIND(",",scriv!AE341)),
  IF($Y$36&lt;&gt;"",LEFT( Y$36, FIND(",",Y$36)-1) &amp; "=" &amp; $AH379 &amp; RIGHT( Y$36, LEN(Y$36) + 1 - FIND(",",Y$36)),""))),
IF(scriv!N341&lt;&gt;"", LEFT( scriv!N341, FIND(",",scriv!N341)-1) &amp; "=" &amp; $AH379 &amp; RIGHT( scriv!N341, LEN(scriv!N341) + 1 - FIND(",",scriv!N341)),
LEFT( Y$37, FIND(",",Y$37)-1) &amp; "=" &amp; $AH379 &amp; RIGHT( Y$37, LEN(Y$37) + 1 - FIND(",",Y$37))))</f>
        <v>fadeOff=,0.6</v>
      </c>
      <c r="Z379" s="81" t="str">
        <f>IF($E379="",
( IF(scriv!AF341&lt;&gt;"", LEFT( scriv!AF341, FIND(",",scriv!AF341)-1) &amp; "=" &amp; $AH379 &amp; RIGHT( scriv!AF341, LEN(scriv!AF341) + 1 - FIND(",",scriv!AF341)),
  IF($Z$36&lt;&gt;"",LEFT( Z$36, FIND(",",Z$36)-1) &amp; "=" &amp; $AH379 &amp; RIGHT( Z$36, LEN(Z$36) + 1 - FIND(",",Z$36)),""))),
IF(scriv!O341&lt;&gt;"", LEFT( scriv!O341, FIND(",",scriv!O341)-1) &amp; "=" &amp; $AH379 &amp; RIGHT( scriv!O341, LEN(scriv!O341) + 1 - FIND(",",scriv!O341)),
LEFT( Z$37, FIND(",",Z$37)-1) &amp; "=" &amp; $AH379 &amp; RIGHT( Z$37, LEN(Z$37) + 1 - FIND(",",Z$37))))</f>
        <v>drawOpen=,1.2</v>
      </c>
      <c r="AA379" s="81" t="str">
        <f>IF($E379="",
( IF(scriv!AG341&lt;&gt;"", LEFT( scriv!AG341, FIND(",",scriv!AG341)-1) &amp; "=" &amp; $AH379 &amp; RIGHT( scriv!AG341, LEN(scriv!AG341) + 1 - FIND(",",scriv!AG341)),
  IF($AA$36&lt;&gt;"",LEFT( AA$36, FIND(",",AA$36)-1) &amp; "=" &amp; $AH379 &amp; RIGHT( AA$36, LEN(AA$36) + 1 - FIND(",",AA$36)),""))),
IF(scriv!P341&lt;&gt;"", LEFT( scriv!P341, FIND(",",scriv!P341)-1) &amp; "=" &amp; $AH379 &amp; RIGHT( scriv!P341, LEN(scriv!P341) + 1 - FIND(",",scriv!P341)),
LEFT( AA$37, FIND(",",AA$37)-1) &amp; "=" &amp; $AH379 &amp; RIGHT( AA$37, LEN(AA$37) + 1 - FIND(",",AA$37))))</f>
        <v>drawClose=,1.2</v>
      </c>
      <c r="AB379" s="167" t="str">
        <f t="shared" si="257"/>
        <v>noTitle</v>
      </c>
      <c r="AC379" s="167"/>
      <c r="AD379" s="45"/>
      <c r="AE379" s="168"/>
      <c r="AF379" s="169">
        <f>IF(D379="",scriv!B341,"")</f>
        <v>0</v>
      </c>
      <c r="AG379" s="170" t="str">
        <f t="shared" si="264"/>
        <v/>
      </c>
      <c r="AH379" s="169" t="str">
        <f t="shared" si="265"/>
        <v/>
      </c>
      <c r="AI379" s="169" t="str">
        <f t="shared" si="266"/>
        <v/>
      </c>
      <c r="AJ379" s="86">
        <f>ROUNDDOWN( (LEN(scriv!B341)+1) / 2, 0 )</f>
        <v>0</v>
      </c>
      <c r="AK379" s="82">
        <f t="shared" si="267"/>
        <v>0</v>
      </c>
      <c r="AL379" s="82" t="str">
        <f t="shared" si="268"/>
        <v>-</v>
      </c>
      <c r="AM379" s="82" t="str">
        <f t="shared" si="269"/>
        <v>-</v>
      </c>
      <c r="AN379" s="82" t="str">
        <f t="shared" si="270"/>
        <v>-</v>
      </c>
      <c r="AO379" s="82" t="str">
        <f t="shared" si="271"/>
        <v>-</v>
      </c>
      <c r="AP379" s="82" t="str">
        <f t="shared" si="272"/>
        <v>-</v>
      </c>
      <c r="AQ379" s="82" t="str">
        <f t="shared" si="273"/>
        <v>-</v>
      </c>
      <c r="AR379" s="82" t="str">
        <f t="shared" si="274"/>
        <v>-</v>
      </c>
      <c r="AT379" s="82">
        <f t="shared" si="275"/>
        <v>10</v>
      </c>
      <c r="AU379" s="82" t="str">
        <f ca="1">IF(    MAX(OFFSET(AL379,0,0,MATCH("-",AL379:AL$638,0))) = 0,"",
IFERROR(MAX(OFFSET(AL379,0,0,MATCH("-",AL379:AL$638,0))),""))</f>
        <v/>
      </c>
      <c r="AV379" s="82" t="str">
        <f ca="1">IF(    MAX(OFFSET(AM379,0,0,MATCH("-",AM379:AM$638,0))) = 0,"",
IFERROR(MAX(OFFSET(AM379,0,0,MATCH("-",AM379:AM$638,0))),""))</f>
        <v/>
      </c>
      <c r="AW379" s="82" t="str">
        <f ca="1">IF(    MAX(OFFSET(AN379,0,0,MATCH("-",AN379:AN$638,0))) = 0,"",
IFERROR(MAX(OFFSET(AN379,0,0,MATCH("-",AN379:AN$638,0))),""))</f>
        <v/>
      </c>
      <c r="AX379" s="82" t="str">
        <f ca="1">IF(    MAX(OFFSET(AO379,0,0,MATCH("-",AO379:AO$638,0))) = 0,"",
IFERROR(MAX(OFFSET(AO379,0,0,MATCH("-",AO379:AO$638,0))),""))</f>
        <v/>
      </c>
      <c r="AY379" s="82" t="str">
        <f ca="1">IF(    MAX(OFFSET(AP379,0,0,MATCH("-",AP379:AP$638,0))) = 0,"",
IFERROR(MAX(OFFSET(AP379,0,0,MATCH("-",AP379:AP$638,0))),""))</f>
        <v/>
      </c>
      <c r="AZ379" s="82" t="str">
        <f ca="1">IF(    MAX(OFFSET(AQ379,0,0,MATCH("-",AQ379:AQ$638,0))) = 0,"",
IFERROR(MAX(OFFSET(AQ379,0,0,MATCH("-",AQ379:AQ$638,0))),""))</f>
        <v/>
      </c>
      <c r="BA379" s="82" t="str">
        <f ca="1">IF(    MAX(OFFSET(AR379,0,0,MATCH("-",AR379:AR$638,0))) = 0,"",
IFERROR(MAX(OFFSET(AR379,0,0,MATCH("-",AR379:AR$638,0))),""))</f>
        <v/>
      </c>
      <c r="BB379" s="112">
        <f t="shared" ca="1" si="276"/>
        <v>-198</v>
      </c>
      <c r="BC379" s="111" t="str">
        <f t="shared" ca="1" si="277"/>
        <v>Radius</v>
      </c>
      <c r="BD379" s="112">
        <f t="shared" ca="1" si="278"/>
        <v>0</v>
      </c>
      <c r="BE379" s="111">
        <f t="shared" ca="1" si="279"/>
        <v>200</v>
      </c>
      <c r="BF379" s="113" t="e">
        <f t="shared" ca="1" si="280"/>
        <v>#VALUE!</v>
      </c>
      <c r="BG379" s="113" t="e">
        <f t="shared" ca="1" si="281"/>
        <v>#VALUE!</v>
      </c>
      <c r="BH379" s="112">
        <f t="shared" ca="1" si="282"/>
        <v>2000</v>
      </c>
      <c r="BI379" s="112">
        <f t="shared" ca="1" si="283"/>
        <v>200</v>
      </c>
      <c r="BJ379" s="157"/>
      <c r="BK379" s="157"/>
      <c r="BL379" s="158" t="str">
        <f>scriv!AI341</f>
        <v/>
      </c>
      <c r="BM379" s="157"/>
      <c r="BN379" s="157" t="str">
        <f t="shared" si="284"/>
        <v>node</v>
      </c>
      <c r="BO379" s="157"/>
      <c r="BP379" s="159">
        <f t="shared" ca="1" si="285"/>
        <v>0</v>
      </c>
      <c r="BQ379" s="159">
        <f t="shared" ca="1" si="286"/>
        <v>0</v>
      </c>
      <c r="BR379" s="159">
        <f t="shared" si="287"/>
        <v>1</v>
      </c>
      <c r="BS379" s="159" t="str">
        <f t="shared" si="288"/>
        <v>symbol</v>
      </c>
      <c r="BT379" s="157" t="str">
        <f ca="1">IF(scriv!V341&lt;&gt;"",scriv!V341,
IF(E379="",IFERROR(VLOOKUP(BL379,$AH$40:$BT$638,39,FALSE),$BT$36),
$BT$37))</f>
        <v>NodeSquare</v>
      </c>
      <c r="BU379" s="166">
        <f t="shared" ca="1" si="289"/>
        <v>2000</v>
      </c>
      <c r="BV379" s="166">
        <f t="shared" ca="1" si="290"/>
        <v>200</v>
      </c>
      <c r="BW379" s="166">
        <f t="shared" ca="1" si="291"/>
        <v>0</v>
      </c>
      <c r="BX379" s="166">
        <f t="shared" ca="1" si="292"/>
        <v>0</v>
      </c>
      <c r="BY379" s="180" t="str">
        <f t="shared" si="293"/>
        <v/>
      </c>
      <c r="BZ379" s="180" t="str">
        <f t="shared" si="294"/>
        <v/>
      </c>
      <c r="CA379" s="81" t="str">
        <f>IF(scriv!E341&lt;&gt;"",scriv!E341,"")</f>
        <v/>
      </c>
      <c r="CB379" s="82">
        <f t="shared" si="259"/>
        <v>0</v>
      </c>
      <c r="CC379" s="82">
        <f t="shared" si="295"/>
        <v>0</v>
      </c>
      <c r="CD379" s="82" t="str">
        <f t="shared" si="296"/>
        <v>-</v>
      </c>
      <c r="CE379" s="82" t="str">
        <f t="shared" si="297"/>
        <v>-</v>
      </c>
      <c r="CF379" s="82" t="str">
        <f t="shared" si="298"/>
        <v>-</v>
      </c>
      <c r="CG379" s="82" t="str">
        <f t="shared" si="299"/>
        <v>-</v>
      </c>
      <c r="CH379" s="82" t="str">
        <f t="shared" si="300"/>
        <v>-</v>
      </c>
      <c r="CI379" s="82" t="str">
        <f t="shared" si="301"/>
        <v>-</v>
      </c>
      <c r="CJ379" s="82" t="str">
        <f t="shared" si="302"/>
        <v>-</v>
      </c>
      <c r="CK379" s="82" t="str">
        <f t="shared" si="303"/>
        <v>-</v>
      </c>
    </row>
    <row r="380" spans="1:89" s="82" customFormat="1" ht="18" customHeight="1">
      <c r="A380" s="81" t="str">
        <f>scriv!AH342</f>
        <v/>
      </c>
      <c r="B380" s="81" t="str">
        <f>IF(scriv!D342&lt;&gt;"",scriv!D342,"")</f>
        <v/>
      </c>
      <c r="C380" s="81" t="str">
        <f>IF( scriv!AL342&lt;&gt;"", IF(D380&lt;&gt;"","connection ","")&amp;scriv!AL342,IF(D380&lt;&gt;"","connection",""))</f>
        <v/>
      </c>
      <c r="D380" s="82" t="str">
        <f>scriv!AJ342</f>
        <v/>
      </c>
      <c r="E380" s="82" t="str">
        <f>scriv!AK342</f>
        <v/>
      </c>
      <c r="F380" s="156">
        <f>ROW()</f>
        <v>380</v>
      </c>
      <c r="I380" s="81" t="str">
        <f>IF(scriv!AA342&lt;&gt;"",scriv!AA342,J380)</f>
        <v/>
      </c>
      <c r="J380" s="81" t="str">
        <f>IF(scriv!AB342&lt;&gt;"",scriv!AB342,"")</f>
        <v/>
      </c>
      <c r="K380" s="82" t="str">
        <f t="shared" si="260"/>
        <v>none</v>
      </c>
      <c r="L380" s="82" t="str">
        <f t="shared" si="261"/>
        <v>+++&amp;speakTT=</v>
      </c>
      <c r="M380" s="82" t="str">
        <f t="shared" si="258"/>
        <v>OpenClose</v>
      </c>
      <c r="N380" s="82" t="str">
        <f t="shared" si="262"/>
        <v/>
      </c>
      <c r="O380" s="119" t="str">
        <f t="shared" si="263"/>
        <v/>
      </c>
      <c r="P380" s="81" t="str">
        <f>IF(scriv!I342&lt;&gt;"",scriv!I342,"")</f>
        <v/>
      </c>
      <c r="Q380" s="81" t="str">
        <f>IF(scriv!J342&lt;&gt;"",scriv!J342,"")</f>
        <v/>
      </c>
      <c r="R380" s="81">
        <f>IF(scriv!K342&lt;&gt;"",scriv!K342,
IF(I380&lt;&gt;"",1,$R$36))</f>
        <v>0</v>
      </c>
      <c r="S380" s="81" t="str">
        <f>IF(scriv!L342&lt;&gt;"",scriv!L342,
IF(scriv!AB342&lt;&gt;"",$S$36,"none"))</f>
        <v>none</v>
      </c>
      <c r="T380" s="81" t="str">
        <f>IF(scriv!Q342&lt;&gt;"",scriv!Q342,"")</f>
        <v/>
      </c>
      <c r="U380" s="81" t="str">
        <f>IF(scriv!R342&lt;&gt;"",scriv!R342,"")</f>
        <v/>
      </c>
      <c r="V380" s="81" t="str">
        <f>IF(scriv!S342&lt;&gt;"",scriv!S342,"")</f>
        <v/>
      </c>
      <c r="W380" s="81" t="str">
        <f>IF(scriv!T342&lt;&gt;"",scriv!T342,"")</f>
        <v/>
      </c>
      <c r="X380" s="81" t="str">
        <f>IF($E380="",
( IF(scriv!AD342&lt;&gt;"", LEFT( scriv!AD342, FIND(",",scriv!AD342)-1) &amp; "=" &amp; $AH380 &amp; RIGHT( scriv!AD342, LEN(scriv!AD342) + 1 - FIND(",",scriv!AD342)),
  IF($X$36&lt;&gt;"",LEFT( X$36, FIND(",",X$36)-1) &amp; "=" &amp; $AH380 &amp; RIGHT( X$36, LEN(X$36) + 1 - FIND(",",X$36)),""))),
IF(scriv!M342&lt;&gt;"", LEFT( scriv!M342, FIND(",",scriv!M342)-1) &amp; "=" &amp; $AH380 &amp; RIGHT( scriv!M342, LEN(scriv!M342) + 1 - FIND(",",scriv!M342)),
LEFT( X$37, FIND(",",X$37)-1) &amp; "=" &amp; $AH380 &amp; RIGHT( X$37, LEN(X$37) + 1 - FIND(",",X$37))))</f>
        <v>fadeOn=,0.6</v>
      </c>
      <c r="Y380" s="81" t="str">
        <f>IF($E380="",
( IF(scriv!AE342&lt;&gt;"", LEFT( scriv!AE342, FIND(",",scriv!AE342)-1) &amp; "=" &amp; $AH380 &amp; RIGHT( scriv!AE342, LEN(scriv!AE342) + 1 - FIND(",",scriv!AE342)),
  IF($Y$36&lt;&gt;"",LEFT( Y$36, FIND(",",Y$36)-1) &amp; "=" &amp; $AH380 &amp; RIGHT( Y$36, LEN(Y$36) + 1 - FIND(",",Y$36)),""))),
IF(scriv!N342&lt;&gt;"", LEFT( scriv!N342, FIND(",",scriv!N342)-1) &amp; "=" &amp; $AH380 &amp; RIGHT( scriv!N342, LEN(scriv!N342) + 1 - FIND(",",scriv!N342)),
LEFT( Y$37, FIND(",",Y$37)-1) &amp; "=" &amp; $AH380 &amp; RIGHT( Y$37, LEN(Y$37) + 1 - FIND(",",Y$37))))</f>
        <v>fadeOff=,0.6</v>
      </c>
      <c r="Z380" s="81" t="str">
        <f>IF($E380="",
( IF(scriv!AF342&lt;&gt;"", LEFT( scriv!AF342, FIND(",",scriv!AF342)-1) &amp; "=" &amp; $AH380 &amp; RIGHT( scriv!AF342, LEN(scriv!AF342) + 1 - FIND(",",scriv!AF342)),
  IF($Z$36&lt;&gt;"",LEFT( Z$36, FIND(",",Z$36)-1) &amp; "=" &amp; $AH380 &amp; RIGHT( Z$36, LEN(Z$36) + 1 - FIND(",",Z$36)),""))),
IF(scriv!O342&lt;&gt;"", LEFT( scriv!O342, FIND(",",scriv!O342)-1) &amp; "=" &amp; $AH380 &amp; RIGHT( scriv!O342, LEN(scriv!O342) + 1 - FIND(",",scriv!O342)),
LEFT( Z$37, FIND(",",Z$37)-1) &amp; "=" &amp; $AH380 &amp; RIGHT( Z$37, LEN(Z$37) + 1 - FIND(",",Z$37))))</f>
        <v>drawOpen=,1.2</v>
      </c>
      <c r="AA380" s="81" t="str">
        <f>IF($E380="",
( IF(scriv!AG342&lt;&gt;"", LEFT( scriv!AG342, FIND(",",scriv!AG342)-1) &amp; "=" &amp; $AH380 &amp; RIGHT( scriv!AG342, LEN(scriv!AG342) + 1 - FIND(",",scriv!AG342)),
  IF($AA$36&lt;&gt;"",LEFT( AA$36, FIND(",",AA$36)-1) &amp; "=" &amp; $AH380 &amp; RIGHT( AA$36, LEN(AA$36) + 1 - FIND(",",AA$36)),""))),
IF(scriv!P342&lt;&gt;"", LEFT( scriv!P342, FIND(",",scriv!P342)-1) &amp; "=" &amp; $AH380 &amp; RIGHT( scriv!P342, LEN(scriv!P342) + 1 - FIND(",",scriv!P342)),
LEFT( AA$37, FIND(",",AA$37)-1) &amp; "=" &amp; $AH380 &amp; RIGHT( AA$37, LEN(AA$37) + 1 - FIND(",",AA$37))))</f>
        <v>drawClose=,1.2</v>
      </c>
      <c r="AB380" s="167" t="str">
        <f t="shared" si="257"/>
        <v>noTitle</v>
      </c>
      <c r="AC380" s="167"/>
      <c r="AD380" s="45"/>
      <c r="AE380" s="168"/>
      <c r="AF380" s="169">
        <f>IF(D380="",scriv!B342,"")</f>
        <v>0</v>
      </c>
      <c r="AG380" s="170" t="str">
        <f t="shared" si="264"/>
        <v/>
      </c>
      <c r="AH380" s="169" t="str">
        <f t="shared" si="265"/>
        <v/>
      </c>
      <c r="AI380" s="169" t="str">
        <f t="shared" si="266"/>
        <v/>
      </c>
      <c r="AJ380" s="86">
        <f>ROUNDDOWN( (LEN(scriv!B342)+1) / 2, 0 )</f>
        <v>0</v>
      </c>
      <c r="AK380" s="82">
        <f t="shared" si="267"/>
        <v>0</v>
      </c>
      <c r="AL380" s="82" t="str">
        <f t="shared" si="268"/>
        <v>-</v>
      </c>
      <c r="AM380" s="82" t="str">
        <f t="shared" si="269"/>
        <v>-</v>
      </c>
      <c r="AN380" s="82" t="str">
        <f t="shared" si="270"/>
        <v>-</v>
      </c>
      <c r="AO380" s="82" t="str">
        <f t="shared" si="271"/>
        <v>-</v>
      </c>
      <c r="AP380" s="82" t="str">
        <f t="shared" si="272"/>
        <v>-</v>
      </c>
      <c r="AQ380" s="82" t="str">
        <f t="shared" si="273"/>
        <v>-</v>
      </c>
      <c r="AR380" s="82" t="str">
        <f t="shared" si="274"/>
        <v>-</v>
      </c>
      <c r="AT380" s="82">
        <f t="shared" si="275"/>
        <v>10</v>
      </c>
      <c r="AU380" s="82" t="str">
        <f ca="1">IF(    MAX(OFFSET(AL380,0,0,MATCH("-",AL380:AL$638,0))) = 0,"",
IFERROR(MAX(OFFSET(AL380,0,0,MATCH("-",AL380:AL$638,0))),""))</f>
        <v/>
      </c>
      <c r="AV380" s="82" t="str">
        <f ca="1">IF(    MAX(OFFSET(AM380,0,0,MATCH("-",AM380:AM$638,0))) = 0,"",
IFERROR(MAX(OFFSET(AM380,0,0,MATCH("-",AM380:AM$638,0))),""))</f>
        <v/>
      </c>
      <c r="AW380" s="82" t="str">
        <f ca="1">IF(    MAX(OFFSET(AN380,0,0,MATCH("-",AN380:AN$638,0))) = 0,"",
IFERROR(MAX(OFFSET(AN380,0,0,MATCH("-",AN380:AN$638,0))),""))</f>
        <v/>
      </c>
      <c r="AX380" s="82" t="str">
        <f ca="1">IF(    MAX(OFFSET(AO380,0,0,MATCH("-",AO380:AO$638,0))) = 0,"",
IFERROR(MAX(OFFSET(AO380,0,0,MATCH("-",AO380:AO$638,0))),""))</f>
        <v/>
      </c>
      <c r="AY380" s="82" t="str">
        <f ca="1">IF(    MAX(OFFSET(AP380,0,0,MATCH("-",AP380:AP$638,0))) = 0,"",
IFERROR(MAX(OFFSET(AP380,0,0,MATCH("-",AP380:AP$638,0))),""))</f>
        <v/>
      </c>
      <c r="AZ380" s="82" t="str">
        <f ca="1">IF(    MAX(OFFSET(AQ380,0,0,MATCH("-",AQ380:AQ$638,0))) = 0,"",
IFERROR(MAX(OFFSET(AQ380,0,0,MATCH("-",AQ380:AQ$638,0))),""))</f>
        <v/>
      </c>
      <c r="BA380" s="82" t="str">
        <f ca="1">IF(    MAX(OFFSET(AR380,0,0,MATCH("-",AR380:AR$638,0))) = 0,"",
IFERROR(MAX(OFFSET(AR380,0,0,MATCH("-",AR380:AR$638,0))),""))</f>
        <v/>
      </c>
      <c r="BB380" s="112">
        <f t="shared" ca="1" si="276"/>
        <v>-198</v>
      </c>
      <c r="BC380" s="111" t="str">
        <f t="shared" ca="1" si="277"/>
        <v>Radius</v>
      </c>
      <c r="BD380" s="112">
        <f t="shared" ca="1" si="278"/>
        <v>0</v>
      </c>
      <c r="BE380" s="111">
        <f t="shared" ca="1" si="279"/>
        <v>200</v>
      </c>
      <c r="BF380" s="113" t="e">
        <f t="shared" ca="1" si="280"/>
        <v>#VALUE!</v>
      </c>
      <c r="BG380" s="113" t="e">
        <f t="shared" ca="1" si="281"/>
        <v>#VALUE!</v>
      </c>
      <c r="BH380" s="112">
        <f t="shared" ca="1" si="282"/>
        <v>2000</v>
      </c>
      <c r="BI380" s="112">
        <f t="shared" ca="1" si="283"/>
        <v>200</v>
      </c>
      <c r="BJ380" s="157"/>
      <c r="BK380" s="157"/>
      <c r="BL380" s="158" t="str">
        <f>scriv!AI342</f>
        <v/>
      </c>
      <c r="BM380" s="157"/>
      <c r="BN380" s="157" t="str">
        <f t="shared" si="284"/>
        <v>node</v>
      </c>
      <c r="BO380" s="157"/>
      <c r="BP380" s="159">
        <f t="shared" ca="1" si="285"/>
        <v>0</v>
      </c>
      <c r="BQ380" s="159">
        <f t="shared" ca="1" si="286"/>
        <v>0</v>
      </c>
      <c r="BR380" s="159">
        <f t="shared" si="287"/>
        <v>1</v>
      </c>
      <c r="BS380" s="159" t="str">
        <f t="shared" si="288"/>
        <v>symbol</v>
      </c>
      <c r="BT380" s="157" t="str">
        <f ca="1">IF(scriv!V342&lt;&gt;"",scriv!V342,
IF(E380="",IFERROR(VLOOKUP(BL380,$AH$40:$BT$638,39,FALSE),$BT$36),
$BT$37))</f>
        <v>NodeSquare</v>
      </c>
      <c r="BU380" s="166">
        <f t="shared" ca="1" si="289"/>
        <v>2000</v>
      </c>
      <c r="BV380" s="166">
        <f t="shared" ca="1" si="290"/>
        <v>200</v>
      </c>
      <c r="BW380" s="166">
        <f t="shared" ca="1" si="291"/>
        <v>0</v>
      </c>
      <c r="BX380" s="166">
        <f t="shared" ca="1" si="292"/>
        <v>0</v>
      </c>
      <c r="BY380" s="180" t="str">
        <f t="shared" si="293"/>
        <v/>
      </c>
      <c r="BZ380" s="180" t="str">
        <f t="shared" si="294"/>
        <v/>
      </c>
      <c r="CA380" s="81" t="str">
        <f>IF(scriv!E342&lt;&gt;"",scriv!E342,"")</f>
        <v/>
      </c>
      <c r="CB380" s="82">
        <f t="shared" si="259"/>
        <v>0</v>
      </c>
      <c r="CC380" s="82">
        <f t="shared" si="295"/>
        <v>0</v>
      </c>
      <c r="CD380" s="82" t="str">
        <f t="shared" si="296"/>
        <v>-</v>
      </c>
      <c r="CE380" s="82" t="str">
        <f t="shared" si="297"/>
        <v>-</v>
      </c>
      <c r="CF380" s="82" t="str">
        <f t="shared" si="298"/>
        <v>-</v>
      </c>
      <c r="CG380" s="82" t="str">
        <f t="shared" si="299"/>
        <v>-</v>
      </c>
      <c r="CH380" s="82" t="str">
        <f t="shared" si="300"/>
        <v>-</v>
      </c>
      <c r="CI380" s="82" t="str">
        <f t="shared" si="301"/>
        <v>-</v>
      </c>
      <c r="CJ380" s="82" t="str">
        <f t="shared" si="302"/>
        <v>-</v>
      </c>
      <c r="CK380" s="82" t="str">
        <f t="shared" si="303"/>
        <v>-</v>
      </c>
    </row>
    <row r="381" spans="1:89" s="82" customFormat="1" ht="18" customHeight="1">
      <c r="A381" s="81" t="str">
        <f>scriv!AH343</f>
        <v/>
      </c>
      <c r="B381" s="81" t="str">
        <f>IF(scriv!D343&lt;&gt;"",scriv!D343,"")</f>
        <v/>
      </c>
      <c r="C381" s="81" t="str">
        <f>IF( scriv!AL343&lt;&gt;"", IF(D381&lt;&gt;"","connection ","")&amp;scriv!AL343,IF(D381&lt;&gt;"","connection",""))</f>
        <v/>
      </c>
      <c r="D381" s="82" t="str">
        <f>scriv!AJ343</f>
        <v/>
      </c>
      <c r="E381" s="82" t="str">
        <f>scriv!AK343</f>
        <v/>
      </c>
      <c r="F381" s="156">
        <f>ROW()</f>
        <v>381</v>
      </c>
      <c r="I381" s="81" t="str">
        <f>IF(scriv!AA343&lt;&gt;"",scriv!AA343,J381)</f>
        <v/>
      </c>
      <c r="J381" s="81" t="str">
        <f>IF(scriv!AB343&lt;&gt;"",scriv!AB343,"")</f>
        <v/>
      </c>
      <c r="K381" s="82" t="str">
        <f t="shared" si="260"/>
        <v>none</v>
      </c>
      <c r="L381" s="82" t="str">
        <f t="shared" si="261"/>
        <v>+++&amp;speakTT=</v>
      </c>
      <c r="M381" s="82" t="str">
        <f t="shared" si="258"/>
        <v>OpenClose</v>
      </c>
      <c r="N381" s="82" t="str">
        <f t="shared" si="262"/>
        <v/>
      </c>
      <c r="O381" s="119" t="str">
        <f t="shared" si="263"/>
        <v/>
      </c>
      <c r="P381" s="81" t="str">
        <f>IF(scriv!I343&lt;&gt;"",scriv!I343,"")</f>
        <v/>
      </c>
      <c r="Q381" s="81" t="str">
        <f>IF(scriv!J343&lt;&gt;"",scriv!J343,"")</f>
        <v/>
      </c>
      <c r="R381" s="81">
        <f>IF(scriv!K343&lt;&gt;"",scriv!K343,
IF(I381&lt;&gt;"",1,$R$36))</f>
        <v>0</v>
      </c>
      <c r="S381" s="81" t="str">
        <f>IF(scriv!L343&lt;&gt;"",scriv!L343,
IF(scriv!AB343&lt;&gt;"",$S$36,"none"))</f>
        <v>none</v>
      </c>
      <c r="T381" s="81" t="str">
        <f>IF(scriv!Q343&lt;&gt;"",scriv!Q343,"")</f>
        <v/>
      </c>
      <c r="U381" s="81" t="str">
        <f>IF(scriv!R343&lt;&gt;"",scriv!R343,"")</f>
        <v/>
      </c>
      <c r="V381" s="81" t="str">
        <f>IF(scriv!S343&lt;&gt;"",scriv!S343,"")</f>
        <v/>
      </c>
      <c r="W381" s="81" t="str">
        <f>IF(scriv!T343&lt;&gt;"",scriv!T343,"")</f>
        <v/>
      </c>
      <c r="X381" s="81" t="str">
        <f>IF($E381="",
( IF(scriv!AD343&lt;&gt;"", LEFT( scriv!AD343, FIND(",",scriv!AD343)-1) &amp; "=" &amp; $AH381 &amp; RIGHT( scriv!AD343, LEN(scriv!AD343) + 1 - FIND(",",scriv!AD343)),
  IF($X$36&lt;&gt;"",LEFT( X$36, FIND(",",X$36)-1) &amp; "=" &amp; $AH381 &amp; RIGHT( X$36, LEN(X$36) + 1 - FIND(",",X$36)),""))),
IF(scriv!M343&lt;&gt;"", LEFT( scriv!M343, FIND(",",scriv!M343)-1) &amp; "=" &amp; $AH381 &amp; RIGHT( scriv!M343, LEN(scriv!M343) + 1 - FIND(",",scriv!M343)),
LEFT( X$37, FIND(",",X$37)-1) &amp; "=" &amp; $AH381 &amp; RIGHT( X$37, LEN(X$37) + 1 - FIND(",",X$37))))</f>
        <v>fadeOn=,0.6</v>
      </c>
      <c r="Y381" s="81" t="str">
        <f>IF($E381="",
( IF(scriv!AE343&lt;&gt;"", LEFT( scriv!AE343, FIND(",",scriv!AE343)-1) &amp; "=" &amp; $AH381 &amp; RIGHT( scriv!AE343, LEN(scriv!AE343) + 1 - FIND(",",scriv!AE343)),
  IF($Y$36&lt;&gt;"",LEFT( Y$36, FIND(",",Y$36)-1) &amp; "=" &amp; $AH381 &amp; RIGHT( Y$36, LEN(Y$36) + 1 - FIND(",",Y$36)),""))),
IF(scriv!N343&lt;&gt;"", LEFT( scriv!N343, FIND(",",scriv!N343)-1) &amp; "=" &amp; $AH381 &amp; RIGHT( scriv!N343, LEN(scriv!N343) + 1 - FIND(",",scriv!N343)),
LEFT( Y$37, FIND(",",Y$37)-1) &amp; "=" &amp; $AH381 &amp; RIGHT( Y$37, LEN(Y$37) + 1 - FIND(",",Y$37))))</f>
        <v>fadeOff=,0.6</v>
      </c>
      <c r="Z381" s="81" t="str">
        <f>IF($E381="",
( IF(scriv!AF343&lt;&gt;"", LEFT( scriv!AF343, FIND(",",scriv!AF343)-1) &amp; "=" &amp; $AH381 &amp; RIGHT( scriv!AF343, LEN(scriv!AF343) + 1 - FIND(",",scriv!AF343)),
  IF($Z$36&lt;&gt;"",LEFT( Z$36, FIND(",",Z$36)-1) &amp; "=" &amp; $AH381 &amp; RIGHT( Z$36, LEN(Z$36) + 1 - FIND(",",Z$36)),""))),
IF(scriv!O343&lt;&gt;"", LEFT( scriv!O343, FIND(",",scriv!O343)-1) &amp; "=" &amp; $AH381 &amp; RIGHT( scriv!O343, LEN(scriv!O343) + 1 - FIND(",",scriv!O343)),
LEFT( Z$37, FIND(",",Z$37)-1) &amp; "=" &amp; $AH381 &amp; RIGHT( Z$37, LEN(Z$37) + 1 - FIND(",",Z$37))))</f>
        <v>drawOpen=,1.2</v>
      </c>
      <c r="AA381" s="81" t="str">
        <f>IF($E381="",
( IF(scriv!AG343&lt;&gt;"", LEFT( scriv!AG343, FIND(",",scriv!AG343)-1) &amp; "=" &amp; $AH381 &amp; RIGHT( scriv!AG343, LEN(scriv!AG343) + 1 - FIND(",",scriv!AG343)),
  IF($AA$36&lt;&gt;"",LEFT( AA$36, FIND(",",AA$36)-1) &amp; "=" &amp; $AH381 &amp; RIGHT( AA$36, LEN(AA$36) + 1 - FIND(",",AA$36)),""))),
IF(scriv!P343&lt;&gt;"", LEFT( scriv!P343, FIND(",",scriv!P343)-1) &amp; "=" &amp; $AH381 &amp; RIGHT( scriv!P343, LEN(scriv!P343) + 1 - FIND(",",scriv!P343)),
LEFT( AA$37, FIND(",",AA$37)-1) &amp; "=" &amp; $AH381 &amp; RIGHT( AA$37, LEN(AA$37) + 1 - FIND(",",AA$37))))</f>
        <v>drawClose=,1.2</v>
      </c>
      <c r="AB381" s="167" t="str">
        <f t="shared" si="257"/>
        <v>noTitle</v>
      </c>
      <c r="AC381" s="167"/>
      <c r="AD381" s="45"/>
      <c r="AE381" s="168"/>
      <c r="AF381" s="169">
        <f>IF(D381="",scriv!B343,"")</f>
        <v>0</v>
      </c>
      <c r="AG381" s="170" t="str">
        <f t="shared" si="264"/>
        <v/>
      </c>
      <c r="AH381" s="169" t="str">
        <f t="shared" si="265"/>
        <v/>
      </c>
      <c r="AI381" s="169" t="str">
        <f t="shared" si="266"/>
        <v/>
      </c>
      <c r="AJ381" s="86">
        <f>ROUNDDOWN( (LEN(scriv!B343)+1) / 2, 0 )</f>
        <v>0</v>
      </c>
      <c r="AK381" s="82">
        <f t="shared" si="267"/>
        <v>0</v>
      </c>
      <c r="AL381" s="82" t="str">
        <f t="shared" si="268"/>
        <v>-</v>
      </c>
      <c r="AM381" s="82" t="str">
        <f t="shared" si="269"/>
        <v>-</v>
      </c>
      <c r="AN381" s="82" t="str">
        <f t="shared" si="270"/>
        <v>-</v>
      </c>
      <c r="AO381" s="82" t="str">
        <f t="shared" si="271"/>
        <v>-</v>
      </c>
      <c r="AP381" s="82" t="str">
        <f t="shared" si="272"/>
        <v>-</v>
      </c>
      <c r="AQ381" s="82" t="str">
        <f t="shared" si="273"/>
        <v>-</v>
      </c>
      <c r="AR381" s="82" t="str">
        <f t="shared" si="274"/>
        <v>-</v>
      </c>
      <c r="AT381" s="82">
        <f t="shared" si="275"/>
        <v>10</v>
      </c>
      <c r="AU381" s="82" t="str">
        <f ca="1">IF(    MAX(OFFSET(AL381,0,0,MATCH("-",AL381:AL$638,0))) = 0,"",
IFERROR(MAX(OFFSET(AL381,0,0,MATCH("-",AL381:AL$638,0))),""))</f>
        <v/>
      </c>
      <c r="AV381" s="82" t="str">
        <f ca="1">IF(    MAX(OFFSET(AM381,0,0,MATCH("-",AM381:AM$638,0))) = 0,"",
IFERROR(MAX(OFFSET(AM381,0,0,MATCH("-",AM381:AM$638,0))),""))</f>
        <v/>
      </c>
      <c r="AW381" s="82" t="str">
        <f ca="1">IF(    MAX(OFFSET(AN381,0,0,MATCH("-",AN381:AN$638,0))) = 0,"",
IFERROR(MAX(OFFSET(AN381,0,0,MATCH("-",AN381:AN$638,0))),""))</f>
        <v/>
      </c>
      <c r="AX381" s="82" t="str">
        <f ca="1">IF(    MAX(OFFSET(AO381,0,0,MATCH("-",AO381:AO$638,0))) = 0,"",
IFERROR(MAX(OFFSET(AO381,0,0,MATCH("-",AO381:AO$638,0))),""))</f>
        <v/>
      </c>
      <c r="AY381" s="82" t="str">
        <f ca="1">IF(    MAX(OFFSET(AP381,0,0,MATCH("-",AP381:AP$638,0))) = 0,"",
IFERROR(MAX(OFFSET(AP381,0,0,MATCH("-",AP381:AP$638,0))),""))</f>
        <v/>
      </c>
      <c r="AZ381" s="82" t="str">
        <f ca="1">IF(    MAX(OFFSET(AQ381,0,0,MATCH("-",AQ381:AQ$638,0))) = 0,"",
IFERROR(MAX(OFFSET(AQ381,0,0,MATCH("-",AQ381:AQ$638,0))),""))</f>
        <v/>
      </c>
      <c r="BA381" s="82" t="str">
        <f ca="1">IF(    MAX(OFFSET(AR381,0,0,MATCH("-",AR381:AR$638,0))) = 0,"",
IFERROR(MAX(OFFSET(AR381,0,0,MATCH("-",AR381:AR$638,0))),""))</f>
        <v/>
      </c>
      <c r="BB381" s="112">
        <f t="shared" ca="1" si="276"/>
        <v>-198</v>
      </c>
      <c r="BC381" s="111" t="str">
        <f t="shared" ca="1" si="277"/>
        <v>Radius</v>
      </c>
      <c r="BD381" s="112">
        <f t="shared" ca="1" si="278"/>
        <v>0</v>
      </c>
      <c r="BE381" s="111">
        <f t="shared" ca="1" si="279"/>
        <v>200</v>
      </c>
      <c r="BF381" s="113" t="e">
        <f t="shared" ca="1" si="280"/>
        <v>#VALUE!</v>
      </c>
      <c r="BG381" s="113" t="e">
        <f t="shared" ca="1" si="281"/>
        <v>#VALUE!</v>
      </c>
      <c r="BH381" s="112">
        <f t="shared" ca="1" si="282"/>
        <v>2000</v>
      </c>
      <c r="BI381" s="112">
        <f t="shared" ca="1" si="283"/>
        <v>200</v>
      </c>
      <c r="BJ381" s="157"/>
      <c r="BK381" s="157"/>
      <c r="BL381" s="158" t="str">
        <f>scriv!AI343</f>
        <v/>
      </c>
      <c r="BM381" s="157"/>
      <c r="BN381" s="157" t="str">
        <f t="shared" si="284"/>
        <v>node</v>
      </c>
      <c r="BO381" s="157"/>
      <c r="BP381" s="159">
        <f t="shared" ca="1" si="285"/>
        <v>0</v>
      </c>
      <c r="BQ381" s="159">
        <f t="shared" ca="1" si="286"/>
        <v>0</v>
      </c>
      <c r="BR381" s="159">
        <f t="shared" si="287"/>
        <v>1</v>
      </c>
      <c r="BS381" s="159" t="str">
        <f t="shared" si="288"/>
        <v>symbol</v>
      </c>
      <c r="BT381" s="157" t="str">
        <f ca="1">IF(scriv!V343&lt;&gt;"",scriv!V343,
IF(E381="",IFERROR(VLOOKUP(BL381,$AH$40:$BT$638,39,FALSE),$BT$36),
$BT$37))</f>
        <v>NodeSquare</v>
      </c>
      <c r="BU381" s="166">
        <f t="shared" ca="1" si="289"/>
        <v>2000</v>
      </c>
      <c r="BV381" s="166">
        <f t="shared" ca="1" si="290"/>
        <v>200</v>
      </c>
      <c r="BW381" s="166">
        <f t="shared" ca="1" si="291"/>
        <v>0</v>
      </c>
      <c r="BX381" s="166">
        <f t="shared" ca="1" si="292"/>
        <v>0</v>
      </c>
      <c r="BY381" s="180" t="str">
        <f t="shared" si="293"/>
        <v/>
      </c>
      <c r="BZ381" s="180" t="str">
        <f t="shared" si="294"/>
        <v/>
      </c>
      <c r="CA381" s="81" t="str">
        <f>IF(scriv!E343&lt;&gt;"",scriv!E343,"")</f>
        <v/>
      </c>
      <c r="CB381" s="82">
        <f t="shared" si="259"/>
        <v>0</v>
      </c>
      <c r="CC381" s="82">
        <f t="shared" si="295"/>
        <v>0</v>
      </c>
      <c r="CD381" s="82" t="str">
        <f t="shared" si="296"/>
        <v>-</v>
      </c>
      <c r="CE381" s="82" t="str">
        <f t="shared" si="297"/>
        <v>-</v>
      </c>
      <c r="CF381" s="82" t="str">
        <f t="shared" si="298"/>
        <v>-</v>
      </c>
      <c r="CG381" s="82" t="str">
        <f t="shared" si="299"/>
        <v>-</v>
      </c>
      <c r="CH381" s="82" t="str">
        <f t="shared" si="300"/>
        <v>-</v>
      </c>
      <c r="CI381" s="82" t="str">
        <f t="shared" si="301"/>
        <v>-</v>
      </c>
      <c r="CJ381" s="82" t="str">
        <f t="shared" si="302"/>
        <v>-</v>
      </c>
      <c r="CK381" s="82" t="str">
        <f t="shared" si="303"/>
        <v>-</v>
      </c>
    </row>
    <row r="382" spans="1:89" s="82" customFormat="1" ht="18" customHeight="1">
      <c r="A382" s="81" t="str">
        <f>scriv!AH344</f>
        <v/>
      </c>
      <c r="B382" s="81" t="str">
        <f>IF(scriv!D344&lt;&gt;"",scriv!D344,"")</f>
        <v/>
      </c>
      <c r="C382" s="81" t="str">
        <f>IF( scriv!AL344&lt;&gt;"", IF(D382&lt;&gt;"","connection ","")&amp;scriv!AL344,IF(D382&lt;&gt;"","connection",""))</f>
        <v/>
      </c>
      <c r="D382" s="82" t="str">
        <f>scriv!AJ344</f>
        <v/>
      </c>
      <c r="E382" s="82" t="str">
        <f>scriv!AK344</f>
        <v/>
      </c>
      <c r="F382" s="156">
        <f>ROW()</f>
        <v>382</v>
      </c>
      <c r="I382" s="81" t="str">
        <f>IF(scriv!AA344&lt;&gt;"",scriv!AA344,J382)</f>
        <v/>
      </c>
      <c r="J382" s="81" t="str">
        <f>IF(scriv!AB344&lt;&gt;"",scriv!AB344,"")</f>
        <v/>
      </c>
      <c r="K382" s="82" t="str">
        <f t="shared" si="260"/>
        <v>none</v>
      </c>
      <c r="L382" s="82" t="str">
        <f t="shared" si="261"/>
        <v>+++&amp;speakTT=</v>
      </c>
      <c r="M382" s="82" t="str">
        <f t="shared" si="258"/>
        <v>OpenClose</v>
      </c>
      <c r="N382" s="82" t="str">
        <f t="shared" si="262"/>
        <v/>
      </c>
      <c r="O382" s="119" t="str">
        <f t="shared" si="263"/>
        <v/>
      </c>
      <c r="P382" s="81" t="str">
        <f>IF(scriv!I344&lt;&gt;"",scriv!I344,"")</f>
        <v/>
      </c>
      <c r="Q382" s="81" t="str">
        <f>IF(scriv!J344&lt;&gt;"",scriv!J344,"")</f>
        <v/>
      </c>
      <c r="R382" s="81">
        <f>IF(scriv!K344&lt;&gt;"",scriv!K344,
IF(I382&lt;&gt;"",1,$R$36))</f>
        <v>0</v>
      </c>
      <c r="S382" s="81" t="str">
        <f>IF(scriv!L344&lt;&gt;"",scriv!L344,
IF(scriv!AB344&lt;&gt;"",$S$36,"none"))</f>
        <v>none</v>
      </c>
      <c r="T382" s="81" t="str">
        <f>IF(scriv!Q344&lt;&gt;"",scriv!Q344,"")</f>
        <v/>
      </c>
      <c r="U382" s="81" t="str">
        <f>IF(scriv!R344&lt;&gt;"",scriv!R344,"")</f>
        <v/>
      </c>
      <c r="V382" s="81" t="str">
        <f>IF(scriv!S344&lt;&gt;"",scriv!S344,"")</f>
        <v/>
      </c>
      <c r="W382" s="81" t="str">
        <f>IF(scriv!T344&lt;&gt;"",scriv!T344,"")</f>
        <v/>
      </c>
      <c r="X382" s="81" t="str">
        <f>IF($E382="",
( IF(scriv!AD344&lt;&gt;"", LEFT( scriv!AD344, FIND(",",scriv!AD344)-1) &amp; "=" &amp; $AH382 &amp; RIGHT( scriv!AD344, LEN(scriv!AD344) + 1 - FIND(",",scriv!AD344)),
  IF($X$36&lt;&gt;"",LEFT( X$36, FIND(",",X$36)-1) &amp; "=" &amp; $AH382 &amp; RIGHT( X$36, LEN(X$36) + 1 - FIND(",",X$36)),""))),
IF(scriv!M344&lt;&gt;"", LEFT( scriv!M344, FIND(",",scriv!M344)-1) &amp; "=" &amp; $AH382 &amp; RIGHT( scriv!M344, LEN(scriv!M344) + 1 - FIND(",",scriv!M344)),
LEFT( X$37, FIND(",",X$37)-1) &amp; "=" &amp; $AH382 &amp; RIGHT( X$37, LEN(X$37) + 1 - FIND(",",X$37))))</f>
        <v>fadeOn=,0.6</v>
      </c>
      <c r="Y382" s="81" t="str">
        <f>IF($E382="",
( IF(scriv!AE344&lt;&gt;"", LEFT( scriv!AE344, FIND(",",scriv!AE344)-1) &amp; "=" &amp; $AH382 &amp; RIGHT( scriv!AE344, LEN(scriv!AE344) + 1 - FIND(",",scriv!AE344)),
  IF($Y$36&lt;&gt;"",LEFT( Y$36, FIND(",",Y$36)-1) &amp; "=" &amp; $AH382 &amp; RIGHT( Y$36, LEN(Y$36) + 1 - FIND(",",Y$36)),""))),
IF(scriv!N344&lt;&gt;"", LEFT( scriv!N344, FIND(",",scriv!N344)-1) &amp; "=" &amp; $AH382 &amp; RIGHT( scriv!N344, LEN(scriv!N344) + 1 - FIND(",",scriv!N344)),
LEFT( Y$37, FIND(",",Y$37)-1) &amp; "=" &amp; $AH382 &amp; RIGHT( Y$37, LEN(Y$37) + 1 - FIND(",",Y$37))))</f>
        <v>fadeOff=,0.6</v>
      </c>
      <c r="Z382" s="81" t="str">
        <f>IF($E382="",
( IF(scriv!AF344&lt;&gt;"", LEFT( scriv!AF344, FIND(",",scriv!AF344)-1) &amp; "=" &amp; $AH382 &amp; RIGHT( scriv!AF344, LEN(scriv!AF344) + 1 - FIND(",",scriv!AF344)),
  IF($Z$36&lt;&gt;"",LEFT( Z$36, FIND(",",Z$36)-1) &amp; "=" &amp; $AH382 &amp; RIGHT( Z$36, LEN(Z$36) + 1 - FIND(",",Z$36)),""))),
IF(scriv!O344&lt;&gt;"", LEFT( scriv!O344, FIND(",",scriv!O344)-1) &amp; "=" &amp; $AH382 &amp; RIGHT( scriv!O344, LEN(scriv!O344) + 1 - FIND(",",scriv!O344)),
LEFT( Z$37, FIND(",",Z$37)-1) &amp; "=" &amp; $AH382 &amp; RIGHT( Z$37, LEN(Z$37) + 1 - FIND(",",Z$37))))</f>
        <v>drawOpen=,1.2</v>
      </c>
      <c r="AA382" s="81" t="str">
        <f>IF($E382="",
( IF(scriv!AG344&lt;&gt;"", LEFT( scriv!AG344, FIND(",",scriv!AG344)-1) &amp; "=" &amp; $AH382 &amp; RIGHT( scriv!AG344, LEN(scriv!AG344) + 1 - FIND(",",scriv!AG344)),
  IF($AA$36&lt;&gt;"",LEFT( AA$36, FIND(",",AA$36)-1) &amp; "=" &amp; $AH382 &amp; RIGHT( AA$36, LEN(AA$36) + 1 - FIND(",",AA$36)),""))),
IF(scriv!P344&lt;&gt;"", LEFT( scriv!P344, FIND(",",scriv!P344)-1) &amp; "=" &amp; $AH382 &amp; RIGHT( scriv!P344, LEN(scriv!P344) + 1 - FIND(",",scriv!P344)),
LEFT( AA$37, FIND(",",AA$37)-1) &amp; "=" &amp; $AH382 &amp; RIGHT( AA$37, LEN(AA$37) + 1 - FIND(",",AA$37))))</f>
        <v>drawClose=,1.2</v>
      </c>
      <c r="AB382" s="167" t="str">
        <f t="shared" si="257"/>
        <v>noTitle</v>
      </c>
      <c r="AC382" s="167"/>
      <c r="AD382" s="45"/>
      <c r="AE382" s="168"/>
      <c r="AF382" s="169">
        <f>IF(D382="",scriv!B344,"")</f>
        <v>0</v>
      </c>
      <c r="AG382" s="170" t="str">
        <f t="shared" si="264"/>
        <v/>
      </c>
      <c r="AH382" s="169" t="str">
        <f t="shared" si="265"/>
        <v/>
      </c>
      <c r="AI382" s="169" t="str">
        <f t="shared" si="266"/>
        <v/>
      </c>
      <c r="AJ382" s="86">
        <f>ROUNDDOWN( (LEN(scriv!B344)+1) / 2, 0 )</f>
        <v>0</v>
      </c>
      <c r="AK382" s="82">
        <f t="shared" si="267"/>
        <v>0</v>
      </c>
      <c r="AL382" s="82" t="str">
        <f t="shared" si="268"/>
        <v>-</v>
      </c>
      <c r="AM382" s="82" t="str">
        <f t="shared" si="269"/>
        <v>-</v>
      </c>
      <c r="AN382" s="82" t="str">
        <f t="shared" si="270"/>
        <v>-</v>
      </c>
      <c r="AO382" s="82" t="str">
        <f t="shared" si="271"/>
        <v>-</v>
      </c>
      <c r="AP382" s="82" t="str">
        <f t="shared" si="272"/>
        <v>-</v>
      </c>
      <c r="AQ382" s="82" t="str">
        <f t="shared" si="273"/>
        <v>-</v>
      </c>
      <c r="AR382" s="82" t="str">
        <f t="shared" si="274"/>
        <v>-</v>
      </c>
      <c r="AT382" s="82">
        <f t="shared" si="275"/>
        <v>10</v>
      </c>
      <c r="AU382" s="82" t="str">
        <f ca="1">IF(    MAX(OFFSET(AL382,0,0,MATCH("-",AL382:AL$638,0))) = 0,"",
IFERROR(MAX(OFFSET(AL382,0,0,MATCH("-",AL382:AL$638,0))),""))</f>
        <v/>
      </c>
      <c r="AV382" s="82" t="str">
        <f ca="1">IF(    MAX(OFFSET(AM382,0,0,MATCH("-",AM382:AM$638,0))) = 0,"",
IFERROR(MAX(OFFSET(AM382,0,0,MATCH("-",AM382:AM$638,0))),""))</f>
        <v/>
      </c>
      <c r="AW382" s="82" t="str">
        <f ca="1">IF(    MAX(OFFSET(AN382,0,0,MATCH("-",AN382:AN$638,0))) = 0,"",
IFERROR(MAX(OFFSET(AN382,0,0,MATCH("-",AN382:AN$638,0))),""))</f>
        <v/>
      </c>
      <c r="AX382" s="82" t="str">
        <f ca="1">IF(    MAX(OFFSET(AO382,0,0,MATCH("-",AO382:AO$638,0))) = 0,"",
IFERROR(MAX(OFFSET(AO382,0,0,MATCH("-",AO382:AO$638,0))),""))</f>
        <v/>
      </c>
      <c r="AY382" s="82" t="str">
        <f ca="1">IF(    MAX(OFFSET(AP382,0,0,MATCH("-",AP382:AP$638,0))) = 0,"",
IFERROR(MAX(OFFSET(AP382,0,0,MATCH("-",AP382:AP$638,0))),""))</f>
        <v/>
      </c>
      <c r="AZ382" s="82" t="str">
        <f ca="1">IF(    MAX(OFFSET(AQ382,0,0,MATCH("-",AQ382:AQ$638,0))) = 0,"",
IFERROR(MAX(OFFSET(AQ382,0,0,MATCH("-",AQ382:AQ$638,0))),""))</f>
        <v/>
      </c>
      <c r="BA382" s="82" t="str">
        <f ca="1">IF(    MAX(OFFSET(AR382,0,0,MATCH("-",AR382:AR$638,0))) = 0,"",
IFERROR(MAX(OFFSET(AR382,0,0,MATCH("-",AR382:AR$638,0))),""))</f>
        <v/>
      </c>
      <c r="BB382" s="112">
        <f t="shared" ca="1" si="276"/>
        <v>-198</v>
      </c>
      <c r="BC382" s="111" t="str">
        <f t="shared" ca="1" si="277"/>
        <v>Radius</v>
      </c>
      <c r="BD382" s="112">
        <f t="shared" ca="1" si="278"/>
        <v>0</v>
      </c>
      <c r="BE382" s="111">
        <f t="shared" ca="1" si="279"/>
        <v>200</v>
      </c>
      <c r="BF382" s="113" t="e">
        <f t="shared" ca="1" si="280"/>
        <v>#VALUE!</v>
      </c>
      <c r="BG382" s="113" t="e">
        <f t="shared" ca="1" si="281"/>
        <v>#VALUE!</v>
      </c>
      <c r="BH382" s="112">
        <f t="shared" ca="1" si="282"/>
        <v>2000</v>
      </c>
      <c r="BI382" s="112">
        <f t="shared" ca="1" si="283"/>
        <v>200</v>
      </c>
      <c r="BJ382" s="157"/>
      <c r="BK382" s="157"/>
      <c r="BL382" s="158" t="str">
        <f>scriv!AI344</f>
        <v/>
      </c>
      <c r="BM382" s="157"/>
      <c r="BN382" s="157" t="str">
        <f t="shared" si="284"/>
        <v>node</v>
      </c>
      <c r="BO382" s="157"/>
      <c r="BP382" s="159">
        <f t="shared" ca="1" si="285"/>
        <v>0</v>
      </c>
      <c r="BQ382" s="159">
        <f t="shared" ca="1" si="286"/>
        <v>0</v>
      </c>
      <c r="BR382" s="159">
        <f t="shared" si="287"/>
        <v>1</v>
      </c>
      <c r="BS382" s="159" t="str">
        <f t="shared" si="288"/>
        <v>symbol</v>
      </c>
      <c r="BT382" s="157" t="str">
        <f ca="1">IF(scriv!V344&lt;&gt;"",scriv!V344,
IF(E382="",IFERROR(VLOOKUP(BL382,$AH$40:$BT$638,39,FALSE),$BT$36),
$BT$37))</f>
        <v>NodeSquare</v>
      </c>
      <c r="BU382" s="166">
        <f t="shared" ca="1" si="289"/>
        <v>2000</v>
      </c>
      <c r="BV382" s="166">
        <f t="shared" ca="1" si="290"/>
        <v>200</v>
      </c>
      <c r="BW382" s="166">
        <f t="shared" ca="1" si="291"/>
        <v>0</v>
      </c>
      <c r="BX382" s="166">
        <f t="shared" ca="1" si="292"/>
        <v>0</v>
      </c>
      <c r="BY382" s="180" t="str">
        <f t="shared" si="293"/>
        <v/>
      </c>
      <c r="BZ382" s="180" t="str">
        <f t="shared" si="294"/>
        <v/>
      </c>
      <c r="CA382" s="81" t="str">
        <f>IF(scriv!E344&lt;&gt;"",scriv!E344,"")</f>
        <v/>
      </c>
      <c r="CB382" s="82">
        <f t="shared" si="259"/>
        <v>0</v>
      </c>
      <c r="CC382" s="82">
        <f t="shared" si="295"/>
        <v>0</v>
      </c>
      <c r="CD382" s="82" t="str">
        <f t="shared" si="296"/>
        <v>-</v>
      </c>
      <c r="CE382" s="82" t="str">
        <f t="shared" si="297"/>
        <v>-</v>
      </c>
      <c r="CF382" s="82" t="str">
        <f t="shared" si="298"/>
        <v>-</v>
      </c>
      <c r="CG382" s="82" t="str">
        <f t="shared" si="299"/>
        <v>-</v>
      </c>
      <c r="CH382" s="82" t="str">
        <f t="shared" si="300"/>
        <v>-</v>
      </c>
      <c r="CI382" s="82" t="str">
        <f t="shared" si="301"/>
        <v>-</v>
      </c>
      <c r="CJ382" s="82" t="str">
        <f t="shared" si="302"/>
        <v>-</v>
      </c>
      <c r="CK382" s="82" t="str">
        <f t="shared" si="303"/>
        <v>-</v>
      </c>
    </row>
    <row r="383" spans="1:89" s="82" customFormat="1" ht="18" customHeight="1">
      <c r="A383" s="81" t="str">
        <f>scriv!AH345</f>
        <v/>
      </c>
      <c r="B383" s="81" t="str">
        <f>IF(scriv!D345&lt;&gt;"",scriv!D345,"")</f>
        <v/>
      </c>
      <c r="C383" s="81" t="str">
        <f>IF( scriv!AL345&lt;&gt;"", IF(D383&lt;&gt;"","connection ","")&amp;scriv!AL345,IF(D383&lt;&gt;"","connection",""))</f>
        <v/>
      </c>
      <c r="D383" s="82" t="str">
        <f>scriv!AJ345</f>
        <v/>
      </c>
      <c r="E383" s="82" t="str">
        <f>scriv!AK345</f>
        <v/>
      </c>
      <c r="F383" s="156">
        <f>ROW()</f>
        <v>383</v>
      </c>
      <c r="I383" s="81" t="str">
        <f>IF(scriv!AA345&lt;&gt;"",scriv!AA345,J383)</f>
        <v/>
      </c>
      <c r="J383" s="81" t="str">
        <f>IF(scriv!AB345&lt;&gt;"",scriv!AB345,"")</f>
        <v/>
      </c>
      <c r="K383" s="82" t="str">
        <f t="shared" si="260"/>
        <v>none</v>
      </c>
      <c r="L383" s="82" t="str">
        <f t="shared" si="261"/>
        <v>+++&amp;speakTT=</v>
      </c>
      <c r="M383" s="82" t="str">
        <f t="shared" si="258"/>
        <v>OpenClose</v>
      </c>
      <c r="N383" s="82" t="str">
        <f t="shared" si="262"/>
        <v/>
      </c>
      <c r="O383" s="119" t="str">
        <f t="shared" si="263"/>
        <v/>
      </c>
      <c r="P383" s="81" t="str">
        <f>IF(scriv!I345&lt;&gt;"",scriv!I345,"")</f>
        <v/>
      </c>
      <c r="Q383" s="81" t="str">
        <f>IF(scriv!J345&lt;&gt;"",scriv!J345,"")</f>
        <v/>
      </c>
      <c r="R383" s="81">
        <f>IF(scriv!K345&lt;&gt;"",scriv!K345,
IF(I383&lt;&gt;"",1,$R$36))</f>
        <v>0</v>
      </c>
      <c r="S383" s="81" t="str">
        <f>IF(scriv!L345&lt;&gt;"",scriv!L345,
IF(scriv!AB345&lt;&gt;"",$S$36,"none"))</f>
        <v>none</v>
      </c>
      <c r="T383" s="81" t="str">
        <f>IF(scriv!Q345&lt;&gt;"",scriv!Q345,"")</f>
        <v/>
      </c>
      <c r="U383" s="81" t="str">
        <f>IF(scriv!R345&lt;&gt;"",scriv!R345,"")</f>
        <v/>
      </c>
      <c r="V383" s="81" t="str">
        <f>IF(scriv!S345&lt;&gt;"",scriv!S345,"")</f>
        <v/>
      </c>
      <c r="W383" s="81" t="str">
        <f>IF(scriv!T345&lt;&gt;"",scriv!T345,"")</f>
        <v/>
      </c>
      <c r="X383" s="81" t="str">
        <f>IF($E383="",
( IF(scriv!AD345&lt;&gt;"", LEFT( scriv!AD345, FIND(",",scriv!AD345)-1) &amp; "=" &amp; $AH383 &amp; RIGHT( scriv!AD345, LEN(scriv!AD345) + 1 - FIND(",",scriv!AD345)),
  IF($X$36&lt;&gt;"",LEFT( X$36, FIND(",",X$36)-1) &amp; "=" &amp; $AH383 &amp; RIGHT( X$36, LEN(X$36) + 1 - FIND(",",X$36)),""))),
IF(scriv!M345&lt;&gt;"", LEFT( scriv!M345, FIND(",",scriv!M345)-1) &amp; "=" &amp; $AH383 &amp; RIGHT( scriv!M345, LEN(scriv!M345) + 1 - FIND(",",scriv!M345)),
LEFT( X$37, FIND(",",X$37)-1) &amp; "=" &amp; $AH383 &amp; RIGHT( X$37, LEN(X$37) + 1 - FIND(",",X$37))))</f>
        <v>fadeOn=,0.6</v>
      </c>
      <c r="Y383" s="81" t="str">
        <f>IF($E383="",
( IF(scriv!AE345&lt;&gt;"", LEFT( scriv!AE345, FIND(",",scriv!AE345)-1) &amp; "=" &amp; $AH383 &amp; RIGHT( scriv!AE345, LEN(scriv!AE345) + 1 - FIND(",",scriv!AE345)),
  IF($Y$36&lt;&gt;"",LEFT( Y$36, FIND(",",Y$36)-1) &amp; "=" &amp; $AH383 &amp; RIGHT( Y$36, LEN(Y$36) + 1 - FIND(",",Y$36)),""))),
IF(scriv!N345&lt;&gt;"", LEFT( scriv!N345, FIND(",",scriv!N345)-1) &amp; "=" &amp; $AH383 &amp; RIGHT( scriv!N345, LEN(scriv!N345) + 1 - FIND(",",scriv!N345)),
LEFT( Y$37, FIND(",",Y$37)-1) &amp; "=" &amp; $AH383 &amp; RIGHT( Y$37, LEN(Y$37) + 1 - FIND(",",Y$37))))</f>
        <v>fadeOff=,0.6</v>
      </c>
      <c r="Z383" s="81" t="str">
        <f>IF($E383="",
( IF(scriv!AF345&lt;&gt;"", LEFT( scriv!AF345, FIND(",",scriv!AF345)-1) &amp; "=" &amp; $AH383 &amp; RIGHT( scriv!AF345, LEN(scriv!AF345) + 1 - FIND(",",scriv!AF345)),
  IF($Z$36&lt;&gt;"",LEFT( Z$36, FIND(",",Z$36)-1) &amp; "=" &amp; $AH383 &amp; RIGHT( Z$36, LEN(Z$36) + 1 - FIND(",",Z$36)),""))),
IF(scriv!O345&lt;&gt;"", LEFT( scriv!O345, FIND(",",scriv!O345)-1) &amp; "=" &amp; $AH383 &amp; RIGHT( scriv!O345, LEN(scriv!O345) + 1 - FIND(",",scriv!O345)),
LEFT( Z$37, FIND(",",Z$37)-1) &amp; "=" &amp; $AH383 &amp; RIGHT( Z$37, LEN(Z$37) + 1 - FIND(",",Z$37))))</f>
        <v>drawOpen=,1.2</v>
      </c>
      <c r="AA383" s="81" t="str">
        <f>IF($E383="",
( IF(scriv!AG345&lt;&gt;"", LEFT( scriv!AG345, FIND(",",scriv!AG345)-1) &amp; "=" &amp; $AH383 &amp; RIGHT( scriv!AG345, LEN(scriv!AG345) + 1 - FIND(",",scriv!AG345)),
  IF($AA$36&lt;&gt;"",LEFT( AA$36, FIND(",",AA$36)-1) &amp; "=" &amp; $AH383 &amp; RIGHT( AA$36, LEN(AA$36) + 1 - FIND(",",AA$36)),""))),
IF(scriv!P345&lt;&gt;"", LEFT( scriv!P345, FIND(",",scriv!P345)-1) &amp; "=" &amp; $AH383 &amp; RIGHT( scriv!P345, LEN(scriv!P345) + 1 - FIND(",",scriv!P345)),
LEFT( AA$37, FIND(",",AA$37)-1) &amp; "=" &amp; $AH383 &amp; RIGHT( AA$37, LEN(AA$37) + 1 - FIND(",",AA$37))))</f>
        <v>drawClose=,1.2</v>
      </c>
      <c r="AB383" s="167" t="str">
        <f t="shared" si="257"/>
        <v>noTitle</v>
      </c>
      <c r="AC383" s="167"/>
      <c r="AD383" s="45"/>
      <c r="AE383" s="168"/>
      <c r="AF383" s="169">
        <f>IF(D383="",scriv!B345,"")</f>
        <v>0</v>
      </c>
      <c r="AG383" s="170" t="str">
        <f t="shared" si="264"/>
        <v/>
      </c>
      <c r="AH383" s="169" t="str">
        <f t="shared" si="265"/>
        <v/>
      </c>
      <c r="AI383" s="169" t="str">
        <f t="shared" si="266"/>
        <v/>
      </c>
      <c r="AJ383" s="86">
        <f>ROUNDDOWN( (LEN(scriv!B345)+1) / 2, 0 )</f>
        <v>0</v>
      </c>
      <c r="AK383" s="82">
        <f t="shared" si="267"/>
        <v>0</v>
      </c>
      <c r="AL383" s="82" t="str">
        <f t="shared" si="268"/>
        <v>-</v>
      </c>
      <c r="AM383" s="82" t="str">
        <f t="shared" si="269"/>
        <v>-</v>
      </c>
      <c r="AN383" s="82" t="str">
        <f t="shared" si="270"/>
        <v>-</v>
      </c>
      <c r="AO383" s="82" t="str">
        <f t="shared" si="271"/>
        <v>-</v>
      </c>
      <c r="AP383" s="82" t="str">
        <f t="shared" si="272"/>
        <v>-</v>
      </c>
      <c r="AQ383" s="82" t="str">
        <f t="shared" si="273"/>
        <v>-</v>
      </c>
      <c r="AR383" s="82" t="str">
        <f t="shared" si="274"/>
        <v>-</v>
      </c>
      <c r="AT383" s="82">
        <f t="shared" si="275"/>
        <v>10</v>
      </c>
      <c r="AU383" s="82" t="str">
        <f ca="1">IF(    MAX(OFFSET(AL383,0,0,MATCH("-",AL383:AL$638,0))) = 0,"",
IFERROR(MAX(OFFSET(AL383,0,0,MATCH("-",AL383:AL$638,0))),""))</f>
        <v/>
      </c>
      <c r="AV383" s="82" t="str">
        <f ca="1">IF(    MAX(OFFSET(AM383,0,0,MATCH("-",AM383:AM$638,0))) = 0,"",
IFERROR(MAX(OFFSET(AM383,0,0,MATCH("-",AM383:AM$638,0))),""))</f>
        <v/>
      </c>
      <c r="AW383" s="82" t="str">
        <f ca="1">IF(    MAX(OFFSET(AN383,0,0,MATCH("-",AN383:AN$638,0))) = 0,"",
IFERROR(MAX(OFFSET(AN383,0,0,MATCH("-",AN383:AN$638,0))),""))</f>
        <v/>
      </c>
      <c r="AX383" s="82" t="str">
        <f ca="1">IF(    MAX(OFFSET(AO383,0,0,MATCH("-",AO383:AO$638,0))) = 0,"",
IFERROR(MAX(OFFSET(AO383,0,0,MATCH("-",AO383:AO$638,0))),""))</f>
        <v/>
      </c>
      <c r="AY383" s="82" t="str">
        <f ca="1">IF(    MAX(OFFSET(AP383,0,0,MATCH("-",AP383:AP$638,0))) = 0,"",
IFERROR(MAX(OFFSET(AP383,0,0,MATCH("-",AP383:AP$638,0))),""))</f>
        <v/>
      </c>
      <c r="AZ383" s="82" t="str">
        <f ca="1">IF(    MAX(OFFSET(AQ383,0,0,MATCH("-",AQ383:AQ$638,0))) = 0,"",
IFERROR(MAX(OFFSET(AQ383,0,0,MATCH("-",AQ383:AQ$638,0))),""))</f>
        <v/>
      </c>
      <c r="BA383" s="82" t="str">
        <f ca="1">IF(    MAX(OFFSET(AR383,0,0,MATCH("-",AR383:AR$638,0))) = 0,"",
IFERROR(MAX(OFFSET(AR383,0,0,MATCH("-",AR383:AR$638,0))),""))</f>
        <v/>
      </c>
      <c r="BB383" s="112">
        <f t="shared" ca="1" si="276"/>
        <v>-198</v>
      </c>
      <c r="BC383" s="111" t="str">
        <f t="shared" ca="1" si="277"/>
        <v>Radius</v>
      </c>
      <c r="BD383" s="112">
        <f t="shared" ca="1" si="278"/>
        <v>0</v>
      </c>
      <c r="BE383" s="111">
        <f t="shared" ca="1" si="279"/>
        <v>200</v>
      </c>
      <c r="BF383" s="113" t="e">
        <f t="shared" ca="1" si="280"/>
        <v>#VALUE!</v>
      </c>
      <c r="BG383" s="113" t="e">
        <f t="shared" ca="1" si="281"/>
        <v>#VALUE!</v>
      </c>
      <c r="BH383" s="112">
        <f t="shared" ca="1" si="282"/>
        <v>2000</v>
      </c>
      <c r="BI383" s="112">
        <f t="shared" ca="1" si="283"/>
        <v>200</v>
      </c>
      <c r="BJ383" s="157"/>
      <c r="BK383" s="157"/>
      <c r="BL383" s="158" t="str">
        <f>scriv!AI345</f>
        <v/>
      </c>
      <c r="BM383" s="157"/>
      <c r="BN383" s="157" t="str">
        <f t="shared" si="284"/>
        <v>node</v>
      </c>
      <c r="BO383" s="157"/>
      <c r="BP383" s="159">
        <f t="shared" ca="1" si="285"/>
        <v>0</v>
      </c>
      <c r="BQ383" s="159">
        <f t="shared" ca="1" si="286"/>
        <v>0</v>
      </c>
      <c r="BR383" s="159">
        <f t="shared" si="287"/>
        <v>1</v>
      </c>
      <c r="BS383" s="159" t="str">
        <f t="shared" si="288"/>
        <v>symbol</v>
      </c>
      <c r="BT383" s="157" t="str">
        <f ca="1">IF(scriv!V345&lt;&gt;"",scriv!V345,
IF(E383="",IFERROR(VLOOKUP(BL383,$AH$40:$BT$638,39,FALSE),$BT$36),
$BT$37))</f>
        <v>NodeSquare</v>
      </c>
      <c r="BU383" s="166">
        <f t="shared" ca="1" si="289"/>
        <v>2000</v>
      </c>
      <c r="BV383" s="166">
        <f t="shared" ca="1" si="290"/>
        <v>200</v>
      </c>
      <c r="BW383" s="166">
        <f t="shared" ca="1" si="291"/>
        <v>0</v>
      </c>
      <c r="BX383" s="166">
        <f t="shared" ca="1" si="292"/>
        <v>0</v>
      </c>
      <c r="BY383" s="180" t="str">
        <f t="shared" si="293"/>
        <v/>
      </c>
      <c r="BZ383" s="180" t="str">
        <f t="shared" si="294"/>
        <v/>
      </c>
      <c r="CA383" s="81" t="str">
        <f>IF(scriv!E345&lt;&gt;"",scriv!E345,"")</f>
        <v/>
      </c>
      <c r="CB383" s="82">
        <f t="shared" si="259"/>
        <v>0</v>
      </c>
      <c r="CC383" s="82">
        <f t="shared" si="295"/>
        <v>0</v>
      </c>
      <c r="CD383" s="82" t="str">
        <f t="shared" si="296"/>
        <v>-</v>
      </c>
      <c r="CE383" s="82" t="str">
        <f t="shared" si="297"/>
        <v>-</v>
      </c>
      <c r="CF383" s="82" t="str">
        <f t="shared" si="298"/>
        <v>-</v>
      </c>
      <c r="CG383" s="82" t="str">
        <f t="shared" si="299"/>
        <v>-</v>
      </c>
      <c r="CH383" s="82" t="str">
        <f t="shared" si="300"/>
        <v>-</v>
      </c>
      <c r="CI383" s="82" t="str">
        <f t="shared" si="301"/>
        <v>-</v>
      </c>
      <c r="CJ383" s="82" t="str">
        <f t="shared" si="302"/>
        <v>-</v>
      </c>
      <c r="CK383" s="82" t="str">
        <f t="shared" si="303"/>
        <v>-</v>
      </c>
    </row>
    <row r="384" spans="1:89" s="82" customFormat="1" ht="18" customHeight="1">
      <c r="A384" s="81" t="str">
        <f>scriv!AH346</f>
        <v/>
      </c>
      <c r="B384" s="81" t="str">
        <f>IF(scriv!D346&lt;&gt;"",scriv!D346,"")</f>
        <v/>
      </c>
      <c r="C384" s="81" t="str">
        <f>IF( scriv!AL346&lt;&gt;"", IF(D384&lt;&gt;"","connection ","")&amp;scriv!AL346,IF(D384&lt;&gt;"","connection",""))</f>
        <v/>
      </c>
      <c r="D384" s="82" t="str">
        <f>scriv!AJ346</f>
        <v/>
      </c>
      <c r="E384" s="82" t="str">
        <f>scriv!AK346</f>
        <v/>
      </c>
      <c r="F384" s="156">
        <f>ROW()</f>
        <v>384</v>
      </c>
      <c r="I384" s="81" t="str">
        <f>IF(scriv!AA346&lt;&gt;"",scriv!AA346,J384)</f>
        <v/>
      </c>
      <c r="J384" s="81" t="str">
        <f>IF(scriv!AB346&lt;&gt;"",scriv!AB346,"")</f>
        <v/>
      </c>
      <c r="K384" s="82" t="str">
        <f t="shared" si="260"/>
        <v>none</v>
      </c>
      <c r="L384" s="82" t="str">
        <f t="shared" si="261"/>
        <v>+++&amp;speakTT=</v>
      </c>
      <c r="M384" s="82" t="str">
        <f t="shared" si="258"/>
        <v>OpenClose</v>
      </c>
      <c r="N384" s="82" t="str">
        <f t="shared" si="262"/>
        <v/>
      </c>
      <c r="O384" s="119" t="str">
        <f t="shared" si="263"/>
        <v/>
      </c>
      <c r="P384" s="81" t="str">
        <f>IF(scriv!I346&lt;&gt;"",scriv!I346,"")</f>
        <v/>
      </c>
      <c r="Q384" s="81" t="str">
        <f>IF(scriv!J346&lt;&gt;"",scriv!J346,"")</f>
        <v/>
      </c>
      <c r="R384" s="81">
        <f>IF(scriv!K346&lt;&gt;"",scriv!K346,
IF(I384&lt;&gt;"",1,$R$36))</f>
        <v>0</v>
      </c>
      <c r="S384" s="81" t="str">
        <f>IF(scriv!L346&lt;&gt;"",scriv!L346,
IF(scriv!AB346&lt;&gt;"",$S$36,"none"))</f>
        <v>none</v>
      </c>
      <c r="T384" s="81" t="str">
        <f>IF(scriv!Q346&lt;&gt;"",scriv!Q346,"")</f>
        <v/>
      </c>
      <c r="U384" s="81" t="str">
        <f>IF(scriv!R346&lt;&gt;"",scriv!R346,"")</f>
        <v/>
      </c>
      <c r="V384" s="81" t="str">
        <f>IF(scriv!S346&lt;&gt;"",scriv!S346,"")</f>
        <v/>
      </c>
      <c r="W384" s="81" t="str">
        <f>IF(scriv!T346&lt;&gt;"",scriv!T346,"")</f>
        <v/>
      </c>
      <c r="X384" s="81" t="str">
        <f>IF($E384="",
( IF(scriv!AD346&lt;&gt;"", LEFT( scriv!AD346, FIND(",",scriv!AD346)-1) &amp; "=" &amp; $AH384 &amp; RIGHT( scriv!AD346, LEN(scriv!AD346) + 1 - FIND(",",scriv!AD346)),
  IF($X$36&lt;&gt;"",LEFT( X$36, FIND(",",X$36)-1) &amp; "=" &amp; $AH384 &amp; RIGHT( X$36, LEN(X$36) + 1 - FIND(",",X$36)),""))),
IF(scriv!M346&lt;&gt;"", LEFT( scriv!M346, FIND(",",scriv!M346)-1) &amp; "=" &amp; $AH384 &amp; RIGHT( scriv!M346, LEN(scriv!M346) + 1 - FIND(",",scriv!M346)),
LEFT( X$37, FIND(",",X$37)-1) &amp; "=" &amp; $AH384 &amp; RIGHT( X$37, LEN(X$37) + 1 - FIND(",",X$37))))</f>
        <v>fadeOn=,0.6</v>
      </c>
      <c r="Y384" s="81" t="str">
        <f>IF($E384="",
( IF(scriv!AE346&lt;&gt;"", LEFT( scriv!AE346, FIND(",",scriv!AE346)-1) &amp; "=" &amp; $AH384 &amp; RIGHT( scriv!AE346, LEN(scriv!AE346) + 1 - FIND(",",scriv!AE346)),
  IF($Y$36&lt;&gt;"",LEFT( Y$36, FIND(",",Y$36)-1) &amp; "=" &amp; $AH384 &amp; RIGHT( Y$36, LEN(Y$36) + 1 - FIND(",",Y$36)),""))),
IF(scriv!N346&lt;&gt;"", LEFT( scriv!N346, FIND(",",scriv!N346)-1) &amp; "=" &amp; $AH384 &amp; RIGHT( scriv!N346, LEN(scriv!N346) + 1 - FIND(",",scriv!N346)),
LEFT( Y$37, FIND(",",Y$37)-1) &amp; "=" &amp; $AH384 &amp; RIGHT( Y$37, LEN(Y$37) + 1 - FIND(",",Y$37))))</f>
        <v>fadeOff=,0.6</v>
      </c>
      <c r="Z384" s="81" t="str">
        <f>IF($E384="",
( IF(scriv!AF346&lt;&gt;"", LEFT( scriv!AF346, FIND(",",scriv!AF346)-1) &amp; "=" &amp; $AH384 &amp; RIGHT( scriv!AF346, LEN(scriv!AF346) + 1 - FIND(",",scriv!AF346)),
  IF($Z$36&lt;&gt;"",LEFT( Z$36, FIND(",",Z$36)-1) &amp; "=" &amp; $AH384 &amp; RIGHT( Z$36, LEN(Z$36) + 1 - FIND(",",Z$36)),""))),
IF(scriv!O346&lt;&gt;"", LEFT( scriv!O346, FIND(",",scriv!O346)-1) &amp; "=" &amp; $AH384 &amp; RIGHT( scriv!O346, LEN(scriv!O346) + 1 - FIND(",",scriv!O346)),
LEFT( Z$37, FIND(",",Z$37)-1) &amp; "=" &amp; $AH384 &amp; RIGHT( Z$37, LEN(Z$37) + 1 - FIND(",",Z$37))))</f>
        <v>drawOpen=,1.2</v>
      </c>
      <c r="AA384" s="81" t="str">
        <f>IF($E384="",
( IF(scriv!AG346&lt;&gt;"", LEFT( scriv!AG346, FIND(",",scriv!AG346)-1) &amp; "=" &amp; $AH384 &amp; RIGHT( scriv!AG346, LEN(scriv!AG346) + 1 - FIND(",",scriv!AG346)),
  IF($AA$36&lt;&gt;"",LEFT( AA$36, FIND(",",AA$36)-1) &amp; "=" &amp; $AH384 &amp; RIGHT( AA$36, LEN(AA$36) + 1 - FIND(",",AA$36)),""))),
IF(scriv!P346&lt;&gt;"", LEFT( scriv!P346, FIND(",",scriv!P346)-1) &amp; "=" &amp; $AH384 &amp; RIGHT( scriv!P346, LEN(scriv!P346) + 1 - FIND(",",scriv!P346)),
LEFT( AA$37, FIND(",",AA$37)-1) &amp; "=" &amp; $AH384 &amp; RIGHT( AA$37, LEN(AA$37) + 1 - FIND(",",AA$37))))</f>
        <v>drawClose=,1.2</v>
      </c>
      <c r="AB384" s="167" t="str">
        <f t="shared" si="257"/>
        <v>noTitle</v>
      </c>
      <c r="AC384" s="167"/>
      <c r="AD384" s="45"/>
      <c r="AE384" s="168"/>
      <c r="AF384" s="169">
        <f>IF(D384="",scriv!B346,"")</f>
        <v>0</v>
      </c>
      <c r="AG384" s="170" t="str">
        <f t="shared" si="264"/>
        <v/>
      </c>
      <c r="AH384" s="169" t="str">
        <f t="shared" si="265"/>
        <v/>
      </c>
      <c r="AI384" s="169" t="str">
        <f t="shared" si="266"/>
        <v/>
      </c>
      <c r="AJ384" s="86">
        <f>ROUNDDOWN( (LEN(scriv!B346)+1) / 2, 0 )</f>
        <v>0</v>
      </c>
      <c r="AK384" s="82">
        <f t="shared" si="267"/>
        <v>0</v>
      </c>
      <c r="AL384" s="82" t="str">
        <f t="shared" si="268"/>
        <v>-</v>
      </c>
      <c r="AM384" s="82" t="str">
        <f t="shared" si="269"/>
        <v>-</v>
      </c>
      <c r="AN384" s="82" t="str">
        <f t="shared" si="270"/>
        <v>-</v>
      </c>
      <c r="AO384" s="82" t="str">
        <f t="shared" si="271"/>
        <v>-</v>
      </c>
      <c r="AP384" s="82" t="str">
        <f t="shared" si="272"/>
        <v>-</v>
      </c>
      <c r="AQ384" s="82" t="str">
        <f t="shared" si="273"/>
        <v>-</v>
      </c>
      <c r="AR384" s="82" t="str">
        <f t="shared" si="274"/>
        <v>-</v>
      </c>
      <c r="AT384" s="82">
        <f t="shared" si="275"/>
        <v>10</v>
      </c>
      <c r="AU384" s="82" t="str">
        <f ca="1">IF(    MAX(OFFSET(AL384,0,0,MATCH("-",AL384:AL$638,0))) = 0,"",
IFERROR(MAX(OFFSET(AL384,0,0,MATCH("-",AL384:AL$638,0))),""))</f>
        <v/>
      </c>
      <c r="AV384" s="82" t="str">
        <f ca="1">IF(    MAX(OFFSET(AM384,0,0,MATCH("-",AM384:AM$638,0))) = 0,"",
IFERROR(MAX(OFFSET(AM384,0,0,MATCH("-",AM384:AM$638,0))),""))</f>
        <v/>
      </c>
      <c r="AW384" s="82" t="str">
        <f ca="1">IF(    MAX(OFFSET(AN384,0,0,MATCH("-",AN384:AN$638,0))) = 0,"",
IFERROR(MAX(OFFSET(AN384,0,0,MATCH("-",AN384:AN$638,0))),""))</f>
        <v/>
      </c>
      <c r="AX384" s="82" t="str">
        <f ca="1">IF(    MAX(OFFSET(AO384,0,0,MATCH("-",AO384:AO$638,0))) = 0,"",
IFERROR(MAX(OFFSET(AO384,0,0,MATCH("-",AO384:AO$638,0))),""))</f>
        <v/>
      </c>
      <c r="AY384" s="82" t="str">
        <f ca="1">IF(    MAX(OFFSET(AP384,0,0,MATCH("-",AP384:AP$638,0))) = 0,"",
IFERROR(MAX(OFFSET(AP384,0,0,MATCH("-",AP384:AP$638,0))),""))</f>
        <v/>
      </c>
      <c r="AZ384" s="82" t="str">
        <f ca="1">IF(    MAX(OFFSET(AQ384,0,0,MATCH("-",AQ384:AQ$638,0))) = 0,"",
IFERROR(MAX(OFFSET(AQ384,0,0,MATCH("-",AQ384:AQ$638,0))),""))</f>
        <v/>
      </c>
      <c r="BA384" s="82" t="str">
        <f ca="1">IF(    MAX(OFFSET(AR384,0,0,MATCH("-",AR384:AR$638,0))) = 0,"",
IFERROR(MAX(OFFSET(AR384,0,0,MATCH("-",AR384:AR$638,0))),""))</f>
        <v/>
      </c>
      <c r="BB384" s="112">
        <f t="shared" ca="1" si="276"/>
        <v>-198</v>
      </c>
      <c r="BC384" s="111" t="str">
        <f t="shared" ca="1" si="277"/>
        <v>Radius</v>
      </c>
      <c r="BD384" s="112">
        <f t="shared" ca="1" si="278"/>
        <v>0</v>
      </c>
      <c r="BE384" s="111">
        <f t="shared" ca="1" si="279"/>
        <v>200</v>
      </c>
      <c r="BF384" s="113" t="e">
        <f t="shared" ca="1" si="280"/>
        <v>#VALUE!</v>
      </c>
      <c r="BG384" s="113" t="e">
        <f t="shared" ca="1" si="281"/>
        <v>#VALUE!</v>
      </c>
      <c r="BH384" s="112">
        <f t="shared" ca="1" si="282"/>
        <v>2000</v>
      </c>
      <c r="BI384" s="112">
        <f t="shared" ca="1" si="283"/>
        <v>200</v>
      </c>
      <c r="BJ384" s="157"/>
      <c r="BK384" s="157"/>
      <c r="BL384" s="158" t="str">
        <f>scriv!AI346</f>
        <v/>
      </c>
      <c r="BM384" s="157"/>
      <c r="BN384" s="157" t="str">
        <f t="shared" si="284"/>
        <v>node</v>
      </c>
      <c r="BO384" s="157"/>
      <c r="BP384" s="159">
        <f t="shared" ca="1" si="285"/>
        <v>0</v>
      </c>
      <c r="BQ384" s="159">
        <f t="shared" ca="1" si="286"/>
        <v>0</v>
      </c>
      <c r="BR384" s="159">
        <f t="shared" si="287"/>
        <v>1</v>
      </c>
      <c r="BS384" s="159" t="str">
        <f t="shared" si="288"/>
        <v>symbol</v>
      </c>
      <c r="BT384" s="157" t="str">
        <f ca="1">IF(scriv!V346&lt;&gt;"",scriv!V346,
IF(E384="",IFERROR(VLOOKUP(BL384,$AH$40:$BT$638,39,FALSE),$BT$36),
$BT$37))</f>
        <v>NodeSquare</v>
      </c>
      <c r="BU384" s="166">
        <f t="shared" ca="1" si="289"/>
        <v>2000</v>
      </c>
      <c r="BV384" s="166">
        <f t="shared" ca="1" si="290"/>
        <v>200</v>
      </c>
      <c r="BW384" s="166">
        <f t="shared" ca="1" si="291"/>
        <v>0</v>
      </c>
      <c r="BX384" s="166">
        <f t="shared" ca="1" si="292"/>
        <v>0</v>
      </c>
      <c r="BY384" s="180" t="str">
        <f t="shared" si="293"/>
        <v/>
      </c>
      <c r="BZ384" s="180" t="str">
        <f t="shared" si="294"/>
        <v/>
      </c>
      <c r="CA384" s="81" t="str">
        <f>IF(scriv!E346&lt;&gt;"",scriv!E346,"")</f>
        <v/>
      </c>
      <c r="CB384" s="82">
        <f t="shared" si="259"/>
        <v>0</v>
      </c>
      <c r="CC384" s="82">
        <f t="shared" si="295"/>
        <v>0</v>
      </c>
      <c r="CD384" s="82" t="str">
        <f t="shared" si="296"/>
        <v>-</v>
      </c>
      <c r="CE384" s="82" t="str">
        <f t="shared" si="297"/>
        <v>-</v>
      </c>
      <c r="CF384" s="82" t="str">
        <f t="shared" si="298"/>
        <v>-</v>
      </c>
      <c r="CG384" s="82" t="str">
        <f t="shared" si="299"/>
        <v>-</v>
      </c>
      <c r="CH384" s="82" t="str">
        <f t="shared" si="300"/>
        <v>-</v>
      </c>
      <c r="CI384" s="82" t="str">
        <f t="shared" si="301"/>
        <v>-</v>
      </c>
      <c r="CJ384" s="82" t="str">
        <f t="shared" si="302"/>
        <v>-</v>
      </c>
      <c r="CK384" s="82" t="str">
        <f t="shared" si="303"/>
        <v>-</v>
      </c>
    </row>
    <row r="385" spans="1:89" s="82" customFormat="1" ht="18" customHeight="1">
      <c r="A385" s="81" t="str">
        <f>scriv!AH347</f>
        <v/>
      </c>
      <c r="B385" s="81" t="str">
        <f>IF(scriv!D347&lt;&gt;"",scriv!D347,"")</f>
        <v/>
      </c>
      <c r="C385" s="81" t="str">
        <f>IF( scriv!AL347&lt;&gt;"", IF(D385&lt;&gt;"","connection ","")&amp;scriv!AL347,IF(D385&lt;&gt;"","connection",""))</f>
        <v/>
      </c>
      <c r="D385" s="82" t="str">
        <f>scriv!AJ347</f>
        <v/>
      </c>
      <c r="E385" s="82" t="str">
        <f>scriv!AK347</f>
        <v/>
      </c>
      <c r="F385" s="156">
        <f>ROW()</f>
        <v>385</v>
      </c>
      <c r="I385" s="81" t="str">
        <f>IF(scriv!AA347&lt;&gt;"",scriv!AA347,J385)</f>
        <v/>
      </c>
      <c r="J385" s="81" t="str">
        <f>IF(scriv!AB347&lt;&gt;"",scriv!AB347,"")</f>
        <v/>
      </c>
      <c r="K385" s="82" t="str">
        <f t="shared" si="260"/>
        <v>none</v>
      </c>
      <c r="L385" s="82" t="str">
        <f t="shared" si="261"/>
        <v>+++&amp;speakTT=</v>
      </c>
      <c r="M385" s="82" t="str">
        <f t="shared" si="258"/>
        <v>OpenClose</v>
      </c>
      <c r="N385" s="82" t="str">
        <f t="shared" si="262"/>
        <v/>
      </c>
      <c r="O385" s="119" t="str">
        <f t="shared" si="263"/>
        <v/>
      </c>
      <c r="P385" s="81" t="str">
        <f>IF(scriv!I347&lt;&gt;"",scriv!I347,"")</f>
        <v/>
      </c>
      <c r="Q385" s="81" t="str">
        <f>IF(scriv!J347&lt;&gt;"",scriv!J347,"")</f>
        <v/>
      </c>
      <c r="R385" s="81">
        <f>IF(scriv!K347&lt;&gt;"",scriv!K347,
IF(I385&lt;&gt;"",1,$R$36))</f>
        <v>0</v>
      </c>
      <c r="S385" s="81" t="str">
        <f>IF(scriv!L347&lt;&gt;"",scriv!L347,
IF(scriv!AB347&lt;&gt;"",$S$36,"none"))</f>
        <v>none</v>
      </c>
      <c r="T385" s="81" t="str">
        <f>IF(scriv!Q347&lt;&gt;"",scriv!Q347,"")</f>
        <v/>
      </c>
      <c r="U385" s="81" t="str">
        <f>IF(scriv!R347&lt;&gt;"",scriv!R347,"")</f>
        <v/>
      </c>
      <c r="V385" s="81" t="str">
        <f>IF(scriv!S347&lt;&gt;"",scriv!S347,"")</f>
        <v/>
      </c>
      <c r="W385" s="81" t="str">
        <f>IF(scriv!T347&lt;&gt;"",scriv!T347,"")</f>
        <v/>
      </c>
      <c r="X385" s="81" t="str">
        <f>IF($E385="",
( IF(scriv!AD347&lt;&gt;"", LEFT( scriv!AD347, FIND(",",scriv!AD347)-1) &amp; "=" &amp; $AH385 &amp; RIGHT( scriv!AD347, LEN(scriv!AD347) + 1 - FIND(",",scriv!AD347)),
  IF($X$36&lt;&gt;"",LEFT( X$36, FIND(",",X$36)-1) &amp; "=" &amp; $AH385 &amp; RIGHT( X$36, LEN(X$36) + 1 - FIND(",",X$36)),""))),
IF(scriv!M347&lt;&gt;"", LEFT( scriv!M347, FIND(",",scriv!M347)-1) &amp; "=" &amp; $AH385 &amp; RIGHT( scriv!M347, LEN(scriv!M347) + 1 - FIND(",",scriv!M347)),
LEFT( X$37, FIND(",",X$37)-1) &amp; "=" &amp; $AH385 &amp; RIGHT( X$37, LEN(X$37) + 1 - FIND(",",X$37))))</f>
        <v>fadeOn=,0.6</v>
      </c>
      <c r="Y385" s="81" t="str">
        <f>IF($E385="",
( IF(scriv!AE347&lt;&gt;"", LEFT( scriv!AE347, FIND(",",scriv!AE347)-1) &amp; "=" &amp; $AH385 &amp; RIGHT( scriv!AE347, LEN(scriv!AE347) + 1 - FIND(",",scriv!AE347)),
  IF($Y$36&lt;&gt;"",LEFT( Y$36, FIND(",",Y$36)-1) &amp; "=" &amp; $AH385 &amp; RIGHT( Y$36, LEN(Y$36) + 1 - FIND(",",Y$36)),""))),
IF(scriv!N347&lt;&gt;"", LEFT( scriv!N347, FIND(",",scriv!N347)-1) &amp; "=" &amp; $AH385 &amp; RIGHT( scriv!N347, LEN(scriv!N347) + 1 - FIND(",",scriv!N347)),
LEFT( Y$37, FIND(",",Y$37)-1) &amp; "=" &amp; $AH385 &amp; RIGHT( Y$37, LEN(Y$37) + 1 - FIND(",",Y$37))))</f>
        <v>fadeOff=,0.6</v>
      </c>
      <c r="Z385" s="81" t="str">
        <f>IF($E385="",
( IF(scriv!AF347&lt;&gt;"", LEFT( scriv!AF347, FIND(",",scriv!AF347)-1) &amp; "=" &amp; $AH385 &amp; RIGHT( scriv!AF347, LEN(scriv!AF347) + 1 - FIND(",",scriv!AF347)),
  IF($Z$36&lt;&gt;"",LEFT( Z$36, FIND(",",Z$36)-1) &amp; "=" &amp; $AH385 &amp; RIGHT( Z$36, LEN(Z$36) + 1 - FIND(",",Z$36)),""))),
IF(scriv!O347&lt;&gt;"", LEFT( scriv!O347, FIND(",",scriv!O347)-1) &amp; "=" &amp; $AH385 &amp; RIGHT( scriv!O347, LEN(scriv!O347) + 1 - FIND(",",scriv!O347)),
LEFT( Z$37, FIND(",",Z$37)-1) &amp; "=" &amp; $AH385 &amp; RIGHT( Z$37, LEN(Z$37) + 1 - FIND(",",Z$37))))</f>
        <v>drawOpen=,1.2</v>
      </c>
      <c r="AA385" s="81" t="str">
        <f>IF($E385="",
( IF(scriv!AG347&lt;&gt;"", LEFT( scriv!AG347, FIND(",",scriv!AG347)-1) &amp; "=" &amp; $AH385 &amp; RIGHT( scriv!AG347, LEN(scriv!AG347) + 1 - FIND(",",scriv!AG347)),
  IF($AA$36&lt;&gt;"",LEFT( AA$36, FIND(",",AA$36)-1) &amp; "=" &amp; $AH385 &amp; RIGHT( AA$36, LEN(AA$36) + 1 - FIND(",",AA$36)),""))),
IF(scriv!P347&lt;&gt;"", LEFT( scriv!P347, FIND(",",scriv!P347)-1) &amp; "=" &amp; $AH385 &amp; RIGHT( scriv!P347, LEN(scriv!P347) + 1 - FIND(",",scriv!P347)),
LEFT( AA$37, FIND(",",AA$37)-1) &amp; "=" &amp; $AH385 &amp; RIGHT( AA$37, LEN(AA$37) + 1 - FIND(",",AA$37))))</f>
        <v>drawClose=,1.2</v>
      </c>
      <c r="AB385" s="167" t="str">
        <f t="shared" si="257"/>
        <v>noTitle</v>
      </c>
      <c r="AC385" s="167"/>
      <c r="AD385" s="45"/>
      <c r="AE385" s="168"/>
      <c r="AF385" s="169">
        <f>IF(D385="",scriv!B347,"")</f>
        <v>0</v>
      </c>
      <c r="AG385" s="170" t="str">
        <f t="shared" si="264"/>
        <v/>
      </c>
      <c r="AH385" s="169" t="str">
        <f t="shared" si="265"/>
        <v/>
      </c>
      <c r="AI385" s="169" t="str">
        <f t="shared" si="266"/>
        <v/>
      </c>
      <c r="AJ385" s="86">
        <f>ROUNDDOWN( (LEN(scriv!B347)+1) / 2, 0 )</f>
        <v>0</v>
      </c>
      <c r="AK385" s="82">
        <f t="shared" si="267"/>
        <v>0</v>
      </c>
      <c r="AL385" s="82" t="str">
        <f t="shared" si="268"/>
        <v>-</v>
      </c>
      <c r="AM385" s="82" t="str">
        <f t="shared" si="269"/>
        <v>-</v>
      </c>
      <c r="AN385" s="82" t="str">
        <f t="shared" si="270"/>
        <v>-</v>
      </c>
      <c r="AO385" s="82" t="str">
        <f t="shared" si="271"/>
        <v>-</v>
      </c>
      <c r="AP385" s="82" t="str">
        <f t="shared" si="272"/>
        <v>-</v>
      </c>
      <c r="AQ385" s="82" t="str">
        <f t="shared" si="273"/>
        <v>-</v>
      </c>
      <c r="AR385" s="82" t="str">
        <f t="shared" si="274"/>
        <v>-</v>
      </c>
      <c r="AT385" s="82">
        <f t="shared" si="275"/>
        <v>10</v>
      </c>
      <c r="AU385" s="82" t="str">
        <f ca="1">IF(    MAX(OFFSET(AL385,0,0,MATCH("-",AL385:AL$638,0))) = 0,"",
IFERROR(MAX(OFFSET(AL385,0,0,MATCH("-",AL385:AL$638,0))),""))</f>
        <v/>
      </c>
      <c r="AV385" s="82" t="str">
        <f ca="1">IF(    MAX(OFFSET(AM385,0,0,MATCH("-",AM385:AM$638,0))) = 0,"",
IFERROR(MAX(OFFSET(AM385,0,0,MATCH("-",AM385:AM$638,0))),""))</f>
        <v/>
      </c>
      <c r="AW385" s="82" t="str">
        <f ca="1">IF(    MAX(OFFSET(AN385,0,0,MATCH("-",AN385:AN$638,0))) = 0,"",
IFERROR(MAX(OFFSET(AN385,0,0,MATCH("-",AN385:AN$638,0))),""))</f>
        <v/>
      </c>
      <c r="AX385" s="82" t="str">
        <f ca="1">IF(    MAX(OFFSET(AO385,0,0,MATCH("-",AO385:AO$638,0))) = 0,"",
IFERROR(MAX(OFFSET(AO385,0,0,MATCH("-",AO385:AO$638,0))),""))</f>
        <v/>
      </c>
      <c r="AY385" s="82" t="str">
        <f ca="1">IF(    MAX(OFFSET(AP385,0,0,MATCH("-",AP385:AP$638,0))) = 0,"",
IFERROR(MAX(OFFSET(AP385,0,0,MATCH("-",AP385:AP$638,0))),""))</f>
        <v/>
      </c>
      <c r="AZ385" s="82" t="str">
        <f ca="1">IF(    MAX(OFFSET(AQ385,0,0,MATCH("-",AQ385:AQ$638,0))) = 0,"",
IFERROR(MAX(OFFSET(AQ385,0,0,MATCH("-",AQ385:AQ$638,0))),""))</f>
        <v/>
      </c>
      <c r="BA385" s="82" t="str">
        <f ca="1">IF(    MAX(OFFSET(AR385,0,0,MATCH("-",AR385:AR$638,0))) = 0,"",
IFERROR(MAX(OFFSET(AR385,0,0,MATCH("-",AR385:AR$638,0))),""))</f>
        <v/>
      </c>
      <c r="BB385" s="112">
        <f t="shared" ca="1" si="276"/>
        <v>-198</v>
      </c>
      <c r="BC385" s="111" t="str">
        <f t="shared" ca="1" si="277"/>
        <v>Radius</v>
      </c>
      <c r="BD385" s="112">
        <f t="shared" ca="1" si="278"/>
        <v>0</v>
      </c>
      <c r="BE385" s="111">
        <f t="shared" ca="1" si="279"/>
        <v>200</v>
      </c>
      <c r="BF385" s="113" t="e">
        <f t="shared" ca="1" si="280"/>
        <v>#VALUE!</v>
      </c>
      <c r="BG385" s="113" t="e">
        <f t="shared" ca="1" si="281"/>
        <v>#VALUE!</v>
      </c>
      <c r="BH385" s="112">
        <f t="shared" ca="1" si="282"/>
        <v>2000</v>
      </c>
      <c r="BI385" s="112">
        <f t="shared" ca="1" si="283"/>
        <v>200</v>
      </c>
      <c r="BJ385" s="157"/>
      <c r="BK385" s="157"/>
      <c r="BL385" s="158" t="str">
        <f>scriv!AI347</f>
        <v/>
      </c>
      <c r="BM385" s="157"/>
      <c r="BN385" s="157" t="str">
        <f t="shared" si="284"/>
        <v>node</v>
      </c>
      <c r="BO385" s="157"/>
      <c r="BP385" s="159">
        <f t="shared" ca="1" si="285"/>
        <v>0</v>
      </c>
      <c r="BQ385" s="159">
        <f t="shared" ca="1" si="286"/>
        <v>0</v>
      </c>
      <c r="BR385" s="159">
        <f t="shared" si="287"/>
        <v>1</v>
      </c>
      <c r="BS385" s="159" t="str">
        <f t="shared" si="288"/>
        <v>symbol</v>
      </c>
      <c r="BT385" s="157" t="str">
        <f ca="1">IF(scriv!V347&lt;&gt;"",scriv!V347,
IF(E385="",IFERROR(VLOOKUP(BL385,$AH$40:$BT$638,39,FALSE),$BT$36),
$BT$37))</f>
        <v>NodeSquare</v>
      </c>
      <c r="BU385" s="166">
        <f t="shared" ca="1" si="289"/>
        <v>2000</v>
      </c>
      <c r="BV385" s="166">
        <f t="shared" ca="1" si="290"/>
        <v>200</v>
      </c>
      <c r="BW385" s="166">
        <f t="shared" ca="1" si="291"/>
        <v>0</v>
      </c>
      <c r="BX385" s="166">
        <f t="shared" ca="1" si="292"/>
        <v>0</v>
      </c>
      <c r="BY385" s="180" t="str">
        <f t="shared" si="293"/>
        <v/>
      </c>
      <c r="BZ385" s="180" t="str">
        <f t="shared" si="294"/>
        <v/>
      </c>
      <c r="CA385" s="81" t="str">
        <f>IF(scriv!E347&lt;&gt;"",scriv!E347,"")</f>
        <v/>
      </c>
      <c r="CB385" s="82">
        <f t="shared" si="259"/>
        <v>0</v>
      </c>
      <c r="CC385" s="82">
        <f t="shared" si="295"/>
        <v>0</v>
      </c>
      <c r="CD385" s="82" t="str">
        <f t="shared" si="296"/>
        <v>-</v>
      </c>
      <c r="CE385" s="82" t="str">
        <f t="shared" si="297"/>
        <v>-</v>
      </c>
      <c r="CF385" s="82" t="str">
        <f t="shared" si="298"/>
        <v>-</v>
      </c>
      <c r="CG385" s="82" t="str">
        <f t="shared" si="299"/>
        <v>-</v>
      </c>
      <c r="CH385" s="82" t="str">
        <f t="shared" si="300"/>
        <v>-</v>
      </c>
      <c r="CI385" s="82" t="str">
        <f t="shared" si="301"/>
        <v>-</v>
      </c>
      <c r="CJ385" s="82" t="str">
        <f t="shared" si="302"/>
        <v>-</v>
      </c>
      <c r="CK385" s="82" t="str">
        <f t="shared" si="303"/>
        <v>-</v>
      </c>
    </row>
    <row r="386" spans="1:89" s="82" customFormat="1" ht="18" customHeight="1">
      <c r="A386" s="81" t="str">
        <f>scriv!AH348</f>
        <v/>
      </c>
      <c r="B386" s="81" t="str">
        <f>IF(scriv!D348&lt;&gt;"",scriv!D348,"")</f>
        <v/>
      </c>
      <c r="C386" s="81" t="str">
        <f>IF( scriv!AL348&lt;&gt;"", IF(D386&lt;&gt;"","connection ","")&amp;scriv!AL348,IF(D386&lt;&gt;"","connection",""))</f>
        <v/>
      </c>
      <c r="D386" s="82" t="str">
        <f>scriv!AJ348</f>
        <v/>
      </c>
      <c r="E386" s="82" t="str">
        <f>scriv!AK348</f>
        <v/>
      </c>
      <c r="F386" s="156">
        <f>ROW()</f>
        <v>386</v>
      </c>
      <c r="I386" s="81" t="str">
        <f>IF(scriv!AA348&lt;&gt;"",scriv!AA348,J386)</f>
        <v/>
      </c>
      <c r="J386" s="81" t="str">
        <f>IF(scriv!AB348&lt;&gt;"",scriv!AB348,"")</f>
        <v/>
      </c>
      <c r="K386" s="82" t="str">
        <f t="shared" si="260"/>
        <v>none</v>
      </c>
      <c r="L386" s="82" t="str">
        <f t="shared" si="261"/>
        <v>+++&amp;speakTT=</v>
      </c>
      <c r="M386" s="82" t="str">
        <f t="shared" si="258"/>
        <v>OpenClose</v>
      </c>
      <c r="N386" s="82" t="str">
        <f t="shared" si="262"/>
        <v/>
      </c>
      <c r="O386" s="119" t="str">
        <f t="shared" si="263"/>
        <v/>
      </c>
      <c r="P386" s="81" t="str">
        <f>IF(scriv!I348&lt;&gt;"",scriv!I348,"")</f>
        <v/>
      </c>
      <c r="Q386" s="81" t="str">
        <f>IF(scriv!J348&lt;&gt;"",scriv!J348,"")</f>
        <v/>
      </c>
      <c r="R386" s="81">
        <f>IF(scriv!K348&lt;&gt;"",scriv!K348,
IF(I386&lt;&gt;"",1,$R$36))</f>
        <v>0</v>
      </c>
      <c r="S386" s="81" t="str">
        <f>IF(scriv!L348&lt;&gt;"",scriv!L348,
IF(scriv!AB348&lt;&gt;"",$S$36,"none"))</f>
        <v>none</v>
      </c>
      <c r="T386" s="81" t="str">
        <f>IF(scriv!Q348&lt;&gt;"",scriv!Q348,"")</f>
        <v/>
      </c>
      <c r="U386" s="81" t="str">
        <f>IF(scriv!R348&lt;&gt;"",scriv!R348,"")</f>
        <v/>
      </c>
      <c r="V386" s="81" t="str">
        <f>IF(scriv!S348&lt;&gt;"",scriv!S348,"")</f>
        <v/>
      </c>
      <c r="W386" s="81" t="str">
        <f>IF(scriv!T348&lt;&gt;"",scriv!T348,"")</f>
        <v/>
      </c>
      <c r="X386" s="81" t="str">
        <f>IF($E386="",
( IF(scriv!AD348&lt;&gt;"", LEFT( scriv!AD348, FIND(",",scriv!AD348)-1) &amp; "=" &amp; $AH386 &amp; RIGHT( scriv!AD348, LEN(scriv!AD348) + 1 - FIND(",",scriv!AD348)),
  IF($X$36&lt;&gt;"",LEFT( X$36, FIND(",",X$36)-1) &amp; "=" &amp; $AH386 &amp; RIGHT( X$36, LEN(X$36) + 1 - FIND(",",X$36)),""))),
IF(scriv!M348&lt;&gt;"", LEFT( scriv!M348, FIND(",",scriv!M348)-1) &amp; "=" &amp; $AH386 &amp; RIGHT( scriv!M348, LEN(scriv!M348) + 1 - FIND(",",scriv!M348)),
LEFT( X$37, FIND(",",X$37)-1) &amp; "=" &amp; $AH386 &amp; RIGHT( X$37, LEN(X$37) + 1 - FIND(",",X$37))))</f>
        <v>fadeOn=,0.6</v>
      </c>
      <c r="Y386" s="81" t="str">
        <f>IF($E386="",
( IF(scriv!AE348&lt;&gt;"", LEFT( scriv!AE348, FIND(",",scriv!AE348)-1) &amp; "=" &amp; $AH386 &amp; RIGHT( scriv!AE348, LEN(scriv!AE348) + 1 - FIND(",",scriv!AE348)),
  IF($Y$36&lt;&gt;"",LEFT( Y$36, FIND(",",Y$36)-1) &amp; "=" &amp; $AH386 &amp; RIGHT( Y$36, LEN(Y$36) + 1 - FIND(",",Y$36)),""))),
IF(scriv!N348&lt;&gt;"", LEFT( scriv!N348, FIND(",",scriv!N348)-1) &amp; "=" &amp; $AH386 &amp; RIGHT( scriv!N348, LEN(scriv!N348) + 1 - FIND(",",scriv!N348)),
LEFT( Y$37, FIND(",",Y$37)-1) &amp; "=" &amp; $AH386 &amp; RIGHT( Y$37, LEN(Y$37) + 1 - FIND(",",Y$37))))</f>
        <v>fadeOff=,0.6</v>
      </c>
      <c r="Z386" s="81" t="str">
        <f>IF($E386="",
( IF(scriv!AF348&lt;&gt;"", LEFT( scriv!AF348, FIND(",",scriv!AF348)-1) &amp; "=" &amp; $AH386 &amp; RIGHT( scriv!AF348, LEN(scriv!AF348) + 1 - FIND(",",scriv!AF348)),
  IF($Z$36&lt;&gt;"",LEFT( Z$36, FIND(",",Z$36)-1) &amp; "=" &amp; $AH386 &amp; RIGHT( Z$36, LEN(Z$36) + 1 - FIND(",",Z$36)),""))),
IF(scriv!O348&lt;&gt;"", LEFT( scriv!O348, FIND(",",scriv!O348)-1) &amp; "=" &amp; $AH386 &amp; RIGHT( scriv!O348, LEN(scriv!O348) + 1 - FIND(",",scriv!O348)),
LEFT( Z$37, FIND(",",Z$37)-1) &amp; "=" &amp; $AH386 &amp; RIGHT( Z$37, LEN(Z$37) + 1 - FIND(",",Z$37))))</f>
        <v>drawOpen=,1.2</v>
      </c>
      <c r="AA386" s="81" t="str">
        <f>IF($E386="",
( IF(scriv!AG348&lt;&gt;"", LEFT( scriv!AG348, FIND(",",scriv!AG348)-1) &amp; "=" &amp; $AH386 &amp; RIGHT( scriv!AG348, LEN(scriv!AG348) + 1 - FIND(",",scriv!AG348)),
  IF($AA$36&lt;&gt;"",LEFT( AA$36, FIND(",",AA$36)-1) &amp; "=" &amp; $AH386 &amp; RIGHT( AA$36, LEN(AA$36) + 1 - FIND(",",AA$36)),""))),
IF(scriv!P348&lt;&gt;"", LEFT( scriv!P348, FIND(",",scriv!P348)-1) &amp; "=" &amp; $AH386 &amp; RIGHT( scriv!P348, LEN(scriv!P348) + 1 - FIND(",",scriv!P348)),
LEFT( AA$37, FIND(",",AA$37)-1) &amp; "=" &amp; $AH386 &amp; RIGHT( AA$37, LEN(AA$37) + 1 - FIND(",",AA$37))))</f>
        <v>drawClose=,1.2</v>
      </c>
      <c r="AB386" s="167" t="str">
        <f t="shared" si="257"/>
        <v>noTitle</v>
      </c>
      <c r="AC386" s="167"/>
      <c r="AD386" s="45"/>
      <c r="AE386" s="168"/>
      <c r="AF386" s="169">
        <f>IF(D386="",scriv!B348,"")</f>
        <v>0</v>
      </c>
      <c r="AG386" s="170" t="str">
        <f t="shared" si="264"/>
        <v/>
      </c>
      <c r="AH386" s="169" t="str">
        <f t="shared" si="265"/>
        <v/>
      </c>
      <c r="AI386" s="169" t="str">
        <f t="shared" si="266"/>
        <v/>
      </c>
      <c r="AJ386" s="86">
        <f>ROUNDDOWN( (LEN(scriv!B348)+1) / 2, 0 )</f>
        <v>0</v>
      </c>
      <c r="AK386" s="82">
        <f t="shared" si="267"/>
        <v>0</v>
      </c>
      <c r="AL386" s="82" t="str">
        <f t="shared" si="268"/>
        <v>-</v>
      </c>
      <c r="AM386" s="82" t="str">
        <f t="shared" si="269"/>
        <v>-</v>
      </c>
      <c r="AN386" s="82" t="str">
        <f t="shared" si="270"/>
        <v>-</v>
      </c>
      <c r="AO386" s="82" t="str">
        <f t="shared" si="271"/>
        <v>-</v>
      </c>
      <c r="AP386" s="82" t="str">
        <f t="shared" si="272"/>
        <v>-</v>
      </c>
      <c r="AQ386" s="82" t="str">
        <f t="shared" si="273"/>
        <v>-</v>
      </c>
      <c r="AR386" s="82" t="str">
        <f t="shared" si="274"/>
        <v>-</v>
      </c>
      <c r="AT386" s="82">
        <f t="shared" si="275"/>
        <v>10</v>
      </c>
      <c r="AU386" s="82" t="str">
        <f ca="1">IF(    MAX(OFFSET(AL386,0,0,MATCH("-",AL386:AL$638,0))) = 0,"",
IFERROR(MAX(OFFSET(AL386,0,0,MATCH("-",AL386:AL$638,0))),""))</f>
        <v/>
      </c>
      <c r="AV386" s="82" t="str">
        <f ca="1">IF(    MAX(OFFSET(AM386,0,0,MATCH("-",AM386:AM$638,0))) = 0,"",
IFERROR(MAX(OFFSET(AM386,0,0,MATCH("-",AM386:AM$638,0))),""))</f>
        <v/>
      </c>
      <c r="AW386" s="82" t="str">
        <f ca="1">IF(    MAX(OFFSET(AN386,0,0,MATCH("-",AN386:AN$638,0))) = 0,"",
IFERROR(MAX(OFFSET(AN386,0,0,MATCH("-",AN386:AN$638,0))),""))</f>
        <v/>
      </c>
      <c r="AX386" s="82" t="str">
        <f ca="1">IF(    MAX(OFFSET(AO386,0,0,MATCH("-",AO386:AO$638,0))) = 0,"",
IFERROR(MAX(OFFSET(AO386,0,0,MATCH("-",AO386:AO$638,0))),""))</f>
        <v/>
      </c>
      <c r="AY386" s="82" t="str">
        <f ca="1">IF(    MAX(OFFSET(AP386,0,0,MATCH("-",AP386:AP$638,0))) = 0,"",
IFERROR(MAX(OFFSET(AP386,0,0,MATCH("-",AP386:AP$638,0))),""))</f>
        <v/>
      </c>
      <c r="AZ386" s="82" t="str">
        <f ca="1">IF(    MAX(OFFSET(AQ386,0,0,MATCH("-",AQ386:AQ$638,0))) = 0,"",
IFERROR(MAX(OFFSET(AQ386,0,0,MATCH("-",AQ386:AQ$638,0))),""))</f>
        <v/>
      </c>
      <c r="BA386" s="82" t="str">
        <f ca="1">IF(    MAX(OFFSET(AR386,0,0,MATCH("-",AR386:AR$638,0))) = 0,"",
IFERROR(MAX(OFFSET(AR386,0,0,MATCH("-",AR386:AR$638,0))),""))</f>
        <v/>
      </c>
      <c r="BB386" s="112">
        <f t="shared" ca="1" si="276"/>
        <v>-198</v>
      </c>
      <c r="BC386" s="111" t="str">
        <f t="shared" ca="1" si="277"/>
        <v>Radius</v>
      </c>
      <c r="BD386" s="112">
        <f t="shared" ca="1" si="278"/>
        <v>0</v>
      </c>
      <c r="BE386" s="111">
        <f t="shared" ca="1" si="279"/>
        <v>200</v>
      </c>
      <c r="BF386" s="113" t="e">
        <f t="shared" ca="1" si="280"/>
        <v>#VALUE!</v>
      </c>
      <c r="BG386" s="113" t="e">
        <f t="shared" ca="1" si="281"/>
        <v>#VALUE!</v>
      </c>
      <c r="BH386" s="112">
        <f t="shared" ca="1" si="282"/>
        <v>2000</v>
      </c>
      <c r="BI386" s="112">
        <f t="shared" ca="1" si="283"/>
        <v>200</v>
      </c>
      <c r="BJ386" s="157"/>
      <c r="BK386" s="157"/>
      <c r="BL386" s="158" t="str">
        <f>scriv!AI348</f>
        <v/>
      </c>
      <c r="BM386" s="157"/>
      <c r="BN386" s="157" t="str">
        <f t="shared" si="284"/>
        <v>node</v>
      </c>
      <c r="BO386" s="157"/>
      <c r="BP386" s="159">
        <f t="shared" ca="1" si="285"/>
        <v>0</v>
      </c>
      <c r="BQ386" s="159">
        <f t="shared" ca="1" si="286"/>
        <v>0</v>
      </c>
      <c r="BR386" s="159">
        <f t="shared" si="287"/>
        <v>1</v>
      </c>
      <c r="BS386" s="159" t="str">
        <f t="shared" si="288"/>
        <v>symbol</v>
      </c>
      <c r="BT386" s="157" t="str">
        <f ca="1">IF(scriv!V348&lt;&gt;"",scriv!V348,
IF(E386="",IFERROR(VLOOKUP(BL386,$AH$40:$BT$638,39,FALSE),$BT$36),
$BT$37))</f>
        <v>NodeSquare</v>
      </c>
      <c r="BU386" s="166">
        <f t="shared" ca="1" si="289"/>
        <v>2000</v>
      </c>
      <c r="BV386" s="166">
        <f t="shared" ca="1" si="290"/>
        <v>200</v>
      </c>
      <c r="BW386" s="166">
        <f t="shared" ca="1" si="291"/>
        <v>0</v>
      </c>
      <c r="BX386" s="166">
        <f t="shared" ca="1" si="292"/>
        <v>0</v>
      </c>
      <c r="BY386" s="180" t="str">
        <f t="shared" si="293"/>
        <v/>
      </c>
      <c r="BZ386" s="180" t="str">
        <f t="shared" si="294"/>
        <v/>
      </c>
      <c r="CA386" s="81" t="str">
        <f>IF(scriv!E348&lt;&gt;"",scriv!E348,"")</f>
        <v/>
      </c>
      <c r="CB386" s="82">
        <f t="shared" si="259"/>
        <v>0</v>
      </c>
      <c r="CC386" s="82">
        <f t="shared" si="295"/>
        <v>0</v>
      </c>
      <c r="CD386" s="82" t="str">
        <f t="shared" si="296"/>
        <v>-</v>
      </c>
      <c r="CE386" s="82" t="str">
        <f t="shared" si="297"/>
        <v>-</v>
      </c>
      <c r="CF386" s="82" t="str">
        <f t="shared" si="298"/>
        <v>-</v>
      </c>
      <c r="CG386" s="82" t="str">
        <f t="shared" si="299"/>
        <v>-</v>
      </c>
      <c r="CH386" s="82" t="str">
        <f t="shared" si="300"/>
        <v>-</v>
      </c>
      <c r="CI386" s="82" t="str">
        <f t="shared" si="301"/>
        <v>-</v>
      </c>
      <c r="CJ386" s="82" t="str">
        <f t="shared" si="302"/>
        <v>-</v>
      </c>
      <c r="CK386" s="82" t="str">
        <f t="shared" si="303"/>
        <v>-</v>
      </c>
    </row>
    <row r="387" spans="1:89" s="82" customFormat="1" ht="18" customHeight="1">
      <c r="A387" s="81" t="str">
        <f>scriv!AH349</f>
        <v/>
      </c>
      <c r="B387" s="81" t="str">
        <f>IF(scriv!D349&lt;&gt;"",scriv!D349,"")</f>
        <v/>
      </c>
      <c r="C387" s="81" t="str">
        <f>IF( scriv!AL349&lt;&gt;"", IF(D387&lt;&gt;"","connection ","")&amp;scriv!AL349,IF(D387&lt;&gt;"","connection",""))</f>
        <v/>
      </c>
      <c r="D387" s="82" t="str">
        <f>scriv!AJ349</f>
        <v/>
      </c>
      <c r="E387" s="82" t="str">
        <f>scriv!AK349</f>
        <v/>
      </c>
      <c r="F387" s="156">
        <f>ROW()</f>
        <v>387</v>
      </c>
      <c r="I387" s="81" t="str">
        <f>IF(scriv!AA349&lt;&gt;"",scriv!AA349,J387)</f>
        <v/>
      </c>
      <c r="J387" s="81" t="str">
        <f>IF(scriv!AB349&lt;&gt;"",scriv!AB349,"")</f>
        <v/>
      </c>
      <c r="K387" s="82" t="str">
        <f t="shared" si="260"/>
        <v>none</v>
      </c>
      <c r="L387" s="82" t="str">
        <f t="shared" si="261"/>
        <v>+++&amp;speakTT=</v>
      </c>
      <c r="M387" s="82" t="str">
        <f t="shared" si="258"/>
        <v>OpenClose</v>
      </c>
      <c r="N387" s="82" t="str">
        <f t="shared" si="262"/>
        <v/>
      </c>
      <c r="O387" s="119" t="str">
        <f t="shared" si="263"/>
        <v/>
      </c>
      <c r="P387" s="81" t="str">
        <f>IF(scriv!I349&lt;&gt;"",scriv!I349,"")</f>
        <v/>
      </c>
      <c r="Q387" s="81" t="str">
        <f>IF(scriv!J349&lt;&gt;"",scriv!J349,"")</f>
        <v/>
      </c>
      <c r="R387" s="81">
        <f>IF(scriv!K349&lt;&gt;"",scriv!K349,
IF(I387&lt;&gt;"",1,$R$36))</f>
        <v>0</v>
      </c>
      <c r="S387" s="81" t="str">
        <f>IF(scriv!L349&lt;&gt;"",scriv!L349,
IF(scriv!AB349&lt;&gt;"",$S$36,"none"))</f>
        <v>none</v>
      </c>
      <c r="T387" s="81" t="str">
        <f>IF(scriv!Q349&lt;&gt;"",scriv!Q349,"")</f>
        <v/>
      </c>
      <c r="U387" s="81" t="str">
        <f>IF(scriv!R349&lt;&gt;"",scriv!R349,"")</f>
        <v/>
      </c>
      <c r="V387" s="81" t="str">
        <f>IF(scriv!S349&lt;&gt;"",scriv!S349,"")</f>
        <v/>
      </c>
      <c r="W387" s="81" t="str">
        <f>IF(scriv!T349&lt;&gt;"",scriv!T349,"")</f>
        <v/>
      </c>
      <c r="X387" s="81" t="str">
        <f>IF($E387="",
( IF(scriv!AD349&lt;&gt;"", LEFT( scriv!AD349, FIND(",",scriv!AD349)-1) &amp; "=" &amp; $AH387 &amp; RIGHT( scriv!AD349, LEN(scriv!AD349) + 1 - FIND(",",scriv!AD349)),
  IF($X$36&lt;&gt;"",LEFT( X$36, FIND(",",X$36)-1) &amp; "=" &amp; $AH387 &amp; RIGHT( X$36, LEN(X$36) + 1 - FIND(",",X$36)),""))),
IF(scriv!M349&lt;&gt;"", LEFT( scriv!M349, FIND(",",scriv!M349)-1) &amp; "=" &amp; $AH387 &amp; RIGHT( scriv!M349, LEN(scriv!M349) + 1 - FIND(",",scriv!M349)),
LEFT( X$37, FIND(",",X$37)-1) &amp; "=" &amp; $AH387 &amp; RIGHT( X$37, LEN(X$37) + 1 - FIND(",",X$37))))</f>
        <v>fadeOn=,0.6</v>
      </c>
      <c r="Y387" s="81" t="str">
        <f>IF($E387="",
( IF(scriv!AE349&lt;&gt;"", LEFT( scriv!AE349, FIND(",",scriv!AE349)-1) &amp; "=" &amp; $AH387 &amp; RIGHT( scriv!AE349, LEN(scriv!AE349) + 1 - FIND(",",scriv!AE349)),
  IF($Y$36&lt;&gt;"",LEFT( Y$36, FIND(",",Y$36)-1) &amp; "=" &amp; $AH387 &amp; RIGHT( Y$36, LEN(Y$36) + 1 - FIND(",",Y$36)),""))),
IF(scriv!N349&lt;&gt;"", LEFT( scriv!N349, FIND(",",scriv!N349)-1) &amp; "=" &amp; $AH387 &amp; RIGHT( scriv!N349, LEN(scriv!N349) + 1 - FIND(",",scriv!N349)),
LEFT( Y$37, FIND(",",Y$37)-1) &amp; "=" &amp; $AH387 &amp; RIGHT( Y$37, LEN(Y$37) + 1 - FIND(",",Y$37))))</f>
        <v>fadeOff=,0.6</v>
      </c>
      <c r="Z387" s="81" t="str">
        <f>IF($E387="",
( IF(scriv!AF349&lt;&gt;"", LEFT( scriv!AF349, FIND(",",scriv!AF349)-1) &amp; "=" &amp; $AH387 &amp; RIGHT( scriv!AF349, LEN(scriv!AF349) + 1 - FIND(",",scriv!AF349)),
  IF($Z$36&lt;&gt;"",LEFT( Z$36, FIND(",",Z$36)-1) &amp; "=" &amp; $AH387 &amp; RIGHT( Z$36, LEN(Z$36) + 1 - FIND(",",Z$36)),""))),
IF(scriv!O349&lt;&gt;"", LEFT( scriv!O349, FIND(",",scriv!O349)-1) &amp; "=" &amp; $AH387 &amp; RIGHT( scriv!O349, LEN(scriv!O349) + 1 - FIND(",",scriv!O349)),
LEFT( Z$37, FIND(",",Z$37)-1) &amp; "=" &amp; $AH387 &amp; RIGHT( Z$37, LEN(Z$37) + 1 - FIND(",",Z$37))))</f>
        <v>drawOpen=,1.2</v>
      </c>
      <c r="AA387" s="81" t="str">
        <f>IF($E387="",
( IF(scriv!AG349&lt;&gt;"", LEFT( scriv!AG349, FIND(",",scriv!AG349)-1) &amp; "=" &amp; $AH387 &amp; RIGHT( scriv!AG349, LEN(scriv!AG349) + 1 - FIND(",",scriv!AG349)),
  IF($AA$36&lt;&gt;"",LEFT( AA$36, FIND(",",AA$36)-1) &amp; "=" &amp; $AH387 &amp; RIGHT( AA$36, LEN(AA$36) + 1 - FIND(",",AA$36)),""))),
IF(scriv!P349&lt;&gt;"", LEFT( scriv!P349, FIND(",",scriv!P349)-1) &amp; "=" &amp; $AH387 &amp; RIGHT( scriv!P349, LEN(scriv!P349) + 1 - FIND(",",scriv!P349)),
LEFT( AA$37, FIND(",",AA$37)-1) &amp; "=" &amp; $AH387 &amp; RIGHT( AA$37, LEN(AA$37) + 1 - FIND(",",AA$37))))</f>
        <v>drawClose=,1.2</v>
      </c>
      <c r="AB387" s="167" t="str">
        <f t="shared" si="257"/>
        <v>noTitle</v>
      </c>
      <c r="AC387" s="167"/>
      <c r="AD387" s="45"/>
      <c r="AE387" s="168"/>
      <c r="AF387" s="169">
        <f>IF(D387="",scriv!B349,"")</f>
        <v>0</v>
      </c>
      <c r="AG387" s="170" t="str">
        <f t="shared" si="264"/>
        <v/>
      </c>
      <c r="AH387" s="169" t="str">
        <f t="shared" si="265"/>
        <v/>
      </c>
      <c r="AI387" s="169" t="str">
        <f t="shared" si="266"/>
        <v/>
      </c>
      <c r="AJ387" s="86">
        <f>ROUNDDOWN( (LEN(scriv!B349)+1) / 2, 0 )</f>
        <v>0</v>
      </c>
      <c r="AK387" s="82">
        <f t="shared" si="267"/>
        <v>0</v>
      </c>
      <c r="AL387" s="82" t="str">
        <f t="shared" si="268"/>
        <v>-</v>
      </c>
      <c r="AM387" s="82" t="str">
        <f t="shared" si="269"/>
        <v>-</v>
      </c>
      <c r="AN387" s="82" t="str">
        <f t="shared" si="270"/>
        <v>-</v>
      </c>
      <c r="AO387" s="82" t="str">
        <f t="shared" si="271"/>
        <v>-</v>
      </c>
      <c r="AP387" s="82" t="str">
        <f t="shared" si="272"/>
        <v>-</v>
      </c>
      <c r="AQ387" s="82" t="str">
        <f t="shared" si="273"/>
        <v>-</v>
      </c>
      <c r="AR387" s="82" t="str">
        <f t="shared" si="274"/>
        <v>-</v>
      </c>
      <c r="AT387" s="82">
        <f t="shared" si="275"/>
        <v>10</v>
      </c>
      <c r="AU387" s="82" t="str">
        <f ca="1">IF(    MAX(OFFSET(AL387,0,0,MATCH("-",AL387:AL$638,0))) = 0,"",
IFERROR(MAX(OFFSET(AL387,0,0,MATCH("-",AL387:AL$638,0))),""))</f>
        <v/>
      </c>
      <c r="AV387" s="82" t="str">
        <f ca="1">IF(    MAX(OFFSET(AM387,0,0,MATCH("-",AM387:AM$638,0))) = 0,"",
IFERROR(MAX(OFFSET(AM387,0,0,MATCH("-",AM387:AM$638,0))),""))</f>
        <v/>
      </c>
      <c r="AW387" s="82" t="str">
        <f ca="1">IF(    MAX(OFFSET(AN387,0,0,MATCH("-",AN387:AN$638,0))) = 0,"",
IFERROR(MAX(OFFSET(AN387,0,0,MATCH("-",AN387:AN$638,0))),""))</f>
        <v/>
      </c>
      <c r="AX387" s="82" t="str">
        <f ca="1">IF(    MAX(OFFSET(AO387,0,0,MATCH("-",AO387:AO$638,0))) = 0,"",
IFERROR(MAX(OFFSET(AO387,0,0,MATCH("-",AO387:AO$638,0))),""))</f>
        <v/>
      </c>
      <c r="AY387" s="82" t="str">
        <f ca="1">IF(    MAX(OFFSET(AP387,0,0,MATCH("-",AP387:AP$638,0))) = 0,"",
IFERROR(MAX(OFFSET(AP387,0,0,MATCH("-",AP387:AP$638,0))),""))</f>
        <v/>
      </c>
      <c r="AZ387" s="82" t="str">
        <f ca="1">IF(    MAX(OFFSET(AQ387,0,0,MATCH("-",AQ387:AQ$638,0))) = 0,"",
IFERROR(MAX(OFFSET(AQ387,0,0,MATCH("-",AQ387:AQ$638,0))),""))</f>
        <v/>
      </c>
      <c r="BA387" s="82" t="str">
        <f ca="1">IF(    MAX(OFFSET(AR387,0,0,MATCH("-",AR387:AR$638,0))) = 0,"",
IFERROR(MAX(OFFSET(AR387,0,0,MATCH("-",AR387:AR$638,0))),""))</f>
        <v/>
      </c>
      <c r="BB387" s="112">
        <f t="shared" ca="1" si="276"/>
        <v>-198</v>
      </c>
      <c r="BC387" s="111" t="str">
        <f t="shared" ca="1" si="277"/>
        <v>Radius</v>
      </c>
      <c r="BD387" s="112">
        <f t="shared" ca="1" si="278"/>
        <v>0</v>
      </c>
      <c r="BE387" s="111">
        <f t="shared" ca="1" si="279"/>
        <v>200</v>
      </c>
      <c r="BF387" s="113" t="e">
        <f t="shared" ca="1" si="280"/>
        <v>#VALUE!</v>
      </c>
      <c r="BG387" s="113" t="e">
        <f t="shared" ca="1" si="281"/>
        <v>#VALUE!</v>
      </c>
      <c r="BH387" s="112">
        <f t="shared" ca="1" si="282"/>
        <v>2000</v>
      </c>
      <c r="BI387" s="112">
        <f t="shared" ca="1" si="283"/>
        <v>200</v>
      </c>
      <c r="BJ387" s="157"/>
      <c r="BK387" s="157"/>
      <c r="BL387" s="158" t="str">
        <f>scriv!AI349</f>
        <v/>
      </c>
      <c r="BM387" s="157"/>
      <c r="BN387" s="157" t="str">
        <f t="shared" si="284"/>
        <v>node</v>
      </c>
      <c r="BO387" s="157"/>
      <c r="BP387" s="159">
        <f t="shared" ca="1" si="285"/>
        <v>0</v>
      </c>
      <c r="BQ387" s="159">
        <f t="shared" ca="1" si="286"/>
        <v>0</v>
      </c>
      <c r="BR387" s="159">
        <f t="shared" si="287"/>
        <v>1</v>
      </c>
      <c r="BS387" s="159" t="str">
        <f t="shared" si="288"/>
        <v>symbol</v>
      </c>
      <c r="BT387" s="157" t="str">
        <f ca="1">IF(scriv!V349&lt;&gt;"",scriv!V349,
IF(E387="",IFERROR(VLOOKUP(BL387,$AH$40:$BT$638,39,FALSE),$BT$36),
$BT$37))</f>
        <v>NodeSquare</v>
      </c>
      <c r="BU387" s="166">
        <f t="shared" ca="1" si="289"/>
        <v>2000</v>
      </c>
      <c r="BV387" s="166">
        <f t="shared" ca="1" si="290"/>
        <v>200</v>
      </c>
      <c r="BW387" s="166">
        <f t="shared" ca="1" si="291"/>
        <v>0</v>
      </c>
      <c r="BX387" s="166">
        <f t="shared" ca="1" si="292"/>
        <v>0</v>
      </c>
      <c r="BY387" s="180" t="str">
        <f t="shared" si="293"/>
        <v/>
      </c>
      <c r="BZ387" s="180" t="str">
        <f t="shared" si="294"/>
        <v/>
      </c>
      <c r="CA387" s="81" t="str">
        <f>IF(scriv!E349&lt;&gt;"",scriv!E349,"")</f>
        <v/>
      </c>
      <c r="CB387" s="82">
        <f t="shared" si="259"/>
        <v>0</v>
      </c>
      <c r="CC387" s="82">
        <f t="shared" si="295"/>
        <v>0</v>
      </c>
      <c r="CD387" s="82" t="str">
        <f t="shared" si="296"/>
        <v>-</v>
      </c>
      <c r="CE387" s="82" t="str">
        <f t="shared" si="297"/>
        <v>-</v>
      </c>
      <c r="CF387" s="82" t="str">
        <f t="shared" si="298"/>
        <v>-</v>
      </c>
      <c r="CG387" s="82" t="str">
        <f t="shared" si="299"/>
        <v>-</v>
      </c>
      <c r="CH387" s="82" t="str">
        <f t="shared" si="300"/>
        <v>-</v>
      </c>
      <c r="CI387" s="82" t="str">
        <f t="shared" si="301"/>
        <v>-</v>
      </c>
      <c r="CJ387" s="82" t="str">
        <f t="shared" si="302"/>
        <v>-</v>
      </c>
      <c r="CK387" s="82" t="str">
        <f t="shared" si="303"/>
        <v>-</v>
      </c>
    </row>
    <row r="388" spans="1:89" s="82" customFormat="1" ht="18" customHeight="1">
      <c r="A388" s="81" t="str">
        <f>scriv!AH350</f>
        <v/>
      </c>
      <c r="B388" s="81" t="str">
        <f>IF(scriv!D350&lt;&gt;"",scriv!D350,"")</f>
        <v/>
      </c>
      <c r="C388" s="81" t="str">
        <f>IF( scriv!AL350&lt;&gt;"", IF(D388&lt;&gt;"","connection ","")&amp;scriv!AL350,IF(D388&lt;&gt;"","connection",""))</f>
        <v/>
      </c>
      <c r="D388" s="82" t="str">
        <f>scriv!AJ350</f>
        <v/>
      </c>
      <c r="E388" s="82" t="str">
        <f>scriv!AK350</f>
        <v/>
      </c>
      <c r="F388" s="156">
        <f>ROW()</f>
        <v>388</v>
      </c>
      <c r="I388" s="81" t="str">
        <f>IF(scriv!AA350&lt;&gt;"",scriv!AA350,J388)</f>
        <v/>
      </c>
      <c r="J388" s="81" t="str">
        <f>IF(scriv!AB350&lt;&gt;"",scriv!AB350,"")</f>
        <v/>
      </c>
      <c r="K388" s="82" t="str">
        <f t="shared" si="260"/>
        <v>none</v>
      </c>
      <c r="L388" s="82" t="str">
        <f t="shared" si="261"/>
        <v>+++&amp;speakTT=</v>
      </c>
      <c r="M388" s="82" t="str">
        <f t="shared" si="258"/>
        <v>OpenClose</v>
      </c>
      <c r="N388" s="82" t="str">
        <f t="shared" si="262"/>
        <v/>
      </c>
      <c r="O388" s="119" t="str">
        <f t="shared" si="263"/>
        <v/>
      </c>
      <c r="P388" s="81" t="str">
        <f>IF(scriv!I350&lt;&gt;"",scriv!I350,"")</f>
        <v/>
      </c>
      <c r="Q388" s="81" t="str">
        <f>IF(scriv!J350&lt;&gt;"",scriv!J350,"")</f>
        <v/>
      </c>
      <c r="R388" s="81">
        <f>IF(scriv!K350&lt;&gt;"",scriv!K350,
IF(I388&lt;&gt;"",1,$R$36))</f>
        <v>0</v>
      </c>
      <c r="S388" s="81" t="str">
        <f>IF(scriv!L350&lt;&gt;"",scriv!L350,
IF(scriv!AB350&lt;&gt;"",$S$36,"none"))</f>
        <v>none</v>
      </c>
      <c r="T388" s="81" t="str">
        <f>IF(scriv!Q350&lt;&gt;"",scriv!Q350,"")</f>
        <v/>
      </c>
      <c r="U388" s="81" t="str">
        <f>IF(scriv!R350&lt;&gt;"",scriv!R350,"")</f>
        <v/>
      </c>
      <c r="V388" s="81" t="str">
        <f>IF(scriv!S350&lt;&gt;"",scriv!S350,"")</f>
        <v/>
      </c>
      <c r="W388" s="81" t="str">
        <f>IF(scriv!T350&lt;&gt;"",scriv!T350,"")</f>
        <v/>
      </c>
      <c r="X388" s="81" t="str">
        <f>IF($E388="",
( IF(scriv!AD350&lt;&gt;"", LEFT( scriv!AD350, FIND(",",scriv!AD350)-1) &amp; "=" &amp; $AH388 &amp; RIGHT( scriv!AD350, LEN(scriv!AD350) + 1 - FIND(",",scriv!AD350)),
  IF($X$36&lt;&gt;"",LEFT( X$36, FIND(",",X$36)-1) &amp; "=" &amp; $AH388 &amp; RIGHT( X$36, LEN(X$36) + 1 - FIND(",",X$36)),""))),
IF(scriv!M350&lt;&gt;"", LEFT( scriv!M350, FIND(",",scriv!M350)-1) &amp; "=" &amp; $AH388 &amp; RIGHT( scriv!M350, LEN(scriv!M350) + 1 - FIND(",",scriv!M350)),
LEFT( X$37, FIND(",",X$37)-1) &amp; "=" &amp; $AH388 &amp; RIGHT( X$37, LEN(X$37) + 1 - FIND(",",X$37))))</f>
        <v>fadeOn=,0.6</v>
      </c>
      <c r="Y388" s="81" t="str">
        <f>IF($E388="",
( IF(scriv!AE350&lt;&gt;"", LEFT( scriv!AE350, FIND(",",scriv!AE350)-1) &amp; "=" &amp; $AH388 &amp; RIGHT( scriv!AE350, LEN(scriv!AE350) + 1 - FIND(",",scriv!AE350)),
  IF($Y$36&lt;&gt;"",LEFT( Y$36, FIND(",",Y$36)-1) &amp; "=" &amp; $AH388 &amp; RIGHT( Y$36, LEN(Y$36) + 1 - FIND(",",Y$36)),""))),
IF(scriv!N350&lt;&gt;"", LEFT( scriv!N350, FIND(",",scriv!N350)-1) &amp; "=" &amp; $AH388 &amp; RIGHT( scriv!N350, LEN(scriv!N350) + 1 - FIND(",",scriv!N350)),
LEFT( Y$37, FIND(",",Y$37)-1) &amp; "=" &amp; $AH388 &amp; RIGHT( Y$37, LEN(Y$37) + 1 - FIND(",",Y$37))))</f>
        <v>fadeOff=,0.6</v>
      </c>
      <c r="Z388" s="81" t="str">
        <f>IF($E388="",
( IF(scriv!AF350&lt;&gt;"", LEFT( scriv!AF350, FIND(",",scriv!AF350)-1) &amp; "=" &amp; $AH388 &amp; RIGHT( scriv!AF350, LEN(scriv!AF350) + 1 - FIND(",",scriv!AF350)),
  IF($Z$36&lt;&gt;"",LEFT( Z$36, FIND(",",Z$36)-1) &amp; "=" &amp; $AH388 &amp; RIGHT( Z$36, LEN(Z$36) + 1 - FIND(",",Z$36)),""))),
IF(scriv!O350&lt;&gt;"", LEFT( scriv!O350, FIND(",",scriv!O350)-1) &amp; "=" &amp; $AH388 &amp; RIGHT( scriv!O350, LEN(scriv!O350) + 1 - FIND(",",scriv!O350)),
LEFT( Z$37, FIND(",",Z$37)-1) &amp; "=" &amp; $AH388 &amp; RIGHT( Z$37, LEN(Z$37) + 1 - FIND(",",Z$37))))</f>
        <v>drawOpen=,1.2</v>
      </c>
      <c r="AA388" s="81" t="str">
        <f>IF($E388="",
( IF(scriv!AG350&lt;&gt;"", LEFT( scriv!AG350, FIND(",",scriv!AG350)-1) &amp; "=" &amp; $AH388 &amp; RIGHT( scriv!AG350, LEN(scriv!AG350) + 1 - FIND(",",scriv!AG350)),
  IF($AA$36&lt;&gt;"",LEFT( AA$36, FIND(",",AA$36)-1) &amp; "=" &amp; $AH388 &amp; RIGHT( AA$36, LEN(AA$36) + 1 - FIND(",",AA$36)),""))),
IF(scriv!P350&lt;&gt;"", LEFT( scriv!P350, FIND(",",scriv!P350)-1) &amp; "=" &amp; $AH388 &amp; RIGHT( scriv!P350, LEN(scriv!P350) + 1 - FIND(",",scriv!P350)),
LEFT( AA$37, FIND(",",AA$37)-1) &amp; "=" &amp; $AH388 &amp; RIGHT( AA$37, LEN(AA$37) + 1 - FIND(",",AA$37))))</f>
        <v>drawClose=,1.2</v>
      </c>
      <c r="AB388" s="167" t="str">
        <f t="shared" si="257"/>
        <v>noTitle</v>
      </c>
      <c r="AC388" s="167"/>
      <c r="AD388" s="45"/>
      <c r="AE388" s="168"/>
      <c r="AF388" s="169">
        <f>IF(D388="",scriv!B350,"")</f>
        <v>0</v>
      </c>
      <c r="AG388" s="170" t="str">
        <f t="shared" si="264"/>
        <v/>
      </c>
      <c r="AH388" s="169" t="str">
        <f t="shared" si="265"/>
        <v/>
      </c>
      <c r="AI388" s="169" t="str">
        <f t="shared" si="266"/>
        <v/>
      </c>
      <c r="AJ388" s="86">
        <f>ROUNDDOWN( (LEN(scriv!B350)+1) / 2, 0 )</f>
        <v>0</v>
      </c>
      <c r="AK388" s="82">
        <f t="shared" si="267"/>
        <v>0</v>
      </c>
      <c r="AL388" s="82" t="str">
        <f t="shared" si="268"/>
        <v>-</v>
      </c>
      <c r="AM388" s="82" t="str">
        <f t="shared" si="269"/>
        <v>-</v>
      </c>
      <c r="AN388" s="82" t="str">
        <f t="shared" si="270"/>
        <v>-</v>
      </c>
      <c r="AO388" s="82" t="str">
        <f t="shared" si="271"/>
        <v>-</v>
      </c>
      <c r="AP388" s="82" t="str">
        <f t="shared" si="272"/>
        <v>-</v>
      </c>
      <c r="AQ388" s="82" t="str">
        <f t="shared" si="273"/>
        <v>-</v>
      </c>
      <c r="AR388" s="82" t="str">
        <f t="shared" si="274"/>
        <v>-</v>
      </c>
      <c r="AT388" s="82">
        <f t="shared" si="275"/>
        <v>10</v>
      </c>
      <c r="AU388" s="82" t="str">
        <f ca="1">IF(    MAX(OFFSET(AL388,0,0,MATCH("-",AL388:AL$638,0))) = 0,"",
IFERROR(MAX(OFFSET(AL388,0,0,MATCH("-",AL388:AL$638,0))),""))</f>
        <v/>
      </c>
      <c r="AV388" s="82" t="str">
        <f ca="1">IF(    MAX(OFFSET(AM388,0,0,MATCH("-",AM388:AM$638,0))) = 0,"",
IFERROR(MAX(OFFSET(AM388,0,0,MATCH("-",AM388:AM$638,0))),""))</f>
        <v/>
      </c>
      <c r="AW388" s="82" t="str">
        <f ca="1">IF(    MAX(OFFSET(AN388,0,0,MATCH("-",AN388:AN$638,0))) = 0,"",
IFERROR(MAX(OFFSET(AN388,0,0,MATCH("-",AN388:AN$638,0))),""))</f>
        <v/>
      </c>
      <c r="AX388" s="82" t="str">
        <f ca="1">IF(    MAX(OFFSET(AO388,0,0,MATCH("-",AO388:AO$638,0))) = 0,"",
IFERROR(MAX(OFFSET(AO388,0,0,MATCH("-",AO388:AO$638,0))),""))</f>
        <v/>
      </c>
      <c r="AY388" s="82" t="str">
        <f ca="1">IF(    MAX(OFFSET(AP388,0,0,MATCH("-",AP388:AP$638,0))) = 0,"",
IFERROR(MAX(OFFSET(AP388,0,0,MATCH("-",AP388:AP$638,0))),""))</f>
        <v/>
      </c>
      <c r="AZ388" s="82" t="str">
        <f ca="1">IF(    MAX(OFFSET(AQ388,0,0,MATCH("-",AQ388:AQ$638,0))) = 0,"",
IFERROR(MAX(OFFSET(AQ388,0,0,MATCH("-",AQ388:AQ$638,0))),""))</f>
        <v/>
      </c>
      <c r="BA388" s="82" t="str">
        <f ca="1">IF(    MAX(OFFSET(AR388,0,0,MATCH("-",AR388:AR$638,0))) = 0,"",
IFERROR(MAX(OFFSET(AR388,0,0,MATCH("-",AR388:AR$638,0))),""))</f>
        <v/>
      </c>
      <c r="BB388" s="112">
        <f t="shared" ca="1" si="276"/>
        <v>-198</v>
      </c>
      <c r="BC388" s="111" t="str">
        <f t="shared" ca="1" si="277"/>
        <v>Radius</v>
      </c>
      <c r="BD388" s="112">
        <f t="shared" ca="1" si="278"/>
        <v>0</v>
      </c>
      <c r="BE388" s="111">
        <f t="shared" ca="1" si="279"/>
        <v>200</v>
      </c>
      <c r="BF388" s="113" t="e">
        <f t="shared" ca="1" si="280"/>
        <v>#VALUE!</v>
      </c>
      <c r="BG388" s="113" t="e">
        <f t="shared" ca="1" si="281"/>
        <v>#VALUE!</v>
      </c>
      <c r="BH388" s="112">
        <f t="shared" ca="1" si="282"/>
        <v>2000</v>
      </c>
      <c r="BI388" s="112">
        <f t="shared" ca="1" si="283"/>
        <v>200</v>
      </c>
      <c r="BJ388" s="157"/>
      <c r="BK388" s="157"/>
      <c r="BL388" s="158" t="str">
        <f>scriv!AI350</f>
        <v/>
      </c>
      <c r="BM388" s="157"/>
      <c r="BN388" s="157" t="str">
        <f t="shared" si="284"/>
        <v>node</v>
      </c>
      <c r="BO388" s="157"/>
      <c r="BP388" s="159">
        <f t="shared" ca="1" si="285"/>
        <v>0</v>
      </c>
      <c r="BQ388" s="159">
        <f t="shared" ca="1" si="286"/>
        <v>0</v>
      </c>
      <c r="BR388" s="159">
        <f t="shared" si="287"/>
        <v>1</v>
      </c>
      <c r="BS388" s="159" t="str">
        <f t="shared" si="288"/>
        <v>symbol</v>
      </c>
      <c r="BT388" s="157" t="str">
        <f ca="1">IF(scriv!V350&lt;&gt;"",scriv!V350,
IF(E388="",IFERROR(VLOOKUP(BL388,$AH$40:$BT$638,39,FALSE),$BT$36),
$BT$37))</f>
        <v>NodeSquare</v>
      </c>
      <c r="BU388" s="166">
        <f t="shared" ca="1" si="289"/>
        <v>2000</v>
      </c>
      <c r="BV388" s="166">
        <f t="shared" ca="1" si="290"/>
        <v>200</v>
      </c>
      <c r="BW388" s="166">
        <f t="shared" ca="1" si="291"/>
        <v>0</v>
      </c>
      <c r="BX388" s="166">
        <f t="shared" ca="1" si="292"/>
        <v>0</v>
      </c>
      <c r="BY388" s="180" t="str">
        <f t="shared" si="293"/>
        <v/>
      </c>
      <c r="BZ388" s="180" t="str">
        <f t="shared" si="294"/>
        <v/>
      </c>
      <c r="CA388" s="81" t="str">
        <f>IF(scriv!E350&lt;&gt;"",scriv!E350,"")</f>
        <v/>
      </c>
      <c r="CB388" s="82">
        <f t="shared" si="259"/>
        <v>0</v>
      </c>
      <c r="CC388" s="82">
        <f t="shared" si="295"/>
        <v>0</v>
      </c>
      <c r="CD388" s="82" t="str">
        <f t="shared" si="296"/>
        <v>-</v>
      </c>
      <c r="CE388" s="82" t="str">
        <f t="shared" si="297"/>
        <v>-</v>
      </c>
      <c r="CF388" s="82" t="str">
        <f t="shared" si="298"/>
        <v>-</v>
      </c>
      <c r="CG388" s="82" t="str">
        <f t="shared" si="299"/>
        <v>-</v>
      </c>
      <c r="CH388" s="82" t="str">
        <f t="shared" si="300"/>
        <v>-</v>
      </c>
      <c r="CI388" s="82" t="str">
        <f t="shared" si="301"/>
        <v>-</v>
      </c>
      <c r="CJ388" s="82" t="str">
        <f t="shared" si="302"/>
        <v>-</v>
      </c>
      <c r="CK388" s="82" t="str">
        <f t="shared" si="303"/>
        <v>-</v>
      </c>
    </row>
    <row r="389" spans="1:89" s="82" customFormat="1" ht="18" customHeight="1">
      <c r="A389" s="81" t="str">
        <f>scriv!AH351</f>
        <v/>
      </c>
      <c r="B389" s="81" t="str">
        <f>IF(scriv!D351&lt;&gt;"",scriv!D351,"")</f>
        <v/>
      </c>
      <c r="C389" s="81" t="str">
        <f>IF( scriv!AL351&lt;&gt;"", IF(D389&lt;&gt;"","connection ","")&amp;scriv!AL351,IF(D389&lt;&gt;"","connection",""))</f>
        <v/>
      </c>
      <c r="D389" s="82" t="str">
        <f>scriv!AJ351</f>
        <v/>
      </c>
      <c r="E389" s="82" t="str">
        <f>scriv!AK351</f>
        <v/>
      </c>
      <c r="F389" s="156">
        <f>ROW()</f>
        <v>389</v>
      </c>
      <c r="I389" s="81" t="str">
        <f>IF(scriv!AA351&lt;&gt;"",scriv!AA351,J389)</f>
        <v/>
      </c>
      <c r="J389" s="81" t="str">
        <f>IF(scriv!AB351&lt;&gt;"",scriv!AB351,"")</f>
        <v/>
      </c>
      <c r="K389" s="82" t="str">
        <f t="shared" si="260"/>
        <v>none</v>
      </c>
      <c r="L389" s="82" t="str">
        <f t="shared" si="261"/>
        <v>+++&amp;speakTT=</v>
      </c>
      <c r="M389" s="82" t="str">
        <f t="shared" si="258"/>
        <v>OpenClose</v>
      </c>
      <c r="N389" s="82" t="str">
        <f t="shared" si="262"/>
        <v/>
      </c>
      <c r="O389" s="119" t="str">
        <f t="shared" si="263"/>
        <v/>
      </c>
      <c r="P389" s="81" t="str">
        <f>IF(scriv!I351&lt;&gt;"",scriv!I351,"")</f>
        <v/>
      </c>
      <c r="Q389" s="81" t="str">
        <f>IF(scriv!J351&lt;&gt;"",scriv!J351,"")</f>
        <v/>
      </c>
      <c r="R389" s="81">
        <f>IF(scriv!K351&lt;&gt;"",scriv!K351,
IF(I389&lt;&gt;"",1,$R$36))</f>
        <v>0</v>
      </c>
      <c r="S389" s="81" t="str">
        <f>IF(scriv!L351&lt;&gt;"",scriv!L351,
IF(scriv!AB351&lt;&gt;"",$S$36,"none"))</f>
        <v>none</v>
      </c>
      <c r="T389" s="81" t="str">
        <f>IF(scriv!Q351&lt;&gt;"",scriv!Q351,"")</f>
        <v/>
      </c>
      <c r="U389" s="81" t="str">
        <f>IF(scriv!R351&lt;&gt;"",scriv!R351,"")</f>
        <v/>
      </c>
      <c r="V389" s="81" t="str">
        <f>IF(scriv!S351&lt;&gt;"",scriv!S351,"")</f>
        <v/>
      </c>
      <c r="W389" s="81" t="str">
        <f>IF(scriv!T351&lt;&gt;"",scriv!T351,"")</f>
        <v/>
      </c>
      <c r="X389" s="81" t="str">
        <f>IF($E389="",
( IF(scriv!AD351&lt;&gt;"", LEFT( scriv!AD351, FIND(",",scriv!AD351)-1) &amp; "=" &amp; $AH389 &amp; RIGHT( scriv!AD351, LEN(scriv!AD351) + 1 - FIND(",",scriv!AD351)),
  IF($X$36&lt;&gt;"",LEFT( X$36, FIND(",",X$36)-1) &amp; "=" &amp; $AH389 &amp; RIGHT( X$36, LEN(X$36) + 1 - FIND(",",X$36)),""))),
IF(scriv!M351&lt;&gt;"", LEFT( scriv!M351, FIND(",",scriv!M351)-1) &amp; "=" &amp; $AH389 &amp; RIGHT( scriv!M351, LEN(scriv!M351) + 1 - FIND(",",scriv!M351)),
LEFT( X$37, FIND(",",X$37)-1) &amp; "=" &amp; $AH389 &amp; RIGHT( X$37, LEN(X$37) + 1 - FIND(",",X$37))))</f>
        <v>fadeOn=,0.6</v>
      </c>
      <c r="Y389" s="81" t="str">
        <f>IF($E389="",
( IF(scriv!AE351&lt;&gt;"", LEFT( scriv!AE351, FIND(",",scriv!AE351)-1) &amp; "=" &amp; $AH389 &amp; RIGHT( scriv!AE351, LEN(scriv!AE351) + 1 - FIND(",",scriv!AE351)),
  IF($Y$36&lt;&gt;"",LEFT( Y$36, FIND(",",Y$36)-1) &amp; "=" &amp; $AH389 &amp; RIGHT( Y$36, LEN(Y$36) + 1 - FIND(",",Y$36)),""))),
IF(scriv!N351&lt;&gt;"", LEFT( scriv!N351, FIND(",",scriv!N351)-1) &amp; "=" &amp; $AH389 &amp; RIGHT( scriv!N351, LEN(scriv!N351) + 1 - FIND(",",scriv!N351)),
LEFT( Y$37, FIND(",",Y$37)-1) &amp; "=" &amp; $AH389 &amp; RIGHT( Y$37, LEN(Y$37) + 1 - FIND(",",Y$37))))</f>
        <v>fadeOff=,0.6</v>
      </c>
      <c r="Z389" s="81" t="str">
        <f>IF($E389="",
( IF(scriv!AF351&lt;&gt;"", LEFT( scriv!AF351, FIND(",",scriv!AF351)-1) &amp; "=" &amp; $AH389 &amp; RIGHT( scriv!AF351, LEN(scriv!AF351) + 1 - FIND(",",scriv!AF351)),
  IF($Z$36&lt;&gt;"",LEFT( Z$36, FIND(",",Z$36)-1) &amp; "=" &amp; $AH389 &amp; RIGHT( Z$36, LEN(Z$36) + 1 - FIND(",",Z$36)),""))),
IF(scriv!O351&lt;&gt;"", LEFT( scriv!O351, FIND(",",scriv!O351)-1) &amp; "=" &amp; $AH389 &amp; RIGHT( scriv!O351, LEN(scriv!O351) + 1 - FIND(",",scriv!O351)),
LEFT( Z$37, FIND(",",Z$37)-1) &amp; "=" &amp; $AH389 &amp; RIGHT( Z$37, LEN(Z$37) + 1 - FIND(",",Z$37))))</f>
        <v>drawOpen=,1.2</v>
      </c>
      <c r="AA389" s="81" t="str">
        <f>IF($E389="",
( IF(scriv!AG351&lt;&gt;"", LEFT( scriv!AG351, FIND(",",scriv!AG351)-1) &amp; "=" &amp; $AH389 &amp; RIGHT( scriv!AG351, LEN(scriv!AG351) + 1 - FIND(",",scriv!AG351)),
  IF($AA$36&lt;&gt;"",LEFT( AA$36, FIND(",",AA$36)-1) &amp; "=" &amp; $AH389 &amp; RIGHT( AA$36, LEN(AA$36) + 1 - FIND(",",AA$36)),""))),
IF(scriv!P351&lt;&gt;"", LEFT( scriv!P351, FIND(",",scriv!P351)-1) &amp; "=" &amp; $AH389 &amp; RIGHT( scriv!P351, LEN(scriv!P351) + 1 - FIND(",",scriv!P351)),
LEFT( AA$37, FIND(",",AA$37)-1) &amp; "=" &amp; $AH389 &amp; RIGHT( AA$37, LEN(AA$37) + 1 - FIND(",",AA$37))))</f>
        <v>drawClose=,1.2</v>
      </c>
      <c r="AB389" s="167" t="str">
        <f t="shared" si="257"/>
        <v>noTitle</v>
      </c>
      <c r="AC389" s="167"/>
      <c r="AD389" s="45"/>
      <c r="AE389" s="168"/>
      <c r="AF389" s="169">
        <f>IF(D389="",scriv!B351,"")</f>
        <v>0</v>
      </c>
      <c r="AG389" s="170" t="str">
        <f t="shared" si="264"/>
        <v/>
      </c>
      <c r="AH389" s="169" t="str">
        <f t="shared" si="265"/>
        <v/>
      </c>
      <c r="AI389" s="169" t="str">
        <f t="shared" si="266"/>
        <v/>
      </c>
      <c r="AJ389" s="86">
        <f>ROUNDDOWN( (LEN(scriv!B351)+1) / 2, 0 )</f>
        <v>0</v>
      </c>
      <c r="AK389" s="82">
        <f t="shared" si="267"/>
        <v>0</v>
      </c>
      <c r="AL389" s="82" t="str">
        <f t="shared" si="268"/>
        <v>-</v>
      </c>
      <c r="AM389" s="82" t="str">
        <f t="shared" si="269"/>
        <v>-</v>
      </c>
      <c r="AN389" s="82" t="str">
        <f t="shared" si="270"/>
        <v>-</v>
      </c>
      <c r="AO389" s="82" t="str">
        <f t="shared" si="271"/>
        <v>-</v>
      </c>
      <c r="AP389" s="82" t="str">
        <f t="shared" si="272"/>
        <v>-</v>
      </c>
      <c r="AQ389" s="82" t="str">
        <f t="shared" si="273"/>
        <v>-</v>
      </c>
      <c r="AR389" s="82" t="str">
        <f t="shared" si="274"/>
        <v>-</v>
      </c>
      <c r="AT389" s="82">
        <f t="shared" si="275"/>
        <v>10</v>
      </c>
      <c r="AU389" s="82" t="str">
        <f ca="1">IF(    MAX(OFFSET(AL389,0,0,MATCH("-",AL389:AL$638,0))) = 0,"",
IFERROR(MAX(OFFSET(AL389,0,0,MATCH("-",AL389:AL$638,0))),""))</f>
        <v/>
      </c>
      <c r="AV389" s="82" t="str">
        <f ca="1">IF(    MAX(OFFSET(AM389,0,0,MATCH("-",AM389:AM$638,0))) = 0,"",
IFERROR(MAX(OFFSET(AM389,0,0,MATCH("-",AM389:AM$638,0))),""))</f>
        <v/>
      </c>
      <c r="AW389" s="82" t="str">
        <f ca="1">IF(    MAX(OFFSET(AN389,0,0,MATCH("-",AN389:AN$638,0))) = 0,"",
IFERROR(MAX(OFFSET(AN389,0,0,MATCH("-",AN389:AN$638,0))),""))</f>
        <v/>
      </c>
      <c r="AX389" s="82" t="str">
        <f ca="1">IF(    MAX(OFFSET(AO389,0,0,MATCH("-",AO389:AO$638,0))) = 0,"",
IFERROR(MAX(OFFSET(AO389,0,0,MATCH("-",AO389:AO$638,0))),""))</f>
        <v/>
      </c>
      <c r="AY389" s="82" t="str">
        <f ca="1">IF(    MAX(OFFSET(AP389,0,0,MATCH("-",AP389:AP$638,0))) = 0,"",
IFERROR(MAX(OFFSET(AP389,0,0,MATCH("-",AP389:AP$638,0))),""))</f>
        <v/>
      </c>
      <c r="AZ389" s="82" t="str">
        <f ca="1">IF(    MAX(OFFSET(AQ389,0,0,MATCH("-",AQ389:AQ$638,0))) = 0,"",
IFERROR(MAX(OFFSET(AQ389,0,0,MATCH("-",AQ389:AQ$638,0))),""))</f>
        <v/>
      </c>
      <c r="BA389" s="82" t="str">
        <f ca="1">IF(    MAX(OFFSET(AR389,0,0,MATCH("-",AR389:AR$638,0))) = 0,"",
IFERROR(MAX(OFFSET(AR389,0,0,MATCH("-",AR389:AR$638,0))),""))</f>
        <v/>
      </c>
      <c r="BB389" s="112">
        <f t="shared" ca="1" si="276"/>
        <v>-198</v>
      </c>
      <c r="BC389" s="111" t="str">
        <f t="shared" ca="1" si="277"/>
        <v>Radius</v>
      </c>
      <c r="BD389" s="112">
        <f t="shared" ca="1" si="278"/>
        <v>0</v>
      </c>
      <c r="BE389" s="111">
        <f t="shared" ca="1" si="279"/>
        <v>200</v>
      </c>
      <c r="BF389" s="113" t="e">
        <f t="shared" ca="1" si="280"/>
        <v>#VALUE!</v>
      </c>
      <c r="BG389" s="113" t="e">
        <f t="shared" ca="1" si="281"/>
        <v>#VALUE!</v>
      </c>
      <c r="BH389" s="112">
        <f t="shared" ca="1" si="282"/>
        <v>2000</v>
      </c>
      <c r="BI389" s="112">
        <f t="shared" ca="1" si="283"/>
        <v>200</v>
      </c>
      <c r="BJ389" s="157"/>
      <c r="BK389" s="157"/>
      <c r="BL389" s="158" t="str">
        <f>scriv!AI351</f>
        <v/>
      </c>
      <c r="BM389" s="157"/>
      <c r="BN389" s="157" t="str">
        <f t="shared" si="284"/>
        <v>node</v>
      </c>
      <c r="BO389" s="157"/>
      <c r="BP389" s="159">
        <f t="shared" ca="1" si="285"/>
        <v>0</v>
      </c>
      <c r="BQ389" s="159">
        <f t="shared" ca="1" si="286"/>
        <v>0</v>
      </c>
      <c r="BR389" s="159">
        <f t="shared" si="287"/>
        <v>1</v>
      </c>
      <c r="BS389" s="159" t="str">
        <f t="shared" si="288"/>
        <v>symbol</v>
      </c>
      <c r="BT389" s="157" t="str">
        <f ca="1">IF(scriv!V351&lt;&gt;"",scriv!V351,
IF(E389="",IFERROR(VLOOKUP(BL389,$AH$40:$BT$638,39,FALSE),$BT$36),
$BT$37))</f>
        <v>NodeSquare</v>
      </c>
      <c r="BU389" s="166">
        <f t="shared" ca="1" si="289"/>
        <v>2000</v>
      </c>
      <c r="BV389" s="166">
        <f t="shared" ca="1" si="290"/>
        <v>200</v>
      </c>
      <c r="BW389" s="166">
        <f t="shared" ca="1" si="291"/>
        <v>0</v>
      </c>
      <c r="BX389" s="166">
        <f t="shared" ca="1" si="292"/>
        <v>0</v>
      </c>
      <c r="BY389" s="180" t="str">
        <f t="shared" si="293"/>
        <v/>
      </c>
      <c r="BZ389" s="180" t="str">
        <f t="shared" si="294"/>
        <v/>
      </c>
      <c r="CA389" s="81" t="str">
        <f>IF(scriv!E351&lt;&gt;"",scriv!E351,"")</f>
        <v/>
      </c>
      <c r="CB389" s="82">
        <f t="shared" si="259"/>
        <v>0</v>
      </c>
      <c r="CC389" s="82">
        <f t="shared" si="295"/>
        <v>0</v>
      </c>
      <c r="CD389" s="82" t="str">
        <f t="shared" si="296"/>
        <v>-</v>
      </c>
      <c r="CE389" s="82" t="str">
        <f t="shared" si="297"/>
        <v>-</v>
      </c>
      <c r="CF389" s="82" t="str">
        <f t="shared" si="298"/>
        <v>-</v>
      </c>
      <c r="CG389" s="82" t="str">
        <f t="shared" si="299"/>
        <v>-</v>
      </c>
      <c r="CH389" s="82" t="str">
        <f t="shared" si="300"/>
        <v>-</v>
      </c>
      <c r="CI389" s="82" t="str">
        <f t="shared" si="301"/>
        <v>-</v>
      </c>
      <c r="CJ389" s="82" t="str">
        <f t="shared" si="302"/>
        <v>-</v>
      </c>
      <c r="CK389" s="82" t="str">
        <f t="shared" si="303"/>
        <v>-</v>
      </c>
    </row>
    <row r="390" spans="1:89" s="82" customFormat="1" ht="18" customHeight="1">
      <c r="A390" s="81" t="str">
        <f>scriv!AH352</f>
        <v/>
      </c>
      <c r="B390" s="81" t="str">
        <f>IF(scriv!D352&lt;&gt;"",scriv!D352,"")</f>
        <v/>
      </c>
      <c r="C390" s="81" t="str">
        <f>IF( scriv!AL352&lt;&gt;"", IF(D390&lt;&gt;"","connection ","")&amp;scriv!AL352,IF(D390&lt;&gt;"","connection",""))</f>
        <v/>
      </c>
      <c r="D390" s="82" t="str">
        <f>scriv!AJ352</f>
        <v/>
      </c>
      <c r="E390" s="82" t="str">
        <f>scriv!AK352</f>
        <v/>
      </c>
      <c r="F390" s="156">
        <f>ROW()</f>
        <v>390</v>
      </c>
      <c r="I390" s="81" t="str">
        <f>IF(scriv!AA352&lt;&gt;"",scriv!AA352,J390)</f>
        <v/>
      </c>
      <c r="J390" s="81" t="str">
        <f>IF(scriv!AB352&lt;&gt;"",scriv!AB352,"")</f>
        <v/>
      </c>
      <c r="K390" s="82" t="str">
        <f t="shared" si="260"/>
        <v>none</v>
      </c>
      <c r="L390" s="82" t="str">
        <f t="shared" si="261"/>
        <v>+++&amp;speakTT=</v>
      </c>
      <c r="M390" s="82" t="str">
        <f t="shared" si="258"/>
        <v>OpenClose</v>
      </c>
      <c r="N390" s="82" t="str">
        <f t="shared" si="262"/>
        <v/>
      </c>
      <c r="O390" s="119" t="str">
        <f t="shared" si="263"/>
        <v/>
      </c>
      <c r="P390" s="81" t="str">
        <f>IF(scriv!I352&lt;&gt;"",scriv!I352,"")</f>
        <v/>
      </c>
      <c r="Q390" s="81" t="str">
        <f>IF(scriv!J352&lt;&gt;"",scriv!J352,"")</f>
        <v/>
      </c>
      <c r="R390" s="81">
        <f>IF(scriv!K352&lt;&gt;"",scriv!K352,
IF(I390&lt;&gt;"",1,$R$36))</f>
        <v>0</v>
      </c>
      <c r="S390" s="81" t="str">
        <f>IF(scriv!L352&lt;&gt;"",scriv!L352,
IF(scriv!AB352&lt;&gt;"",$S$36,"none"))</f>
        <v>none</v>
      </c>
      <c r="T390" s="81" t="str">
        <f>IF(scriv!Q352&lt;&gt;"",scriv!Q352,"")</f>
        <v/>
      </c>
      <c r="U390" s="81" t="str">
        <f>IF(scriv!R352&lt;&gt;"",scriv!R352,"")</f>
        <v/>
      </c>
      <c r="V390" s="81" t="str">
        <f>IF(scriv!S352&lt;&gt;"",scriv!S352,"")</f>
        <v/>
      </c>
      <c r="W390" s="81" t="str">
        <f>IF(scriv!T352&lt;&gt;"",scriv!T352,"")</f>
        <v/>
      </c>
      <c r="X390" s="81" t="str">
        <f>IF($E390="",
( IF(scriv!AD352&lt;&gt;"", LEFT( scriv!AD352, FIND(",",scriv!AD352)-1) &amp; "=" &amp; $AH390 &amp; RIGHT( scriv!AD352, LEN(scriv!AD352) + 1 - FIND(",",scriv!AD352)),
  IF($X$36&lt;&gt;"",LEFT( X$36, FIND(",",X$36)-1) &amp; "=" &amp; $AH390 &amp; RIGHT( X$36, LEN(X$36) + 1 - FIND(",",X$36)),""))),
IF(scriv!M352&lt;&gt;"", LEFT( scriv!M352, FIND(",",scriv!M352)-1) &amp; "=" &amp; $AH390 &amp; RIGHT( scriv!M352, LEN(scriv!M352) + 1 - FIND(",",scriv!M352)),
LEFT( X$37, FIND(",",X$37)-1) &amp; "=" &amp; $AH390 &amp; RIGHT( X$37, LEN(X$37) + 1 - FIND(",",X$37))))</f>
        <v>fadeOn=,0.6</v>
      </c>
      <c r="Y390" s="81" t="str">
        <f>IF($E390="",
( IF(scriv!AE352&lt;&gt;"", LEFT( scriv!AE352, FIND(",",scriv!AE352)-1) &amp; "=" &amp; $AH390 &amp; RIGHT( scriv!AE352, LEN(scriv!AE352) + 1 - FIND(",",scriv!AE352)),
  IF($Y$36&lt;&gt;"",LEFT( Y$36, FIND(",",Y$36)-1) &amp; "=" &amp; $AH390 &amp; RIGHT( Y$36, LEN(Y$36) + 1 - FIND(",",Y$36)),""))),
IF(scriv!N352&lt;&gt;"", LEFT( scriv!N352, FIND(",",scriv!N352)-1) &amp; "=" &amp; $AH390 &amp; RIGHT( scriv!N352, LEN(scriv!N352) + 1 - FIND(",",scriv!N352)),
LEFT( Y$37, FIND(",",Y$37)-1) &amp; "=" &amp; $AH390 &amp; RIGHT( Y$37, LEN(Y$37) + 1 - FIND(",",Y$37))))</f>
        <v>fadeOff=,0.6</v>
      </c>
      <c r="Z390" s="81" t="str">
        <f>IF($E390="",
( IF(scriv!AF352&lt;&gt;"", LEFT( scriv!AF352, FIND(",",scriv!AF352)-1) &amp; "=" &amp; $AH390 &amp; RIGHT( scriv!AF352, LEN(scriv!AF352) + 1 - FIND(",",scriv!AF352)),
  IF($Z$36&lt;&gt;"",LEFT( Z$36, FIND(",",Z$36)-1) &amp; "=" &amp; $AH390 &amp; RIGHT( Z$36, LEN(Z$36) + 1 - FIND(",",Z$36)),""))),
IF(scriv!O352&lt;&gt;"", LEFT( scriv!O352, FIND(",",scriv!O352)-1) &amp; "=" &amp; $AH390 &amp; RIGHT( scriv!O352, LEN(scriv!O352) + 1 - FIND(",",scriv!O352)),
LEFT( Z$37, FIND(",",Z$37)-1) &amp; "=" &amp; $AH390 &amp; RIGHT( Z$37, LEN(Z$37) + 1 - FIND(",",Z$37))))</f>
        <v>drawOpen=,1.2</v>
      </c>
      <c r="AA390" s="81" t="str">
        <f>IF($E390="",
( IF(scriv!AG352&lt;&gt;"", LEFT( scriv!AG352, FIND(",",scriv!AG352)-1) &amp; "=" &amp; $AH390 &amp; RIGHT( scriv!AG352, LEN(scriv!AG352) + 1 - FIND(",",scriv!AG352)),
  IF($AA$36&lt;&gt;"",LEFT( AA$36, FIND(",",AA$36)-1) &amp; "=" &amp; $AH390 &amp; RIGHT( AA$36, LEN(AA$36) + 1 - FIND(",",AA$36)),""))),
IF(scriv!P352&lt;&gt;"", LEFT( scriv!P352, FIND(",",scriv!P352)-1) &amp; "=" &amp; $AH390 &amp; RIGHT( scriv!P352, LEN(scriv!P352) + 1 - FIND(",",scriv!P352)),
LEFT( AA$37, FIND(",",AA$37)-1) &amp; "=" &amp; $AH390 &amp; RIGHT( AA$37, LEN(AA$37) + 1 - FIND(",",AA$37))))</f>
        <v>drawClose=,1.2</v>
      </c>
      <c r="AB390" s="167" t="str">
        <f t="shared" si="257"/>
        <v>noTitle</v>
      </c>
      <c r="AC390" s="167"/>
      <c r="AD390" s="45"/>
      <c r="AE390" s="168"/>
      <c r="AF390" s="169">
        <f>IF(D390="",scriv!B352,"")</f>
        <v>0</v>
      </c>
      <c r="AG390" s="170" t="str">
        <f t="shared" si="264"/>
        <v/>
      </c>
      <c r="AH390" s="169" t="str">
        <f t="shared" si="265"/>
        <v/>
      </c>
      <c r="AI390" s="169" t="str">
        <f t="shared" si="266"/>
        <v/>
      </c>
      <c r="AJ390" s="86">
        <f>ROUNDDOWN( (LEN(scriv!B352)+1) / 2, 0 )</f>
        <v>0</v>
      </c>
      <c r="AK390" s="82">
        <f t="shared" si="267"/>
        <v>0</v>
      </c>
      <c r="AL390" s="82" t="str">
        <f t="shared" si="268"/>
        <v>-</v>
      </c>
      <c r="AM390" s="82" t="str">
        <f t="shared" si="269"/>
        <v>-</v>
      </c>
      <c r="AN390" s="82" t="str">
        <f t="shared" si="270"/>
        <v>-</v>
      </c>
      <c r="AO390" s="82" t="str">
        <f t="shared" si="271"/>
        <v>-</v>
      </c>
      <c r="AP390" s="82" t="str">
        <f t="shared" si="272"/>
        <v>-</v>
      </c>
      <c r="AQ390" s="82" t="str">
        <f t="shared" si="273"/>
        <v>-</v>
      </c>
      <c r="AR390" s="82" t="str">
        <f t="shared" si="274"/>
        <v>-</v>
      </c>
      <c r="AT390" s="82">
        <f t="shared" si="275"/>
        <v>10</v>
      </c>
      <c r="AU390" s="82" t="str">
        <f ca="1">IF(    MAX(OFFSET(AL390,0,0,MATCH("-",AL390:AL$638,0))) = 0,"",
IFERROR(MAX(OFFSET(AL390,0,0,MATCH("-",AL390:AL$638,0))),""))</f>
        <v/>
      </c>
      <c r="AV390" s="82" t="str">
        <f ca="1">IF(    MAX(OFFSET(AM390,0,0,MATCH("-",AM390:AM$638,0))) = 0,"",
IFERROR(MAX(OFFSET(AM390,0,0,MATCH("-",AM390:AM$638,0))),""))</f>
        <v/>
      </c>
      <c r="AW390" s="82" t="str">
        <f ca="1">IF(    MAX(OFFSET(AN390,0,0,MATCH("-",AN390:AN$638,0))) = 0,"",
IFERROR(MAX(OFFSET(AN390,0,0,MATCH("-",AN390:AN$638,0))),""))</f>
        <v/>
      </c>
      <c r="AX390" s="82" t="str">
        <f ca="1">IF(    MAX(OFFSET(AO390,0,0,MATCH("-",AO390:AO$638,0))) = 0,"",
IFERROR(MAX(OFFSET(AO390,0,0,MATCH("-",AO390:AO$638,0))),""))</f>
        <v/>
      </c>
      <c r="AY390" s="82" t="str">
        <f ca="1">IF(    MAX(OFFSET(AP390,0,0,MATCH("-",AP390:AP$638,0))) = 0,"",
IFERROR(MAX(OFFSET(AP390,0,0,MATCH("-",AP390:AP$638,0))),""))</f>
        <v/>
      </c>
      <c r="AZ390" s="82" t="str">
        <f ca="1">IF(    MAX(OFFSET(AQ390,0,0,MATCH("-",AQ390:AQ$638,0))) = 0,"",
IFERROR(MAX(OFFSET(AQ390,0,0,MATCH("-",AQ390:AQ$638,0))),""))</f>
        <v/>
      </c>
      <c r="BA390" s="82" t="str">
        <f ca="1">IF(    MAX(OFFSET(AR390,0,0,MATCH("-",AR390:AR$638,0))) = 0,"",
IFERROR(MAX(OFFSET(AR390,0,0,MATCH("-",AR390:AR$638,0))),""))</f>
        <v/>
      </c>
      <c r="BB390" s="112">
        <f t="shared" ca="1" si="276"/>
        <v>-198</v>
      </c>
      <c r="BC390" s="111" t="str">
        <f t="shared" ca="1" si="277"/>
        <v>Radius</v>
      </c>
      <c r="BD390" s="112">
        <f t="shared" ca="1" si="278"/>
        <v>0</v>
      </c>
      <c r="BE390" s="111">
        <f t="shared" ca="1" si="279"/>
        <v>200</v>
      </c>
      <c r="BF390" s="113" t="e">
        <f t="shared" ca="1" si="280"/>
        <v>#VALUE!</v>
      </c>
      <c r="BG390" s="113" t="e">
        <f t="shared" ca="1" si="281"/>
        <v>#VALUE!</v>
      </c>
      <c r="BH390" s="112">
        <f t="shared" ca="1" si="282"/>
        <v>2000</v>
      </c>
      <c r="BI390" s="112">
        <f t="shared" ca="1" si="283"/>
        <v>200</v>
      </c>
      <c r="BJ390" s="157"/>
      <c r="BK390" s="157"/>
      <c r="BL390" s="158" t="str">
        <f>scriv!AI352</f>
        <v/>
      </c>
      <c r="BM390" s="157"/>
      <c r="BN390" s="157" t="str">
        <f t="shared" si="284"/>
        <v>node</v>
      </c>
      <c r="BO390" s="157"/>
      <c r="BP390" s="159">
        <f t="shared" ca="1" si="285"/>
        <v>0</v>
      </c>
      <c r="BQ390" s="159">
        <f t="shared" ca="1" si="286"/>
        <v>0</v>
      </c>
      <c r="BR390" s="159">
        <f t="shared" si="287"/>
        <v>1</v>
      </c>
      <c r="BS390" s="159" t="str">
        <f t="shared" si="288"/>
        <v>symbol</v>
      </c>
      <c r="BT390" s="157" t="str">
        <f ca="1">IF(scriv!V352&lt;&gt;"",scriv!V352,
IF(E390="",IFERROR(VLOOKUP(BL390,$AH$40:$BT$638,39,FALSE),$BT$36),
$BT$37))</f>
        <v>NodeSquare</v>
      </c>
      <c r="BU390" s="166">
        <f t="shared" ca="1" si="289"/>
        <v>2000</v>
      </c>
      <c r="BV390" s="166">
        <f t="shared" ca="1" si="290"/>
        <v>200</v>
      </c>
      <c r="BW390" s="166">
        <f t="shared" ca="1" si="291"/>
        <v>0</v>
      </c>
      <c r="BX390" s="166">
        <f t="shared" ca="1" si="292"/>
        <v>0</v>
      </c>
      <c r="BY390" s="180" t="str">
        <f t="shared" si="293"/>
        <v/>
      </c>
      <c r="BZ390" s="180" t="str">
        <f t="shared" si="294"/>
        <v/>
      </c>
      <c r="CA390" s="81" t="str">
        <f>IF(scriv!E352&lt;&gt;"",scriv!E352,"")</f>
        <v/>
      </c>
      <c r="CB390" s="82">
        <f t="shared" si="259"/>
        <v>0</v>
      </c>
      <c r="CC390" s="82">
        <f t="shared" si="295"/>
        <v>0</v>
      </c>
      <c r="CD390" s="82" t="str">
        <f t="shared" si="296"/>
        <v>-</v>
      </c>
      <c r="CE390" s="82" t="str">
        <f t="shared" si="297"/>
        <v>-</v>
      </c>
      <c r="CF390" s="82" t="str">
        <f t="shared" si="298"/>
        <v>-</v>
      </c>
      <c r="CG390" s="82" t="str">
        <f t="shared" si="299"/>
        <v>-</v>
      </c>
      <c r="CH390" s="82" t="str">
        <f t="shared" si="300"/>
        <v>-</v>
      </c>
      <c r="CI390" s="82" t="str">
        <f t="shared" si="301"/>
        <v>-</v>
      </c>
      <c r="CJ390" s="82" t="str">
        <f t="shared" si="302"/>
        <v>-</v>
      </c>
      <c r="CK390" s="82" t="str">
        <f t="shared" si="303"/>
        <v>-</v>
      </c>
    </row>
    <row r="391" spans="1:89" s="82" customFormat="1" ht="18" customHeight="1">
      <c r="A391" s="81" t="str">
        <f>scriv!AH353</f>
        <v/>
      </c>
      <c r="B391" s="81" t="str">
        <f>IF(scriv!D353&lt;&gt;"",scriv!D353,"")</f>
        <v/>
      </c>
      <c r="C391" s="81" t="str">
        <f>IF( scriv!AL353&lt;&gt;"", IF(D391&lt;&gt;"","connection ","")&amp;scriv!AL353,IF(D391&lt;&gt;"","connection",""))</f>
        <v/>
      </c>
      <c r="D391" s="82" t="str">
        <f>scriv!AJ353</f>
        <v/>
      </c>
      <c r="E391" s="82" t="str">
        <f>scriv!AK353</f>
        <v/>
      </c>
      <c r="F391" s="156">
        <f>ROW()</f>
        <v>391</v>
      </c>
      <c r="I391" s="81" t="str">
        <f>IF(scriv!AA353&lt;&gt;"",scriv!AA353,J391)</f>
        <v/>
      </c>
      <c r="J391" s="81" t="str">
        <f>IF(scriv!AB353&lt;&gt;"",scriv!AB353,"")</f>
        <v/>
      </c>
      <c r="K391" s="82" t="str">
        <f t="shared" si="260"/>
        <v>none</v>
      </c>
      <c r="L391" s="82" t="str">
        <f t="shared" si="261"/>
        <v>+++&amp;speakTT=</v>
      </c>
      <c r="M391" s="82" t="str">
        <f t="shared" si="258"/>
        <v>OpenClose</v>
      </c>
      <c r="N391" s="82" t="str">
        <f t="shared" si="262"/>
        <v/>
      </c>
      <c r="O391" s="119" t="str">
        <f t="shared" si="263"/>
        <v/>
      </c>
      <c r="P391" s="81" t="str">
        <f>IF(scriv!I353&lt;&gt;"",scriv!I353,"")</f>
        <v/>
      </c>
      <c r="Q391" s="81" t="str">
        <f>IF(scriv!J353&lt;&gt;"",scriv!J353,"")</f>
        <v/>
      </c>
      <c r="R391" s="81">
        <f>IF(scriv!K353&lt;&gt;"",scriv!K353,
IF(I391&lt;&gt;"",1,$R$36))</f>
        <v>0</v>
      </c>
      <c r="S391" s="81" t="str">
        <f>IF(scriv!L353&lt;&gt;"",scriv!L353,
IF(scriv!AB353&lt;&gt;"",$S$36,"none"))</f>
        <v>none</v>
      </c>
      <c r="T391" s="81" t="str">
        <f>IF(scriv!Q353&lt;&gt;"",scriv!Q353,"")</f>
        <v/>
      </c>
      <c r="U391" s="81" t="str">
        <f>IF(scriv!R353&lt;&gt;"",scriv!R353,"")</f>
        <v/>
      </c>
      <c r="V391" s="81" t="str">
        <f>IF(scriv!S353&lt;&gt;"",scriv!S353,"")</f>
        <v/>
      </c>
      <c r="W391" s="81" t="str">
        <f>IF(scriv!T353&lt;&gt;"",scriv!T353,"")</f>
        <v/>
      </c>
      <c r="X391" s="81" t="str">
        <f>IF($E391="",
( IF(scriv!AD353&lt;&gt;"", LEFT( scriv!AD353, FIND(",",scriv!AD353)-1) &amp; "=" &amp; $AH391 &amp; RIGHT( scriv!AD353, LEN(scriv!AD353) + 1 - FIND(",",scriv!AD353)),
  IF($X$36&lt;&gt;"",LEFT( X$36, FIND(",",X$36)-1) &amp; "=" &amp; $AH391 &amp; RIGHT( X$36, LEN(X$36) + 1 - FIND(",",X$36)),""))),
IF(scriv!M353&lt;&gt;"", LEFT( scriv!M353, FIND(",",scriv!M353)-1) &amp; "=" &amp; $AH391 &amp; RIGHT( scriv!M353, LEN(scriv!M353) + 1 - FIND(",",scriv!M353)),
LEFT( X$37, FIND(",",X$37)-1) &amp; "=" &amp; $AH391 &amp; RIGHT( X$37, LEN(X$37) + 1 - FIND(",",X$37))))</f>
        <v>fadeOn=,0.6</v>
      </c>
      <c r="Y391" s="81" t="str">
        <f>IF($E391="",
( IF(scriv!AE353&lt;&gt;"", LEFT( scriv!AE353, FIND(",",scriv!AE353)-1) &amp; "=" &amp; $AH391 &amp; RIGHT( scriv!AE353, LEN(scriv!AE353) + 1 - FIND(",",scriv!AE353)),
  IF($Y$36&lt;&gt;"",LEFT( Y$36, FIND(",",Y$36)-1) &amp; "=" &amp; $AH391 &amp; RIGHT( Y$36, LEN(Y$36) + 1 - FIND(",",Y$36)),""))),
IF(scriv!N353&lt;&gt;"", LEFT( scriv!N353, FIND(",",scriv!N353)-1) &amp; "=" &amp; $AH391 &amp; RIGHT( scriv!N353, LEN(scriv!N353) + 1 - FIND(",",scriv!N353)),
LEFT( Y$37, FIND(",",Y$37)-1) &amp; "=" &amp; $AH391 &amp; RIGHT( Y$37, LEN(Y$37) + 1 - FIND(",",Y$37))))</f>
        <v>fadeOff=,0.6</v>
      </c>
      <c r="Z391" s="81" t="str">
        <f>IF($E391="",
( IF(scriv!AF353&lt;&gt;"", LEFT( scriv!AF353, FIND(",",scriv!AF353)-1) &amp; "=" &amp; $AH391 &amp; RIGHT( scriv!AF353, LEN(scriv!AF353) + 1 - FIND(",",scriv!AF353)),
  IF($Z$36&lt;&gt;"",LEFT( Z$36, FIND(",",Z$36)-1) &amp; "=" &amp; $AH391 &amp; RIGHT( Z$36, LEN(Z$36) + 1 - FIND(",",Z$36)),""))),
IF(scriv!O353&lt;&gt;"", LEFT( scriv!O353, FIND(",",scriv!O353)-1) &amp; "=" &amp; $AH391 &amp; RIGHT( scriv!O353, LEN(scriv!O353) + 1 - FIND(",",scriv!O353)),
LEFT( Z$37, FIND(",",Z$37)-1) &amp; "=" &amp; $AH391 &amp; RIGHT( Z$37, LEN(Z$37) + 1 - FIND(",",Z$37))))</f>
        <v>drawOpen=,1.2</v>
      </c>
      <c r="AA391" s="81" t="str">
        <f>IF($E391="",
( IF(scriv!AG353&lt;&gt;"", LEFT( scriv!AG353, FIND(",",scriv!AG353)-1) &amp; "=" &amp; $AH391 &amp; RIGHT( scriv!AG353, LEN(scriv!AG353) + 1 - FIND(",",scriv!AG353)),
  IF($AA$36&lt;&gt;"",LEFT( AA$36, FIND(",",AA$36)-1) &amp; "=" &amp; $AH391 &amp; RIGHT( AA$36, LEN(AA$36) + 1 - FIND(",",AA$36)),""))),
IF(scriv!P353&lt;&gt;"", LEFT( scriv!P353, FIND(",",scriv!P353)-1) &amp; "=" &amp; $AH391 &amp; RIGHT( scriv!P353, LEN(scriv!P353) + 1 - FIND(",",scriv!P353)),
LEFT( AA$37, FIND(",",AA$37)-1) &amp; "=" &amp; $AH391 &amp; RIGHT( AA$37, LEN(AA$37) + 1 - FIND(",",AA$37))))</f>
        <v>drawClose=,1.2</v>
      </c>
      <c r="AB391" s="167" t="str">
        <f t="shared" si="257"/>
        <v>noTitle</v>
      </c>
      <c r="AC391" s="167"/>
      <c r="AD391" s="45"/>
      <c r="AE391" s="168"/>
      <c r="AF391" s="169">
        <f>IF(D391="",scriv!B353,"")</f>
        <v>0</v>
      </c>
      <c r="AG391" s="170" t="str">
        <f t="shared" si="264"/>
        <v/>
      </c>
      <c r="AH391" s="169" t="str">
        <f t="shared" si="265"/>
        <v/>
      </c>
      <c r="AI391" s="169" t="str">
        <f t="shared" si="266"/>
        <v/>
      </c>
      <c r="AJ391" s="86">
        <f>ROUNDDOWN( (LEN(scriv!B353)+1) / 2, 0 )</f>
        <v>0</v>
      </c>
      <c r="AK391" s="82">
        <f t="shared" si="267"/>
        <v>0</v>
      </c>
      <c r="AL391" s="82" t="str">
        <f t="shared" si="268"/>
        <v>-</v>
      </c>
      <c r="AM391" s="82" t="str">
        <f t="shared" si="269"/>
        <v>-</v>
      </c>
      <c r="AN391" s="82" t="str">
        <f t="shared" si="270"/>
        <v>-</v>
      </c>
      <c r="AO391" s="82" t="str">
        <f t="shared" si="271"/>
        <v>-</v>
      </c>
      <c r="AP391" s="82" t="str">
        <f t="shared" si="272"/>
        <v>-</v>
      </c>
      <c r="AQ391" s="82" t="str">
        <f t="shared" si="273"/>
        <v>-</v>
      </c>
      <c r="AR391" s="82" t="str">
        <f t="shared" si="274"/>
        <v>-</v>
      </c>
      <c r="AT391" s="82">
        <f t="shared" si="275"/>
        <v>10</v>
      </c>
      <c r="AU391" s="82" t="str">
        <f ca="1">IF(    MAX(OFFSET(AL391,0,0,MATCH("-",AL391:AL$638,0))) = 0,"",
IFERROR(MAX(OFFSET(AL391,0,0,MATCH("-",AL391:AL$638,0))),""))</f>
        <v/>
      </c>
      <c r="AV391" s="82" t="str">
        <f ca="1">IF(    MAX(OFFSET(AM391,0,0,MATCH("-",AM391:AM$638,0))) = 0,"",
IFERROR(MAX(OFFSET(AM391,0,0,MATCH("-",AM391:AM$638,0))),""))</f>
        <v/>
      </c>
      <c r="AW391" s="82" t="str">
        <f ca="1">IF(    MAX(OFFSET(AN391,0,0,MATCH("-",AN391:AN$638,0))) = 0,"",
IFERROR(MAX(OFFSET(AN391,0,0,MATCH("-",AN391:AN$638,0))),""))</f>
        <v/>
      </c>
      <c r="AX391" s="82" t="str">
        <f ca="1">IF(    MAX(OFFSET(AO391,0,0,MATCH("-",AO391:AO$638,0))) = 0,"",
IFERROR(MAX(OFFSET(AO391,0,0,MATCH("-",AO391:AO$638,0))),""))</f>
        <v/>
      </c>
      <c r="AY391" s="82" t="str">
        <f ca="1">IF(    MAX(OFFSET(AP391,0,0,MATCH("-",AP391:AP$638,0))) = 0,"",
IFERROR(MAX(OFFSET(AP391,0,0,MATCH("-",AP391:AP$638,0))),""))</f>
        <v/>
      </c>
      <c r="AZ391" s="82" t="str">
        <f ca="1">IF(    MAX(OFFSET(AQ391,0,0,MATCH("-",AQ391:AQ$638,0))) = 0,"",
IFERROR(MAX(OFFSET(AQ391,0,0,MATCH("-",AQ391:AQ$638,0))),""))</f>
        <v/>
      </c>
      <c r="BA391" s="82" t="str">
        <f ca="1">IF(    MAX(OFFSET(AR391,0,0,MATCH("-",AR391:AR$638,0))) = 0,"",
IFERROR(MAX(OFFSET(AR391,0,0,MATCH("-",AR391:AR$638,0))),""))</f>
        <v/>
      </c>
      <c r="BB391" s="112">
        <f t="shared" ca="1" si="276"/>
        <v>-198</v>
      </c>
      <c r="BC391" s="111" t="str">
        <f t="shared" ca="1" si="277"/>
        <v>Radius</v>
      </c>
      <c r="BD391" s="112">
        <f t="shared" ca="1" si="278"/>
        <v>0</v>
      </c>
      <c r="BE391" s="111">
        <f t="shared" ca="1" si="279"/>
        <v>200</v>
      </c>
      <c r="BF391" s="113" t="e">
        <f t="shared" ca="1" si="280"/>
        <v>#VALUE!</v>
      </c>
      <c r="BG391" s="113" t="e">
        <f t="shared" ca="1" si="281"/>
        <v>#VALUE!</v>
      </c>
      <c r="BH391" s="112">
        <f t="shared" ca="1" si="282"/>
        <v>2000</v>
      </c>
      <c r="BI391" s="112">
        <f t="shared" ca="1" si="283"/>
        <v>200</v>
      </c>
      <c r="BJ391" s="157"/>
      <c r="BK391" s="157"/>
      <c r="BL391" s="158" t="str">
        <f>scriv!AI353</f>
        <v/>
      </c>
      <c r="BM391" s="157"/>
      <c r="BN391" s="157" t="str">
        <f t="shared" si="284"/>
        <v>node</v>
      </c>
      <c r="BO391" s="157"/>
      <c r="BP391" s="159">
        <f t="shared" ca="1" si="285"/>
        <v>0</v>
      </c>
      <c r="BQ391" s="159">
        <f t="shared" ca="1" si="286"/>
        <v>0</v>
      </c>
      <c r="BR391" s="159">
        <f t="shared" si="287"/>
        <v>1</v>
      </c>
      <c r="BS391" s="159" t="str">
        <f t="shared" si="288"/>
        <v>symbol</v>
      </c>
      <c r="BT391" s="157" t="str">
        <f ca="1">IF(scriv!V353&lt;&gt;"",scriv!V353,
IF(E391="",IFERROR(VLOOKUP(BL391,$AH$40:$BT$638,39,FALSE),$BT$36),
$BT$37))</f>
        <v>NodeSquare</v>
      </c>
      <c r="BU391" s="166">
        <f t="shared" ca="1" si="289"/>
        <v>2000</v>
      </c>
      <c r="BV391" s="166">
        <f t="shared" ca="1" si="290"/>
        <v>200</v>
      </c>
      <c r="BW391" s="166">
        <f t="shared" ca="1" si="291"/>
        <v>0</v>
      </c>
      <c r="BX391" s="166">
        <f t="shared" ca="1" si="292"/>
        <v>0</v>
      </c>
      <c r="BY391" s="180" t="str">
        <f t="shared" si="293"/>
        <v/>
      </c>
      <c r="BZ391" s="180" t="str">
        <f t="shared" si="294"/>
        <v/>
      </c>
      <c r="CA391" s="81" t="str">
        <f>IF(scriv!E353&lt;&gt;"",scriv!E353,"")</f>
        <v/>
      </c>
      <c r="CB391" s="82">
        <f t="shared" si="259"/>
        <v>0</v>
      </c>
      <c r="CC391" s="82">
        <f t="shared" si="295"/>
        <v>0</v>
      </c>
      <c r="CD391" s="82" t="str">
        <f t="shared" si="296"/>
        <v>-</v>
      </c>
      <c r="CE391" s="82" t="str">
        <f t="shared" si="297"/>
        <v>-</v>
      </c>
      <c r="CF391" s="82" t="str">
        <f t="shared" si="298"/>
        <v>-</v>
      </c>
      <c r="CG391" s="82" t="str">
        <f t="shared" si="299"/>
        <v>-</v>
      </c>
      <c r="CH391" s="82" t="str">
        <f t="shared" si="300"/>
        <v>-</v>
      </c>
      <c r="CI391" s="82" t="str">
        <f t="shared" si="301"/>
        <v>-</v>
      </c>
      <c r="CJ391" s="82" t="str">
        <f t="shared" si="302"/>
        <v>-</v>
      </c>
      <c r="CK391" s="82" t="str">
        <f t="shared" si="303"/>
        <v>-</v>
      </c>
    </row>
    <row r="392" spans="1:89" s="82" customFormat="1" ht="18" customHeight="1">
      <c r="A392" s="81" t="str">
        <f>scriv!AH354</f>
        <v/>
      </c>
      <c r="B392" s="81" t="str">
        <f>IF(scriv!D354&lt;&gt;"",scriv!D354,"")</f>
        <v/>
      </c>
      <c r="C392" s="81" t="str">
        <f>IF( scriv!AL354&lt;&gt;"", IF(D392&lt;&gt;"","connection ","")&amp;scriv!AL354,IF(D392&lt;&gt;"","connection",""))</f>
        <v/>
      </c>
      <c r="D392" s="82" t="str">
        <f>scriv!AJ354</f>
        <v/>
      </c>
      <c r="E392" s="82" t="str">
        <f>scriv!AK354</f>
        <v/>
      </c>
      <c r="F392" s="156">
        <f>ROW()</f>
        <v>392</v>
      </c>
      <c r="I392" s="81" t="str">
        <f>IF(scriv!AA354&lt;&gt;"",scriv!AA354,J392)</f>
        <v/>
      </c>
      <c r="J392" s="81" t="str">
        <f>IF(scriv!AB354&lt;&gt;"",scriv!AB354,"")</f>
        <v/>
      </c>
      <c r="K392" s="82" t="str">
        <f t="shared" si="260"/>
        <v>none</v>
      </c>
      <c r="L392" s="82" t="str">
        <f t="shared" si="261"/>
        <v>+++&amp;speakTT=</v>
      </c>
      <c r="M392" s="82" t="str">
        <f t="shared" si="258"/>
        <v>OpenClose</v>
      </c>
      <c r="N392" s="82" t="str">
        <f t="shared" si="262"/>
        <v/>
      </c>
      <c r="O392" s="119" t="str">
        <f t="shared" si="263"/>
        <v/>
      </c>
      <c r="P392" s="81" t="str">
        <f>IF(scriv!I354&lt;&gt;"",scriv!I354,"")</f>
        <v/>
      </c>
      <c r="Q392" s="81" t="str">
        <f>IF(scriv!J354&lt;&gt;"",scriv!J354,"")</f>
        <v/>
      </c>
      <c r="R392" s="81">
        <f>IF(scriv!K354&lt;&gt;"",scriv!K354,
IF(I392&lt;&gt;"",1,$R$36))</f>
        <v>0</v>
      </c>
      <c r="S392" s="81" t="str">
        <f>IF(scriv!L354&lt;&gt;"",scriv!L354,
IF(scriv!AB354&lt;&gt;"",$S$36,"none"))</f>
        <v>none</v>
      </c>
      <c r="T392" s="81" t="str">
        <f>IF(scriv!Q354&lt;&gt;"",scriv!Q354,"")</f>
        <v/>
      </c>
      <c r="U392" s="81" t="str">
        <f>IF(scriv!R354&lt;&gt;"",scriv!R354,"")</f>
        <v/>
      </c>
      <c r="V392" s="81" t="str">
        <f>IF(scriv!S354&lt;&gt;"",scriv!S354,"")</f>
        <v/>
      </c>
      <c r="W392" s="81" t="str">
        <f>IF(scriv!T354&lt;&gt;"",scriv!T354,"")</f>
        <v/>
      </c>
      <c r="X392" s="81" t="str">
        <f>IF($E392="",
( IF(scriv!AD354&lt;&gt;"", LEFT( scriv!AD354, FIND(",",scriv!AD354)-1) &amp; "=" &amp; $AH392 &amp; RIGHT( scriv!AD354, LEN(scriv!AD354) + 1 - FIND(",",scriv!AD354)),
  IF($X$36&lt;&gt;"",LEFT( X$36, FIND(",",X$36)-1) &amp; "=" &amp; $AH392 &amp; RIGHT( X$36, LEN(X$36) + 1 - FIND(",",X$36)),""))),
IF(scriv!M354&lt;&gt;"", LEFT( scriv!M354, FIND(",",scriv!M354)-1) &amp; "=" &amp; $AH392 &amp; RIGHT( scriv!M354, LEN(scriv!M354) + 1 - FIND(",",scriv!M354)),
LEFT( X$37, FIND(",",X$37)-1) &amp; "=" &amp; $AH392 &amp; RIGHT( X$37, LEN(X$37) + 1 - FIND(",",X$37))))</f>
        <v>fadeOn=,0.6</v>
      </c>
      <c r="Y392" s="81" t="str">
        <f>IF($E392="",
( IF(scriv!AE354&lt;&gt;"", LEFT( scriv!AE354, FIND(",",scriv!AE354)-1) &amp; "=" &amp; $AH392 &amp; RIGHT( scriv!AE354, LEN(scriv!AE354) + 1 - FIND(",",scriv!AE354)),
  IF($Y$36&lt;&gt;"",LEFT( Y$36, FIND(",",Y$36)-1) &amp; "=" &amp; $AH392 &amp; RIGHT( Y$36, LEN(Y$36) + 1 - FIND(",",Y$36)),""))),
IF(scriv!N354&lt;&gt;"", LEFT( scriv!N354, FIND(",",scriv!N354)-1) &amp; "=" &amp; $AH392 &amp; RIGHT( scriv!N354, LEN(scriv!N354) + 1 - FIND(",",scriv!N354)),
LEFT( Y$37, FIND(",",Y$37)-1) &amp; "=" &amp; $AH392 &amp; RIGHT( Y$37, LEN(Y$37) + 1 - FIND(",",Y$37))))</f>
        <v>fadeOff=,0.6</v>
      </c>
      <c r="Z392" s="81" t="str">
        <f>IF($E392="",
( IF(scriv!AF354&lt;&gt;"", LEFT( scriv!AF354, FIND(",",scriv!AF354)-1) &amp; "=" &amp; $AH392 &amp; RIGHT( scriv!AF354, LEN(scriv!AF354) + 1 - FIND(",",scriv!AF354)),
  IF($Z$36&lt;&gt;"",LEFT( Z$36, FIND(",",Z$36)-1) &amp; "=" &amp; $AH392 &amp; RIGHT( Z$36, LEN(Z$36) + 1 - FIND(",",Z$36)),""))),
IF(scriv!O354&lt;&gt;"", LEFT( scriv!O354, FIND(",",scriv!O354)-1) &amp; "=" &amp; $AH392 &amp; RIGHT( scriv!O354, LEN(scriv!O354) + 1 - FIND(",",scriv!O354)),
LEFT( Z$37, FIND(",",Z$37)-1) &amp; "=" &amp; $AH392 &amp; RIGHT( Z$37, LEN(Z$37) + 1 - FIND(",",Z$37))))</f>
        <v>drawOpen=,1.2</v>
      </c>
      <c r="AA392" s="81" t="str">
        <f>IF($E392="",
( IF(scriv!AG354&lt;&gt;"", LEFT( scriv!AG354, FIND(",",scriv!AG354)-1) &amp; "=" &amp; $AH392 &amp; RIGHT( scriv!AG354, LEN(scriv!AG354) + 1 - FIND(",",scriv!AG354)),
  IF($AA$36&lt;&gt;"",LEFT( AA$36, FIND(",",AA$36)-1) &amp; "=" &amp; $AH392 &amp; RIGHT( AA$36, LEN(AA$36) + 1 - FIND(",",AA$36)),""))),
IF(scriv!P354&lt;&gt;"", LEFT( scriv!P354, FIND(",",scriv!P354)-1) &amp; "=" &amp; $AH392 &amp; RIGHT( scriv!P354, LEN(scriv!P354) + 1 - FIND(",",scriv!P354)),
LEFT( AA$37, FIND(",",AA$37)-1) &amp; "=" &amp; $AH392 &amp; RIGHT( AA$37, LEN(AA$37) + 1 - FIND(",",AA$37))))</f>
        <v>drawClose=,1.2</v>
      </c>
      <c r="AB392" s="167" t="str">
        <f t="shared" si="257"/>
        <v>noTitle</v>
      </c>
      <c r="AC392" s="167"/>
      <c r="AD392" s="45"/>
      <c r="AE392" s="168"/>
      <c r="AF392" s="169">
        <f>IF(D392="",scriv!B354,"")</f>
        <v>0</v>
      </c>
      <c r="AG392" s="170" t="str">
        <f t="shared" si="264"/>
        <v/>
      </c>
      <c r="AH392" s="169" t="str">
        <f t="shared" si="265"/>
        <v/>
      </c>
      <c r="AI392" s="169" t="str">
        <f t="shared" si="266"/>
        <v/>
      </c>
      <c r="AJ392" s="86">
        <f>ROUNDDOWN( (LEN(scriv!B354)+1) / 2, 0 )</f>
        <v>0</v>
      </c>
      <c r="AK392" s="82">
        <f t="shared" si="267"/>
        <v>0</v>
      </c>
      <c r="AL392" s="82" t="str">
        <f t="shared" si="268"/>
        <v>-</v>
      </c>
      <c r="AM392" s="82" t="str">
        <f t="shared" si="269"/>
        <v>-</v>
      </c>
      <c r="AN392" s="82" t="str">
        <f t="shared" si="270"/>
        <v>-</v>
      </c>
      <c r="AO392" s="82" t="str">
        <f t="shared" si="271"/>
        <v>-</v>
      </c>
      <c r="AP392" s="82" t="str">
        <f t="shared" si="272"/>
        <v>-</v>
      </c>
      <c r="AQ392" s="82" t="str">
        <f t="shared" si="273"/>
        <v>-</v>
      </c>
      <c r="AR392" s="82" t="str">
        <f t="shared" si="274"/>
        <v>-</v>
      </c>
      <c r="AT392" s="82">
        <f t="shared" si="275"/>
        <v>10</v>
      </c>
      <c r="AU392" s="82" t="str">
        <f ca="1">IF(    MAX(OFFSET(AL392,0,0,MATCH("-",AL392:AL$638,0))) = 0,"",
IFERROR(MAX(OFFSET(AL392,0,0,MATCH("-",AL392:AL$638,0))),""))</f>
        <v/>
      </c>
      <c r="AV392" s="82" t="str">
        <f ca="1">IF(    MAX(OFFSET(AM392,0,0,MATCH("-",AM392:AM$638,0))) = 0,"",
IFERROR(MAX(OFFSET(AM392,0,0,MATCH("-",AM392:AM$638,0))),""))</f>
        <v/>
      </c>
      <c r="AW392" s="82" t="str">
        <f ca="1">IF(    MAX(OFFSET(AN392,0,0,MATCH("-",AN392:AN$638,0))) = 0,"",
IFERROR(MAX(OFFSET(AN392,0,0,MATCH("-",AN392:AN$638,0))),""))</f>
        <v/>
      </c>
      <c r="AX392" s="82" t="str">
        <f ca="1">IF(    MAX(OFFSET(AO392,0,0,MATCH("-",AO392:AO$638,0))) = 0,"",
IFERROR(MAX(OFFSET(AO392,0,0,MATCH("-",AO392:AO$638,0))),""))</f>
        <v/>
      </c>
      <c r="AY392" s="82" t="str">
        <f ca="1">IF(    MAX(OFFSET(AP392,0,0,MATCH("-",AP392:AP$638,0))) = 0,"",
IFERROR(MAX(OFFSET(AP392,0,0,MATCH("-",AP392:AP$638,0))),""))</f>
        <v/>
      </c>
      <c r="AZ392" s="82" t="str">
        <f ca="1">IF(    MAX(OFFSET(AQ392,0,0,MATCH("-",AQ392:AQ$638,0))) = 0,"",
IFERROR(MAX(OFFSET(AQ392,0,0,MATCH("-",AQ392:AQ$638,0))),""))</f>
        <v/>
      </c>
      <c r="BA392" s="82" t="str">
        <f ca="1">IF(    MAX(OFFSET(AR392,0,0,MATCH("-",AR392:AR$638,0))) = 0,"",
IFERROR(MAX(OFFSET(AR392,0,0,MATCH("-",AR392:AR$638,0))),""))</f>
        <v/>
      </c>
      <c r="BB392" s="112">
        <f t="shared" ca="1" si="276"/>
        <v>-198</v>
      </c>
      <c r="BC392" s="111" t="str">
        <f t="shared" ca="1" si="277"/>
        <v>Radius</v>
      </c>
      <c r="BD392" s="112">
        <f t="shared" ca="1" si="278"/>
        <v>0</v>
      </c>
      <c r="BE392" s="111">
        <f t="shared" ca="1" si="279"/>
        <v>200</v>
      </c>
      <c r="BF392" s="113" t="e">
        <f t="shared" ca="1" si="280"/>
        <v>#VALUE!</v>
      </c>
      <c r="BG392" s="113" t="e">
        <f t="shared" ca="1" si="281"/>
        <v>#VALUE!</v>
      </c>
      <c r="BH392" s="112">
        <f t="shared" ca="1" si="282"/>
        <v>2000</v>
      </c>
      <c r="BI392" s="112">
        <f t="shared" ca="1" si="283"/>
        <v>200</v>
      </c>
      <c r="BJ392" s="157"/>
      <c r="BK392" s="157"/>
      <c r="BL392" s="158" t="str">
        <f>scriv!AI354</f>
        <v/>
      </c>
      <c r="BM392" s="157"/>
      <c r="BN392" s="157" t="str">
        <f t="shared" si="284"/>
        <v>node</v>
      </c>
      <c r="BO392" s="157"/>
      <c r="BP392" s="159">
        <f t="shared" ca="1" si="285"/>
        <v>0</v>
      </c>
      <c r="BQ392" s="159">
        <f t="shared" ca="1" si="286"/>
        <v>0</v>
      </c>
      <c r="BR392" s="159">
        <f t="shared" si="287"/>
        <v>1</v>
      </c>
      <c r="BS392" s="159" t="str">
        <f t="shared" si="288"/>
        <v>symbol</v>
      </c>
      <c r="BT392" s="157" t="str">
        <f ca="1">IF(scriv!V354&lt;&gt;"",scriv!V354,
IF(E392="",IFERROR(VLOOKUP(BL392,$AH$40:$BT$638,39,FALSE),$BT$36),
$BT$37))</f>
        <v>NodeSquare</v>
      </c>
      <c r="BU392" s="166">
        <f t="shared" ca="1" si="289"/>
        <v>2000</v>
      </c>
      <c r="BV392" s="166">
        <f t="shared" ca="1" si="290"/>
        <v>200</v>
      </c>
      <c r="BW392" s="166">
        <f t="shared" ca="1" si="291"/>
        <v>0</v>
      </c>
      <c r="BX392" s="166">
        <f t="shared" ca="1" si="292"/>
        <v>0</v>
      </c>
      <c r="BY392" s="180" t="str">
        <f t="shared" si="293"/>
        <v/>
      </c>
      <c r="BZ392" s="180" t="str">
        <f t="shared" si="294"/>
        <v/>
      </c>
      <c r="CA392" s="81" t="str">
        <f>IF(scriv!E354&lt;&gt;"",scriv!E354,"")</f>
        <v/>
      </c>
      <c r="CB392" s="82">
        <f t="shared" si="259"/>
        <v>0</v>
      </c>
      <c r="CC392" s="82">
        <f t="shared" si="295"/>
        <v>0</v>
      </c>
      <c r="CD392" s="82" t="str">
        <f t="shared" si="296"/>
        <v>-</v>
      </c>
      <c r="CE392" s="82" t="str">
        <f t="shared" si="297"/>
        <v>-</v>
      </c>
      <c r="CF392" s="82" t="str">
        <f t="shared" si="298"/>
        <v>-</v>
      </c>
      <c r="CG392" s="82" t="str">
        <f t="shared" si="299"/>
        <v>-</v>
      </c>
      <c r="CH392" s="82" t="str">
        <f t="shared" si="300"/>
        <v>-</v>
      </c>
      <c r="CI392" s="82" t="str">
        <f t="shared" si="301"/>
        <v>-</v>
      </c>
      <c r="CJ392" s="82" t="str">
        <f t="shared" si="302"/>
        <v>-</v>
      </c>
      <c r="CK392" s="82" t="str">
        <f t="shared" si="303"/>
        <v>-</v>
      </c>
    </row>
    <row r="393" spans="1:89" s="82" customFormat="1" ht="18" customHeight="1">
      <c r="A393" s="81" t="str">
        <f>scriv!AH355</f>
        <v/>
      </c>
      <c r="B393" s="81" t="str">
        <f>IF(scriv!D355&lt;&gt;"",scriv!D355,"")</f>
        <v/>
      </c>
      <c r="C393" s="81" t="str">
        <f>IF( scriv!AL355&lt;&gt;"", IF(D393&lt;&gt;"","connection ","")&amp;scriv!AL355,IF(D393&lt;&gt;"","connection",""))</f>
        <v/>
      </c>
      <c r="D393" s="82" t="str">
        <f>scriv!AJ355</f>
        <v/>
      </c>
      <c r="E393" s="82" t="str">
        <f>scriv!AK355</f>
        <v/>
      </c>
      <c r="F393" s="156">
        <f>ROW()</f>
        <v>393</v>
      </c>
      <c r="I393" s="81" t="str">
        <f>IF(scriv!AA355&lt;&gt;"",scriv!AA355,J393)</f>
        <v/>
      </c>
      <c r="J393" s="81" t="str">
        <f>IF(scriv!AB355&lt;&gt;"",scriv!AB355,"")</f>
        <v/>
      </c>
      <c r="K393" s="82" t="str">
        <f t="shared" si="260"/>
        <v>none</v>
      </c>
      <c r="L393" s="82" t="str">
        <f t="shared" si="261"/>
        <v>+++&amp;speakTT=</v>
      </c>
      <c r="M393" s="82" t="str">
        <f t="shared" si="258"/>
        <v>OpenClose</v>
      </c>
      <c r="N393" s="82" t="str">
        <f t="shared" si="262"/>
        <v/>
      </c>
      <c r="O393" s="119" t="str">
        <f t="shared" si="263"/>
        <v/>
      </c>
      <c r="P393" s="81" t="str">
        <f>IF(scriv!I355&lt;&gt;"",scriv!I355,"")</f>
        <v/>
      </c>
      <c r="Q393" s="81" t="str">
        <f>IF(scriv!J355&lt;&gt;"",scriv!J355,"")</f>
        <v/>
      </c>
      <c r="R393" s="81">
        <f>IF(scriv!K355&lt;&gt;"",scriv!K355,
IF(I393&lt;&gt;"",1,$R$36))</f>
        <v>0</v>
      </c>
      <c r="S393" s="81" t="str">
        <f>IF(scriv!L355&lt;&gt;"",scriv!L355,
IF(scriv!AB355&lt;&gt;"",$S$36,"none"))</f>
        <v>none</v>
      </c>
      <c r="T393" s="81" t="str">
        <f>IF(scriv!Q355&lt;&gt;"",scriv!Q355,"")</f>
        <v/>
      </c>
      <c r="U393" s="81" t="str">
        <f>IF(scriv!R355&lt;&gt;"",scriv!R355,"")</f>
        <v/>
      </c>
      <c r="V393" s="81" t="str">
        <f>IF(scriv!S355&lt;&gt;"",scriv!S355,"")</f>
        <v/>
      </c>
      <c r="W393" s="81" t="str">
        <f>IF(scriv!T355&lt;&gt;"",scriv!T355,"")</f>
        <v/>
      </c>
      <c r="X393" s="81" t="str">
        <f>IF($E393="",
( IF(scriv!AD355&lt;&gt;"", LEFT( scriv!AD355, FIND(",",scriv!AD355)-1) &amp; "=" &amp; $AH393 &amp; RIGHT( scriv!AD355, LEN(scriv!AD355) + 1 - FIND(",",scriv!AD355)),
  IF($X$36&lt;&gt;"",LEFT( X$36, FIND(",",X$36)-1) &amp; "=" &amp; $AH393 &amp; RIGHT( X$36, LEN(X$36) + 1 - FIND(",",X$36)),""))),
IF(scriv!M355&lt;&gt;"", LEFT( scriv!M355, FIND(",",scriv!M355)-1) &amp; "=" &amp; $AH393 &amp; RIGHT( scriv!M355, LEN(scriv!M355) + 1 - FIND(",",scriv!M355)),
LEFT( X$37, FIND(",",X$37)-1) &amp; "=" &amp; $AH393 &amp; RIGHT( X$37, LEN(X$37) + 1 - FIND(",",X$37))))</f>
        <v>fadeOn=,0.6</v>
      </c>
      <c r="Y393" s="81" t="str">
        <f>IF($E393="",
( IF(scriv!AE355&lt;&gt;"", LEFT( scriv!AE355, FIND(",",scriv!AE355)-1) &amp; "=" &amp; $AH393 &amp; RIGHT( scriv!AE355, LEN(scriv!AE355) + 1 - FIND(",",scriv!AE355)),
  IF($Y$36&lt;&gt;"",LEFT( Y$36, FIND(",",Y$36)-1) &amp; "=" &amp; $AH393 &amp; RIGHT( Y$36, LEN(Y$36) + 1 - FIND(",",Y$36)),""))),
IF(scriv!N355&lt;&gt;"", LEFT( scriv!N355, FIND(",",scriv!N355)-1) &amp; "=" &amp; $AH393 &amp; RIGHT( scriv!N355, LEN(scriv!N355) + 1 - FIND(",",scriv!N355)),
LEFT( Y$37, FIND(",",Y$37)-1) &amp; "=" &amp; $AH393 &amp; RIGHT( Y$37, LEN(Y$37) + 1 - FIND(",",Y$37))))</f>
        <v>fadeOff=,0.6</v>
      </c>
      <c r="Z393" s="81" t="str">
        <f>IF($E393="",
( IF(scriv!AF355&lt;&gt;"", LEFT( scriv!AF355, FIND(",",scriv!AF355)-1) &amp; "=" &amp; $AH393 &amp; RIGHT( scriv!AF355, LEN(scriv!AF355) + 1 - FIND(",",scriv!AF355)),
  IF($Z$36&lt;&gt;"",LEFT( Z$36, FIND(",",Z$36)-1) &amp; "=" &amp; $AH393 &amp; RIGHT( Z$36, LEN(Z$36) + 1 - FIND(",",Z$36)),""))),
IF(scriv!O355&lt;&gt;"", LEFT( scriv!O355, FIND(",",scriv!O355)-1) &amp; "=" &amp; $AH393 &amp; RIGHT( scriv!O355, LEN(scriv!O355) + 1 - FIND(",",scriv!O355)),
LEFT( Z$37, FIND(",",Z$37)-1) &amp; "=" &amp; $AH393 &amp; RIGHT( Z$37, LEN(Z$37) + 1 - FIND(",",Z$37))))</f>
        <v>drawOpen=,1.2</v>
      </c>
      <c r="AA393" s="81" t="str">
        <f>IF($E393="",
( IF(scriv!AG355&lt;&gt;"", LEFT( scriv!AG355, FIND(",",scriv!AG355)-1) &amp; "=" &amp; $AH393 &amp; RIGHT( scriv!AG355, LEN(scriv!AG355) + 1 - FIND(",",scriv!AG355)),
  IF($AA$36&lt;&gt;"",LEFT( AA$36, FIND(",",AA$36)-1) &amp; "=" &amp; $AH393 &amp; RIGHT( AA$36, LEN(AA$36) + 1 - FIND(",",AA$36)),""))),
IF(scriv!P355&lt;&gt;"", LEFT( scriv!P355, FIND(",",scriv!P355)-1) &amp; "=" &amp; $AH393 &amp; RIGHT( scriv!P355, LEN(scriv!P355) + 1 - FIND(",",scriv!P355)),
LEFT( AA$37, FIND(",",AA$37)-1) &amp; "=" &amp; $AH393 &amp; RIGHT( AA$37, LEN(AA$37) + 1 - FIND(",",AA$37))))</f>
        <v>drawClose=,1.2</v>
      </c>
      <c r="AB393" s="167" t="str">
        <f t="shared" si="257"/>
        <v>noTitle</v>
      </c>
      <c r="AC393" s="167"/>
      <c r="AD393" s="45"/>
      <c r="AE393" s="168"/>
      <c r="AF393" s="169">
        <f>IF(D393="",scriv!B355,"")</f>
        <v>0</v>
      </c>
      <c r="AG393" s="170" t="str">
        <f t="shared" si="264"/>
        <v/>
      </c>
      <c r="AH393" s="169" t="str">
        <f t="shared" si="265"/>
        <v/>
      </c>
      <c r="AI393" s="169" t="str">
        <f t="shared" si="266"/>
        <v/>
      </c>
      <c r="AJ393" s="86">
        <f>ROUNDDOWN( (LEN(scriv!B355)+1) / 2, 0 )</f>
        <v>0</v>
      </c>
      <c r="AK393" s="82">
        <f t="shared" si="267"/>
        <v>0</v>
      </c>
      <c r="AL393" s="82" t="str">
        <f t="shared" si="268"/>
        <v>-</v>
      </c>
      <c r="AM393" s="82" t="str">
        <f t="shared" si="269"/>
        <v>-</v>
      </c>
      <c r="AN393" s="82" t="str">
        <f t="shared" si="270"/>
        <v>-</v>
      </c>
      <c r="AO393" s="82" t="str">
        <f t="shared" si="271"/>
        <v>-</v>
      </c>
      <c r="AP393" s="82" t="str">
        <f t="shared" si="272"/>
        <v>-</v>
      </c>
      <c r="AQ393" s="82" t="str">
        <f t="shared" si="273"/>
        <v>-</v>
      </c>
      <c r="AR393" s="82" t="str">
        <f t="shared" si="274"/>
        <v>-</v>
      </c>
      <c r="AT393" s="82">
        <f t="shared" si="275"/>
        <v>10</v>
      </c>
      <c r="AU393" s="82" t="str">
        <f ca="1">IF(    MAX(OFFSET(AL393,0,0,MATCH("-",AL393:AL$638,0))) = 0,"",
IFERROR(MAX(OFFSET(AL393,0,0,MATCH("-",AL393:AL$638,0))),""))</f>
        <v/>
      </c>
      <c r="AV393" s="82" t="str">
        <f ca="1">IF(    MAX(OFFSET(AM393,0,0,MATCH("-",AM393:AM$638,0))) = 0,"",
IFERROR(MAX(OFFSET(AM393,0,0,MATCH("-",AM393:AM$638,0))),""))</f>
        <v/>
      </c>
      <c r="AW393" s="82" t="str">
        <f ca="1">IF(    MAX(OFFSET(AN393,0,0,MATCH("-",AN393:AN$638,0))) = 0,"",
IFERROR(MAX(OFFSET(AN393,0,0,MATCH("-",AN393:AN$638,0))),""))</f>
        <v/>
      </c>
      <c r="AX393" s="82" t="str">
        <f ca="1">IF(    MAX(OFFSET(AO393,0,0,MATCH("-",AO393:AO$638,0))) = 0,"",
IFERROR(MAX(OFFSET(AO393,0,0,MATCH("-",AO393:AO$638,0))),""))</f>
        <v/>
      </c>
      <c r="AY393" s="82" t="str">
        <f ca="1">IF(    MAX(OFFSET(AP393,0,0,MATCH("-",AP393:AP$638,0))) = 0,"",
IFERROR(MAX(OFFSET(AP393,0,0,MATCH("-",AP393:AP$638,0))),""))</f>
        <v/>
      </c>
      <c r="AZ393" s="82" t="str">
        <f ca="1">IF(    MAX(OFFSET(AQ393,0,0,MATCH("-",AQ393:AQ$638,0))) = 0,"",
IFERROR(MAX(OFFSET(AQ393,0,0,MATCH("-",AQ393:AQ$638,0))),""))</f>
        <v/>
      </c>
      <c r="BA393" s="82" t="str">
        <f ca="1">IF(    MAX(OFFSET(AR393,0,0,MATCH("-",AR393:AR$638,0))) = 0,"",
IFERROR(MAX(OFFSET(AR393,0,0,MATCH("-",AR393:AR$638,0))),""))</f>
        <v/>
      </c>
      <c r="BB393" s="112">
        <f t="shared" ca="1" si="276"/>
        <v>-198</v>
      </c>
      <c r="BC393" s="111" t="str">
        <f t="shared" ca="1" si="277"/>
        <v>Radius</v>
      </c>
      <c r="BD393" s="112">
        <f t="shared" ca="1" si="278"/>
        <v>0</v>
      </c>
      <c r="BE393" s="111">
        <f t="shared" ca="1" si="279"/>
        <v>200</v>
      </c>
      <c r="BF393" s="113" t="e">
        <f t="shared" ca="1" si="280"/>
        <v>#VALUE!</v>
      </c>
      <c r="BG393" s="113" t="e">
        <f t="shared" ca="1" si="281"/>
        <v>#VALUE!</v>
      </c>
      <c r="BH393" s="112">
        <f t="shared" ca="1" si="282"/>
        <v>2000</v>
      </c>
      <c r="BI393" s="112">
        <f t="shared" ca="1" si="283"/>
        <v>200</v>
      </c>
      <c r="BJ393" s="157"/>
      <c r="BK393" s="157"/>
      <c r="BL393" s="158" t="str">
        <f>scriv!AI355</f>
        <v/>
      </c>
      <c r="BM393" s="157"/>
      <c r="BN393" s="157" t="str">
        <f t="shared" si="284"/>
        <v>node</v>
      </c>
      <c r="BO393" s="157"/>
      <c r="BP393" s="159">
        <f t="shared" ca="1" si="285"/>
        <v>0</v>
      </c>
      <c r="BQ393" s="159">
        <f t="shared" ca="1" si="286"/>
        <v>0</v>
      </c>
      <c r="BR393" s="159">
        <f t="shared" si="287"/>
        <v>1</v>
      </c>
      <c r="BS393" s="159" t="str">
        <f t="shared" si="288"/>
        <v>symbol</v>
      </c>
      <c r="BT393" s="157" t="str">
        <f ca="1">IF(scriv!V355&lt;&gt;"",scriv!V355,
IF(E393="",IFERROR(VLOOKUP(BL393,$AH$40:$BT$638,39,FALSE),$BT$36),
$BT$37))</f>
        <v>NodeSquare</v>
      </c>
      <c r="BU393" s="166">
        <f t="shared" ca="1" si="289"/>
        <v>2000</v>
      </c>
      <c r="BV393" s="166">
        <f t="shared" ca="1" si="290"/>
        <v>200</v>
      </c>
      <c r="BW393" s="166">
        <f t="shared" ca="1" si="291"/>
        <v>0</v>
      </c>
      <c r="BX393" s="166">
        <f t="shared" ca="1" si="292"/>
        <v>0</v>
      </c>
      <c r="BY393" s="180" t="str">
        <f t="shared" si="293"/>
        <v/>
      </c>
      <c r="BZ393" s="180" t="str">
        <f t="shared" si="294"/>
        <v/>
      </c>
      <c r="CA393" s="81" t="str">
        <f>IF(scriv!E355&lt;&gt;"",scriv!E355,"")</f>
        <v/>
      </c>
      <c r="CB393" s="82">
        <f t="shared" si="259"/>
        <v>0</v>
      </c>
      <c r="CC393" s="82">
        <f t="shared" si="295"/>
        <v>0</v>
      </c>
      <c r="CD393" s="82" t="str">
        <f t="shared" si="296"/>
        <v>-</v>
      </c>
      <c r="CE393" s="82" t="str">
        <f t="shared" si="297"/>
        <v>-</v>
      </c>
      <c r="CF393" s="82" t="str">
        <f t="shared" si="298"/>
        <v>-</v>
      </c>
      <c r="CG393" s="82" t="str">
        <f t="shared" si="299"/>
        <v>-</v>
      </c>
      <c r="CH393" s="82" t="str">
        <f t="shared" si="300"/>
        <v>-</v>
      </c>
      <c r="CI393" s="82" t="str">
        <f t="shared" si="301"/>
        <v>-</v>
      </c>
      <c r="CJ393" s="82" t="str">
        <f t="shared" si="302"/>
        <v>-</v>
      </c>
      <c r="CK393" s="82" t="str">
        <f t="shared" si="303"/>
        <v>-</v>
      </c>
    </row>
    <row r="394" spans="1:89" s="82" customFormat="1" ht="18" customHeight="1">
      <c r="A394" s="81" t="str">
        <f>scriv!AH356</f>
        <v/>
      </c>
      <c r="B394" s="81" t="str">
        <f>IF(scriv!D356&lt;&gt;"",scriv!D356,"")</f>
        <v/>
      </c>
      <c r="C394" s="81" t="str">
        <f>IF( scriv!AL356&lt;&gt;"", IF(D394&lt;&gt;"","connection ","")&amp;scriv!AL356,IF(D394&lt;&gt;"","connection",""))</f>
        <v/>
      </c>
      <c r="D394" s="82" t="str">
        <f>scriv!AJ356</f>
        <v/>
      </c>
      <c r="E394" s="82" t="str">
        <f>scriv!AK356</f>
        <v/>
      </c>
      <c r="F394" s="156">
        <f>ROW()</f>
        <v>394</v>
      </c>
      <c r="I394" s="81" t="str">
        <f>IF(scriv!AA356&lt;&gt;"",scriv!AA356,J394)</f>
        <v/>
      </c>
      <c r="J394" s="81" t="str">
        <f>IF(scriv!AB356&lt;&gt;"",scriv!AB356,"")</f>
        <v/>
      </c>
      <c r="K394" s="82" t="str">
        <f t="shared" si="260"/>
        <v>none</v>
      </c>
      <c r="L394" s="82" t="str">
        <f t="shared" si="261"/>
        <v>+++&amp;speakTT=</v>
      </c>
      <c r="M394" s="82" t="str">
        <f t="shared" si="258"/>
        <v>OpenClose</v>
      </c>
      <c r="N394" s="82" t="str">
        <f t="shared" si="262"/>
        <v/>
      </c>
      <c r="O394" s="119" t="str">
        <f t="shared" si="263"/>
        <v/>
      </c>
      <c r="P394" s="81" t="str">
        <f>IF(scriv!I356&lt;&gt;"",scriv!I356,"")</f>
        <v/>
      </c>
      <c r="Q394" s="81" t="str">
        <f>IF(scriv!J356&lt;&gt;"",scriv!J356,"")</f>
        <v/>
      </c>
      <c r="R394" s="81">
        <f>IF(scriv!K356&lt;&gt;"",scriv!K356,
IF(I394&lt;&gt;"",1,$R$36))</f>
        <v>0</v>
      </c>
      <c r="S394" s="81" t="str">
        <f>IF(scriv!L356&lt;&gt;"",scriv!L356,
IF(scriv!AB356&lt;&gt;"",$S$36,"none"))</f>
        <v>none</v>
      </c>
      <c r="T394" s="81" t="str">
        <f>IF(scriv!Q356&lt;&gt;"",scriv!Q356,"")</f>
        <v/>
      </c>
      <c r="U394" s="81" t="str">
        <f>IF(scriv!R356&lt;&gt;"",scriv!R356,"")</f>
        <v/>
      </c>
      <c r="V394" s="81" t="str">
        <f>IF(scriv!S356&lt;&gt;"",scriv!S356,"")</f>
        <v/>
      </c>
      <c r="W394" s="81" t="str">
        <f>IF(scriv!T356&lt;&gt;"",scriv!T356,"")</f>
        <v/>
      </c>
      <c r="X394" s="81" t="str">
        <f>IF($E394="",
( IF(scriv!AD356&lt;&gt;"", LEFT( scriv!AD356, FIND(",",scriv!AD356)-1) &amp; "=" &amp; $AH394 &amp; RIGHT( scriv!AD356, LEN(scriv!AD356) + 1 - FIND(",",scriv!AD356)),
  IF($X$36&lt;&gt;"",LEFT( X$36, FIND(",",X$36)-1) &amp; "=" &amp; $AH394 &amp; RIGHT( X$36, LEN(X$36) + 1 - FIND(",",X$36)),""))),
IF(scriv!M356&lt;&gt;"", LEFT( scriv!M356, FIND(",",scriv!M356)-1) &amp; "=" &amp; $AH394 &amp; RIGHT( scriv!M356, LEN(scriv!M356) + 1 - FIND(",",scriv!M356)),
LEFT( X$37, FIND(",",X$37)-1) &amp; "=" &amp; $AH394 &amp; RIGHT( X$37, LEN(X$37) + 1 - FIND(",",X$37))))</f>
        <v>fadeOn=,0.6</v>
      </c>
      <c r="Y394" s="81" t="str">
        <f>IF($E394="",
( IF(scriv!AE356&lt;&gt;"", LEFT( scriv!AE356, FIND(",",scriv!AE356)-1) &amp; "=" &amp; $AH394 &amp; RIGHT( scriv!AE356, LEN(scriv!AE356) + 1 - FIND(",",scriv!AE356)),
  IF($Y$36&lt;&gt;"",LEFT( Y$36, FIND(",",Y$36)-1) &amp; "=" &amp; $AH394 &amp; RIGHT( Y$36, LEN(Y$36) + 1 - FIND(",",Y$36)),""))),
IF(scriv!N356&lt;&gt;"", LEFT( scriv!N356, FIND(",",scriv!N356)-1) &amp; "=" &amp; $AH394 &amp; RIGHT( scriv!N356, LEN(scriv!N356) + 1 - FIND(",",scriv!N356)),
LEFT( Y$37, FIND(",",Y$37)-1) &amp; "=" &amp; $AH394 &amp; RIGHT( Y$37, LEN(Y$37) + 1 - FIND(",",Y$37))))</f>
        <v>fadeOff=,0.6</v>
      </c>
      <c r="Z394" s="81" t="str">
        <f>IF($E394="",
( IF(scriv!AF356&lt;&gt;"", LEFT( scriv!AF356, FIND(",",scriv!AF356)-1) &amp; "=" &amp; $AH394 &amp; RIGHT( scriv!AF356, LEN(scriv!AF356) + 1 - FIND(",",scriv!AF356)),
  IF($Z$36&lt;&gt;"",LEFT( Z$36, FIND(",",Z$36)-1) &amp; "=" &amp; $AH394 &amp; RIGHT( Z$36, LEN(Z$36) + 1 - FIND(",",Z$36)),""))),
IF(scriv!O356&lt;&gt;"", LEFT( scriv!O356, FIND(",",scriv!O356)-1) &amp; "=" &amp; $AH394 &amp; RIGHT( scriv!O356, LEN(scriv!O356) + 1 - FIND(",",scriv!O356)),
LEFT( Z$37, FIND(",",Z$37)-1) &amp; "=" &amp; $AH394 &amp; RIGHT( Z$37, LEN(Z$37) + 1 - FIND(",",Z$37))))</f>
        <v>drawOpen=,1.2</v>
      </c>
      <c r="AA394" s="81" t="str">
        <f>IF($E394="",
( IF(scriv!AG356&lt;&gt;"", LEFT( scriv!AG356, FIND(",",scriv!AG356)-1) &amp; "=" &amp; $AH394 &amp; RIGHT( scriv!AG356, LEN(scriv!AG356) + 1 - FIND(",",scriv!AG356)),
  IF($AA$36&lt;&gt;"",LEFT( AA$36, FIND(",",AA$36)-1) &amp; "=" &amp; $AH394 &amp; RIGHT( AA$36, LEN(AA$36) + 1 - FIND(",",AA$36)),""))),
IF(scriv!P356&lt;&gt;"", LEFT( scriv!P356, FIND(",",scriv!P356)-1) &amp; "=" &amp; $AH394 &amp; RIGHT( scriv!P356, LEN(scriv!P356) + 1 - FIND(",",scriv!P356)),
LEFT( AA$37, FIND(",",AA$37)-1) &amp; "=" &amp; $AH394 &amp; RIGHT( AA$37, LEN(AA$37) + 1 - FIND(",",AA$37))))</f>
        <v>drawClose=,1.2</v>
      </c>
      <c r="AB394" s="167" t="str">
        <f t="shared" si="257"/>
        <v>noTitle</v>
      </c>
      <c r="AC394" s="167"/>
      <c r="AD394" s="45"/>
      <c r="AE394" s="168"/>
      <c r="AF394" s="169">
        <f>IF(D394="",scriv!B356,"")</f>
        <v>0</v>
      </c>
      <c r="AG394" s="170" t="str">
        <f t="shared" si="264"/>
        <v/>
      </c>
      <c r="AH394" s="169" t="str">
        <f t="shared" si="265"/>
        <v/>
      </c>
      <c r="AI394" s="169" t="str">
        <f t="shared" si="266"/>
        <v/>
      </c>
      <c r="AJ394" s="86">
        <f>ROUNDDOWN( (LEN(scriv!B356)+1) / 2, 0 )</f>
        <v>0</v>
      </c>
      <c r="AK394" s="82">
        <f t="shared" si="267"/>
        <v>0</v>
      </c>
      <c r="AL394" s="82" t="str">
        <f t="shared" si="268"/>
        <v>-</v>
      </c>
      <c r="AM394" s="82" t="str">
        <f t="shared" si="269"/>
        <v>-</v>
      </c>
      <c r="AN394" s="82" t="str">
        <f t="shared" si="270"/>
        <v>-</v>
      </c>
      <c r="AO394" s="82" t="str">
        <f t="shared" si="271"/>
        <v>-</v>
      </c>
      <c r="AP394" s="82" t="str">
        <f t="shared" si="272"/>
        <v>-</v>
      </c>
      <c r="AQ394" s="82" t="str">
        <f t="shared" si="273"/>
        <v>-</v>
      </c>
      <c r="AR394" s="82" t="str">
        <f t="shared" si="274"/>
        <v>-</v>
      </c>
      <c r="AT394" s="82">
        <f t="shared" si="275"/>
        <v>10</v>
      </c>
      <c r="AU394" s="82" t="str">
        <f ca="1">IF(    MAX(OFFSET(AL394,0,0,MATCH("-",AL394:AL$638,0))) = 0,"",
IFERROR(MAX(OFFSET(AL394,0,0,MATCH("-",AL394:AL$638,0))),""))</f>
        <v/>
      </c>
      <c r="AV394" s="82" t="str">
        <f ca="1">IF(    MAX(OFFSET(AM394,0,0,MATCH("-",AM394:AM$638,0))) = 0,"",
IFERROR(MAX(OFFSET(AM394,0,0,MATCH("-",AM394:AM$638,0))),""))</f>
        <v/>
      </c>
      <c r="AW394" s="82" t="str">
        <f ca="1">IF(    MAX(OFFSET(AN394,0,0,MATCH("-",AN394:AN$638,0))) = 0,"",
IFERROR(MAX(OFFSET(AN394,0,0,MATCH("-",AN394:AN$638,0))),""))</f>
        <v/>
      </c>
      <c r="AX394" s="82" t="str">
        <f ca="1">IF(    MAX(OFFSET(AO394,0,0,MATCH("-",AO394:AO$638,0))) = 0,"",
IFERROR(MAX(OFFSET(AO394,0,0,MATCH("-",AO394:AO$638,0))),""))</f>
        <v/>
      </c>
      <c r="AY394" s="82" t="str">
        <f ca="1">IF(    MAX(OFFSET(AP394,0,0,MATCH("-",AP394:AP$638,0))) = 0,"",
IFERROR(MAX(OFFSET(AP394,0,0,MATCH("-",AP394:AP$638,0))),""))</f>
        <v/>
      </c>
      <c r="AZ394" s="82" t="str">
        <f ca="1">IF(    MAX(OFFSET(AQ394,0,0,MATCH("-",AQ394:AQ$638,0))) = 0,"",
IFERROR(MAX(OFFSET(AQ394,0,0,MATCH("-",AQ394:AQ$638,0))),""))</f>
        <v/>
      </c>
      <c r="BA394" s="82" t="str">
        <f ca="1">IF(    MAX(OFFSET(AR394,0,0,MATCH("-",AR394:AR$638,0))) = 0,"",
IFERROR(MAX(OFFSET(AR394,0,0,MATCH("-",AR394:AR$638,0))),""))</f>
        <v/>
      </c>
      <c r="BB394" s="112">
        <f t="shared" ca="1" si="276"/>
        <v>-198</v>
      </c>
      <c r="BC394" s="111" t="str">
        <f t="shared" ca="1" si="277"/>
        <v>Radius</v>
      </c>
      <c r="BD394" s="112">
        <f t="shared" ca="1" si="278"/>
        <v>0</v>
      </c>
      <c r="BE394" s="111">
        <f t="shared" ca="1" si="279"/>
        <v>200</v>
      </c>
      <c r="BF394" s="113" t="e">
        <f t="shared" ca="1" si="280"/>
        <v>#VALUE!</v>
      </c>
      <c r="BG394" s="113" t="e">
        <f t="shared" ca="1" si="281"/>
        <v>#VALUE!</v>
      </c>
      <c r="BH394" s="112">
        <f t="shared" ca="1" si="282"/>
        <v>2000</v>
      </c>
      <c r="BI394" s="112">
        <f t="shared" ca="1" si="283"/>
        <v>200</v>
      </c>
      <c r="BJ394" s="157"/>
      <c r="BK394" s="157"/>
      <c r="BL394" s="158" t="str">
        <f>scriv!AI356</f>
        <v/>
      </c>
      <c r="BM394" s="157"/>
      <c r="BN394" s="157" t="str">
        <f t="shared" si="284"/>
        <v>node</v>
      </c>
      <c r="BO394" s="157"/>
      <c r="BP394" s="159">
        <f t="shared" ca="1" si="285"/>
        <v>0</v>
      </c>
      <c r="BQ394" s="159">
        <f t="shared" ca="1" si="286"/>
        <v>0</v>
      </c>
      <c r="BR394" s="159">
        <f t="shared" si="287"/>
        <v>1</v>
      </c>
      <c r="BS394" s="159" t="str">
        <f t="shared" si="288"/>
        <v>symbol</v>
      </c>
      <c r="BT394" s="157" t="str">
        <f ca="1">IF(scriv!V356&lt;&gt;"",scriv!V356,
IF(E394="",IFERROR(VLOOKUP(BL394,$AH$40:$BT$638,39,FALSE),$BT$36),
$BT$37))</f>
        <v>NodeSquare</v>
      </c>
      <c r="BU394" s="166">
        <f t="shared" ca="1" si="289"/>
        <v>2000</v>
      </c>
      <c r="BV394" s="166">
        <f t="shared" ca="1" si="290"/>
        <v>200</v>
      </c>
      <c r="BW394" s="166">
        <f t="shared" ca="1" si="291"/>
        <v>0</v>
      </c>
      <c r="BX394" s="166">
        <f t="shared" ca="1" si="292"/>
        <v>0</v>
      </c>
      <c r="BY394" s="180" t="str">
        <f t="shared" si="293"/>
        <v/>
      </c>
      <c r="BZ394" s="180" t="str">
        <f t="shared" si="294"/>
        <v/>
      </c>
      <c r="CA394" s="81" t="str">
        <f>IF(scriv!E356&lt;&gt;"",scriv!E356,"")</f>
        <v/>
      </c>
      <c r="CB394" s="82">
        <f t="shared" si="259"/>
        <v>0</v>
      </c>
      <c r="CC394" s="82">
        <f t="shared" si="295"/>
        <v>0</v>
      </c>
      <c r="CD394" s="82" t="str">
        <f t="shared" si="296"/>
        <v>-</v>
      </c>
      <c r="CE394" s="82" t="str">
        <f t="shared" si="297"/>
        <v>-</v>
      </c>
      <c r="CF394" s="82" t="str">
        <f t="shared" si="298"/>
        <v>-</v>
      </c>
      <c r="CG394" s="82" t="str">
        <f t="shared" si="299"/>
        <v>-</v>
      </c>
      <c r="CH394" s="82" t="str">
        <f t="shared" si="300"/>
        <v>-</v>
      </c>
      <c r="CI394" s="82" t="str">
        <f t="shared" si="301"/>
        <v>-</v>
      </c>
      <c r="CJ394" s="82" t="str">
        <f t="shared" si="302"/>
        <v>-</v>
      </c>
      <c r="CK394" s="82" t="str">
        <f t="shared" si="303"/>
        <v>-</v>
      </c>
    </row>
    <row r="395" spans="1:89" s="82" customFormat="1" ht="18" customHeight="1">
      <c r="A395" s="81" t="str">
        <f>scriv!AH357</f>
        <v/>
      </c>
      <c r="B395" s="81" t="str">
        <f>IF(scriv!D357&lt;&gt;"",scriv!D357,"")</f>
        <v/>
      </c>
      <c r="C395" s="81" t="str">
        <f>IF( scriv!AL357&lt;&gt;"", IF(D395&lt;&gt;"","connection ","")&amp;scriv!AL357,IF(D395&lt;&gt;"","connection",""))</f>
        <v/>
      </c>
      <c r="D395" s="82" t="str">
        <f>scriv!AJ357</f>
        <v/>
      </c>
      <c r="E395" s="82" t="str">
        <f>scriv!AK357</f>
        <v/>
      </c>
      <c r="F395" s="156">
        <f>ROW()</f>
        <v>395</v>
      </c>
      <c r="I395" s="81" t="str">
        <f>IF(scriv!AA357&lt;&gt;"",scriv!AA357,J395)</f>
        <v/>
      </c>
      <c r="J395" s="81" t="str">
        <f>IF(scriv!AB357&lt;&gt;"",scriv!AB357,"")</f>
        <v/>
      </c>
      <c r="K395" s="82" t="str">
        <f t="shared" si="260"/>
        <v>none</v>
      </c>
      <c r="L395" s="82" t="str">
        <f t="shared" si="261"/>
        <v>+++&amp;speakTT=</v>
      </c>
      <c r="M395" s="82" t="str">
        <f t="shared" si="258"/>
        <v>OpenClose</v>
      </c>
      <c r="N395" s="82" t="str">
        <f t="shared" si="262"/>
        <v/>
      </c>
      <c r="O395" s="119" t="str">
        <f t="shared" si="263"/>
        <v/>
      </c>
      <c r="P395" s="81" t="str">
        <f>IF(scriv!I357&lt;&gt;"",scriv!I357,"")</f>
        <v/>
      </c>
      <c r="Q395" s="81" t="str">
        <f>IF(scriv!J357&lt;&gt;"",scriv!J357,"")</f>
        <v/>
      </c>
      <c r="R395" s="81">
        <f>IF(scriv!K357&lt;&gt;"",scriv!K357,
IF(I395&lt;&gt;"",1,$R$36))</f>
        <v>0</v>
      </c>
      <c r="S395" s="81" t="str">
        <f>IF(scriv!L357&lt;&gt;"",scriv!L357,
IF(scriv!AB357&lt;&gt;"",$S$36,"none"))</f>
        <v>none</v>
      </c>
      <c r="T395" s="81" t="str">
        <f>IF(scriv!Q357&lt;&gt;"",scriv!Q357,"")</f>
        <v/>
      </c>
      <c r="U395" s="81" t="str">
        <f>IF(scriv!R357&lt;&gt;"",scriv!R357,"")</f>
        <v/>
      </c>
      <c r="V395" s="81" t="str">
        <f>IF(scriv!S357&lt;&gt;"",scriv!S357,"")</f>
        <v/>
      </c>
      <c r="W395" s="81" t="str">
        <f>IF(scriv!T357&lt;&gt;"",scriv!T357,"")</f>
        <v/>
      </c>
      <c r="X395" s="81" t="str">
        <f>IF($E395="",
( IF(scriv!AD357&lt;&gt;"", LEFT( scriv!AD357, FIND(",",scriv!AD357)-1) &amp; "=" &amp; $AH395 &amp; RIGHT( scriv!AD357, LEN(scriv!AD357) + 1 - FIND(",",scriv!AD357)),
  IF($X$36&lt;&gt;"",LEFT( X$36, FIND(",",X$36)-1) &amp; "=" &amp; $AH395 &amp; RIGHT( X$36, LEN(X$36) + 1 - FIND(",",X$36)),""))),
IF(scriv!M357&lt;&gt;"", LEFT( scriv!M357, FIND(",",scriv!M357)-1) &amp; "=" &amp; $AH395 &amp; RIGHT( scriv!M357, LEN(scriv!M357) + 1 - FIND(",",scriv!M357)),
LEFT( X$37, FIND(",",X$37)-1) &amp; "=" &amp; $AH395 &amp; RIGHT( X$37, LEN(X$37) + 1 - FIND(",",X$37))))</f>
        <v>fadeOn=,0.6</v>
      </c>
      <c r="Y395" s="81" t="str">
        <f>IF($E395="",
( IF(scriv!AE357&lt;&gt;"", LEFT( scriv!AE357, FIND(",",scriv!AE357)-1) &amp; "=" &amp; $AH395 &amp; RIGHT( scriv!AE357, LEN(scriv!AE357) + 1 - FIND(",",scriv!AE357)),
  IF($Y$36&lt;&gt;"",LEFT( Y$36, FIND(",",Y$36)-1) &amp; "=" &amp; $AH395 &amp; RIGHT( Y$36, LEN(Y$36) + 1 - FIND(",",Y$36)),""))),
IF(scriv!N357&lt;&gt;"", LEFT( scriv!N357, FIND(",",scriv!N357)-1) &amp; "=" &amp; $AH395 &amp; RIGHT( scriv!N357, LEN(scriv!N357) + 1 - FIND(",",scriv!N357)),
LEFT( Y$37, FIND(",",Y$37)-1) &amp; "=" &amp; $AH395 &amp; RIGHT( Y$37, LEN(Y$37) + 1 - FIND(",",Y$37))))</f>
        <v>fadeOff=,0.6</v>
      </c>
      <c r="Z395" s="81" t="str">
        <f>IF($E395="",
( IF(scriv!AF357&lt;&gt;"", LEFT( scriv!AF357, FIND(",",scriv!AF357)-1) &amp; "=" &amp; $AH395 &amp; RIGHT( scriv!AF357, LEN(scriv!AF357) + 1 - FIND(",",scriv!AF357)),
  IF($Z$36&lt;&gt;"",LEFT( Z$36, FIND(",",Z$36)-1) &amp; "=" &amp; $AH395 &amp; RIGHT( Z$36, LEN(Z$36) + 1 - FIND(",",Z$36)),""))),
IF(scriv!O357&lt;&gt;"", LEFT( scriv!O357, FIND(",",scriv!O357)-1) &amp; "=" &amp; $AH395 &amp; RIGHT( scriv!O357, LEN(scriv!O357) + 1 - FIND(",",scriv!O357)),
LEFT( Z$37, FIND(",",Z$37)-1) &amp; "=" &amp; $AH395 &amp; RIGHT( Z$37, LEN(Z$37) + 1 - FIND(",",Z$37))))</f>
        <v>drawOpen=,1.2</v>
      </c>
      <c r="AA395" s="81" t="str">
        <f>IF($E395="",
( IF(scriv!AG357&lt;&gt;"", LEFT( scriv!AG357, FIND(",",scriv!AG357)-1) &amp; "=" &amp; $AH395 &amp; RIGHT( scriv!AG357, LEN(scriv!AG357) + 1 - FIND(",",scriv!AG357)),
  IF($AA$36&lt;&gt;"",LEFT( AA$36, FIND(",",AA$36)-1) &amp; "=" &amp; $AH395 &amp; RIGHT( AA$36, LEN(AA$36) + 1 - FIND(",",AA$36)),""))),
IF(scriv!P357&lt;&gt;"", LEFT( scriv!P357, FIND(",",scriv!P357)-1) &amp; "=" &amp; $AH395 &amp; RIGHT( scriv!P357, LEN(scriv!P357) + 1 - FIND(",",scriv!P357)),
LEFT( AA$37, FIND(",",AA$37)-1) &amp; "=" &amp; $AH395 &amp; RIGHT( AA$37, LEN(AA$37) + 1 - FIND(",",AA$37))))</f>
        <v>drawClose=,1.2</v>
      </c>
      <c r="AB395" s="167" t="str">
        <f t="shared" si="257"/>
        <v>noTitle</v>
      </c>
      <c r="AC395" s="167"/>
      <c r="AD395" s="45"/>
      <c r="AE395" s="168"/>
      <c r="AF395" s="169">
        <f>IF(D395="",scriv!B357,"")</f>
        <v>0</v>
      </c>
      <c r="AG395" s="170" t="str">
        <f t="shared" si="264"/>
        <v/>
      </c>
      <c r="AH395" s="169" t="str">
        <f t="shared" si="265"/>
        <v/>
      </c>
      <c r="AI395" s="169" t="str">
        <f t="shared" si="266"/>
        <v/>
      </c>
      <c r="AJ395" s="86">
        <f>ROUNDDOWN( (LEN(scriv!B357)+1) / 2, 0 )</f>
        <v>0</v>
      </c>
      <c r="AK395" s="82">
        <f t="shared" si="267"/>
        <v>0</v>
      </c>
      <c r="AL395" s="82" t="str">
        <f t="shared" si="268"/>
        <v>-</v>
      </c>
      <c r="AM395" s="82" t="str">
        <f t="shared" si="269"/>
        <v>-</v>
      </c>
      <c r="AN395" s="82" t="str">
        <f t="shared" si="270"/>
        <v>-</v>
      </c>
      <c r="AO395" s="82" t="str">
        <f t="shared" si="271"/>
        <v>-</v>
      </c>
      <c r="AP395" s="82" t="str">
        <f t="shared" si="272"/>
        <v>-</v>
      </c>
      <c r="AQ395" s="82" t="str">
        <f t="shared" si="273"/>
        <v>-</v>
      </c>
      <c r="AR395" s="82" t="str">
        <f t="shared" si="274"/>
        <v>-</v>
      </c>
      <c r="AT395" s="82">
        <f t="shared" si="275"/>
        <v>10</v>
      </c>
      <c r="AU395" s="82" t="str">
        <f ca="1">IF(    MAX(OFFSET(AL395,0,0,MATCH("-",AL395:AL$638,0))) = 0,"",
IFERROR(MAX(OFFSET(AL395,0,0,MATCH("-",AL395:AL$638,0))),""))</f>
        <v/>
      </c>
      <c r="AV395" s="82" t="str">
        <f ca="1">IF(    MAX(OFFSET(AM395,0,0,MATCH("-",AM395:AM$638,0))) = 0,"",
IFERROR(MAX(OFFSET(AM395,0,0,MATCH("-",AM395:AM$638,0))),""))</f>
        <v/>
      </c>
      <c r="AW395" s="82" t="str">
        <f ca="1">IF(    MAX(OFFSET(AN395,0,0,MATCH("-",AN395:AN$638,0))) = 0,"",
IFERROR(MAX(OFFSET(AN395,0,0,MATCH("-",AN395:AN$638,0))),""))</f>
        <v/>
      </c>
      <c r="AX395" s="82" t="str">
        <f ca="1">IF(    MAX(OFFSET(AO395,0,0,MATCH("-",AO395:AO$638,0))) = 0,"",
IFERROR(MAX(OFFSET(AO395,0,0,MATCH("-",AO395:AO$638,0))),""))</f>
        <v/>
      </c>
      <c r="AY395" s="82" t="str">
        <f ca="1">IF(    MAX(OFFSET(AP395,0,0,MATCH("-",AP395:AP$638,0))) = 0,"",
IFERROR(MAX(OFFSET(AP395,0,0,MATCH("-",AP395:AP$638,0))),""))</f>
        <v/>
      </c>
      <c r="AZ395" s="82" t="str">
        <f ca="1">IF(    MAX(OFFSET(AQ395,0,0,MATCH("-",AQ395:AQ$638,0))) = 0,"",
IFERROR(MAX(OFFSET(AQ395,0,0,MATCH("-",AQ395:AQ$638,0))),""))</f>
        <v/>
      </c>
      <c r="BA395" s="82" t="str">
        <f ca="1">IF(    MAX(OFFSET(AR395,0,0,MATCH("-",AR395:AR$638,0))) = 0,"",
IFERROR(MAX(OFFSET(AR395,0,0,MATCH("-",AR395:AR$638,0))),""))</f>
        <v/>
      </c>
      <c r="BB395" s="112">
        <f t="shared" ca="1" si="276"/>
        <v>-198</v>
      </c>
      <c r="BC395" s="111" t="str">
        <f t="shared" ca="1" si="277"/>
        <v>Radius</v>
      </c>
      <c r="BD395" s="112">
        <f t="shared" ca="1" si="278"/>
        <v>0</v>
      </c>
      <c r="BE395" s="111">
        <f t="shared" ca="1" si="279"/>
        <v>200</v>
      </c>
      <c r="BF395" s="113" t="e">
        <f t="shared" ca="1" si="280"/>
        <v>#VALUE!</v>
      </c>
      <c r="BG395" s="113" t="e">
        <f t="shared" ca="1" si="281"/>
        <v>#VALUE!</v>
      </c>
      <c r="BH395" s="112">
        <f t="shared" ca="1" si="282"/>
        <v>2000</v>
      </c>
      <c r="BI395" s="112">
        <f t="shared" ca="1" si="283"/>
        <v>200</v>
      </c>
      <c r="BJ395" s="157"/>
      <c r="BK395" s="157"/>
      <c r="BL395" s="158" t="str">
        <f>scriv!AI357</f>
        <v/>
      </c>
      <c r="BM395" s="157"/>
      <c r="BN395" s="157" t="str">
        <f t="shared" si="284"/>
        <v>node</v>
      </c>
      <c r="BO395" s="157"/>
      <c r="BP395" s="159">
        <f t="shared" ca="1" si="285"/>
        <v>0</v>
      </c>
      <c r="BQ395" s="159">
        <f t="shared" ca="1" si="286"/>
        <v>0</v>
      </c>
      <c r="BR395" s="159">
        <f t="shared" si="287"/>
        <v>1</v>
      </c>
      <c r="BS395" s="159" t="str">
        <f t="shared" si="288"/>
        <v>symbol</v>
      </c>
      <c r="BT395" s="157" t="str">
        <f ca="1">IF(scriv!V357&lt;&gt;"",scriv!V357,
IF(E395="",IFERROR(VLOOKUP(BL395,$AH$40:$BT$638,39,FALSE),$BT$36),
$BT$37))</f>
        <v>NodeSquare</v>
      </c>
      <c r="BU395" s="166">
        <f t="shared" ca="1" si="289"/>
        <v>2000</v>
      </c>
      <c r="BV395" s="166">
        <f t="shared" ca="1" si="290"/>
        <v>200</v>
      </c>
      <c r="BW395" s="166">
        <f t="shared" ca="1" si="291"/>
        <v>0</v>
      </c>
      <c r="BX395" s="166">
        <f t="shared" ca="1" si="292"/>
        <v>0</v>
      </c>
      <c r="BY395" s="180" t="str">
        <f t="shared" si="293"/>
        <v/>
      </c>
      <c r="BZ395" s="180" t="str">
        <f t="shared" si="294"/>
        <v/>
      </c>
      <c r="CA395" s="81" t="str">
        <f>IF(scriv!E357&lt;&gt;"",scriv!E357,"")</f>
        <v/>
      </c>
      <c r="CB395" s="82">
        <f t="shared" si="259"/>
        <v>0</v>
      </c>
      <c r="CC395" s="82">
        <f t="shared" si="295"/>
        <v>0</v>
      </c>
      <c r="CD395" s="82" t="str">
        <f t="shared" si="296"/>
        <v>-</v>
      </c>
      <c r="CE395" s="82" t="str">
        <f t="shared" si="297"/>
        <v>-</v>
      </c>
      <c r="CF395" s="82" t="str">
        <f t="shared" si="298"/>
        <v>-</v>
      </c>
      <c r="CG395" s="82" t="str">
        <f t="shared" si="299"/>
        <v>-</v>
      </c>
      <c r="CH395" s="82" t="str">
        <f t="shared" si="300"/>
        <v>-</v>
      </c>
      <c r="CI395" s="82" t="str">
        <f t="shared" si="301"/>
        <v>-</v>
      </c>
      <c r="CJ395" s="82" t="str">
        <f t="shared" si="302"/>
        <v>-</v>
      </c>
      <c r="CK395" s="82" t="str">
        <f t="shared" si="303"/>
        <v>-</v>
      </c>
    </row>
    <row r="396" spans="1:89" s="82" customFormat="1" ht="18" customHeight="1">
      <c r="A396" s="81" t="str">
        <f>scriv!AH358</f>
        <v/>
      </c>
      <c r="B396" s="81" t="str">
        <f>IF(scriv!D358&lt;&gt;"",scriv!D358,"")</f>
        <v/>
      </c>
      <c r="C396" s="81" t="str">
        <f>IF( scriv!AL358&lt;&gt;"", IF(D396&lt;&gt;"","connection ","")&amp;scriv!AL358,IF(D396&lt;&gt;"","connection",""))</f>
        <v/>
      </c>
      <c r="D396" s="82" t="str">
        <f>scriv!AJ358</f>
        <v/>
      </c>
      <c r="E396" s="82" t="str">
        <f>scriv!AK358</f>
        <v/>
      </c>
      <c r="F396" s="156">
        <f>ROW()</f>
        <v>396</v>
      </c>
      <c r="I396" s="81" t="str">
        <f>IF(scriv!AA358&lt;&gt;"",scriv!AA358,J396)</f>
        <v/>
      </c>
      <c r="J396" s="81" t="str">
        <f>IF(scriv!AB358&lt;&gt;"",scriv!AB358,"")</f>
        <v/>
      </c>
      <c r="K396" s="82" t="str">
        <f t="shared" si="260"/>
        <v>none</v>
      </c>
      <c r="L396" s="82" t="str">
        <f t="shared" si="261"/>
        <v>+++&amp;speakTT=</v>
      </c>
      <c r="M396" s="82" t="str">
        <f t="shared" si="258"/>
        <v>OpenClose</v>
      </c>
      <c r="N396" s="82" t="str">
        <f t="shared" si="262"/>
        <v/>
      </c>
      <c r="O396" s="119" t="str">
        <f t="shared" si="263"/>
        <v/>
      </c>
      <c r="P396" s="81" t="str">
        <f>IF(scriv!I358&lt;&gt;"",scriv!I358,"")</f>
        <v/>
      </c>
      <c r="Q396" s="81" t="str">
        <f>IF(scriv!J358&lt;&gt;"",scriv!J358,"")</f>
        <v/>
      </c>
      <c r="R396" s="81">
        <f>IF(scriv!K358&lt;&gt;"",scriv!K358,
IF(I396&lt;&gt;"",1,$R$36))</f>
        <v>0</v>
      </c>
      <c r="S396" s="81" t="str">
        <f>IF(scriv!L358&lt;&gt;"",scriv!L358,
IF(scriv!AB358&lt;&gt;"",$S$36,"none"))</f>
        <v>none</v>
      </c>
      <c r="T396" s="81" t="str">
        <f>IF(scriv!Q358&lt;&gt;"",scriv!Q358,"")</f>
        <v/>
      </c>
      <c r="U396" s="81" t="str">
        <f>IF(scriv!R358&lt;&gt;"",scriv!R358,"")</f>
        <v/>
      </c>
      <c r="V396" s="81" t="str">
        <f>IF(scriv!S358&lt;&gt;"",scriv!S358,"")</f>
        <v/>
      </c>
      <c r="W396" s="81" t="str">
        <f>IF(scriv!T358&lt;&gt;"",scriv!T358,"")</f>
        <v/>
      </c>
      <c r="X396" s="81" t="str">
        <f>IF($E396="",
( IF(scriv!AD358&lt;&gt;"", LEFT( scriv!AD358, FIND(",",scriv!AD358)-1) &amp; "=" &amp; $AH396 &amp; RIGHT( scriv!AD358, LEN(scriv!AD358) + 1 - FIND(",",scriv!AD358)),
  IF($X$36&lt;&gt;"",LEFT( X$36, FIND(",",X$36)-1) &amp; "=" &amp; $AH396 &amp; RIGHT( X$36, LEN(X$36) + 1 - FIND(",",X$36)),""))),
IF(scriv!M358&lt;&gt;"", LEFT( scriv!M358, FIND(",",scriv!M358)-1) &amp; "=" &amp; $AH396 &amp; RIGHT( scriv!M358, LEN(scriv!M358) + 1 - FIND(",",scriv!M358)),
LEFT( X$37, FIND(",",X$37)-1) &amp; "=" &amp; $AH396 &amp; RIGHT( X$37, LEN(X$37) + 1 - FIND(",",X$37))))</f>
        <v>fadeOn=,0.6</v>
      </c>
      <c r="Y396" s="81" t="str">
        <f>IF($E396="",
( IF(scriv!AE358&lt;&gt;"", LEFT( scriv!AE358, FIND(",",scriv!AE358)-1) &amp; "=" &amp; $AH396 &amp; RIGHT( scriv!AE358, LEN(scriv!AE358) + 1 - FIND(",",scriv!AE358)),
  IF($Y$36&lt;&gt;"",LEFT( Y$36, FIND(",",Y$36)-1) &amp; "=" &amp; $AH396 &amp; RIGHT( Y$36, LEN(Y$36) + 1 - FIND(",",Y$36)),""))),
IF(scriv!N358&lt;&gt;"", LEFT( scriv!N358, FIND(",",scriv!N358)-1) &amp; "=" &amp; $AH396 &amp; RIGHT( scriv!N358, LEN(scriv!N358) + 1 - FIND(",",scriv!N358)),
LEFT( Y$37, FIND(",",Y$37)-1) &amp; "=" &amp; $AH396 &amp; RIGHT( Y$37, LEN(Y$37) + 1 - FIND(",",Y$37))))</f>
        <v>fadeOff=,0.6</v>
      </c>
      <c r="Z396" s="81" t="str">
        <f>IF($E396="",
( IF(scriv!AF358&lt;&gt;"", LEFT( scriv!AF358, FIND(",",scriv!AF358)-1) &amp; "=" &amp; $AH396 &amp; RIGHT( scriv!AF358, LEN(scriv!AF358) + 1 - FIND(",",scriv!AF358)),
  IF($Z$36&lt;&gt;"",LEFT( Z$36, FIND(",",Z$36)-1) &amp; "=" &amp; $AH396 &amp; RIGHT( Z$36, LEN(Z$36) + 1 - FIND(",",Z$36)),""))),
IF(scriv!O358&lt;&gt;"", LEFT( scriv!O358, FIND(",",scriv!O358)-1) &amp; "=" &amp; $AH396 &amp; RIGHT( scriv!O358, LEN(scriv!O358) + 1 - FIND(",",scriv!O358)),
LEFT( Z$37, FIND(",",Z$37)-1) &amp; "=" &amp; $AH396 &amp; RIGHT( Z$37, LEN(Z$37) + 1 - FIND(",",Z$37))))</f>
        <v>drawOpen=,1.2</v>
      </c>
      <c r="AA396" s="81" t="str">
        <f>IF($E396="",
( IF(scriv!AG358&lt;&gt;"", LEFT( scriv!AG358, FIND(",",scriv!AG358)-1) &amp; "=" &amp; $AH396 &amp; RIGHT( scriv!AG358, LEN(scriv!AG358) + 1 - FIND(",",scriv!AG358)),
  IF($AA$36&lt;&gt;"",LEFT( AA$36, FIND(",",AA$36)-1) &amp; "=" &amp; $AH396 &amp; RIGHT( AA$36, LEN(AA$36) + 1 - FIND(",",AA$36)),""))),
IF(scriv!P358&lt;&gt;"", LEFT( scriv!P358, FIND(",",scriv!P358)-1) &amp; "=" &amp; $AH396 &amp; RIGHT( scriv!P358, LEN(scriv!P358) + 1 - FIND(",",scriv!P358)),
LEFT( AA$37, FIND(",",AA$37)-1) &amp; "=" &amp; $AH396 &amp; RIGHT( AA$37, LEN(AA$37) + 1 - FIND(",",AA$37))))</f>
        <v>drawClose=,1.2</v>
      </c>
      <c r="AB396" s="167" t="str">
        <f t="shared" si="257"/>
        <v>noTitle</v>
      </c>
      <c r="AC396" s="167"/>
      <c r="AD396" s="45"/>
      <c r="AE396" s="168"/>
      <c r="AF396" s="169">
        <f>IF(D396="",scriv!B358,"")</f>
        <v>0</v>
      </c>
      <c r="AG396" s="170" t="str">
        <f t="shared" si="264"/>
        <v/>
      </c>
      <c r="AH396" s="169" t="str">
        <f t="shared" si="265"/>
        <v/>
      </c>
      <c r="AI396" s="169" t="str">
        <f t="shared" si="266"/>
        <v/>
      </c>
      <c r="AJ396" s="86">
        <f>ROUNDDOWN( (LEN(scriv!B358)+1) / 2, 0 )</f>
        <v>0</v>
      </c>
      <c r="AK396" s="82">
        <f t="shared" si="267"/>
        <v>0</v>
      </c>
      <c r="AL396" s="82" t="str">
        <f t="shared" si="268"/>
        <v>-</v>
      </c>
      <c r="AM396" s="82" t="str">
        <f t="shared" si="269"/>
        <v>-</v>
      </c>
      <c r="AN396" s="82" t="str">
        <f t="shared" si="270"/>
        <v>-</v>
      </c>
      <c r="AO396" s="82" t="str">
        <f t="shared" si="271"/>
        <v>-</v>
      </c>
      <c r="AP396" s="82" t="str">
        <f t="shared" si="272"/>
        <v>-</v>
      </c>
      <c r="AQ396" s="82" t="str">
        <f t="shared" si="273"/>
        <v>-</v>
      </c>
      <c r="AR396" s="82" t="str">
        <f t="shared" si="274"/>
        <v>-</v>
      </c>
      <c r="AT396" s="82">
        <f t="shared" si="275"/>
        <v>10</v>
      </c>
      <c r="AU396" s="82" t="str">
        <f ca="1">IF(    MAX(OFFSET(AL396,0,0,MATCH("-",AL396:AL$638,0))) = 0,"",
IFERROR(MAX(OFFSET(AL396,0,0,MATCH("-",AL396:AL$638,0))),""))</f>
        <v/>
      </c>
      <c r="AV396" s="82" t="str">
        <f ca="1">IF(    MAX(OFFSET(AM396,0,0,MATCH("-",AM396:AM$638,0))) = 0,"",
IFERROR(MAX(OFFSET(AM396,0,0,MATCH("-",AM396:AM$638,0))),""))</f>
        <v/>
      </c>
      <c r="AW396" s="82" t="str">
        <f ca="1">IF(    MAX(OFFSET(AN396,0,0,MATCH("-",AN396:AN$638,0))) = 0,"",
IFERROR(MAX(OFFSET(AN396,0,0,MATCH("-",AN396:AN$638,0))),""))</f>
        <v/>
      </c>
      <c r="AX396" s="82" t="str">
        <f ca="1">IF(    MAX(OFFSET(AO396,0,0,MATCH("-",AO396:AO$638,0))) = 0,"",
IFERROR(MAX(OFFSET(AO396,0,0,MATCH("-",AO396:AO$638,0))),""))</f>
        <v/>
      </c>
      <c r="AY396" s="82" t="str">
        <f ca="1">IF(    MAX(OFFSET(AP396,0,0,MATCH("-",AP396:AP$638,0))) = 0,"",
IFERROR(MAX(OFFSET(AP396,0,0,MATCH("-",AP396:AP$638,0))),""))</f>
        <v/>
      </c>
      <c r="AZ396" s="82" t="str">
        <f ca="1">IF(    MAX(OFFSET(AQ396,0,0,MATCH("-",AQ396:AQ$638,0))) = 0,"",
IFERROR(MAX(OFFSET(AQ396,0,0,MATCH("-",AQ396:AQ$638,0))),""))</f>
        <v/>
      </c>
      <c r="BA396" s="82" t="str">
        <f ca="1">IF(    MAX(OFFSET(AR396,0,0,MATCH("-",AR396:AR$638,0))) = 0,"",
IFERROR(MAX(OFFSET(AR396,0,0,MATCH("-",AR396:AR$638,0))),""))</f>
        <v/>
      </c>
      <c r="BB396" s="112">
        <f t="shared" ca="1" si="276"/>
        <v>-198</v>
      </c>
      <c r="BC396" s="111" t="str">
        <f t="shared" ca="1" si="277"/>
        <v>Radius</v>
      </c>
      <c r="BD396" s="112">
        <f t="shared" ca="1" si="278"/>
        <v>0</v>
      </c>
      <c r="BE396" s="111">
        <f t="shared" ca="1" si="279"/>
        <v>200</v>
      </c>
      <c r="BF396" s="113" t="e">
        <f t="shared" ca="1" si="280"/>
        <v>#VALUE!</v>
      </c>
      <c r="BG396" s="113" t="e">
        <f t="shared" ca="1" si="281"/>
        <v>#VALUE!</v>
      </c>
      <c r="BH396" s="112">
        <f t="shared" ca="1" si="282"/>
        <v>2000</v>
      </c>
      <c r="BI396" s="112">
        <f t="shared" ca="1" si="283"/>
        <v>200</v>
      </c>
      <c r="BJ396" s="157"/>
      <c r="BK396" s="157"/>
      <c r="BL396" s="158" t="str">
        <f>scriv!AI358</f>
        <v/>
      </c>
      <c r="BM396" s="157"/>
      <c r="BN396" s="157" t="str">
        <f t="shared" si="284"/>
        <v>node</v>
      </c>
      <c r="BO396" s="157"/>
      <c r="BP396" s="159">
        <f t="shared" ca="1" si="285"/>
        <v>0</v>
      </c>
      <c r="BQ396" s="159">
        <f t="shared" ca="1" si="286"/>
        <v>0</v>
      </c>
      <c r="BR396" s="159">
        <f t="shared" si="287"/>
        <v>1</v>
      </c>
      <c r="BS396" s="159" t="str">
        <f t="shared" si="288"/>
        <v>symbol</v>
      </c>
      <c r="BT396" s="157" t="str">
        <f ca="1">IF(scriv!V358&lt;&gt;"",scriv!V358,
IF(E396="",IFERROR(VLOOKUP(BL396,$AH$40:$BT$638,39,FALSE),$BT$36),
$BT$37))</f>
        <v>NodeSquare</v>
      </c>
      <c r="BU396" s="166">
        <f t="shared" ca="1" si="289"/>
        <v>2000</v>
      </c>
      <c r="BV396" s="166">
        <f t="shared" ca="1" si="290"/>
        <v>200</v>
      </c>
      <c r="BW396" s="166">
        <f t="shared" ca="1" si="291"/>
        <v>0</v>
      </c>
      <c r="BX396" s="166">
        <f t="shared" ca="1" si="292"/>
        <v>0</v>
      </c>
      <c r="BY396" s="180" t="str">
        <f t="shared" si="293"/>
        <v/>
      </c>
      <c r="BZ396" s="180" t="str">
        <f t="shared" si="294"/>
        <v/>
      </c>
      <c r="CA396" s="81" t="str">
        <f>IF(scriv!E358&lt;&gt;"",scriv!E358,"")</f>
        <v/>
      </c>
      <c r="CB396" s="82">
        <f t="shared" si="259"/>
        <v>0</v>
      </c>
      <c r="CC396" s="82">
        <f t="shared" si="295"/>
        <v>0</v>
      </c>
      <c r="CD396" s="82" t="str">
        <f t="shared" si="296"/>
        <v>-</v>
      </c>
      <c r="CE396" s="82" t="str">
        <f t="shared" si="297"/>
        <v>-</v>
      </c>
      <c r="CF396" s="82" t="str">
        <f t="shared" si="298"/>
        <v>-</v>
      </c>
      <c r="CG396" s="82" t="str">
        <f t="shared" si="299"/>
        <v>-</v>
      </c>
      <c r="CH396" s="82" t="str">
        <f t="shared" si="300"/>
        <v>-</v>
      </c>
      <c r="CI396" s="82" t="str">
        <f t="shared" si="301"/>
        <v>-</v>
      </c>
      <c r="CJ396" s="82" t="str">
        <f t="shared" si="302"/>
        <v>-</v>
      </c>
      <c r="CK396" s="82" t="str">
        <f t="shared" si="303"/>
        <v>-</v>
      </c>
    </row>
    <row r="397" spans="1:89" s="82" customFormat="1" ht="18" customHeight="1">
      <c r="A397" s="81" t="str">
        <f>scriv!AH359</f>
        <v/>
      </c>
      <c r="B397" s="81" t="str">
        <f>IF(scriv!D359&lt;&gt;"",scriv!D359,"")</f>
        <v/>
      </c>
      <c r="C397" s="81" t="str">
        <f>IF( scriv!AL359&lt;&gt;"", IF(D397&lt;&gt;"","connection ","")&amp;scriv!AL359,IF(D397&lt;&gt;"","connection",""))</f>
        <v/>
      </c>
      <c r="D397" s="82" t="str">
        <f>scriv!AJ359</f>
        <v/>
      </c>
      <c r="E397" s="82" t="str">
        <f>scriv!AK359</f>
        <v/>
      </c>
      <c r="F397" s="156">
        <f>ROW()</f>
        <v>397</v>
      </c>
      <c r="I397" s="81" t="str">
        <f>IF(scriv!AA359&lt;&gt;"",scriv!AA359,J397)</f>
        <v/>
      </c>
      <c r="J397" s="81" t="str">
        <f>IF(scriv!AB359&lt;&gt;"",scriv!AB359,"")</f>
        <v/>
      </c>
      <c r="K397" s="82" t="str">
        <f t="shared" si="260"/>
        <v>none</v>
      </c>
      <c r="L397" s="82" t="str">
        <f t="shared" si="261"/>
        <v>+++&amp;speakTT=</v>
      </c>
      <c r="M397" s="82" t="str">
        <f t="shared" si="258"/>
        <v>OpenClose</v>
      </c>
      <c r="N397" s="82" t="str">
        <f t="shared" si="262"/>
        <v/>
      </c>
      <c r="O397" s="119" t="str">
        <f t="shared" si="263"/>
        <v/>
      </c>
      <c r="P397" s="81" t="str">
        <f>IF(scriv!I359&lt;&gt;"",scriv!I359,"")</f>
        <v/>
      </c>
      <c r="Q397" s="81" t="str">
        <f>IF(scriv!J359&lt;&gt;"",scriv!J359,"")</f>
        <v/>
      </c>
      <c r="R397" s="81">
        <f>IF(scriv!K359&lt;&gt;"",scriv!K359,
IF(I397&lt;&gt;"",1,$R$36))</f>
        <v>0</v>
      </c>
      <c r="S397" s="81" t="str">
        <f>IF(scriv!L359&lt;&gt;"",scriv!L359,
IF(scriv!AB359&lt;&gt;"",$S$36,"none"))</f>
        <v>none</v>
      </c>
      <c r="T397" s="81" t="str">
        <f>IF(scriv!Q359&lt;&gt;"",scriv!Q359,"")</f>
        <v/>
      </c>
      <c r="U397" s="81" t="str">
        <f>IF(scriv!R359&lt;&gt;"",scriv!R359,"")</f>
        <v/>
      </c>
      <c r="V397" s="81" t="str">
        <f>IF(scriv!S359&lt;&gt;"",scriv!S359,"")</f>
        <v/>
      </c>
      <c r="W397" s="81" t="str">
        <f>IF(scriv!T359&lt;&gt;"",scriv!T359,"")</f>
        <v/>
      </c>
      <c r="X397" s="81" t="str">
        <f>IF($E397="",
( IF(scriv!AD359&lt;&gt;"", LEFT( scriv!AD359, FIND(",",scriv!AD359)-1) &amp; "=" &amp; $AH397 &amp; RIGHT( scriv!AD359, LEN(scriv!AD359) + 1 - FIND(",",scriv!AD359)),
  IF($X$36&lt;&gt;"",LEFT( X$36, FIND(",",X$36)-1) &amp; "=" &amp; $AH397 &amp; RIGHT( X$36, LEN(X$36) + 1 - FIND(",",X$36)),""))),
IF(scriv!M359&lt;&gt;"", LEFT( scriv!M359, FIND(",",scriv!M359)-1) &amp; "=" &amp; $AH397 &amp; RIGHT( scriv!M359, LEN(scriv!M359) + 1 - FIND(",",scriv!M359)),
LEFT( X$37, FIND(",",X$37)-1) &amp; "=" &amp; $AH397 &amp; RIGHT( X$37, LEN(X$37) + 1 - FIND(",",X$37))))</f>
        <v>fadeOn=,0.6</v>
      </c>
      <c r="Y397" s="81" t="str">
        <f>IF($E397="",
( IF(scriv!AE359&lt;&gt;"", LEFT( scriv!AE359, FIND(",",scriv!AE359)-1) &amp; "=" &amp; $AH397 &amp; RIGHT( scriv!AE359, LEN(scriv!AE359) + 1 - FIND(",",scriv!AE359)),
  IF($Y$36&lt;&gt;"",LEFT( Y$36, FIND(",",Y$36)-1) &amp; "=" &amp; $AH397 &amp; RIGHT( Y$36, LEN(Y$36) + 1 - FIND(",",Y$36)),""))),
IF(scriv!N359&lt;&gt;"", LEFT( scriv!N359, FIND(",",scriv!N359)-1) &amp; "=" &amp; $AH397 &amp; RIGHT( scriv!N359, LEN(scriv!N359) + 1 - FIND(",",scriv!N359)),
LEFT( Y$37, FIND(",",Y$37)-1) &amp; "=" &amp; $AH397 &amp; RIGHT( Y$37, LEN(Y$37) + 1 - FIND(",",Y$37))))</f>
        <v>fadeOff=,0.6</v>
      </c>
      <c r="Z397" s="81" t="str">
        <f>IF($E397="",
( IF(scriv!AF359&lt;&gt;"", LEFT( scriv!AF359, FIND(",",scriv!AF359)-1) &amp; "=" &amp; $AH397 &amp; RIGHT( scriv!AF359, LEN(scriv!AF359) + 1 - FIND(",",scriv!AF359)),
  IF($Z$36&lt;&gt;"",LEFT( Z$36, FIND(",",Z$36)-1) &amp; "=" &amp; $AH397 &amp; RIGHT( Z$36, LEN(Z$36) + 1 - FIND(",",Z$36)),""))),
IF(scriv!O359&lt;&gt;"", LEFT( scriv!O359, FIND(",",scriv!O359)-1) &amp; "=" &amp; $AH397 &amp; RIGHT( scriv!O359, LEN(scriv!O359) + 1 - FIND(",",scriv!O359)),
LEFT( Z$37, FIND(",",Z$37)-1) &amp; "=" &amp; $AH397 &amp; RIGHT( Z$37, LEN(Z$37) + 1 - FIND(",",Z$37))))</f>
        <v>drawOpen=,1.2</v>
      </c>
      <c r="AA397" s="81" t="str">
        <f>IF($E397="",
( IF(scriv!AG359&lt;&gt;"", LEFT( scriv!AG359, FIND(",",scriv!AG359)-1) &amp; "=" &amp; $AH397 &amp; RIGHT( scriv!AG359, LEN(scriv!AG359) + 1 - FIND(",",scriv!AG359)),
  IF($AA$36&lt;&gt;"",LEFT( AA$36, FIND(",",AA$36)-1) &amp; "=" &amp; $AH397 &amp; RIGHT( AA$36, LEN(AA$36) + 1 - FIND(",",AA$36)),""))),
IF(scriv!P359&lt;&gt;"", LEFT( scriv!P359, FIND(",",scriv!P359)-1) &amp; "=" &amp; $AH397 &amp; RIGHT( scriv!P359, LEN(scriv!P359) + 1 - FIND(",",scriv!P359)),
LEFT( AA$37, FIND(",",AA$37)-1) &amp; "=" &amp; $AH397 &amp; RIGHT( AA$37, LEN(AA$37) + 1 - FIND(",",AA$37))))</f>
        <v>drawClose=,1.2</v>
      </c>
      <c r="AB397" s="167" t="str">
        <f t="shared" si="257"/>
        <v>noTitle</v>
      </c>
      <c r="AC397" s="167"/>
      <c r="AD397" s="45"/>
      <c r="AE397" s="168"/>
      <c r="AF397" s="169">
        <f>IF(D397="",scriv!B359,"")</f>
        <v>0</v>
      </c>
      <c r="AG397" s="170" t="str">
        <f t="shared" si="264"/>
        <v/>
      </c>
      <c r="AH397" s="169" t="str">
        <f t="shared" si="265"/>
        <v/>
      </c>
      <c r="AI397" s="169" t="str">
        <f t="shared" si="266"/>
        <v/>
      </c>
      <c r="AJ397" s="86">
        <f>ROUNDDOWN( (LEN(scriv!B359)+1) / 2, 0 )</f>
        <v>0</v>
      </c>
      <c r="AK397" s="82">
        <f t="shared" si="267"/>
        <v>0</v>
      </c>
      <c r="AL397" s="82" t="str">
        <f t="shared" si="268"/>
        <v>-</v>
      </c>
      <c r="AM397" s="82" t="str">
        <f t="shared" si="269"/>
        <v>-</v>
      </c>
      <c r="AN397" s="82" t="str">
        <f t="shared" si="270"/>
        <v>-</v>
      </c>
      <c r="AO397" s="82" t="str">
        <f t="shared" si="271"/>
        <v>-</v>
      </c>
      <c r="AP397" s="82" t="str">
        <f t="shared" si="272"/>
        <v>-</v>
      </c>
      <c r="AQ397" s="82" t="str">
        <f t="shared" si="273"/>
        <v>-</v>
      </c>
      <c r="AR397" s="82" t="str">
        <f t="shared" si="274"/>
        <v>-</v>
      </c>
      <c r="AT397" s="82">
        <f t="shared" si="275"/>
        <v>10</v>
      </c>
      <c r="AU397" s="82" t="str">
        <f ca="1">IF(    MAX(OFFSET(AL397,0,0,MATCH("-",AL397:AL$638,0))) = 0,"",
IFERROR(MAX(OFFSET(AL397,0,0,MATCH("-",AL397:AL$638,0))),""))</f>
        <v/>
      </c>
      <c r="AV397" s="82" t="str">
        <f ca="1">IF(    MAX(OFFSET(AM397,0,0,MATCH("-",AM397:AM$638,0))) = 0,"",
IFERROR(MAX(OFFSET(AM397,0,0,MATCH("-",AM397:AM$638,0))),""))</f>
        <v/>
      </c>
      <c r="AW397" s="82" t="str">
        <f ca="1">IF(    MAX(OFFSET(AN397,0,0,MATCH("-",AN397:AN$638,0))) = 0,"",
IFERROR(MAX(OFFSET(AN397,0,0,MATCH("-",AN397:AN$638,0))),""))</f>
        <v/>
      </c>
      <c r="AX397" s="82" t="str">
        <f ca="1">IF(    MAX(OFFSET(AO397,0,0,MATCH("-",AO397:AO$638,0))) = 0,"",
IFERROR(MAX(OFFSET(AO397,0,0,MATCH("-",AO397:AO$638,0))),""))</f>
        <v/>
      </c>
      <c r="AY397" s="82" t="str">
        <f ca="1">IF(    MAX(OFFSET(AP397,0,0,MATCH("-",AP397:AP$638,0))) = 0,"",
IFERROR(MAX(OFFSET(AP397,0,0,MATCH("-",AP397:AP$638,0))),""))</f>
        <v/>
      </c>
      <c r="AZ397" s="82" t="str">
        <f ca="1">IF(    MAX(OFFSET(AQ397,0,0,MATCH("-",AQ397:AQ$638,0))) = 0,"",
IFERROR(MAX(OFFSET(AQ397,0,0,MATCH("-",AQ397:AQ$638,0))),""))</f>
        <v/>
      </c>
      <c r="BA397" s="82" t="str">
        <f ca="1">IF(    MAX(OFFSET(AR397,0,0,MATCH("-",AR397:AR$638,0))) = 0,"",
IFERROR(MAX(OFFSET(AR397,0,0,MATCH("-",AR397:AR$638,0))),""))</f>
        <v/>
      </c>
      <c r="BB397" s="112">
        <f t="shared" ca="1" si="276"/>
        <v>-198</v>
      </c>
      <c r="BC397" s="111" t="str">
        <f t="shared" ca="1" si="277"/>
        <v>Radius</v>
      </c>
      <c r="BD397" s="112">
        <f t="shared" ca="1" si="278"/>
        <v>0</v>
      </c>
      <c r="BE397" s="111">
        <f t="shared" ca="1" si="279"/>
        <v>200</v>
      </c>
      <c r="BF397" s="113" t="e">
        <f t="shared" ca="1" si="280"/>
        <v>#VALUE!</v>
      </c>
      <c r="BG397" s="113" t="e">
        <f t="shared" ca="1" si="281"/>
        <v>#VALUE!</v>
      </c>
      <c r="BH397" s="112">
        <f t="shared" ca="1" si="282"/>
        <v>2000</v>
      </c>
      <c r="BI397" s="112">
        <f t="shared" ca="1" si="283"/>
        <v>200</v>
      </c>
      <c r="BJ397" s="157"/>
      <c r="BK397" s="157"/>
      <c r="BL397" s="158" t="str">
        <f>scriv!AI359</f>
        <v/>
      </c>
      <c r="BM397" s="157"/>
      <c r="BN397" s="157" t="str">
        <f t="shared" si="284"/>
        <v>node</v>
      </c>
      <c r="BO397" s="157"/>
      <c r="BP397" s="159">
        <f t="shared" ca="1" si="285"/>
        <v>0</v>
      </c>
      <c r="BQ397" s="159">
        <f t="shared" ca="1" si="286"/>
        <v>0</v>
      </c>
      <c r="BR397" s="159">
        <f t="shared" si="287"/>
        <v>1</v>
      </c>
      <c r="BS397" s="159" t="str">
        <f t="shared" si="288"/>
        <v>symbol</v>
      </c>
      <c r="BT397" s="157" t="str">
        <f ca="1">IF(scriv!V359&lt;&gt;"",scriv!V359,
IF(E397="",IFERROR(VLOOKUP(BL397,$AH$40:$BT$638,39,FALSE),$BT$36),
$BT$37))</f>
        <v>NodeSquare</v>
      </c>
      <c r="BU397" s="166">
        <f t="shared" ca="1" si="289"/>
        <v>2000</v>
      </c>
      <c r="BV397" s="166">
        <f t="shared" ca="1" si="290"/>
        <v>200</v>
      </c>
      <c r="BW397" s="166">
        <f t="shared" ca="1" si="291"/>
        <v>0</v>
      </c>
      <c r="BX397" s="166">
        <f t="shared" ca="1" si="292"/>
        <v>0</v>
      </c>
      <c r="BY397" s="180" t="str">
        <f t="shared" si="293"/>
        <v/>
      </c>
      <c r="BZ397" s="180" t="str">
        <f t="shared" si="294"/>
        <v/>
      </c>
      <c r="CA397" s="81" t="str">
        <f>IF(scriv!E359&lt;&gt;"",scriv!E359,"")</f>
        <v/>
      </c>
      <c r="CB397" s="82">
        <f t="shared" si="259"/>
        <v>0</v>
      </c>
      <c r="CC397" s="82">
        <f t="shared" si="295"/>
        <v>0</v>
      </c>
      <c r="CD397" s="82" t="str">
        <f t="shared" si="296"/>
        <v>-</v>
      </c>
      <c r="CE397" s="82" t="str">
        <f t="shared" si="297"/>
        <v>-</v>
      </c>
      <c r="CF397" s="82" t="str">
        <f t="shared" si="298"/>
        <v>-</v>
      </c>
      <c r="CG397" s="82" t="str">
        <f t="shared" si="299"/>
        <v>-</v>
      </c>
      <c r="CH397" s="82" t="str">
        <f t="shared" si="300"/>
        <v>-</v>
      </c>
      <c r="CI397" s="82" t="str">
        <f t="shared" si="301"/>
        <v>-</v>
      </c>
      <c r="CJ397" s="82" t="str">
        <f t="shared" si="302"/>
        <v>-</v>
      </c>
      <c r="CK397" s="82" t="str">
        <f t="shared" si="303"/>
        <v>-</v>
      </c>
    </row>
    <row r="398" spans="1:89" s="82" customFormat="1" ht="18" customHeight="1">
      <c r="A398" s="81" t="str">
        <f>scriv!AH360</f>
        <v/>
      </c>
      <c r="B398" s="81" t="str">
        <f>IF(scriv!D360&lt;&gt;"",scriv!D360,"")</f>
        <v/>
      </c>
      <c r="C398" s="81" t="str">
        <f>IF( scriv!AL360&lt;&gt;"", IF(D398&lt;&gt;"","connection ","")&amp;scriv!AL360,IF(D398&lt;&gt;"","connection",""))</f>
        <v/>
      </c>
      <c r="D398" s="82" t="str">
        <f>scriv!AJ360</f>
        <v/>
      </c>
      <c r="E398" s="82" t="str">
        <f>scriv!AK360</f>
        <v/>
      </c>
      <c r="F398" s="156">
        <f>ROW()</f>
        <v>398</v>
      </c>
      <c r="I398" s="81" t="str">
        <f>IF(scriv!AA360&lt;&gt;"",scriv!AA360,J398)</f>
        <v/>
      </c>
      <c r="J398" s="81" t="str">
        <f>IF(scriv!AB360&lt;&gt;"",scriv!AB360,"")</f>
        <v/>
      </c>
      <c r="K398" s="82" t="str">
        <f t="shared" si="260"/>
        <v>none</v>
      </c>
      <c r="L398" s="82" t="str">
        <f t="shared" si="261"/>
        <v>+++&amp;speakTT=</v>
      </c>
      <c r="M398" s="82" t="str">
        <f t="shared" si="258"/>
        <v>OpenClose</v>
      </c>
      <c r="N398" s="82" t="str">
        <f t="shared" si="262"/>
        <v/>
      </c>
      <c r="O398" s="119" t="str">
        <f t="shared" si="263"/>
        <v/>
      </c>
      <c r="P398" s="81" t="str">
        <f>IF(scriv!I360&lt;&gt;"",scriv!I360,"")</f>
        <v/>
      </c>
      <c r="Q398" s="81" t="str">
        <f>IF(scriv!J360&lt;&gt;"",scriv!J360,"")</f>
        <v/>
      </c>
      <c r="R398" s="81">
        <f>IF(scriv!K360&lt;&gt;"",scriv!K360,
IF(I398&lt;&gt;"",1,$R$36))</f>
        <v>0</v>
      </c>
      <c r="S398" s="81" t="str">
        <f>IF(scriv!L360&lt;&gt;"",scriv!L360,
IF(scriv!AB360&lt;&gt;"",$S$36,"none"))</f>
        <v>none</v>
      </c>
      <c r="T398" s="81" t="str">
        <f>IF(scriv!Q360&lt;&gt;"",scriv!Q360,"")</f>
        <v/>
      </c>
      <c r="U398" s="81" t="str">
        <f>IF(scriv!R360&lt;&gt;"",scriv!R360,"")</f>
        <v/>
      </c>
      <c r="V398" s="81" t="str">
        <f>IF(scriv!S360&lt;&gt;"",scriv!S360,"")</f>
        <v/>
      </c>
      <c r="W398" s="81" t="str">
        <f>IF(scriv!T360&lt;&gt;"",scriv!T360,"")</f>
        <v/>
      </c>
      <c r="X398" s="81" t="str">
        <f>IF($E398="",
( IF(scriv!AD360&lt;&gt;"", LEFT( scriv!AD360, FIND(",",scriv!AD360)-1) &amp; "=" &amp; $AH398 &amp; RIGHT( scriv!AD360, LEN(scriv!AD360) + 1 - FIND(",",scriv!AD360)),
  IF($X$36&lt;&gt;"",LEFT( X$36, FIND(",",X$36)-1) &amp; "=" &amp; $AH398 &amp; RIGHT( X$36, LEN(X$36) + 1 - FIND(",",X$36)),""))),
IF(scriv!M360&lt;&gt;"", LEFT( scriv!M360, FIND(",",scriv!M360)-1) &amp; "=" &amp; $AH398 &amp; RIGHT( scriv!M360, LEN(scriv!M360) + 1 - FIND(",",scriv!M360)),
LEFT( X$37, FIND(",",X$37)-1) &amp; "=" &amp; $AH398 &amp; RIGHT( X$37, LEN(X$37) + 1 - FIND(",",X$37))))</f>
        <v>fadeOn=,0.6</v>
      </c>
      <c r="Y398" s="81" t="str">
        <f>IF($E398="",
( IF(scriv!AE360&lt;&gt;"", LEFT( scriv!AE360, FIND(",",scriv!AE360)-1) &amp; "=" &amp; $AH398 &amp; RIGHT( scriv!AE360, LEN(scriv!AE360) + 1 - FIND(",",scriv!AE360)),
  IF($Y$36&lt;&gt;"",LEFT( Y$36, FIND(",",Y$36)-1) &amp; "=" &amp; $AH398 &amp; RIGHT( Y$36, LEN(Y$36) + 1 - FIND(",",Y$36)),""))),
IF(scriv!N360&lt;&gt;"", LEFT( scriv!N360, FIND(",",scriv!N360)-1) &amp; "=" &amp; $AH398 &amp; RIGHT( scriv!N360, LEN(scriv!N360) + 1 - FIND(",",scriv!N360)),
LEFT( Y$37, FIND(",",Y$37)-1) &amp; "=" &amp; $AH398 &amp; RIGHT( Y$37, LEN(Y$37) + 1 - FIND(",",Y$37))))</f>
        <v>fadeOff=,0.6</v>
      </c>
      <c r="Z398" s="81" t="str">
        <f>IF($E398="",
( IF(scriv!AF360&lt;&gt;"", LEFT( scriv!AF360, FIND(",",scriv!AF360)-1) &amp; "=" &amp; $AH398 &amp; RIGHT( scriv!AF360, LEN(scriv!AF360) + 1 - FIND(",",scriv!AF360)),
  IF($Z$36&lt;&gt;"",LEFT( Z$36, FIND(",",Z$36)-1) &amp; "=" &amp; $AH398 &amp; RIGHT( Z$36, LEN(Z$36) + 1 - FIND(",",Z$36)),""))),
IF(scriv!O360&lt;&gt;"", LEFT( scriv!O360, FIND(",",scriv!O360)-1) &amp; "=" &amp; $AH398 &amp; RIGHT( scriv!O360, LEN(scriv!O360) + 1 - FIND(",",scriv!O360)),
LEFT( Z$37, FIND(",",Z$37)-1) &amp; "=" &amp; $AH398 &amp; RIGHT( Z$37, LEN(Z$37) + 1 - FIND(",",Z$37))))</f>
        <v>drawOpen=,1.2</v>
      </c>
      <c r="AA398" s="81" t="str">
        <f>IF($E398="",
( IF(scriv!AG360&lt;&gt;"", LEFT( scriv!AG360, FIND(",",scriv!AG360)-1) &amp; "=" &amp; $AH398 &amp; RIGHT( scriv!AG360, LEN(scriv!AG360) + 1 - FIND(",",scriv!AG360)),
  IF($AA$36&lt;&gt;"",LEFT( AA$36, FIND(",",AA$36)-1) &amp; "=" &amp; $AH398 &amp; RIGHT( AA$36, LEN(AA$36) + 1 - FIND(",",AA$36)),""))),
IF(scriv!P360&lt;&gt;"", LEFT( scriv!P360, FIND(",",scriv!P360)-1) &amp; "=" &amp; $AH398 &amp; RIGHT( scriv!P360, LEN(scriv!P360) + 1 - FIND(",",scriv!P360)),
LEFT( AA$37, FIND(",",AA$37)-1) &amp; "=" &amp; $AH398 &amp; RIGHT( AA$37, LEN(AA$37) + 1 - FIND(",",AA$37))))</f>
        <v>drawClose=,1.2</v>
      </c>
      <c r="AB398" s="167" t="str">
        <f t="shared" si="257"/>
        <v>noTitle</v>
      </c>
      <c r="AC398" s="167"/>
      <c r="AD398" s="45"/>
      <c r="AE398" s="168"/>
      <c r="AF398" s="169">
        <f>IF(D398="",scriv!B360,"")</f>
        <v>0</v>
      </c>
      <c r="AG398" s="170" t="str">
        <f t="shared" si="264"/>
        <v/>
      </c>
      <c r="AH398" s="169" t="str">
        <f t="shared" si="265"/>
        <v/>
      </c>
      <c r="AI398" s="169" t="str">
        <f t="shared" si="266"/>
        <v/>
      </c>
      <c r="AJ398" s="86">
        <f>ROUNDDOWN( (LEN(scriv!B360)+1) / 2, 0 )</f>
        <v>0</v>
      </c>
      <c r="AK398" s="82">
        <f t="shared" si="267"/>
        <v>0</v>
      </c>
      <c r="AL398" s="82" t="str">
        <f t="shared" si="268"/>
        <v>-</v>
      </c>
      <c r="AM398" s="82" t="str">
        <f t="shared" si="269"/>
        <v>-</v>
      </c>
      <c r="AN398" s="82" t="str">
        <f t="shared" si="270"/>
        <v>-</v>
      </c>
      <c r="AO398" s="82" t="str">
        <f t="shared" si="271"/>
        <v>-</v>
      </c>
      <c r="AP398" s="82" t="str">
        <f t="shared" si="272"/>
        <v>-</v>
      </c>
      <c r="AQ398" s="82" t="str">
        <f t="shared" si="273"/>
        <v>-</v>
      </c>
      <c r="AR398" s="82" t="str">
        <f t="shared" si="274"/>
        <v>-</v>
      </c>
      <c r="AT398" s="82">
        <f t="shared" si="275"/>
        <v>10</v>
      </c>
      <c r="AU398" s="82" t="str">
        <f ca="1">IF(    MAX(OFFSET(AL398,0,0,MATCH("-",AL398:AL$638,0))) = 0,"",
IFERROR(MAX(OFFSET(AL398,0,0,MATCH("-",AL398:AL$638,0))),""))</f>
        <v/>
      </c>
      <c r="AV398" s="82" t="str">
        <f ca="1">IF(    MAX(OFFSET(AM398,0,0,MATCH("-",AM398:AM$638,0))) = 0,"",
IFERROR(MAX(OFFSET(AM398,0,0,MATCH("-",AM398:AM$638,0))),""))</f>
        <v/>
      </c>
      <c r="AW398" s="82" t="str">
        <f ca="1">IF(    MAX(OFFSET(AN398,0,0,MATCH("-",AN398:AN$638,0))) = 0,"",
IFERROR(MAX(OFFSET(AN398,0,0,MATCH("-",AN398:AN$638,0))),""))</f>
        <v/>
      </c>
      <c r="AX398" s="82" t="str">
        <f ca="1">IF(    MAX(OFFSET(AO398,0,0,MATCH("-",AO398:AO$638,0))) = 0,"",
IFERROR(MAX(OFFSET(AO398,0,0,MATCH("-",AO398:AO$638,0))),""))</f>
        <v/>
      </c>
      <c r="AY398" s="82" t="str">
        <f ca="1">IF(    MAX(OFFSET(AP398,0,0,MATCH("-",AP398:AP$638,0))) = 0,"",
IFERROR(MAX(OFFSET(AP398,0,0,MATCH("-",AP398:AP$638,0))),""))</f>
        <v/>
      </c>
      <c r="AZ398" s="82" t="str">
        <f ca="1">IF(    MAX(OFFSET(AQ398,0,0,MATCH("-",AQ398:AQ$638,0))) = 0,"",
IFERROR(MAX(OFFSET(AQ398,0,0,MATCH("-",AQ398:AQ$638,0))),""))</f>
        <v/>
      </c>
      <c r="BA398" s="82" t="str">
        <f ca="1">IF(    MAX(OFFSET(AR398,0,0,MATCH("-",AR398:AR$638,0))) = 0,"",
IFERROR(MAX(OFFSET(AR398,0,0,MATCH("-",AR398:AR$638,0))),""))</f>
        <v/>
      </c>
      <c r="BB398" s="112">
        <f t="shared" ca="1" si="276"/>
        <v>-198</v>
      </c>
      <c r="BC398" s="111" t="str">
        <f t="shared" ca="1" si="277"/>
        <v>Radius</v>
      </c>
      <c r="BD398" s="112">
        <f t="shared" ca="1" si="278"/>
        <v>0</v>
      </c>
      <c r="BE398" s="111">
        <f t="shared" ca="1" si="279"/>
        <v>200</v>
      </c>
      <c r="BF398" s="113" t="e">
        <f t="shared" ca="1" si="280"/>
        <v>#VALUE!</v>
      </c>
      <c r="BG398" s="113" t="e">
        <f t="shared" ca="1" si="281"/>
        <v>#VALUE!</v>
      </c>
      <c r="BH398" s="112">
        <f t="shared" ca="1" si="282"/>
        <v>2000</v>
      </c>
      <c r="BI398" s="112">
        <f t="shared" ca="1" si="283"/>
        <v>200</v>
      </c>
      <c r="BJ398" s="157"/>
      <c r="BK398" s="157"/>
      <c r="BL398" s="158" t="str">
        <f>scriv!AI360</f>
        <v/>
      </c>
      <c r="BM398" s="157"/>
      <c r="BN398" s="157" t="str">
        <f t="shared" si="284"/>
        <v>node</v>
      </c>
      <c r="BO398" s="157"/>
      <c r="BP398" s="159">
        <f t="shared" ca="1" si="285"/>
        <v>0</v>
      </c>
      <c r="BQ398" s="159">
        <f t="shared" ca="1" si="286"/>
        <v>0</v>
      </c>
      <c r="BR398" s="159">
        <f t="shared" si="287"/>
        <v>1</v>
      </c>
      <c r="BS398" s="159" t="str">
        <f t="shared" si="288"/>
        <v>symbol</v>
      </c>
      <c r="BT398" s="157" t="str">
        <f ca="1">IF(scriv!V360&lt;&gt;"",scriv!V360,
IF(E398="",IFERROR(VLOOKUP(BL398,$AH$40:$BT$638,39,FALSE),$BT$36),
$BT$37))</f>
        <v>NodeSquare</v>
      </c>
      <c r="BU398" s="166">
        <f t="shared" ca="1" si="289"/>
        <v>2000</v>
      </c>
      <c r="BV398" s="166">
        <f t="shared" ca="1" si="290"/>
        <v>200</v>
      </c>
      <c r="BW398" s="166">
        <f t="shared" ca="1" si="291"/>
        <v>0</v>
      </c>
      <c r="BX398" s="166">
        <f t="shared" ca="1" si="292"/>
        <v>0</v>
      </c>
      <c r="BY398" s="180" t="str">
        <f t="shared" si="293"/>
        <v/>
      </c>
      <c r="BZ398" s="180" t="str">
        <f t="shared" si="294"/>
        <v/>
      </c>
      <c r="CA398" s="81" t="str">
        <f>IF(scriv!E360&lt;&gt;"",scriv!E360,"")</f>
        <v/>
      </c>
      <c r="CB398" s="82">
        <f t="shared" si="259"/>
        <v>0</v>
      </c>
      <c r="CC398" s="82">
        <f t="shared" si="295"/>
        <v>0</v>
      </c>
      <c r="CD398" s="82" t="str">
        <f t="shared" si="296"/>
        <v>-</v>
      </c>
      <c r="CE398" s="82" t="str">
        <f t="shared" si="297"/>
        <v>-</v>
      </c>
      <c r="CF398" s="82" t="str">
        <f t="shared" si="298"/>
        <v>-</v>
      </c>
      <c r="CG398" s="82" t="str">
        <f t="shared" si="299"/>
        <v>-</v>
      </c>
      <c r="CH398" s="82" t="str">
        <f t="shared" si="300"/>
        <v>-</v>
      </c>
      <c r="CI398" s="82" t="str">
        <f t="shared" si="301"/>
        <v>-</v>
      </c>
      <c r="CJ398" s="82" t="str">
        <f t="shared" si="302"/>
        <v>-</v>
      </c>
      <c r="CK398" s="82" t="str">
        <f t="shared" si="303"/>
        <v>-</v>
      </c>
    </row>
    <row r="399" spans="1:89" s="82" customFormat="1" ht="18" customHeight="1">
      <c r="A399" s="81" t="str">
        <f>scriv!AH361</f>
        <v/>
      </c>
      <c r="B399" s="81" t="str">
        <f>IF(scriv!D361&lt;&gt;"",scriv!D361,"")</f>
        <v/>
      </c>
      <c r="C399" s="81" t="str">
        <f>IF( scriv!AL361&lt;&gt;"", IF(D399&lt;&gt;"","connection ","")&amp;scriv!AL361,IF(D399&lt;&gt;"","connection",""))</f>
        <v/>
      </c>
      <c r="D399" s="82" t="str">
        <f>scriv!AJ361</f>
        <v/>
      </c>
      <c r="E399" s="82" t="str">
        <f>scriv!AK361</f>
        <v/>
      </c>
      <c r="F399" s="156">
        <f>ROW()</f>
        <v>399</v>
      </c>
      <c r="I399" s="81" t="str">
        <f>IF(scriv!AA361&lt;&gt;"",scriv!AA361,J399)</f>
        <v/>
      </c>
      <c r="J399" s="81" t="str">
        <f>IF(scriv!AB361&lt;&gt;"",scriv!AB361,"")</f>
        <v/>
      </c>
      <c r="K399" s="82" t="str">
        <f t="shared" si="260"/>
        <v>none</v>
      </c>
      <c r="L399" s="82" t="str">
        <f t="shared" si="261"/>
        <v>+++&amp;speakTT=</v>
      </c>
      <c r="M399" s="82" t="str">
        <f t="shared" si="258"/>
        <v>OpenClose</v>
      </c>
      <c r="N399" s="82" t="str">
        <f t="shared" si="262"/>
        <v/>
      </c>
      <c r="O399" s="119" t="str">
        <f t="shared" si="263"/>
        <v/>
      </c>
      <c r="P399" s="81" t="str">
        <f>IF(scriv!I361&lt;&gt;"",scriv!I361,"")</f>
        <v/>
      </c>
      <c r="Q399" s="81" t="str">
        <f>IF(scriv!J361&lt;&gt;"",scriv!J361,"")</f>
        <v/>
      </c>
      <c r="R399" s="81">
        <f>IF(scriv!K361&lt;&gt;"",scriv!K361,
IF(I399&lt;&gt;"",1,$R$36))</f>
        <v>0</v>
      </c>
      <c r="S399" s="81" t="str">
        <f>IF(scriv!L361&lt;&gt;"",scriv!L361,
IF(scriv!AB361&lt;&gt;"",$S$36,"none"))</f>
        <v>none</v>
      </c>
      <c r="T399" s="81" t="str">
        <f>IF(scriv!Q361&lt;&gt;"",scriv!Q361,"")</f>
        <v/>
      </c>
      <c r="U399" s="81" t="str">
        <f>IF(scriv!R361&lt;&gt;"",scriv!R361,"")</f>
        <v/>
      </c>
      <c r="V399" s="81" t="str">
        <f>IF(scriv!S361&lt;&gt;"",scriv!S361,"")</f>
        <v/>
      </c>
      <c r="W399" s="81" t="str">
        <f>IF(scriv!T361&lt;&gt;"",scriv!T361,"")</f>
        <v/>
      </c>
      <c r="X399" s="81" t="str">
        <f>IF($E399="",
( IF(scriv!AD361&lt;&gt;"", LEFT( scriv!AD361, FIND(",",scriv!AD361)-1) &amp; "=" &amp; $AH399 &amp; RIGHT( scriv!AD361, LEN(scriv!AD361) + 1 - FIND(",",scriv!AD361)),
  IF($X$36&lt;&gt;"",LEFT( X$36, FIND(",",X$36)-1) &amp; "=" &amp; $AH399 &amp; RIGHT( X$36, LEN(X$36) + 1 - FIND(",",X$36)),""))),
IF(scriv!M361&lt;&gt;"", LEFT( scriv!M361, FIND(",",scriv!M361)-1) &amp; "=" &amp; $AH399 &amp; RIGHT( scriv!M361, LEN(scriv!M361) + 1 - FIND(",",scriv!M361)),
LEFT( X$37, FIND(",",X$37)-1) &amp; "=" &amp; $AH399 &amp; RIGHT( X$37, LEN(X$37) + 1 - FIND(",",X$37))))</f>
        <v>fadeOn=,0.6</v>
      </c>
      <c r="Y399" s="81" t="str">
        <f>IF($E399="",
( IF(scriv!AE361&lt;&gt;"", LEFT( scriv!AE361, FIND(",",scriv!AE361)-1) &amp; "=" &amp; $AH399 &amp; RIGHT( scriv!AE361, LEN(scriv!AE361) + 1 - FIND(",",scriv!AE361)),
  IF($Y$36&lt;&gt;"",LEFT( Y$36, FIND(",",Y$36)-1) &amp; "=" &amp; $AH399 &amp; RIGHT( Y$36, LEN(Y$36) + 1 - FIND(",",Y$36)),""))),
IF(scriv!N361&lt;&gt;"", LEFT( scriv!N361, FIND(",",scriv!N361)-1) &amp; "=" &amp; $AH399 &amp; RIGHT( scriv!N361, LEN(scriv!N361) + 1 - FIND(",",scriv!N361)),
LEFT( Y$37, FIND(",",Y$37)-1) &amp; "=" &amp; $AH399 &amp; RIGHT( Y$37, LEN(Y$37) + 1 - FIND(",",Y$37))))</f>
        <v>fadeOff=,0.6</v>
      </c>
      <c r="Z399" s="81" t="str">
        <f>IF($E399="",
( IF(scriv!AF361&lt;&gt;"", LEFT( scriv!AF361, FIND(",",scriv!AF361)-1) &amp; "=" &amp; $AH399 &amp; RIGHT( scriv!AF361, LEN(scriv!AF361) + 1 - FIND(",",scriv!AF361)),
  IF($Z$36&lt;&gt;"",LEFT( Z$36, FIND(",",Z$36)-1) &amp; "=" &amp; $AH399 &amp; RIGHT( Z$36, LEN(Z$36) + 1 - FIND(",",Z$36)),""))),
IF(scriv!O361&lt;&gt;"", LEFT( scriv!O361, FIND(",",scriv!O361)-1) &amp; "=" &amp; $AH399 &amp; RIGHT( scriv!O361, LEN(scriv!O361) + 1 - FIND(",",scriv!O361)),
LEFT( Z$37, FIND(",",Z$37)-1) &amp; "=" &amp; $AH399 &amp; RIGHT( Z$37, LEN(Z$37) + 1 - FIND(",",Z$37))))</f>
        <v>drawOpen=,1.2</v>
      </c>
      <c r="AA399" s="81" t="str">
        <f>IF($E399="",
( IF(scriv!AG361&lt;&gt;"", LEFT( scriv!AG361, FIND(",",scriv!AG361)-1) &amp; "=" &amp; $AH399 &amp; RIGHT( scriv!AG361, LEN(scriv!AG361) + 1 - FIND(",",scriv!AG361)),
  IF($AA$36&lt;&gt;"",LEFT( AA$36, FIND(",",AA$36)-1) &amp; "=" &amp; $AH399 &amp; RIGHT( AA$36, LEN(AA$36) + 1 - FIND(",",AA$36)),""))),
IF(scriv!P361&lt;&gt;"", LEFT( scriv!P361, FIND(",",scriv!P361)-1) &amp; "=" &amp; $AH399 &amp; RIGHT( scriv!P361, LEN(scriv!P361) + 1 - FIND(",",scriv!P361)),
LEFT( AA$37, FIND(",",AA$37)-1) &amp; "=" &amp; $AH399 &amp; RIGHT( AA$37, LEN(AA$37) + 1 - FIND(",",AA$37))))</f>
        <v>drawClose=,1.2</v>
      </c>
      <c r="AB399" s="167" t="str">
        <f t="shared" si="257"/>
        <v>noTitle</v>
      </c>
      <c r="AC399" s="167"/>
      <c r="AD399" s="45"/>
      <c r="AE399" s="168"/>
      <c r="AF399" s="169">
        <f>IF(D399="",scriv!B361,"")</f>
        <v>0</v>
      </c>
      <c r="AG399" s="170" t="str">
        <f t="shared" si="264"/>
        <v/>
      </c>
      <c r="AH399" s="169" t="str">
        <f t="shared" si="265"/>
        <v/>
      </c>
      <c r="AI399" s="169" t="str">
        <f t="shared" si="266"/>
        <v/>
      </c>
      <c r="AJ399" s="86">
        <f>ROUNDDOWN( (LEN(scriv!B361)+1) / 2, 0 )</f>
        <v>0</v>
      </c>
      <c r="AK399" s="82">
        <f t="shared" si="267"/>
        <v>0</v>
      </c>
      <c r="AL399" s="82" t="str">
        <f t="shared" si="268"/>
        <v>-</v>
      </c>
      <c r="AM399" s="82" t="str">
        <f t="shared" si="269"/>
        <v>-</v>
      </c>
      <c r="AN399" s="82" t="str">
        <f t="shared" si="270"/>
        <v>-</v>
      </c>
      <c r="AO399" s="82" t="str">
        <f t="shared" si="271"/>
        <v>-</v>
      </c>
      <c r="AP399" s="82" t="str">
        <f t="shared" si="272"/>
        <v>-</v>
      </c>
      <c r="AQ399" s="82" t="str">
        <f t="shared" si="273"/>
        <v>-</v>
      </c>
      <c r="AR399" s="82" t="str">
        <f t="shared" si="274"/>
        <v>-</v>
      </c>
      <c r="AT399" s="82">
        <f t="shared" si="275"/>
        <v>10</v>
      </c>
      <c r="AU399" s="82" t="str">
        <f ca="1">IF(    MAX(OFFSET(AL399,0,0,MATCH("-",AL399:AL$638,0))) = 0,"",
IFERROR(MAX(OFFSET(AL399,0,0,MATCH("-",AL399:AL$638,0))),""))</f>
        <v/>
      </c>
      <c r="AV399" s="82" t="str">
        <f ca="1">IF(    MAX(OFFSET(AM399,0,0,MATCH("-",AM399:AM$638,0))) = 0,"",
IFERROR(MAX(OFFSET(AM399,0,0,MATCH("-",AM399:AM$638,0))),""))</f>
        <v/>
      </c>
      <c r="AW399" s="82" t="str">
        <f ca="1">IF(    MAX(OFFSET(AN399,0,0,MATCH("-",AN399:AN$638,0))) = 0,"",
IFERROR(MAX(OFFSET(AN399,0,0,MATCH("-",AN399:AN$638,0))),""))</f>
        <v/>
      </c>
      <c r="AX399" s="82" t="str">
        <f ca="1">IF(    MAX(OFFSET(AO399,0,0,MATCH("-",AO399:AO$638,0))) = 0,"",
IFERROR(MAX(OFFSET(AO399,0,0,MATCH("-",AO399:AO$638,0))),""))</f>
        <v/>
      </c>
      <c r="AY399" s="82" t="str">
        <f ca="1">IF(    MAX(OFFSET(AP399,0,0,MATCH("-",AP399:AP$638,0))) = 0,"",
IFERROR(MAX(OFFSET(AP399,0,0,MATCH("-",AP399:AP$638,0))),""))</f>
        <v/>
      </c>
      <c r="AZ399" s="82" t="str">
        <f ca="1">IF(    MAX(OFFSET(AQ399,0,0,MATCH("-",AQ399:AQ$638,0))) = 0,"",
IFERROR(MAX(OFFSET(AQ399,0,0,MATCH("-",AQ399:AQ$638,0))),""))</f>
        <v/>
      </c>
      <c r="BA399" s="82" t="str">
        <f ca="1">IF(    MAX(OFFSET(AR399,0,0,MATCH("-",AR399:AR$638,0))) = 0,"",
IFERROR(MAX(OFFSET(AR399,0,0,MATCH("-",AR399:AR$638,0))),""))</f>
        <v/>
      </c>
      <c r="BB399" s="112">
        <f t="shared" ca="1" si="276"/>
        <v>-198</v>
      </c>
      <c r="BC399" s="111" t="str">
        <f t="shared" ca="1" si="277"/>
        <v>Radius</v>
      </c>
      <c r="BD399" s="112">
        <f t="shared" ca="1" si="278"/>
        <v>0</v>
      </c>
      <c r="BE399" s="111">
        <f t="shared" ca="1" si="279"/>
        <v>200</v>
      </c>
      <c r="BF399" s="113" t="e">
        <f t="shared" ca="1" si="280"/>
        <v>#VALUE!</v>
      </c>
      <c r="BG399" s="113" t="e">
        <f t="shared" ca="1" si="281"/>
        <v>#VALUE!</v>
      </c>
      <c r="BH399" s="112">
        <f t="shared" ca="1" si="282"/>
        <v>2000</v>
      </c>
      <c r="BI399" s="112">
        <f t="shared" ca="1" si="283"/>
        <v>200</v>
      </c>
      <c r="BJ399" s="157"/>
      <c r="BK399" s="157"/>
      <c r="BL399" s="158" t="str">
        <f>scriv!AI361</f>
        <v/>
      </c>
      <c r="BM399" s="157"/>
      <c r="BN399" s="157" t="str">
        <f t="shared" si="284"/>
        <v>node</v>
      </c>
      <c r="BO399" s="157"/>
      <c r="BP399" s="159">
        <f t="shared" ca="1" si="285"/>
        <v>0</v>
      </c>
      <c r="BQ399" s="159">
        <f t="shared" ca="1" si="286"/>
        <v>0</v>
      </c>
      <c r="BR399" s="159">
        <f t="shared" si="287"/>
        <v>1</v>
      </c>
      <c r="BS399" s="159" t="str">
        <f t="shared" si="288"/>
        <v>symbol</v>
      </c>
      <c r="BT399" s="157" t="str">
        <f ca="1">IF(scriv!V361&lt;&gt;"",scriv!V361,
IF(E399="",IFERROR(VLOOKUP(BL399,$AH$40:$BT$638,39,FALSE),$BT$36),
$BT$37))</f>
        <v>NodeSquare</v>
      </c>
      <c r="BU399" s="166">
        <f t="shared" ca="1" si="289"/>
        <v>2000</v>
      </c>
      <c r="BV399" s="166">
        <f t="shared" ca="1" si="290"/>
        <v>200</v>
      </c>
      <c r="BW399" s="166">
        <f t="shared" ca="1" si="291"/>
        <v>0</v>
      </c>
      <c r="BX399" s="166">
        <f t="shared" ca="1" si="292"/>
        <v>0</v>
      </c>
      <c r="BY399" s="180" t="str">
        <f t="shared" si="293"/>
        <v/>
      </c>
      <c r="BZ399" s="180" t="str">
        <f t="shared" si="294"/>
        <v/>
      </c>
      <c r="CA399" s="81" t="str">
        <f>IF(scriv!E361&lt;&gt;"",scriv!E361,"")</f>
        <v/>
      </c>
      <c r="CB399" s="82">
        <f t="shared" si="259"/>
        <v>0</v>
      </c>
      <c r="CC399" s="82">
        <f t="shared" si="295"/>
        <v>0</v>
      </c>
      <c r="CD399" s="82" t="str">
        <f t="shared" si="296"/>
        <v>-</v>
      </c>
      <c r="CE399" s="82" t="str">
        <f t="shared" si="297"/>
        <v>-</v>
      </c>
      <c r="CF399" s="82" t="str">
        <f t="shared" si="298"/>
        <v>-</v>
      </c>
      <c r="CG399" s="82" t="str">
        <f t="shared" si="299"/>
        <v>-</v>
      </c>
      <c r="CH399" s="82" t="str">
        <f t="shared" si="300"/>
        <v>-</v>
      </c>
      <c r="CI399" s="82" t="str">
        <f t="shared" si="301"/>
        <v>-</v>
      </c>
      <c r="CJ399" s="82" t="str">
        <f t="shared" si="302"/>
        <v>-</v>
      </c>
      <c r="CK399" s="82" t="str">
        <f t="shared" si="303"/>
        <v>-</v>
      </c>
    </row>
    <row r="400" spans="1:89" s="82" customFormat="1" ht="18" customHeight="1">
      <c r="A400" s="81" t="str">
        <f>scriv!AH362</f>
        <v/>
      </c>
      <c r="B400" s="81" t="str">
        <f>IF(scriv!D362&lt;&gt;"",scriv!D362,"")</f>
        <v/>
      </c>
      <c r="C400" s="81" t="str">
        <f>IF( scriv!AL362&lt;&gt;"", IF(D400&lt;&gt;"","connection ","")&amp;scriv!AL362,IF(D400&lt;&gt;"","connection",""))</f>
        <v/>
      </c>
      <c r="D400" s="82" t="str">
        <f>scriv!AJ362</f>
        <v/>
      </c>
      <c r="E400" s="82" t="str">
        <f>scriv!AK362</f>
        <v/>
      </c>
      <c r="F400" s="156">
        <f>ROW()</f>
        <v>400</v>
      </c>
      <c r="I400" s="81" t="str">
        <f>IF(scriv!AA362&lt;&gt;"",scriv!AA362,J400)</f>
        <v/>
      </c>
      <c r="J400" s="81" t="str">
        <f>IF(scriv!AB362&lt;&gt;"",scriv!AB362,"")</f>
        <v/>
      </c>
      <c r="K400" s="82" t="str">
        <f t="shared" si="260"/>
        <v>none</v>
      </c>
      <c r="L400" s="82" t="str">
        <f t="shared" si="261"/>
        <v>+++&amp;speakTT=</v>
      </c>
      <c r="M400" s="82" t="str">
        <f t="shared" si="258"/>
        <v>OpenClose</v>
      </c>
      <c r="N400" s="82" t="str">
        <f t="shared" si="262"/>
        <v/>
      </c>
      <c r="O400" s="119" t="str">
        <f t="shared" si="263"/>
        <v/>
      </c>
      <c r="P400" s="81" t="str">
        <f>IF(scriv!I362&lt;&gt;"",scriv!I362,"")</f>
        <v/>
      </c>
      <c r="Q400" s="81" t="str">
        <f>IF(scriv!J362&lt;&gt;"",scriv!J362,"")</f>
        <v/>
      </c>
      <c r="R400" s="81">
        <f>IF(scriv!K362&lt;&gt;"",scriv!K362,
IF(I400&lt;&gt;"",1,$R$36))</f>
        <v>0</v>
      </c>
      <c r="S400" s="81" t="str">
        <f>IF(scriv!L362&lt;&gt;"",scriv!L362,
IF(scriv!AB362&lt;&gt;"",$S$36,"none"))</f>
        <v>none</v>
      </c>
      <c r="T400" s="81" t="str">
        <f>IF(scriv!Q362&lt;&gt;"",scriv!Q362,"")</f>
        <v/>
      </c>
      <c r="U400" s="81" t="str">
        <f>IF(scriv!R362&lt;&gt;"",scriv!R362,"")</f>
        <v/>
      </c>
      <c r="V400" s="81" t="str">
        <f>IF(scriv!S362&lt;&gt;"",scriv!S362,"")</f>
        <v/>
      </c>
      <c r="W400" s="81" t="str">
        <f>IF(scriv!T362&lt;&gt;"",scriv!T362,"")</f>
        <v/>
      </c>
      <c r="X400" s="81" t="str">
        <f>IF($E400="",
( IF(scriv!AD362&lt;&gt;"", LEFT( scriv!AD362, FIND(",",scriv!AD362)-1) &amp; "=" &amp; $AH400 &amp; RIGHT( scriv!AD362, LEN(scriv!AD362) + 1 - FIND(",",scriv!AD362)),
  IF($X$36&lt;&gt;"",LEFT( X$36, FIND(",",X$36)-1) &amp; "=" &amp; $AH400 &amp; RIGHT( X$36, LEN(X$36) + 1 - FIND(",",X$36)),""))),
IF(scriv!M362&lt;&gt;"", LEFT( scriv!M362, FIND(",",scriv!M362)-1) &amp; "=" &amp; $AH400 &amp; RIGHT( scriv!M362, LEN(scriv!M362) + 1 - FIND(",",scriv!M362)),
LEFT( X$37, FIND(",",X$37)-1) &amp; "=" &amp; $AH400 &amp; RIGHT( X$37, LEN(X$37) + 1 - FIND(",",X$37))))</f>
        <v>fadeOn=,0.6</v>
      </c>
      <c r="Y400" s="81" t="str">
        <f>IF($E400="",
( IF(scriv!AE362&lt;&gt;"", LEFT( scriv!AE362, FIND(",",scriv!AE362)-1) &amp; "=" &amp; $AH400 &amp; RIGHT( scriv!AE362, LEN(scriv!AE362) + 1 - FIND(",",scriv!AE362)),
  IF($Y$36&lt;&gt;"",LEFT( Y$36, FIND(",",Y$36)-1) &amp; "=" &amp; $AH400 &amp; RIGHT( Y$36, LEN(Y$36) + 1 - FIND(",",Y$36)),""))),
IF(scriv!N362&lt;&gt;"", LEFT( scriv!N362, FIND(",",scriv!N362)-1) &amp; "=" &amp; $AH400 &amp; RIGHT( scriv!N362, LEN(scriv!N362) + 1 - FIND(",",scriv!N362)),
LEFT( Y$37, FIND(",",Y$37)-1) &amp; "=" &amp; $AH400 &amp; RIGHT( Y$37, LEN(Y$37) + 1 - FIND(",",Y$37))))</f>
        <v>fadeOff=,0.6</v>
      </c>
      <c r="Z400" s="81" t="str">
        <f>IF($E400="",
( IF(scriv!AF362&lt;&gt;"", LEFT( scriv!AF362, FIND(",",scriv!AF362)-1) &amp; "=" &amp; $AH400 &amp; RIGHT( scriv!AF362, LEN(scriv!AF362) + 1 - FIND(",",scriv!AF362)),
  IF($Z$36&lt;&gt;"",LEFT( Z$36, FIND(",",Z$36)-1) &amp; "=" &amp; $AH400 &amp; RIGHT( Z$36, LEN(Z$36) + 1 - FIND(",",Z$36)),""))),
IF(scriv!O362&lt;&gt;"", LEFT( scriv!O362, FIND(",",scriv!O362)-1) &amp; "=" &amp; $AH400 &amp; RIGHT( scriv!O362, LEN(scriv!O362) + 1 - FIND(",",scriv!O362)),
LEFT( Z$37, FIND(",",Z$37)-1) &amp; "=" &amp; $AH400 &amp; RIGHT( Z$37, LEN(Z$37) + 1 - FIND(",",Z$37))))</f>
        <v>drawOpen=,1.2</v>
      </c>
      <c r="AA400" s="81" t="str">
        <f>IF($E400="",
( IF(scriv!AG362&lt;&gt;"", LEFT( scriv!AG362, FIND(",",scriv!AG362)-1) &amp; "=" &amp; $AH400 &amp; RIGHT( scriv!AG362, LEN(scriv!AG362) + 1 - FIND(",",scriv!AG362)),
  IF($AA$36&lt;&gt;"",LEFT( AA$36, FIND(",",AA$36)-1) &amp; "=" &amp; $AH400 &amp; RIGHT( AA$36, LEN(AA$36) + 1 - FIND(",",AA$36)),""))),
IF(scriv!P362&lt;&gt;"", LEFT( scriv!P362, FIND(",",scriv!P362)-1) &amp; "=" &amp; $AH400 &amp; RIGHT( scriv!P362, LEN(scriv!P362) + 1 - FIND(",",scriv!P362)),
LEFT( AA$37, FIND(",",AA$37)-1) &amp; "=" &amp; $AH400 &amp; RIGHT( AA$37, LEN(AA$37) + 1 - FIND(",",AA$37))))</f>
        <v>drawClose=,1.2</v>
      </c>
      <c r="AB400" s="167" t="str">
        <f t="shared" si="257"/>
        <v>noTitle</v>
      </c>
      <c r="AC400" s="167"/>
      <c r="AD400" s="45"/>
      <c r="AE400" s="168"/>
      <c r="AF400" s="169">
        <f>IF(D400="",scriv!B362,"")</f>
        <v>0</v>
      </c>
      <c r="AG400" s="170" t="str">
        <f t="shared" si="264"/>
        <v/>
      </c>
      <c r="AH400" s="169" t="str">
        <f t="shared" si="265"/>
        <v/>
      </c>
      <c r="AI400" s="169" t="str">
        <f t="shared" si="266"/>
        <v/>
      </c>
      <c r="AJ400" s="86">
        <f>ROUNDDOWN( (LEN(scriv!B362)+1) / 2, 0 )</f>
        <v>0</v>
      </c>
      <c r="AK400" s="82">
        <f t="shared" si="267"/>
        <v>0</v>
      </c>
      <c r="AL400" s="82" t="str">
        <f t="shared" si="268"/>
        <v>-</v>
      </c>
      <c r="AM400" s="82" t="str">
        <f t="shared" si="269"/>
        <v>-</v>
      </c>
      <c r="AN400" s="82" t="str">
        <f t="shared" si="270"/>
        <v>-</v>
      </c>
      <c r="AO400" s="82" t="str">
        <f t="shared" si="271"/>
        <v>-</v>
      </c>
      <c r="AP400" s="82" t="str">
        <f t="shared" si="272"/>
        <v>-</v>
      </c>
      <c r="AQ400" s="82" t="str">
        <f t="shared" si="273"/>
        <v>-</v>
      </c>
      <c r="AR400" s="82" t="str">
        <f t="shared" si="274"/>
        <v>-</v>
      </c>
      <c r="AT400" s="82">
        <f t="shared" si="275"/>
        <v>10</v>
      </c>
      <c r="AU400" s="82" t="str">
        <f ca="1">IF(    MAX(OFFSET(AL400,0,0,MATCH("-",AL400:AL$638,0))) = 0,"",
IFERROR(MAX(OFFSET(AL400,0,0,MATCH("-",AL400:AL$638,0))),""))</f>
        <v/>
      </c>
      <c r="AV400" s="82" t="str">
        <f ca="1">IF(    MAX(OFFSET(AM400,0,0,MATCH("-",AM400:AM$638,0))) = 0,"",
IFERROR(MAX(OFFSET(AM400,0,0,MATCH("-",AM400:AM$638,0))),""))</f>
        <v/>
      </c>
      <c r="AW400" s="82" t="str">
        <f ca="1">IF(    MAX(OFFSET(AN400,0,0,MATCH("-",AN400:AN$638,0))) = 0,"",
IFERROR(MAX(OFFSET(AN400,0,0,MATCH("-",AN400:AN$638,0))),""))</f>
        <v/>
      </c>
      <c r="AX400" s="82" t="str">
        <f ca="1">IF(    MAX(OFFSET(AO400,0,0,MATCH("-",AO400:AO$638,0))) = 0,"",
IFERROR(MAX(OFFSET(AO400,0,0,MATCH("-",AO400:AO$638,0))),""))</f>
        <v/>
      </c>
      <c r="AY400" s="82" t="str">
        <f ca="1">IF(    MAX(OFFSET(AP400,0,0,MATCH("-",AP400:AP$638,0))) = 0,"",
IFERROR(MAX(OFFSET(AP400,0,0,MATCH("-",AP400:AP$638,0))),""))</f>
        <v/>
      </c>
      <c r="AZ400" s="82" t="str">
        <f ca="1">IF(    MAX(OFFSET(AQ400,0,0,MATCH("-",AQ400:AQ$638,0))) = 0,"",
IFERROR(MAX(OFFSET(AQ400,0,0,MATCH("-",AQ400:AQ$638,0))),""))</f>
        <v/>
      </c>
      <c r="BA400" s="82" t="str">
        <f ca="1">IF(    MAX(OFFSET(AR400,0,0,MATCH("-",AR400:AR$638,0))) = 0,"",
IFERROR(MAX(OFFSET(AR400,0,0,MATCH("-",AR400:AR$638,0))),""))</f>
        <v/>
      </c>
      <c r="BB400" s="112">
        <f t="shared" ca="1" si="276"/>
        <v>-198</v>
      </c>
      <c r="BC400" s="111" t="str">
        <f t="shared" ca="1" si="277"/>
        <v>Radius</v>
      </c>
      <c r="BD400" s="112">
        <f t="shared" ca="1" si="278"/>
        <v>0</v>
      </c>
      <c r="BE400" s="111">
        <f t="shared" ca="1" si="279"/>
        <v>200</v>
      </c>
      <c r="BF400" s="113" t="e">
        <f t="shared" ca="1" si="280"/>
        <v>#VALUE!</v>
      </c>
      <c r="BG400" s="113" t="e">
        <f t="shared" ca="1" si="281"/>
        <v>#VALUE!</v>
      </c>
      <c r="BH400" s="112">
        <f t="shared" ca="1" si="282"/>
        <v>2000</v>
      </c>
      <c r="BI400" s="112">
        <f t="shared" ca="1" si="283"/>
        <v>200</v>
      </c>
      <c r="BJ400" s="157"/>
      <c r="BK400" s="157"/>
      <c r="BL400" s="158" t="str">
        <f>scriv!AI362</f>
        <v/>
      </c>
      <c r="BM400" s="157"/>
      <c r="BN400" s="157" t="str">
        <f t="shared" si="284"/>
        <v>node</v>
      </c>
      <c r="BO400" s="157"/>
      <c r="BP400" s="159">
        <f t="shared" ca="1" si="285"/>
        <v>0</v>
      </c>
      <c r="BQ400" s="159">
        <f t="shared" ca="1" si="286"/>
        <v>0</v>
      </c>
      <c r="BR400" s="159">
        <f t="shared" si="287"/>
        <v>1</v>
      </c>
      <c r="BS400" s="159" t="str">
        <f t="shared" si="288"/>
        <v>symbol</v>
      </c>
      <c r="BT400" s="157" t="str">
        <f ca="1">IF(scriv!V362&lt;&gt;"",scriv!V362,
IF(E400="",IFERROR(VLOOKUP(BL400,$AH$40:$BT$638,39,FALSE),$BT$36),
$BT$37))</f>
        <v>NodeSquare</v>
      </c>
      <c r="BU400" s="166">
        <f t="shared" ca="1" si="289"/>
        <v>2000</v>
      </c>
      <c r="BV400" s="166">
        <f t="shared" ca="1" si="290"/>
        <v>200</v>
      </c>
      <c r="BW400" s="166">
        <f t="shared" ca="1" si="291"/>
        <v>0</v>
      </c>
      <c r="BX400" s="166">
        <f t="shared" ca="1" si="292"/>
        <v>0</v>
      </c>
      <c r="BY400" s="180" t="str">
        <f t="shared" si="293"/>
        <v/>
      </c>
      <c r="BZ400" s="180" t="str">
        <f t="shared" si="294"/>
        <v/>
      </c>
      <c r="CA400" s="81" t="str">
        <f>IF(scriv!E362&lt;&gt;"",scriv!E362,"")</f>
        <v/>
      </c>
      <c r="CB400" s="82">
        <f t="shared" si="259"/>
        <v>0</v>
      </c>
      <c r="CC400" s="82">
        <f t="shared" si="295"/>
        <v>0</v>
      </c>
      <c r="CD400" s="82" t="str">
        <f t="shared" si="296"/>
        <v>-</v>
      </c>
      <c r="CE400" s="82" t="str">
        <f t="shared" si="297"/>
        <v>-</v>
      </c>
      <c r="CF400" s="82" t="str">
        <f t="shared" si="298"/>
        <v>-</v>
      </c>
      <c r="CG400" s="82" t="str">
        <f t="shared" si="299"/>
        <v>-</v>
      </c>
      <c r="CH400" s="82" t="str">
        <f t="shared" si="300"/>
        <v>-</v>
      </c>
      <c r="CI400" s="82" t="str">
        <f t="shared" si="301"/>
        <v>-</v>
      </c>
      <c r="CJ400" s="82" t="str">
        <f t="shared" si="302"/>
        <v>-</v>
      </c>
      <c r="CK400" s="82" t="str">
        <f t="shared" si="303"/>
        <v>-</v>
      </c>
    </row>
    <row r="401" spans="1:89" s="82" customFormat="1" ht="18" customHeight="1">
      <c r="A401" s="81" t="str">
        <f>scriv!AH363</f>
        <v/>
      </c>
      <c r="B401" s="81" t="str">
        <f>IF(scriv!D363&lt;&gt;"",scriv!D363,"")</f>
        <v/>
      </c>
      <c r="C401" s="81" t="str">
        <f>IF( scriv!AL363&lt;&gt;"", IF(D401&lt;&gt;"","connection ","")&amp;scriv!AL363,IF(D401&lt;&gt;"","connection",""))</f>
        <v/>
      </c>
      <c r="D401" s="82" t="str">
        <f>scriv!AJ363</f>
        <v/>
      </c>
      <c r="E401" s="82" t="str">
        <f>scriv!AK363</f>
        <v/>
      </c>
      <c r="F401" s="156">
        <f>ROW()</f>
        <v>401</v>
      </c>
      <c r="I401" s="81" t="str">
        <f>IF(scriv!AA363&lt;&gt;"",scriv!AA363,J401)</f>
        <v/>
      </c>
      <c r="J401" s="81" t="str">
        <f>IF(scriv!AB363&lt;&gt;"",scriv!AB363,"")</f>
        <v/>
      </c>
      <c r="K401" s="82" t="str">
        <f t="shared" si="260"/>
        <v>none</v>
      </c>
      <c r="L401" s="82" t="str">
        <f t="shared" si="261"/>
        <v>+++&amp;speakTT=</v>
      </c>
      <c r="M401" s="82" t="str">
        <f t="shared" si="258"/>
        <v>OpenClose</v>
      </c>
      <c r="N401" s="82" t="str">
        <f t="shared" si="262"/>
        <v/>
      </c>
      <c r="O401" s="119" t="str">
        <f t="shared" si="263"/>
        <v/>
      </c>
      <c r="P401" s="81" t="str">
        <f>IF(scriv!I363&lt;&gt;"",scriv!I363,"")</f>
        <v/>
      </c>
      <c r="Q401" s="81" t="str">
        <f>IF(scriv!J363&lt;&gt;"",scriv!J363,"")</f>
        <v/>
      </c>
      <c r="R401" s="81">
        <f>IF(scriv!K363&lt;&gt;"",scriv!K363,
IF(I401&lt;&gt;"",1,$R$36))</f>
        <v>0</v>
      </c>
      <c r="S401" s="81" t="str">
        <f>IF(scriv!L363&lt;&gt;"",scriv!L363,
IF(scriv!AB363&lt;&gt;"",$S$36,"none"))</f>
        <v>none</v>
      </c>
      <c r="T401" s="81" t="str">
        <f>IF(scriv!Q363&lt;&gt;"",scriv!Q363,"")</f>
        <v/>
      </c>
      <c r="U401" s="81" t="str">
        <f>IF(scriv!R363&lt;&gt;"",scriv!R363,"")</f>
        <v/>
      </c>
      <c r="V401" s="81" t="str">
        <f>IF(scriv!S363&lt;&gt;"",scriv!S363,"")</f>
        <v/>
      </c>
      <c r="W401" s="81" t="str">
        <f>IF(scriv!T363&lt;&gt;"",scriv!T363,"")</f>
        <v/>
      </c>
      <c r="X401" s="81" t="str">
        <f>IF($E401="",
( IF(scriv!AD363&lt;&gt;"", LEFT( scriv!AD363, FIND(",",scriv!AD363)-1) &amp; "=" &amp; $AH401 &amp; RIGHT( scriv!AD363, LEN(scriv!AD363) + 1 - FIND(",",scriv!AD363)),
  IF($X$36&lt;&gt;"",LEFT( X$36, FIND(",",X$36)-1) &amp; "=" &amp; $AH401 &amp; RIGHT( X$36, LEN(X$36) + 1 - FIND(",",X$36)),""))),
IF(scriv!M363&lt;&gt;"", LEFT( scriv!M363, FIND(",",scriv!M363)-1) &amp; "=" &amp; $AH401 &amp; RIGHT( scriv!M363, LEN(scriv!M363) + 1 - FIND(",",scriv!M363)),
LEFT( X$37, FIND(",",X$37)-1) &amp; "=" &amp; $AH401 &amp; RIGHT( X$37, LEN(X$37) + 1 - FIND(",",X$37))))</f>
        <v>fadeOn=,0.6</v>
      </c>
      <c r="Y401" s="81" t="str">
        <f>IF($E401="",
( IF(scriv!AE363&lt;&gt;"", LEFT( scriv!AE363, FIND(",",scriv!AE363)-1) &amp; "=" &amp; $AH401 &amp; RIGHT( scriv!AE363, LEN(scriv!AE363) + 1 - FIND(",",scriv!AE363)),
  IF($Y$36&lt;&gt;"",LEFT( Y$36, FIND(",",Y$36)-1) &amp; "=" &amp; $AH401 &amp; RIGHT( Y$36, LEN(Y$36) + 1 - FIND(",",Y$36)),""))),
IF(scriv!N363&lt;&gt;"", LEFT( scriv!N363, FIND(",",scriv!N363)-1) &amp; "=" &amp; $AH401 &amp; RIGHT( scriv!N363, LEN(scriv!N363) + 1 - FIND(",",scriv!N363)),
LEFT( Y$37, FIND(",",Y$37)-1) &amp; "=" &amp; $AH401 &amp; RIGHT( Y$37, LEN(Y$37) + 1 - FIND(",",Y$37))))</f>
        <v>fadeOff=,0.6</v>
      </c>
      <c r="Z401" s="81" t="str">
        <f>IF($E401="",
( IF(scriv!AF363&lt;&gt;"", LEFT( scriv!AF363, FIND(",",scriv!AF363)-1) &amp; "=" &amp; $AH401 &amp; RIGHT( scriv!AF363, LEN(scriv!AF363) + 1 - FIND(",",scriv!AF363)),
  IF($Z$36&lt;&gt;"",LEFT( Z$36, FIND(",",Z$36)-1) &amp; "=" &amp; $AH401 &amp; RIGHT( Z$36, LEN(Z$36) + 1 - FIND(",",Z$36)),""))),
IF(scriv!O363&lt;&gt;"", LEFT( scriv!O363, FIND(",",scriv!O363)-1) &amp; "=" &amp; $AH401 &amp; RIGHT( scriv!O363, LEN(scriv!O363) + 1 - FIND(",",scriv!O363)),
LEFT( Z$37, FIND(",",Z$37)-1) &amp; "=" &amp; $AH401 &amp; RIGHT( Z$37, LEN(Z$37) + 1 - FIND(",",Z$37))))</f>
        <v>drawOpen=,1.2</v>
      </c>
      <c r="AA401" s="81" t="str">
        <f>IF($E401="",
( IF(scriv!AG363&lt;&gt;"", LEFT( scriv!AG363, FIND(",",scriv!AG363)-1) &amp; "=" &amp; $AH401 &amp; RIGHT( scriv!AG363, LEN(scriv!AG363) + 1 - FIND(",",scriv!AG363)),
  IF($AA$36&lt;&gt;"",LEFT( AA$36, FIND(",",AA$36)-1) &amp; "=" &amp; $AH401 &amp; RIGHT( AA$36, LEN(AA$36) + 1 - FIND(",",AA$36)),""))),
IF(scriv!P363&lt;&gt;"", LEFT( scriv!P363, FIND(",",scriv!P363)-1) &amp; "=" &amp; $AH401 &amp; RIGHT( scriv!P363, LEN(scriv!P363) + 1 - FIND(",",scriv!P363)),
LEFT( AA$37, FIND(",",AA$37)-1) &amp; "=" &amp; $AH401 &amp; RIGHT( AA$37, LEN(AA$37) + 1 - FIND(",",AA$37))))</f>
        <v>drawClose=,1.2</v>
      </c>
      <c r="AB401" s="167" t="str">
        <f t="shared" si="257"/>
        <v>noTitle</v>
      </c>
      <c r="AC401" s="167"/>
      <c r="AD401" s="45"/>
      <c r="AE401" s="168"/>
      <c r="AF401" s="169">
        <f>IF(D401="",scriv!B363,"")</f>
        <v>0</v>
      </c>
      <c r="AG401" s="170" t="str">
        <f t="shared" si="264"/>
        <v/>
      </c>
      <c r="AH401" s="169" t="str">
        <f t="shared" si="265"/>
        <v/>
      </c>
      <c r="AI401" s="169" t="str">
        <f t="shared" si="266"/>
        <v/>
      </c>
      <c r="AJ401" s="86">
        <f>ROUNDDOWN( (LEN(scriv!B363)+1) / 2, 0 )</f>
        <v>0</v>
      </c>
      <c r="AK401" s="82">
        <f t="shared" si="267"/>
        <v>0</v>
      </c>
      <c r="AL401" s="82" t="str">
        <f t="shared" si="268"/>
        <v>-</v>
      </c>
      <c r="AM401" s="82" t="str">
        <f t="shared" si="269"/>
        <v>-</v>
      </c>
      <c r="AN401" s="82" t="str">
        <f t="shared" si="270"/>
        <v>-</v>
      </c>
      <c r="AO401" s="82" t="str">
        <f t="shared" si="271"/>
        <v>-</v>
      </c>
      <c r="AP401" s="82" t="str">
        <f t="shared" si="272"/>
        <v>-</v>
      </c>
      <c r="AQ401" s="82" t="str">
        <f t="shared" si="273"/>
        <v>-</v>
      </c>
      <c r="AR401" s="82" t="str">
        <f t="shared" si="274"/>
        <v>-</v>
      </c>
      <c r="AT401" s="82">
        <f t="shared" si="275"/>
        <v>10</v>
      </c>
      <c r="AU401" s="82" t="str">
        <f ca="1">IF(    MAX(OFFSET(AL401,0,0,MATCH("-",AL401:AL$638,0))) = 0,"",
IFERROR(MAX(OFFSET(AL401,0,0,MATCH("-",AL401:AL$638,0))),""))</f>
        <v/>
      </c>
      <c r="AV401" s="82" t="str">
        <f ca="1">IF(    MAX(OFFSET(AM401,0,0,MATCH("-",AM401:AM$638,0))) = 0,"",
IFERROR(MAX(OFFSET(AM401,0,0,MATCH("-",AM401:AM$638,0))),""))</f>
        <v/>
      </c>
      <c r="AW401" s="82" t="str">
        <f ca="1">IF(    MAX(OFFSET(AN401,0,0,MATCH("-",AN401:AN$638,0))) = 0,"",
IFERROR(MAX(OFFSET(AN401,0,0,MATCH("-",AN401:AN$638,0))),""))</f>
        <v/>
      </c>
      <c r="AX401" s="82" t="str">
        <f ca="1">IF(    MAX(OFFSET(AO401,0,0,MATCH("-",AO401:AO$638,0))) = 0,"",
IFERROR(MAX(OFFSET(AO401,0,0,MATCH("-",AO401:AO$638,0))),""))</f>
        <v/>
      </c>
      <c r="AY401" s="82" t="str">
        <f ca="1">IF(    MAX(OFFSET(AP401,0,0,MATCH("-",AP401:AP$638,0))) = 0,"",
IFERROR(MAX(OFFSET(AP401,0,0,MATCH("-",AP401:AP$638,0))),""))</f>
        <v/>
      </c>
      <c r="AZ401" s="82" t="str">
        <f ca="1">IF(    MAX(OFFSET(AQ401,0,0,MATCH("-",AQ401:AQ$638,0))) = 0,"",
IFERROR(MAX(OFFSET(AQ401,0,0,MATCH("-",AQ401:AQ$638,0))),""))</f>
        <v/>
      </c>
      <c r="BA401" s="82" t="str">
        <f ca="1">IF(    MAX(OFFSET(AR401,0,0,MATCH("-",AR401:AR$638,0))) = 0,"",
IFERROR(MAX(OFFSET(AR401,0,0,MATCH("-",AR401:AR$638,0))),""))</f>
        <v/>
      </c>
      <c r="BB401" s="112">
        <f t="shared" ca="1" si="276"/>
        <v>-198</v>
      </c>
      <c r="BC401" s="111" t="str">
        <f t="shared" ca="1" si="277"/>
        <v>Radius</v>
      </c>
      <c r="BD401" s="112">
        <f t="shared" ca="1" si="278"/>
        <v>0</v>
      </c>
      <c r="BE401" s="111">
        <f t="shared" ca="1" si="279"/>
        <v>200</v>
      </c>
      <c r="BF401" s="113" t="e">
        <f t="shared" ca="1" si="280"/>
        <v>#VALUE!</v>
      </c>
      <c r="BG401" s="113" t="e">
        <f t="shared" ca="1" si="281"/>
        <v>#VALUE!</v>
      </c>
      <c r="BH401" s="112">
        <f t="shared" ca="1" si="282"/>
        <v>2000</v>
      </c>
      <c r="BI401" s="112">
        <f t="shared" ca="1" si="283"/>
        <v>200</v>
      </c>
      <c r="BJ401" s="157"/>
      <c r="BK401" s="157"/>
      <c r="BL401" s="158" t="str">
        <f>scriv!AI363</f>
        <v/>
      </c>
      <c r="BM401" s="157"/>
      <c r="BN401" s="157" t="str">
        <f t="shared" si="284"/>
        <v>node</v>
      </c>
      <c r="BO401" s="157"/>
      <c r="BP401" s="159">
        <f t="shared" ca="1" si="285"/>
        <v>0</v>
      </c>
      <c r="BQ401" s="159">
        <f t="shared" ca="1" si="286"/>
        <v>0</v>
      </c>
      <c r="BR401" s="159">
        <f t="shared" si="287"/>
        <v>1</v>
      </c>
      <c r="BS401" s="159" t="str">
        <f t="shared" si="288"/>
        <v>symbol</v>
      </c>
      <c r="BT401" s="157" t="str">
        <f ca="1">IF(scriv!V363&lt;&gt;"",scriv!V363,
IF(E401="",IFERROR(VLOOKUP(BL401,$AH$40:$BT$638,39,FALSE),$BT$36),
$BT$37))</f>
        <v>NodeSquare</v>
      </c>
      <c r="BU401" s="166">
        <f t="shared" ca="1" si="289"/>
        <v>2000</v>
      </c>
      <c r="BV401" s="166">
        <f t="shared" ca="1" si="290"/>
        <v>200</v>
      </c>
      <c r="BW401" s="166">
        <f t="shared" ca="1" si="291"/>
        <v>0</v>
      </c>
      <c r="BX401" s="166">
        <f t="shared" ca="1" si="292"/>
        <v>0</v>
      </c>
      <c r="BY401" s="180" t="str">
        <f t="shared" si="293"/>
        <v/>
      </c>
      <c r="BZ401" s="180" t="str">
        <f t="shared" si="294"/>
        <v/>
      </c>
      <c r="CA401" s="81" t="str">
        <f>IF(scriv!E363&lt;&gt;"",scriv!E363,"")</f>
        <v/>
      </c>
      <c r="CB401" s="82">
        <f t="shared" si="259"/>
        <v>0</v>
      </c>
      <c r="CC401" s="82">
        <f t="shared" si="295"/>
        <v>0</v>
      </c>
      <c r="CD401" s="82" t="str">
        <f t="shared" si="296"/>
        <v>-</v>
      </c>
      <c r="CE401" s="82" t="str">
        <f t="shared" si="297"/>
        <v>-</v>
      </c>
      <c r="CF401" s="82" t="str">
        <f t="shared" si="298"/>
        <v>-</v>
      </c>
      <c r="CG401" s="82" t="str">
        <f t="shared" si="299"/>
        <v>-</v>
      </c>
      <c r="CH401" s="82" t="str">
        <f t="shared" si="300"/>
        <v>-</v>
      </c>
      <c r="CI401" s="82" t="str">
        <f t="shared" si="301"/>
        <v>-</v>
      </c>
      <c r="CJ401" s="82" t="str">
        <f t="shared" si="302"/>
        <v>-</v>
      </c>
      <c r="CK401" s="82" t="str">
        <f t="shared" si="303"/>
        <v>-</v>
      </c>
    </row>
    <row r="402" spans="1:89" s="82" customFormat="1" ht="18" customHeight="1">
      <c r="A402" s="81" t="str">
        <f>scriv!AH364</f>
        <v/>
      </c>
      <c r="B402" s="81" t="str">
        <f>IF(scriv!D364&lt;&gt;"",scriv!D364,"")</f>
        <v/>
      </c>
      <c r="C402" s="81" t="str">
        <f>IF( scriv!AL364&lt;&gt;"", IF(D402&lt;&gt;"","connection ","")&amp;scriv!AL364,IF(D402&lt;&gt;"","connection",""))</f>
        <v/>
      </c>
      <c r="D402" s="82" t="str">
        <f>scriv!AJ364</f>
        <v/>
      </c>
      <c r="E402" s="82" t="str">
        <f>scriv!AK364</f>
        <v/>
      </c>
      <c r="F402" s="156">
        <f>ROW()</f>
        <v>402</v>
      </c>
      <c r="I402" s="81" t="str">
        <f>IF(scriv!AA364&lt;&gt;"",scriv!AA364,J402)</f>
        <v/>
      </c>
      <c r="J402" s="81" t="str">
        <f>IF(scriv!AB364&lt;&gt;"",scriv!AB364,"")</f>
        <v/>
      </c>
      <c r="K402" s="82" t="str">
        <f t="shared" si="260"/>
        <v>none</v>
      </c>
      <c r="L402" s="82" t="str">
        <f t="shared" si="261"/>
        <v>+++&amp;speakTT=</v>
      </c>
      <c r="M402" s="82" t="str">
        <f t="shared" si="258"/>
        <v>OpenClose</v>
      </c>
      <c r="N402" s="82" t="str">
        <f t="shared" si="262"/>
        <v/>
      </c>
      <c r="O402" s="119" t="str">
        <f t="shared" si="263"/>
        <v/>
      </c>
      <c r="P402" s="81" t="str">
        <f>IF(scriv!I364&lt;&gt;"",scriv!I364,"")</f>
        <v/>
      </c>
      <c r="Q402" s="81" t="str">
        <f>IF(scriv!J364&lt;&gt;"",scriv!J364,"")</f>
        <v/>
      </c>
      <c r="R402" s="81">
        <f>IF(scriv!K364&lt;&gt;"",scriv!K364,
IF(I402&lt;&gt;"",1,$R$36))</f>
        <v>0</v>
      </c>
      <c r="S402" s="81" t="str">
        <f>IF(scriv!L364&lt;&gt;"",scriv!L364,
IF(scriv!AB364&lt;&gt;"",$S$36,"none"))</f>
        <v>none</v>
      </c>
      <c r="T402" s="81" t="str">
        <f>IF(scriv!Q364&lt;&gt;"",scriv!Q364,"")</f>
        <v/>
      </c>
      <c r="U402" s="81" t="str">
        <f>IF(scriv!R364&lt;&gt;"",scriv!R364,"")</f>
        <v/>
      </c>
      <c r="V402" s="81" t="str">
        <f>IF(scriv!S364&lt;&gt;"",scriv!S364,"")</f>
        <v/>
      </c>
      <c r="W402" s="81" t="str">
        <f>IF(scriv!T364&lt;&gt;"",scriv!T364,"")</f>
        <v/>
      </c>
      <c r="X402" s="81" t="str">
        <f>IF($E402="",
( IF(scriv!AD364&lt;&gt;"", LEFT( scriv!AD364, FIND(",",scriv!AD364)-1) &amp; "=" &amp; $AH402 &amp; RIGHT( scriv!AD364, LEN(scriv!AD364) + 1 - FIND(",",scriv!AD364)),
  IF($X$36&lt;&gt;"",LEFT( X$36, FIND(",",X$36)-1) &amp; "=" &amp; $AH402 &amp; RIGHT( X$36, LEN(X$36) + 1 - FIND(",",X$36)),""))),
IF(scriv!M364&lt;&gt;"", LEFT( scriv!M364, FIND(",",scriv!M364)-1) &amp; "=" &amp; $AH402 &amp; RIGHT( scriv!M364, LEN(scriv!M364) + 1 - FIND(",",scriv!M364)),
LEFT( X$37, FIND(",",X$37)-1) &amp; "=" &amp; $AH402 &amp; RIGHT( X$37, LEN(X$37) + 1 - FIND(",",X$37))))</f>
        <v>fadeOn=,0.6</v>
      </c>
      <c r="Y402" s="81" t="str">
        <f>IF($E402="",
( IF(scriv!AE364&lt;&gt;"", LEFT( scriv!AE364, FIND(",",scriv!AE364)-1) &amp; "=" &amp; $AH402 &amp; RIGHT( scriv!AE364, LEN(scriv!AE364) + 1 - FIND(",",scriv!AE364)),
  IF($Y$36&lt;&gt;"",LEFT( Y$36, FIND(",",Y$36)-1) &amp; "=" &amp; $AH402 &amp; RIGHT( Y$36, LEN(Y$36) + 1 - FIND(",",Y$36)),""))),
IF(scriv!N364&lt;&gt;"", LEFT( scriv!N364, FIND(",",scriv!N364)-1) &amp; "=" &amp; $AH402 &amp; RIGHT( scriv!N364, LEN(scriv!N364) + 1 - FIND(",",scriv!N364)),
LEFT( Y$37, FIND(",",Y$37)-1) &amp; "=" &amp; $AH402 &amp; RIGHT( Y$37, LEN(Y$37) + 1 - FIND(",",Y$37))))</f>
        <v>fadeOff=,0.6</v>
      </c>
      <c r="Z402" s="81" t="str">
        <f>IF($E402="",
( IF(scriv!AF364&lt;&gt;"", LEFT( scriv!AF364, FIND(",",scriv!AF364)-1) &amp; "=" &amp; $AH402 &amp; RIGHT( scriv!AF364, LEN(scriv!AF364) + 1 - FIND(",",scriv!AF364)),
  IF($Z$36&lt;&gt;"",LEFT( Z$36, FIND(",",Z$36)-1) &amp; "=" &amp; $AH402 &amp; RIGHT( Z$36, LEN(Z$36) + 1 - FIND(",",Z$36)),""))),
IF(scriv!O364&lt;&gt;"", LEFT( scriv!O364, FIND(",",scriv!O364)-1) &amp; "=" &amp; $AH402 &amp; RIGHT( scriv!O364, LEN(scriv!O364) + 1 - FIND(",",scriv!O364)),
LEFT( Z$37, FIND(",",Z$37)-1) &amp; "=" &amp; $AH402 &amp; RIGHT( Z$37, LEN(Z$37) + 1 - FIND(",",Z$37))))</f>
        <v>drawOpen=,1.2</v>
      </c>
      <c r="AA402" s="81" t="str">
        <f>IF($E402="",
( IF(scriv!AG364&lt;&gt;"", LEFT( scriv!AG364, FIND(",",scriv!AG364)-1) &amp; "=" &amp; $AH402 &amp; RIGHT( scriv!AG364, LEN(scriv!AG364) + 1 - FIND(",",scriv!AG364)),
  IF($AA$36&lt;&gt;"",LEFT( AA$36, FIND(",",AA$36)-1) &amp; "=" &amp; $AH402 &amp; RIGHT( AA$36, LEN(AA$36) + 1 - FIND(",",AA$36)),""))),
IF(scriv!P364&lt;&gt;"", LEFT( scriv!P364, FIND(",",scriv!P364)-1) &amp; "=" &amp; $AH402 &amp; RIGHT( scriv!P364, LEN(scriv!P364) + 1 - FIND(",",scriv!P364)),
LEFT( AA$37, FIND(",",AA$37)-1) &amp; "=" &amp; $AH402 &amp; RIGHT( AA$37, LEN(AA$37) + 1 - FIND(",",AA$37))))</f>
        <v>drawClose=,1.2</v>
      </c>
      <c r="AB402" s="167" t="str">
        <f t="shared" si="257"/>
        <v>noTitle</v>
      </c>
      <c r="AC402" s="167"/>
      <c r="AD402" s="45"/>
      <c r="AE402" s="168"/>
      <c r="AF402" s="169">
        <f>IF(D402="",scriv!B364,"")</f>
        <v>0</v>
      </c>
      <c r="AG402" s="170" t="str">
        <f t="shared" si="264"/>
        <v/>
      </c>
      <c r="AH402" s="169" t="str">
        <f t="shared" si="265"/>
        <v/>
      </c>
      <c r="AI402" s="169" t="str">
        <f t="shared" si="266"/>
        <v/>
      </c>
      <c r="AJ402" s="86">
        <f>ROUNDDOWN( (LEN(scriv!B364)+1) / 2, 0 )</f>
        <v>0</v>
      </c>
      <c r="AK402" s="82">
        <f t="shared" si="267"/>
        <v>0</v>
      </c>
      <c r="AL402" s="82" t="str">
        <f t="shared" si="268"/>
        <v>-</v>
      </c>
      <c r="AM402" s="82" t="str">
        <f t="shared" si="269"/>
        <v>-</v>
      </c>
      <c r="AN402" s="82" t="str">
        <f t="shared" si="270"/>
        <v>-</v>
      </c>
      <c r="AO402" s="82" t="str">
        <f t="shared" si="271"/>
        <v>-</v>
      </c>
      <c r="AP402" s="82" t="str">
        <f t="shared" si="272"/>
        <v>-</v>
      </c>
      <c r="AQ402" s="82" t="str">
        <f t="shared" si="273"/>
        <v>-</v>
      </c>
      <c r="AR402" s="82" t="str">
        <f t="shared" si="274"/>
        <v>-</v>
      </c>
      <c r="AT402" s="82">
        <f t="shared" si="275"/>
        <v>10</v>
      </c>
      <c r="AU402" s="82" t="str">
        <f ca="1">IF(    MAX(OFFSET(AL402,0,0,MATCH("-",AL402:AL$638,0))) = 0,"",
IFERROR(MAX(OFFSET(AL402,0,0,MATCH("-",AL402:AL$638,0))),""))</f>
        <v/>
      </c>
      <c r="AV402" s="82" t="str">
        <f ca="1">IF(    MAX(OFFSET(AM402,0,0,MATCH("-",AM402:AM$638,0))) = 0,"",
IFERROR(MAX(OFFSET(AM402,0,0,MATCH("-",AM402:AM$638,0))),""))</f>
        <v/>
      </c>
      <c r="AW402" s="82" t="str">
        <f ca="1">IF(    MAX(OFFSET(AN402,0,0,MATCH("-",AN402:AN$638,0))) = 0,"",
IFERROR(MAX(OFFSET(AN402,0,0,MATCH("-",AN402:AN$638,0))),""))</f>
        <v/>
      </c>
      <c r="AX402" s="82" t="str">
        <f ca="1">IF(    MAX(OFFSET(AO402,0,0,MATCH("-",AO402:AO$638,0))) = 0,"",
IFERROR(MAX(OFFSET(AO402,0,0,MATCH("-",AO402:AO$638,0))),""))</f>
        <v/>
      </c>
      <c r="AY402" s="82" t="str">
        <f ca="1">IF(    MAX(OFFSET(AP402,0,0,MATCH("-",AP402:AP$638,0))) = 0,"",
IFERROR(MAX(OFFSET(AP402,0,0,MATCH("-",AP402:AP$638,0))),""))</f>
        <v/>
      </c>
      <c r="AZ402" s="82" t="str">
        <f ca="1">IF(    MAX(OFFSET(AQ402,0,0,MATCH("-",AQ402:AQ$638,0))) = 0,"",
IFERROR(MAX(OFFSET(AQ402,0,0,MATCH("-",AQ402:AQ$638,0))),""))</f>
        <v/>
      </c>
      <c r="BA402" s="82" t="str">
        <f ca="1">IF(    MAX(OFFSET(AR402,0,0,MATCH("-",AR402:AR$638,0))) = 0,"",
IFERROR(MAX(OFFSET(AR402,0,0,MATCH("-",AR402:AR$638,0))),""))</f>
        <v/>
      </c>
      <c r="BB402" s="112">
        <f t="shared" ca="1" si="276"/>
        <v>-198</v>
      </c>
      <c r="BC402" s="111" t="str">
        <f t="shared" ca="1" si="277"/>
        <v>Radius</v>
      </c>
      <c r="BD402" s="112">
        <f t="shared" ca="1" si="278"/>
        <v>0</v>
      </c>
      <c r="BE402" s="111">
        <f t="shared" ca="1" si="279"/>
        <v>200</v>
      </c>
      <c r="BF402" s="113" t="e">
        <f t="shared" ca="1" si="280"/>
        <v>#VALUE!</v>
      </c>
      <c r="BG402" s="113" t="e">
        <f t="shared" ca="1" si="281"/>
        <v>#VALUE!</v>
      </c>
      <c r="BH402" s="112">
        <f t="shared" ca="1" si="282"/>
        <v>2000</v>
      </c>
      <c r="BI402" s="112">
        <f t="shared" ca="1" si="283"/>
        <v>200</v>
      </c>
      <c r="BJ402" s="157"/>
      <c r="BK402" s="157"/>
      <c r="BL402" s="158" t="str">
        <f>scriv!AI364</f>
        <v/>
      </c>
      <c r="BM402" s="157"/>
      <c r="BN402" s="157" t="str">
        <f t="shared" si="284"/>
        <v>node</v>
      </c>
      <c r="BO402" s="157"/>
      <c r="BP402" s="159">
        <f t="shared" ca="1" si="285"/>
        <v>0</v>
      </c>
      <c r="BQ402" s="159">
        <f t="shared" ca="1" si="286"/>
        <v>0</v>
      </c>
      <c r="BR402" s="159">
        <f t="shared" si="287"/>
        <v>1</v>
      </c>
      <c r="BS402" s="159" t="str">
        <f t="shared" si="288"/>
        <v>symbol</v>
      </c>
      <c r="BT402" s="157" t="str">
        <f ca="1">IF(scriv!V364&lt;&gt;"",scriv!V364,
IF(E402="",IFERROR(VLOOKUP(BL402,$AH$40:$BT$638,39,FALSE),$BT$36),
$BT$37))</f>
        <v>NodeSquare</v>
      </c>
      <c r="BU402" s="166">
        <f t="shared" ca="1" si="289"/>
        <v>2000</v>
      </c>
      <c r="BV402" s="166">
        <f t="shared" ca="1" si="290"/>
        <v>200</v>
      </c>
      <c r="BW402" s="166">
        <f t="shared" ca="1" si="291"/>
        <v>0</v>
      </c>
      <c r="BX402" s="166">
        <f t="shared" ca="1" si="292"/>
        <v>0</v>
      </c>
      <c r="BY402" s="180" t="str">
        <f t="shared" si="293"/>
        <v/>
      </c>
      <c r="BZ402" s="180" t="str">
        <f t="shared" si="294"/>
        <v/>
      </c>
      <c r="CA402" s="81" t="str">
        <f>IF(scriv!E364&lt;&gt;"",scriv!E364,"")</f>
        <v/>
      </c>
      <c r="CB402" s="82">
        <f t="shared" si="259"/>
        <v>0</v>
      </c>
      <c r="CC402" s="82">
        <f t="shared" si="295"/>
        <v>0</v>
      </c>
      <c r="CD402" s="82" t="str">
        <f t="shared" si="296"/>
        <v>-</v>
      </c>
      <c r="CE402" s="82" t="str">
        <f t="shared" si="297"/>
        <v>-</v>
      </c>
      <c r="CF402" s="82" t="str">
        <f t="shared" si="298"/>
        <v>-</v>
      </c>
      <c r="CG402" s="82" t="str">
        <f t="shared" si="299"/>
        <v>-</v>
      </c>
      <c r="CH402" s="82" t="str">
        <f t="shared" si="300"/>
        <v>-</v>
      </c>
      <c r="CI402" s="82" t="str">
        <f t="shared" si="301"/>
        <v>-</v>
      </c>
      <c r="CJ402" s="82" t="str">
        <f t="shared" si="302"/>
        <v>-</v>
      </c>
      <c r="CK402" s="82" t="str">
        <f t="shared" si="303"/>
        <v>-</v>
      </c>
    </row>
    <row r="403" spans="1:89" s="82" customFormat="1" ht="18" customHeight="1">
      <c r="A403" s="81" t="str">
        <f>scriv!AH365</f>
        <v/>
      </c>
      <c r="B403" s="81" t="str">
        <f>IF(scriv!D365&lt;&gt;"",scriv!D365,"")</f>
        <v/>
      </c>
      <c r="C403" s="81" t="str">
        <f>IF( scriv!AL365&lt;&gt;"", IF(D403&lt;&gt;"","connection ","")&amp;scriv!AL365,IF(D403&lt;&gt;"","connection",""))</f>
        <v/>
      </c>
      <c r="D403" s="82" t="str">
        <f>scriv!AJ365</f>
        <v/>
      </c>
      <c r="E403" s="82" t="str">
        <f>scriv!AK365</f>
        <v/>
      </c>
      <c r="F403" s="156">
        <f>ROW()</f>
        <v>403</v>
      </c>
      <c r="I403" s="81" t="str">
        <f>IF(scriv!AA365&lt;&gt;"",scriv!AA365,J403)</f>
        <v/>
      </c>
      <c r="J403" s="81" t="str">
        <f>IF(scriv!AB365&lt;&gt;"",scriv!AB365,"")</f>
        <v/>
      </c>
      <c r="K403" s="82" t="str">
        <f t="shared" si="260"/>
        <v>none</v>
      </c>
      <c r="L403" s="82" t="str">
        <f t="shared" si="261"/>
        <v>+++&amp;speakTT=</v>
      </c>
      <c r="M403" s="82" t="str">
        <f t="shared" si="258"/>
        <v>OpenClose</v>
      </c>
      <c r="N403" s="82" t="str">
        <f t="shared" si="262"/>
        <v/>
      </c>
      <c r="O403" s="119" t="str">
        <f t="shared" si="263"/>
        <v/>
      </c>
      <c r="P403" s="81" t="str">
        <f>IF(scriv!I365&lt;&gt;"",scriv!I365,"")</f>
        <v/>
      </c>
      <c r="Q403" s="81" t="str">
        <f>IF(scriv!J365&lt;&gt;"",scriv!J365,"")</f>
        <v/>
      </c>
      <c r="R403" s="81">
        <f>IF(scriv!K365&lt;&gt;"",scriv!K365,
IF(I403&lt;&gt;"",1,$R$36))</f>
        <v>0</v>
      </c>
      <c r="S403" s="81" t="str">
        <f>IF(scriv!L365&lt;&gt;"",scriv!L365,
IF(scriv!AB365&lt;&gt;"",$S$36,"none"))</f>
        <v>none</v>
      </c>
      <c r="T403" s="81" t="str">
        <f>IF(scriv!Q365&lt;&gt;"",scriv!Q365,"")</f>
        <v/>
      </c>
      <c r="U403" s="81" t="str">
        <f>IF(scriv!R365&lt;&gt;"",scriv!R365,"")</f>
        <v/>
      </c>
      <c r="V403" s="81" t="str">
        <f>IF(scriv!S365&lt;&gt;"",scriv!S365,"")</f>
        <v/>
      </c>
      <c r="W403" s="81" t="str">
        <f>IF(scriv!T365&lt;&gt;"",scriv!T365,"")</f>
        <v/>
      </c>
      <c r="X403" s="81" t="str">
        <f>IF($E403="",
( IF(scriv!AD365&lt;&gt;"", LEFT( scriv!AD365, FIND(",",scriv!AD365)-1) &amp; "=" &amp; $AH403 &amp; RIGHT( scriv!AD365, LEN(scriv!AD365) + 1 - FIND(",",scriv!AD365)),
  IF($X$36&lt;&gt;"",LEFT( X$36, FIND(",",X$36)-1) &amp; "=" &amp; $AH403 &amp; RIGHT( X$36, LEN(X$36) + 1 - FIND(",",X$36)),""))),
IF(scriv!M365&lt;&gt;"", LEFT( scriv!M365, FIND(",",scriv!M365)-1) &amp; "=" &amp; $AH403 &amp; RIGHT( scriv!M365, LEN(scriv!M365) + 1 - FIND(",",scriv!M365)),
LEFT( X$37, FIND(",",X$37)-1) &amp; "=" &amp; $AH403 &amp; RIGHT( X$37, LEN(X$37) + 1 - FIND(",",X$37))))</f>
        <v>fadeOn=,0.6</v>
      </c>
      <c r="Y403" s="81" t="str">
        <f>IF($E403="",
( IF(scriv!AE365&lt;&gt;"", LEFT( scriv!AE365, FIND(",",scriv!AE365)-1) &amp; "=" &amp; $AH403 &amp; RIGHT( scriv!AE365, LEN(scriv!AE365) + 1 - FIND(",",scriv!AE365)),
  IF($Y$36&lt;&gt;"",LEFT( Y$36, FIND(",",Y$36)-1) &amp; "=" &amp; $AH403 &amp; RIGHT( Y$36, LEN(Y$36) + 1 - FIND(",",Y$36)),""))),
IF(scriv!N365&lt;&gt;"", LEFT( scriv!N365, FIND(",",scriv!N365)-1) &amp; "=" &amp; $AH403 &amp; RIGHT( scriv!N365, LEN(scriv!N365) + 1 - FIND(",",scriv!N365)),
LEFT( Y$37, FIND(",",Y$37)-1) &amp; "=" &amp; $AH403 &amp; RIGHT( Y$37, LEN(Y$37) + 1 - FIND(",",Y$37))))</f>
        <v>fadeOff=,0.6</v>
      </c>
      <c r="Z403" s="81" t="str">
        <f>IF($E403="",
( IF(scriv!AF365&lt;&gt;"", LEFT( scriv!AF365, FIND(",",scriv!AF365)-1) &amp; "=" &amp; $AH403 &amp; RIGHT( scriv!AF365, LEN(scriv!AF365) + 1 - FIND(",",scriv!AF365)),
  IF($Z$36&lt;&gt;"",LEFT( Z$36, FIND(",",Z$36)-1) &amp; "=" &amp; $AH403 &amp; RIGHT( Z$36, LEN(Z$36) + 1 - FIND(",",Z$36)),""))),
IF(scriv!O365&lt;&gt;"", LEFT( scriv!O365, FIND(",",scriv!O365)-1) &amp; "=" &amp; $AH403 &amp; RIGHT( scriv!O365, LEN(scriv!O365) + 1 - FIND(",",scriv!O365)),
LEFT( Z$37, FIND(",",Z$37)-1) &amp; "=" &amp; $AH403 &amp; RIGHT( Z$37, LEN(Z$37) + 1 - FIND(",",Z$37))))</f>
        <v>drawOpen=,1.2</v>
      </c>
      <c r="AA403" s="81" t="str">
        <f>IF($E403="",
( IF(scriv!AG365&lt;&gt;"", LEFT( scriv!AG365, FIND(",",scriv!AG365)-1) &amp; "=" &amp; $AH403 &amp; RIGHT( scriv!AG365, LEN(scriv!AG365) + 1 - FIND(",",scriv!AG365)),
  IF($AA$36&lt;&gt;"",LEFT( AA$36, FIND(",",AA$36)-1) &amp; "=" &amp; $AH403 &amp; RIGHT( AA$36, LEN(AA$36) + 1 - FIND(",",AA$36)),""))),
IF(scriv!P365&lt;&gt;"", LEFT( scriv!P365, FIND(",",scriv!P365)-1) &amp; "=" &amp; $AH403 &amp; RIGHT( scriv!P365, LEN(scriv!P365) + 1 - FIND(",",scriv!P365)),
LEFT( AA$37, FIND(",",AA$37)-1) &amp; "=" &amp; $AH403 &amp; RIGHT( AA$37, LEN(AA$37) + 1 - FIND(",",AA$37))))</f>
        <v>drawClose=,1.2</v>
      </c>
      <c r="AB403" s="167" t="str">
        <f t="shared" si="257"/>
        <v>noTitle</v>
      </c>
      <c r="AC403" s="167"/>
      <c r="AD403" s="45"/>
      <c r="AE403" s="168"/>
      <c r="AF403" s="169">
        <f>IF(D403="",scriv!B365,"")</f>
        <v>0</v>
      </c>
      <c r="AG403" s="170" t="str">
        <f t="shared" si="264"/>
        <v/>
      </c>
      <c r="AH403" s="169" t="str">
        <f t="shared" si="265"/>
        <v/>
      </c>
      <c r="AI403" s="169" t="str">
        <f t="shared" si="266"/>
        <v/>
      </c>
      <c r="AJ403" s="86">
        <f>ROUNDDOWN( (LEN(scriv!B365)+1) / 2, 0 )</f>
        <v>0</v>
      </c>
      <c r="AK403" s="82">
        <f t="shared" si="267"/>
        <v>0</v>
      </c>
      <c r="AL403" s="82" t="str">
        <f t="shared" si="268"/>
        <v>-</v>
      </c>
      <c r="AM403" s="82" t="str">
        <f t="shared" si="269"/>
        <v>-</v>
      </c>
      <c r="AN403" s="82" t="str">
        <f t="shared" si="270"/>
        <v>-</v>
      </c>
      <c r="AO403" s="82" t="str">
        <f t="shared" si="271"/>
        <v>-</v>
      </c>
      <c r="AP403" s="82" t="str">
        <f t="shared" si="272"/>
        <v>-</v>
      </c>
      <c r="AQ403" s="82" t="str">
        <f t="shared" si="273"/>
        <v>-</v>
      </c>
      <c r="AR403" s="82" t="str">
        <f t="shared" si="274"/>
        <v>-</v>
      </c>
      <c r="AT403" s="82">
        <f t="shared" si="275"/>
        <v>10</v>
      </c>
      <c r="AU403" s="82" t="str">
        <f ca="1">IF(    MAX(OFFSET(AL403,0,0,MATCH("-",AL403:AL$638,0))) = 0,"",
IFERROR(MAX(OFFSET(AL403,0,0,MATCH("-",AL403:AL$638,0))),""))</f>
        <v/>
      </c>
      <c r="AV403" s="82" t="str">
        <f ca="1">IF(    MAX(OFFSET(AM403,0,0,MATCH("-",AM403:AM$638,0))) = 0,"",
IFERROR(MAX(OFFSET(AM403,0,0,MATCH("-",AM403:AM$638,0))),""))</f>
        <v/>
      </c>
      <c r="AW403" s="82" t="str">
        <f ca="1">IF(    MAX(OFFSET(AN403,0,0,MATCH("-",AN403:AN$638,0))) = 0,"",
IFERROR(MAX(OFFSET(AN403,0,0,MATCH("-",AN403:AN$638,0))),""))</f>
        <v/>
      </c>
      <c r="AX403" s="82" t="str">
        <f ca="1">IF(    MAX(OFFSET(AO403,0,0,MATCH("-",AO403:AO$638,0))) = 0,"",
IFERROR(MAX(OFFSET(AO403,0,0,MATCH("-",AO403:AO$638,0))),""))</f>
        <v/>
      </c>
      <c r="AY403" s="82" t="str">
        <f ca="1">IF(    MAX(OFFSET(AP403,0,0,MATCH("-",AP403:AP$638,0))) = 0,"",
IFERROR(MAX(OFFSET(AP403,0,0,MATCH("-",AP403:AP$638,0))),""))</f>
        <v/>
      </c>
      <c r="AZ403" s="82" t="str">
        <f ca="1">IF(    MAX(OFFSET(AQ403,0,0,MATCH("-",AQ403:AQ$638,0))) = 0,"",
IFERROR(MAX(OFFSET(AQ403,0,0,MATCH("-",AQ403:AQ$638,0))),""))</f>
        <v/>
      </c>
      <c r="BA403" s="82" t="str">
        <f ca="1">IF(    MAX(OFFSET(AR403,0,0,MATCH("-",AR403:AR$638,0))) = 0,"",
IFERROR(MAX(OFFSET(AR403,0,0,MATCH("-",AR403:AR$638,0))),""))</f>
        <v/>
      </c>
      <c r="BB403" s="112">
        <f t="shared" ca="1" si="276"/>
        <v>-198</v>
      </c>
      <c r="BC403" s="111" t="str">
        <f t="shared" ca="1" si="277"/>
        <v>Radius</v>
      </c>
      <c r="BD403" s="112">
        <f t="shared" ca="1" si="278"/>
        <v>0</v>
      </c>
      <c r="BE403" s="111">
        <f t="shared" ca="1" si="279"/>
        <v>200</v>
      </c>
      <c r="BF403" s="113" t="e">
        <f t="shared" ca="1" si="280"/>
        <v>#VALUE!</v>
      </c>
      <c r="BG403" s="113" t="e">
        <f t="shared" ca="1" si="281"/>
        <v>#VALUE!</v>
      </c>
      <c r="BH403" s="112">
        <f t="shared" ca="1" si="282"/>
        <v>2000</v>
      </c>
      <c r="BI403" s="112">
        <f t="shared" ca="1" si="283"/>
        <v>200</v>
      </c>
      <c r="BJ403" s="157"/>
      <c r="BK403" s="157"/>
      <c r="BL403" s="158" t="str">
        <f>scriv!AI365</f>
        <v/>
      </c>
      <c r="BM403" s="157"/>
      <c r="BN403" s="157" t="str">
        <f t="shared" si="284"/>
        <v>node</v>
      </c>
      <c r="BO403" s="157"/>
      <c r="BP403" s="159">
        <f t="shared" ca="1" si="285"/>
        <v>0</v>
      </c>
      <c r="BQ403" s="159">
        <f t="shared" ca="1" si="286"/>
        <v>0</v>
      </c>
      <c r="BR403" s="159">
        <f t="shared" si="287"/>
        <v>1</v>
      </c>
      <c r="BS403" s="159" t="str">
        <f t="shared" si="288"/>
        <v>symbol</v>
      </c>
      <c r="BT403" s="157" t="str">
        <f ca="1">IF(scriv!V365&lt;&gt;"",scriv!V365,
IF(E403="",IFERROR(VLOOKUP(BL403,$AH$40:$BT$638,39,FALSE),$BT$36),
$BT$37))</f>
        <v>NodeSquare</v>
      </c>
      <c r="BU403" s="166">
        <f t="shared" ca="1" si="289"/>
        <v>2000</v>
      </c>
      <c r="BV403" s="166">
        <f t="shared" ca="1" si="290"/>
        <v>200</v>
      </c>
      <c r="BW403" s="166">
        <f t="shared" ca="1" si="291"/>
        <v>0</v>
      </c>
      <c r="BX403" s="166">
        <f t="shared" ca="1" si="292"/>
        <v>0</v>
      </c>
      <c r="BY403" s="180" t="str">
        <f t="shared" si="293"/>
        <v/>
      </c>
      <c r="BZ403" s="180" t="str">
        <f t="shared" si="294"/>
        <v/>
      </c>
      <c r="CA403" s="81" t="str">
        <f>IF(scriv!E365&lt;&gt;"",scriv!E365,"")</f>
        <v/>
      </c>
      <c r="CB403" s="82">
        <f t="shared" si="259"/>
        <v>0</v>
      </c>
      <c r="CC403" s="82">
        <f t="shared" si="295"/>
        <v>0</v>
      </c>
      <c r="CD403" s="82" t="str">
        <f t="shared" si="296"/>
        <v>-</v>
      </c>
      <c r="CE403" s="82" t="str">
        <f t="shared" si="297"/>
        <v>-</v>
      </c>
      <c r="CF403" s="82" t="str">
        <f t="shared" si="298"/>
        <v>-</v>
      </c>
      <c r="CG403" s="82" t="str">
        <f t="shared" si="299"/>
        <v>-</v>
      </c>
      <c r="CH403" s="82" t="str">
        <f t="shared" si="300"/>
        <v>-</v>
      </c>
      <c r="CI403" s="82" t="str">
        <f t="shared" si="301"/>
        <v>-</v>
      </c>
      <c r="CJ403" s="82" t="str">
        <f t="shared" si="302"/>
        <v>-</v>
      </c>
      <c r="CK403" s="82" t="str">
        <f t="shared" si="303"/>
        <v>-</v>
      </c>
    </row>
    <row r="404" spans="1:89" s="82" customFormat="1" ht="18" customHeight="1">
      <c r="A404" s="81" t="str">
        <f>scriv!AH366</f>
        <v/>
      </c>
      <c r="B404" s="81" t="str">
        <f>IF(scriv!D366&lt;&gt;"",scriv!D366,"")</f>
        <v/>
      </c>
      <c r="C404" s="81" t="str">
        <f>IF( scriv!AL366&lt;&gt;"", IF(D404&lt;&gt;"","connection ","")&amp;scriv!AL366,IF(D404&lt;&gt;"","connection",""))</f>
        <v/>
      </c>
      <c r="D404" s="82" t="str">
        <f>scriv!AJ366</f>
        <v/>
      </c>
      <c r="E404" s="82" t="str">
        <f>scriv!AK366</f>
        <v/>
      </c>
      <c r="F404" s="156">
        <f>ROW()</f>
        <v>404</v>
      </c>
      <c r="I404" s="81" t="str">
        <f>IF(scriv!AA366&lt;&gt;"",scriv!AA366,J404)</f>
        <v/>
      </c>
      <c r="J404" s="81" t="str">
        <f>IF(scriv!AB366&lt;&gt;"",scriv!AB366,"")</f>
        <v/>
      </c>
      <c r="K404" s="82" t="str">
        <f t="shared" si="260"/>
        <v>none</v>
      </c>
      <c r="L404" s="82" t="str">
        <f t="shared" si="261"/>
        <v>+++&amp;speakTT=</v>
      </c>
      <c r="M404" s="82" t="str">
        <f t="shared" si="258"/>
        <v>OpenClose</v>
      </c>
      <c r="N404" s="82" t="str">
        <f t="shared" si="262"/>
        <v/>
      </c>
      <c r="O404" s="119" t="str">
        <f t="shared" si="263"/>
        <v/>
      </c>
      <c r="P404" s="81" t="str">
        <f>IF(scriv!I366&lt;&gt;"",scriv!I366,"")</f>
        <v/>
      </c>
      <c r="Q404" s="81" t="str">
        <f>IF(scriv!J366&lt;&gt;"",scriv!J366,"")</f>
        <v/>
      </c>
      <c r="R404" s="81">
        <f>IF(scriv!K366&lt;&gt;"",scriv!K366,
IF(I404&lt;&gt;"",1,$R$36))</f>
        <v>0</v>
      </c>
      <c r="S404" s="81" t="str">
        <f>IF(scriv!L366&lt;&gt;"",scriv!L366,
IF(scriv!AB366&lt;&gt;"",$S$36,"none"))</f>
        <v>none</v>
      </c>
      <c r="T404" s="81" t="str">
        <f>IF(scriv!Q366&lt;&gt;"",scriv!Q366,"")</f>
        <v/>
      </c>
      <c r="U404" s="81" t="str">
        <f>IF(scriv!R366&lt;&gt;"",scriv!R366,"")</f>
        <v/>
      </c>
      <c r="V404" s="81" t="str">
        <f>IF(scriv!S366&lt;&gt;"",scriv!S366,"")</f>
        <v/>
      </c>
      <c r="W404" s="81" t="str">
        <f>IF(scriv!T366&lt;&gt;"",scriv!T366,"")</f>
        <v/>
      </c>
      <c r="X404" s="81" t="str">
        <f>IF($E404="",
( IF(scriv!AD366&lt;&gt;"", LEFT( scriv!AD366, FIND(",",scriv!AD366)-1) &amp; "=" &amp; $AH404 &amp; RIGHT( scriv!AD366, LEN(scriv!AD366) + 1 - FIND(",",scriv!AD366)),
  IF($X$36&lt;&gt;"",LEFT( X$36, FIND(",",X$36)-1) &amp; "=" &amp; $AH404 &amp; RIGHT( X$36, LEN(X$36) + 1 - FIND(",",X$36)),""))),
IF(scriv!M366&lt;&gt;"", LEFT( scriv!M366, FIND(",",scriv!M366)-1) &amp; "=" &amp; $AH404 &amp; RIGHT( scriv!M366, LEN(scriv!M366) + 1 - FIND(",",scriv!M366)),
LEFT( X$37, FIND(",",X$37)-1) &amp; "=" &amp; $AH404 &amp; RIGHT( X$37, LEN(X$37) + 1 - FIND(",",X$37))))</f>
        <v>fadeOn=,0.6</v>
      </c>
      <c r="Y404" s="81" t="str">
        <f>IF($E404="",
( IF(scriv!AE366&lt;&gt;"", LEFT( scriv!AE366, FIND(",",scriv!AE366)-1) &amp; "=" &amp; $AH404 &amp; RIGHT( scriv!AE366, LEN(scriv!AE366) + 1 - FIND(",",scriv!AE366)),
  IF($Y$36&lt;&gt;"",LEFT( Y$36, FIND(",",Y$36)-1) &amp; "=" &amp; $AH404 &amp; RIGHT( Y$36, LEN(Y$36) + 1 - FIND(",",Y$36)),""))),
IF(scriv!N366&lt;&gt;"", LEFT( scriv!N366, FIND(",",scriv!N366)-1) &amp; "=" &amp; $AH404 &amp; RIGHT( scriv!N366, LEN(scriv!N366) + 1 - FIND(",",scriv!N366)),
LEFT( Y$37, FIND(",",Y$37)-1) &amp; "=" &amp; $AH404 &amp; RIGHT( Y$37, LEN(Y$37) + 1 - FIND(",",Y$37))))</f>
        <v>fadeOff=,0.6</v>
      </c>
      <c r="Z404" s="81" t="str">
        <f>IF($E404="",
( IF(scriv!AF366&lt;&gt;"", LEFT( scriv!AF366, FIND(",",scriv!AF366)-1) &amp; "=" &amp; $AH404 &amp; RIGHT( scriv!AF366, LEN(scriv!AF366) + 1 - FIND(",",scriv!AF366)),
  IF($Z$36&lt;&gt;"",LEFT( Z$36, FIND(",",Z$36)-1) &amp; "=" &amp; $AH404 &amp; RIGHT( Z$36, LEN(Z$36) + 1 - FIND(",",Z$36)),""))),
IF(scriv!O366&lt;&gt;"", LEFT( scriv!O366, FIND(",",scriv!O366)-1) &amp; "=" &amp; $AH404 &amp; RIGHT( scriv!O366, LEN(scriv!O366) + 1 - FIND(",",scriv!O366)),
LEFT( Z$37, FIND(",",Z$37)-1) &amp; "=" &amp; $AH404 &amp; RIGHT( Z$37, LEN(Z$37) + 1 - FIND(",",Z$37))))</f>
        <v>drawOpen=,1.2</v>
      </c>
      <c r="AA404" s="81" t="str">
        <f>IF($E404="",
( IF(scriv!AG366&lt;&gt;"", LEFT( scriv!AG366, FIND(",",scriv!AG366)-1) &amp; "=" &amp; $AH404 &amp; RIGHT( scriv!AG366, LEN(scriv!AG366) + 1 - FIND(",",scriv!AG366)),
  IF($AA$36&lt;&gt;"",LEFT( AA$36, FIND(",",AA$36)-1) &amp; "=" &amp; $AH404 &amp; RIGHT( AA$36, LEN(AA$36) + 1 - FIND(",",AA$36)),""))),
IF(scriv!P366&lt;&gt;"", LEFT( scriv!P366, FIND(",",scriv!P366)-1) &amp; "=" &amp; $AH404 &amp; RIGHT( scriv!P366, LEN(scriv!P366) + 1 - FIND(",",scriv!P366)),
LEFT( AA$37, FIND(",",AA$37)-1) &amp; "=" &amp; $AH404 &amp; RIGHT( AA$37, LEN(AA$37) + 1 - FIND(",",AA$37))))</f>
        <v>drawClose=,1.2</v>
      </c>
      <c r="AB404" s="167" t="str">
        <f t="shared" si="257"/>
        <v>noTitle</v>
      </c>
      <c r="AC404" s="167"/>
      <c r="AD404" s="45"/>
      <c r="AE404" s="168"/>
      <c r="AF404" s="169">
        <f>IF(D404="",scriv!B366,"")</f>
        <v>0</v>
      </c>
      <c r="AG404" s="170" t="str">
        <f t="shared" si="264"/>
        <v/>
      </c>
      <c r="AH404" s="169" t="str">
        <f t="shared" si="265"/>
        <v/>
      </c>
      <c r="AI404" s="169" t="str">
        <f t="shared" si="266"/>
        <v/>
      </c>
      <c r="AJ404" s="86">
        <f>ROUNDDOWN( (LEN(scriv!B366)+1) / 2, 0 )</f>
        <v>0</v>
      </c>
      <c r="AK404" s="82">
        <f t="shared" si="267"/>
        <v>0</v>
      </c>
      <c r="AL404" s="82" t="str">
        <f t="shared" si="268"/>
        <v>-</v>
      </c>
      <c r="AM404" s="82" t="str">
        <f t="shared" si="269"/>
        <v>-</v>
      </c>
      <c r="AN404" s="82" t="str">
        <f t="shared" si="270"/>
        <v>-</v>
      </c>
      <c r="AO404" s="82" t="str">
        <f t="shared" si="271"/>
        <v>-</v>
      </c>
      <c r="AP404" s="82" t="str">
        <f t="shared" si="272"/>
        <v>-</v>
      </c>
      <c r="AQ404" s="82" t="str">
        <f t="shared" si="273"/>
        <v>-</v>
      </c>
      <c r="AR404" s="82" t="str">
        <f t="shared" si="274"/>
        <v>-</v>
      </c>
      <c r="AT404" s="82">
        <f t="shared" si="275"/>
        <v>10</v>
      </c>
      <c r="AU404" s="82" t="str">
        <f ca="1">IF(    MAX(OFFSET(AL404,0,0,MATCH("-",AL404:AL$638,0))) = 0,"",
IFERROR(MAX(OFFSET(AL404,0,0,MATCH("-",AL404:AL$638,0))),""))</f>
        <v/>
      </c>
      <c r="AV404" s="82" t="str">
        <f ca="1">IF(    MAX(OFFSET(AM404,0,0,MATCH("-",AM404:AM$638,0))) = 0,"",
IFERROR(MAX(OFFSET(AM404,0,0,MATCH("-",AM404:AM$638,0))),""))</f>
        <v/>
      </c>
      <c r="AW404" s="82" t="str">
        <f ca="1">IF(    MAX(OFFSET(AN404,0,0,MATCH("-",AN404:AN$638,0))) = 0,"",
IFERROR(MAX(OFFSET(AN404,0,0,MATCH("-",AN404:AN$638,0))),""))</f>
        <v/>
      </c>
      <c r="AX404" s="82" t="str">
        <f ca="1">IF(    MAX(OFFSET(AO404,0,0,MATCH("-",AO404:AO$638,0))) = 0,"",
IFERROR(MAX(OFFSET(AO404,0,0,MATCH("-",AO404:AO$638,0))),""))</f>
        <v/>
      </c>
      <c r="AY404" s="82" t="str">
        <f ca="1">IF(    MAX(OFFSET(AP404,0,0,MATCH("-",AP404:AP$638,0))) = 0,"",
IFERROR(MAX(OFFSET(AP404,0,0,MATCH("-",AP404:AP$638,0))),""))</f>
        <v/>
      </c>
      <c r="AZ404" s="82" t="str">
        <f ca="1">IF(    MAX(OFFSET(AQ404,0,0,MATCH("-",AQ404:AQ$638,0))) = 0,"",
IFERROR(MAX(OFFSET(AQ404,0,0,MATCH("-",AQ404:AQ$638,0))),""))</f>
        <v/>
      </c>
      <c r="BA404" s="82" t="str">
        <f ca="1">IF(    MAX(OFFSET(AR404,0,0,MATCH("-",AR404:AR$638,0))) = 0,"",
IFERROR(MAX(OFFSET(AR404,0,0,MATCH("-",AR404:AR$638,0))),""))</f>
        <v/>
      </c>
      <c r="BB404" s="112">
        <f t="shared" ca="1" si="276"/>
        <v>-198</v>
      </c>
      <c r="BC404" s="111" t="str">
        <f t="shared" ca="1" si="277"/>
        <v>Radius</v>
      </c>
      <c r="BD404" s="112">
        <f t="shared" ca="1" si="278"/>
        <v>0</v>
      </c>
      <c r="BE404" s="111">
        <f t="shared" ca="1" si="279"/>
        <v>200</v>
      </c>
      <c r="BF404" s="113" t="e">
        <f t="shared" ca="1" si="280"/>
        <v>#VALUE!</v>
      </c>
      <c r="BG404" s="113" t="e">
        <f t="shared" ca="1" si="281"/>
        <v>#VALUE!</v>
      </c>
      <c r="BH404" s="112">
        <f t="shared" ca="1" si="282"/>
        <v>2000</v>
      </c>
      <c r="BI404" s="112">
        <f t="shared" ca="1" si="283"/>
        <v>200</v>
      </c>
      <c r="BJ404" s="157"/>
      <c r="BK404" s="157"/>
      <c r="BL404" s="158" t="str">
        <f>scriv!AI366</f>
        <v/>
      </c>
      <c r="BM404" s="157"/>
      <c r="BN404" s="157" t="str">
        <f t="shared" si="284"/>
        <v>node</v>
      </c>
      <c r="BO404" s="157"/>
      <c r="BP404" s="159">
        <f t="shared" ca="1" si="285"/>
        <v>0</v>
      </c>
      <c r="BQ404" s="159">
        <f t="shared" ca="1" si="286"/>
        <v>0</v>
      </c>
      <c r="BR404" s="159">
        <f t="shared" si="287"/>
        <v>1</v>
      </c>
      <c r="BS404" s="159" t="str">
        <f t="shared" si="288"/>
        <v>symbol</v>
      </c>
      <c r="BT404" s="157" t="str">
        <f ca="1">IF(scriv!V366&lt;&gt;"",scriv!V366,
IF(E404="",IFERROR(VLOOKUP(BL404,$AH$40:$BT$638,39,FALSE),$BT$36),
$BT$37))</f>
        <v>NodeSquare</v>
      </c>
      <c r="BU404" s="166">
        <f t="shared" ca="1" si="289"/>
        <v>2000</v>
      </c>
      <c r="BV404" s="166">
        <f t="shared" ca="1" si="290"/>
        <v>200</v>
      </c>
      <c r="BW404" s="166">
        <f t="shared" ca="1" si="291"/>
        <v>0</v>
      </c>
      <c r="BX404" s="166">
        <f t="shared" ca="1" si="292"/>
        <v>0</v>
      </c>
      <c r="BY404" s="180" t="str">
        <f t="shared" si="293"/>
        <v/>
      </c>
      <c r="BZ404" s="180" t="str">
        <f t="shared" si="294"/>
        <v/>
      </c>
      <c r="CA404" s="81" t="str">
        <f>IF(scriv!E366&lt;&gt;"",scriv!E366,"")</f>
        <v/>
      </c>
      <c r="CB404" s="82">
        <f t="shared" si="259"/>
        <v>0</v>
      </c>
      <c r="CC404" s="82">
        <f t="shared" si="295"/>
        <v>0</v>
      </c>
      <c r="CD404" s="82" t="str">
        <f t="shared" si="296"/>
        <v>-</v>
      </c>
      <c r="CE404" s="82" t="str">
        <f t="shared" si="297"/>
        <v>-</v>
      </c>
      <c r="CF404" s="82" t="str">
        <f t="shared" si="298"/>
        <v>-</v>
      </c>
      <c r="CG404" s="82" t="str">
        <f t="shared" si="299"/>
        <v>-</v>
      </c>
      <c r="CH404" s="82" t="str">
        <f t="shared" si="300"/>
        <v>-</v>
      </c>
      <c r="CI404" s="82" t="str">
        <f t="shared" si="301"/>
        <v>-</v>
      </c>
      <c r="CJ404" s="82" t="str">
        <f t="shared" si="302"/>
        <v>-</v>
      </c>
      <c r="CK404" s="82" t="str">
        <f t="shared" si="303"/>
        <v>-</v>
      </c>
    </row>
    <row r="405" spans="1:89" s="82" customFormat="1" ht="18" customHeight="1">
      <c r="A405" s="81" t="str">
        <f>scriv!AH367</f>
        <v/>
      </c>
      <c r="B405" s="81" t="str">
        <f>IF(scriv!D367&lt;&gt;"",scriv!D367,"")</f>
        <v/>
      </c>
      <c r="C405" s="81" t="str">
        <f>IF( scriv!AL367&lt;&gt;"", IF(D405&lt;&gt;"","connection ","")&amp;scriv!AL367,IF(D405&lt;&gt;"","connection",""))</f>
        <v/>
      </c>
      <c r="D405" s="82" t="str">
        <f>scriv!AJ367</f>
        <v/>
      </c>
      <c r="E405" s="82" t="str">
        <f>scriv!AK367</f>
        <v/>
      </c>
      <c r="F405" s="156">
        <f>ROW()</f>
        <v>405</v>
      </c>
      <c r="I405" s="81" t="str">
        <f>IF(scriv!AA367&lt;&gt;"",scriv!AA367,J405)</f>
        <v/>
      </c>
      <c r="J405" s="81" t="str">
        <f>IF(scriv!AB367&lt;&gt;"",scriv!AB367,"")</f>
        <v/>
      </c>
      <c r="K405" s="82" t="str">
        <f t="shared" si="260"/>
        <v>none</v>
      </c>
      <c r="L405" s="82" t="str">
        <f t="shared" si="261"/>
        <v>+++&amp;speakTT=</v>
      </c>
      <c r="M405" s="82" t="str">
        <f t="shared" si="258"/>
        <v>OpenClose</v>
      </c>
      <c r="N405" s="82" t="str">
        <f t="shared" si="262"/>
        <v/>
      </c>
      <c r="O405" s="119" t="str">
        <f t="shared" si="263"/>
        <v/>
      </c>
      <c r="P405" s="81" t="str">
        <f>IF(scriv!I367&lt;&gt;"",scriv!I367,"")</f>
        <v/>
      </c>
      <c r="Q405" s="81" t="str">
        <f>IF(scriv!J367&lt;&gt;"",scriv!J367,"")</f>
        <v/>
      </c>
      <c r="R405" s="81">
        <f>IF(scriv!K367&lt;&gt;"",scriv!K367,
IF(I405&lt;&gt;"",1,$R$36))</f>
        <v>0</v>
      </c>
      <c r="S405" s="81" t="str">
        <f>IF(scriv!L367&lt;&gt;"",scriv!L367,
IF(scriv!AB367&lt;&gt;"",$S$36,"none"))</f>
        <v>none</v>
      </c>
      <c r="T405" s="81" t="str">
        <f>IF(scriv!Q367&lt;&gt;"",scriv!Q367,"")</f>
        <v/>
      </c>
      <c r="U405" s="81" t="str">
        <f>IF(scriv!R367&lt;&gt;"",scriv!R367,"")</f>
        <v/>
      </c>
      <c r="V405" s="81" t="str">
        <f>IF(scriv!S367&lt;&gt;"",scriv!S367,"")</f>
        <v/>
      </c>
      <c r="W405" s="81" t="str">
        <f>IF(scriv!T367&lt;&gt;"",scriv!T367,"")</f>
        <v/>
      </c>
      <c r="X405" s="81" t="str">
        <f>IF($E405="",
( IF(scriv!AD367&lt;&gt;"", LEFT( scriv!AD367, FIND(",",scriv!AD367)-1) &amp; "=" &amp; $AH405 &amp; RIGHT( scriv!AD367, LEN(scriv!AD367) + 1 - FIND(",",scriv!AD367)),
  IF($X$36&lt;&gt;"",LEFT( X$36, FIND(",",X$36)-1) &amp; "=" &amp; $AH405 &amp; RIGHT( X$36, LEN(X$36) + 1 - FIND(",",X$36)),""))),
IF(scriv!M367&lt;&gt;"", LEFT( scriv!M367, FIND(",",scriv!M367)-1) &amp; "=" &amp; $AH405 &amp; RIGHT( scriv!M367, LEN(scriv!M367) + 1 - FIND(",",scriv!M367)),
LEFT( X$37, FIND(",",X$37)-1) &amp; "=" &amp; $AH405 &amp; RIGHT( X$37, LEN(X$37) + 1 - FIND(",",X$37))))</f>
        <v>fadeOn=,0.6</v>
      </c>
      <c r="Y405" s="81" t="str">
        <f>IF($E405="",
( IF(scriv!AE367&lt;&gt;"", LEFT( scriv!AE367, FIND(",",scriv!AE367)-1) &amp; "=" &amp; $AH405 &amp; RIGHT( scriv!AE367, LEN(scriv!AE367) + 1 - FIND(",",scriv!AE367)),
  IF($Y$36&lt;&gt;"",LEFT( Y$36, FIND(",",Y$36)-1) &amp; "=" &amp; $AH405 &amp; RIGHT( Y$36, LEN(Y$36) + 1 - FIND(",",Y$36)),""))),
IF(scriv!N367&lt;&gt;"", LEFT( scriv!N367, FIND(",",scriv!N367)-1) &amp; "=" &amp; $AH405 &amp; RIGHT( scriv!N367, LEN(scriv!N367) + 1 - FIND(",",scriv!N367)),
LEFT( Y$37, FIND(",",Y$37)-1) &amp; "=" &amp; $AH405 &amp; RIGHT( Y$37, LEN(Y$37) + 1 - FIND(",",Y$37))))</f>
        <v>fadeOff=,0.6</v>
      </c>
      <c r="Z405" s="81" t="str">
        <f>IF($E405="",
( IF(scriv!AF367&lt;&gt;"", LEFT( scriv!AF367, FIND(",",scriv!AF367)-1) &amp; "=" &amp; $AH405 &amp; RIGHT( scriv!AF367, LEN(scriv!AF367) + 1 - FIND(",",scriv!AF367)),
  IF($Z$36&lt;&gt;"",LEFT( Z$36, FIND(",",Z$36)-1) &amp; "=" &amp; $AH405 &amp; RIGHT( Z$36, LEN(Z$36) + 1 - FIND(",",Z$36)),""))),
IF(scriv!O367&lt;&gt;"", LEFT( scriv!O367, FIND(",",scriv!O367)-1) &amp; "=" &amp; $AH405 &amp; RIGHT( scriv!O367, LEN(scriv!O367) + 1 - FIND(",",scriv!O367)),
LEFT( Z$37, FIND(",",Z$37)-1) &amp; "=" &amp; $AH405 &amp; RIGHT( Z$37, LEN(Z$37) + 1 - FIND(",",Z$37))))</f>
        <v>drawOpen=,1.2</v>
      </c>
      <c r="AA405" s="81" t="str">
        <f>IF($E405="",
( IF(scriv!AG367&lt;&gt;"", LEFT( scriv!AG367, FIND(",",scriv!AG367)-1) &amp; "=" &amp; $AH405 &amp; RIGHT( scriv!AG367, LEN(scriv!AG367) + 1 - FIND(",",scriv!AG367)),
  IF($AA$36&lt;&gt;"",LEFT( AA$36, FIND(",",AA$36)-1) &amp; "=" &amp; $AH405 &amp; RIGHT( AA$36, LEN(AA$36) + 1 - FIND(",",AA$36)),""))),
IF(scriv!P367&lt;&gt;"", LEFT( scriv!P367, FIND(",",scriv!P367)-1) &amp; "=" &amp; $AH405 &amp; RIGHT( scriv!P367, LEN(scriv!P367) + 1 - FIND(",",scriv!P367)),
LEFT( AA$37, FIND(",",AA$37)-1) &amp; "=" &amp; $AH405 &amp; RIGHT( AA$37, LEN(AA$37) + 1 - FIND(",",AA$37))))</f>
        <v>drawClose=,1.2</v>
      </c>
      <c r="AB405" s="167" t="str">
        <f t="shared" si="257"/>
        <v>noTitle</v>
      </c>
      <c r="AC405" s="167"/>
      <c r="AD405" s="45"/>
      <c r="AE405" s="168"/>
      <c r="AF405" s="169">
        <f>IF(D405="",scriv!B367,"")</f>
        <v>0</v>
      </c>
      <c r="AG405" s="170" t="str">
        <f t="shared" si="264"/>
        <v/>
      </c>
      <c r="AH405" s="169" t="str">
        <f t="shared" si="265"/>
        <v/>
      </c>
      <c r="AI405" s="169" t="str">
        <f t="shared" si="266"/>
        <v/>
      </c>
      <c r="AJ405" s="86">
        <f>ROUNDDOWN( (LEN(scriv!B367)+1) / 2, 0 )</f>
        <v>0</v>
      </c>
      <c r="AK405" s="82">
        <f t="shared" si="267"/>
        <v>0</v>
      </c>
      <c r="AL405" s="82" t="str">
        <f t="shared" si="268"/>
        <v>-</v>
      </c>
      <c r="AM405" s="82" t="str">
        <f t="shared" si="269"/>
        <v>-</v>
      </c>
      <c r="AN405" s="82" t="str">
        <f t="shared" si="270"/>
        <v>-</v>
      </c>
      <c r="AO405" s="82" t="str">
        <f t="shared" si="271"/>
        <v>-</v>
      </c>
      <c r="AP405" s="82" t="str">
        <f t="shared" si="272"/>
        <v>-</v>
      </c>
      <c r="AQ405" s="82" t="str">
        <f t="shared" si="273"/>
        <v>-</v>
      </c>
      <c r="AR405" s="82" t="str">
        <f t="shared" si="274"/>
        <v>-</v>
      </c>
      <c r="AT405" s="82">
        <f t="shared" si="275"/>
        <v>10</v>
      </c>
      <c r="AU405" s="82" t="str">
        <f ca="1">IF(    MAX(OFFSET(AL405,0,0,MATCH("-",AL405:AL$638,0))) = 0,"",
IFERROR(MAX(OFFSET(AL405,0,0,MATCH("-",AL405:AL$638,0))),""))</f>
        <v/>
      </c>
      <c r="AV405" s="82" t="str">
        <f ca="1">IF(    MAX(OFFSET(AM405,0,0,MATCH("-",AM405:AM$638,0))) = 0,"",
IFERROR(MAX(OFFSET(AM405,0,0,MATCH("-",AM405:AM$638,0))),""))</f>
        <v/>
      </c>
      <c r="AW405" s="82" t="str">
        <f ca="1">IF(    MAX(OFFSET(AN405,0,0,MATCH("-",AN405:AN$638,0))) = 0,"",
IFERROR(MAX(OFFSET(AN405,0,0,MATCH("-",AN405:AN$638,0))),""))</f>
        <v/>
      </c>
      <c r="AX405" s="82" t="str">
        <f ca="1">IF(    MAX(OFFSET(AO405,0,0,MATCH("-",AO405:AO$638,0))) = 0,"",
IFERROR(MAX(OFFSET(AO405,0,0,MATCH("-",AO405:AO$638,0))),""))</f>
        <v/>
      </c>
      <c r="AY405" s="82" t="str">
        <f ca="1">IF(    MAX(OFFSET(AP405,0,0,MATCH("-",AP405:AP$638,0))) = 0,"",
IFERROR(MAX(OFFSET(AP405,0,0,MATCH("-",AP405:AP$638,0))),""))</f>
        <v/>
      </c>
      <c r="AZ405" s="82" t="str">
        <f ca="1">IF(    MAX(OFFSET(AQ405,0,0,MATCH("-",AQ405:AQ$638,0))) = 0,"",
IFERROR(MAX(OFFSET(AQ405,0,0,MATCH("-",AQ405:AQ$638,0))),""))</f>
        <v/>
      </c>
      <c r="BA405" s="82" t="str">
        <f ca="1">IF(    MAX(OFFSET(AR405,0,0,MATCH("-",AR405:AR$638,0))) = 0,"",
IFERROR(MAX(OFFSET(AR405,0,0,MATCH("-",AR405:AR$638,0))),""))</f>
        <v/>
      </c>
      <c r="BB405" s="112">
        <f t="shared" ca="1" si="276"/>
        <v>-198</v>
      </c>
      <c r="BC405" s="111" t="str">
        <f t="shared" ca="1" si="277"/>
        <v>Radius</v>
      </c>
      <c r="BD405" s="112">
        <f t="shared" ca="1" si="278"/>
        <v>0</v>
      </c>
      <c r="BE405" s="111">
        <f t="shared" ca="1" si="279"/>
        <v>200</v>
      </c>
      <c r="BF405" s="113" t="e">
        <f t="shared" ca="1" si="280"/>
        <v>#VALUE!</v>
      </c>
      <c r="BG405" s="113" t="e">
        <f t="shared" ca="1" si="281"/>
        <v>#VALUE!</v>
      </c>
      <c r="BH405" s="112">
        <f t="shared" ca="1" si="282"/>
        <v>2000</v>
      </c>
      <c r="BI405" s="112">
        <f t="shared" ca="1" si="283"/>
        <v>200</v>
      </c>
      <c r="BJ405" s="157"/>
      <c r="BK405" s="157"/>
      <c r="BL405" s="158" t="str">
        <f>scriv!AI367</f>
        <v/>
      </c>
      <c r="BM405" s="157"/>
      <c r="BN405" s="157" t="str">
        <f t="shared" si="284"/>
        <v>node</v>
      </c>
      <c r="BO405" s="157"/>
      <c r="BP405" s="159">
        <f t="shared" ca="1" si="285"/>
        <v>0</v>
      </c>
      <c r="BQ405" s="159">
        <f t="shared" ca="1" si="286"/>
        <v>0</v>
      </c>
      <c r="BR405" s="159">
        <f t="shared" si="287"/>
        <v>1</v>
      </c>
      <c r="BS405" s="159" t="str">
        <f t="shared" si="288"/>
        <v>symbol</v>
      </c>
      <c r="BT405" s="157" t="str">
        <f ca="1">IF(scriv!V367&lt;&gt;"",scriv!V367,
IF(E405="",IFERROR(VLOOKUP(BL405,$AH$40:$BT$638,39,FALSE),$BT$36),
$BT$37))</f>
        <v>NodeSquare</v>
      </c>
      <c r="BU405" s="166">
        <f t="shared" ca="1" si="289"/>
        <v>2000</v>
      </c>
      <c r="BV405" s="166">
        <f t="shared" ca="1" si="290"/>
        <v>200</v>
      </c>
      <c r="BW405" s="166">
        <f t="shared" ca="1" si="291"/>
        <v>0</v>
      </c>
      <c r="BX405" s="166">
        <f t="shared" ca="1" si="292"/>
        <v>0</v>
      </c>
      <c r="BY405" s="180" t="str">
        <f t="shared" si="293"/>
        <v/>
      </c>
      <c r="BZ405" s="180" t="str">
        <f t="shared" si="294"/>
        <v/>
      </c>
      <c r="CA405" s="81" t="str">
        <f>IF(scriv!E367&lt;&gt;"",scriv!E367,"")</f>
        <v/>
      </c>
      <c r="CB405" s="82">
        <f t="shared" si="259"/>
        <v>0</v>
      </c>
      <c r="CC405" s="82">
        <f t="shared" si="295"/>
        <v>0</v>
      </c>
      <c r="CD405" s="82" t="str">
        <f t="shared" si="296"/>
        <v>-</v>
      </c>
      <c r="CE405" s="82" t="str">
        <f t="shared" si="297"/>
        <v>-</v>
      </c>
      <c r="CF405" s="82" t="str">
        <f t="shared" si="298"/>
        <v>-</v>
      </c>
      <c r="CG405" s="82" t="str">
        <f t="shared" si="299"/>
        <v>-</v>
      </c>
      <c r="CH405" s="82" t="str">
        <f t="shared" si="300"/>
        <v>-</v>
      </c>
      <c r="CI405" s="82" t="str">
        <f t="shared" si="301"/>
        <v>-</v>
      </c>
      <c r="CJ405" s="82" t="str">
        <f t="shared" si="302"/>
        <v>-</v>
      </c>
      <c r="CK405" s="82" t="str">
        <f t="shared" si="303"/>
        <v>-</v>
      </c>
    </row>
    <row r="406" spans="1:89" s="82" customFormat="1" ht="18" customHeight="1">
      <c r="A406" s="81" t="str">
        <f>scriv!AH368</f>
        <v/>
      </c>
      <c r="B406" s="81" t="str">
        <f>IF(scriv!D368&lt;&gt;"",scriv!D368,"")</f>
        <v/>
      </c>
      <c r="C406" s="81" t="str">
        <f>IF( scriv!AL368&lt;&gt;"", IF(D406&lt;&gt;"","connection ","")&amp;scriv!AL368,IF(D406&lt;&gt;"","connection",""))</f>
        <v/>
      </c>
      <c r="D406" s="82" t="str">
        <f>scriv!AJ368</f>
        <v/>
      </c>
      <c r="E406" s="82" t="str">
        <f>scriv!AK368</f>
        <v/>
      </c>
      <c r="F406" s="156">
        <f>ROW()</f>
        <v>406</v>
      </c>
      <c r="I406" s="81" t="str">
        <f>IF(scriv!AA368&lt;&gt;"",scriv!AA368,J406)</f>
        <v/>
      </c>
      <c r="J406" s="81" t="str">
        <f>IF(scriv!AB368&lt;&gt;"",scriv!AB368,"")</f>
        <v/>
      </c>
      <c r="K406" s="82" t="str">
        <f t="shared" si="260"/>
        <v>none</v>
      </c>
      <c r="L406" s="82" t="str">
        <f t="shared" si="261"/>
        <v>+++&amp;speakTT=</v>
      </c>
      <c r="M406" s="82" t="str">
        <f t="shared" si="258"/>
        <v>OpenClose</v>
      </c>
      <c r="N406" s="82" t="str">
        <f t="shared" si="262"/>
        <v/>
      </c>
      <c r="O406" s="119" t="str">
        <f t="shared" si="263"/>
        <v/>
      </c>
      <c r="P406" s="81" t="str">
        <f>IF(scriv!I368&lt;&gt;"",scriv!I368,"")</f>
        <v/>
      </c>
      <c r="Q406" s="81" t="str">
        <f>IF(scriv!J368&lt;&gt;"",scriv!J368,"")</f>
        <v/>
      </c>
      <c r="R406" s="81">
        <f>IF(scriv!K368&lt;&gt;"",scriv!K368,
IF(I406&lt;&gt;"",1,$R$36))</f>
        <v>0</v>
      </c>
      <c r="S406" s="81" t="str">
        <f>IF(scriv!L368&lt;&gt;"",scriv!L368,
IF(scriv!AB368&lt;&gt;"",$S$36,"none"))</f>
        <v>none</v>
      </c>
      <c r="T406" s="81" t="str">
        <f>IF(scriv!Q368&lt;&gt;"",scriv!Q368,"")</f>
        <v/>
      </c>
      <c r="U406" s="81" t="str">
        <f>IF(scriv!R368&lt;&gt;"",scriv!R368,"")</f>
        <v/>
      </c>
      <c r="V406" s="81" t="str">
        <f>IF(scriv!S368&lt;&gt;"",scriv!S368,"")</f>
        <v/>
      </c>
      <c r="W406" s="81" t="str">
        <f>IF(scriv!T368&lt;&gt;"",scriv!T368,"")</f>
        <v/>
      </c>
      <c r="X406" s="81" t="str">
        <f>IF($E406="",
( IF(scriv!AD368&lt;&gt;"", LEFT( scriv!AD368, FIND(",",scriv!AD368)-1) &amp; "=" &amp; $AH406 &amp; RIGHT( scriv!AD368, LEN(scriv!AD368) + 1 - FIND(",",scriv!AD368)),
  IF($X$36&lt;&gt;"",LEFT( X$36, FIND(",",X$36)-1) &amp; "=" &amp; $AH406 &amp; RIGHT( X$36, LEN(X$36) + 1 - FIND(",",X$36)),""))),
IF(scriv!M368&lt;&gt;"", LEFT( scriv!M368, FIND(",",scriv!M368)-1) &amp; "=" &amp; $AH406 &amp; RIGHT( scriv!M368, LEN(scriv!M368) + 1 - FIND(",",scriv!M368)),
LEFT( X$37, FIND(",",X$37)-1) &amp; "=" &amp; $AH406 &amp; RIGHT( X$37, LEN(X$37) + 1 - FIND(",",X$37))))</f>
        <v>fadeOn=,0.6</v>
      </c>
      <c r="Y406" s="81" t="str">
        <f>IF($E406="",
( IF(scriv!AE368&lt;&gt;"", LEFT( scriv!AE368, FIND(",",scriv!AE368)-1) &amp; "=" &amp; $AH406 &amp; RIGHT( scriv!AE368, LEN(scriv!AE368) + 1 - FIND(",",scriv!AE368)),
  IF($Y$36&lt;&gt;"",LEFT( Y$36, FIND(",",Y$36)-1) &amp; "=" &amp; $AH406 &amp; RIGHT( Y$36, LEN(Y$36) + 1 - FIND(",",Y$36)),""))),
IF(scriv!N368&lt;&gt;"", LEFT( scriv!N368, FIND(",",scriv!N368)-1) &amp; "=" &amp; $AH406 &amp; RIGHT( scriv!N368, LEN(scriv!N368) + 1 - FIND(",",scriv!N368)),
LEFT( Y$37, FIND(",",Y$37)-1) &amp; "=" &amp; $AH406 &amp; RIGHT( Y$37, LEN(Y$37) + 1 - FIND(",",Y$37))))</f>
        <v>fadeOff=,0.6</v>
      </c>
      <c r="Z406" s="81" t="str">
        <f>IF($E406="",
( IF(scriv!AF368&lt;&gt;"", LEFT( scriv!AF368, FIND(",",scriv!AF368)-1) &amp; "=" &amp; $AH406 &amp; RIGHT( scriv!AF368, LEN(scriv!AF368) + 1 - FIND(",",scriv!AF368)),
  IF($Z$36&lt;&gt;"",LEFT( Z$36, FIND(",",Z$36)-1) &amp; "=" &amp; $AH406 &amp; RIGHT( Z$36, LEN(Z$36) + 1 - FIND(",",Z$36)),""))),
IF(scriv!O368&lt;&gt;"", LEFT( scriv!O368, FIND(",",scriv!O368)-1) &amp; "=" &amp; $AH406 &amp; RIGHT( scriv!O368, LEN(scriv!O368) + 1 - FIND(",",scriv!O368)),
LEFT( Z$37, FIND(",",Z$37)-1) &amp; "=" &amp; $AH406 &amp; RIGHT( Z$37, LEN(Z$37) + 1 - FIND(",",Z$37))))</f>
        <v>drawOpen=,1.2</v>
      </c>
      <c r="AA406" s="81" t="str">
        <f>IF($E406="",
( IF(scriv!AG368&lt;&gt;"", LEFT( scriv!AG368, FIND(",",scriv!AG368)-1) &amp; "=" &amp; $AH406 &amp; RIGHT( scriv!AG368, LEN(scriv!AG368) + 1 - FIND(",",scriv!AG368)),
  IF($AA$36&lt;&gt;"",LEFT( AA$36, FIND(",",AA$36)-1) &amp; "=" &amp; $AH406 &amp; RIGHT( AA$36, LEN(AA$36) + 1 - FIND(",",AA$36)),""))),
IF(scriv!P368&lt;&gt;"", LEFT( scriv!P368, FIND(",",scriv!P368)-1) &amp; "=" &amp; $AH406 &amp; RIGHT( scriv!P368, LEN(scriv!P368) + 1 - FIND(",",scriv!P368)),
LEFT( AA$37, FIND(",",AA$37)-1) &amp; "=" &amp; $AH406 &amp; RIGHT( AA$37, LEN(AA$37) + 1 - FIND(",",AA$37))))</f>
        <v>drawClose=,1.2</v>
      </c>
      <c r="AB406" s="167" t="str">
        <f t="shared" si="257"/>
        <v>noTitle</v>
      </c>
      <c r="AC406" s="167"/>
      <c r="AD406" s="45"/>
      <c r="AE406" s="168"/>
      <c r="AF406" s="169">
        <f>IF(D406="",scriv!B368,"")</f>
        <v>0</v>
      </c>
      <c r="AG406" s="170" t="str">
        <f t="shared" si="264"/>
        <v/>
      </c>
      <c r="AH406" s="169" t="str">
        <f t="shared" si="265"/>
        <v/>
      </c>
      <c r="AI406" s="169" t="str">
        <f t="shared" si="266"/>
        <v/>
      </c>
      <c r="AJ406" s="86">
        <f>ROUNDDOWN( (LEN(scriv!B368)+1) / 2, 0 )</f>
        <v>0</v>
      </c>
      <c r="AK406" s="82">
        <f t="shared" si="267"/>
        <v>0</v>
      </c>
      <c r="AL406" s="82" t="str">
        <f t="shared" si="268"/>
        <v>-</v>
      </c>
      <c r="AM406" s="82" t="str">
        <f t="shared" si="269"/>
        <v>-</v>
      </c>
      <c r="AN406" s="82" t="str">
        <f t="shared" si="270"/>
        <v>-</v>
      </c>
      <c r="AO406" s="82" t="str">
        <f t="shared" si="271"/>
        <v>-</v>
      </c>
      <c r="AP406" s="82" t="str">
        <f t="shared" si="272"/>
        <v>-</v>
      </c>
      <c r="AQ406" s="82" t="str">
        <f t="shared" si="273"/>
        <v>-</v>
      </c>
      <c r="AR406" s="82" t="str">
        <f t="shared" si="274"/>
        <v>-</v>
      </c>
      <c r="AT406" s="82">
        <f t="shared" si="275"/>
        <v>10</v>
      </c>
      <c r="AU406" s="82" t="str">
        <f ca="1">IF(    MAX(OFFSET(AL406,0,0,MATCH("-",AL406:AL$638,0))) = 0,"",
IFERROR(MAX(OFFSET(AL406,0,0,MATCH("-",AL406:AL$638,0))),""))</f>
        <v/>
      </c>
      <c r="AV406" s="82" t="str">
        <f ca="1">IF(    MAX(OFFSET(AM406,0,0,MATCH("-",AM406:AM$638,0))) = 0,"",
IFERROR(MAX(OFFSET(AM406,0,0,MATCH("-",AM406:AM$638,0))),""))</f>
        <v/>
      </c>
      <c r="AW406" s="82" t="str">
        <f ca="1">IF(    MAX(OFFSET(AN406,0,0,MATCH("-",AN406:AN$638,0))) = 0,"",
IFERROR(MAX(OFFSET(AN406,0,0,MATCH("-",AN406:AN$638,0))),""))</f>
        <v/>
      </c>
      <c r="AX406" s="82" t="str">
        <f ca="1">IF(    MAX(OFFSET(AO406,0,0,MATCH("-",AO406:AO$638,0))) = 0,"",
IFERROR(MAX(OFFSET(AO406,0,0,MATCH("-",AO406:AO$638,0))),""))</f>
        <v/>
      </c>
      <c r="AY406" s="82" t="str">
        <f ca="1">IF(    MAX(OFFSET(AP406,0,0,MATCH("-",AP406:AP$638,0))) = 0,"",
IFERROR(MAX(OFFSET(AP406,0,0,MATCH("-",AP406:AP$638,0))),""))</f>
        <v/>
      </c>
      <c r="AZ406" s="82" t="str">
        <f ca="1">IF(    MAX(OFFSET(AQ406,0,0,MATCH("-",AQ406:AQ$638,0))) = 0,"",
IFERROR(MAX(OFFSET(AQ406,0,0,MATCH("-",AQ406:AQ$638,0))),""))</f>
        <v/>
      </c>
      <c r="BA406" s="82" t="str">
        <f ca="1">IF(    MAX(OFFSET(AR406,0,0,MATCH("-",AR406:AR$638,0))) = 0,"",
IFERROR(MAX(OFFSET(AR406,0,0,MATCH("-",AR406:AR$638,0))),""))</f>
        <v/>
      </c>
      <c r="BB406" s="112">
        <f t="shared" ca="1" si="276"/>
        <v>-198</v>
      </c>
      <c r="BC406" s="111" t="str">
        <f t="shared" ca="1" si="277"/>
        <v>Radius</v>
      </c>
      <c r="BD406" s="112">
        <f t="shared" ca="1" si="278"/>
        <v>0</v>
      </c>
      <c r="BE406" s="111">
        <f t="shared" ca="1" si="279"/>
        <v>200</v>
      </c>
      <c r="BF406" s="113" t="e">
        <f t="shared" ca="1" si="280"/>
        <v>#VALUE!</v>
      </c>
      <c r="BG406" s="113" t="e">
        <f t="shared" ca="1" si="281"/>
        <v>#VALUE!</v>
      </c>
      <c r="BH406" s="112">
        <f t="shared" ca="1" si="282"/>
        <v>2000</v>
      </c>
      <c r="BI406" s="112">
        <f t="shared" ca="1" si="283"/>
        <v>200</v>
      </c>
      <c r="BJ406" s="157"/>
      <c r="BK406" s="157"/>
      <c r="BL406" s="158" t="str">
        <f>scriv!AI368</f>
        <v/>
      </c>
      <c r="BM406" s="157"/>
      <c r="BN406" s="157" t="str">
        <f t="shared" si="284"/>
        <v>node</v>
      </c>
      <c r="BO406" s="157"/>
      <c r="BP406" s="159">
        <f t="shared" ca="1" si="285"/>
        <v>0</v>
      </c>
      <c r="BQ406" s="159">
        <f t="shared" ca="1" si="286"/>
        <v>0</v>
      </c>
      <c r="BR406" s="159">
        <f t="shared" si="287"/>
        <v>1</v>
      </c>
      <c r="BS406" s="159" t="str">
        <f t="shared" si="288"/>
        <v>symbol</v>
      </c>
      <c r="BT406" s="157" t="str">
        <f ca="1">IF(scriv!V368&lt;&gt;"",scriv!V368,
IF(E406="",IFERROR(VLOOKUP(BL406,$AH$40:$BT$638,39,FALSE),$BT$36),
$BT$37))</f>
        <v>NodeSquare</v>
      </c>
      <c r="BU406" s="166">
        <f t="shared" ca="1" si="289"/>
        <v>2000</v>
      </c>
      <c r="BV406" s="166">
        <f t="shared" ca="1" si="290"/>
        <v>200</v>
      </c>
      <c r="BW406" s="166">
        <f t="shared" ca="1" si="291"/>
        <v>0</v>
      </c>
      <c r="BX406" s="166">
        <f t="shared" ca="1" si="292"/>
        <v>0</v>
      </c>
      <c r="BY406" s="180" t="str">
        <f t="shared" si="293"/>
        <v/>
      </c>
      <c r="BZ406" s="180" t="str">
        <f t="shared" si="294"/>
        <v/>
      </c>
      <c r="CA406" s="81" t="str">
        <f>IF(scriv!E368&lt;&gt;"",scriv!E368,"")</f>
        <v/>
      </c>
      <c r="CB406" s="82">
        <f t="shared" si="259"/>
        <v>0</v>
      </c>
      <c r="CC406" s="82">
        <f t="shared" si="295"/>
        <v>0</v>
      </c>
      <c r="CD406" s="82" t="str">
        <f t="shared" si="296"/>
        <v>-</v>
      </c>
      <c r="CE406" s="82" t="str">
        <f t="shared" si="297"/>
        <v>-</v>
      </c>
      <c r="CF406" s="82" t="str">
        <f t="shared" si="298"/>
        <v>-</v>
      </c>
      <c r="CG406" s="82" t="str">
        <f t="shared" si="299"/>
        <v>-</v>
      </c>
      <c r="CH406" s="82" t="str">
        <f t="shared" si="300"/>
        <v>-</v>
      </c>
      <c r="CI406" s="82" t="str">
        <f t="shared" si="301"/>
        <v>-</v>
      </c>
      <c r="CJ406" s="82" t="str">
        <f t="shared" si="302"/>
        <v>-</v>
      </c>
      <c r="CK406" s="82" t="str">
        <f t="shared" si="303"/>
        <v>-</v>
      </c>
    </row>
    <row r="407" spans="1:89" s="82" customFormat="1" ht="18" customHeight="1">
      <c r="A407" s="81" t="str">
        <f>scriv!AH369</f>
        <v/>
      </c>
      <c r="B407" s="81" t="str">
        <f>IF(scriv!D369&lt;&gt;"",scriv!D369,"")</f>
        <v/>
      </c>
      <c r="C407" s="81" t="str">
        <f>IF( scriv!AL369&lt;&gt;"", IF(D407&lt;&gt;"","connection ","")&amp;scriv!AL369,IF(D407&lt;&gt;"","connection",""))</f>
        <v/>
      </c>
      <c r="D407" s="82" t="str">
        <f>scriv!AJ369</f>
        <v/>
      </c>
      <c r="E407" s="82" t="str">
        <f>scriv!AK369</f>
        <v/>
      </c>
      <c r="F407" s="156">
        <f>ROW()</f>
        <v>407</v>
      </c>
      <c r="I407" s="81" t="str">
        <f>IF(scriv!AA369&lt;&gt;"",scriv!AA369,J407)</f>
        <v/>
      </c>
      <c r="J407" s="81" t="str">
        <f>IF(scriv!AB369&lt;&gt;"",scriv!AB369,"")</f>
        <v/>
      </c>
      <c r="K407" s="82" t="str">
        <f t="shared" si="260"/>
        <v>none</v>
      </c>
      <c r="L407" s="82" t="str">
        <f t="shared" si="261"/>
        <v>+++&amp;speakTT=</v>
      </c>
      <c r="M407" s="82" t="str">
        <f t="shared" si="258"/>
        <v>OpenClose</v>
      </c>
      <c r="N407" s="82" t="str">
        <f t="shared" si="262"/>
        <v/>
      </c>
      <c r="O407" s="119" t="str">
        <f t="shared" si="263"/>
        <v/>
      </c>
      <c r="P407" s="81" t="str">
        <f>IF(scriv!I369&lt;&gt;"",scriv!I369,"")</f>
        <v/>
      </c>
      <c r="Q407" s="81" t="str">
        <f>IF(scriv!J369&lt;&gt;"",scriv!J369,"")</f>
        <v/>
      </c>
      <c r="R407" s="81">
        <f>IF(scriv!K369&lt;&gt;"",scriv!K369,
IF(I407&lt;&gt;"",1,$R$36))</f>
        <v>0</v>
      </c>
      <c r="S407" s="81" t="str">
        <f>IF(scriv!L369&lt;&gt;"",scriv!L369,
IF(scriv!AB369&lt;&gt;"",$S$36,"none"))</f>
        <v>none</v>
      </c>
      <c r="T407" s="81" t="str">
        <f>IF(scriv!Q369&lt;&gt;"",scriv!Q369,"")</f>
        <v/>
      </c>
      <c r="U407" s="81" t="str">
        <f>IF(scriv!R369&lt;&gt;"",scriv!R369,"")</f>
        <v/>
      </c>
      <c r="V407" s="81" t="str">
        <f>IF(scriv!S369&lt;&gt;"",scriv!S369,"")</f>
        <v/>
      </c>
      <c r="W407" s="81" t="str">
        <f>IF(scriv!T369&lt;&gt;"",scriv!T369,"")</f>
        <v/>
      </c>
      <c r="X407" s="81" t="str">
        <f>IF($E407="",
( IF(scriv!AD369&lt;&gt;"", LEFT( scriv!AD369, FIND(",",scriv!AD369)-1) &amp; "=" &amp; $AH407 &amp; RIGHT( scriv!AD369, LEN(scriv!AD369) + 1 - FIND(",",scriv!AD369)),
  IF($X$36&lt;&gt;"",LEFT( X$36, FIND(",",X$36)-1) &amp; "=" &amp; $AH407 &amp; RIGHT( X$36, LEN(X$36) + 1 - FIND(",",X$36)),""))),
IF(scriv!M369&lt;&gt;"", LEFT( scriv!M369, FIND(",",scriv!M369)-1) &amp; "=" &amp; $AH407 &amp; RIGHT( scriv!M369, LEN(scriv!M369) + 1 - FIND(",",scriv!M369)),
LEFT( X$37, FIND(",",X$37)-1) &amp; "=" &amp; $AH407 &amp; RIGHT( X$37, LEN(X$37) + 1 - FIND(",",X$37))))</f>
        <v>fadeOn=,0.6</v>
      </c>
      <c r="Y407" s="81" t="str">
        <f>IF($E407="",
( IF(scriv!AE369&lt;&gt;"", LEFT( scriv!AE369, FIND(",",scriv!AE369)-1) &amp; "=" &amp; $AH407 &amp; RIGHT( scriv!AE369, LEN(scriv!AE369) + 1 - FIND(",",scriv!AE369)),
  IF($Y$36&lt;&gt;"",LEFT( Y$36, FIND(",",Y$36)-1) &amp; "=" &amp; $AH407 &amp; RIGHT( Y$36, LEN(Y$36) + 1 - FIND(",",Y$36)),""))),
IF(scriv!N369&lt;&gt;"", LEFT( scriv!N369, FIND(",",scriv!N369)-1) &amp; "=" &amp; $AH407 &amp; RIGHT( scriv!N369, LEN(scriv!N369) + 1 - FIND(",",scriv!N369)),
LEFT( Y$37, FIND(",",Y$37)-1) &amp; "=" &amp; $AH407 &amp; RIGHT( Y$37, LEN(Y$37) + 1 - FIND(",",Y$37))))</f>
        <v>fadeOff=,0.6</v>
      </c>
      <c r="Z407" s="81" t="str">
        <f>IF($E407="",
( IF(scriv!AF369&lt;&gt;"", LEFT( scriv!AF369, FIND(",",scriv!AF369)-1) &amp; "=" &amp; $AH407 &amp; RIGHT( scriv!AF369, LEN(scriv!AF369) + 1 - FIND(",",scriv!AF369)),
  IF($Z$36&lt;&gt;"",LEFT( Z$36, FIND(",",Z$36)-1) &amp; "=" &amp; $AH407 &amp; RIGHT( Z$36, LEN(Z$36) + 1 - FIND(",",Z$36)),""))),
IF(scriv!O369&lt;&gt;"", LEFT( scriv!O369, FIND(",",scriv!O369)-1) &amp; "=" &amp; $AH407 &amp; RIGHT( scriv!O369, LEN(scriv!O369) + 1 - FIND(",",scriv!O369)),
LEFT( Z$37, FIND(",",Z$37)-1) &amp; "=" &amp; $AH407 &amp; RIGHT( Z$37, LEN(Z$37) + 1 - FIND(",",Z$37))))</f>
        <v>drawOpen=,1.2</v>
      </c>
      <c r="AA407" s="81" t="str">
        <f>IF($E407="",
( IF(scriv!AG369&lt;&gt;"", LEFT( scriv!AG369, FIND(",",scriv!AG369)-1) &amp; "=" &amp; $AH407 &amp; RIGHT( scriv!AG369, LEN(scriv!AG369) + 1 - FIND(",",scriv!AG369)),
  IF($AA$36&lt;&gt;"",LEFT( AA$36, FIND(",",AA$36)-1) &amp; "=" &amp; $AH407 &amp; RIGHT( AA$36, LEN(AA$36) + 1 - FIND(",",AA$36)),""))),
IF(scriv!P369&lt;&gt;"", LEFT( scriv!P369, FIND(",",scriv!P369)-1) &amp; "=" &amp; $AH407 &amp; RIGHT( scriv!P369, LEN(scriv!P369) + 1 - FIND(",",scriv!P369)),
LEFT( AA$37, FIND(",",AA$37)-1) &amp; "=" &amp; $AH407 &amp; RIGHT( AA$37, LEN(AA$37) + 1 - FIND(",",AA$37))))</f>
        <v>drawClose=,1.2</v>
      </c>
      <c r="AB407" s="167" t="str">
        <f t="shared" si="257"/>
        <v>noTitle</v>
      </c>
      <c r="AC407" s="167"/>
      <c r="AD407" s="45"/>
      <c r="AE407" s="168"/>
      <c r="AF407" s="169">
        <f>IF(D407="",scriv!B369,"")</f>
        <v>0</v>
      </c>
      <c r="AG407" s="170" t="str">
        <f t="shared" si="264"/>
        <v/>
      </c>
      <c r="AH407" s="169" t="str">
        <f t="shared" si="265"/>
        <v/>
      </c>
      <c r="AI407" s="169" t="str">
        <f t="shared" si="266"/>
        <v/>
      </c>
      <c r="AJ407" s="86">
        <f>ROUNDDOWN( (LEN(scriv!B369)+1) / 2, 0 )</f>
        <v>0</v>
      </c>
      <c r="AK407" s="82">
        <f t="shared" si="267"/>
        <v>0</v>
      </c>
      <c r="AL407" s="82" t="str">
        <f t="shared" si="268"/>
        <v>-</v>
      </c>
      <c r="AM407" s="82" t="str">
        <f t="shared" si="269"/>
        <v>-</v>
      </c>
      <c r="AN407" s="82" t="str">
        <f t="shared" si="270"/>
        <v>-</v>
      </c>
      <c r="AO407" s="82" t="str">
        <f t="shared" si="271"/>
        <v>-</v>
      </c>
      <c r="AP407" s="82" t="str">
        <f t="shared" si="272"/>
        <v>-</v>
      </c>
      <c r="AQ407" s="82" t="str">
        <f t="shared" si="273"/>
        <v>-</v>
      </c>
      <c r="AR407" s="82" t="str">
        <f t="shared" si="274"/>
        <v>-</v>
      </c>
      <c r="AT407" s="82">
        <f t="shared" si="275"/>
        <v>10</v>
      </c>
      <c r="AU407" s="82" t="str">
        <f ca="1">IF(    MAX(OFFSET(AL407,0,0,MATCH("-",AL407:AL$638,0))) = 0,"",
IFERROR(MAX(OFFSET(AL407,0,0,MATCH("-",AL407:AL$638,0))),""))</f>
        <v/>
      </c>
      <c r="AV407" s="82" t="str">
        <f ca="1">IF(    MAX(OFFSET(AM407,0,0,MATCH("-",AM407:AM$638,0))) = 0,"",
IFERROR(MAX(OFFSET(AM407,0,0,MATCH("-",AM407:AM$638,0))),""))</f>
        <v/>
      </c>
      <c r="AW407" s="82" t="str">
        <f ca="1">IF(    MAX(OFFSET(AN407,0,0,MATCH("-",AN407:AN$638,0))) = 0,"",
IFERROR(MAX(OFFSET(AN407,0,0,MATCH("-",AN407:AN$638,0))),""))</f>
        <v/>
      </c>
      <c r="AX407" s="82" t="str">
        <f ca="1">IF(    MAX(OFFSET(AO407,0,0,MATCH("-",AO407:AO$638,0))) = 0,"",
IFERROR(MAX(OFFSET(AO407,0,0,MATCH("-",AO407:AO$638,0))),""))</f>
        <v/>
      </c>
      <c r="AY407" s="82" t="str">
        <f ca="1">IF(    MAX(OFFSET(AP407,0,0,MATCH("-",AP407:AP$638,0))) = 0,"",
IFERROR(MAX(OFFSET(AP407,0,0,MATCH("-",AP407:AP$638,0))),""))</f>
        <v/>
      </c>
      <c r="AZ407" s="82" t="str">
        <f ca="1">IF(    MAX(OFFSET(AQ407,0,0,MATCH("-",AQ407:AQ$638,0))) = 0,"",
IFERROR(MAX(OFFSET(AQ407,0,0,MATCH("-",AQ407:AQ$638,0))),""))</f>
        <v/>
      </c>
      <c r="BA407" s="82" t="str">
        <f ca="1">IF(    MAX(OFFSET(AR407,0,0,MATCH("-",AR407:AR$638,0))) = 0,"",
IFERROR(MAX(OFFSET(AR407,0,0,MATCH("-",AR407:AR$638,0))),""))</f>
        <v/>
      </c>
      <c r="BB407" s="112">
        <f t="shared" ca="1" si="276"/>
        <v>-198</v>
      </c>
      <c r="BC407" s="111" t="str">
        <f t="shared" ca="1" si="277"/>
        <v>Radius</v>
      </c>
      <c r="BD407" s="112">
        <f t="shared" ca="1" si="278"/>
        <v>0</v>
      </c>
      <c r="BE407" s="111">
        <f t="shared" ca="1" si="279"/>
        <v>200</v>
      </c>
      <c r="BF407" s="113" t="e">
        <f t="shared" ca="1" si="280"/>
        <v>#VALUE!</v>
      </c>
      <c r="BG407" s="113" t="e">
        <f t="shared" ca="1" si="281"/>
        <v>#VALUE!</v>
      </c>
      <c r="BH407" s="112">
        <f t="shared" ca="1" si="282"/>
        <v>2000</v>
      </c>
      <c r="BI407" s="112">
        <f t="shared" ca="1" si="283"/>
        <v>200</v>
      </c>
      <c r="BJ407" s="157"/>
      <c r="BK407" s="157"/>
      <c r="BL407" s="158" t="str">
        <f>scriv!AI369</f>
        <v/>
      </c>
      <c r="BM407" s="157"/>
      <c r="BN407" s="157" t="str">
        <f t="shared" si="284"/>
        <v>node</v>
      </c>
      <c r="BO407" s="157"/>
      <c r="BP407" s="159">
        <f t="shared" ca="1" si="285"/>
        <v>0</v>
      </c>
      <c r="BQ407" s="159">
        <f t="shared" ca="1" si="286"/>
        <v>0</v>
      </c>
      <c r="BR407" s="159">
        <f t="shared" si="287"/>
        <v>1</v>
      </c>
      <c r="BS407" s="159" t="str">
        <f t="shared" si="288"/>
        <v>symbol</v>
      </c>
      <c r="BT407" s="157" t="str">
        <f ca="1">IF(scriv!V369&lt;&gt;"",scriv!V369,
IF(E407="",IFERROR(VLOOKUP(BL407,$AH$40:$BT$638,39,FALSE),$BT$36),
$BT$37))</f>
        <v>NodeSquare</v>
      </c>
      <c r="BU407" s="166">
        <f t="shared" ca="1" si="289"/>
        <v>2000</v>
      </c>
      <c r="BV407" s="166">
        <f t="shared" ca="1" si="290"/>
        <v>200</v>
      </c>
      <c r="BW407" s="166">
        <f t="shared" ca="1" si="291"/>
        <v>0</v>
      </c>
      <c r="BX407" s="166">
        <f t="shared" ca="1" si="292"/>
        <v>0</v>
      </c>
      <c r="BY407" s="180" t="str">
        <f t="shared" si="293"/>
        <v/>
      </c>
      <c r="BZ407" s="180" t="str">
        <f t="shared" si="294"/>
        <v/>
      </c>
      <c r="CA407" s="81" t="str">
        <f>IF(scriv!E369&lt;&gt;"",scriv!E369,"")</f>
        <v/>
      </c>
      <c r="CB407" s="82">
        <f t="shared" si="259"/>
        <v>0</v>
      </c>
      <c r="CC407" s="82">
        <f t="shared" si="295"/>
        <v>0</v>
      </c>
      <c r="CD407" s="82" t="str">
        <f t="shared" si="296"/>
        <v>-</v>
      </c>
      <c r="CE407" s="82" t="str">
        <f t="shared" si="297"/>
        <v>-</v>
      </c>
      <c r="CF407" s="82" t="str">
        <f t="shared" si="298"/>
        <v>-</v>
      </c>
      <c r="CG407" s="82" t="str">
        <f t="shared" si="299"/>
        <v>-</v>
      </c>
      <c r="CH407" s="82" t="str">
        <f t="shared" si="300"/>
        <v>-</v>
      </c>
      <c r="CI407" s="82" t="str">
        <f t="shared" si="301"/>
        <v>-</v>
      </c>
      <c r="CJ407" s="82" t="str">
        <f t="shared" si="302"/>
        <v>-</v>
      </c>
      <c r="CK407" s="82" t="str">
        <f t="shared" si="303"/>
        <v>-</v>
      </c>
    </row>
    <row r="408" spans="1:89" s="82" customFormat="1" ht="18" customHeight="1">
      <c r="A408" s="81" t="str">
        <f>scriv!AH370</f>
        <v/>
      </c>
      <c r="B408" s="81" t="str">
        <f>IF(scriv!D370&lt;&gt;"",scriv!D370,"")</f>
        <v/>
      </c>
      <c r="C408" s="81" t="str">
        <f>IF( scriv!AL370&lt;&gt;"", IF(D408&lt;&gt;"","connection ","")&amp;scriv!AL370,IF(D408&lt;&gt;"","connection",""))</f>
        <v/>
      </c>
      <c r="D408" s="82" t="str">
        <f>scriv!AJ370</f>
        <v/>
      </c>
      <c r="E408" s="82" t="str">
        <f>scriv!AK370</f>
        <v/>
      </c>
      <c r="F408" s="156">
        <f>ROW()</f>
        <v>408</v>
      </c>
      <c r="I408" s="81" t="str">
        <f>IF(scriv!AA370&lt;&gt;"",scriv!AA370,J408)</f>
        <v/>
      </c>
      <c r="J408" s="81" t="str">
        <f>IF(scriv!AB370&lt;&gt;"",scriv!AB370,"")</f>
        <v/>
      </c>
      <c r="K408" s="82" t="str">
        <f t="shared" si="260"/>
        <v>none</v>
      </c>
      <c r="L408" s="82" t="str">
        <f t="shared" si="261"/>
        <v>+++&amp;speakTT=</v>
      </c>
      <c r="M408" s="82" t="str">
        <f t="shared" si="258"/>
        <v>OpenClose</v>
      </c>
      <c r="N408" s="82" t="str">
        <f t="shared" si="262"/>
        <v/>
      </c>
      <c r="O408" s="119" t="str">
        <f t="shared" si="263"/>
        <v/>
      </c>
      <c r="P408" s="81" t="str">
        <f>IF(scriv!I370&lt;&gt;"",scriv!I370,"")</f>
        <v/>
      </c>
      <c r="Q408" s="81" t="str">
        <f>IF(scriv!J370&lt;&gt;"",scriv!J370,"")</f>
        <v/>
      </c>
      <c r="R408" s="81">
        <f>IF(scriv!K370&lt;&gt;"",scriv!K370,
IF(I408&lt;&gt;"",1,$R$36))</f>
        <v>0</v>
      </c>
      <c r="S408" s="81" t="str">
        <f>IF(scriv!L370&lt;&gt;"",scriv!L370,
IF(scriv!AB370&lt;&gt;"",$S$36,"none"))</f>
        <v>none</v>
      </c>
      <c r="T408" s="81" t="str">
        <f>IF(scriv!Q370&lt;&gt;"",scriv!Q370,"")</f>
        <v/>
      </c>
      <c r="U408" s="81" t="str">
        <f>IF(scriv!R370&lt;&gt;"",scriv!R370,"")</f>
        <v/>
      </c>
      <c r="V408" s="81" t="str">
        <f>IF(scriv!S370&lt;&gt;"",scriv!S370,"")</f>
        <v/>
      </c>
      <c r="W408" s="81" t="str">
        <f>IF(scriv!T370&lt;&gt;"",scriv!T370,"")</f>
        <v/>
      </c>
      <c r="X408" s="81" t="str">
        <f>IF($E408="",
( IF(scriv!AD370&lt;&gt;"", LEFT( scriv!AD370, FIND(",",scriv!AD370)-1) &amp; "=" &amp; $AH408 &amp; RIGHT( scriv!AD370, LEN(scriv!AD370) + 1 - FIND(",",scriv!AD370)),
  IF($X$36&lt;&gt;"",LEFT( X$36, FIND(",",X$36)-1) &amp; "=" &amp; $AH408 &amp; RIGHT( X$36, LEN(X$36) + 1 - FIND(",",X$36)),""))),
IF(scriv!M370&lt;&gt;"", LEFT( scriv!M370, FIND(",",scriv!M370)-1) &amp; "=" &amp; $AH408 &amp; RIGHT( scriv!M370, LEN(scriv!M370) + 1 - FIND(",",scriv!M370)),
LEFT( X$37, FIND(",",X$37)-1) &amp; "=" &amp; $AH408 &amp; RIGHT( X$37, LEN(X$37) + 1 - FIND(",",X$37))))</f>
        <v>fadeOn=,0.6</v>
      </c>
      <c r="Y408" s="81" t="str">
        <f>IF($E408="",
( IF(scriv!AE370&lt;&gt;"", LEFT( scriv!AE370, FIND(",",scriv!AE370)-1) &amp; "=" &amp; $AH408 &amp; RIGHT( scriv!AE370, LEN(scriv!AE370) + 1 - FIND(",",scriv!AE370)),
  IF($Y$36&lt;&gt;"",LEFT( Y$36, FIND(",",Y$36)-1) &amp; "=" &amp; $AH408 &amp; RIGHT( Y$36, LEN(Y$36) + 1 - FIND(",",Y$36)),""))),
IF(scriv!N370&lt;&gt;"", LEFT( scriv!N370, FIND(",",scriv!N370)-1) &amp; "=" &amp; $AH408 &amp; RIGHT( scriv!N370, LEN(scriv!N370) + 1 - FIND(",",scriv!N370)),
LEFT( Y$37, FIND(",",Y$37)-1) &amp; "=" &amp; $AH408 &amp; RIGHT( Y$37, LEN(Y$37) + 1 - FIND(",",Y$37))))</f>
        <v>fadeOff=,0.6</v>
      </c>
      <c r="Z408" s="81" t="str">
        <f>IF($E408="",
( IF(scriv!AF370&lt;&gt;"", LEFT( scriv!AF370, FIND(",",scriv!AF370)-1) &amp; "=" &amp; $AH408 &amp; RIGHT( scriv!AF370, LEN(scriv!AF370) + 1 - FIND(",",scriv!AF370)),
  IF($Z$36&lt;&gt;"",LEFT( Z$36, FIND(",",Z$36)-1) &amp; "=" &amp; $AH408 &amp; RIGHT( Z$36, LEN(Z$36) + 1 - FIND(",",Z$36)),""))),
IF(scriv!O370&lt;&gt;"", LEFT( scriv!O370, FIND(",",scriv!O370)-1) &amp; "=" &amp; $AH408 &amp; RIGHT( scriv!O370, LEN(scriv!O370) + 1 - FIND(",",scriv!O370)),
LEFT( Z$37, FIND(",",Z$37)-1) &amp; "=" &amp; $AH408 &amp; RIGHT( Z$37, LEN(Z$37) + 1 - FIND(",",Z$37))))</f>
        <v>drawOpen=,1.2</v>
      </c>
      <c r="AA408" s="81" t="str">
        <f>IF($E408="",
( IF(scriv!AG370&lt;&gt;"", LEFT( scriv!AG370, FIND(",",scriv!AG370)-1) &amp; "=" &amp; $AH408 &amp; RIGHT( scriv!AG370, LEN(scriv!AG370) + 1 - FIND(",",scriv!AG370)),
  IF($AA$36&lt;&gt;"",LEFT( AA$36, FIND(",",AA$36)-1) &amp; "=" &amp; $AH408 &amp; RIGHT( AA$36, LEN(AA$36) + 1 - FIND(",",AA$36)),""))),
IF(scriv!P370&lt;&gt;"", LEFT( scriv!P370, FIND(",",scriv!P370)-1) &amp; "=" &amp; $AH408 &amp; RIGHT( scriv!P370, LEN(scriv!P370) + 1 - FIND(",",scriv!P370)),
LEFT( AA$37, FIND(",",AA$37)-1) &amp; "=" &amp; $AH408 &amp; RIGHT( AA$37, LEN(AA$37) + 1 - FIND(",",AA$37))))</f>
        <v>drawClose=,1.2</v>
      </c>
      <c r="AB408" s="167" t="str">
        <f t="shared" si="257"/>
        <v>noTitle</v>
      </c>
      <c r="AC408" s="167"/>
      <c r="AD408" s="45"/>
      <c r="AE408" s="168"/>
      <c r="AF408" s="169">
        <f>IF(D408="",scriv!B370,"")</f>
        <v>0</v>
      </c>
      <c r="AG408" s="170" t="str">
        <f t="shared" si="264"/>
        <v/>
      </c>
      <c r="AH408" s="169" t="str">
        <f t="shared" si="265"/>
        <v/>
      </c>
      <c r="AI408" s="169" t="str">
        <f t="shared" si="266"/>
        <v/>
      </c>
      <c r="AJ408" s="86">
        <f>ROUNDDOWN( (LEN(scriv!B370)+1) / 2, 0 )</f>
        <v>0</v>
      </c>
      <c r="AK408" s="82">
        <f t="shared" si="267"/>
        <v>0</v>
      </c>
      <c r="AL408" s="82" t="str">
        <f t="shared" si="268"/>
        <v>-</v>
      </c>
      <c r="AM408" s="82" t="str">
        <f t="shared" si="269"/>
        <v>-</v>
      </c>
      <c r="AN408" s="82" t="str">
        <f t="shared" si="270"/>
        <v>-</v>
      </c>
      <c r="AO408" s="82" t="str">
        <f t="shared" si="271"/>
        <v>-</v>
      </c>
      <c r="AP408" s="82" t="str">
        <f t="shared" si="272"/>
        <v>-</v>
      </c>
      <c r="AQ408" s="82" t="str">
        <f t="shared" si="273"/>
        <v>-</v>
      </c>
      <c r="AR408" s="82" t="str">
        <f t="shared" si="274"/>
        <v>-</v>
      </c>
      <c r="AT408" s="82">
        <f t="shared" si="275"/>
        <v>10</v>
      </c>
      <c r="AU408" s="82" t="str">
        <f ca="1">IF(    MAX(OFFSET(AL408,0,0,MATCH("-",AL408:AL$638,0))) = 0,"",
IFERROR(MAX(OFFSET(AL408,0,0,MATCH("-",AL408:AL$638,0))),""))</f>
        <v/>
      </c>
      <c r="AV408" s="82" t="str">
        <f ca="1">IF(    MAX(OFFSET(AM408,0,0,MATCH("-",AM408:AM$638,0))) = 0,"",
IFERROR(MAX(OFFSET(AM408,0,0,MATCH("-",AM408:AM$638,0))),""))</f>
        <v/>
      </c>
      <c r="AW408" s="82" t="str">
        <f ca="1">IF(    MAX(OFFSET(AN408,0,0,MATCH("-",AN408:AN$638,0))) = 0,"",
IFERROR(MAX(OFFSET(AN408,0,0,MATCH("-",AN408:AN$638,0))),""))</f>
        <v/>
      </c>
      <c r="AX408" s="82" t="str">
        <f ca="1">IF(    MAX(OFFSET(AO408,0,0,MATCH("-",AO408:AO$638,0))) = 0,"",
IFERROR(MAX(OFFSET(AO408,0,0,MATCH("-",AO408:AO$638,0))),""))</f>
        <v/>
      </c>
      <c r="AY408" s="82" t="str">
        <f ca="1">IF(    MAX(OFFSET(AP408,0,0,MATCH("-",AP408:AP$638,0))) = 0,"",
IFERROR(MAX(OFFSET(AP408,0,0,MATCH("-",AP408:AP$638,0))),""))</f>
        <v/>
      </c>
      <c r="AZ408" s="82" t="str">
        <f ca="1">IF(    MAX(OFFSET(AQ408,0,0,MATCH("-",AQ408:AQ$638,0))) = 0,"",
IFERROR(MAX(OFFSET(AQ408,0,0,MATCH("-",AQ408:AQ$638,0))),""))</f>
        <v/>
      </c>
      <c r="BA408" s="82" t="str">
        <f ca="1">IF(    MAX(OFFSET(AR408,0,0,MATCH("-",AR408:AR$638,0))) = 0,"",
IFERROR(MAX(OFFSET(AR408,0,0,MATCH("-",AR408:AR$638,0))),""))</f>
        <v/>
      </c>
      <c r="BB408" s="112">
        <f t="shared" ca="1" si="276"/>
        <v>-198</v>
      </c>
      <c r="BC408" s="111" t="str">
        <f t="shared" ca="1" si="277"/>
        <v>Radius</v>
      </c>
      <c r="BD408" s="112">
        <f t="shared" ca="1" si="278"/>
        <v>0</v>
      </c>
      <c r="BE408" s="111">
        <f t="shared" ca="1" si="279"/>
        <v>200</v>
      </c>
      <c r="BF408" s="113" t="e">
        <f t="shared" ca="1" si="280"/>
        <v>#VALUE!</v>
      </c>
      <c r="BG408" s="113" t="e">
        <f t="shared" ca="1" si="281"/>
        <v>#VALUE!</v>
      </c>
      <c r="BH408" s="112">
        <f t="shared" ca="1" si="282"/>
        <v>2000</v>
      </c>
      <c r="BI408" s="112">
        <f t="shared" ca="1" si="283"/>
        <v>200</v>
      </c>
      <c r="BJ408" s="157"/>
      <c r="BK408" s="157"/>
      <c r="BL408" s="158" t="str">
        <f>scriv!AI370</f>
        <v/>
      </c>
      <c r="BM408" s="157"/>
      <c r="BN408" s="157" t="str">
        <f t="shared" si="284"/>
        <v>node</v>
      </c>
      <c r="BO408" s="157"/>
      <c r="BP408" s="159">
        <f t="shared" ca="1" si="285"/>
        <v>0</v>
      </c>
      <c r="BQ408" s="159">
        <f t="shared" ca="1" si="286"/>
        <v>0</v>
      </c>
      <c r="BR408" s="159">
        <f t="shared" si="287"/>
        <v>1</v>
      </c>
      <c r="BS408" s="159" t="str">
        <f t="shared" si="288"/>
        <v>symbol</v>
      </c>
      <c r="BT408" s="157" t="str">
        <f ca="1">IF(scriv!V370&lt;&gt;"",scriv!V370,
IF(E408="",IFERROR(VLOOKUP(BL408,$AH$40:$BT$638,39,FALSE),$BT$36),
$BT$37))</f>
        <v>NodeSquare</v>
      </c>
      <c r="BU408" s="166">
        <f t="shared" ca="1" si="289"/>
        <v>2000</v>
      </c>
      <c r="BV408" s="166">
        <f t="shared" ca="1" si="290"/>
        <v>200</v>
      </c>
      <c r="BW408" s="166">
        <f t="shared" ca="1" si="291"/>
        <v>0</v>
      </c>
      <c r="BX408" s="166">
        <f t="shared" ca="1" si="292"/>
        <v>0</v>
      </c>
      <c r="BY408" s="180" t="str">
        <f t="shared" si="293"/>
        <v/>
      </c>
      <c r="BZ408" s="180" t="str">
        <f t="shared" si="294"/>
        <v/>
      </c>
      <c r="CA408" s="81" t="str">
        <f>IF(scriv!E370&lt;&gt;"",scriv!E370,"")</f>
        <v/>
      </c>
      <c r="CB408" s="82">
        <f t="shared" si="259"/>
        <v>0</v>
      </c>
      <c r="CC408" s="82">
        <f t="shared" si="295"/>
        <v>0</v>
      </c>
      <c r="CD408" s="82" t="str">
        <f t="shared" si="296"/>
        <v>-</v>
      </c>
      <c r="CE408" s="82" t="str">
        <f t="shared" si="297"/>
        <v>-</v>
      </c>
      <c r="CF408" s="82" t="str">
        <f t="shared" si="298"/>
        <v>-</v>
      </c>
      <c r="CG408" s="82" t="str">
        <f t="shared" si="299"/>
        <v>-</v>
      </c>
      <c r="CH408" s="82" t="str">
        <f t="shared" si="300"/>
        <v>-</v>
      </c>
      <c r="CI408" s="82" t="str">
        <f t="shared" si="301"/>
        <v>-</v>
      </c>
      <c r="CJ408" s="82" t="str">
        <f t="shared" si="302"/>
        <v>-</v>
      </c>
      <c r="CK408" s="82" t="str">
        <f t="shared" si="303"/>
        <v>-</v>
      </c>
    </row>
    <row r="409" spans="1:89" s="82" customFormat="1" ht="18" customHeight="1">
      <c r="A409" s="81" t="str">
        <f>scriv!AH371</f>
        <v/>
      </c>
      <c r="B409" s="81" t="str">
        <f>IF(scriv!D371&lt;&gt;"",scriv!D371,"")</f>
        <v/>
      </c>
      <c r="C409" s="81" t="str">
        <f>IF( scriv!AL371&lt;&gt;"", IF(D409&lt;&gt;"","connection ","")&amp;scriv!AL371,IF(D409&lt;&gt;"","connection",""))</f>
        <v/>
      </c>
      <c r="D409" s="82" t="str">
        <f>scriv!AJ371</f>
        <v/>
      </c>
      <c r="E409" s="82" t="str">
        <f>scriv!AK371</f>
        <v/>
      </c>
      <c r="F409" s="156">
        <f>ROW()</f>
        <v>409</v>
      </c>
      <c r="I409" s="81" t="str">
        <f>IF(scriv!AA371&lt;&gt;"",scriv!AA371,J409)</f>
        <v/>
      </c>
      <c r="J409" s="81" t="str">
        <f>IF(scriv!AB371&lt;&gt;"",scriv!AB371,"")</f>
        <v/>
      </c>
      <c r="K409" s="82" t="str">
        <f t="shared" si="260"/>
        <v>none</v>
      </c>
      <c r="L409" s="82" t="str">
        <f t="shared" si="261"/>
        <v>+++&amp;speakTT=</v>
      </c>
      <c r="M409" s="82" t="str">
        <f t="shared" si="258"/>
        <v>OpenClose</v>
      </c>
      <c r="N409" s="82" t="str">
        <f t="shared" si="262"/>
        <v/>
      </c>
      <c r="O409" s="119" t="str">
        <f t="shared" si="263"/>
        <v/>
      </c>
      <c r="P409" s="81" t="str">
        <f>IF(scriv!I371&lt;&gt;"",scriv!I371,"")</f>
        <v/>
      </c>
      <c r="Q409" s="81" t="str">
        <f>IF(scriv!J371&lt;&gt;"",scriv!J371,"")</f>
        <v/>
      </c>
      <c r="R409" s="81">
        <f>IF(scriv!K371&lt;&gt;"",scriv!K371,
IF(I409&lt;&gt;"",1,$R$36))</f>
        <v>0</v>
      </c>
      <c r="S409" s="81" t="str">
        <f>IF(scriv!L371&lt;&gt;"",scriv!L371,
IF(scriv!AB371&lt;&gt;"",$S$36,"none"))</f>
        <v>none</v>
      </c>
      <c r="T409" s="81" t="str">
        <f>IF(scriv!Q371&lt;&gt;"",scriv!Q371,"")</f>
        <v/>
      </c>
      <c r="U409" s="81" t="str">
        <f>IF(scriv!R371&lt;&gt;"",scriv!R371,"")</f>
        <v/>
      </c>
      <c r="V409" s="81" t="str">
        <f>IF(scriv!S371&lt;&gt;"",scriv!S371,"")</f>
        <v/>
      </c>
      <c r="W409" s="81" t="str">
        <f>IF(scriv!T371&lt;&gt;"",scriv!T371,"")</f>
        <v/>
      </c>
      <c r="X409" s="81" t="str">
        <f>IF($E409="",
( IF(scriv!AD371&lt;&gt;"", LEFT( scriv!AD371, FIND(",",scriv!AD371)-1) &amp; "=" &amp; $AH409 &amp; RIGHT( scriv!AD371, LEN(scriv!AD371) + 1 - FIND(",",scriv!AD371)),
  IF($X$36&lt;&gt;"",LEFT( X$36, FIND(",",X$36)-1) &amp; "=" &amp; $AH409 &amp; RIGHT( X$36, LEN(X$36) + 1 - FIND(",",X$36)),""))),
IF(scriv!M371&lt;&gt;"", LEFT( scriv!M371, FIND(",",scriv!M371)-1) &amp; "=" &amp; $AH409 &amp; RIGHT( scriv!M371, LEN(scriv!M371) + 1 - FIND(",",scriv!M371)),
LEFT( X$37, FIND(",",X$37)-1) &amp; "=" &amp; $AH409 &amp; RIGHT( X$37, LEN(X$37) + 1 - FIND(",",X$37))))</f>
        <v>fadeOn=,0.6</v>
      </c>
      <c r="Y409" s="81" t="str">
        <f>IF($E409="",
( IF(scriv!AE371&lt;&gt;"", LEFT( scriv!AE371, FIND(",",scriv!AE371)-1) &amp; "=" &amp; $AH409 &amp; RIGHT( scriv!AE371, LEN(scriv!AE371) + 1 - FIND(",",scriv!AE371)),
  IF($Y$36&lt;&gt;"",LEFT( Y$36, FIND(",",Y$36)-1) &amp; "=" &amp; $AH409 &amp; RIGHT( Y$36, LEN(Y$36) + 1 - FIND(",",Y$36)),""))),
IF(scriv!N371&lt;&gt;"", LEFT( scriv!N371, FIND(",",scriv!N371)-1) &amp; "=" &amp; $AH409 &amp; RIGHT( scriv!N371, LEN(scriv!N371) + 1 - FIND(",",scriv!N371)),
LEFT( Y$37, FIND(",",Y$37)-1) &amp; "=" &amp; $AH409 &amp; RIGHT( Y$37, LEN(Y$37) + 1 - FIND(",",Y$37))))</f>
        <v>fadeOff=,0.6</v>
      </c>
      <c r="Z409" s="81" t="str">
        <f>IF($E409="",
( IF(scriv!AF371&lt;&gt;"", LEFT( scriv!AF371, FIND(",",scriv!AF371)-1) &amp; "=" &amp; $AH409 &amp; RIGHT( scriv!AF371, LEN(scriv!AF371) + 1 - FIND(",",scriv!AF371)),
  IF($Z$36&lt;&gt;"",LEFT( Z$36, FIND(",",Z$36)-1) &amp; "=" &amp; $AH409 &amp; RIGHT( Z$36, LEN(Z$36) + 1 - FIND(",",Z$36)),""))),
IF(scriv!O371&lt;&gt;"", LEFT( scriv!O371, FIND(",",scriv!O371)-1) &amp; "=" &amp; $AH409 &amp; RIGHT( scriv!O371, LEN(scriv!O371) + 1 - FIND(",",scriv!O371)),
LEFT( Z$37, FIND(",",Z$37)-1) &amp; "=" &amp; $AH409 &amp; RIGHT( Z$37, LEN(Z$37) + 1 - FIND(",",Z$37))))</f>
        <v>drawOpen=,1.2</v>
      </c>
      <c r="AA409" s="81" t="str">
        <f>IF($E409="",
( IF(scriv!AG371&lt;&gt;"", LEFT( scriv!AG371, FIND(",",scriv!AG371)-1) &amp; "=" &amp; $AH409 &amp; RIGHT( scriv!AG371, LEN(scriv!AG371) + 1 - FIND(",",scriv!AG371)),
  IF($AA$36&lt;&gt;"",LEFT( AA$36, FIND(",",AA$36)-1) &amp; "=" &amp; $AH409 &amp; RIGHT( AA$36, LEN(AA$36) + 1 - FIND(",",AA$36)),""))),
IF(scriv!P371&lt;&gt;"", LEFT( scriv!P371, FIND(",",scriv!P371)-1) &amp; "=" &amp; $AH409 &amp; RIGHT( scriv!P371, LEN(scriv!P371) + 1 - FIND(",",scriv!P371)),
LEFT( AA$37, FIND(",",AA$37)-1) &amp; "=" &amp; $AH409 &amp; RIGHT( AA$37, LEN(AA$37) + 1 - FIND(",",AA$37))))</f>
        <v>drawClose=,1.2</v>
      </c>
      <c r="AB409" s="167" t="str">
        <f t="shared" si="257"/>
        <v>noTitle</v>
      </c>
      <c r="AC409" s="167"/>
      <c r="AD409" s="45"/>
      <c r="AE409" s="168"/>
      <c r="AF409" s="169">
        <f>IF(D409="",scriv!B371,"")</f>
        <v>0</v>
      </c>
      <c r="AG409" s="170" t="str">
        <f t="shared" si="264"/>
        <v/>
      </c>
      <c r="AH409" s="169" t="str">
        <f t="shared" si="265"/>
        <v/>
      </c>
      <c r="AI409" s="169" t="str">
        <f t="shared" si="266"/>
        <v/>
      </c>
      <c r="AJ409" s="86">
        <f>ROUNDDOWN( (LEN(scriv!B371)+1) / 2, 0 )</f>
        <v>0</v>
      </c>
      <c r="AK409" s="82">
        <f t="shared" si="267"/>
        <v>0</v>
      </c>
      <c r="AL409" s="82" t="str">
        <f t="shared" si="268"/>
        <v>-</v>
      </c>
      <c r="AM409" s="82" t="str">
        <f t="shared" si="269"/>
        <v>-</v>
      </c>
      <c r="AN409" s="82" t="str">
        <f t="shared" si="270"/>
        <v>-</v>
      </c>
      <c r="AO409" s="82" t="str">
        <f t="shared" si="271"/>
        <v>-</v>
      </c>
      <c r="AP409" s="82" t="str">
        <f t="shared" si="272"/>
        <v>-</v>
      </c>
      <c r="AQ409" s="82" t="str">
        <f t="shared" si="273"/>
        <v>-</v>
      </c>
      <c r="AR409" s="82" t="str">
        <f t="shared" si="274"/>
        <v>-</v>
      </c>
      <c r="AT409" s="82">
        <f t="shared" si="275"/>
        <v>10</v>
      </c>
      <c r="AU409" s="82" t="str">
        <f ca="1">IF(    MAX(OFFSET(AL409,0,0,MATCH("-",AL409:AL$638,0))) = 0,"",
IFERROR(MAX(OFFSET(AL409,0,0,MATCH("-",AL409:AL$638,0))),""))</f>
        <v/>
      </c>
      <c r="AV409" s="82" t="str">
        <f ca="1">IF(    MAX(OFFSET(AM409,0,0,MATCH("-",AM409:AM$638,0))) = 0,"",
IFERROR(MAX(OFFSET(AM409,0,0,MATCH("-",AM409:AM$638,0))),""))</f>
        <v/>
      </c>
      <c r="AW409" s="82" t="str">
        <f ca="1">IF(    MAX(OFFSET(AN409,0,0,MATCH("-",AN409:AN$638,0))) = 0,"",
IFERROR(MAX(OFFSET(AN409,0,0,MATCH("-",AN409:AN$638,0))),""))</f>
        <v/>
      </c>
      <c r="AX409" s="82" t="str">
        <f ca="1">IF(    MAX(OFFSET(AO409,0,0,MATCH("-",AO409:AO$638,0))) = 0,"",
IFERROR(MAX(OFFSET(AO409,0,0,MATCH("-",AO409:AO$638,0))),""))</f>
        <v/>
      </c>
      <c r="AY409" s="82" t="str">
        <f ca="1">IF(    MAX(OFFSET(AP409,0,0,MATCH("-",AP409:AP$638,0))) = 0,"",
IFERROR(MAX(OFFSET(AP409,0,0,MATCH("-",AP409:AP$638,0))),""))</f>
        <v/>
      </c>
      <c r="AZ409" s="82" t="str">
        <f ca="1">IF(    MAX(OFFSET(AQ409,0,0,MATCH("-",AQ409:AQ$638,0))) = 0,"",
IFERROR(MAX(OFFSET(AQ409,0,0,MATCH("-",AQ409:AQ$638,0))),""))</f>
        <v/>
      </c>
      <c r="BA409" s="82" t="str">
        <f ca="1">IF(    MAX(OFFSET(AR409,0,0,MATCH("-",AR409:AR$638,0))) = 0,"",
IFERROR(MAX(OFFSET(AR409,0,0,MATCH("-",AR409:AR$638,0))),""))</f>
        <v/>
      </c>
      <c r="BB409" s="112">
        <f t="shared" ca="1" si="276"/>
        <v>-198</v>
      </c>
      <c r="BC409" s="111" t="str">
        <f t="shared" ca="1" si="277"/>
        <v>Radius</v>
      </c>
      <c r="BD409" s="112">
        <f t="shared" ca="1" si="278"/>
        <v>0</v>
      </c>
      <c r="BE409" s="111">
        <f t="shared" ca="1" si="279"/>
        <v>200</v>
      </c>
      <c r="BF409" s="113" t="e">
        <f t="shared" ca="1" si="280"/>
        <v>#VALUE!</v>
      </c>
      <c r="BG409" s="113" t="e">
        <f t="shared" ca="1" si="281"/>
        <v>#VALUE!</v>
      </c>
      <c r="BH409" s="112">
        <f t="shared" ca="1" si="282"/>
        <v>2000</v>
      </c>
      <c r="BI409" s="112">
        <f t="shared" ca="1" si="283"/>
        <v>200</v>
      </c>
      <c r="BJ409" s="157"/>
      <c r="BK409" s="157"/>
      <c r="BL409" s="158" t="str">
        <f>scriv!AI371</f>
        <v/>
      </c>
      <c r="BM409" s="157"/>
      <c r="BN409" s="157" t="str">
        <f t="shared" si="284"/>
        <v>node</v>
      </c>
      <c r="BO409" s="157"/>
      <c r="BP409" s="159">
        <f t="shared" ca="1" si="285"/>
        <v>0</v>
      </c>
      <c r="BQ409" s="159">
        <f t="shared" ca="1" si="286"/>
        <v>0</v>
      </c>
      <c r="BR409" s="159">
        <f t="shared" si="287"/>
        <v>1</v>
      </c>
      <c r="BS409" s="159" t="str">
        <f t="shared" si="288"/>
        <v>symbol</v>
      </c>
      <c r="BT409" s="157" t="str">
        <f ca="1">IF(scriv!V371&lt;&gt;"",scriv!V371,
IF(E409="",IFERROR(VLOOKUP(BL409,$AH$40:$BT$638,39,FALSE),$BT$36),
$BT$37))</f>
        <v>NodeSquare</v>
      </c>
      <c r="BU409" s="166">
        <f t="shared" ca="1" si="289"/>
        <v>2000</v>
      </c>
      <c r="BV409" s="166">
        <f t="shared" ca="1" si="290"/>
        <v>200</v>
      </c>
      <c r="BW409" s="166">
        <f t="shared" ca="1" si="291"/>
        <v>0</v>
      </c>
      <c r="BX409" s="166">
        <f t="shared" ca="1" si="292"/>
        <v>0</v>
      </c>
      <c r="BY409" s="180" t="str">
        <f t="shared" si="293"/>
        <v/>
      </c>
      <c r="BZ409" s="180" t="str">
        <f t="shared" si="294"/>
        <v/>
      </c>
      <c r="CA409" s="81" t="str">
        <f>IF(scriv!E371&lt;&gt;"",scriv!E371,"")</f>
        <v/>
      </c>
      <c r="CB409" s="82">
        <f t="shared" si="259"/>
        <v>0</v>
      </c>
      <c r="CC409" s="82">
        <f t="shared" si="295"/>
        <v>0</v>
      </c>
      <c r="CD409" s="82" t="str">
        <f t="shared" si="296"/>
        <v>-</v>
      </c>
      <c r="CE409" s="82" t="str">
        <f t="shared" si="297"/>
        <v>-</v>
      </c>
      <c r="CF409" s="82" t="str">
        <f t="shared" si="298"/>
        <v>-</v>
      </c>
      <c r="CG409" s="82" t="str">
        <f t="shared" si="299"/>
        <v>-</v>
      </c>
      <c r="CH409" s="82" t="str">
        <f t="shared" si="300"/>
        <v>-</v>
      </c>
      <c r="CI409" s="82" t="str">
        <f t="shared" si="301"/>
        <v>-</v>
      </c>
      <c r="CJ409" s="82" t="str">
        <f t="shared" si="302"/>
        <v>-</v>
      </c>
      <c r="CK409" s="82" t="str">
        <f t="shared" si="303"/>
        <v>-</v>
      </c>
    </row>
    <row r="410" spans="1:89" s="82" customFormat="1" ht="18" customHeight="1">
      <c r="A410" s="81" t="str">
        <f>scriv!AH372</f>
        <v/>
      </c>
      <c r="B410" s="81" t="str">
        <f>IF(scriv!D372&lt;&gt;"",scriv!D372,"")</f>
        <v/>
      </c>
      <c r="C410" s="81" t="str">
        <f>IF( scriv!AL372&lt;&gt;"", IF(D410&lt;&gt;"","connection ","")&amp;scriv!AL372,IF(D410&lt;&gt;"","connection",""))</f>
        <v/>
      </c>
      <c r="D410" s="82" t="str">
        <f>scriv!AJ372</f>
        <v/>
      </c>
      <c r="E410" s="82" t="str">
        <f>scriv!AK372</f>
        <v/>
      </c>
      <c r="F410" s="156">
        <f>ROW()</f>
        <v>410</v>
      </c>
      <c r="I410" s="81" t="str">
        <f>IF(scriv!AA372&lt;&gt;"",scriv!AA372,J410)</f>
        <v/>
      </c>
      <c r="J410" s="81" t="str">
        <f>IF(scriv!AB372&lt;&gt;"",scriv!AB372,"")</f>
        <v/>
      </c>
      <c r="K410" s="82" t="str">
        <f t="shared" si="260"/>
        <v>none</v>
      </c>
      <c r="L410" s="82" t="str">
        <f t="shared" si="261"/>
        <v>+++&amp;speakTT=</v>
      </c>
      <c r="M410" s="82" t="str">
        <f t="shared" si="258"/>
        <v>OpenClose</v>
      </c>
      <c r="N410" s="82" t="str">
        <f t="shared" si="262"/>
        <v/>
      </c>
      <c r="O410" s="119" t="str">
        <f t="shared" si="263"/>
        <v/>
      </c>
      <c r="P410" s="81" t="str">
        <f>IF(scriv!I372&lt;&gt;"",scriv!I372,"")</f>
        <v/>
      </c>
      <c r="Q410" s="81" t="str">
        <f>IF(scriv!J372&lt;&gt;"",scriv!J372,"")</f>
        <v/>
      </c>
      <c r="R410" s="81">
        <f>IF(scriv!K372&lt;&gt;"",scriv!K372,
IF(I410&lt;&gt;"",1,$R$36))</f>
        <v>0</v>
      </c>
      <c r="S410" s="81" t="str">
        <f>IF(scriv!L372&lt;&gt;"",scriv!L372,
IF(scriv!AB372&lt;&gt;"",$S$36,"none"))</f>
        <v>none</v>
      </c>
      <c r="T410" s="81" t="str">
        <f>IF(scriv!Q372&lt;&gt;"",scriv!Q372,"")</f>
        <v/>
      </c>
      <c r="U410" s="81" t="str">
        <f>IF(scriv!R372&lt;&gt;"",scriv!R372,"")</f>
        <v/>
      </c>
      <c r="V410" s="81" t="str">
        <f>IF(scriv!S372&lt;&gt;"",scriv!S372,"")</f>
        <v/>
      </c>
      <c r="W410" s="81" t="str">
        <f>IF(scriv!T372&lt;&gt;"",scriv!T372,"")</f>
        <v/>
      </c>
      <c r="X410" s="81" t="str">
        <f>IF($E410="",
( IF(scriv!AD372&lt;&gt;"", LEFT( scriv!AD372, FIND(",",scriv!AD372)-1) &amp; "=" &amp; $AH410 &amp; RIGHT( scriv!AD372, LEN(scriv!AD372) + 1 - FIND(",",scriv!AD372)),
  IF($X$36&lt;&gt;"",LEFT( X$36, FIND(",",X$36)-1) &amp; "=" &amp; $AH410 &amp; RIGHT( X$36, LEN(X$36) + 1 - FIND(",",X$36)),""))),
IF(scriv!M372&lt;&gt;"", LEFT( scriv!M372, FIND(",",scriv!M372)-1) &amp; "=" &amp; $AH410 &amp; RIGHT( scriv!M372, LEN(scriv!M372) + 1 - FIND(",",scriv!M372)),
LEFT( X$37, FIND(",",X$37)-1) &amp; "=" &amp; $AH410 &amp; RIGHT( X$37, LEN(X$37) + 1 - FIND(",",X$37))))</f>
        <v>fadeOn=,0.6</v>
      </c>
      <c r="Y410" s="81" t="str">
        <f>IF($E410="",
( IF(scriv!AE372&lt;&gt;"", LEFT( scriv!AE372, FIND(",",scriv!AE372)-1) &amp; "=" &amp; $AH410 &amp; RIGHT( scriv!AE372, LEN(scriv!AE372) + 1 - FIND(",",scriv!AE372)),
  IF($Y$36&lt;&gt;"",LEFT( Y$36, FIND(",",Y$36)-1) &amp; "=" &amp; $AH410 &amp; RIGHT( Y$36, LEN(Y$36) + 1 - FIND(",",Y$36)),""))),
IF(scriv!N372&lt;&gt;"", LEFT( scriv!N372, FIND(",",scriv!N372)-1) &amp; "=" &amp; $AH410 &amp; RIGHT( scriv!N372, LEN(scriv!N372) + 1 - FIND(",",scriv!N372)),
LEFT( Y$37, FIND(",",Y$37)-1) &amp; "=" &amp; $AH410 &amp; RIGHT( Y$37, LEN(Y$37) + 1 - FIND(",",Y$37))))</f>
        <v>fadeOff=,0.6</v>
      </c>
      <c r="Z410" s="81" t="str">
        <f>IF($E410="",
( IF(scriv!AF372&lt;&gt;"", LEFT( scriv!AF372, FIND(",",scriv!AF372)-1) &amp; "=" &amp; $AH410 &amp; RIGHT( scriv!AF372, LEN(scriv!AF372) + 1 - FIND(",",scriv!AF372)),
  IF($Z$36&lt;&gt;"",LEFT( Z$36, FIND(",",Z$36)-1) &amp; "=" &amp; $AH410 &amp; RIGHT( Z$36, LEN(Z$36) + 1 - FIND(",",Z$36)),""))),
IF(scriv!O372&lt;&gt;"", LEFT( scriv!O372, FIND(",",scriv!O372)-1) &amp; "=" &amp; $AH410 &amp; RIGHT( scriv!O372, LEN(scriv!O372) + 1 - FIND(",",scriv!O372)),
LEFT( Z$37, FIND(",",Z$37)-1) &amp; "=" &amp; $AH410 &amp; RIGHT( Z$37, LEN(Z$37) + 1 - FIND(",",Z$37))))</f>
        <v>drawOpen=,1.2</v>
      </c>
      <c r="AA410" s="81" t="str">
        <f>IF($E410="",
( IF(scriv!AG372&lt;&gt;"", LEFT( scriv!AG372, FIND(",",scriv!AG372)-1) &amp; "=" &amp; $AH410 &amp; RIGHT( scriv!AG372, LEN(scriv!AG372) + 1 - FIND(",",scriv!AG372)),
  IF($AA$36&lt;&gt;"",LEFT( AA$36, FIND(",",AA$36)-1) &amp; "=" &amp; $AH410 &amp; RIGHT( AA$36, LEN(AA$36) + 1 - FIND(",",AA$36)),""))),
IF(scriv!P372&lt;&gt;"", LEFT( scriv!P372, FIND(",",scriv!P372)-1) &amp; "=" &amp; $AH410 &amp; RIGHT( scriv!P372, LEN(scriv!P372) + 1 - FIND(",",scriv!P372)),
LEFT( AA$37, FIND(",",AA$37)-1) &amp; "=" &amp; $AH410 &amp; RIGHT( AA$37, LEN(AA$37) + 1 - FIND(",",AA$37))))</f>
        <v>drawClose=,1.2</v>
      </c>
      <c r="AB410" s="167" t="str">
        <f t="shared" si="257"/>
        <v>noTitle</v>
      </c>
      <c r="AC410" s="167"/>
      <c r="AD410" s="45"/>
      <c r="AE410" s="168"/>
      <c r="AF410" s="169">
        <f>IF(D410="",scriv!B372,"")</f>
        <v>0</v>
      </c>
      <c r="AG410" s="170" t="str">
        <f t="shared" si="264"/>
        <v/>
      </c>
      <c r="AH410" s="169" t="str">
        <f t="shared" si="265"/>
        <v/>
      </c>
      <c r="AI410" s="169" t="str">
        <f t="shared" si="266"/>
        <v/>
      </c>
      <c r="AJ410" s="86">
        <f>ROUNDDOWN( (LEN(scriv!B372)+1) / 2, 0 )</f>
        <v>0</v>
      </c>
      <c r="AK410" s="82">
        <f t="shared" si="267"/>
        <v>0</v>
      </c>
      <c r="AL410" s="82" t="str">
        <f t="shared" si="268"/>
        <v>-</v>
      </c>
      <c r="AM410" s="82" t="str">
        <f t="shared" si="269"/>
        <v>-</v>
      </c>
      <c r="AN410" s="82" t="str">
        <f t="shared" si="270"/>
        <v>-</v>
      </c>
      <c r="AO410" s="82" t="str">
        <f t="shared" si="271"/>
        <v>-</v>
      </c>
      <c r="AP410" s="82" t="str">
        <f t="shared" si="272"/>
        <v>-</v>
      </c>
      <c r="AQ410" s="82" t="str">
        <f t="shared" si="273"/>
        <v>-</v>
      </c>
      <c r="AR410" s="82" t="str">
        <f t="shared" si="274"/>
        <v>-</v>
      </c>
      <c r="AT410" s="82">
        <f t="shared" si="275"/>
        <v>10</v>
      </c>
      <c r="AU410" s="82" t="str">
        <f ca="1">IF(    MAX(OFFSET(AL410,0,0,MATCH("-",AL410:AL$638,0))) = 0,"",
IFERROR(MAX(OFFSET(AL410,0,0,MATCH("-",AL410:AL$638,0))),""))</f>
        <v/>
      </c>
      <c r="AV410" s="82" t="str">
        <f ca="1">IF(    MAX(OFFSET(AM410,0,0,MATCH("-",AM410:AM$638,0))) = 0,"",
IFERROR(MAX(OFFSET(AM410,0,0,MATCH("-",AM410:AM$638,0))),""))</f>
        <v/>
      </c>
      <c r="AW410" s="82" t="str">
        <f ca="1">IF(    MAX(OFFSET(AN410,0,0,MATCH("-",AN410:AN$638,0))) = 0,"",
IFERROR(MAX(OFFSET(AN410,0,0,MATCH("-",AN410:AN$638,0))),""))</f>
        <v/>
      </c>
      <c r="AX410" s="82" t="str">
        <f ca="1">IF(    MAX(OFFSET(AO410,0,0,MATCH("-",AO410:AO$638,0))) = 0,"",
IFERROR(MAX(OFFSET(AO410,0,0,MATCH("-",AO410:AO$638,0))),""))</f>
        <v/>
      </c>
      <c r="AY410" s="82" t="str">
        <f ca="1">IF(    MAX(OFFSET(AP410,0,0,MATCH("-",AP410:AP$638,0))) = 0,"",
IFERROR(MAX(OFFSET(AP410,0,0,MATCH("-",AP410:AP$638,0))),""))</f>
        <v/>
      </c>
      <c r="AZ410" s="82" t="str">
        <f ca="1">IF(    MAX(OFFSET(AQ410,0,0,MATCH("-",AQ410:AQ$638,0))) = 0,"",
IFERROR(MAX(OFFSET(AQ410,0,0,MATCH("-",AQ410:AQ$638,0))),""))</f>
        <v/>
      </c>
      <c r="BA410" s="82" t="str">
        <f ca="1">IF(    MAX(OFFSET(AR410,0,0,MATCH("-",AR410:AR$638,0))) = 0,"",
IFERROR(MAX(OFFSET(AR410,0,0,MATCH("-",AR410:AR$638,0))),""))</f>
        <v/>
      </c>
      <c r="BB410" s="112">
        <f t="shared" ca="1" si="276"/>
        <v>-198</v>
      </c>
      <c r="BC410" s="111" t="str">
        <f t="shared" ca="1" si="277"/>
        <v>Radius</v>
      </c>
      <c r="BD410" s="112">
        <f t="shared" ca="1" si="278"/>
        <v>0</v>
      </c>
      <c r="BE410" s="111">
        <f t="shared" ca="1" si="279"/>
        <v>200</v>
      </c>
      <c r="BF410" s="113" t="e">
        <f t="shared" ca="1" si="280"/>
        <v>#VALUE!</v>
      </c>
      <c r="BG410" s="113" t="e">
        <f t="shared" ca="1" si="281"/>
        <v>#VALUE!</v>
      </c>
      <c r="BH410" s="112">
        <f t="shared" ca="1" si="282"/>
        <v>2000</v>
      </c>
      <c r="BI410" s="112">
        <f t="shared" ca="1" si="283"/>
        <v>200</v>
      </c>
      <c r="BJ410" s="157"/>
      <c r="BK410" s="157"/>
      <c r="BL410" s="158" t="str">
        <f>scriv!AI372</f>
        <v/>
      </c>
      <c r="BM410" s="157"/>
      <c r="BN410" s="157" t="str">
        <f t="shared" si="284"/>
        <v>node</v>
      </c>
      <c r="BO410" s="157"/>
      <c r="BP410" s="159">
        <f t="shared" ca="1" si="285"/>
        <v>0</v>
      </c>
      <c r="BQ410" s="159">
        <f t="shared" ca="1" si="286"/>
        <v>0</v>
      </c>
      <c r="BR410" s="159">
        <f t="shared" si="287"/>
        <v>1</v>
      </c>
      <c r="BS410" s="159" t="str">
        <f t="shared" si="288"/>
        <v>symbol</v>
      </c>
      <c r="BT410" s="157" t="str">
        <f ca="1">IF(scriv!V372&lt;&gt;"",scriv!V372,
IF(E410="",IFERROR(VLOOKUP(BL410,$AH$40:$BT$638,39,FALSE),$BT$36),
$BT$37))</f>
        <v>NodeSquare</v>
      </c>
      <c r="BU410" s="166">
        <f t="shared" ca="1" si="289"/>
        <v>2000</v>
      </c>
      <c r="BV410" s="166">
        <f t="shared" ca="1" si="290"/>
        <v>200</v>
      </c>
      <c r="BW410" s="166">
        <f t="shared" ca="1" si="291"/>
        <v>0</v>
      </c>
      <c r="BX410" s="166">
        <f t="shared" ca="1" si="292"/>
        <v>0</v>
      </c>
      <c r="BY410" s="180" t="str">
        <f t="shared" si="293"/>
        <v/>
      </c>
      <c r="BZ410" s="180" t="str">
        <f t="shared" si="294"/>
        <v/>
      </c>
      <c r="CA410" s="81" t="str">
        <f>IF(scriv!E372&lt;&gt;"",scriv!E372,"")</f>
        <v/>
      </c>
      <c r="CB410" s="82">
        <f t="shared" si="259"/>
        <v>0</v>
      </c>
      <c r="CC410" s="82">
        <f t="shared" si="295"/>
        <v>0</v>
      </c>
      <c r="CD410" s="82" t="str">
        <f t="shared" si="296"/>
        <v>-</v>
      </c>
      <c r="CE410" s="82" t="str">
        <f t="shared" si="297"/>
        <v>-</v>
      </c>
      <c r="CF410" s="82" t="str">
        <f t="shared" si="298"/>
        <v>-</v>
      </c>
      <c r="CG410" s="82" t="str">
        <f t="shared" si="299"/>
        <v>-</v>
      </c>
      <c r="CH410" s="82" t="str">
        <f t="shared" si="300"/>
        <v>-</v>
      </c>
      <c r="CI410" s="82" t="str">
        <f t="shared" si="301"/>
        <v>-</v>
      </c>
      <c r="CJ410" s="82" t="str">
        <f t="shared" si="302"/>
        <v>-</v>
      </c>
      <c r="CK410" s="82" t="str">
        <f t="shared" si="303"/>
        <v>-</v>
      </c>
    </row>
    <row r="411" spans="1:89" s="82" customFormat="1" ht="18" customHeight="1">
      <c r="A411" s="81" t="str">
        <f>scriv!AH373</f>
        <v/>
      </c>
      <c r="B411" s="81" t="str">
        <f>IF(scriv!D373&lt;&gt;"",scriv!D373,"")</f>
        <v/>
      </c>
      <c r="C411" s="81" t="str">
        <f>IF( scriv!AL373&lt;&gt;"", IF(D411&lt;&gt;"","connection ","")&amp;scriv!AL373,IF(D411&lt;&gt;"","connection",""))</f>
        <v/>
      </c>
      <c r="D411" s="82" t="str">
        <f>scriv!AJ373</f>
        <v/>
      </c>
      <c r="E411" s="82" t="str">
        <f>scriv!AK373</f>
        <v/>
      </c>
      <c r="F411" s="156">
        <f>ROW()</f>
        <v>411</v>
      </c>
      <c r="I411" s="81" t="str">
        <f>IF(scriv!AA373&lt;&gt;"",scriv!AA373,J411)</f>
        <v/>
      </c>
      <c r="J411" s="81" t="str">
        <f>IF(scriv!AB373&lt;&gt;"",scriv!AB373,"")</f>
        <v/>
      </c>
      <c r="K411" s="82" t="str">
        <f t="shared" si="260"/>
        <v>none</v>
      </c>
      <c r="L411" s="82" t="str">
        <f t="shared" si="261"/>
        <v>+++&amp;speakTT=</v>
      </c>
      <c r="M411" s="82" t="str">
        <f t="shared" si="258"/>
        <v>OpenClose</v>
      </c>
      <c r="N411" s="82" t="str">
        <f t="shared" si="262"/>
        <v/>
      </c>
      <c r="O411" s="119" t="str">
        <f t="shared" si="263"/>
        <v/>
      </c>
      <c r="P411" s="81" t="str">
        <f>IF(scriv!I373&lt;&gt;"",scriv!I373,"")</f>
        <v/>
      </c>
      <c r="Q411" s="81" t="str">
        <f>IF(scriv!J373&lt;&gt;"",scriv!J373,"")</f>
        <v/>
      </c>
      <c r="R411" s="81">
        <f>IF(scriv!K373&lt;&gt;"",scriv!K373,
IF(I411&lt;&gt;"",1,$R$36))</f>
        <v>0</v>
      </c>
      <c r="S411" s="81" t="str">
        <f>IF(scriv!L373&lt;&gt;"",scriv!L373,
IF(scriv!AB373&lt;&gt;"",$S$36,"none"))</f>
        <v>none</v>
      </c>
      <c r="T411" s="81" t="str">
        <f>IF(scriv!Q373&lt;&gt;"",scriv!Q373,"")</f>
        <v/>
      </c>
      <c r="U411" s="81" t="str">
        <f>IF(scriv!R373&lt;&gt;"",scriv!R373,"")</f>
        <v/>
      </c>
      <c r="V411" s="81" t="str">
        <f>IF(scriv!S373&lt;&gt;"",scriv!S373,"")</f>
        <v/>
      </c>
      <c r="W411" s="81" t="str">
        <f>IF(scriv!T373&lt;&gt;"",scriv!T373,"")</f>
        <v/>
      </c>
      <c r="X411" s="81" t="str">
        <f>IF($E411="",
( IF(scriv!AD373&lt;&gt;"", LEFT( scriv!AD373, FIND(",",scriv!AD373)-1) &amp; "=" &amp; $AH411 &amp; RIGHT( scriv!AD373, LEN(scriv!AD373) + 1 - FIND(",",scriv!AD373)),
  IF($X$36&lt;&gt;"",LEFT( X$36, FIND(",",X$36)-1) &amp; "=" &amp; $AH411 &amp; RIGHT( X$36, LEN(X$36) + 1 - FIND(",",X$36)),""))),
IF(scriv!M373&lt;&gt;"", LEFT( scriv!M373, FIND(",",scriv!M373)-1) &amp; "=" &amp; $AH411 &amp; RIGHT( scriv!M373, LEN(scriv!M373) + 1 - FIND(",",scriv!M373)),
LEFT( X$37, FIND(",",X$37)-1) &amp; "=" &amp; $AH411 &amp; RIGHT( X$37, LEN(X$37) + 1 - FIND(",",X$37))))</f>
        <v>fadeOn=,0.6</v>
      </c>
      <c r="Y411" s="81" t="str">
        <f>IF($E411="",
( IF(scriv!AE373&lt;&gt;"", LEFT( scriv!AE373, FIND(",",scriv!AE373)-1) &amp; "=" &amp; $AH411 &amp; RIGHT( scriv!AE373, LEN(scriv!AE373) + 1 - FIND(",",scriv!AE373)),
  IF($Y$36&lt;&gt;"",LEFT( Y$36, FIND(",",Y$36)-1) &amp; "=" &amp; $AH411 &amp; RIGHT( Y$36, LEN(Y$36) + 1 - FIND(",",Y$36)),""))),
IF(scriv!N373&lt;&gt;"", LEFT( scriv!N373, FIND(",",scriv!N373)-1) &amp; "=" &amp; $AH411 &amp; RIGHT( scriv!N373, LEN(scriv!N373) + 1 - FIND(",",scriv!N373)),
LEFT( Y$37, FIND(",",Y$37)-1) &amp; "=" &amp; $AH411 &amp; RIGHT( Y$37, LEN(Y$37) + 1 - FIND(",",Y$37))))</f>
        <v>fadeOff=,0.6</v>
      </c>
      <c r="Z411" s="81" t="str">
        <f>IF($E411="",
( IF(scriv!AF373&lt;&gt;"", LEFT( scriv!AF373, FIND(",",scriv!AF373)-1) &amp; "=" &amp; $AH411 &amp; RIGHT( scriv!AF373, LEN(scriv!AF373) + 1 - FIND(",",scriv!AF373)),
  IF($Z$36&lt;&gt;"",LEFT( Z$36, FIND(",",Z$36)-1) &amp; "=" &amp; $AH411 &amp; RIGHT( Z$36, LEN(Z$36) + 1 - FIND(",",Z$36)),""))),
IF(scriv!O373&lt;&gt;"", LEFT( scriv!O373, FIND(",",scriv!O373)-1) &amp; "=" &amp; $AH411 &amp; RIGHT( scriv!O373, LEN(scriv!O373) + 1 - FIND(",",scriv!O373)),
LEFT( Z$37, FIND(",",Z$37)-1) &amp; "=" &amp; $AH411 &amp; RIGHT( Z$37, LEN(Z$37) + 1 - FIND(",",Z$37))))</f>
        <v>drawOpen=,1.2</v>
      </c>
      <c r="AA411" s="81" t="str">
        <f>IF($E411="",
( IF(scriv!AG373&lt;&gt;"", LEFT( scriv!AG373, FIND(",",scriv!AG373)-1) &amp; "=" &amp; $AH411 &amp; RIGHT( scriv!AG373, LEN(scriv!AG373) + 1 - FIND(",",scriv!AG373)),
  IF($AA$36&lt;&gt;"",LEFT( AA$36, FIND(",",AA$36)-1) &amp; "=" &amp; $AH411 &amp; RIGHT( AA$36, LEN(AA$36) + 1 - FIND(",",AA$36)),""))),
IF(scriv!P373&lt;&gt;"", LEFT( scriv!P373, FIND(",",scriv!P373)-1) &amp; "=" &amp; $AH411 &amp; RIGHT( scriv!P373, LEN(scriv!P373) + 1 - FIND(",",scriv!P373)),
LEFT( AA$37, FIND(",",AA$37)-1) &amp; "=" &amp; $AH411 &amp; RIGHT( AA$37, LEN(AA$37) + 1 - FIND(",",AA$37))))</f>
        <v>drawClose=,1.2</v>
      </c>
      <c r="AB411" s="167" t="str">
        <f t="shared" si="257"/>
        <v>noTitle</v>
      </c>
      <c r="AC411" s="167"/>
      <c r="AD411" s="45"/>
      <c r="AE411" s="168"/>
      <c r="AF411" s="169">
        <f>IF(D411="",scriv!B373,"")</f>
        <v>0</v>
      </c>
      <c r="AG411" s="170" t="str">
        <f t="shared" si="264"/>
        <v/>
      </c>
      <c r="AH411" s="169" t="str">
        <f t="shared" si="265"/>
        <v/>
      </c>
      <c r="AI411" s="169" t="str">
        <f t="shared" si="266"/>
        <v/>
      </c>
      <c r="AJ411" s="86">
        <f>ROUNDDOWN( (LEN(scriv!B373)+1) / 2, 0 )</f>
        <v>0</v>
      </c>
      <c r="AK411" s="82">
        <f t="shared" si="267"/>
        <v>0</v>
      </c>
      <c r="AL411" s="82" t="str">
        <f t="shared" si="268"/>
        <v>-</v>
      </c>
      <c r="AM411" s="82" t="str">
        <f t="shared" si="269"/>
        <v>-</v>
      </c>
      <c r="AN411" s="82" t="str">
        <f t="shared" si="270"/>
        <v>-</v>
      </c>
      <c r="AO411" s="82" t="str">
        <f t="shared" si="271"/>
        <v>-</v>
      </c>
      <c r="AP411" s="82" t="str">
        <f t="shared" si="272"/>
        <v>-</v>
      </c>
      <c r="AQ411" s="82" t="str">
        <f t="shared" si="273"/>
        <v>-</v>
      </c>
      <c r="AR411" s="82" t="str">
        <f t="shared" si="274"/>
        <v>-</v>
      </c>
      <c r="AT411" s="82">
        <f t="shared" si="275"/>
        <v>10</v>
      </c>
      <c r="AU411" s="82" t="str">
        <f ca="1">IF(    MAX(OFFSET(AL411,0,0,MATCH("-",AL411:AL$638,0))) = 0,"",
IFERROR(MAX(OFFSET(AL411,0,0,MATCH("-",AL411:AL$638,0))),""))</f>
        <v/>
      </c>
      <c r="AV411" s="82" t="str">
        <f ca="1">IF(    MAX(OFFSET(AM411,0,0,MATCH("-",AM411:AM$638,0))) = 0,"",
IFERROR(MAX(OFFSET(AM411,0,0,MATCH("-",AM411:AM$638,0))),""))</f>
        <v/>
      </c>
      <c r="AW411" s="82" t="str">
        <f ca="1">IF(    MAX(OFFSET(AN411,0,0,MATCH("-",AN411:AN$638,0))) = 0,"",
IFERROR(MAX(OFFSET(AN411,0,0,MATCH("-",AN411:AN$638,0))),""))</f>
        <v/>
      </c>
      <c r="AX411" s="82" t="str">
        <f ca="1">IF(    MAX(OFFSET(AO411,0,0,MATCH("-",AO411:AO$638,0))) = 0,"",
IFERROR(MAX(OFFSET(AO411,0,0,MATCH("-",AO411:AO$638,0))),""))</f>
        <v/>
      </c>
      <c r="AY411" s="82" t="str">
        <f ca="1">IF(    MAX(OFFSET(AP411,0,0,MATCH("-",AP411:AP$638,0))) = 0,"",
IFERROR(MAX(OFFSET(AP411,0,0,MATCH("-",AP411:AP$638,0))),""))</f>
        <v/>
      </c>
      <c r="AZ411" s="82" t="str">
        <f ca="1">IF(    MAX(OFFSET(AQ411,0,0,MATCH("-",AQ411:AQ$638,0))) = 0,"",
IFERROR(MAX(OFFSET(AQ411,0,0,MATCH("-",AQ411:AQ$638,0))),""))</f>
        <v/>
      </c>
      <c r="BA411" s="82" t="str">
        <f ca="1">IF(    MAX(OFFSET(AR411,0,0,MATCH("-",AR411:AR$638,0))) = 0,"",
IFERROR(MAX(OFFSET(AR411,0,0,MATCH("-",AR411:AR$638,0))),""))</f>
        <v/>
      </c>
      <c r="BB411" s="112">
        <f t="shared" ca="1" si="276"/>
        <v>-198</v>
      </c>
      <c r="BC411" s="111" t="str">
        <f t="shared" ca="1" si="277"/>
        <v>Radius</v>
      </c>
      <c r="BD411" s="112">
        <f t="shared" ca="1" si="278"/>
        <v>0</v>
      </c>
      <c r="BE411" s="111">
        <f t="shared" ca="1" si="279"/>
        <v>200</v>
      </c>
      <c r="BF411" s="113" t="e">
        <f t="shared" ca="1" si="280"/>
        <v>#VALUE!</v>
      </c>
      <c r="BG411" s="113" t="e">
        <f t="shared" ca="1" si="281"/>
        <v>#VALUE!</v>
      </c>
      <c r="BH411" s="112">
        <f t="shared" ca="1" si="282"/>
        <v>2000</v>
      </c>
      <c r="BI411" s="112">
        <f t="shared" ca="1" si="283"/>
        <v>200</v>
      </c>
      <c r="BJ411" s="157"/>
      <c r="BK411" s="157"/>
      <c r="BL411" s="158" t="str">
        <f>scriv!AI373</f>
        <v/>
      </c>
      <c r="BM411" s="157"/>
      <c r="BN411" s="157" t="str">
        <f t="shared" si="284"/>
        <v>node</v>
      </c>
      <c r="BO411" s="157"/>
      <c r="BP411" s="159">
        <f t="shared" ca="1" si="285"/>
        <v>0</v>
      </c>
      <c r="BQ411" s="159">
        <f t="shared" ca="1" si="286"/>
        <v>0</v>
      </c>
      <c r="BR411" s="159">
        <f t="shared" si="287"/>
        <v>1</v>
      </c>
      <c r="BS411" s="159" t="str">
        <f t="shared" si="288"/>
        <v>symbol</v>
      </c>
      <c r="BT411" s="157" t="str">
        <f ca="1">IF(scriv!V373&lt;&gt;"",scriv!V373,
IF(E411="",IFERROR(VLOOKUP(BL411,$AH$40:$BT$638,39,FALSE),$BT$36),
$BT$37))</f>
        <v>NodeSquare</v>
      </c>
      <c r="BU411" s="166">
        <f t="shared" ca="1" si="289"/>
        <v>2000</v>
      </c>
      <c r="BV411" s="166">
        <f t="shared" ca="1" si="290"/>
        <v>200</v>
      </c>
      <c r="BW411" s="166">
        <f t="shared" ca="1" si="291"/>
        <v>0</v>
      </c>
      <c r="BX411" s="166">
        <f t="shared" ca="1" si="292"/>
        <v>0</v>
      </c>
      <c r="BY411" s="180" t="str">
        <f t="shared" si="293"/>
        <v/>
      </c>
      <c r="BZ411" s="180" t="str">
        <f t="shared" si="294"/>
        <v/>
      </c>
      <c r="CA411" s="81" t="str">
        <f>IF(scriv!E373&lt;&gt;"",scriv!E373,"")</f>
        <v/>
      </c>
      <c r="CB411" s="82">
        <f t="shared" si="259"/>
        <v>0</v>
      </c>
      <c r="CC411" s="82">
        <f t="shared" si="295"/>
        <v>0</v>
      </c>
      <c r="CD411" s="82" t="str">
        <f t="shared" si="296"/>
        <v>-</v>
      </c>
      <c r="CE411" s="82" t="str">
        <f t="shared" si="297"/>
        <v>-</v>
      </c>
      <c r="CF411" s="82" t="str">
        <f t="shared" si="298"/>
        <v>-</v>
      </c>
      <c r="CG411" s="82" t="str">
        <f t="shared" si="299"/>
        <v>-</v>
      </c>
      <c r="CH411" s="82" t="str">
        <f t="shared" si="300"/>
        <v>-</v>
      </c>
      <c r="CI411" s="82" t="str">
        <f t="shared" si="301"/>
        <v>-</v>
      </c>
      <c r="CJ411" s="82" t="str">
        <f t="shared" si="302"/>
        <v>-</v>
      </c>
      <c r="CK411" s="82" t="str">
        <f t="shared" si="303"/>
        <v>-</v>
      </c>
    </row>
    <row r="412" spans="1:89" s="82" customFormat="1" ht="18" customHeight="1">
      <c r="A412" s="81" t="str">
        <f>scriv!AH374</f>
        <v/>
      </c>
      <c r="B412" s="81" t="str">
        <f>IF(scriv!D374&lt;&gt;"",scriv!D374,"")</f>
        <v/>
      </c>
      <c r="C412" s="81" t="str">
        <f>IF( scriv!AL374&lt;&gt;"", IF(D412&lt;&gt;"","connection ","")&amp;scriv!AL374,IF(D412&lt;&gt;"","connection",""))</f>
        <v/>
      </c>
      <c r="D412" s="82" t="str">
        <f>scriv!AJ374</f>
        <v/>
      </c>
      <c r="E412" s="82" t="str">
        <f>scriv!AK374</f>
        <v/>
      </c>
      <c r="F412" s="156">
        <f>ROW()</f>
        <v>412</v>
      </c>
      <c r="I412" s="81" t="str">
        <f>IF(scriv!AA374&lt;&gt;"",scriv!AA374,J412)</f>
        <v/>
      </c>
      <c r="J412" s="81" t="str">
        <f>IF(scriv!AB374&lt;&gt;"",scriv!AB374,"")</f>
        <v/>
      </c>
      <c r="K412" s="82" t="str">
        <f t="shared" si="260"/>
        <v>none</v>
      </c>
      <c r="L412" s="82" t="str">
        <f t="shared" si="261"/>
        <v>+++&amp;speakTT=</v>
      </c>
      <c r="M412" s="82" t="str">
        <f t="shared" si="258"/>
        <v>OpenClose</v>
      </c>
      <c r="N412" s="82" t="str">
        <f t="shared" si="262"/>
        <v/>
      </c>
      <c r="O412" s="119" t="str">
        <f t="shared" si="263"/>
        <v/>
      </c>
      <c r="P412" s="81" t="str">
        <f>IF(scriv!I374&lt;&gt;"",scriv!I374,"")</f>
        <v/>
      </c>
      <c r="Q412" s="81" t="str">
        <f>IF(scriv!J374&lt;&gt;"",scriv!J374,"")</f>
        <v/>
      </c>
      <c r="R412" s="81">
        <f>IF(scriv!K374&lt;&gt;"",scriv!K374,
IF(I412&lt;&gt;"",1,$R$36))</f>
        <v>0</v>
      </c>
      <c r="S412" s="81" t="str">
        <f>IF(scriv!L374&lt;&gt;"",scriv!L374,
IF(scriv!AB374&lt;&gt;"",$S$36,"none"))</f>
        <v>none</v>
      </c>
      <c r="T412" s="81" t="str">
        <f>IF(scriv!Q374&lt;&gt;"",scriv!Q374,"")</f>
        <v/>
      </c>
      <c r="U412" s="81" t="str">
        <f>IF(scriv!R374&lt;&gt;"",scriv!R374,"")</f>
        <v/>
      </c>
      <c r="V412" s="81" t="str">
        <f>IF(scriv!S374&lt;&gt;"",scriv!S374,"")</f>
        <v/>
      </c>
      <c r="W412" s="81" t="str">
        <f>IF(scriv!T374&lt;&gt;"",scriv!T374,"")</f>
        <v/>
      </c>
      <c r="X412" s="81" t="str">
        <f>IF($E412="",
( IF(scriv!AD374&lt;&gt;"", LEFT( scriv!AD374, FIND(",",scriv!AD374)-1) &amp; "=" &amp; $AH412 &amp; RIGHT( scriv!AD374, LEN(scriv!AD374) + 1 - FIND(",",scriv!AD374)),
  IF($X$36&lt;&gt;"",LEFT( X$36, FIND(",",X$36)-1) &amp; "=" &amp; $AH412 &amp; RIGHT( X$36, LEN(X$36) + 1 - FIND(",",X$36)),""))),
IF(scriv!M374&lt;&gt;"", LEFT( scriv!M374, FIND(",",scriv!M374)-1) &amp; "=" &amp; $AH412 &amp; RIGHT( scriv!M374, LEN(scriv!M374) + 1 - FIND(",",scriv!M374)),
LEFT( X$37, FIND(",",X$37)-1) &amp; "=" &amp; $AH412 &amp; RIGHT( X$37, LEN(X$37) + 1 - FIND(",",X$37))))</f>
        <v>fadeOn=,0.6</v>
      </c>
      <c r="Y412" s="81" t="str">
        <f>IF($E412="",
( IF(scriv!AE374&lt;&gt;"", LEFT( scriv!AE374, FIND(",",scriv!AE374)-1) &amp; "=" &amp; $AH412 &amp; RIGHT( scriv!AE374, LEN(scriv!AE374) + 1 - FIND(",",scriv!AE374)),
  IF($Y$36&lt;&gt;"",LEFT( Y$36, FIND(",",Y$36)-1) &amp; "=" &amp; $AH412 &amp; RIGHT( Y$36, LEN(Y$36) + 1 - FIND(",",Y$36)),""))),
IF(scriv!N374&lt;&gt;"", LEFT( scriv!N374, FIND(",",scriv!N374)-1) &amp; "=" &amp; $AH412 &amp; RIGHT( scriv!N374, LEN(scriv!N374) + 1 - FIND(",",scriv!N374)),
LEFT( Y$37, FIND(",",Y$37)-1) &amp; "=" &amp; $AH412 &amp; RIGHT( Y$37, LEN(Y$37) + 1 - FIND(",",Y$37))))</f>
        <v>fadeOff=,0.6</v>
      </c>
      <c r="Z412" s="81" t="str">
        <f>IF($E412="",
( IF(scriv!AF374&lt;&gt;"", LEFT( scriv!AF374, FIND(",",scriv!AF374)-1) &amp; "=" &amp; $AH412 &amp; RIGHT( scriv!AF374, LEN(scriv!AF374) + 1 - FIND(",",scriv!AF374)),
  IF($Z$36&lt;&gt;"",LEFT( Z$36, FIND(",",Z$36)-1) &amp; "=" &amp; $AH412 &amp; RIGHT( Z$36, LEN(Z$36) + 1 - FIND(",",Z$36)),""))),
IF(scriv!O374&lt;&gt;"", LEFT( scriv!O374, FIND(",",scriv!O374)-1) &amp; "=" &amp; $AH412 &amp; RIGHT( scriv!O374, LEN(scriv!O374) + 1 - FIND(",",scriv!O374)),
LEFT( Z$37, FIND(",",Z$37)-1) &amp; "=" &amp; $AH412 &amp; RIGHT( Z$37, LEN(Z$37) + 1 - FIND(",",Z$37))))</f>
        <v>drawOpen=,1.2</v>
      </c>
      <c r="AA412" s="81" t="str">
        <f>IF($E412="",
( IF(scriv!AG374&lt;&gt;"", LEFT( scriv!AG374, FIND(",",scriv!AG374)-1) &amp; "=" &amp; $AH412 &amp; RIGHT( scriv!AG374, LEN(scriv!AG374) + 1 - FIND(",",scriv!AG374)),
  IF($AA$36&lt;&gt;"",LEFT( AA$36, FIND(",",AA$36)-1) &amp; "=" &amp; $AH412 &amp; RIGHT( AA$36, LEN(AA$36) + 1 - FIND(",",AA$36)),""))),
IF(scriv!P374&lt;&gt;"", LEFT( scriv!P374, FIND(",",scriv!P374)-1) &amp; "=" &amp; $AH412 &amp; RIGHT( scriv!P374, LEN(scriv!P374) + 1 - FIND(",",scriv!P374)),
LEFT( AA$37, FIND(",",AA$37)-1) &amp; "=" &amp; $AH412 &amp; RIGHT( AA$37, LEN(AA$37) + 1 - FIND(",",AA$37))))</f>
        <v>drawClose=,1.2</v>
      </c>
      <c r="AB412" s="167" t="str">
        <f t="shared" si="257"/>
        <v>noTitle</v>
      </c>
      <c r="AC412" s="167"/>
      <c r="AD412" s="45"/>
      <c r="AE412" s="168"/>
      <c r="AF412" s="169">
        <f>IF(D412="",scriv!B374,"")</f>
        <v>0</v>
      </c>
      <c r="AG412" s="170" t="str">
        <f t="shared" si="264"/>
        <v/>
      </c>
      <c r="AH412" s="169" t="str">
        <f t="shared" si="265"/>
        <v/>
      </c>
      <c r="AI412" s="169" t="str">
        <f t="shared" si="266"/>
        <v/>
      </c>
      <c r="AJ412" s="86">
        <f>ROUNDDOWN( (LEN(scriv!B374)+1) / 2, 0 )</f>
        <v>0</v>
      </c>
      <c r="AK412" s="82">
        <f t="shared" si="267"/>
        <v>0</v>
      </c>
      <c r="AL412" s="82" t="str">
        <f t="shared" si="268"/>
        <v>-</v>
      </c>
      <c r="AM412" s="82" t="str">
        <f t="shared" si="269"/>
        <v>-</v>
      </c>
      <c r="AN412" s="82" t="str">
        <f t="shared" si="270"/>
        <v>-</v>
      </c>
      <c r="AO412" s="82" t="str">
        <f t="shared" si="271"/>
        <v>-</v>
      </c>
      <c r="AP412" s="82" t="str">
        <f t="shared" si="272"/>
        <v>-</v>
      </c>
      <c r="AQ412" s="82" t="str">
        <f t="shared" si="273"/>
        <v>-</v>
      </c>
      <c r="AR412" s="82" t="str">
        <f t="shared" si="274"/>
        <v>-</v>
      </c>
      <c r="AT412" s="82">
        <f t="shared" si="275"/>
        <v>10</v>
      </c>
      <c r="AU412" s="82" t="str">
        <f ca="1">IF(    MAX(OFFSET(AL412,0,0,MATCH("-",AL412:AL$638,0))) = 0,"",
IFERROR(MAX(OFFSET(AL412,0,0,MATCH("-",AL412:AL$638,0))),""))</f>
        <v/>
      </c>
      <c r="AV412" s="82" t="str">
        <f ca="1">IF(    MAX(OFFSET(AM412,0,0,MATCH("-",AM412:AM$638,0))) = 0,"",
IFERROR(MAX(OFFSET(AM412,0,0,MATCH("-",AM412:AM$638,0))),""))</f>
        <v/>
      </c>
      <c r="AW412" s="82" t="str">
        <f ca="1">IF(    MAX(OFFSET(AN412,0,0,MATCH("-",AN412:AN$638,0))) = 0,"",
IFERROR(MAX(OFFSET(AN412,0,0,MATCH("-",AN412:AN$638,0))),""))</f>
        <v/>
      </c>
      <c r="AX412" s="82" t="str">
        <f ca="1">IF(    MAX(OFFSET(AO412,0,0,MATCH("-",AO412:AO$638,0))) = 0,"",
IFERROR(MAX(OFFSET(AO412,0,0,MATCH("-",AO412:AO$638,0))),""))</f>
        <v/>
      </c>
      <c r="AY412" s="82" t="str">
        <f ca="1">IF(    MAX(OFFSET(AP412,0,0,MATCH("-",AP412:AP$638,0))) = 0,"",
IFERROR(MAX(OFFSET(AP412,0,0,MATCH("-",AP412:AP$638,0))),""))</f>
        <v/>
      </c>
      <c r="AZ412" s="82" t="str">
        <f ca="1">IF(    MAX(OFFSET(AQ412,0,0,MATCH("-",AQ412:AQ$638,0))) = 0,"",
IFERROR(MAX(OFFSET(AQ412,0,0,MATCH("-",AQ412:AQ$638,0))),""))</f>
        <v/>
      </c>
      <c r="BA412" s="82" t="str">
        <f ca="1">IF(    MAX(OFFSET(AR412,0,0,MATCH("-",AR412:AR$638,0))) = 0,"",
IFERROR(MAX(OFFSET(AR412,0,0,MATCH("-",AR412:AR$638,0))),""))</f>
        <v/>
      </c>
      <c r="BB412" s="112">
        <f t="shared" ca="1" si="276"/>
        <v>-198</v>
      </c>
      <c r="BC412" s="111" t="str">
        <f t="shared" ca="1" si="277"/>
        <v>Radius</v>
      </c>
      <c r="BD412" s="112">
        <f t="shared" ca="1" si="278"/>
        <v>0</v>
      </c>
      <c r="BE412" s="111">
        <f t="shared" ca="1" si="279"/>
        <v>200</v>
      </c>
      <c r="BF412" s="113" t="e">
        <f t="shared" ca="1" si="280"/>
        <v>#VALUE!</v>
      </c>
      <c r="BG412" s="113" t="e">
        <f t="shared" ca="1" si="281"/>
        <v>#VALUE!</v>
      </c>
      <c r="BH412" s="112">
        <f t="shared" ca="1" si="282"/>
        <v>2000</v>
      </c>
      <c r="BI412" s="112">
        <f t="shared" ca="1" si="283"/>
        <v>200</v>
      </c>
      <c r="BJ412" s="157"/>
      <c r="BK412" s="157"/>
      <c r="BL412" s="158" t="str">
        <f>scriv!AI374</f>
        <v/>
      </c>
      <c r="BM412" s="157"/>
      <c r="BN412" s="157" t="str">
        <f t="shared" si="284"/>
        <v>node</v>
      </c>
      <c r="BO412" s="157"/>
      <c r="BP412" s="159">
        <f t="shared" ca="1" si="285"/>
        <v>0</v>
      </c>
      <c r="BQ412" s="159">
        <f t="shared" ca="1" si="286"/>
        <v>0</v>
      </c>
      <c r="BR412" s="159">
        <f t="shared" si="287"/>
        <v>1</v>
      </c>
      <c r="BS412" s="159" t="str">
        <f t="shared" si="288"/>
        <v>symbol</v>
      </c>
      <c r="BT412" s="157" t="str">
        <f ca="1">IF(scriv!V374&lt;&gt;"",scriv!V374,
IF(E412="",IFERROR(VLOOKUP(BL412,$AH$40:$BT$638,39,FALSE),$BT$36),
$BT$37))</f>
        <v>NodeSquare</v>
      </c>
      <c r="BU412" s="166">
        <f t="shared" ca="1" si="289"/>
        <v>2000</v>
      </c>
      <c r="BV412" s="166">
        <f t="shared" ca="1" si="290"/>
        <v>200</v>
      </c>
      <c r="BW412" s="166">
        <f t="shared" ca="1" si="291"/>
        <v>0</v>
      </c>
      <c r="BX412" s="166">
        <f t="shared" ca="1" si="292"/>
        <v>0</v>
      </c>
      <c r="BY412" s="180" t="str">
        <f t="shared" si="293"/>
        <v/>
      </c>
      <c r="BZ412" s="180" t="str">
        <f t="shared" si="294"/>
        <v/>
      </c>
      <c r="CA412" s="81" t="str">
        <f>IF(scriv!E374&lt;&gt;"",scriv!E374,"")</f>
        <v/>
      </c>
      <c r="CB412" s="82">
        <f t="shared" si="259"/>
        <v>0</v>
      </c>
      <c r="CC412" s="82">
        <f t="shared" si="295"/>
        <v>0</v>
      </c>
      <c r="CD412" s="82" t="str">
        <f t="shared" si="296"/>
        <v>-</v>
      </c>
      <c r="CE412" s="82" t="str">
        <f t="shared" si="297"/>
        <v>-</v>
      </c>
      <c r="CF412" s="82" t="str">
        <f t="shared" si="298"/>
        <v>-</v>
      </c>
      <c r="CG412" s="82" t="str">
        <f t="shared" si="299"/>
        <v>-</v>
      </c>
      <c r="CH412" s="82" t="str">
        <f t="shared" si="300"/>
        <v>-</v>
      </c>
      <c r="CI412" s="82" t="str">
        <f t="shared" si="301"/>
        <v>-</v>
      </c>
      <c r="CJ412" s="82" t="str">
        <f t="shared" si="302"/>
        <v>-</v>
      </c>
      <c r="CK412" s="82" t="str">
        <f t="shared" si="303"/>
        <v>-</v>
      </c>
    </row>
    <row r="413" spans="1:89" s="82" customFormat="1" ht="18" customHeight="1">
      <c r="A413" s="81" t="str">
        <f>scriv!AH375</f>
        <v/>
      </c>
      <c r="B413" s="81" t="str">
        <f>IF(scriv!D375&lt;&gt;"",scriv!D375,"")</f>
        <v/>
      </c>
      <c r="C413" s="81" t="str">
        <f>IF( scriv!AL375&lt;&gt;"", IF(D413&lt;&gt;"","connection ","")&amp;scriv!AL375,IF(D413&lt;&gt;"","connection",""))</f>
        <v/>
      </c>
      <c r="D413" s="82" t="str">
        <f>scriv!AJ375</f>
        <v/>
      </c>
      <c r="E413" s="82" t="str">
        <f>scriv!AK375</f>
        <v/>
      </c>
      <c r="F413" s="156">
        <f>ROW()</f>
        <v>413</v>
      </c>
      <c r="I413" s="81" t="str">
        <f>IF(scriv!AA375&lt;&gt;"",scriv!AA375,J413)</f>
        <v/>
      </c>
      <c r="J413" s="81" t="str">
        <f>IF(scriv!AB375&lt;&gt;"",scriv!AB375,"")</f>
        <v/>
      </c>
      <c r="K413" s="82" t="str">
        <f t="shared" si="260"/>
        <v>none</v>
      </c>
      <c r="L413" s="82" t="str">
        <f t="shared" si="261"/>
        <v>+++&amp;speakTT=</v>
      </c>
      <c r="M413" s="82" t="str">
        <f t="shared" si="258"/>
        <v>OpenClose</v>
      </c>
      <c r="N413" s="82" t="str">
        <f t="shared" si="262"/>
        <v/>
      </c>
      <c r="O413" s="119" t="str">
        <f t="shared" si="263"/>
        <v/>
      </c>
      <c r="P413" s="81" t="str">
        <f>IF(scriv!I375&lt;&gt;"",scriv!I375,"")</f>
        <v/>
      </c>
      <c r="Q413" s="81" t="str">
        <f>IF(scriv!J375&lt;&gt;"",scriv!J375,"")</f>
        <v/>
      </c>
      <c r="R413" s="81">
        <f>IF(scriv!K375&lt;&gt;"",scriv!K375,
IF(I413&lt;&gt;"",1,$R$36))</f>
        <v>0</v>
      </c>
      <c r="S413" s="81" t="str">
        <f>IF(scriv!L375&lt;&gt;"",scriv!L375,
IF(scriv!AB375&lt;&gt;"",$S$36,"none"))</f>
        <v>none</v>
      </c>
      <c r="T413" s="81" t="str">
        <f>IF(scriv!Q375&lt;&gt;"",scriv!Q375,"")</f>
        <v/>
      </c>
      <c r="U413" s="81" t="str">
        <f>IF(scriv!R375&lt;&gt;"",scriv!R375,"")</f>
        <v/>
      </c>
      <c r="V413" s="81" t="str">
        <f>IF(scriv!S375&lt;&gt;"",scriv!S375,"")</f>
        <v/>
      </c>
      <c r="W413" s="81" t="str">
        <f>IF(scriv!T375&lt;&gt;"",scriv!T375,"")</f>
        <v/>
      </c>
      <c r="X413" s="81" t="str">
        <f>IF($E413="",
( IF(scriv!AD375&lt;&gt;"", LEFT( scriv!AD375, FIND(",",scriv!AD375)-1) &amp; "=" &amp; $AH413 &amp; RIGHT( scriv!AD375, LEN(scriv!AD375) + 1 - FIND(",",scriv!AD375)),
  IF($X$36&lt;&gt;"",LEFT( X$36, FIND(",",X$36)-1) &amp; "=" &amp; $AH413 &amp; RIGHT( X$36, LEN(X$36) + 1 - FIND(",",X$36)),""))),
IF(scriv!M375&lt;&gt;"", LEFT( scriv!M375, FIND(",",scriv!M375)-1) &amp; "=" &amp; $AH413 &amp; RIGHT( scriv!M375, LEN(scriv!M375) + 1 - FIND(",",scriv!M375)),
LEFT( X$37, FIND(",",X$37)-1) &amp; "=" &amp; $AH413 &amp; RIGHT( X$37, LEN(X$37) + 1 - FIND(",",X$37))))</f>
        <v>fadeOn=,0.6</v>
      </c>
      <c r="Y413" s="81" t="str">
        <f>IF($E413="",
( IF(scriv!AE375&lt;&gt;"", LEFT( scriv!AE375, FIND(",",scriv!AE375)-1) &amp; "=" &amp; $AH413 &amp; RIGHT( scriv!AE375, LEN(scriv!AE375) + 1 - FIND(",",scriv!AE375)),
  IF($Y$36&lt;&gt;"",LEFT( Y$36, FIND(",",Y$36)-1) &amp; "=" &amp; $AH413 &amp; RIGHT( Y$36, LEN(Y$36) + 1 - FIND(",",Y$36)),""))),
IF(scriv!N375&lt;&gt;"", LEFT( scriv!N375, FIND(",",scriv!N375)-1) &amp; "=" &amp; $AH413 &amp; RIGHT( scriv!N375, LEN(scriv!N375) + 1 - FIND(",",scriv!N375)),
LEFT( Y$37, FIND(",",Y$37)-1) &amp; "=" &amp; $AH413 &amp; RIGHT( Y$37, LEN(Y$37) + 1 - FIND(",",Y$37))))</f>
        <v>fadeOff=,0.6</v>
      </c>
      <c r="Z413" s="81" t="str">
        <f>IF($E413="",
( IF(scriv!AF375&lt;&gt;"", LEFT( scriv!AF375, FIND(",",scriv!AF375)-1) &amp; "=" &amp; $AH413 &amp; RIGHT( scriv!AF375, LEN(scriv!AF375) + 1 - FIND(",",scriv!AF375)),
  IF($Z$36&lt;&gt;"",LEFT( Z$36, FIND(",",Z$36)-1) &amp; "=" &amp; $AH413 &amp; RIGHT( Z$36, LEN(Z$36) + 1 - FIND(",",Z$36)),""))),
IF(scriv!O375&lt;&gt;"", LEFT( scriv!O375, FIND(",",scriv!O375)-1) &amp; "=" &amp; $AH413 &amp; RIGHT( scriv!O375, LEN(scriv!O375) + 1 - FIND(",",scriv!O375)),
LEFT( Z$37, FIND(",",Z$37)-1) &amp; "=" &amp; $AH413 &amp; RIGHT( Z$37, LEN(Z$37) + 1 - FIND(",",Z$37))))</f>
        <v>drawOpen=,1.2</v>
      </c>
      <c r="AA413" s="81" t="str">
        <f>IF($E413="",
( IF(scriv!AG375&lt;&gt;"", LEFT( scriv!AG375, FIND(",",scriv!AG375)-1) &amp; "=" &amp; $AH413 &amp; RIGHT( scriv!AG375, LEN(scriv!AG375) + 1 - FIND(",",scriv!AG375)),
  IF($AA$36&lt;&gt;"",LEFT( AA$36, FIND(",",AA$36)-1) &amp; "=" &amp; $AH413 &amp; RIGHT( AA$36, LEN(AA$36) + 1 - FIND(",",AA$36)),""))),
IF(scriv!P375&lt;&gt;"", LEFT( scriv!P375, FIND(",",scriv!P375)-1) &amp; "=" &amp; $AH413 &amp; RIGHT( scriv!P375, LEN(scriv!P375) + 1 - FIND(",",scriv!P375)),
LEFT( AA$37, FIND(",",AA$37)-1) &amp; "=" &amp; $AH413 &amp; RIGHT( AA$37, LEN(AA$37) + 1 - FIND(",",AA$37))))</f>
        <v>drawClose=,1.2</v>
      </c>
      <c r="AB413" s="167" t="str">
        <f t="shared" si="257"/>
        <v>noTitle</v>
      </c>
      <c r="AC413" s="167"/>
      <c r="AD413" s="45"/>
      <c r="AE413" s="168"/>
      <c r="AF413" s="169">
        <f>IF(D413="",scriv!B375,"")</f>
        <v>0</v>
      </c>
      <c r="AG413" s="170" t="str">
        <f t="shared" si="264"/>
        <v/>
      </c>
      <c r="AH413" s="169" t="str">
        <f t="shared" si="265"/>
        <v/>
      </c>
      <c r="AI413" s="169" t="str">
        <f t="shared" si="266"/>
        <v/>
      </c>
      <c r="AJ413" s="86">
        <f>ROUNDDOWN( (LEN(scriv!B375)+1) / 2, 0 )</f>
        <v>0</v>
      </c>
      <c r="AK413" s="82">
        <f t="shared" si="267"/>
        <v>0</v>
      </c>
      <c r="AL413" s="82" t="str">
        <f t="shared" si="268"/>
        <v>-</v>
      </c>
      <c r="AM413" s="82" t="str">
        <f t="shared" si="269"/>
        <v>-</v>
      </c>
      <c r="AN413" s="82" t="str">
        <f t="shared" si="270"/>
        <v>-</v>
      </c>
      <c r="AO413" s="82" t="str">
        <f t="shared" si="271"/>
        <v>-</v>
      </c>
      <c r="AP413" s="82" t="str">
        <f t="shared" si="272"/>
        <v>-</v>
      </c>
      <c r="AQ413" s="82" t="str">
        <f t="shared" si="273"/>
        <v>-</v>
      </c>
      <c r="AR413" s="82" t="str">
        <f t="shared" si="274"/>
        <v>-</v>
      </c>
      <c r="AT413" s="82">
        <f t="shared" si="275"/>
        <v>10</v>
      </c>
      <c r="AU413" s="82" t="str">
        <f ca="1">IF(    MAX(OFFSET(AL413,0,0,MATCH("-",AL413:AL$638,0))) = 0,"",
IFERROR(MAX(OFFSET(AL413,0,0,MATCH("-",AL413:AL$638,0))),""))</f>
        <v/>
      </c>
      <c r="AV413" s="82" t="str">
        <f ca="1">IF(    MAX(OFFSET(AM413,0,0,MATCH("-",AM413:AM$638,0))) = 0,"",
IFERROR(MAX(OFFSET(AM413,0,0,MATCH("-",AM413:AM$638,0))),""))</f>
        <v/>
      </c>
      <c r="AW413" s="82" t="str">
        <f ca="1">IF(    MAX(OFFSET(AN413,0,0,MATCH("-",AN413:AN$638,0))) = 0,"",
IFERROR(MAX(OFFSET(AN413,0,0,MATCH("-",AN413:AN$638,0))),""))</f>
        <v/>
      </c>
      <c r="AX413" s="82" t="str">
        <f ca="1">IF(    MAX(OFFSET(AO413,0,0,MATCH("-",AO413:AO$638,0))) = 0,"",
IFERROR(MAX(OFFSET(AO413,0,0,MATCH("-",AO413:AO$638,0))),""))</f>
        <v/>
      </c>
      <c r="AY413" s="82" t="str">
        <f ca="1">IF(    MAX(OFFSET(AP413,0,0,MATCH("-",AP413:AP$638,0))) = 0,"",
IFERROR(MAX(OFFSET(AP413,0,0,MATCH("-",AP413:AP$638,0))),""))</f>
        <v/>
      </c>
      <c r="AZ413" s="82" t="str">
        <f ca="1">IF(    MAX(OFFSET(AQ413,0,0,MATCH("-",AQ413:AQ$638,0))) = 0,"",
IFERROR(MAX(OFFSET(AQ413,0,0,MATCH("-",AQ413:AQ$638,0))),""))</f>
        <v/>
      </c>
      <c r="BA413" s="82" t="str">
        <f ca="1">IF(    MAX(OFFSET(AR413,0,0,MATCH("-",AR413:AR$638,0))) = 0,"",
IFERROR(MAX(OFFSET(AR413,0,0,MATCH("-",AR413:AR$638,0))),""))</f>
        <v/>
      </c>
      <c r="BB413" s="112">
        <f t="shared" ca="1" si="276"/>
        <v>-198</v>
      </c>
      <c r="BC413" s="111" t="str">
        <f t="shared" ca="1" si="277"/>
        <v>Radius</v>
      </c>
      <c r="BD413" s="112">
        <f t="shared" ca="1" si="278"/>
        <v>0</v>
      </c>
      <c r="BE413" s="111">
        <f t="shared" ca="1" si="279"/>
        <v>200</v>
      </c>
      <c r="BF413" s="113" t="e">
        <f t="shared" ca="1" si="280"/>
        <v>#VALUE!</v>
      </c>
      <c r="BG413" s="113" t="e">
        <f t="shared" ca="1" si="281"/>
        <v>#VALUE!</v>
      </c>
      <c r="BH413" s="112">
        <f t="shared" ca="1" si="282"/>
        <v>2000</v>
      </c>
      <c r="BI413" s="112">
        <f t="shared" ca="1" si="283"/>
        <v>200</v>
      </c>
      <c r="BJ413" s="157"/>
      <c r="BK413" s="157"/>
      <c r="BL413" s="158" t="str">
        <f>scriv!AI375</f>
        <v/>
      </c>
      <c r="BM413" s="157"/>
      <c r="BN413" s="157" t="str">
        <f t="shared" si="284"/>
        <v>node</v>
      </c>
      <c r="BO413" s="157"/>
      <c r="BP413" s="159">
        <f t="shared" ca="1" si="285"/>
        <v>0</v>
      </c>
      <c r="BQ413" s="159">
        <f t="shared" ca="1" si="286"/>
        <v>0</v>
      </c>
      <c r="BR413" s="159">
        <f t="shared" si="287"/>
        <v>1</v>
      </c>
      <c r="BS413" s="159" t="str">
        <f t="shared" si="288"/>
        <v>symbol</v>
      </c>
      <c r="BT413" s="157" t="str">
        <f ca="1">IF(scriv!V375&lt;&gt;"",scriv!V375,
IF(E413="",IFERROR(VLOOKUP(BL413,$AH$40:$BT$638,39,FALSE),$BT$36),
$BT$37))</f>
        <v>NodeSquare</v>
      </c>
      <c r="BU413" s="166">
        <f t="shared" ca="1" si="289"/>
        <v>2000</v>
      </c>
      <c r="BV413" s="166">
        <f t="shared" ca="1" si="290"/>
        <v>200</v>
      </c>
      <c r="BW413" s="166">
        <f t="shared" ca="1" si="291"/>
        <v>0</v>
      </c>
      <c r="BX413" s="166">
        <f t="shared" ca="1" si="292"/>
        <v>0</v>
      </c>
      <c r="BY413" s="180" t="str">
        <f t="shared" si="293"/>
        <v/>
      </c>
      <c r="BZ413" s="180" t="str">
        <f t="shared" si="294"/>
        <v/>
      </c>
      <c r="CA413" s="81" t="str">
        <f>IF(scriv!E375&lt;&gt;"",scriv!E375,"")</f>
        <v/>
      </c>
      <c r="CB413" s="82">
        <f t="shared" si="259"/>
        <v>0</v>
      </c>
      <c r="CC413" s="82">
        <f t="shared" si="295"/>
        <v>0</v>
      </c>
      <c r="CD413" s="82" t="str">
        <f t="shared" si="296"/>
        <v>-</v>
      </c>
      <c r="CE413" s="82" t="str">
        <f t="shared" si="297"/>
        <v>-</v>
      </c>
      <c r="CF413" s="82" t="str">
        <f t="shared" si="298"/>
        <v>-</v>
      </c>
      <c r="CG413" s="82" t="str">
        <f t="shared" si="299"/>
        <v>-</v>
      </c>
      <c r="CH413" s="82" t="str">
        <f t="shared" si="300"/>
        <v>-</v>
      </c>
      <c r="CI413" s="82" t="str">
        <f t="shared" si="301"/>
        <v>-</v>
      </c>
      <c r="CJ413" s="82" t="str">
        <f t="shared" si="302"/>
        <v>-</v>
      </c>
      <c r="CK413" s="82" t="str">
        <f t="shared" si="303"/>
        <v>-</v>
      </c>
    </row>
    <row r="414" spans="1:89" s="82" customFormat="1" ht="18" customHeight="1">
      <c r="A414" s="81" t="str">
        <f>scriv!AH376</f>
        <v/>
      </c>
      <c r="B414" s="81" t="str">
        <f>IF(scriv!D376&lt;&gt;"",scriv!D376,"")</f>
        <v/>
      </c>
      <c r="C414" s="81" t="str">
        <f>IF( scriv!AL376&lt;&gt;"", IF(D414&lt;&gt;"","connection ","")&amp;scriv!AL376,IF(D414&lt;&gt;"","connection",""))</f>
        <v/>
      </c>
      <c r="D414" s="82" t="str">
        <f>scriv!AJ376</f>
        <v/>
      </c>
      <c r="E414" s="82" t="str">
        <f>scriv!AK376</f>
        <v/>
      </c>
      <c r="F414" s="156">
        <f>ROW()</f>
        <v>414</v>
      </c>
      <c r="I414" s="81" t="str">
        <f>IF(scriv!AA376&lt;&gt;"",scriv!AA376,J414)</f>
        <v/>
      </c>
      <c r="J414" s="81" t="str">
        <f>IF(scriv!AB376&lt;&gt;"",scriv!AB376,"")</f>
        <v/>
      </c>
      <c r="K414" s="82" t="str">
        <f t="shared" si="260"/>
        <v>none</v>
      </c>
      <c r="L414" s="82" t="str">
        <f t="shared" si="261"/>
        <v>+++&amp;speakTT=</v>
      </c>
      <c r="M414" s="82" t="str">
        <f t="shared" si="258"/>
        <v>OpenClose</v>
      </c>
      <c r="N414" s="82" t="str">
        <f t="shared" si="262"/>
        <v/>
      </c>
      <c r="O414" s="119" t="str">
        <f t="shared" si="263"/>
        <v/>
      </c>
      <c r="P414" s="81" t="str">
        <f>IF(scriv!I376&lt;&gt;"",scriv!I376,"")</f>
        <v/>
      </c>
      <c r="Q414" s="81" t="str">
        <f>IF(scriv!J376&lt;&gt;"",scriv!J376,"")</f>
        <v/>
      </c>
      <c r="R414" s="81">
        <f>IF(scriv!K376&lt;&gt;"",scriv!K376,
IF(I414&lt;&gt;"",1,$R$36))</f>
        <v>0</v>
      </c>
      <c r="S414" s="81" t="str">
        <f>IF(scriv!L376&lt;&gt;"",scriv!L376,
IF(scriv!AB376&lt;&gt;"",$S$36,"none"))</f>
        <v>none</v>
      </c>
      <c r="T414" s="81" t="str">
        <f>IF(scriv!Q376&lt;&gt;"",scriv!Q376,"")</f>
        <v/>
      </c>
      <c r="U414" s="81" t="str">
        <f>IF(scriv!R376&lt;&gt;"",scriv!R376,"")</f>
        <v/>
      </c>
      <c r="V414" s="81" t="str">
        <f>IF(scriv!S376&lt;&gt;"",scriv!S376,"")</f>
        <v/>
      </c>
      <c r="W414" s="81" t="str">
        <f>IF(scriv!T376&lt;&gt;"",scriv!T376,"")</f>
        <v/>
      </c>
      <c r="X414" s="81" t="str">
        <f>IF($E414="",
( IF(scriv!AD376&lt;&gt;"", LEFT( scriv!AD376, FIND(",",scriv!AD376)-1) &amp; "=" &amp; $AH414 &amp; RIGHT( scriv!AD376, LEN(scriv!AD376) + 1 - FIND(",",scriv!AD376)),
  IF($X$36&lt;&gt;"",LEFT( X$36, FIND(",",X$36)-1) &amp; "=" &amp; $AH414 &amp; RIGHT( X$36, LEN(X$36) + 1 - FIND(",",X$36)),""))),
IF(scriv!M376&lt;&gt;"", LEFT( scriv!M376, FIND(",",scriv!M376)-1) &amp; "=" &amp; $AH414 &amp; RIGHT( scriv!M376, LEN(scriv!M376) + 1 - FIND(",",scriv!M376)),
LEFT( X$37, FIND(",",X$37)-1) &amp; "=" &amp; $AH414 &amp; RIGHT( X$37, LEN(X$37) + 1 - FIND(",",X$37))))</f>
        <v>fadeOn=,0.6</v>
      </c>
      <c r="Y414" s="81" t="str">
        <f>IF($E414="",
( IF(scriv!AE376&lt;&gt;"", LEFT( scriv!AE376, FIND(",",scriv!AE376)-1) &amp; "=" &amp; $AH414 &amp; RIGHT( scriv!AE376, LEN(scriv!AE376) + 1 - FIND(",",scriv!AE376)),
  IF($Y$36&lt;&gt;"",LEFT( Y$36, FIND(",",Y$36)-1) &amp; "=" &amp; $AH414 &amp; RIGHT( Y$36, LEN(Y$36) + 1 - FIND(",",Y$36)),""))),
IF(scriv!N376&lt;&gt;"", LEFT( scriv!N376, FIND(",",scriv!N376)-1) &amp; "=" &amp; $AH414 &amp; RIGHT( scriv!N376, LEN(scriv!N376) + 1 - FIND(",",scriv!N376)),
LEFT( Y$37, FIND(",",Y$37)-1) &amp; "=" &amp; $AH414 &amp; RIGHT( Y$37, LEN(Y$37) + 1 - FIND(",",Y$37))))</f>
        <v>fadeOff=,0.6</v>
      </c>
      <c r="Z414" s="81" t="str">
        <f>IF($E414="",
( IF(scriv!AF376&lt;&gt;"", LEFT( scriv!AF376, FIND(",",scriv!AF376)-1) &amp; "=" &amp; $AH414 &amp; RIGHT( scriv!AF376, LEN(scriv!AF376) + 1 - FIND(",",scriv!AF376)),
  IF($Z$36&lt;&gt;"",LEFT( Z$36, FIND(",",Z$36)-1) &amp; "=" &amp; $AH414 &amp; RIGHT( Z$36, LEN(Z$36) + 1 - FIND(",",Z$36)),""))),
IF(scriv!O376&lt;&gt;"", LEFT( scriv!O376, FIND(",",scriv!O376)-1) &amp; "=" &amp; $AH414 &amp; RIGHT( scriv!O376, LEN(scriv!O376) + 1 - FIND(",",scriv!O376)),
LEFT( Z$37, FIND(",",Z$37)-1) &amp; "=" &amp; $AH414 &amp; RIGHT( Z$37, LEN(Z$37) + 1 - FIND(",",Z$37))))</f>
        <v>drawOpen=,1.2</v>
      </c>
      <c r="AA414" s="81" t="str">
        <f>IF($E414="",
( IF(scriv!AG376&lt;&gt;"", LEFT( scriv!AG376, FIND(",",scriv!AG376)-1) &amp; "=" &amp; $AH414 &amp; RIGHT( scriv!AG376, LEN(scriv!AG376) + 1 - FIND(",",scriv!AG376)),
  IF($AA$36&lt;&gt;"",LEFT( AA$36, FIND(",",AA$36)-1) &amp; "=" &amp; $AH414 &amp; RIGHT( AA$36, LEN(AA$36) + 1 - FIND(",",AA$36)),""))),
IF(scriv!P376&lt;&gt;"", LEFT( scriv!P376, FIND(",",scriv!P376)-1) &amp; "=" &amp; $AH414 &amp; RIGHT( scriv!P376, LEN(scriv!P376) + 1 - FIND(",",scriv!P376)),
LEFT( AA$37, FIND(",",AA$37)-1) &amp; "=" &amp; $AH414 &amp; RIGHT( AA$37, LEN(AA$37) + 1 - FIND(",",AA$37))))</f>
        <v>drawClose=,1.2</v>
      </c>
      <c r="AB414" s="167" t="str">
        <f t="shared" si="257"/>
        <v>noTitle</v>
      </c>
      <c r="AC414" s="167"/>
      <c r="AD414" s="45"/>
      <c r="AE414" s="168"/>
      <c r="AF414" s="169">
        <f>IF(D414="",scriv!B376,"")</f>
        <v>0</v>
      </c>
      <c r="AG414" s="170" t="str">
        <f t="shared" si="264"/>
        <v/>
      </c>
      <c r="AH414" s="169" t="str">
        <f t="shared" si="265"/>
        <v/>
      </c>
      <c r="AI414" s="169" t="str">
        <f t="shared" si="266"/>
        <v/>
      </c>
      <c r="AJ414" s="86">
        <f>ROUNDDOWN( (LEN(scriv!B376)+1) / 2, 0 )</f>
        <v>0</v>
      </c>
      <c r="AK414" s="82">
        <f t="shared" si="267"/>
        <v>0</v>
      </c>
      <c r="AL414" s="82" t="str">
        <f t="shared" si="268"/>
        <v>-</v>
      </c>
      <c r="AM414" s="82" t="str">
        <f t="shared" si="269"/>
        <v>-</v>
      </c>
      <c r="AN414" s="82" t="str">
        <f t="shared" si="270"/>
        <v>-</v>
      </c>
      <c r="AO414" s="82" t="str">
        <f t="shared" si="271"/>
        <v>-</v>
      </c>
      <c r="AP414" s="82" t="str">
        <f t="shared" si="272"/>
        <v>-</v>
      </c>
      <c r="AQ414" s="82" t="str">
        <f t="shared" si="273"/>
        <v>-</v>
      </c>
      <c r="AR414" s="82" t="str">
        <f t="shared" si="274"/>
        <v>-</v>
      </c>
      <c r="AT414" s="82">
        <f t="shared" si="275"/>
        <v>10</v>
      </c>
      <c r="AU414" s="82" t="str">
        <f ca="1">IF(    MAX(OFFSET(AL414,0,0,MATCH("-",AL414:AL$638,0))) = 0,"",
IFERROR(MAX(OFFSET(AL414,0,0,MATCH("-",AL414:AL$638,0))),""))</f>
        <v/>
      </c>
      <c r="AV414" s="82" t="str">
        <f ca="1">IF(    MAX(OFFSET(AM414,0,0,MATCH("-",AM414:AM$638,0))) = 0,"",
IFERROR(MAX(OFFSET(AM414,0,0,MATCH("-",AM414:AM$638,0))),""))</f>
        <v/>
      </c>
      <c r="AW414" s="82" t="str">
        <f ca="1">IF(    MAX(OFFSET(AN414,0,0,MATCH("-",AN414:AN$638,0))) = 0,"",
IFERROR(MAX(OFFSET(AN414,0,0,MATCH("-",AN414:AN$638,0))),""))</f>
        <v/>
      </c>
      <c r="AX414" s="82" t="str">
        <f ca="1">IF(    MAX(OFFSET(AO414,0,0,MATCH("-",AO414:AO$638,0))) = 0,"",
IFERROR(MAX(OFFSET(AO414,0,0,MATCH("-",AO414:AO$638,0))),""))</f>
        <v/>
      </c>
      <c r="AY414" s="82" t="str">
        <f ca="1">IF(    MAX(OFFSET(AP414,0,0,MATCH("-",AP414:AP$638,0))) = 0,"",
IFERROR(MAX(OFFSET(AP414,0,0,MATCH("-",AP414:AP$638,0))),""))</f>
        <v/>
      </c>
      <c r="AZ414" s="82" t="str">
        <f ca="1">IF(    MAX(OFFSET(AQ414,0,0,MATCH("-",AQ414:AQ$638,0))) = 0,"",
IFERROR(MAX(OFFSET(AQ414,0,0,MATCH("-",AQ414:AQ$638,0))),""))</f>
        <v/>
      </c>
      <c r="BA414" s="82" t="str">
        <f ca="1">IF(    MAX(OFFSET(AR414,0,0,MATCH("-",AR414:AR$638,0))) = 0,"",
IFERROR(MAX(OFFSET(AR414,0,0,MATCH("-",AR414:AR$638,0))),""))</f>
        <v/>
      </c>
      <c r="BB414" s="112">
        <f t="shared" ca="1" si="276"/>
        <v>-198</v>
      </c>
      <c r="BC414" s="111" t="str">
        <f t="shared" ca="1" si="277"/>
        <v>Radius</v>
      </c>
      <c r="BD414" s="112">
        <f t="shared" ca="1" si="278"/>
        <v>0</v>
      </c>
      <c r="BE414" s="111">
        <f t="shared" ca="1" si="279"/>
        <v>200</v>
      </c>
      <c r="BF414" s="113" t="e">
        <f t="shared" ca="1" si="280"/>
        <v>#VALUE!</v>
      </c>
      <c r="BG414" s="113" t="e">
        <f t="shared" ca="1" si="281"/>
        <v>#VALUE!</v>
      </c>
      <c r="BH414" s="112">
        <f t="shared" ca="1" si="282"/>
        <v>2000</v>
      </c>
      <c r="BI414" s="112">
        <f t="shared" ca="1" si="283"/>
        <v>200</v>
      </c>
      <c r="BJ414" s="157"/>
      <c r="BK414" s="157"/>
      <c r="BL414" s="158" t="str">
        <f>scriv!AI376</f>
        <v/>
      </c>
      <c r="BM414" s="157"/>
      <c r="BN414" s="157" t="str">
        <f t="shared" si="284"/>
        <v>node</v>
      </c>
      <c r="BO414" s="157"/>
      <c r="BP414" s="159">
        <f t="shared" ca="1" si="285"/>
        <v>0</v>
      </c>
      <c r="BQ414" s="159">
        <f t="shared" ca="1" si="286"/>
        <v>0</v>
      </c>
      <c r="BR414" s="159">
        <f t="shared" si="287"/>
        <v>1</v>
      </c>
      <c r="BS414" s="159" t="str">
        <f t="shared" si="288"/>
        <v>symbol</v>
      </c>
      <c r="BT414" s="157" t="str">
        <f ca="1">IF(scriv!V376&lt;&gt;"",scriv!V376,
IF(E414="",IFERROR(VLOOKUP(BL414,$AH$40:$BT$638,39,FALSE),$BT$36),
$BT$37))</f>
        <v>NodeSquare</v>
      </c>
      <c r="BU414" s="166">
        <f t="shared" ca="1" si="289"/>
        <v>2000</v>
      </c>
      <c r="BV414" s="166">
        <f t="shared" ca="1" si="290"/>
        <v>200</v>
      </c>
      <c r="BW414" s="166">
        <f t="shared" ca="1" si="291"/>
        <v>0</v>
      </c>
      <c r="BX414" s="166">
        <f t="shared" ca="1" si="292"/>
        <v>0</v>
      </c>
      <c r="BY414" s="180" t="str">
        <f t="shared" si="293"/>
        <v/>
      </c>
      <c r="BZ414" s="180" t="str">
        <f t="shared" si="294"/>
        <v/>
      </c>
      <c r="CA414" s="81" t="str">
        <f>IF(scriv!E376&lt;&gt;"",scriv!E376,"")</f>
        <v/>
      </c>
      <c r="CB414" s="82">
        <f t="shared" si="259"/>
        <v>0</v>
      </c>
      <c r="CC414" s="82">
        <f t="shared" si="295"/>
        <v>0</v>
      </c>
      <c r="CD414" s="82" t="str">
        <f t="shared" si="296"/>
        <v>-</v>
      </c>
      <c r="CE414" s="82" t="str">
        <f t="shared" si="297"/>
        <v>-</v>
      </c>
      <c r="CF414" s="82" t="str">
        <f t="shared" si="298"/>
        <v>-</v>
      </c>
      <c r="CG414" s="82" t="str">
        <f t="shared" si="299"/>
        <v>-</v>
      </c>
      <c r="CH414" s="82" t="str">
        <f t="shared" si="300"/>
        <v>-</v>
      </c>
      <c r="CI414" s="82" t="str">
        <f t="shared" si="301"/>
        <v>-</v>
      </c>
      <c r="CJ414" s="82" t="str">
        <f t="shared" si="302"/>
        <v>-</v>
      </c>
      <c r="CK414" s="82" t="str">
        <f t="shared" si="303"/>
        <v>-</v>
      </c>
    </row>
    <row r="415" spans="1:89" s="82" customFormat="1" ht="18" customHeight="1">
      <c r="A415" s="81" t="str">
        <f>scriv!AH377</f>
        <v/>
      </c>
      <c r="B415" s="81" t="str">
        <f>IF(scriv!D377&lt;&gt;"",scriv!D377,"")</f>
        <v/>
      </c>
      <c r="C415" s="81" t="str">
        <f>IF( scriv!AL377&lt;&gt;"", IF(D415&lt;&gt;"","connection ","")&amp;scriv!AL377,IF(D415&lt;&gt;"","connection",""))</f>
        <v/>
      </c>
      <c r="D415" s="82" t="str">
        <f>scriv!AJ377</f>
        <v/>
      </c>
      <c r="E415" s="82" t="str">
        <f>scriv!AK377</f>
        <v/>
      </c>
      <c r="F415" s="156">
        <f>ROW()</f>
        <v>415</v>
      </c>
      <c r="I415" s="81" t="str">
        <f>IF(scriv!AA377&lt;&gt;"",scriv!AA377,J415)</f>
        <v/>
      </c>
      <c r="J415" s="81" t="str">
        <f>IF(scriv!AB377&lt;&gt;"",scriv!AB377,"")</f>
        <v/>
      </c>
      <c r="K415" s="82" t="str">
        <f t="shared" si="260"/>
        <v>none</v>
      </c>
      <c r="L415" s="82" t="str">
        <f t="shared" si="261"/>
        <v>+++&amp;speakTT=</v>
      </c>
      <c r="M415" s="82" t="str">
        <f t="shared" si="258"/>
        <v>OpenClose</v>
      </c>
      <c r="N415" s="82" t="str">
        <f t="shared" si="262"/>
        <v/>
      </c>
      <c r="O415" s="119" t="str">
        <f t="shared" si="263"/>
        <v/>
      </c>
      <c r="P415" s="81" t="str">
        <f>IF(scriv!I377&lt;&gt;"",scriv!I377,"")</f>
        <v/>
      </c>
      <c r="Q415" s="81" t="str">
        <f>IF(scriv!J377&lt;&gt;"",scriv!J377,"")</f>
        <v/>
      </c>
      <c r="R415" s="81">
        <f>IF(scriv!K377&lt;&gt;"",scriv!K377,
IF(I415&lt;&gt;"",1,$R$36))</f>
        <v>0</v>
      </c>
      <c r="S415" s="81" t="str">
        <f>IF(scriv!L377&lt;&gt;"",scriv!L377,
IF(scriv!AB377&lt;&gt;"",$S$36,"none"))</f>
        <v>none</v>
      </c>
      <c r="T415" s="81" t="str">
        <f>IF(scriv!Q377&lt;&gt;"",scriv!Q377,"")</f>
        <v/>
      </c>
      <c r="U415" s="81" t="str">
        <f>IF(scriv!R377&lt;&gt;"",scriv!R377,"")</f>
        <v/>
      </c>
      <c r="V415" s="81" t="str">
        <f>IF(scriv!S377&lt;&gt;"",scriv!S377,"")</f>
        <v/>
      </c>
      <c r="W415" s="81" t="str">
        <f>IF(scriv!T377&lt;&gt;"",scriv!T377,"")</f>
        <v/>
      </c>
      <c r="X415" s="81" t="str">
        <f>IF($E415="",
( IF(scriv!AD377&lt;&gt;"", LEFT( scriv!AD377, FIND(",",scriv!AD377)-1) &amp; "=" &amp; $AH415 &amp; RIGHT( scriv!AD377, LEN(scriv!AD377) + 1 - FIND(",",scriv!AD377)),
  IF($X$36&lt;&gt;"",LEFT( X$36, FIND(",",X$36)-1) &amp; "=" &amp; $AH415 &amp; RIGHT( X$36, LEN(X$36) + 1 - FIND(",",X$36)),""))),
IF(scriv!M377&lt;&gt;"", LEFT( scriv!M377, FIND(",",scriv!M377)-1) &amp; "=" &amp; $AH415 &amp; RIGHT( scriv!M377, LEN(scriv!M377) + 1 - FIND(",",scriv!M377)),
LEFT( X$37, FIND(",",X$37)-1) &amp; "=" &amp; $AH415 &amp; RIGHT( X$37, LEN(X$37) + 1 - FIND(",",X$37))))</f>
        <v>fadeOn=,0.6</v>
      </c>
      <c r="Y415" s="81" t="str">
        <f>IF($E415="",
( IF(scriv!AE377&lt;&gt;"", LEFT( scriv!AE377, FIND(",",scriv!AE377)-1) &amp; "=" &amp; $AH415 &amp; RIGHT( scriv!AE377, LEN(scriv!AE377) + 1 - FIND(",",scriv!AE377)),
  IF($Y$36&lt;&gt;"",LEFT( Y$36, FIND(",",Y$36)-1) &amp; "=" &amp; $AH415 &amp; RIGHT( Y$36, LEN(Y$36) + 1 - FIND(",",Y$36)),""))),
IF(scriv!N377&lt;&gt;"", LEFT( scriv!N377, FIND(",",scriv!N377)-1) &amp; "=" &amp; $AH415 &amp; RIGHT( scriv!N377, LEN(scriv!N377) + 1 - FIND(",",scriv!N377)),
LEFT( Y$37, FIND(",",Y$37)-1) &amp; "=" &amp; $AH415 &amp; RIGHT( Y$37, LEN(Y$37) + 1 - FIND(",",Y$37))))</f>
        <v>fadeOff=,0.6</v>
      </c>
      <c r="Z415" s="81" t="str">
        <f>IF($E415="",
( IF(scriv!AF377&lt;&gt;"", LEFT( scriv!AF377, FIND(",",scriv!AF377)-1) &amp; "=" &amp; $AH415 &amp; RIGHT( scriv!AF377, LEN(scriv!AF377) + 1 - FIND(",",scriv!AF377)),
  IF($Z$36&lt;&gt;"",LEFT( Z$36, FIND(",",Z$36)-1) &amp; "=" &amp; $AH415 &amp; RIGHT( Z$36, LEN(Z$36) + 1 - FIND(",",Z$36)),""))),
IF(scriv!O377&lt;&gt;"", LEFT( scriv!O377, FIND(",",scriv!O377)-1) &amp; "=" &amp; $AH415 &amp; RIGHT( scriv!O377, LEN(scriv!O377) + 1 - FIND(",",scriv!O377)),
LEFT( Z$37, FIND(",",Z$37)-1) &amp; "=" &amp; $AH415 &amp; RIGHT( Z$37, LEN(Z$37) + 1 - FIND(",",Z$37))))</f>
        <v>drawOpen=,1.2</v>
      </c>
      <c r="AA415" s="81" t="str">
        <f>IF($E415="",
( IF(scriv!AG377&lt;&gt;"", LEFT( scriv!AG377, FIND(",",scriv!AG377)-1) &amp; "=" &amp; $AH415 &amp; RIGHT( scriv!AG377, LEN(scriv!AG377) + 1 - FIND(",",scriv!AG377)),
  IF($AA$36&lt;&gt;"",LEFT( AA$36, FIND(",",AA$36)-1) &amp; "=" &amp; $AH415 &amp; RIGHT( AA$36, LEN(AA$36) + 1 - FIND(",",AA$36)),""))),
IF(scriv!P377&lt;&gt;"", LEFT( scriv!P377, FIND(",",scriv!P377)-1) &amp; "=" &amp; $AH415 &amp; RIGHT( scriv!P377, LEN(scriv!P377) + 1 - FIND(",",scriv!P377)),
LEFT( AA$37, FIND(",",AA$37)-1) &amp; "=" &amp; $AH415 &amp; RIGHT( AA$37, LEN(AA$37) + 1 - FIND(",",AA$37))))</f>
        <v>drawClose=,1.2</v>
      </c>
      <c r="AB415" s="167" t="str">
        <f t="shared" si="257"/>
        <v>noTitle</v>
      </c>
      <c r="AC415" s="167"/>
      <c r="AD415" s="45"/>
      <c r="AE415" s="168"/>
      <c r="AF415" s="169">
        <f>IF(D415="",scriv!B377,"")</f>
        <v>0</v>
      </c>
      <c r="AG415" s="170" t="str">
        <f t="shared" si="264"/>
        <v/>
      </c>
      <c r="AH415" s="169" t="str">
        <f t="shared" si="265"/>
        <v/>
      </c>
      <c r="AI415" s="169" t="str">
        <f t="shared" si="266"/>
        <v/>
      </c>
      <c r="AJ415" s="86">
        <f>ROUNDDOWN( (LEN(scriv!B377)+1) / 2, 0 )</f>
        <v>0</v>
      </c>
      <c r="AK415" s="82">
        <f t="shared" si="267"/>
        <v>0</v>
      </c>
      <c r="AL415" s="82" t="str">
        <f t="shared" si="268"/>
        <v>-</v>
      </c>
      <c r="AM415" s="82" t="str">
        <f t="shared" si="269"/>
        <v>-</v>
      </c>
      <c r="AN415" s="82" t="str">
        <f t="shared" si="270"/>
        <v>-</v>
      </c>
      <c r="AO415" s="82" t="str">
        <f t="shared" si="271"/>
        <v>-</v>
      </c>
      <c r="AP415" s="82" t="str">
        <f t="shared" si="272"/>
        <v>-</v>
      </c>
      <c r="AQ415" s="82" t="str">
        <f t="shared" si="273"/>
        <v>-</v>
      </c>
      <c r="AR415" s="82" t="str">
        <f t="shared" si="274"/>
        <v>-</v>
      </c>
      <c r="AT415" s="82">
        <f t="shared" si="275"/>
        <v>10</v>
      </c>
      <c r="AU415" s="82" t="str">
        <f ca="1">IF(    MAX(OFFSET(AL415,0,0,MATCH("-",AL415:AL$638,0))) = 0,"",
IFERROR(MAX(OFFSET(AL415,0,0,MATCH("-",AL415:AL$638,0))),""))</f>
        <v/>
      </c>
      <c r="AV415" s="82" t="str">
        <f ca="1">IF(    MAX(OFFSET(AM415,0,0,MATCH("-",AM415:AM$638,0))) = 0,"",
IFERROR(MAX(OFFSET(AM415,0,0,MATCH("-",AM415:AM$638,0))),""))</f>
        <v/>
      </c>
      <c r="AW415" s="82" t="str">
        <f ca="1">IF(    MAX(OFFSET(AN415,0,0,MATCH("-",AN415:AN$638,0))) = 0,"",
IFERROR(MAX(OFFSET(AN415,0,0,MATCH("-",AN415:AN$638,0))),""))</f>
        <v/>
      </c>
      <c r="AX415" s="82" t="str">
        <f ca="1">IF(    MAX(OFFSET(AO415,0,0,MATCH("-",AO415:AO$638,0))) = 0,"",
IFERROR(MAX(OFFSET(AO415,0,0,MATCH("-",AO415:AO$638,0))),""))</f>
        <v/>
      </c>
      <c r="AY415" s="82" t="str">
        <f ca="1">IF(    MAX(OFFSET(AP415,0,0,MATCH("-",AP415:AP$638,0))) = 0,"",
IFERROR(MAX(OFFSET(AP415,0,0,MATCH("-",AP415:AP$638,0))),""))</f>
        <v/>
      </c>
      <c r="AZ415" s="82" t="str">
        <f ca="1">IF(    MAX(OFFSET(AQ415,0,0,MATCH("-",AQ415:AQ$638,0))) = 0,"",
IFERROR(MAX(OFFSET(AQ415,0,0,MATCH("-",AQ415:AQ$638,0))),""))</f>
        <v/>
      </c>
      <c r="BA415" s="82" t="str">
        <f ca="1">IF(    MAX(OFFSET(AR415,0,0,MATCH("-",AR415:AR$638,0))) = 0,"",
IFERROR(MAX(OFFSET(AR415,0,0,MATCH("-",AR415:AR$638,0))),""))</f>
        <v/>
      </c>
      <c r="BB415" s="112">
        <f t="shared" ca="1" si="276"/>
        <v>-198</v>
      </c>
      <c r="BC415" s="111" t="str">
        <f t="shared" ca="1" si="277"/>
        <v>Radius</v>
      </c>
      <c r="BD415" s="112">
        <f t="shared" ca="1" si="278"/>
        <v>0</v>
      </c>
      <c r="BE415" s="111">
        <f t="shared" ca="1" si="279"/>
        <v>200</v>
      </c>
      <c r="BF415" s="113" t="e">
        <f t="shared" ca="1" si="280"/>
        <v>#VALUE!</v>
      </c>
      <c r="BG415" s="113" t="e">
        <f t="shared" ca="1" si="281"/>
        <v>#VALUE!</v>
      </c>
      <c r="BH415" s="112">
        <f t="shared" ca="1" si="282"/>
        <v>2000</v>
      </c>
      <c r="BI415" s="112">
        <f t="shared" ca="1" si="283"/>
        <v>200</v>
      </c>
      <c r="BJ415" s="157"/>
      <c r="BK415" s="157"/>
      <c r="BL415" s="158" t="str">
        <f>scriv!AI377</f>
        <v/>
      </c>
      <c r="BM415" s="157"/>
      <c r="BN415" s="157" t="str">
        <f t="shared" si="284"/>
        <v>node</v>
      </c>
      <c r="BO415" s="157"/>
      <c r="BP415" s="159">
        <f t="shared" ca="1" si="285"/>
        <v>0</v>
      </c>
      <c r="BQ415" s="159">
        <f t="shared" ca="1" si="286"/>
        <v>0</v>
      </c>
      <c r="BR415" s="159">
        <f t="shared" si="287"/>
        <v>1</v>
      </c>
      <c r="BS415" s="159" t="str">
        <f t="shared" si="288"/>
        <v>symbol</v>
      </c>
      <c r="BT415" s="157" t="str">
        <f ca="1">IF(scriv!V377&lt;&gt;"",scriv!V377,
IF(E415="",IFERROR(VLOOKUP(BL415,$AH$40:$BT$638,39,FALSE),$BT$36),
$BT$37))</f>
        <v>NodeSquare</v>
      </c>
      <c r="BU415" s="166">
        <f t="shared" ca="1" si="289"/>
        <v>2000</v>
      </c>
      <c r="BV415" s="166">
        <f t="shared" ca="1" si="290"/>
        <v>200</v>
      </c>
      <c r="BW415" s="166">
        <f t="shared" ca="1" si="291"/>
        <v>0</v>
      </c>
      <c r="BX415" s="166">
        <f t="shared" ca="1" si="292"/>
        <v>0</v>
      </c>
      <c r="BY415" s="180" t="str">
        <f t="shared" si="293"/>
        <v/>
      </c>
      <c r="BZ415" s="180" t="str">
        <f t="shared" si="294"/>
        <v/>
      </c>
      <c r="CA415" s="81" t="str">
        <f>IF(scriv!E377&lt;&gt;"",scriv!E377,"")</f>
        <v/>
      </c>
      <c r="CB415" s="82">
        <f t="shared" si="259"/>
        <v>0</v>
      </c>
      <c r="CC415" s="82">
        <f t="shared" si="295"/>
        <v>0</v>
      </c>
      <c r="CD415" s="82" t="str">
        <f t="shared" si="296"/>
        <v>-</v>
      </c>
      <c r="CE415" s="82" t="str">
        <f t="shared" si="297"/>
        <v>-</v>
      </c>
      <c r="CF415" s="82" t="str">
        <f t="shared" si="298"/>
        <v>-</v>
      </c>
      <c r="CG415" s="82" t="str">
        <f t="shared" si="299"/>
        <v>-</v>
      </c>
      <c r="CH415" s="82" t="str">
        <f t="shared" si="300"/>
        <v>-</v>
      </c>
      <c r="CI415" s="82" t="str">
        <f t="shared" si="301"/>
        <v>-</v>
      </c>
      <c r="CJ415" s="82" t="str">
        <f t="shared" si="302"/>
        <v>-</v>
      </c>
      <c r="CK415" s="82" t="str">
        <f t="shared" si="303"/>
        <v>-</v>
      </c>
    </row>
    <row r="416" spans="1:89" s="82" customFormat="1" ht="18" customHeight="1">
      <c r="A416" s="81" t="str">
        <f>scriv!AH378</f>
        <v/>
      </c>
      <c r="B416" s="81" t="str">
        <f>IF(scriv!D378&lt;&gt;"",scriv!D378,"")</f>
        <v/>
      </c>
      <c r="C416" s="81" t="str">
        <f>IF( scriv!AL378&lt;&gt;"", IF(D416&lt;&gt;"","connection ","")&amp;scriv!AL378,IF(D416&lt;&gt;"","connection",""))</f>
        <v/>
      </c>
      <c r="D416" s="82" t="str">
        <f>scriv!AJ378</f>
        <v/>
      </c>
      <c r="E416" s="82" t="str">
        <f>scriv!AK378</f>
        <v/>
      </c>
      <c r="F416" s="156">
        <f>ROW()</f>
        <v>416</v>
      </c>
      <c r="I416" s="81" t="str">
        <f>IF(scriv!AA378&lt;&gt;"",scriv!AA378,J416)</f>
        <v/>
      </c>
      <c r="J416" s="81" t="str">
        <f>IF(scriv!AB378&lt;&gt;"",scriv!AB378,"")</f>
        <v/>
      </c>
      <c r="K416" s="82" t="str">
        <f t="shared" si="260"/>
        <v>none</v>
      </c>
      <c r="L416" s="82" t="str">
        <f t="shared" si="261"/>
        <v>+++&amp;speakTT=</v>
      </c>
      <c r="M416" s="82" t="str">
        <f t="shared" si="258"/>
        <v>OpenClose</v>
      </c>
      <c r="N416" s="82" t="str">
        <f t="shared" si="262"/>
        <v/>
      </c>
      <c r="O416" s="119" t="str">
        <f t="shared" si="263"/>
        <v/>
      </c>
      <c r="P416" s="81" t="str">
        <f>IF(scriv!I378&lt;&gt;"",scriv!I378,"")</f>
        <v/>
      </c>
      <c r="Q416" s="81" t="str">
        <f>IF(scriv!J378&lt;&gt;"",scriv!J378,"")</f>
        <v/>
      </c>
      <c r="R416" s="81">
        <f>IF(scriv!K378&lt;&gt;"",scriv!K378,
IF(I416&lt;&gt;"",1,$R$36))</f>
        <v>0</v>
      </c>
      <c r="S416" s="81" t="str">
        <f>IF(scriv!L378&lt;&gt;"",scriv!L378,
IF(scriv!AB378&lt;&gt;"",$S$36,"none"))</f>
        <v>none</v>
      </c>
      <c r="T416" s="81" t="str">
        <f>IF(scriv!Q378&lt;&gt;"",scriv!Q378,"")</f>
        <v/>
      </c>
      <c r="U416" s="81" t="str">
        <f>IF(scriv!R378&lt;&gt;"",scriv!R378,"")</f>
        <v/>
      </c>
      <c r="V416" s="81" t="str">
        <f>IF(scriv!S378&lt;&gt;"",scriv!S378,"")</f>
        <v/>
      </c>
      <c r="W416" s="81" t="str">
        <f>IF(scriv!T378&lt;&gt;"",scriv!T378,"")</f>
        <v/>
      </c>
      <c r="X416" s="81" t="str">
        <f>IF($E416="",
( IF(scriv!AD378&lt;&gt;"", LEFT( scriv!AD378, FIND(",",scriv!AD378)-1) &amp; "=" &amp; $AH416 &amp; RIGHT( scriv!AD378, LEN(scriv!AD378) + 1 - FIND(",",scriv!AD378)),
  IF($X$36&lt;&gt;"",LEFT( X$36, FIND(",",X$36)-1) &amp; "=" &amp; $AH416 &amp; RIGHT( X$36, LEN(X$36) + 1 - FIND(",",X$36)),""))),
IF(scriv!M378&lt;&gt;"", LEFT( scriv!M378, FIND(",",scriv!M378)-1) &amp; "=" &amp; $AH416 &amp; RIGHT( scriv!M378, LEN(scriv!M378) + 1 - FIND(",",scriv!M378)),
LEFT( X$37, FIND(",",X$37)-1) &amp; "=" &amp; $AH416 &amp; RIGHT( X$37, LEN(X$37) + 1 - FIND(",",X$37))))</f>
        <v>fadeOn=,0.6</v>
      </c>
      <c r="Y416" s="81" t="str">
        <f>IF($E416="",
( IF(scriv!AE378&lt;&gt;"", LEFT( scriv!AE378, FIND(",",scriv!AE378)-1) &amp; "=" &amp; $AH416 &amp; RIGHT( scriv!AE378, LEN(scriv!AE378) + 1 - FIND(",",scriv!AE378)),
  IF($Y$36&lt;&gt;"",LEFT( Y$36, FIND(",",Y$36)-1) &amp; "=" &amp; $AH416 &amp; RIGHT( Y$36, LEN(Y$36) + 1 - FIND(",",Y$36)),""))),
IF(scriv!N378&lt;&gt;"", LEFT( scriv!N378, FIND(",",scriv!N378)-1) &amp; "=" &amp; $AH416 &amp; RIGHT( scriv!N378, LEN(scriv!N378) + 1 - FIND(",",scriv!N378)),
LEFT( Y$37, FIND(",",Y$37)-1) &amp; "=" &amp; $AH416 &amp; RIGHT( Y$37, LEN(Y$37) + 1 - FIND(",",Y$37))))</f>
        <v>fadeOff=,0.6</v>
      </c>
      <c r="Z416" s="81" t="str">
        <f>IF($E416="",
( IF(scriv!AF378&lt;&gt;"", LEFT( scriv!AF378, FIND(",",scriv!AF378)-1) &amp; "=" &amp; $AH416 &amp; RIGHT( scriv!AF378, LEN(scriv!AF378) + 1 - FIND(",",scriv!AF378)),
  IF($Z$36&lt;&gt;"",LEFT( Z$36, FIND(",",Z$36)-1) &amp; "=" &amp; $AH416 &amp; RIGHT( Z$36, LEN(Z$36) + 1 - FIND(",",Z$36)),""))),
IF(scriv!O378&lt;&gt;"", LEFT( scriv!O378, FIND(",",scriv!O378)-1) &amp; "=" &amp; $AH416 &amp; RIGHT( scriv!O378, LEN(scriv!O378) + 1 - FIND(",",scriv!O378)),
LEFT( Z$37, FIND(",",Z$37)-1) &amp; "=" &amp; $AH416 &amp; RIGHT( Z$37, LEN(Z$37) + 1 - FIND(",",Z$37))))</f>
        <v>drawOpen=,1.2</v>
      </c>
      <c r="AA416" s="81" t="str">
        <f>IF($E416="",
( IF(scriv!AG378&lt;&gt;"", LEFT( scriv!AG378, FIND(",",scriv!AG378)-1) &amp; "=" &amp; $AH416 &amp; RIGHT( scriv!AG378, LEN(scriv!AG378) + 1 - FIND(",",scriv!AG378)),
  IF($AA$36&lt;&gt;"",LEFT( AA$36, FIND(",",AA$36)-1) &amp; "=" &amp; $AH416 &amp; RIGHT( AA$36, LEN(AA$36) + 1 - FIND(",",AA$36)),""))),
IF(scriv!P378&lt;&gt;"", LEFT( scriv!P378, FIND(",",scriv!P378)-1) &amp; "=" &amp; $AH416 &amp; RIGHT( scriv!P378, LEN(scriv!P378) + 1 - FIND(",",scriv!P378)),
LEFT( AA$37, FIND(",",AA$37)-1) &amp; "=" &amp; $AH416 &amp; RIGHT( AA$37, LEN(AA$37) + 1 - FIND(",",AA$37))))</f>
        <v>drawClose=,1.2</v>
      </c>
      <c r="AB416" s="167" t="str">
        <f t="shared" si="257"/>
        <v>noTitle</v>
      </c>
      <c r="AC416" s="167"/>
      <c r="AD416" s="45"/>
      <c r="AE416" s="168"/>
      <c r="AF416" s="169">
        <f>IF(D416="",scriv!B378,"")</f>
        <v>0</v>
      </c>
      <c r="AG416" s="170" t="str">
        <f t="shared" si="264"/>
        <v/>
      </c>
      <c r="AH416" s="169" t="str">
        <f t="shared" si="265"/>
        <v/>
      </c>
      <c r="AI416" s="169" t="str">
        <f t="shared" si="266"/>
        <v/>
      </c>
      <c r="AJ416" s="86">
        <f>ROUNDDOWN( (LEN(scriv!B378)+1) / 2, 0 )</f>
        <v>0</v>
      </c>
      <c r="AK416" s="82">
        <f t="shared" si="267"/>
        <v>0</v>
      </c>
      <c r="AL416" s="82" t="str">
        <f t="shared" si="268"/>
        <v>-</v>
      </c>
      <c r="AM416" s="82" t="str">
        <f t="shared" si="269"/>
        <v>-</v>
      </c>
      <c r="AN416" s="82" t="str">
        <f t="shared" si="270"/>
        <v>-</v>
      </c>
      <c r="AO416" s="82" t="str">
        <f t="shared" si="271"/>
        <v>-</v>
      </c>
      <c r="AP416" s="82" t="str">
        <f t="shared" si="272"/>
        <v>-</v>
      </c>
      <c r="AQ416" s="82" t="str">
        <f t="shared" si="273"/>
        <v>-</v>
      </c>
      <c r="AR416" s="82" t="str">
        <f t="shared" si="274"/>
        <v>-</v>
      </c>
      <c r="AT416" s="82">
        <f t="shared" si="275"/>
        <v>10</v>
      </c>
      <c r="AU416" s="82" t="str">
        <f ca="1">IF(    MAX(OFFSET(AL416,0,0,MATCH("-",AL416:AL$638,0))) = 0,"",
IFERROR(MAX(OFFSET(AL416,0,0,MATCH("-",AL416:AL$638,0))),""))</f>
        <v/>
      </c>
      <c r="AV416" s="82" t="str">
        <f ca="1">IF(    MAX(OFFSET(AM416,0,0,MATCH("-",AM416:AM$638,0))) = 0,"",
IFERROR(MAX(OFFSET(AM416,0,0,MATCH("-",AM416:AM$638,0))),""))</f>
        <v/>
      </c>
      <c r="AW416" s="82" t="str">
        <f ca="1">IF(    MAX(OFFSET(AN416,0,0,MATCH("-",AN416:AN$638,0))) = 0,"",
IFERROR(MAX(OFFSET(AN416,0,0,MATCH("-",AN416:AN$638,0))),""))</f>
        <v/>
      </c>
      <c r="AX416" s="82" t="str">
        <f ca="1">IF(    MAX(OFFSET(AO416,0,0,MATCH("-",AO416:AO$638,0))) = 0,"",
IFERROR(MAX(OFFSET(AO416,0,0,MATCH("-",AO416:AO$638,0))),""))</f>
        <v/>
      </c>
      <c r="AY416" s="82" t="str">
        <f ca="1">IF(    MAX(OFFSET(AP416,0,0,MATCH("-",AP416:AP$638,0))) = 0,"",
IFERROR(MAX(OFFSET(AP416,0,0,MATCH("-",AP416:AP$638,0))),""))</f>
        <v/>
      </c>
      <c r="AZ416" s="82" t="str">
        <f ca="1">IF(    MAX(OFFSET(AQ416,0,0,MATCH("-",AQ416:AQ$638,0))) = 0,"",
IFERROR(MAX(OFFSET(AQ416,0,0,MATCH("-",AQ416:AQ$638,0))),""))</f>
        <v/>
      </c>
      <c r="BA416" s="82" t="str">
        <f ca="1">IF(    MAX(OFFSET(AR416,0,0,MATCH("-",AR416:AR$638,0))) = 0,"",
IFERROR(MAX(OFFSET(AR416,0,0,MATCH("-",AR416:AR$638,0))),""))</f>
        <v/>
      </c>
      <c r="BB416" s="112">
        <f t="shared" ca="1" si="276"/>
        <v>-198</v>
      </c>
      <c r="BC416" s="111" t="str">
        <f t="shared" ca="1" si="277"/>
        <v>Radius</v>
      </c>
      <c r="BD416" s="112">
        <f t="shared" ca="1" si="278"/>
        <v>0</v>
      </c>
      <c r="BE416" s="111">
        <f t="shared" ca="1" si="279"/>
        <v>200</v>
      </c>
      <c r="BF416" s="113" t="e">
        <f t="shared" ca="1" si="280"/>
        <v>#VALUE!</v>
      </c>
      <c r="BG416" s="113" t="e">
        <f t="shared" ca="1" si="281"/>
        <v>#VALUE!</v>
      </c>
      <c r="BH416" s="112">
        <f t="shared" ca="1" si="282"/>
        <v>2000</v>
      </c>
      <c r="BI416" s="112">
        <f t="shared" ca="1" si="283"/>
        <v>200</v>
      </c>
      <c r="BJ416" s="157"/>
      <c r="BK416" s="157"/>
      <c r="BL416" s="158" t="str">
        <f>scriv!AI378</f>
        <v/>
      </c>
      <c r="BM416" s="157"/>
      <c r="BN416" s="157" t="str">
        <f t="shared" si="284"/>
        <v>node</v>
      </c>
      <c r="BO416" s="157"/>
      <c r="BP416" s="159">
        <f t="shared" ca="1" si="285"/>
        <v>0</v>
      </c>
      <c r="BQ416" s="159">
        <f t="shared" ca="1" si="286"/>
        <v>0</v>
      </c>
      <c r="BR416" s="159">
        <f t="shared" si="287"/>
        <v>1</v>
      </c>
      <c r="BS416" s="159" t="str">
        <f t="shared" si="288"/>
        <v>symbol</v>
      </c>
      <c r="BT416" s="157" t="str">
        <f ca="1">IF(scriv!V378&lt;&gt;"",scriv!V378,
IF(E416="",IFERROR(VLOOKUP(BL416,$AH$40:$BT$638,39,FALSE),$BT$36),
$BT$37))</f>
        <v>NodeSquare</v>
      </c>
      <c r="BU416" s="166">
        <f t="shared" ca="1" si="289"/>
        <v>2000</v>
      </c>
      <c r="BV416" s="166">
        <f t="shared" ca="1" si="290"/>
        <v>200</v>
      </c>
      <c r="BW416" s="166">
        <f t="shared" ca="1" si="291"/>
        <v>0</v>
      </c>
      <c r="BX416" s="166">
        <f t="shared" ca="1" si="292"/>
        <v>0</v>
      </c>
      <c r="BY416" s="180" t="str">
        <f t="shared" si="293"/>
        <v/>
      </c>
      <c r="BZ416" s="180" t="str">
        <f t="shared" si="294"/>
        <v/>
      </c>
      <c r="CA416" s="81" t="str">
        <f>IF(scriv!E378&lt;&gt;"",scriv!E378,"")</f>
        <v/>
      </c>
      <c r="CB416" s="82">
        <f t="shared" si="259"/>
        <v>0</v>
      </c>
      <c r="CC416" s="82">
        <f t="shared" si="295"/>
        <v>0</v>
      </c>
      <c r="CD416" s="82" t="str">
        <f t="shared" si="296"/>
        <v>-</v>
      </c>
      <c r="CE416" s="82" t="str">
        <f t="shared" si="297"/>
        <v>-</v>
      </c>
      <c r="CF416" s="82" t="str">
        <f t="shared" si="298"/>
        <v>-</v>
      </c>
      <c r="CG416" s="82" t="str">
        <f t="shared" si="299"/>
        <v>-</v>
      </c>
      <c r="CH416" s="82" t="str">
        <f t="shared" si="300"/>
        <v>-</v>
      </c>
      <c r="CI416" s="82" t="str">
        <f t="shared" si="301"/>
        <v>-</v>
      </c>
      <c r="CJ416" s="82" t="str">
        <f t="shared" si="302"/>
        <v>-</v>
      </c>
      <c r="CK416" s="82" t="str">
        <f t="shared" si="303"/>
        <v>-</v>
      </c>
    </row>
    <row r="417" spans="1:89" s="82" customFormat="1" ht="18" customHeight="1">
      <c r="A417" s="81" t="str">
        <f>scriv!AH379</f>
        <v/>
      </c>
      <c r="B417" s="81" t="str">
        <f>IF(scriv!D379&lt;&gt;"",scriv!D379,"")</f>
        <v/>
      </c>
      <c r="C417" s="81" t="str">
        <f>IF( scriv!AL379&lt;&gt;"", IF(D417&lt;&gt;"","connection ","")&amp;scriv!AL379,IF(D417&lt;&gt;"","connection",""))</f>
        <v/>
      </c>
      <c r="D417" s="82" t="str">
        <f>scriv!AJ379</f>
        <v/>
      </c>
      <c r="E417" s="82" t="str">
        <f>scriv!AK379</f>
        <v/>
      </c>
      <c r="F417" s="156">
        <f>ROW()</f>
        <v>417</v>
      </c>
      <c r="I417" s="81" t="str">
        <f>IF(scriv!AA379&lt;&gt;"",scriv!AA379,J417)</f>
        <v/>
      </c>
      <c r="J417" s="81" t="str">
        <f>IF(scriv!AB379&lt;&gt;"",scriv!AB379,"")</f>
        <v/>
      </c>
      <c r="K417" s="82" t="str">
        <f t="shared" si="260"/>
        <v>none</v>
      </c>
      <c r="L417" s="82" t="str">
        <f t="shared" si="261"/>
        <v>+++&amp;speakTT=</v>
      </c>
      <c r="M417" s="82" t="str">
        <f t="shared" si="258"/>
        <v>OpenClose</v>
      </c>
      <c r="N417" s="82" t="str">
        <f t="shared" si="262"/>
        <v/>
      </c>
      <c r="O417" s="119" t="str">
        <f t="shared" si="263"/>
        <v/>
      </c>
      <c r="P417" s="81" t="str">
        <f>IF(scriv!I379&lt;&gt;"",scriv!I379,"")</f>
        <v/>
      </c>
      <c r="Q417" s="81" t="str">
        <f>IF(scriv!J379&lt;&gt;"",scriv!J379,"")</f>
        <v/>
      </c>
      <c r="R417" s="81">
        <f>IF(scriv!K379&lt;&gt;"",scriv!K379,
IF(I417&lt;&gt;"",1,$R$36))</f>
        <v>0</v>
      </c>
      <c r="S417" s="81" t="str">
        <f>IF(scriv!L379&lt;&gt;"",scriv!L379,
IF(scriv!AB379&lt;&gt;"",$S$36,"none"))</f>
        <v>none</v>
      </c>
      <c r="T417" s="81" t="str">
        <f>IF(scriv!Q379&lt;&gt;"",scriv!Q379,"")</f>
        <v/>
      </c>
      <c r="U417" s="81" t="str">
        <f>IF(scriv!R379&lt;&gt;"",scriv!R379,"")</f>
        <v/>
      </c>
      <c r="V417" s="81" t="str">
        <f>IF(scriv!S379&lt;&gt;"",scriv!S379,"")</f>
        <v/>
      </c>
      <c r="W417" s="81" t="str">
        <f>IF(scriv!T379&lt;&gt;"",scriv!T379,"")</f>
        <v/>
      </c>
      <c r="X417" s="81" t="str">
        <f>IF($E417="",
( IF(scriv!AD379&lt;&gt;"", LEFT( scriv!AD379, FIND(",",scriv!AD379)-1) &amp; "=" &amp; $AH417 &amp; RIGHT( scriv!AD379, LEN(scriv!AD379) + 1 - FIND(",",scriv!AD379)),
  IF($X$36&lt;&gt;"",LEFT( X$36, FIND(",",X$36)-1) &amp; "=" &amp; $AH417 &amp; RIGHT( X$36, LEN(X$36) + 1 - FIND(",",X$36)),""))),
IF(scriv!M379&lt;&gt;"", LEFT( scriv!M379, FIND(",",scriv!M379)-1) &amp; "=" &amp; $AH417 &amp; RIGHT( scriv!M379, LEN(scriv!M379) + 1 - FIND(",",scriv!M379)),
LEFT( X$37, FIND(",",X$37)-1) &amp; "=" &amp; $AH417 &amp; RIGHT( X$37, LEN(X$37) + 1 - FIND(",",X$37))))</f>
        <v>fadeOn=,0.6</v>
      </c>
      <c r="Y417" s="81" t="str">
        <f>IF($E417="",
( IF(scriv!AE379&lt;&gt;"", LEFT( scriv!AE379, FIND(",",scriv!AE379)-1) &amp; "=" &amp; $AH417 &amp; RIGHT( scriv!AE379, LEN(scriv!AE379) + 1 - FIND(",",scriv!AE379)),
  IF($Y$36&lt;&gt;"",LEFT( Y$36, FIND(",",Y$36)-1) &amp; "=" &amp; $AH417 &amp; RIGHT( Y$36, LEN(Y$36) + 1 - FIND(",",Y$36)),""))),
IF(scriv!N379&lt;&gt;"", LEFT( scriv!N379, FIND(",",scriv!N379)-1) &amp; "=" &amp; $AH417 &amp; RIGHT( scriv!N379, LEN(scriv!N379) + 1 - FIND(",",scriv!N379)),
LEFT( Y$37, FIND(",",Y$37)-1) &amp; "=" &amp; $AH417 &amp; RIGHT( Y$37, LEN(Y$37) + 1 - FIND(",",Y$37))))</f>
        <v>fadeOff=,0.6</v>
      </c>
      <c r="Z417" s="81" t="str">
        <f>IF($E417="",
( IF(scriv!AF379&lt;&gt;"", LEFT( scriv!AF379, FIND(",",scriv!AF379)-1) &amp; "=" &amp; $AH417 &amp; RIGHT( scriv!AF379, LEN(scriv!AF379) + 1 - FIND(",",scriv!AF379)),
  IF($Z$36&lt;&gt;"",LEFT( Z$36, FIND(",",Z$36)-1) &amp; "=" &amp; $AH417 &amp; RIGHT( Z$36, LEN(Z$36) + 1 - FIND(",",Z$36)),""))),
IF(scriv!O379&lt;&gt;"", LEFT( scriv!O379, FIND(",",scriv!O379)-1) &amp; "=" &amp; $AH417 &amp; RIGHT( scriv!O379, LEN(scriv!O379) + 1 - FIND(",",scriv!O379)),
LEFT( Z$37, FIND(",",Z$37)-1) &amp; "=" &amp; $AH417 &amp; RIGHT( Z$37, LEN(Z$37) + 1 - FIND(",",Z$37))))</f>
        <v>drawOpen=,1.2</v>
      </c>
      <c r="AA417" s="81" t="str">
        <f>IF($E417="",
( IF(scriv!AG379&lt;&gt;"", LEFT( scriv!AG379, FIND(",",scriv!AG379)-1) &amp; "=" &amp; $AH417 &amp; RIGHT( scriv!AG379, LEN(scriv!AG379) + 1 - FIND(",",scriv!AG379)),
  IF($AA$36&lt;&gt;"",LEFT( AA$36, FIND(",",AA$36)-1) &amp; "=" &amp; $AH417 &amp; RIGHT( AA$36, LEN(AA$36) + 1 - FIND(",",AA$36)),""))),
IF(scriv!P379&lt;&gt;"", LEFT( scriv!P379, FIND(",",scriv!P379)-1) &amp; "=" &amp; $AH417 &amp; RIGHT( scriv!P379, LEN(scriv!P379) + 1 - FIND(",",scriv!P379)),
LEFT( AA$37, FIND(",",AA$37)-1) &amp; "=" &amp; $AH417 &amp; RIGHT( AA$37, LEN(AA$37) + 1 - FIND(",",AA$37))))</f>
        <v>drawClose=,1.2</v>
      </c>
      <c r="AB417" s="167" t="str">
        <f t="shared" si="257"/>
        <v>noTitle</v>
      </c>
      <c r="AC417" s="167"/>
      <c r="AD417" s="45"/>
      <c r="AE417" s="168"/>
      <c r="AF417" s="169">
        <f>IF(D417="",scriv!B379,"")</f>
        <v>0</v>
      </c>
      <c r="AG417" s="170" t="str">
        <f t="shared" si="264"/>
        <v/>
      </c>
      <c r="AH417" s="169" t="str">
        <f t="shared" si="265"/>
        <v/>
      </c>
      <c r="AI417" s="169" t="str">
        <f t="shared" si="266"/>
        <v/>
      </c>
      <c r="AJ417" s="86">
        <f>ROUNDDOWN( (LEN(scriv!B379)+1) / 2, 0 )</f>
        <v>0</v>
      </c>
      <c r="AK417" s="82">
        <f t="shared" si="267"/>
        <v>0</v>
      </c>
      <c r="AL417" s="82" t="str">
        <f t="shared" si="268"/>
        <v>-</v>
      </c>
      <c r="AM417" s="82" t="str">
        <f t="shared" si="269"/>
        <v>-</v>
      </c>
      <c r="AN417" s="82" t="str">
        <f t="shared" si="270"/>
        <v>-</v>
      </c>
      <c r="AO417" s="82" t="str">
        <f t="shared" si="271"/>
        <v>-</v>
      </c>
      <c r="AP417" s="82" t="str">
        <f t="shared" si="272"/>
        <v>-</v>
      </c>
      <c r="AQ417" s="82" t="str">
        <f t="shared" si="273"/>
        <v>-</v>
      </c>
      <c r="AR417" s="82" t="str">
        <f t="shared" si="274"/>
        <v>-</v>
      </c>
      <c r="AT417" s="82">
        <f t="shared" si="275"/>
        <v>10</v>
      </c>
      <c r="AU417" s="82" t="str">
        <f ca="1">IF(    MAX(OFFSET(AL417,0,0,MATCH("-",AL417:AL$638,0))) = 0,"",
IFERROR(MAX(OFFSET(AL417,0,0,MATCH("-",AL417:AL$638,0))),""))</f>
        <v/>
      </c>
      <c r="AV417" s="82" t="str">
        <f ca="1">IF(    MAX(OFFSET(AM417,0,0,MATCH("-",AM417:AM$638,0))) = 0,"",
IFERROR(MAX(OFFSET(AM417,0,0,MATCH("-",AM417:AM$638,0))),""))</f>
        <v/>
      </c>
      <c r="AW417" s="82" t="str">
        <f ca="1">IF(    MAX(OFFSET(AN417,0,0,MATCH("-",AN417:AN$638,0))) = 0,"",
IFERROR(MAX(OFFSET(AN417,0,0,MATCH("-",AN417:AN$638,0))),""))</f>
        <v/>
      </c>
      <c r="AX417" s="82" t="str">
        <f ca="1">IF(    MAX(OFFSET(AO417,0,0,MATCH("-",AO417:AO$638,0))) = 0,"",
IFERROR(MAX(OFFSET(AO417,0,0,MATCH("-",AO417:AO$638,0))),""))</f>
        <v/>
      </c>
      <c r="AY417" s="82" t="str">
        <f ca="1">IF(    MAX(OFFSET(AP417,0,0,MATCH("-",AP417:AP$638,0))) = 0,"",
IFERROR(MAX(OFFSET(AP417,0,0,MATCH("-",AP417:AP$638,0))),""))</f>
        <v/>
      </c>
      <c r="AZ417" s="82" t="str">
        <f ca="1">IF(    MAX(OFFSET(AQ417,0,0,MATCH("-",AQ417:AQ$638,0))) = 0,"",
IFERROR(MAX(OFFSET(AQ417,0,0,MATCH("-",AQ417:AQ$638,0))),""))</f>
        <v/>
      </c>
      <c r="BA417" s="82" t="str">
        <f ca="1">IF(    MAX(OFFSET(AR417,0,0,MATCH("-",AR417:AR$638,0))) = 0,"",
IFERROR(MAX(OFFSET(AR417,0,0,MATCH("-",AR417:AR$638,0))),""))</f>
        <v/>
      </c>
      <c r="BB417" s="112">
        <f t="shared" ca="1" si="276"/>
        <v>-198</v>
      </c>
      <c r="BC417" s="111" t="str">
        <f t="shared" ca="1" si="277"/>
        <v>Radius</v>
      </c>
      <c r="BD417" s="112">
        <f t="shared" ca="1" si="278"/>
        <v>0</v>
      </c>
      <c r="BE417" s="111">
        <f t="shared" ca="1" si="279"/>
        <v>200</v>
      </c>
      <c r="BF417" s="113" t="e">
        <f t="shared" ca="1" si="280"/>
        <v>#VALUE!</v>
      </c>
      <c r="BG417" s="113" t="e">
        <f t="shared" ca="1" si="281"/>
        <v>#VALUE!</v>
      </c>
      <c r="BH417" s="112">
        <f t="shared" ca="1" si="282"/>
        <v>2000</v>
      </c>
      <c r="BI417" s="112">
        <f t="shared" ca="1" si="283"/>
        <v>200</v>
      </c>
      <c r="BJ417" s="157"/>
      <c r="BK417" s="157"/>
      <c r="BL417" s="158" t="str">
        <f>scriv!AI379</f>
        <v/>
      </c>
      <c r="BM417" s="157"/>
      <c r="BN417" s="157" t="str">
        <f t="shared" si="284"/>
        <v>node</v>
      </c>
      <c r="BO417" s="157"/>
      <c r="BP417" s="159">
        <f t="shared" ca="1" si="285"/>
        <v>0</v>
      </c>
      <c r="BQ417" s="159">
        <f t="shared" ca="1" si="286"/>
        <v>0</v>
      </c>
      <c r="BR417" s="159">
        <f t="shared" si="287"/>
        <v>1</v>
      </c>
      <c r="BS417" s="159" t="str">
        <f t="shared" si="288"/>
        <v>symbol</v>
      </c>
      <c r="BT417" s="157" t="str">
        <f ca="1">IF(scriv!V379&lt;&gt;"",scriv!V379,
IF(E417="",IFERROR(VLOOKUP(BL417,$AH$40:$BT$638,39,FALSE),$BT$36),
$BT$37))</f>
        <v>NodeSquare</v>
      </c>
      <c r="BU417" s="166">
        <f t="shared" ca="1" si="289"/>
        <v>2000</v>
      </c>
      <c r="BV417" s="166">
        <f t="shared" ca="1" si="290"/>
        <v>200</v>
      </c>
      <c r="BW417" s="166">
        <f t="shared" ca="1" si="291"/>
        <v>0</v>
      </c>
      <c r="BX417" s="166">
        <f t="shared" ca="1" si="292"/>
        <v>0</v>
      </c>
      <c r="BY417" s="180" t="str">
        <f t="shared" si="293"/>
        <v/>
      </c>
      <c r="BZ417" s="180" t="str">
        <f t="shared" si="294"/>
        <v/>
      </c>
      <c r="CA417" s="81" t="str">
        <f>IF(scriv!E379&lt;&gt;"",scriv!E379,"")</f>
        <v/>
      </c>
      <c r="CB417" s="82">
        <f t="shared" si="259"/>
        <v>0</v>
      </c>
      <c r="CC417" s="82">
        <f t="shared" si="295"/>
        <v>0</v>
      </c>
      <c r="CD417" s="82" t="str">
        <f t="shared" si="296"/>
        <v>-</v>
      </c>
      <c r="CE417" s="82" t="str">
        <f t="shared" si="297"/>
        <v>-</v>
      </c>
      <c r="CF417" s="82" t="str">
        <f t="shared" si="298"/>
        <v>-</v>
      </c>
      <c r="CG417" s="82" t="str">
        <f t="shared" si="299"/>
        <v>-</v>
      </c>
      <c r="CH417" s="82" t="str">
        <f t="shared" si="300"/>
        <v>-</v>
      </c>
      <c r="CI417" s="82" t="str">
        <f t="shared" si="301"/>
        <v>-</v>
      </c>
      <c r="CJ417" s="82" t="str">
        <f t="shared" si="302"/>
        <v>-</v>
      </c>
      <c r="CK417" s="82" t="str">
        <f t="shared" si="303"/>
        <v>-</v>
      </c>
    </row>
    <row r="418" spans="1:89" s="82" customFormat="1" ht="18" customHeight="1">
      <c r="A418" s="81" t="str">
        <f>scriv!AH380</f>
        <v/>
      </c>
      <c r="B418" s="81" t="str">
        <f>IF(scriv!D380&lt;&gt;"",scriv!D380,"")</f>
        <v/>
      </c>
      <c r="C418" s="81" t="str">
        <f>IF( scriv!AL380&lt;&gt;"", IF(D418&lt;&gt;"","connection ","")&amp;scriv!AL380,IF(D418&lt;&gt;"","connection",""))</f>
        <v/>
      </c>
      <c r="D418" s="82" t="str">
        <f>scriv!AJ380</f>
        <v/>
      </c>
      <c r="E418" s="82" t="str">
        <f>scriv!AK380</f>
        <v/>
      </c>
      <c r="F418" s="156">
        <f>ROW()</f>
        <v>418</v>
      </c>
      <c r="I418" s="81" t="str">
        <f>IF(scriv!AA380&lt;&gt;"",scriv!AA380,J418)</f>
        <v/>
      </c>
      <c r="J418" s="81" t="str">
        <f>IF(scriv!AB380&lt;&gt;"",scriv!AB380,"")</f>
        <v/>
      </c>
      <c r="K418" s="82" t="str">
        <f t="shared" si="260"/>
        <v>none</v>
      </c>
      <c r="L418" s="82" t="str">
        <f t="shared" si="261"/>
        <v>+++&amp;speakTT=</v>
      </c>
      <c r="M418" s="82" t="str">
        <f t="shared" si="258"/>
        <v>OpenClose</v>
      </c>
      <c r="N418" s="82" t="str">
        <f t="shared" si="262"/>
        <v/>
      </c>
      <c r="O418" s="119" t="str">
        <f t="shared" si="263"/>
        <v/>
      </c>
      <c r="P418" s="81" t="str">
        <f>IF(scriv!I380&lt;&gt;"",scriv!I380,"")</f>
        <v/>
      </c>
      <c r="Q418" s="81" t="str">
        <f>IF(scriv!J380&lt;&gt;"",scriv!J380,"")</f>
        <v/>
      </c>
      <c r="R418" s="81">
        <f>IF(scriv!K380&lt;&gt;"",scriv!K380,
IF(I418&lt;&gt;"",1,$R$36))</f>
        <v>0</v>
      </c>
      <c r="S418" s="81" t="str">
        <f>IF(scriv!L380&lt;&gt;"",scriv!L380,
IF(scriv!AB380&lt;&gt;"",$S$36,"none"))</f>
        <v>none</v>
      </c>
      <c r="T418" s="81" t="str">
        <f>IF(scriv!Q380&lt;&gt;"",scriv!Q380,"")</f>
        <v/>
      </c>
      <c r="U418" s="81" t="str">
        <f>IF(scriv!R380&lt;&gt;"",scriv!R380,"")</f>
        <v/>
      </c>
      <c r="V418" s="81" t="str">
        <f>IF(scriv!S380&lt;&gt;"",scriv!S380,"")</f>
        <v/>
      </c>
      <c r="W418" s="81" t="str">
        <f>IF(scriv!T380&lt;&gt;"",scriv!T380,"")</f>
        <v/>
      </c>
      <c r="X418" s="81" t="str">
        <f>IF($E418="",
( IF(scriv!AD380&lt;&gt;"", LEFT( scriv!AD380, FIND(",",scriv!AD380)-1) &amp; "=" &amp; $AH418 &amp; RIGHT( scriv!AD380, LEN(scriv!AD380) + 1 - FIND(",",scriv!AD380)),
  IF($X$36&lt;&gt;"",LEFT( X$36, FIND(",",X$36)-1) &amp; "=" &amp; $AH418 &amp; RIGHT( X$36, LEN(X$36) + 1 - FIND(",",X$36)),""))),
IF(scriv!M380&lt;&gt;"", LEFT( scriv!M380, FIND(",",scriv!M380)-1) &amp; "=" &amp; $AH418 &amp; RIGHT( scriv!M380, LEN(scriv!M380) + 1 - FIND(",",scriv!M380)),
LEFT( X$37, FIND(",",X$37)-1) &amp; "=" &amp; $AH418 &amp; RIGHT( X$37, LEN(X$37) + 1 - FIND(",",X$37))))</f>
        <v>fadeOn=,0.6</v>
      </c>
      <c r="Y418" s="81" t="str">
        <f>IF($E418="",
( IF(scriv!AE380&lt;&gt;"", LEFT( scriv!AE380, FIND(",",scriv!AE380)-1) &amp; "=" &amp; $AH418 &amp; RIGHT( scriv!AE380, LEN(scriv!AE380) + 1 - FIND(",",scriv!AE380)),
  IF($Y$36&lt;&gt;"",LEFT( Y$36, FIND(",",Y$36)-1) &amp; "=" &amp; $AH418 &amp; RIGHT( Y$36, LEN(Y$36) + 1 - FIND(",",Y$36)),""))),
IF(scriv!N380&lt;&gt;"", LEFT( scriv!N380, FIND(",",scriv!N380)-1) &amp; "=" &amp; $AH418 &amp; RIGHT( scriv!N380, LEN(scriv!N380) + 1 - FIND(",",scriv!N380)),
LEFT( Y$37, FIND(",",Y$37)-1) &amp; "=" &amp; $AH418 &amp; RIGHT( Y$37, LEN(Y$37) + 1 - FIND(",",Y$37))))</f>
        <v>fadeOff=,0.6</v>
      </c>
      <c r="Z418" s="81" t="str">
        <f>IF($E418="",
( IF(scriv!AF380&lt;&gt;"", LEFT( scriv!AF380, FIND(",",scriv!AF380)-1) &amp; "=" &amp; $AH418 &amp; RIGHT( scriv!AF380, LEN(scriv!AF380) + 1 - FIND(",",scriv!AF380)),
  IF($Z$36&lt;&gt;"",LEFT( Z$36, FIND(",",Z$36)-1) &amp; "=" &amp; $AH418 &amp; RIGHT( Z$36, LEN(Z$36) + 1 - FIND(",",Z$36)),""))),
IF(scriv!O380&lt;&gt;"", LEFT( scriv!O380, FIND(",",scriv!O380)-1) &amp; "=" &amp; $AH418 &amp; RIGHT( scriv!O380, LEN(scriv!O380) + 1 - FIND(",",scriv!O380)),
LEFT( Z$37, FIND(",",Z$37)-1) &amp; "=" &amp; $AH418 &amp; RIGHT( Z$37, LEN(Z$37) + 1 - FIND(",",Z$37))))</f>
        <v>drawOpen=,1.2</v>
      </c>
      <c r="AA418" s="81" t="str">
        <f>IF($E418="",
( IF(scriv!AG380&lt;&gt;"", LEFT( scriv!AG380, FIND(",",scriv!AG380)-1) &amp; "=" &amp; $AH418 &amp; RIGHT( scriv!AG380, LEN(scriv!AG380) + 1 - FIND(",",scriv!AG380)),
  IF($AA$36&lt;&gt;"",LEFT( AA$36, FIND(",",AA$36)-1) &amp; "=" &amp; $AH418 &amp; RIGHT( AA$36, LEN(AA$36) + 1 - FIND(",",AA$36)),""))),
IF(scriv!P380&lt;&gt;"", LEFT( scriv!P380, FIND(",",scriv!P380)-1) &amp; "=" &amp; $AH418 &amp; RIGHT( scriv!P380, LEN(scriv!P380) + 1 - FIND(",",scriv!P380)),
LEFT( AA$37, FIND(",",AA$37)-1) &amp; "=" &amp; $AH418 &amp; RIGHT( AA$37, LEN(AA$37) + 1 - FIND(",",AA$37))))</f>
        <v>drawClose=,1.2</v>
      </c>
      <c r="AB418" s="167" t="str">
        <f t="shared" si="257"/>
        <v>noTitle</v>
      </c>
      <c r="AC418" s="167"/>
      <c r="AD418" s="45"/>
      <c r="AE418" s="168"/>
      <c r="AF418" s="169">
        <f>IF(D418="",scriv!B380,"")</f>
        <v>0</v>
      </c>
      <c r="AG418" s="170" t="str">
        <f t="shared" si="264"/>
        <v/>
      </c>
      <c r="AH418" s="169" t="str">
        <f t="shared" si="265"/>
        <v/>
      </c>
      <c r="AI418" s="169" t="str">
        <f t="shared" si="266"/>
        <v/>
      </c>
      <c r="AJ418" s="86">
        <f>ROUNDDOWN( (LEN(scriv!B380)+1) / 2, 0 )</f>
        <v>0</v>
      </c>
      <c r="AK418" s="82">
        <f t="shared" si="267"/>
        <v>0</v>
      </c>
      <c r="AL418" s="82" t="str">
        <f t="shared" si="268"/>
        <v>-</v>
      </c>
      <c r="AM418" s="82" t="str">
        <f t="shared" si="269"/>
        <v>-</v>
      </c>
      <c r="AN418" s="82" t="str">
        <f t="shared" si="270"/>
        <v>-</v>
      </c>
      <c r="AO418" s="82" t="str">
        <f t="shared" si="271"/>
        <v>-</v>
      </c>
      <c r="AP418" s="82" t="str">
        <f t="shared" si="272"/>
        <v>-</v>
      </c>
      <c r="AQ418" s="82" t="str">
        <f t="shared" si="273"/>
        <v>-</v>
      </c>
      <c r="AR418" s="82" t="str">
        <f t="shared" si="274"/>
        <v>-</v>
      </c>
      <c r="AT418" s="82">
        <f t="shared" si="275"/>
        <v>10</v>
      </c>
      <c r="AU418" s="82" t="str">
        <f ca="1">IF(    MAX(OFFSET(AL418,0,0,MATCH("-",AL418:AL$638,0))) = 0,"",
IFERROR(MAX(OFFSET(AL418,0,0,MATCH("-",AL418:AL$638,0))),""))</f>
        <v/>
      </c>
      <c r="AV418" s="82" t="str">
        <f ca="1">IF(    MAX(OFFSET(AM418,0,0,MATCH("-",AM418:AM$638,0))) = 0,"",
IFERROR(MAX(OFFSET(AM418,0,0,MATCH("-",AM418:AM$638,0))),""))</f>
        <v/>
      </c>
      <c r="AW418" s="82" t="str">
        <f ca="1">IF(    MAX(OFFSET(AN418,0,0,MATCH("-",AN418:AN$638,0))) = 0,"",
IFERROR(MAX(OFFSET(AN418,0,0,MATCH("-",AN418:AN$638,0))),""))</f>
        <v/>
      </c>
      <c r="AX418" s="82" t="str">
        <f ca="1">IF(    MAX(OFFSET(AO418,0,0,MATCH("-",AO418:AO$638,0))) = 0,"",
IFERROR(MAX(OFFSET(AO418,0,0,MATCH("-",AO418:AO$638,0))),""))</f>
        <v/>
      </c>
      <c r="AY418" s="82" t="str">
        <f ca="1">IF(    MAX(OFFSET(AP418,0,0,MATCH("-",AP418:AP$638,0))) = 0,"",
IFERROR(MAX(OFFSET(AP418,0,0,MATCH("-",AP418:AP$638,0))),""))</f>
        <v/>
      </c>
      <c r="AZ418" s="82" t="str">
        <f ca="1">IF(    MAX(OFFSET(AQ418,0,0,MATCH("-",AQ418:AQ$638,0))) = 0,"",
IFERROR(MAX(OFFSET(AQ418,0,0,MATCH("-",AQ418:AQ$638,0))),""))</f>
        <v/>
      </c>
      <c r="BA418" s="82" t="str">
        <f ca="1">IF(    MAX(OFFSET(AR418,0,0,MATCH("-",AR418:AR$638,0))) = 0,"",
IFERROR(MAX(OFFSET(AR418,0,0,MATCH("-",AR418:AR$638,0))),""))</f>
        <v/>
      </c>
      <c r="BB418" s="112">
        <f t="shared" ca="1" si="276"/>
        <v>-198</v>
      </c>
      <c r="BC418" s="111" t="str">
        <f t="shared" ca="1" si="277"/>
        <v>Radius</v>
      </c>
      <c r="BD418" s="112">
        <f t="shared" ca="1" si="278"/>
        <v>0</v>
      </c>
      <c r="BE418" s="111">
        <f t="shared" ca="1" si="279"/>
        <v>200</v>
      </c>
      <c r="BF418" s="113" t="e">
        <f t="shared" ca="1" si="280"/>
        <v>#VALUE!</v>
      </c>
      <c r="BG418" s="113" t="e">
        <f t="shared" ca="1" si="281"/>
        <v>#VALUE!</v>
      </c>
      <c r="BH418" s="112">
        <f t="shared" ca="1" si="282"/>
        <v>2000</v>
      </c>
      <c r="BI418" s="112">
        <f t="shared" ca="1" si="283"/>
        <v>200</v>
      </c>
      <c r="BJ418" s="157"/>
      <c r="BK418" s="157"/>
      <c r="BL418" s="158" t="str">
        <f>scriv!AI380</f>
        <v/>
      </c>
      <c r="BM418" s="157"/>
      <c r="BN418" s="157" t="str">
        <f t="shared" si="284"/>
        <v>node</v>
      </c>
      <c r="BO418" s="157"/>
      <c r="BP418" s="159">
        <f t="shared" ca="1" si="285"/>
        <v>0</v>
      </c>
      <c r="BQ418" s="159">
        <f t="shared" ca="1" si="286"/>
        <v>0</v>
      </c>
      <c r="BR418" s="159">
        <f t="shared" si="287"/>
        <v>1</v>
      </c>
      <c r="BS418" s="159" t="str">
        <f t="shared" si="288"/>
        <v>symbol</v>
      </c>
      <c r="BT418" s="157" t="str">
        <f ca="1">IF(scriv!V380&lt;&gt;"",scriv!V380,
IF(E418="",IFERROR(VLOOKUP(BL418,$AH$40:$BT$638,39,FALSE),$BT$36),
$BT$37))</f>
        <v>NodeSquare</v>
      </c>
      <c r="BU418" s="166">
        <f t="shared" ca="1" si="289"/>
        <v>2000</v>
      </c>
      <c r="BV418" s="166">
        <f t="shared" ca="1" si="290"/>
        <v>200</v>
      </c>
      <c r="BW418" s="166">
        <f t="shared" ca="1" si="291"/>
        <v>0</v>
      </c>
      <c r="BX418" s="166">
        <f t="shared" ca="1" si="292"/>
        <v>0</v>
      </c>
      <c r="BY418" s="180" t="str">
        <f t="shared" si="293"/>
        <v/>
      </c>
      <c r="BZ418" s="180" t="str">
        <f t="shared" si="294"/>
        <v/>
      </c>
      <c r="CA418" s="81" t="str">
        <f>IF(scriv!E380&lt;&gt;"",scriv!E380,"")</f>
        <v/>
      </c>
      <c r="CB418" s="82">
        <f t="shared" si="259"/>
        <v>0</v>
      </c>
      <c r="CC418" s="82">
        <f t="shared" si="295"/>
        <v>0</v>
      </c>
      <c r="CD418" s="82" t="str">
        <f t="shared" si="296"/>
        <v>-</v>
      </c>
      <c r="CE418" s="82" t="str">
        <f t="shared" si="297"/>
        <v>-</v>
      </c>
      <c r="CF418" s="82" t="str">
        <f t="shared" si="298"/>
        <v>-</v>
      </c>
      <c r="CG418" s="82" t="str">
        <f t="shared" si="299"/>
        <v>-</v>
      </c>
      <c r="CH418" s="82" t="str">
        <f t="shared" si="300"/>
        <v>-</v>
      </c>
      <c r="CI418" s="82" t="str">
        <f t="shared" si="301"/>
        <v>-</v>
      </c>
      <c r="CJ418" s="82" t="str">
        <f t="shared" si="302"/>
        <v>-</v>
      </c>
      <c r="CK418" s="82" t="str">
        <f t="shared" si="303"/>
        <v>-</v>
      </c>
    </row>
    <row r="419" spans="1:89" s="82" customFormat="1" ht="18" customHeight="1">
      <c r="A419" s="81" t="str">
        <f>scriv!AH381</f>
        <v/>
      </c>
      <c r="B419" s="81" t="str">
        <f>IF(scriv!D381&lt;&gt;"",scriv!D381,"")</f>
        <v/>
      </c>
      <c r="C419" s="81" t="str">
        <f>IF( scriv!AL381&lt;&gt;"", IF(D419&lt;&gt;"","connection ","")&amp;scriv!AL381,IF(D419&lt;&gt;"","connection",""))</f>
        <v/>
      </c>
      <c r="D419" s="82" t="str">
        <f>scriv!AJ381</f>
        <v/>
      </c>
      <c r="E419" s="82" t="str">
        <f>scriv!AK381</f>
        <v/>
      </c>
      <c r="F419" s="156">
        <f>ROW()</f>
        <v>419</v>
      </c>
      <c r="I419" s="81" t="str">
        <f>IF(scriv!AA381&lt;&gt;"",scriv!AA381,J419)</f>
        <v/>
      </c>
      <c r="J419" s="81" t="str">
        <f>IF(scriv!AB381&lt;&gt;"",scriv!AB381,"")</f>
        <v/>
      </c>
      <c r="K419" s="82" t="str">
        <f t="shared" si="260"/>
        <v>none</v>
      </c>
      <c r="L419" s="82" t="str">
        <f t="shared" si="261"/>
        <v>+++&amp;speakTT=</v>
      </c>
      <c r="M419" s="82" t="str">
        <f t="shared" si="258"/>
        <v>OpenClose</v>
      </c>
      <c r="N419" s="82" t="str">
        <f t="shared" si="262"/>
        <v/>
      </c>
      <c r="O419" s="119" t="str">
        <f t="shared" si="263"/>
        <v/>
      </c>
      <c r="P419" s="81" t="str">
        <f>IF(scriv!I381&lt;&gt;"",scriv!I381,"")</f>
        <v/>
      </c>
      <c r="Q419" s="81" t="str">
        <f>IF(scriv!J381&lt;&gt;"",scriv!J381,"")</f>
        <v/>
      </c>
      <c r="R419" s="81">
        <f>IF(scriv!K381&lt;&gt;"",scriv!K381,
IF(I419&lt;&gt;"",1,$R$36))</f>
        <v>0</v>
      </c>
      <c r="S419" s="81" t="str">
        <f>IF(scriv!L381&lt;&gt;"",scriv!L381,
IF(scriv!AB381&lt;&gt;"",$S$36,"none"))</f>
        <v>none</v>
      </c>
      <c r="T419" s="81" t="str">
        <f>IF(scriv!Q381&lt;&gt;"",scriv!Q381,"")</f>
        <v/>
      </c>
      <c r="U419" s="81" t="str">
        <f>IF(scriv!R381&lt;&gt;"",scriv!R381,"")</f>
        <v/>
      </c>
      <c r="V419" s="81" t="str">
        <f>IF(scriv!S381&lt;&gt;"",scriv!S381,"")</f>
        <v/>
      </c>
      <c r="W419" s="81" t="str">
        <f>IF(scriv!T381&lt;&gt;"",scriv!T381,"")</f>
        <v/>
      </c>
      <c r="X419" s="81" t="str">
        <f>IF($E419="",
( IF(scriv!AD381&lt;&gt;"", LEFT( scriv!AD381, FIND(",",scriv!AD381)-1) &amp; "=" &amp; $AH419 &amp; RIGHT( scriv!AD381, LEN(scriv!AD381) + 1 - FIND(",",scriv!AD381)),
  IF($X$36&lt;&gt;"",LEFT( X$36, FIND(",",X$36)-1) &amp; "=" &amp; $AH419 &amp; RIGHT( X$36, LEN(X$36) + 1 - FIND(",",X$36)),""))),
IF(scriv!M381&lt;&gt;"", LEFT( scriv!M381, FIND(",",scriv!M381)-1) &amp; "=" &amp; $AH419 &amp; RIGHT( scriv!M381, LEN(scriv!M381) + 1 - FIND(",",scriv!M381)),
LEFT( X$37, FIND(",",X$37)-1) &amp; "=" &amp; $AH419 &amp; RIGHT( X$37, LEN(X$37) + 1 - FIND(",",X$37))))</f>
        <v>fadeOn=,0.6</v>
      </c>
      <c r="Y419" s="81" t="str">
        <f>IF($E419="",
( IF(scriv!AE381&lt;&gt;"", LEFT( scriv!AE381, FIND(",",scriv!AE381)-1) &amp; "=" &amp; $AH419 &amp; RIGHT( scriv!AE381, LEN(scriv!AE381) + 1 - FIND(",",scriv!AE381)),
  IF($Y$36&lt;&gt;"",LEFT( Y$36, FIND(",",Y$36)-1) &amp; "=" &amp; $AH419 &amp; RIGHT( Y$36, LEN(Y$36) + 1 - FIND(",",Y$36)),""))),
IF(scriv!N381&lt;&gt;"", LEFT( scriv!N381, FIND(",",scriv!N381)-1) &amp; "=" &amp; $AH419 &amp; RIGHT( scriv!N381, LEN(scriv!N381) + 1 - FIND(",",scriv!N381)),
LEFT( Y$37, FIND(",",Y$37)-1) &amp; "=" &amp; $AH419 &amp; RIGHT( Y$37, LEN(Y$37) + 1 - FIND(",",Y$37))))</f>
        <v>fadeOff=,0.6</v>
      </c>
      <c r="Z419" s="81" t="str">
        <f>IF($E419="",
( IF(scriv!AF381&lt;&gt;"", LEFT( scriv!AF381, FIND(",",scriv!AF381)-1) &amp; "=" &amp; $AH419 &amp; RIGHT( scriv!AF381, LEN(scriv!AF381) + 1 - FIND(",",scriv!AF381)),
  IF($Z$36&lt;&gt;"",LEFT( Z$36, FIND(",",Z$36)-1) &amp; "=" &amp; $AH419 &amp; RIGHT( Z$36, LEN(Z$36) + 1 - FIND(",",Z$36)),""))),
IF(scriv!O381&lt;&gt;"", LEFT( scriv!O381, FIND(",",scriv!O381)-1) &amp; "=" &amp; $AH419 &amp; RIGHT( scriv!O381, LEN(scriv!O381) + 1 - FIND(",",scriv!O381)),
LEFT( Z$37, FIND(",",Z$37)-1) &amp; "=" &amp; $AH419 &amp; RIGHT( Z$37, LEN(Z$37) + 1 - FIND(",",Z$37))))</f>
        <v>drawOpen=,1.2</v>
      </c>
      <c r="AA419" s="81" t="str">
        <f>IF($E419="",
( IF(scriv!AG381&lt;&gt;"", LEFT( scriv!AG381, FIND(",",scriv!AG381)-1) &amp; "=" &amp; $AH419 &amp; RIGHT( scriv!AG381, LEN(scriv!AG381) + 1 - FIND(",",scriv!AG381)),
  IF($AA$36&lt;&gt;"",LEFT( AA$36, FIND(",",AA$36)-1) &amp; "=" &amp; $AH419 &amp; RIGHT( AA$36, LEN(AA$36) + 1 - FIND(",",AA$36)),""))),
IF(scriv!P381&lt;&gt;"", LEFT( scriv!P381, FIND(",",scriv!P381)-1) &amp; "=" &amp; $AH419 &amp; RIGHT( scriv!P381, LEN(scriv!P381) + 1 - FIND(",",scriv!P381)),
LEFT( AA$37, FIND(",",AA$37)-1) &amp; "=" &amp; $AH419 &amp; RIGHT( AA$37, LEN(AA$37) + 1 - FIND(",",AA$37))))</f>
        <v>drawClose=,1.2</v>
      </c>
      <c r="AB419" s="167" t="str">
        <f t="shared" si="257"/>
        <v>noTitle</v>
      </c>
      <c r="AC419" s="167"/>
      <c r="AD419" s="45"/>
      <c r="AE419" s="168"/>
      <c r="AF419" s="169">
        <f>IF(D419="",scriv!B381,"")</f>
        <v>0</v>
      </c>
      <c r="AG419" s="170" t="str">
        <f t="shared" si="264"/>
        <v/>
      </c>
      <c r="AH419" s="169" t="str">
        <f t="shared" si="265"/>
        <v/>
      </c>
      <c r="AI419" s="169" t="str">
        <f t="shared" si="266"/>
        <v/>
      </c>
      <c r="AJ419" s="86">
        <f>ROUNDDOWN( (LEN(scriv!B381)+1) / 2, 0 )</f>
        <v>0</v>
      </c>
      <c r="AK419" s="82">
        <f t="shared" si="267"/>
        <v>0</v>
      </c>
      <c r="AL419" s="82" t="str">
        <f t="shared" si="268"/>
        <v>-</v>
      </c>
      <c r="AM419" s="82" t="str">
        <f t="shared" si="269"/>
        <v>-</v>
      </c>
      <c r="AN419" s="82" t="str">
        <f t="shared" si="270"/>
        <v>-</v>
      </c>
      <c r="AO419" s="82" t="str">
        <f t="shared" si="271"/>
        <v>-</v>
      </c>
      <c r="AP419" s="82" t="str">
        <f t="shared" si="272"/>
        <v>-</v>
      </c>
      <c r="AQ419" s="82" t="str">
        <f t="shared" si="273"/>
        <v>-</v>
      </c>
      <c r="AR419" s="82" t="str">
        <f t="shared" si="274"/>
        <v>-</v>
      </c>
      <c r="AT419" s="82">
        <f t="shared" si="275"/>
        <v>10</v>
      </c>
      <c r="AU419" s="82" t="str">
        <f ca="1">IF(    MAX(OFFSET(AL419,0,0,MATCH("-",AL419:AL$638,0))) = 0,"",
IFERROR(MAX(OFFSET(AL419,0,0,MATCH("-",AL419:AL$638,0))),""))</f>
        <v/>
      </c>
      <c r="AV419" s="82" t="str">
        <f ca="1">IF(    MAX(OFFSET(AM419,0,0,MATCH("-",AM419:AM$638,0))) = 0,"",
IFERROR(MAX(OFFSET(AM419,0,0,MATCH("-",AM419:AM$638,0))),""))</f>
        <v/>
      </c>
      <c r="AW419" s="82" t="str">
        <f ca="1">IF(    MAX(OFFSET(AN419,0,0,MATCH("-",AN419:AN$638,0))) = 0,"",
IFERROR(MAX(OFFSET(AN419,0,0,MATCH("-",AN419:AN$638,0))),""))</f>
        <v/>
      </c>
      <c r="AX419" s="82" t="str">
        <f ca="1">IF(    MAX(OFFSET(AO419,0,0,MATCH("-",AO419:AO$638,0))) = 0,"",
IFERROR(MAX(OFFSET(AO419,0,0,MATCH("-",AO419:AO$638,0))),""))</f>
        <v/>
      </c>
      <c r="AY419" s="82" t="str">
        <f ca="1">IF(    MAX(OFFSET(AP419,0,0,MATCH("-",AP419:AP$638,0))) = 0,"",
IFERROR(MAX(OFFSET(AP419,0,0,MATCH("-",AP419:AP$638,0))),""))</f>
        <v/>
      </c>
      <c r="AZ419" s="82" t="str">
        <f ca="1">IF(    MAX(OFFSET(AQ419,0,0,MATCH("-",AQ419:AQ$638,0))) = 0,"",
IFERROR(MAX(OFFSET(AQ419,0,0,MATCH("-",AQ419:AQ$638,0))),""))</f>
        <v/>
      </c>
      <c r="BA419" s="82" t="str">
        <f ca="1">IF(    MAX(OFFSET(AR419,0,0,MATCH("-",AR419:AR$638,0))) = 0,"",
IFERROR(MAX(OFFSET(AR419,0,0,MATCH("-",AR419:AR$638,0))),""))</f>
        <v/>
      </c>
      <c r="BB419" s="112">
        <f t="shared" ca="1" si="276"/>
        <v>-198</v>
      </c>
      <c r="BC419" s="111" t="str">
        <f t="shared" ca="1" si="277"/>
        <v>Radius</v>
      </c>
      <c r="BD419" s="112">
        <f t="shared" ca="1" si="278"/>
        <v>0</v>
      </c>
      <c r="BE419" s="111">
        <f t="shared" ca="1" si="279"/>
        <v>200</v>
      </c>
      <c r="BF419" s="113" t="e">
        <f t="shared" ca="1" si="280"/>
        <v>#VALUE!</v>
      </c>
      <c r="BG419" s="113" t="e">
        <f t="shared" ca="1" si="281"/>
        <v>#VALUE!</v>
      </c>
      <c r="BH419" s="112">
        <f t="shared" ca="1" si="282"/>
        <v>2000</v>
      </c>
      <c r="BI419" s="112">
        <f t="shared" ca="1" si="283"/>
        <v>200</v>
      </c>
      <c r="BJ419" s="157"/>
      <c r="BK419" s="157"/>
      <c r="BL419" s="158" t="str">
        <f>scriv!AI381</f>
        <v/>
      </c>
      <c r="BM419" s="157"/>
      <c r="BN419" s="157" t="str">
        <f t="shared" si="284"/>
        <v>node</v>
      </c>
      <c r="BO419" s="157"/>
      <c r="BP419" s="159">
        <f t="shared" ca="1" si="285"/>
        <v>0</v>
      </c>
      <c r="BQ419" s="159">
        <f t="shared" ca="1" si="286"/>
        <v>0</v>
      </c>
      <c r="BR419" s="159">
        <f t="shared" si="287"/>
        <v>1</v>
      </c>
      <c r="BS419" s="159" t="str">
        <f t="shared" si="288"/>
        <v>symbol</v>
      </c>
      <c r="BT419" s="157" t="str">
        <f ca="1">IF(scriv!V381&lt;&gt;"",scriv!V381,
IF(E419="",IFERROR(VLOOKUP(BL419,$AH$40:$BT$638,39,FALSE),$BT$36),
$BT$37))</f>
        <v>NodeSquare</v>
      </c>
      <c r="BU419" s="166">
        <f t="shared" ca="1" si="289"/>
        <v>2000</v>
      </c>
      <c r="BV419" s="166">
        <f t="shared" ca="1" si="290"/>
        <v>200</v>
      </c>
      <c r="BW419" s="166">
        <f t="shared" ca="1" si="291"/>
        <v>0</v>
      </c>
      <c r="BX419" s="166">
        <f t="shared" ca="1" si="292"/>
        <v>0</v>
      </c>
      <c r="BY419" s="180" t="str">
        <f t="shared" si="293"/>
        <v/>
      </c>
      <c r="BZ419" s="180" t="str">
        <f t="shared" si="294"/>
        <v/>
      </c>
      <c r="CA419" s="81" t="str">
        <f>IF(scriv!E381&lt;&gt;"",scriv!E381,"")</f>
        <v/>
      </c>
      <c r="CB419" s="82">
        <f t="shared" si="259"/>
        <v>0</v>
      </c>
      <c r="CC419" s="82">
        <f t="shared" si="295"/>
        <v>0</v>
      </c>
      <c r="CD419" s="82" t="str">
        <f t="shared" si="296"/>
        <v>-</v>
      </c>
      <c r="CE419" s="82" t="str">
        <f t="shared" si="297"/>
        <v>-</v>
      </c>
      <c r="CF419" s="82" t="str">
        <f t="shared" si="298"/>
        <v>-</v>
      </c>
      <c r="CG419" s="82" t="str">
        <f t="shared" si="299"/>
        <v>-</v>
      </c>
      <c r="CH419" s="82" t="str">
        <f t="shared" si="300"/>
        <v>-</v>
      </c>
      <c r="CI419" s="82" t="str">
        <f t="shared" si="301"/>
        <v>-</v>
      </c>
      <c r="CJ419" s="82" t="str">
        <f t="shared" si="302"/>
        <v>-</v>
      </c>
      <c r="CK419" s="82" t="str">
        <f t="shared" si="303"/>
        <v>-</v>
      </c>
    </row>
    <row r="420" spans="1:89" s="82" customFormat="1" ht="18" customHeight="1">
      <c r="A420" s="81" t="str">
        <f>scriv!AH382</f>
        <v/>
      </c>
      <c r="B420" s="81" t="str">
        <f>IF(scriv!D382&lt;&gt;"",scriv!D382,"")</f>
        <v/>
      </c>
      <c r="C420" s="81" t="str">
        <f>IF( scriv!AL382&lt;&gt;"", IF(D420&lt;&gt;"","connection ","")&amp;scriv!AL382,IF(D420&lt;&gt;"","connection",""))</f>
        <v/>
      </c>
      <c r="D420" s="82" t="str">
        <f>scriv!AJ382</f>
        <v/>
      </c>
      <c r="E420" s="82" t="str">
        <f>scriv!AK382</f>
        <v/>
      </c>
      <c r="F420" s="156">
        <f>ROW()</f>
        <v>420</v>
      </c>
      <c r="I420" s="81" t="str">
        <f>IF(scriv!AA382&lt;&gt;"",scriv!AA382,J420)</f>
        <v/>
      </c>
      <c r="J420" s="81" t="str">
        <f>IF(scriv!AB382&lt;&gt;"",scriv!AB382,"")</f>
        <v/>
      </c>
      <c r="K420" s="82" t="str">
        <f t="shared" si="260"/>
        <v>none</v>
      </c>
      <c r="L420" s="82" t="str">
        <f t="shared" si="261"/>
        <v>+++&amp;speakTT=</v>
      </c>
      <c r="M420" s="82" t="str">
        <f t="shared" si="258"/>
        <v>OpenClose</v>
      </c>
      <c r="N420" s="82" t="str">
        <f t="shared" si="262"/>
        <v/>
      </c>
      <c r="O420" s="119" t="str">
        <f t="shared" si="263"/>
        <v/>
      </c>
      <c r="P420" s="81" t="str">
        <f>IF(scriv!I382&lt;&gt;"",scriv!I382,"")</f>
        <v/>
      </c>
      <c r="Q420" s="81" t="str">
        <f>IF(scriv!J382&lt;&gt;"",scriv!J382,"")</f>
        <v/>
      </c>
      <c r="R420" s="81">
        <f>IF(scriv!K382&lt;&gt;"",scriv!K382,
IF(I420&lt;&gt;"",1,$R$36))</f>
        <v>0</v>
      </c>
      <c r="S420" s="81" t="str">
        <f>IF(scriv!L382&lt;&gt;"",scriv!L382,
IF(scriv!AB382&lt;&gt;"",$S$36,"none"))</f>
        <v>none</v>
      </c>
      <c r="T420" s="81" t="str">
        <f>IF(scriv!Q382&lt;&gt;"",scriv!Q382,"")</f>
        <v/>
      </c>
      <c r="U420" s="81" t="str">
        <f>IF(scriv!R382&lt;&gt;"",scriv!R382,"")</f>
        <v/>
      </c>
      <c r="V420" s="81" t="str">
        <f>IF(scriv!S382&lt;&gt;"",scriv!S382,"")</f>
        <v/>
      </c>
      <c r="W420" s="81" t="str">
        <f>IF(scriv!T382&lt;&gt;"",scriv!T382,"")</f>
        <v/>
      </c>
      <c r="X420" s="81" t="str">
        <f>IF($E420="",
( IF(scriv!AD382&lt;&gt;"", LEFT( scriv!AD382, FIND(",",scriv!AD382)-1) &amp; "=" &amp; $AH420 &amp; RIGHT( scriv!AD382, LEN(scriv!AD382) + 1 - FIND(",",scriv!AD382)),
  IF($X$36&lt;&gt;"",LEFT( X$36, FIND(",",X$36)-1) &amp; "=" &amp; $AH420 &amp; RIGHT( X$36, LEN(X$36) + 1 - FIND(",",X$36)),""))),
IF(scriv!M382&lt;&gt;"", LEFT( scriv!M382, FIND(",",scriv!M382)-1) &amp; "=" &amp; $AH420 &amp; RIGHT( scriv!M382, LEN(scriv!M382) + 1 - FIND(",",scriv!M382)),
LEFT( X$37, FIND(",",X$37)-1) &amp; "=" &amp; $AH420 &amp; RIGHT( X$37, LEN(X$37) + 1 - FIND(",",X$37))))</f>
        <v>fadeOn=,0.6</v>
      </c>
      <c r="Y420" s="81" t="str">
        <f>IF($E420="",
( IF(scriv!AE382&lt;&gt;"", LEFT( scriv!AE382, FIND(",",scriv!AE382)-1) &amp; "=" &amp; $AH420 &amp; RIGHT( scriv!AE382, LEN(scriv!AE382) + 1 - FIND(",",scriv!AE382)),
  IF($Y$36&lt;&gt;"",LEFT( Y$36, FIND(",",Y$36)-1) &amp; "=" &amp; $AH420 &amp; RIGHT( Y$36, LEN(Y$36) + 1 - FIND(",",Y$36)),""))),
IF(scriv!N382&lt;&gt;"", LEFT( scriv!N382, FIND(",",scriv!N382)-1) &amp; "=" &amp; $AH420 &amp; RIGHT( scriv!N382, LEN(scriv!N382) + 1 - FIND(",",scriv!N382)),
LEFT( Y$37, FIND(",",Y$37)-1) &amp; "=" &amp; $AH420 &amp; RIGHT( Y$37, LEN(Y$37) + 1 - FIND(",",Y$37))))</f>
        <v>fadeOff=,0.6</v>
      </c>
      <c r="Z420" s="81" t="str">
        <f>IF($E420="",
( IF(scriv!AF382&lt;&gt;"", LEFT( scriv!AF382, FIND(",",scriv!AF382)-1) &amp; "=" &amp; $AH420 &amp; RIGHT( scriv!AF382, LEN(scriv!AF382) + 1 - FIND(",",scriv!AF382)),
  IF($Z$36&lt;&gt;"",LEFT( Z$36, FIND(",",Z$36)-1) &amp; "=" &amp; $AH420 &amp; RIGHT( Z$36, LEN(Z$36) + 1 - FIND(",",Z$36)),""))),
IF(scriv!O382&lt;&gt;"", LEFT( scriv!O382, FIND(",",scriv!O382)-1) &amp; "=" &amp; $AH420 &amp; RIGHT( scriv!O382, LEN(scriv!O382) + 1 - FIND(",",scriv!O382)),
LEFT( Z$37, FIND(",",Z$37)-1) &amp; "=" &amp; $AH420 &amp; RIGHT( Z$37, LEN(Z$37) + 1 - FIND(",",Z$37))))</f>
        <v>drawOpen=,1.2</v>
      </c>
      <c r="AA420" s="81" t="str">
        <f>IF($E420="",
( IF(scriv!AG382&lt;&gt;"", LEFT( scriv!AG382, FIND(",",scriv!AG382)-1) &amp; "=" &amp; $AH420 &amp; RIGHT( scriv!AG382, LEN(scriv!AG382) + 1 - FIND(",",scriv!AG382)),
  IF($AA$36&lt;&gt;"",LEFT( AA$36, FIND(",",AA$36)-1) &amp; "=" &amp; $AH420 &amp; RIGHT( AA$36, LEN(AA$36) + 1 - FIND(",",AA$36)),""))),
IF(scriv!P382&lt;&gt;"", LEFT( scriv!P382, FIND(",",scriv!P382)-1) &amp; "=" &amp; $AH420 &amp; RIGHT( scriv!P382, LEN(scriv!P382) + 1 - FIND(",",scriv!P382)),
LEFT( AA$37, FIND(",",AA$37)-1) &amp; "=" &amp; $AH420 &amp; RIGHT( AA$37, LEN(AA$37) + 1 - FIND(",",AA$37))))</f>
        <v>drawClose=,1.2</v>
      </c>
      <c r="AB420" s="167" t="str">
        <f t="shared" si="257"/>
        <v>noTitle</v>
      </c>
      <c r="AC420" s="167"/>
      <c r="AD420" s="45"/>
      <c r="AE420" s="168"/>
      <c r="AF420" s="169">
        <f>IF(D420="",scriv!B382,"")</f>
        <v>0</v>
      </c>
      <c r="AG420" s="170" t="str">
        <f t="shared" si="264"/>
        <v/>
      </c>
      <c r="AH420" s="169" t="str">
        <f t="shared" si="265"/>
        <v/>
      </c>
      <c r="AI420" s="169" t="str">
        <f t="shared" si="266"/>
        <v/>
      </c>
      <c r="AJ420" s="86">
        <f>ROUNDDOWN( (LEN(scriv!B382)+1) / 2, 0 )</f>
        <v>0</v>
      </c>
      <c r="AK420" s="82">
        <f t="shared" si="267"/>
        <v>0</v>
      </c>
      <c r="AL420" s="82" t="str">
        <f t="shared" si="268"/>
        <v>-</v>
      </c>
      <c r="AM420" s="82" t="str">
        <f t="shared" si="269"/>
        <v>-</v>
      </c>
      <c r="AN420" s="82" t="str">
        <f t="shared" si="270"/>
        <v>-</v>
      </c>
      <c r="AO420" s="82" t="str">
        <f t="shared" si="271"/>
        <v>-</v>
      </c>
      <c r="AP420" s="82" t="str">
        <f t="shared" si="272"/>
        <v>-</v>
      </c>
      <c r="AQ420" s="82" t="str">
        <f t="shared" si="273"/>
        <v>-</v>
      </c>
      <c r="AR420" s="82" t="str">
        <f t="shared" si="274"/>
        <v>-</v>
      </c>
      <c r="AT420" s="82">
        <f t="shared" si="275"/>
        <v>10</v>
      </c>
      <c r="AU420" s="82" t="str">
        <f ca="1">IF(    MAX(OFFSET(AL420,0,0,MATCH("-",AL420:AL$638,0))) = 0,"",
IFERROR(MAX(OFFSET(AL420,0,0,MATCH("-",AL420:AL$638,0))),""))</f>
        <v/>
      </c>
      <c r="AV420" s="82" t="str">
        <f ca="1">IF(    MAX(OFFSET(AM420,0,0,MATCH("-",AM420:AM$638,0))) = 0,"",
IFERROR(MAX(OFFSET(AM420,0,0,MATCH("-",AM420:AM$638,0))),""))</f>
        <v/>
      </c>
      <c r="AW420" s="82" t="str">
        <f ca="1">IF(    MAX(OFFSET(AN420,0,0,MATCH("-",AN420:AN$638,0))) = 0,"",
IFERROR(MAX(OFFSET(AN420,0,0,MATCH("-",AN420:AN$638,0))),""))</f>
        <v/>
      </c>
      <c r="AX420" s="82" t="str">
        <f ca="1">IF(    MAX(OFFSET(AO420,0,0,MATCH("-",AO420:AO$638,0))) = 0,"",
IFERROR(MAX(OFFSET(AO420,0,0,MATCH("-",AO420:AO$638,0))),""))</f>
        <v/>
      </c>
      <c r="AY420" s="82" t="str">
        <f ca="1">IF(    MAX(OFFSET(AP420,0,0,MATCH("-",AP420:AP$638,0))) = 0,"",
IFERROR(MAX(OFFSET(AP420,0,0,MATCH("-",AP420:AP$638,0))),""))</f>
        <v/>
      </c>
      <c r="AZ420" s="82" t="str">
        <f ca="1">IF(    MAX(OFFSET(AQ420,0,0,MATCH("-",AQ420:AQ$638,0))) = 0,"",
IFERROR(MAX(OFFSET(AQ420,0,0,MATCH("-",AQ420:AQ$638,0))),""))</f>
        <v/>
      </c>
      <c r="BA420" s="82" t="str">
        <f ca="1">IF(    MAX(OFFSET(AR420,0,0,MATCH("-",AR420:AR$638,0))) = 0,"",
IFERROR(MAX(OFFSET(AR420,0,0,MATCH("-",AR420:AR$638,0))),""))</f>
        <v/>
      </c>
      <c r="BB420" s="112">
        <f t="shared" ca="1" si="276"/>
        <v>-198</v>
      </c>
      <c r="BC420" s="111" t="str">
        <f t="shared" ca="1" si="277"/>
        <v>Radius</v>
      </c>
      <c r="BD420" s="112">
        <f t="shared" ca="1" si="278"/>
        <v>0</v>
      </c>
      <c r="BE420" s="111">
        <f t="shared" ca="1" si="279"/>
        <v>200</v>
      </c>
      <c r="BF420" s="113" t="e">
        <f t="shared" ca="1" si="280"/>
        <v>#VALUE!</v>
      </c>
      <c r="BG420" s="113" t="e">
        <f t="shared" ca="1" si="281"/>
        <v>#VALUE!</v>
      </c>
      <c r="BH420" s="112">
        <f t="shared" ca="1" si="282"/>
        <v>2000</v>
      </c>
      <c r="BI420" s="112">
        <f t="shared" ca="1" si="283"/>
        <v>200</v>
      </c>
      <c r="BJ420" s="157"/>
      <c r="BK420" s="157"/>
      <c r="BL420" s="158" t="str">
        <f>scriv!AI382</f>
        <v/>
      </c>
      <c r="BM420" s="157"/>
      <c r="BN420" s="157" t="str">
        <f t="shared" si="284"/>
        <v>node</v>
      </c>
      <c r="BO420" s="157"/>
      <c r="BP420" s="159">
        <f t="shared" ca="1" si="285"/>
        <v>0</v>
      </c>
      <c r="BQ420" s="159">
        <f t="shared" ca="1" si="286"/>
        <v>0</v>
      </c>
      <c r="BR420" s="159">
        <f t="shared" si="287"/>
        <v>1</v>
      </c>
      <c r="BS420" s="159" t="str">
        <f t="shared" si="288"/>
        <v>symbol</v>
      </c>
      <c r="BT420" s="157" t="str">
        <f ca="1">IF(scriv!V382&lt;&gt;"",scriv!V382,
IF(E420="",IFERROR(VLOOKUP(BL420,$AH$40:$BT$638,39,FALSE),$BT$36),
$BT$37))</f>
        <v>NodeSquare</v>
      </c>
      <c r="BU420" s="166">
        <f t="shared" ca="1" si="289"/>
        <v>2000</v>
      </c>
      <c r="BV420" s="166">
        <f t="shared" ca="1" si="290"/>
        <v>200</v>
      </c>
      <c r="BW420" s="166">
        <f t="shared" ca="1" si="291"/>
        <v>0</v>
      </c>
      <c r="BX420" s="166">
        <f t="shared" ca="1" si="292"/>
        <v>0</v>
      </c>
      <c r="BY420" s="180" t="str">
        <f t="shared" si="293"/>
        <v/>
      </c>
      <c r="BZ420" s="180" t="str">
        <f t="shared" si="294"/>
        <v/>
      </c>
      <c r="CA420" s="81" t="str">
        <f>IF(scriv!E382&lt;&gt;"",scriv!E382,"")</f>
        <v/>
      </c>
      <c r="CB420" s="82">
        <f t="shared" si="259"/>
        <v>0</v>
      </c>
      <c r="CC420" s="82">
        <f t="shared" si="295"/>
        <v>0</v>
      </c>
      <c r="CD420" s="82" t="str">
        <f t="shared" si="296"/>
        <v>-</v>
      </c>
      <c r="CE420" s="82" t="str">
        <f t="shared" si="297"/>
        <v>-</v>
      </c>
      <c r="CF420" s="82" t="str">
        <f t="shared" si="298"/>
        <v>-</v>
      </c>
      <c r="CG420" s="82" t="str">
        <f t="shared" si="299"/>
        <v>-</v>
      </c>
      <c r="CH420" s="82" t="str">
        <f t="shared" si="300"/>
        <v>-</v>
      </c>
      <c r="CI420" s="82" t="str">
        <f t="shared" si="301"/>
        <v>-</v>
      </c>
      <c r="CJ420" s="82" t="str">
        <f t="shared" si="302"/>
        <v>-</v>
      </c>
      <c r="CK420" s="82" t="str">
        <f t="shared" si="303"/>
        <v>-</v>
      </c>
    </row>
    <row r="421" spans="1:89" s="82" customFormat="1" ht="18" customHeight="1">
      <c r="A421" s="81" t="str">
        <f>scriv!AH383</f>
        <v/>
      </c>
      <c r="B421" s="81" t="str">
        <f>IF(scriv!D383&lt;&gt;"",scriv!D383,"")</f>
        <v/>
      </c>
      <c r="C421" s="81" t="str">
        <f>IF( scriv!AL383&lt;&gt;"", IF(D421&lt;&gt;"","connection ","")&amp;scriv!AL383,IF(D421&lt;&gt;"","connection",""))</f>
        <v/>
      </c>
      <c r="D421" s="82" t="str">
        <f>scriv!AJ383</f>
        <v/>
      </c>
      <c r="E421" s="82" t="str">
        <f>scriv!AK383</f>
        <v/>
      </c>
      <c r="F421" s="156">
        <f>ROW()</f>
        <v>421</v>
      </c>
      <c r="I421" s="81" t="str">
        <f>IF(scriv!AA383&lt;&gt;"",scriv!AA383,J421)</f>
        <v/>
      </c>
      <c r="J421" s="81" t="str">
        <f>IF(scriv!AB383&lt;&gt;"",scriv!AB383,"")</f>
        <v/>
      </c>
      <c r="K421" s="82" t="str">
        <f t="shared" si="260"/>
        <v>none</v>
      </c>
      <c r="L421" s="82" t="str">
        <f t="shared" si="261"/>
        <v>+++&amp;speakTT=</v>
      </c>
      <c r="M421" s="82" t="str">
        <f t="shared" si="258"/>
        <v>OpenClose</v>
      </c>
      <c r="N421" s="82" t="str">
        <f t="shared" si="262"/>
        <v/>
      </c>
      <c r="O421" s="119" t="str">
        <f t="shared" si="263"/>
        <v/>
      </c>
      <c r="P421" s="81" t="str">
        <f>IF(scriv!I383&lt;&gt;"",scriv!I383,"")</f>
        <v/>
      </c>
      <c r="Q421" s="81" t="str">
        <f>IF(scriv!J383&lt;&gt;"",scriv!J383,"")</f>
        <v/>
      </c>
      <c r="R421" s="81">
        <f>IF(scriv!K383&lt;&gt;"",scriv!K383,
IF(I421&lt;&gt;"",1,$R$36))</f>
        <v>0</v>
      </c>
      <c r="S421" s="81" t="str">
        <f>IF(scriv!L383&lt;&gt;"",scriv!L383,
IF(scriv!AB383&lt;&gt;"",$S$36,"none"))</f>
        <v>none</v>
      </c>
      <c r="T421" s="81" t="str">
        <f>IF(scriv!Q383&lt;&gt;"",scriv!Q383,"")</f>
        <v/>
      </c>
      <c r="U421" s="81" t="str">
        <f>IF(scriv!R383&lt;&gt;"",scriv!R383,"")</f>
        <v/>
      </c>
      <c r="V421" s="81" t="str">
        <f>IF(scriv!S383&lt;&gt;"",scriv!S383,"")</f>
        <v/>
      </c>
      <c r="W421" s="81" t="str">
        <f>IF(scriv!T383&lt;&gt;"",scriv!T383,"")</f>
        <v/>
      </c>
      <c r="X421" s="81" t="str">
        <f>IF($E421="",
( IF(scriv!AD383&lt;&gt;"", LEFT( scriv!AD383, FIND(",",scriv!AD383)-1) &amp; "=" &amp; $AH421 &amp; RIGHT( scriv!AD383, LEN(scriv!AD383) + 1 - FIND(",",scriv!AD383)),
  IF($X$36&lt;&gt;"",LEFT( X$36, FIND(",",X$36)-1) &amp; "=" &amp; $AH421 &amp; RIGHT( X$36, LEN(X$36) + 1 - FIND(",",X$36)),""))),
IF(scriv!M383&lt;&gt;"", LEFT( scriv!M383, FIND(",",scriv!M383)-1) &amp; "=" &amp; $AH421 &amp; RIGHT( scriv!M383, LEN(scriv!M383) + 1 - FIND(",",scriv!M383)),
LEFT( X$37, FIND(",",X$37)-1) &amp; "=" &amp; $AH421 &amp; RIGHT( X$37, LEN(X$37) + 1 - FIND(",",X$37))))</f>
        <v>fadeOn=,0.6</v>
      </c>
      <c r="Y421" s="81" t="str">
        <f>IF($E421="",
( IF(scriv!AE383&lt;&gt;"", LEFT( scriv!AE383, FIND(",",scriv!AE383)-1) &amp; "=" &amp; $AH421 &amp; RIGHT( scriv!AE383, LEN(scriv!AE383) + 1 - FIND(",",scriv!AE383)),
  IF($Y$36&lt;&gt;"",LEFT( Y$36, FIND(",",Y$36)-1) &amp; "=" &amp; $AH421 &amp; RIGHT( Y$36, LEN(Y$36) + 1 - FIND(",",Y$36)),""))),
IF(scriv!N383&lt;&gt;"", LEFT( scriv!N383, FIND(",",scriv!N383)-1) &amp; "=" &amp; $AH421 &amp; RIGHT( scriv!N383, LEN(scriv!N383) + 1 - FIND(",",scriv!N383)),
LEFT( Y$37, FIND(",",Y$37)-1) &amp; "=" &amp; $AH421 &amp; RIGHT( Y$37, LEN(Y$37) + 1 - FIND(",",Y$37))))</f>
        <v>fadeOff=,0.6</v>
      </c>
      <c r="Z421" s="81" t="str">
        <f>IF($E421="",
( IF(scriv!AF383&lt;&gt;"", LEFT( scriv!AF383, FIND(",",scriv!AF383)-1) &amp; "=" &amp; $AH421 &amp; RIGHT( scriv!AF383, LEN(scriv!AF383) + 1 - FIND(",",scriv!AF383)),
  IF($Z$36&lt;&gt;"",LEFT( Z$36, FIND(",",Z$36)-1) &amp; "=" &amp; $AH421 &amp; RIGHT( Z$36, LEN(Z$36) + 1 - FIND(",",Z$36)),""))),
IF(scriv!O383&lt;&gt;"", LEFT( scriv!O383, FIND(",",scriv!O383)-1) &amp; "=" &amp; $AH421 &amp; RIGHT( scriv!O383, LEN(scriv!O383) + 1 - FIND(",",scriv!O383)),
LEFT( Z$37, FIND(",",Z$37)-1) &amp; "=" &amp; $AH421 &amp; RIGHT( Z$37, LEN(Z$37) + 1 - FIND(",",Z$37))))</f>
        <v>drawOpen=,1.2</v>
      </c>
      <c r="AA421" s="81" t="str">
        <f>IF($E421="",
( IF(scriv!AG383&lt;&gt;"", LEFT( scriv!AG383, FIND(",",scriv!AG383)-1) &amp; "=" &amp; $AH421 &amp; RIGHT( scriv!AG383, LEN(scriv!AG383) + 1 - FIND(",",scriv!AG383)),
  IF($AA$36&lt;&gt;"",LEFT( AA$36, FIND(",",AA$36)-1) &amp; "=" &amp; $AH421 &amp; RIGHT( AA$36, LEN(AA$36) + 1 - FIND(",",AA$36)),""))),
IF(scriv!P383&lt;&gt;"", LEFT( scriv!P383, FIND(",",scriv!P383)-1) &amp; "=" &amp; $AH421 &amp; RIGHT( scriv!P383, LEN(scriv!P383) + 1 - FIND(",",scriv!P383)),
LEFT( AA$37, FIND(",",AA$37)-1) &amp; "=" &amp; $AH421 &amp; RIGHT( AA$37, LEN(AA$37) + 1 - FIND(",",AA$37))))</f>
        <v>drawClose=,1.2</v>
      </c>
      <c r="AB421" s="167" t="str">
        <f t="shared" si="257"/>
        <v>noTitle</v>
      </c>
      <c r="AC421" s="167"/>
      <c r="AD421" s="45"/>
      <c r="AE421" s="168"/>
      <c r="AF421" s="169">
        <f>IF(D421="",scriv!B383,"")</f>
        <v>0</v>
      </c>
      <c r="AG421" s="170" t="str">
        <f t="shared" si="264"/>
        <v/>
      </c>
      <c r="AH421" s="169" t="str">
        <f t="shared" si="265"/>
        <v/>
      </c>
      <c r="AI421" s="169" t="str">
        <f t="shared" si="266"/>
        <v/>
      </c>
      <c r="AJ421" s="86">
        <f>ROUNDDOWN( (LEN(scriv!B383)+1) / 2, 0 )</f>
        <v>0</v>
      </c>
      <c r="AK421" s="82">
        <f t="shared" si="267"/>
        <v>0</v>
      </c>
      <c r="AL421" s="82" t="str">
        <f t="shared" si="268"/>
        <v>-</v>
      </c>
      <c r="AM421" s="82" t="str">
        <f t="shared" si="269"/>
        <v>-</v>
      </c>
      <c r="AN421" s="82" t="str">
        <f t="shared" si="270"/>
        <v>-</v>
      </c>
      <c r="AO421" s="82" t="str">
        <f t="shared" si="271"/>
        <v>-</v>
      </c>
      <c r="AP421" s="82" t="str">
        <f t="shared" si="272"/>
        <v>-</v>
      </c>
      <c r="AQ421" s="82" t="str">
        <f t="shared" si="273"/>
        <v>-</v>
      </c>
      <c r="AR421" s="82" t="str">
        <f t="shared" si="274"/>
        <v>-</v>
      </c>
      <c r="AT421" s="82">
        <f t="shared" si="275"/>
        <v>10</v>
      </c>
      <c r="AU421" s="82" t="str">
        <f ca="1">IF(    MAX(OFFSET(AL421,0,0,MATCH("-",AL421:AL$638,0))) = 0,"",
IFERROR(MAX(OFFSET(AL421,0,0,MATCH("-",AL421:AL$638,0))),""))</f>
        <v/>
      </c>
      <c r="AV421" s="82" t="str">
        <f ca="1">IF(    MAX(OFFSET(AM421,0,0,MATCH("-",AM421:AM$638,0))) = 0,"",
IFERROR(MAX(OFFSET(AM421,0,0,MATCH("-",AM421:AM$638,0))),""))</f>
        <v/>
      </c>
      <c r="AW421" s="82" t="str">
        <f ca="1">IF(    MAX(OFFSET(AN421,0,0,MATCH("-",AN421:AN$638,0))) = 0,"",
IFERROR(MAX(OFFSET(AN421,0,0,MATCH("-",AN421:AN$638,0))),""))</f>
        <v/>
      </c>
      <c r="AX421" s="82" t="str">
        <f ca="1">IF(    MAX(OFFSET(AO421,0,0,MATCH("-",AO421:AO$638,0))) = 0,"",
IFERROR(MAX(OFFSET(AO421,0,0,MATCH("-",AO421:AO$638,0))),""))</f>
        <v/>
      </c>
      <c r="AY421" s="82" t="str">
        <f ca="1">IF(    MAX(OFFSET(AP421,0,0,MATCH("-",AP421:AP$638,0))) = 0,"",
IFERROR(MAX(OFFSET(AP421,0,0,MATCH("-",AP421:AP$638,0))),""))</f>
        <v/>
      </c>
      <c r="AZ421" s="82" t="str">
        <f ca="1">IF(    MAX(OFFSET(AQ421,0,0,MATCH("-",AQ421:AQ$638,0))) = 0,"",
IFERROR(MAX(OFFSET(AQ421,0,0,MATCH("-",AQ421:AQ$638,0))),""))</f>
        <v/>
      </c>
      <c r="BA421" s="82" t="str">
        <f ca="1">IF(    MAX(OFFSET(AR421,0,0,MATCH("-",AR421:AR$638,0))) = 0,"",
IFERROR(MAX(OFFSET(AR421,0,0,MATCH("-",AR421:AR$638,0))),""))</f>
        <v/>
      </c>
      <c r="BB421" s="112">
        <f t="shared" ca="1" si="276"/>
        <v>-198</v>
      </c>
      <c r="BC421" s="111" t="str">
        <f t="shared" ca="1" si="277"/>
        <v>Radius</v>
      </c>
      <c r="BD421" s="112">
        <f t="shared" ca="1" si="278"/>
        <v>0</v>
      </c>
      <c r="BE421" s="111">
        <f t="shared" ca="1" si="279"/>
        <v>200</v>
      </c>
      <c r="BF421" s="113" t="e">
        <f t="shared" ca="1" si="280"/>
        <v>#VALUE!</v>
      </c>
      <c r="BG421" s="113" t="e">
        <f t="shared" ca="1" si="281"/>
        <v>#VALUE!</v>
      </c>
      <c r="BH421" s="112">
        <f t="shared" ca="1" si="282"/>
        <v>2000</v>
      </c>
      <c r="BI421" s="112">
        <f t="shared" ca="1" si="283"/>
        <v>200</v>
      </c>
      <c r="BJ421" s="157"/>
      <c r="BK421" s="157"/>
      <c r="BL421" s="158" t="str">
        <f>scriv!AI383</f>
        <v/>
      </c>
      <c r="BM421" s="157"/>
      <c r="BN421" s="157" t="str">
        <f t="shared" si="284"/>
        <v>node</v>
      </c>
      <c r="BO421" s="157"/>
      <c r="BP421" s="159">
        <f t="shared" ca="1" si="285"/>
        <v>0</v>
      </c>
      <c r="BQ421" s="159">
        <f t="shared" ca="1" si="286"/>
        <v>0</v>
      </c>
      <c r="BR421" s="159">
        <f t="shared" si="287"/>
        <v>1</v>
      </c>
      <c r="BS421" s="159" t="str">
        <f t="shared" si="288"/>
        <v>symbol</v>
      </c>
      <c r="BT421" s="157" t="str">
        <f ca="1">IF(scriv!V383&lt;&gt;"",scriv!V383,
IF(E421="",IFERROR(VLOOKUP(BL421,$AH$40:$BT$638,39,FALSE),$BT$36),
$BT$37))</f>
        <v>NodeSquare</v>
      </c>
      <c r="BU421" s="166">
        <f t="shared" ca="1" si="289"/>
        <v>2000</v>
      </c>
      <c r="BV421" s="166">
        <f t="shared" ca="1" si="290"/>
        <v>200</v>
      </c>
      <c r="BW421" s="166">
        <f t="shared" ca="1" si="291"/>
        <v>0</v>
      </c>
      <c r="BX421" s="166">
        <f t="shared" ca="1" si="292"/>
        <v>0</v>
      </c>
      <c r="BY421" s="180" t="str">
        <f t="shared" si="293"/>
        <v/>
      </c>
      <c r="BZ421" s="180" t="str">
        <f t="shared" si="294"/>
        <v/>
      </c>
      <c r="CA421" s="81" t="str">
        <f>IF(scriv!E383&lt;&gt;"",scriv!E383,"")</f>
        <v/>
      </c>
      <c r="CB421" s="82">
        <f t="shared" si="259"/>
        <v>0</v>
      </c>
      <c r="CC421" s="82">
        <f t="shared" si="295"/>
        <v>0</v>
      </c>
      <c r="CD421" s="82" t="str">
        <f t="shared" si="296"/>
        <v>-</v>
      </c>
      <c r="CE421" s="82" t="str">
        <f t="shared" si="297"/>
        <v>-</v>
      </c>
      <c r="CF421" s="82" t="str">
        <f t="shared" si="298"/>
        <v>-</v>
      </c>
      <c r="CG421" s="82" t="str">
        <f t="shared" si="299"/>
        <v>-</v>
      </c>
      <c r="CH421" s="82" t="str">
        <f t="shared" si="300"/>
        <v>-</v>
      </c>
      <c r="CI421" s="82" t="str">
        <f t="shared" si="301"/>
        <v>-</v>
      </c>
      <c r="CJ421" s="82" t="str">
        <f t="shared" si="302"/>
        <v>-</v>
      </c>
      <c r="CK421" s="82" t="str">
        <f t="shared" si="303"/>
        <v>-</v>
      </c>
    </row>
    <row r="422" spans="1:89" s="82" customFormat="1" ht="18" customHeight="1">
      <c r="A422" s="81" t="str">
        <f>scriv!AH384</f>
        <v/>
      </c>
      <c r="B422" s="81" t="str">
        <f>IF(scriv!D384&lt;&gt;"",scriv!D384,"")</f>
        <v/>
      </c>
      <c r="C422" s="81" t="str">
        <f>IF( scriv!AL384&lt;&gt;"", IF(D422&lt;&gt;"","connection ","")&amp;scriv!AL384,IF(D422&lt;&gt;"","connection",""))</f>
        <v/>
      </c>
      <c r="D422" s="82" t="str">
        <f>scriv!AJ384</f>
        <v/>
      </c>
      <c r="E422" s="82" t="str">
        <f>scriv!AK384</f>
        <v/>
      </c>
      <c r="F422" s="156">
        <f>ROW()</f>
        <v>422</v>
      </c>
      <c r="I422" s="81" t="str">
        <f>IF(scriv!AA384&lt;&gt;"",scriv!AA384,J422)</f>
        <v/>
      </c>
      <c r="J422" s="81" t="str">
        <f>IF(scriv!AB384&lt;&gt;"",scriv!AB384,"")</f>
        <v/>
      </c>
      <c r="K422" s="82" t="str">
        <f t="shared" si="260"/>
        <v>none</v>
      </c>
      <c r="L422" s="82" t="str">
        <f t="shared" si="261"/>
        <v>+++&amp;speakTT=</v>
      </c>
      <c r="M422" s="82" t="str">
        <f t="shared" si="258"/>
        <v>OpenClose</v>
      </c>
      <c r="N422" s="82" t="str">
        <f t="shared" si="262"/>
        <v/>
      </c>
      <c r="O422" s="119" t="str">
        <f t="shared" si="263"/>
        <v/>
      </c>
      <c r="P422" s="81" t="str">
        <f>IF(scriv!I384&lt;&gt;"",scriv!I384,"")</f>
        <v/>
      </c>
      <c r="Q422" s="81" t="str">
        <f>IF(scriv!J384&lt;&gt;"",scriv!J384,"")</f>
        <v/>
      </c>
      <c r="R422" s="81">
        <f>IF(scriv!K384&lt;&gt;"",scriv!K384,
IF(I422&lt;&gt;"",1,$R$36))</f>
        <v>0</v>
      </c>
      <c r="S422" s="81" t="str">
        <f>IF(scriv!L384&lt;&gt;"",scriv!L384,
IF(scriv!AB384&lt;&gt;"",$S$36,"none"))</f>
        <v>none</v>
      </c>
      <c r="T422" s="81" t="str">
        <f>IF(scriv!Q384&lt;&gt;"",scriv!Q384,"")</f>
        <v/>
      </c>
      <c r="U422" s="81" t="str">
        <f>IF(scriv!R384&lt;&gt;"",scriv!R384,"")</f>
        <v/>
      </c>
      <c r="V422" s="81" t="str">
        <f>IF(scriv!S384&lt;&gt;"",scriv!S384,"")</f>
        <v/>
      </c>
      <c r="W422" s="81" t="str">
        <f>IF(scriv!T384&lt;&gt;"",scriv!T384,"")</f>
        <v/>
      </c>
      <c r="X422" s="81" t="str">
        <f>IF($E422="",
( IF(scriv!AD384&lt;&gt;"", LEFT( scriv!AD384, FIND(",",scriv!AD384)-1) &amp; "=" &amp; $AH422 &amp; RIGHT( scriv!AD384, LEN(scriv!AD384) + 1 - FIND(",",scriv!AD384)),
  IF($X$36&lt;&gt;"",LEFT( X$36, FIND(",",X$36)-1) &amp; "=" &amp; $AH422 &amp; RIGHT( X$36, LEN(X$36) + 1 - FIND(",",X$36)),""))),
IF(scriv!M384&lt;&gt;"", LEFT( scriv!M384, FIND(",",scriv!M384)-1) &amp; "=" &amp; $AH422 &amp; RIGHT( scriv!M384, LEN(scriv!M384) + 1 - FIND(",",scriv!M384)),
LEFT( X$37, FIND(",",X$37)-1) &amp; "=" &amp; $AH422 &amp; RIGHT( X$37, LEN(X$37) + 1 - FIND(",",X$37))))</f>
        <v>fadeOn=,0.6</v>
      </c>
      <c r="Y422" s="81" t="str">
        <f>IF($E422="",
( IF(scriv!AE384&lt;&gt;"", LEFT( scriv!AE384, FIND(",",scriv!AE384)-1) &amp; "=" &amp; $AH422 &amp; RIGHT( scriv!AE384, LEN(scriv!AE384) + 1 - FIND(",",scriv!AE384)),
  IF($Y$36&lt;&gt;"",LEFT( Y$36, FIND(",",Y$36)-1) &amp; "=" &amp; $AH422 &amp; RIGHT( Y$36, LEN(Y$36) + 1 - FIND(",",Y$36)),""))),
IF(scriv!N384&lt;&gt;"", LEFT( scriv!N384, FIND(",",scriv!N384)-1) &amp; "=" &amp; $AH422 &amp; RIGHT( scriv!N384, LEN(scriv!N384) + 1 - FIND(",",scriv!N384)),
LEFT( Y$37, FIND(",",Y$37)-1) &amp; "=" &amp; $AH422 &amp; RIGHT( Y$37, LEN(Y$37) + 1 - FIND(",",Y$37))))</f>
        <v>fadeOff=,0.6</v>
      </c>
      <c r="Z422" s="81" t="str">
        <f>IF($E422="",
( IF(scriv!AF384&lt;&gt;"", LEFT( scriv!AF384, FIND(",",scriv!AF384)-1) &amp; "=" &amp; $AH422 &amp; RIGHT( scriv!AF384, LEN(scriv!AF384) + 1 - FIND(",",scriv!AF384)),
  IF($Z$36&lt;&gt;"",LEFT( Z$36, FIND(",",Z$36)-1) &amp; "=" &amp; $AH422 &amp; RIGHT( Z$36, LEN(Z$36) + 1 - FIND(",",Z$36)),""))),
IF(scriv!O384&lt;&gt;"", LEFT( scriv!O384, FIND(",",scriv!O384)-1) &amp; "=" &amp; $AH422 &amp; RIGHT( scriv!O384, LEN(scriv!O384) + 1 - FIND(",",scriv!O384)),
LEFT( Z$37, FIND(",",Z$37)-1) &amp; "=" &amp; $AH422 &amp; RIGHT( Z$37, LEN(Z$37) + 1 - FIND(",",Z$37))))</f>
        <v>drawOpen=,1.2</v>
      </c>
      <c r="AA422" s="81" t="str">
        <f>IF($E422="",
( IF(scriv!AG384&lt;&gt;"", LEFT( scriv!AG384, FIND(",",scriv!AG384)-1) &amp; "=" &amp; $AH422 &amp; RIGHT( scriv!AG384, LEN(scriv!AG384) + 1 - FIND(",",scriv!AG384)),
  IF($AA$36&lt;&gt;"",LEFT( AA$36, FIND(",",AA$36)-1) &amp; "=" &amp; $AH422 &amp; RIGHT( AA$36, LEN(AA$36) + 1 - FIND(",",AA$36)),""))),
IF(scriv!P384&lt;&gt;"", LEFT( scriv!P384, FIND(",",scriv!P384)-1) &amp; "=" &amp; $AH422 &amp; RIGHT( scriv!P384, LEN(scriv!P384) + 1 - FIND(",",scriv!P384)),
LEFT( AA$37, FIND(",",AA$37)-1) &amp; "=" &amp; $AH422 &amp; RIGHT( AA$37, LEN(AA$37) + 1 - FIND(",",AA$37))))</f>
        <v>drawClose=,1.2</v>
      </c>
      <c r="AB422" s="167" t="str">
        <f t="shared" si="257"/>
        <v>noTitle</v>
      </c>
      <c r="AC422" s="167"/>
      <c r="AD422" s="45"/>
      <c r="AE422" s="168"/>
      <c r="AF422" s="169">
        <f>IF(D422="",scriv!B384,"")</f>
        <v>0</v>
      </c>
      <c r="AG422" s="170" t="str">
        <f t="shared" si="264"/>
        <v/>
      </c>
      <c r="AH422" s="169" t="str">
        <f t="shared" si="265"/>
        <v/>
      </c>
      <c r="AI422" s="169" t="str">
        <f t="shared" si="266"/>
        <v/>
      </c>
      <c r="AJ422" s="86">
        <f>ROUNDDOWN( (LEN(scriv!B384)+1) / 2, 0 )</f>
        <v>0</v>
      </c>
      <c r="AK422" s="82">
        <f t="shared" si="267"/>
        <v>0</v>
      </c>
      <c r="AL422" s="82" t="str">
        <f t="shared" si="268"/>
        <v>-</v>
      </c>
      <c r="AM422" s="82" t="str">
        <f t="shared" si="269"/>
        <v>-</v>
      </c>
      <c r="AN422" s="82" t="str">
        <f t="shared" si="270"/>
        <v>-</v>
      </c>
      <c r="AO422" s="82" t="str">
        <f t="shared" si="271"/>
        <v>-</v>
      </c>
      <c r="AP422" s="82" t="str">
        <f t="shared" si="272"/>
        <v>-</v>
      </c>
      <c r="AQ422" s="82" t="str">
        <f t="shared" si="273"/>
        <v>-</v>
      </c>
      <c r="AR422" s="82" t="str">
        <f t="shared" si="274"/>
        <v>-</v>
      </c>
      <c r="AT422" s="82">
        <f t="shared" si="275"/>
        <v>10</v>
      </c>
      <c r="AU422" s="82" t="str">
        <f ca="1">IF(    MAX(OFFSET(AL422,0,0,MATCH("-",AL422:AL$638,0))) = 0,"",
IFERROR(MAX(OFFSET(AL422,0,0,MATCH("-",AL422:AL$638,0))),""))</f>
        <v/>
      </c>
      <c r="AV422" s="82" t="str">
        <f ca="1">IF(    MAX(OFFSET(AM422,0,0,MATCH("-",AM422:AM$638,0))) = 0,"",
IFERROR(MAX(OFFSET(AM422,0,0,MATCH("-",AM422:AM$638,0))),""))</f>
        <v/>
      </c>
      <c r="AW422" s="82" t="str">
        <f ca="1">IF(    MAX(OFFSET(AN422,0,0,MATCH("-",AN422:AN$638,0))) = 0,"",
IFERROR(MAX(OFFSET(AN422,0,0,MATCH("-",AN422:AN$638,0))),""))</f>
        <v/>
      </c>
      <c r="AX422" s="82" t="str">
        <f ca="1">IF(    MAX(OFFSET(AO422,0,0,MATCH("-",AO422:AO$638,0))) = 0,"",
IFERROR(MAX(OFFSET(AO422,0,0,MATCH("-",AO422:AO$638,0))),""))</f>
        <v/>
      </c>
      <c r="AY422" s="82" t="str">
        <f ca="1">IF(    MAX(OFFSET(AP422,0,0,MATCH("-",AP422:AP$638,0))) = 0,"",
IFERROR(MAX(OFFSET(AP422,0,0,MATCH("-",AP422:AP$638,0))),""))</f>
        <v/>
      </c>
      <c r="AZ422" s="82" t="str">
        <f ca="1">IF(    MAX(OFFSET(AQ422,0,0,MATCH("-",AQ422:AQ$638,0))) = 0,"",
IFERROR(MAX(OFFSET(AQ422,0,0,MATCH("-",AQ422:AQ$638,0))),""))</f>
        <v/>
      </c>
      <c r="BA422" s="82" t="str">
        <f ca="1">IF(    MAX(OFFSET(AR422,0,0,MATCH("-",AR422:AR$638,0))) = 0,"",
IFERROR(MAX(OFFSET(AR422,0,0,MATCH("-",AR422:AR$638,0))),""))</f>
        <v/>
      </c>
      <c r="BB422" s="112">
        <f t="shared" ca="1" si="276"/>
        <v>-198</v>
      </c>
      <c r="BC422" s="111" t="str">
        <f t="shared" ca="1" si="277"/>
        <v>Radius</v>
      </c>
      <c r="BD422" s="112">
        <f t="shared" ca="1" si="278"/>
        <v>0</v>
      </c>
      <c r="BE422" s="111">
        <f t="shared" ca="1" si="279"/>
        <v>200</v>
      </c>
      <c r="BF422" s="113" t="e">
        <f t="shared" ca="1" si="280"/>
        <v>#VALUE!</v>
      </c>
      <c r="BG422" s="113" t="e">
        <f t="shared" ca="1" si="281"/>
        <v>#VALUE!</v>
      </c>
      <c r="BH422" s="112">
        <f t="shared" ca="1" si="282"/>
        <v>2000</v>
      </c>
      <c r="BI422" s="112">
        <f t="shared" ca="1" si="283"/>
        <v>200</v>
      </c>
      <c r="BJ422" s="157"/>
      <c r="BK422" s="157"/>
      <c r="BL422" s="158" t="str">
        <f>scriv!AI384</f>
        <v/>
      </c>
      <c r="BM422" s="157"/>
      <c r="BN422" s="157" t="str">
        <f t="shared" si="284"/>
        <v>node</v>
      </c>
      <c r="BO422" s="157"/>
      <c r="BP422" s="159">
        <f t="shared" ca="1" si="285"/>
        <v>0</v>
      </c>
      <c r="BQ422" s="159">
        <f t="shared" ca="1" si="286"/>
        <v>0</v>
      </c>
      <c r="BR422" s="159">
        <f t="shared" si="287"/>
        <v>1</v>
      </c>
      <c r="BS422" s="159" t="str">
        <f t="shared" si="288"/>
        <v>symbol</v>
      </c>
      <c r="BT422" s="157" t="str">
        <f ca="1">IF(scriv!V384&lt;&gt;"",scriv!V384,
IF(E422="",IFERROR(VLOOKUP(BL422,$AH$40:$BT$638,39,FALSE),$BT$36),
$BT$37))</f>
        <v>NodeSquare</v>
      </c>
      <c r="BU422" s="166">
        <f t="shared" ca="1" si="289"/>
        <v>2000</v>
      </c>
      <c r="BV422" s="166">
        <f t="shared" ca="1" si="290"/>
        <v>200</v>
      </c>
      <c r="BW422" s="166">
        <f t="shared" ca="1" si="291"/>
        <v>0</v>
      </c>
      <c r="BX422" s="166">
        <f t="shared" ca="1" si="292"/>
        <v>0</v>
      </c>
      <c r="BY422" s="180" t="str">
        <f t="shared" si="293"/>
        <v/>
      </c>
      <c r="BZ422" s="180" t="str">
        <f t="shared" si="294"/>
        <v/>
      </c>
      <c r="CA422" s="81" t="str">
        <f>IF(scriv!E384&lt;&gt;"",scriv!E384,"")</f>
        <v/>
      </c>
      <c r="CB422" s="82">
        <f t="shared" si="259"/>
        <v>0</v>
      </c>
      <c r="CC422" s="82">
        <f t="shared" si="295"/>
        <v>0</v>
      </c>
      <c r="CD422" s="82" t="str">
        <f t="shared" si="296"/>
        <v>-</v>
      </c>
      <c r="CE422" s="82" t="str">
        <f t="shared" si="297"/>
        <v>-</v>
      </c>
      <c r="CF422" s="82" t="str">
        <f t="shared" si="298"/>
        <v>-</v>
      </c>
      <c r="CG422" s="82" t="str">
        <f t="shared" si="299"/>
        <v>-</v>
      </c>
      <c r="CH422" s="82" t="str">
        <f t="shared" si="300"/>
        <v>-</v>
      </c>
      <c r="CI422" s="82" t="str">
        <f t="shared" si="301"/>
        <v>-</v>
      </c>
      <c r="CJ422" s="82" t="str">
        <f t="shared" si="302"/>
        <v>-</v>
      </c>
      <c r="CK422" s="82" t="str">
        <f t="shared" si="303"/>
        <v>-</v>
      </c>
    </row>
    <row r="423" spans="1:89" s="82" customFormat="1" ht="18" customHeight="1">
      <c r="A423" s="81" t="str">
        <f>scriv!AH385</f>
        <v/>
      </c>
      <c r="B423" s="81" t="str">
        <f>IF(scriv!D385&lt;&gt;"",scriv!D385,"")</f>
        <v/>
      </c>
      <c r="C423" s="81" t="str">
        <f>IF( scriv!AL385&lt;&gt;"", IF(D423&lt;&gt;"","connection ","")&amp;scriv!AL385,IF(D423&lt;&gt;"","connection",""))</f>
        <v/>
      </c>
      <c r="D423" s="82" t="str">
        <f>scriv!AJ385</f>
        <v/>
      </c>
      <c r="E423" s="82" t="str">
        <f>scriv!AK385</f>
        <v/>
      </c>
      <c r="F423" s="156">
        <f>ROW()</f>
        <v>423</v>
      </c>
      <c r="I423" s="81" t="str">
        <f>IF(scriv!AA385&lt;&gt;"",scriv!AA385,J423)</f>
        <v/>
      </c>
      <c r="J423" s="81" t="str">
        <f>IF(scriv!AB385&lt;&gt;"",scriv!AB385,"")</f>
        <v/>
      </c>
      <c r="K423" s="82" t="str">
        <f t="shared" si="260"/>
        <v>none</v>
      </c>
      <c r="L423" s="82" t="str">
        <f t="shared" si="261"/>
        <v>+++&amp;speakTT=</v>
      </c>
      <c r="M423" s="82" t="str">
        <f t="shared" si="258"/>
        <v>OpenClose</v>
      </c>
      <c r="N423" s="82" t="str">
        <f t="shared" si="262"/>
        <v/>
      </c>
      <c r="O423" s="119" t="str">
        <f t="shared" si="263"/>
        <v/>
      </c>
      <c r="P423" s="81" t="str">
        <f>IF(scriv!I385&lt;&gt;"",scriv!I385,"")</f>
        <v/>
      </c>
      <c r="Q423" s="81" t="str">
        <f>IF(scriv!J385&lt;&gt;"",scriv!J385,"")</f>
        <v/>
      </c>
      <c r="R423" s="81">
        <f>IF(scriv!K385&lt;&gt;"",scriv!K385,
IF(I423&lt;&gt;"",1,$R$36))</f>
        <v>0</v>
      </c>
      <c r="S423" s="81" t="str">
        <f>IF(scriv!L385&lt;&gt;"",scriv!L385,
IF(scriv!AB385&lt;&gt;"",$S$36,"none"))</f>
        <v>none</v>
      </c>
      <c r="T423" s="81" t="str">
        <f>IF(scriv!Q385&lt;&gt;"",scriv!Q385,"")</f>
        <v/>
      </c>
      <c r="U423" s="81" t="str">
        <f>IF(scriv!R385&lt;&gt;"",scriv!R385,"")</f>
        <v/>
      </c>
      <c r="V423" s="81" t="str">
        <f>IF(scriv!S385&lt;&gt;"",scriv!S385,"")</f>
        <v/>
      </c>
      <c r="W423" s="81" t="str">
        <f>IF(scriv!T385&lt;&gt;"",scriv!T385,"")</f>
        <v/>
      </c>
      <c r="X423" s="81" t="str">
        <f>IF($E423="",
( IF(scriv!AD385&lt;&gt;"", LEFT( scriv!AD385, FIND(",",scriv!AD385)-1) &amp; "=" &amp; $AH423 &amp; RIGHT( scriv!AD385, LEN(scriv!AD385) + 1 - FIND(",",scriv!AD385)),
  IF($X$36&lt;&gt;"",LEFT( X$36, FIND(",",X$36)-1) &amp; "=" &amp; $AH423 &amp; RIGHT( X$36, LEN(X$36) + 1 - FIND(",",X$36)),""))),
IF(scriv!M385&lt;&gt;"", LEFT( scriv!M385, FIND(",",scriv!M385)-1) &amp; "=" &amp; $AH423 &amp; RIGHT( scriv!M385, LEN(scriv!M385) + 1 - FIND(",",scriv!M385)),
LEFT( X$37, FIND(",",X$37)-1) &amp; "=" &amp; $AH423 &amp; RIGHT( X$37, LEN(X$37) + 1 - FIND(",",X$37))))</f>
        <v>fadeOn=,0.6</v>
      </c>
      <c r="Y423" s="81" t="str">
        <f>IF($E423="",
( IF(scriv!AE385&lt;&gt;"", LEFT( scriv!AE385, FIND(",",scriv!AE385)-1) &amp; "=" &amp; $AH423 &amp; RIGHT( scriv!AE385, LEN(scriv!AE385) + 1 - FIND(",",scriv!AE385)),
  IF($Y$36&lt;&gt;"",LEFT( Y$36, FIND(",",Y$36)-1) &amp; "=" &amp; $AH423 &amp; RIGHT( Y$36, LEN(Y$36) + 1 - FIND(",",Y$36)),""))),
IF(scriv!N385&lt;&gt;"", LEFT( scriv!N385, FIND(",",scriv!N385)-1) &amp; "=" &amp; $AH423 &amp; RIGHT( scriv!N385, LEN(scriv!N385) + 1 - FIND(",",scriv!N385)),
LEFT( Y$37, FIND(",",Y$37)-1) &amp; "=" &amp; $AH423 &amp; RIGHT( Y$37, LEN(Y$37) + 1 - FIND(",",Y$37))))</f>
        <v>fadeOff=,0.6</v>
      </c>
      <c r="Z423" s="81" t="str">
        <f>IF($E423="",
( IF(scriv!AF385&lt;&gt;"", LEFT( scriv!AF385, FIND(",",scriv!AF385)-1) &amp; "=" &amp; $AH423 &amp; RIGHT( scriv!AF385, LEN(scriv!AF385) + 1 - FIND(",",scriv!AF385)),
  IF($Z$36&lt;&gt;"",LEFT( Z$36, FIND(",",Z$36)-1) &amp; "=" &amp; $AH423 &amp; RIGHT( Z$36, LEN(Z$36) + 1 - FIND(",",Z$36)),""))),
IF(scriv!O385&lt;&gt;"", LEFT( scriv!O385, FIND(",",scriv!O385)-1) &amp; "=" &amp; $AH423 &amp; RIGHT( scriv!O385, LEN(scriv!O385) + 1 - FIND(",",scriv!O385)),
LEFT( Z$37, FIND(",",Z$37)-1) &amp; "=" &amp; $AH423 &amp; RIGHT( Z$37, LEN(Z$37) + 1 - FIND(",",Z$37))))</f>
        <v>drawOpen=,1.2</v>
      </c>
      <c r="AA423" s="81" t="str">
        <f>IF($E423="",
( IF(scriv!AG385&lt;&gt;"", LEFT( scriv!AG385, FIND(",",scriv!AG385)-1) &amp; "=" &amp; $AH423 &amp; RIGHT( scriv!AG385, LEN(scriv!AG385) + 1 - FIND(",",scriv!AG385)),
  IF($AA$36&lt;&gt;"",LEFT( AA$36, FIND(",",AA$36)-1) &amp; "=" &amp; $AH423 &amp; RIGHT( AA$36, LEN(AA$36) + 1 - FIND(",",AA$36)),""))),
IF(scriv!P385&lt;&gt;"", LEFT( scriv!P385, FIND(",",scriv!P385)-1) &amp; "=" &amp; $AH423 &amp; RIGHT( scriv!P385, LEN(scriv!P385) + 1 - FIND(",",scriv!P385)),
LEFT( AA$37, FIND(",",AA$37)-1) &amp; "=" &amp; $AH423 &amp; RIGHT( AA$37, LEN(AA$37) + 1 - FIND(",",AA$37))))</f>
        <v>drawClose=,1.2</v>
      </c>
      <c r="AB423" s="167" t="str">
        <f t="shared" ref="AB423:AB486" si="304">$AB$36</f>
        <v>noTitle</v>
      </c>
      <c r="AC423" s="167"/>
      <c r="AD423" s="45"/>
      <c r="AE423" s="168"/>
      <c r="AF423" s="169">
        <f>IF(D423="",scriv!B385,"")</f>
        <v>0</v>
      </c>
      <c r="AG423" s="170" t="str">
        <f t="shared" si="264"/>
        <v/>
      </c>
      <c r="AH423" s="169" t="str">
        <f t="shared" si="265"/>
        <v/>
      </c>
      <c r="AI423" s="169" t="str">
        <f t="shared" si="266"/>
        <v/>
      </c>
      <c r="AJ423" s="86">
        <f>ROUNDDOWN( (LEN(scriv!B385)+1) / 2, 0 )</f>
        <v>0</v>
      </c>
      <c r="AK423" s="82">
        <f t="shared" si="267"/>
        <v>0</v>
      </c>
      <c r="AL423" s="82" t="str">
        <f t="shared" si="268"/>
        <v>-</v>
      </c>
      <c r="AM423" s="82" t="str">
        <f t="shared" si="269"/>
        <v>-</v>
      </c>
      <c r="AN423" s="82" t="str">
        <f t="shared" si="270"/>
        <v>-</v>
      </c>
      <c r="AO423" s="82" t="str">
        <f t="shared" si="271"/>
        <v>-</v>
      </c>
      <c r="AP423" s="82" t="str">
        <f t="shared" si="272"/>
        <v>-</v>
      </c>
      <c r="AQ423" s="82" t="str">
        <f t="shared" si="273"/>
        <v>-</v>
      </c>
      <c r="AR423" s="82" t="str">
        <f t="shared" si="274"/>
        <v>-</v>
      </c>
      <c r="AT423" s="82">
        <f t="shared" si="275"/>
        <v>10</v>
      </c>
      <c r="AU423" s="82" t="str">
        <f ca="1">IF(    MAX(OFFSET(AL423,0,0,MATCH("-",AL423:AL$638,0))) = 0,"",
IFERROR(MAX(OFFSET(AL423,0,0,MATCH("-",AL423:AL$638,0))),""))</f>
        <v/>
      </c>
      <c r="AV423" s="82" t="str">
        <f ca="1">IF(    MAX(OFFSET(AM423,0,0,MATCH("-",AM423:AM$638,0))) = 0,"",
IFERROR(MAX(OFFSET(AM423,0,0,MATCH("-",AM423:AM$638,0))),""))</f>
        <v/>
      </c>
      <c r="AW423" s="82" t="str">
        <f ca="1">IF(    MAX(OFFSET(AN423,0,0,MATCH("-",AN423:AN$638,0))) = 0,"",
IFERROR(MAX(OFFSET(AN423,0,0,MATCH("-",AN423:AN$638,0))),""))</f>
        <v/>
      </c>
      <c r="AX423" s="82" t="str">
        <f ca="1">IF(    MAX(OFFSET(AO423,0,0,MATCH("-",AO423:AO$638,0))) = 0,"",
IFERROR(MAX(OFFSET(AO423,0,0,MATCH("-",AO423:AO$638,0))),""))</f>
        <v/>
      </c>
      <c r="AY423" s="82" t="str">
        <f ca="1">IF(    MAX(OFFSET(AP423,0,0,MATCH("-",AP423:AP$638,0))) = 0,"",
IFERROR(MAX(OFFSET(AP423,0,0,MATCH("-",AP423:AP$638,0))),""))</f>
        <v/>
      </c>
      <c r="AZ423" s="82" t="str">
        <f ca="1">IF(    MAX(OFFSET(AQ423,0,0,MATCH("-",AQ423:AQ$638,0))) = 0,"",
IFERROR(MAX(OFFSET(AQ423,0,0,MATCH("-",AQ423:AQ$638,0))),""))</f>
        <v/>
      </c>
      <c r="BA423" s="82" t="str">
        <f ca="1">IF(    MAX(OFFSET(AR423,0,0,MATCH("-",AR423:AR$638,0))) = 0,"",
IFERROR(MAX(OFFSET(AR423,0,0,MATCH("-",AR423:AR$638,0))),""))</f>
        <v/>
      </c>
      <c r="BB423" s="112">
        <f t="shared" ca="1" si="276"/>
        <v>-198</v>
      </c>
      <c r="BC423" s="111" t="str">
        <f t="shared" ca="1" si="277"/>
        <v>Radius</v>
      </c>
      <c r="BD423" s="112">
        <f t="shared" ca="1" si="278"/>
        <v>0</v>
      </c>
      <c r="BE423" s="111">
        <f t="shared" ca="1" si="279"/>
        <v>200</v>
      </c>
      <c r="BF423" s="113" t="e">
        <f t="shared" ca="1" si="280"/>
        <v>#VALUE!</v>
      </c>
      <c r="BG423" s="113" t="e">
        <f t="shared" ca="1" si="281"/>
        <v>#VALUE!</v>
      </c>
      <c r="BH423" s="112">
        <f t="shared" ca="1" si="282"/>
        <v>2000</v>
      </c>
      <c r="BI423" s="112">
        <f t="shared" ca="1" si="283"/>
        <v>200</v>
      </c>
      <c r="BJ423" s="157"/>
      <c r="BK423" s="157"/>
      <c r="BL423" s="158" t="str">
        <f>scriv!AI385</f>
        <v/>
      </c>
      <c r="BM423" s="157"/>
      <c r="BN423" s="157" t="str">
        <f t="shared" si="284"/>
        <v>node</v>
      </c>
      <c r="BO423" s="157"/>
      <c r="BP423" s="159">
        <f t="shared" ca="1" si="285"/>
        <v>0</v>
      </c>
      <c r="BQ423" s="159">
        <f t="shared" ca="1" si="286"/>
        <v>0</v>
      </c>
      <c r="BR423" s="159">
        <f t="shared" si="287"/>
        <v>1</v>
      </c>
      <c r="BS423" s="159" t="str">
        <f t="shared" si="288"/>
        <v>symbol</v>
      </c>
      <c r="BT423" s="157" t="str">
        <f ca="1">IF(scriv!V385&lt;&gt;"",scriv!V385,
IF(E423="",IFERROR(VLOOKUP(BL423,$AH$40:$BT$638,39,FALSE),$BT$36),
$BT$37))</f>
        <v>NodeSquare</v>
      </c>
      <c r="BU423" s="166">
        <f t="shared" ca="1" si="289"/>
        <v>2000</v>
      </c>
      <c r="BV423" s="166">
        <f t="shared" ca="1" si="290"/>
        <v>200</v>
      </c>
      <c r="BW423" s="166">
        <f t="shared" ca="1" si="291"/>
        <v>0</v>
      </c>
      <c r="BX423" s="166">
        <f t="shared" ca="1" si="292"/>
        <v>0</v>
      </c>
      <c r="BY423" s="180" t="str">
        <f t="shared" si="293"/>
        <v/>
      </c>
      <c r="BZ423" s="180" t="str">
        <f t="shared" si="294"/>
        <v/>
      </c>
      <c r="CA423" s="81" t="str">
        <f>IF(scriv!E385&lt;&gt;"",scriv!E385,"")</f>
        <v/>
      </c>
      <c r="CB423" s="82">
        <f t="shared" si="259"/>
        <v>0</v>
      </c>
      <c r="CC423" s="82">
        <f t="shared" si="295"/>
        <v>0</v>
      </c>
      <c r="CD423" s="82" t="str">
        <f t="shared" si="296"/>
        <v>-</v>
      </c>
      <c r="CE423" s="82" t="str">
        <f t="shared" si="297"/>
        <v>-</v>
      </c>
      <c r="CF423" s="82" t="str">
        <f t="shared" si="298"/>
        <v>-</v>
      </c>
      <c r="CG423" s="82" t="str">
        <f t="shared" si="299"/>
        <v>-</v>
      </c>
      <c r="CH423" s="82" t="str">
        <f t="shared" si="300"/>
        <v>-</v>
      </c>
      <c r="CI423" s="82" t="str">
        <f t="shared" si="301"/>
        <v>-</v>
      </c>
      <c r="CJ423" s="82" t="str">
        <f t="shared" si="302"/>
        <v>-</v>
      </c>
      <c r="CK423" s="82" t="str">
        <f t="shared" si="303"/>
        <v>-</v>
      </c>
    </row>
    <row r="424" spans="1:89" s="82" customFormat="1" ht="18" customHeight="1">
      <c r="A424" s="81" t="str">
        <f>scriv!AH386</f>
        <v/>
      </c>
      <c r="B424" s="81" t="str">
        <f>IF(scriv!D386&lt;&gt;"",scriv!D386,"")</f>
        <v/>
      </c>
      <c r="C424" s="81" t="str">
        <f>IF( scriv!AL386&lt;&gt;"", IF(D424&lt;&gt;"","connection ","")&amp;scriv!AL386,IF(D424&lt;&gt;"","connection",""))</f>
        <v/>
      </c>
      <c r="D424" s="82" t="str">
        <f>scriv!AJ386</f>
        <v/>
      </c>
      <c r="E424" s="82" t="str">
        <f>scriv!AK386</f>
        <v/>
      </c>
      <c r="F424" s="156">
        <f>ROW()</f>
        <v>424</v>
      </c>
      <c r="I424" s="81" t="str">
        <f>IF(scriv!AA386&lt;&gt;"",scriv!AA386,J424)</f>
        <v/>
      </c>
      <c r="J424" s="81" t="str">
        <f>IF(scriv!AB386&lt;&gt;"",scriv!AB386,"")</f>
        <v/>
      </c>
      <c r="K424" s="82" t="str">
        <f t="shared" si="260"/>
        <v>none</v>
      </c>
      <c r="L424" s="82" t="str">
        <f t="shared" si="261"/>
        <v>+++&amp;speakTT=</v>
      </c>
      <c r="M424" s="82" t="str">
        <f t="shared" ref="M424:M487" si="305">$M$36</f>
        <v>OpenClose</v>
      </c>
      <c r="N424" s="82" t="str">
        <f t="shared" si="262"/>
        <v/>
      </c>
      <c r="O424" s="119" t="str">
        <f t="shared" si="263"/>
        <v/>
      </c>
      <c r="P424" s="81" t="str">
        <f>IF(scriv!I386&lt;&gt;"",scriv!I386,"")</f>
        <v/>
      </c>
      <c r="Q424" s="81" t="str">
        <f>IF(scriv!J386&lt;&gt;"",scriv!J386,"")</f>
        <v/>
      </c>
      <c r="R424" s="81">
        <f>IF(scriv!K386&lt;&gt;"",scriv!K386,
IF(I424&lt;&gt;"",1,$R$36))</f>
        <v>0</v>
      </c>
      <c r="S424" s="81" t="str">
        <f>IF(scriv!L386&lt;&gt;"",scriv!L386,
IF(scriv!AB386&lt;&gt;"",$S$36,"none"))</f>
        <v>none</v>
      </c>
      <c r="T424" s="81" t="str">
        <f>IF(scriv!Q386&lt;&gt;"",scriv!Q386,"")</f>
        <v/>
      </c>
      <c r="U424" s="81" t="str">
        <f>IF(scriv!R386&lt;&gt;"",scriv!R386,"")</f>
        <v/>
      </c>
      <c r="V424" s="81" t="str">
        <f>IF(scriv!S386&lt;&gt;"",scriv!S386,"")</f>
        <v/>
      </c>
      <c r="W424" s="81" t="str">
        <f>IF(scriv!T386&lt;&gt;"",scriv!T386,"")</f>
        <v/>
      </c>
      <c r="X424" s="81" t="str">
        <f>IF($E424="",
( IF(scriv!AD386&lt;&gt;"", LEFT( scriv!AD386, FIND(",",scriv!AD386)-1) &amp; "=" &amp; $AH424 &amp; RIGHT( scriv!AD386, LEN(scriv!AD386) + 1 - FIND(",",scriv!AD386)),
  IF($X$36&lt;&gt;"",LEFT( X$36, FIND(",",X$36)-1) &amp; "=" &amp; $AH424 &amp; RIGHT( X$36, LEN(X$36) + 1 - FIND(",",X$36)),""))),
IF(scriv!M386&lt;&gt;"", LEFT( scriv!M386, FIND(",",scriv!M386)-1) &amp; "=" &amp; $AH424 &amp; RIGHT( scriv!M386, LEN(scriv!M386) + 1 - FIND(",",scriv!M386)),
LEFT( X$37, FIND(",",X$37)-1) &amp; "=" &amp; $AH424 &amp; RIGHT( X$37, LEN(X$37) + 1 - FIND(",",X$37))))</f>
        <v>fadeOn=,0.6</v>
      </c>
      <c r="Y424" s="81" t="str">
        <f>IF($E424="",
( IF(scriv!AE386&lt;&gt;"", LEFT( scriv!AE386, FIND(",",scriv!AE386)-1) &amp; "=" &amp; $AH424 &amp; RIGHT( scriv!AE386, LEN(scriv!AE386) + 1 - FIND(",",scriv!AE386)),
  IF($Y$36&lt;&gt;"",LEFT( Y$36, FIND(",",Y$36)-1) &amp; "=" &amp; $AH424 &amp; RIGHT( Y$36, LEN(Y$36) + 1 - FIND(",",Y$36)),""))),
IF(scriv!N386&lt;&gt;"", LEFT( scriv!N386, FIND(",",scriv!N386)-1) &amp; "=" &amp; $AH424 &amp; RIGHT( scriv!N386, LEN(scriv!N386) + 1 - FIND(",",scriv!N386)),
LEFT( Y$37, FIND(",",Y$37)-1) &amp; "=" &amp; $AH424 &amp; RIGHT( Y$37, LEN(Y$37) + 1 - FIND(",",Y$37))))</f>
        <v>fadeOff=,0.6</v>
      </c>
      <c r="Z424" s="81" t="str">
        <f>IF($E424="",
( IF(scriv!AF386&lt;&gt;"", LEFT( scriv!AF386, FIND(",",scriv!AF386)-1) &amp; "=" &amp; $AH424 &amp; RIGHT( scriv!AF386, LEN(scriv!AF386) + 1 - FIND(",",scriv!AF386)),
  IF($Z$36&lt;&gt;"",LEFT( Z$36, FIND(",",Z$36)-1) &amp; "=" &amp; $AH424 &amp; RIGHT( Z$36, LEN(Z$36) + 1 - FIND(",",Z$36)),""))),
IF(scriv!O386&lt;&gt;"", LEFT( scriv!O386, FIND(",",scriv!O386)-1) &amp; "=" &amp; $AH424 &amp; RIGHT( scriv!O386, LEN(scriv!O386) + 1 - FIND(",",scriv!O386)),
LEFT( Z$37, FIND(",",Z$37)-1) &amp; "=" &amp; $AH424 &amp; RIGHT( Z$37, LEN(Z$37) + 1 - FIND(",",Z$37))))</f>
        <v>drawOpen=,1.2</v>
      </c>
      <c r="AA424" s="81" t="str">
        <f>IF($E424="",
( IF(scriv!AG386&lt;&gt;"", LEFT( scriv!AG386, FIND(",",scriv!AG386)-1) &amp; "=" &amp; $AH424 &amp; RIGHT( scriv!AG386, LEN(scriv!AG386) + 1 - FIND(",",scriv!AG386)),
  IF($AA$36&lt;&gt;"",LEFT( AA$36, FIND(",",AA$36)-1) &amp; "=" &amp; $AH424 &amp; RIGHT( AA$36, LEN(AA$36) + 1 - FIND(",",AA$36)),""))),
IF(scriv!P386&lt;&gt;"", LEFT( scriv!P386, FIND(",",scriv!P386)-1) &amp; "=" &amp; $AH424 &amp; RIGHT( scriv!P386, LEN(scriv!P386) + 1 - FIND(",",scriv!P386)),
LEFT( AA$37, FIND(",",AA$37)-1) &amp; "=" &amp; $AH424 &amp; RIGHT( AA$37, LEN(AA$37) + 1 - FIND(",",AA$37))))</f>
        <v>drawClose=,1.2</v>
      </c>
      <c r="AB424" s="167" t="str">
        <f t="shared" si="304"/>
        <v>noTitle</v>
      </c>
      <c r="AC424" s="167"/>
      <c r="AD424" s="45"/>
      <c r="AE424" s="168"/>
      <c r="AF424" s="169">
        <f>IF(D424="",scriv!B386,"")</f>
        <v>0</v>
      </c>
      <c r="AG424" s="170" t="str">
        <f t="shared" si="264"/>
        <v/>
      </c>
      <c r="AH424" s="169" t="str">
        <f t="shared" si="265"/>
        <v/>
      </c>
      <c r="AI424" s="169" t="str">
        <f t="shared" si="266"/>
        <v/>
      </c>
      <c r="AJ424" s="86">
        <f>ROUNDDOWN( (LEN(scriv!B386)+1) / 2, 0 )</f>
        <v>0</v>
      </c>
      <c r="AK424" s="82">
        <f t="shared" si="267"/>
        <v>0</v>
      </c>
      <c r="AL424" s="82" t="str">
        <f t="shared" si="268"/>
        <v>-</v>
      </c>
      <c r="AM424" s="82" t="str">
        <f t="shared" si="269"/>
        <v>-</v>
      </c>
      <c r="AN424" s="82" t="str">
        <f t="shared" si="270"/>
        <v>-</v>
      </c>
      <c r="AO424" s="82" t="str">
        <f t="shared" si="271"/>
        <v>-</v>
      </c>
      <c r="AP424" s="82" t="str">
        <f t="shared" si="272"/>
        <v>-</v>
      </c>
      <c r="AQ424" s="82" t="str">
        <f t="shared" si="273"/>
        <v>-</v>
      </c>
      <c r="AR424" s="82" t="str">
        <f t="shared" si="274"/>
        <v>-</v>
      </c>
      <c r="AT424" s="82">
        <f t="shared" si="275"/>
        <v>10</v>
      </c>
      <c r="AU424" s="82" t="str">
        <f ca="1">IF(    MAX(OFFSET(AL424,0,0,MATCH("-",AL424:AL$638,0))) = 0,"",
IFERROR(MAX(OFFSET(AL424,0,0,MATCH("-",AL424:AL$638,0))),""))</f>
        <v/>
      </c>
      <c r="AV424" s="82" t="str">
        <f ca="1">IF(    MAX(OFFSET(AM424,0,0,MATCH("-",AM424:AM$638,0))) = 0,"",
IFERROR(MAX(OFFSET(AM424,0,0,MATCH("-",AM424:AM$638,0))),""))</f>
        <v/>
      </c>
      <c r="AW424" s="82" t="str">
        <f ca="1">IF(    MAX(OFFSET(AN424,0,0,MATCH("-",AN424:AN$638,0))) = 0,"",
IFERROR(MAX(OFFSET(AN424,0,0,MATCH("-",AN424:AN$638,0))),""))</f>
        <v/>
      </c>
      <c r="AX424" s="82" t="str">
        <f ca="1">IF(    MAX(OFFSET(AO424,0,0,MATCH("-",AO424:AO$638,0))) = 0,"",
IFERROR(MAX(OFFSET(AO424,0,0,MATCH("-",AO424:AO$638,0))),""))</f>
        <v/>
      </c>
      <c r="AY424" s="82" t="str">
        <f ca="1">IF(    MAX(OFFSET(AP424,0,0,MATCH("-",AP424:AP$638,0))) = 0,"",
IFERROR(MAX(OFFSET(AP424,0,0,MATCH("-",AP424:AP$638,0))),""))</f>
        <v/>
      </c>
      <c r="AZ424" s="82" t="str">
        <f ca="1">IF(    MAX(OFFSET(AQ424,0,0,MATCH("-",AQ424:AQ$638,0))) = 0,"",
IFERROR(MAX(OFFSET(AQ424,0,0,MATCH("-",AQ424:AQ$638,0))),""))</f>
        <v/>
      </c>
      <c r="BA424" s="82" t="str">
        <f ca="1">IF(    MAX(OFFSET(AR424,0,0,MATCH("-",AR424:AR$638,0))) = 0,"",
IFERROR(MAX(OFFSET(AR424,0,0,MATCH("-",AR424:AR$638,0))),""))</f>
        <v/>
      </c>
      <c r="BB424" s="112">
        <f t="shared" ca="1" si="276"/>
        <v>-198</v>
      </c>
      <c r="BC424" s="111" t="str">
        <f t="shared" ca="1" si="277"/>
        <v>Radius</v>
      </c>
      <c r="BD424" s="112">
        <f t="shared" ca="1" si="278"/>
        <v>0</v>
      </c>
      <c r="BE424" s="111">
        <f t="shared" ca="1" si="279"/>
        <v>200</v>
      </c>
      <c r="BF424" s="113" t="e">
        <f t="shared" ca="1" si="280"/>
        <v>#VALUE!</v>
      </c>
      <c r="BG424" s="113" t="e">
        <f t="shared" ca="1" si="281"/>
        <v>#VALUE!</v>
      </c>
      <c r="BH424" s="112">
        <f t="shared" ca="1" si="282"/>
        <v>2000</v>
      </c>
      <c r="BI424" s="112">
        <f t="shared" ca="1" si="283"/>
        <v>200</v>
      </c>
      <c r="BJ424" s="157"/>
      <c r="BK424" s="157"/>
      <c r="BL424" s="158" t="str">
        <f>scriv!AI386</f>
        <v/>
      </c>
      <c r="BM424" s="157"/>
      <c r="BN424" s="157" t="str">
        <f t="shared" si="284"/>
        <v>node</v>
      </c>
      <c r="BO424" s="157"/>
      <c r="BP424" s="159">
        <f t="shared" ca="1" si="285"/>
        <v>0</v>
      </c>
      <c r="BQ424" s="159">
        <f t="shared" ca="1" si="286"/>
        <v>0</v>
      </c>
      <c r="BR424" s="159">
        <f t="shared" si="287"/>
        <v>1</v>
      </c>
      <c r="BS424" s="159" t="str">
        <f t="shared" si="288"/>
        <v>symbol</v>
      </c>
      <c r="BT424" s="157" t="str">
        <f ca="1">IF(scriv!V386&lt;&gt;"",scriv!V386,
IF(E424="",IFERROR(VLOOKUP(BL424,$AH$40:$BT$638,39,FALSE),$BT$36),
$BT$37))</f>
        <v>NodeSquare</v>
      </c>
      <c r="BU424" s="166">
        <f t="shared" ca="1" si="289"/>
        <v>2000</v>
      </c>
      <c r="BV424" s="166">
        <f t="shared" ca="1" si="290"/>
        <v>200</v>
      </c>
      <c r="BW424" s="166">
        <f t="shared" ca="1" si="291"/>
        <v>0</v>
      </c>
      <c r="BX424" s="166">
        <f t="shared" ca="1" si="292"/>
        <v>0</v>
      </c>
      <c r="BY424" s="180" t="str">
        <f t="shared" si="293"/>
        <v/>
      </c>
      <c r="BZ424" s="180" t="str">
        <f t="shared" si="294"/>
        <v/>
      </c>
      <c r="CA424" s="81" t="str">
        <f>IF(scriv!E386&lt;&gt;"",scriv!E386,"")</f>
        <v/>
      </c>
      <c r="CB424" s="82">
        <f t="shared" si="259"/>
        <v>0</v>
      </c>
      <c r="CC424" s="82">
        <f t="shared" si="295"/>
        <v>0</v>
      </c>
      <c r="CD424" s="82" t="str">
        <f t="shared" si="296"/>
        <v>-</v>
      </c>
      <c r="CE424" s="82" t="str">
        <f t="shared" si="297"/>
        <v>-</v>
      </c>
      <c r="CF424" s="82" t="str">
        <f t="shared" si="298"/>
        <v>-</v>
      </c>
      <c r="CG424" s="82" t="str">
        <f t="shared" si="299"/>
        <v>-</v>
      </c>
      <c r="CH424" s="82" t="str">
        <f t="shared" si="300"/>
        <v>-</v>
      </c>
      <c r="CI424" s="82" t="str">
        <f t="shared" si="301"/>
        <v>-</v>
      </c>
      <c r="CJ424" s="82" t="str">
        <f t="shared" si="302"/>
        <v>-</v>
      </c>
      <c r="CK424" s="82" t="str">
        <f t="shared" si="303"/>
        <v>-</v>
      </c>
    </row>
    <row r="425" spans="1:89" s="82" customFormat="1" ht="18" customHeight="1">
      <c r="A425" s="81" t="str">
        <f>scriv!AH387</f>
        <v/>
      </c>
      <c r="B425" s="81" t="str">
        <f>IF(scriv!D387&lt;&gt;"",scriv!D387,"")</f>
        <v/>
      </c>
      <c r="C425" s="81" t="str">
        <f>IF( scriv!AL387&lt;&gt;"", IF(D425&lt;&gt;"","connection ","")&amp;scriv!AL387,IF(D425&lt;&gt;"","connection",""))</f>
        <v/>
      </c>
      <c r="D425" s="82" t="str">
        <f>scriv!AJ387</f>
        <v/>
      </c>
      <c r="E425" s="82" t="str">
        <f>scriv!AK387</f>
        <v/>
      </c>
      <c r="F425" s="156">
        <f>ROW()</f>
        <v>425</v>
      </c>
      <c r="I425" s="81" t="str">
        <f>IF(scriv!AA387&lt;&gt;"",scriv!AA387,J425)</f>
        <v/>
      </c>
      <c r="J425" s="81" t="str">
        <f>IF(scriv!AB387&lt;&gt;"",scriv!AB387,"")</f>
        <v/>
      </c>
      <c r="K425" s="82" t="str">
        <f t="shared" si="260"/>
        <v>none</v>
      </c>
      <c r="L425" s="82" t="str">
        <f t="shared" si="261"/>
        <v>+++&amp;speakTT=</v>
      </c>
      <c r="M425" s="82" t="str">
        <f t="shared" si="305"/>
        <v>OpenClose</v>
      </c>
      <c r="N425" s="82" t="str">
        <f t="shared" si="262"/>
        <v/>
      </c>
      <c r="O425" s="119" t="str">
        <f t="shared" si="263"/>
        <v/>
      </c>
      <c r="P425" s="81" t="str">
        <f>IF(scriv!I387&lt;&gt;"",scriv!I387,"")</f>
        <v/>
      </c>
      <c r="Q425" s="81" t="str">
        <f>IF(scriv!J387&lt;&gt;"",scriv!J387,"")</f>
        <v/>
      </c>
      <c r="R425" s="81">
        <f>IF(scriv!K387&lt;&gt;"",scriv!K387,
IF(I425&lt;&gt;"",1,$R$36))</f>
        <v>0</v>
      </c>
      <c r="S425" s="81" t="str">
        <f>IF(scriv!L387&lt;&gt;"",scriv!L387,
IF(scriv!AB387&lt;&gt;"",$S$36,"none"))</f>
        <v>none</v>
      </c>
      <c r="T425" s="81" t="str">
        <f>IF(scriv!Q387&lt;&gt;"",scriv!Q387,"")</f>
        <v/>
      </c>
      <c r="U425" s="81" t="str">
        <f>IF(scriv!R387&lt;&gt;"",scriv!R387,"")</f>
        <v/>
      </c>
      <c r="V425" s="81" t="str">
        <f>IF(scriv!S387&lt;&gt;"",scriv!S387,"")</f>
        <v/>
      </c>
      <c r="W425" s="81" t="str">
        <f>IF(scriv!T387&lt;&gt;"",scriv!T387,"")</f>
        <v/>
      </c>
      <c r="X425" s="81" t="str">
        <f>IF($E425="",
( IF(scriv!AD387&lt;&gt;"", LEFT( scriv!AD387, FIND(",",scriv!AD387)-1) &amp; "=" &amp; $AH425 &amp; RIGHT( scriv!AD387, LEN(scriv!AD387) + 1 - FIND(",",scriv!AD387)),
  IF($X$36&lt;&gt;"",LEFT( X$36, FIND(",",X$36)-1) &amp; "=" &amp; $AH425 &amp; RIGHT( X$36, LEN(X$36) + 1 - FIND(",",X$36)),""))),
IF(scriv!M387&lt;&gt;"", LEFT( scriv!M387, FIND(",",scriv!M387)-1) &amp; "=" &amp; $AH425 &amp; RIGHT( scriv!M387, LEN(scriv!M387) + 1 - FIND(",",scriv!M387)),
LEFT( X$37, FIND(",",X$37)-1) &amp; "=" &amp; $AH425 &amp; RIGHT( X$37, LEN(X$37) + 1 - FIND(",",X$37))))</f>
        <v>fadeOn=,0.6</v>
      </c>
      <c r="Y425" s="81" t="str">
        <f>IF($E425="",
( IF(scriv!AE387&lt;&gt;"", LEFT( scriv!AE387, FIND(",",scriv!AE387)-1) &amp; "=" &amp; $AH425 &amp; RIGHT( scriv!AE387, LEN(scriv!AE387) + 1 - FIND(",",scriv!AE387)),
  IF($Y$36&lt;&gt;"",LEFT( Y$36, FIND(",",Y$36)-1) &amp; "=" &amp; $AH425 &amp; RIGHT( Y$36, LEN(Y$36) + 1 - FIND(",",Y$36)),""))),
IF(scriv!N387&lt;&gt;"", LEFT( scriv!N387, FIND(",",scriv!N387)-1) &amp; "=" &amp; $AH425 &amp; RIGHT( scriv!N387, LEN(scriv!N387) + 1 - FIND(",",scriv!N387)),
LEFT( Y$37, FIND(",",Y$37)-1) &amp; "=" &amp; $AH425 &amp; RIGHT( Y$37, LEN(Y$37) + 1 - FIND(",",Y$37))))</f>
        <v>fadeOff=,0.6</v>
      </c>
      <c r="Z425" s="81" t="str">
        <f>IF($E425="",
( IF(scriv!AF387&lt;&gt;"", LEFT( scriv!AF387, FIND(",",scriv!AF387)-1) &amp; "=" &amp; $AH425 &amp; RIGHT( scriv!AF387, LEN(scriv!AF387) + 1 - FIND(",",scriv!AF387)),
  IF($Z$36&lt;&gt;"",LEFT( Z$36, FIND(",",Z$36)-1) &amp; "=" &amp; $AH425 &amp; RIGHT( Z$36, LEN(Z$36) + 1 - FIND(",",Z$36)),""))),
IF(scriv!O387&lt;&gt;"", LEFT( scriv!O387, FIND(",",scriv!O387)-1) &amp; "=" &amp; $AH425 &amp; RIGHT( scriv!O387, LEN(scriv!O387) + 1 - FIND(",",scriv!O387)),
LEFT( Z$37, FIND(",",Z$37)-1) &amp; "=" &amp; $AH425 &amp; RIGHT( Z$37, LEN(Z$37) + 1 - FIND(",",Z$37))))</f>
        <v>drawOpen=,1.2</v>
      </c>
      <c r="AA425" s="81" t="str">
        <f>IF($E425="",
( IF(scriv!AG387&lt;&gt;"", LEFT( scriv!AG387, FIND(",",scriv!AG387)-1) &amp; "=" &amp; $AH425 &amp; RIGHT( scriv!AG387, LEN(scriv!AG387) + 1 - FIND(",",scriv!AG387)),
  IF($AA$36&lt;&gt;"",LEFT( AA$36, FIND(",",AA$36)-1) &amp; "=" &amp; $AH425 &amp; RIGHT( AA$36, LEN(AA$36) + 1 - FIND(",",AA$36)),""))),
IF(scriv!P387&lt;&gt;"", LEFT( scriv!P387, FIND(",",scriv!P387)-1) &amp; "=" &amp; $AH425 &amp; RIGHT( scriv!P387, LEN(scriv!P387) + 1 - FIND(",",scriv!P387)),
LEFT( AA$37, FIND(",",AA$37)-1) &amp; "=" &amp; $AH425 &amp; RIGHT( AA$37, LEN(AA$37) + 1 - FIND(",",AA$37))))</f>
        <v>drawClose=,1.2</v>
      </c>
      <c r="AB425" s="167" t="str">
        <f t="shared" si="304"/>
        <v>noTitle</v>
      </c>
      <c r="AC425" s="167"/>
      <c r="AD425" s="45"/>
      <c r="AE425" s="168"/>
      <c r="AF425" s="169">
        <f>IF(D425="",scriv!B387,"")</f>
        <v>0</v>
      </c>
      <c r="AG425" s="170" t="str">
        <f t="shared" si="264"/>
        <v/>
      </c>
      <c r="AH425" s="169" t="str">
        <f t="shared" si="265"/>
        <v/>
      </c>
      <c r="AI425" s="169" t="str">
        <f t="shared" si="266"/>
        <v/>
      </c>
      <c r="AJ425" s="86">
        <f>ROUNDDOWN( (LEN(scriv!B387)+1) / 2, 0 )</f>
        <v>0</v>
      </c>
      <c r="AK425" s="82">
        <f t="shared" si="267"/>
        <v>0</v>
      </c>
      <c r="AL425" s="82" t="str">
        <f t="shared" si="268"/>
        <v>-</v>
      </c>
      <c r="AM425" s="82" t="str">
        <f t="shared" si="269"/>
        <v>-</v>
      </c>
      <c r="AN425" s="82" t="str">
        <f t="shared" si="270"/>
        <v>-</v>
      </c>
      <c r="AO425" s="82" t="str">
        <f t="shared" si="271"/>
        <v>-</v>
      </c>
      <c r="AP425" s="82" t="str">
        <f t="shared" si="272"/>
        <v>-</v>
      </c>
      <c r="AQ425" s="82" t="str">
        <f t="shared" si="273"/>
        <v>-</v>
      </c>
      <c r="AR425" s="82" t="str">
        <f t="shared" si="274"/>
        <v>-</v>
      </c>
      <c r="AT425" s="82">
        <f t="shared" si="275"/>
        <v>10</v>
      </c>
      <c r="AU425" s="82" t="str">
        <f ca="1">IF(    MAX(OFFSET(AL425,0,0,MATCH("-",AL425:AL$638,0))) = 0,"",
IFERROR(MAX(OFFSET(AL425,0,0,MATCH("-",AL425:AL$638,0))),""))</f>
        <v/>
      </c>
      <c r="AV425" s="82" t="str">
        <f ca="1">IF(    MAX(OFFSET(AM425,0,0,MATCH("-",AM425:AM$638,0))) = 0,"",
IFERROR(MAX(OFFSET(AM425,0,0,MATCH("-",AM425:AM$638,0))),""))</f>
        <v/>
      </c>
      <c r="AW425" s="82" t="str">
        <f ca="1">IF(    MAX(OFFSET(AN425,0,0,MATCH("-",AN425:AN$638,0))) = 0,"",
IFERROR(MAX(OFFSET(AN425,0,0,MATCH("-",AN425:AN$638,0))),""))</f>
        <v/>
      </c>
      <c r="AX425" s="82" t="str">
        <f ca="1">IF(    MAX(OFFSET(AO425,0,0,MATCH("-",AO425:AO$638,0))) = 0,"",
IFERROR(MAX(OFFSET(AO425,0,0,MATCH("-",AO425:AO$638,0))),""))</f>
        <v/>
      </c>
      <c r="AY425" s="82" t="str">
        <f ca="1">IF(    MAX(OFFSET(AP425,0,0,MATCH("-",AP425:AP$638,0))) = 0,"",
IFERROR(MAX(OFFSET(AP425,0,0,MATCH("-",AP425:AP$638,0))),""))</f>
        <v/>
      </c>
      <c r="AZ425" s="82" t="str">
        <f ca="1">IF(    MAX(OFFSET(AQ425,0,0,MATCH("-",AQ425:AQ$638,0))) = 0,"",
IFERROR(MAX(OFFSET(AQ425,0,0,MATCH("-",AQ425:AQ$638,0))),""))</f>
        <v/>
      </c>
      <c r="BA425" s="82" t="str">
        <f ca="1">IF(    MAX(OFFSET(AR425,0,0,MATCH("-",AR425:AR$638,0))) = 0,"",
IFERROR(MAX(OFFSET(AR425,0,0,MATCH("-",AR425:AR$638,0))),""))</f>
        <v/>
      </c>
      <c r="BB425" s="112">
        <f t="shared" ca="1" si="276"/>
        <v>-198</v>
      </c>
      <c r="BC425" s="111" t="str">
        <f t="shared" ca="1" si="277"/>
        <v>Radius</v>
      </c>
      <c r="BD425" s="112">
        <f t="shared" ca="1" si="278"/>
        <v>0</v>
      </c>
      <c r="BE425" s="111">
        <f t="shared" ca="1" si="279"/>
        <v>200</v>
      </c>
      <c r="BF425" s="113" t="e">
        <f t="shared" ca="1" si="280"/>
        <v>#VALUE!</v>
      </c>
      <c r="BG425" s="113" t="e">
        <f t="shared" ca="1" si="281"/>
        <v>#VALUE!</v>
      </c>
      <c r="BH425" s="112">
        <f t="shared" ca="1" si="282"/>
        <v>2000</v>
      </c>
      <c r="BI425" s="112">
        <f t="shared" ca="1" si="283"/>
        <v>200</v>
      </c>
      <c r="BJ425" s="157"/>
      <c r="BK425" s="157"/>
      <c r="BL425" s="158" t="str">
        <f>scriv!AI387</f>
        <v/>
      </c>
      <c r="BM425" s="157"/>
      <c r="BN425" s="157" t="str">
        <f t="shared" si="284"/>
        <v>node</v>
      </c>
      <c r="BO425" s="157"/>
      <c r="BP425" s="159">
        <f t="shared" ca="1" si="285"/>
        <v>0</v>
      </c>
      <c r="BQ425" s="159">
        <f t="shared" ca="1" si="286"/>
        <v>0</v>
      </c>
      <c r="BR425" s="159">
        <f t="shared" si="287"/>
        <v>1</v>
      </c>
      <c r="BS425" s="159" t="str">
        <f t="shared" si="288"/>
        <v>symbol</v>
      </c>
      <c r="BT425" s="157" t="str">
        <f ca="1">IF(scriv!V387&lt;&gt;"",scriv!V387,
IF(E425="",IFERROR(VLOOKUP(BL425,$AH$40:$BT$638,39,FALSE),$BT$36),
$BT$37))</f>
        <v>NodeSquare</v>
      </c>
      <c r="BU425" s="166">
        <f t="shared" ca="1" si="289"/>
        <v>2000</v>
      </c>
      <c r="BV425" s="166">
        <f t="shared" ca="1" si="290"/>
        <v>200</v>
      </c>
      <c r="BW425" s="166">
        <f t="shared" ca="1" si="291"/>
        <v>0</v>
      </c>
      <c r="BX425" s="166">
        <f t="shared" ca="1" si="292"/>
        <v>0</v>
      </c>
      <c r="BY425" s="180" t="str">
        <f t="shared" si="293"/>
        <v/>
      </c>
      <c r="BZ425" s="180" t="str">
        <f t="shared" si="294"/>
        <v/>
      </c>
      <c r="CA425" s="81" t="str">
        <f>IF(scriv!E387&lt;&gt;"",scriv!E387,"")</f>
        <v/>
      </c>
      <c r="CB425" s="82">
        <f t="shared" ref="CB425:CB488" si="306">$CB$36</f>
        <v>0</v>
      </c>
      <c r="CC425" s="82">
        <f t="shared" si="295"/>
        <v>0</v>
      </c>
      <c r="CD425" s="82" t="str">
        <f t="shared" si="296"/>
        <v>-</v>
      </c>
      <c r="CE425" s="82" t="str">
        <f t="shared" si="297"/>
        <v>-</v>
      </c>
      <c r="CF425" s="82" t="str">
        <f t="shared" si="298"/>
        <v>-</v>
      </c>
      <c r="CG425" s="82" t="str">
        <f t="shared" si="299"/>
        <v>-</v>
      </c>
      <c r="CH425" s="82" t="str">
        <f t="shared" si="300"/>
        <v>-</v>
      </c>
      <c r="CI425" s="82" t="str">
        <f t="shared" si="301"/>
        <v>-</v>
      </c>
      <c r="CJ425" s="82" t="str">
        <f t="shared" si="302"/>
        <v>-</v>
      </c>
      <c r="CK425" s="82" t="str">
        <f t="shared" si="303"/>
        <v>-</v>
      </c>
    </row>
    <row r="426" spans="1:89" s="82" customFormat="1" ht="18" customHeight="1">
      <c r="A426" s="81" t="str">
        <f>scriv!AH388</f>
        <v/>
      </c>
      <c r="B426" s="81" t="str">
        <f>IF(scriv!D388&lt;&gt;"",scriv!D388,"")</f>
        <v/>
      </c>
      <c r="C426" s="81" t="str">
        <f>IF( scriv!AL388&lt;&gt;"", IF(D426&lt;&gt;"","connection ","")&amp;scriv!AL388,IF(D426&lt;&gt;"","connection",""))</f>
        <v/>
      </c>
      <c r="D426" s="82" t="str">
        <f>scriv!AJ388</f>
        <v/>
      </c>
      <c r="E426" s="82" t="str">
        <f>scriv!AK388</f>
        <v/>
      </c>
      <c r="F426" s="156">
        <f>ROW()</f>
        <v>426</v>
      </c>
      <c r="I426" s="81" t="str">
        <f>IF(scriv!AA388&lt;&gt;"",scriv!AA388,J426)</f>
        <v/>
      </c>
      <c r="J426" s="81" t="str">
        <f>IF(scriv!AB388&lt;&gt;"",scriv!AB388,"")</f>
        <v/>
      </c>
      <c r="K426" s="82" t="str">
        <f t="shared" ref="K426:K489" si="307">$K$36</f>
        <v>none</v>
      </c>
      <c r="L426" s="82" t="str">
        <f t="shared" ref="L426:L489" si="308">$L$36&amp;A426</f>
        <v>+++&amp;speakTT=</v>
      </c>
      <c r="M426" s="82" t="str">
        <f t="shared" si="305"/>
        <v>OpenClose</v>
      </c>
      <c r="N426" s="82" t="str">
        <f t="shared" ref="N426:N489" si="309">$N$36</f>
        <v/>
      </c>
      <c r="O426" s="119" t="str">
        <f t="shared" ref="O426:O489" si="310">IF(P426&lt;&gt;"","+++&amp;openLink="&amp;P426,"")</f>
        <v/>
      </c>
      <c r="P426" s="81" t="str">
        <f>IF(scriv!I388&lt;&gt;"",scriv!I388,"")</f>
        <v/>
      </c>
      <c r="Q426" s="81" t="str">
        <f>IF(scriv!J388&lt;&gt;"",scriv!J388,"")</f>
        <v/>
      </c>
      <c r="R426" s="81">
        <f>IF(scriv!K388&lt;&gt;"",scriv!K388,
IF(I426&lt;&gt;"",1,$R$36))</f>
        <v>0</v>
      </c>
      <c r="S426" s="81" t="str">
        <f>IF(scriv!L388&lt;&gt;"",scriv!L388,
IF(scriv!AB388&lt;&gt;"",$S$36,"none"))</f>
        <v>none</v>
      </c>
      <c r="T426" s="81" t="str">
        <f>IF(scriv!Q388&lt;&gt;"",scriv!Q388,"")</f>
        <v/>
      </c>
      <c r="U426" s="81" t="str">
        <f>IF(scriv!R388&lt;&gt;"",scriv!R388,"")</f>
        <v/>
      </c>
      <c r="V426" s="81" t="str">
        <f>IF(scriv!S388&lt;&gt;"",scriv!S388,"")</f>
        <v/>
      </c>
      <c r="W426" s="81" t="str">
        <f>IF(scriv!T388&lt;&gt;"",scriv!T388,"")</f>
        <v/>
      </c>
      <c r="X426" s="81" t="str">
        <f>IF($E426="",
( IF(scriv!AD388&lt;&gt;"", LEFT( scriv!AD388, FIND(",",scriv!AD388)-1) &amp; "=" &amp; $AH426 &amp; RIGHT( scriv!AD388, LEN(scriv!AD388) + 1 - FIND(",",scriv!AD388)),
  IF($X$36&lt;&gt;"",LEFT( X$36, FIND(",",X$36)-1) &amp; "=" &amp; $AH426 &amp; RIGHT( X$36, LEN(X$36) + 1 - FIND(",",X$36)),""))),
IF(scriv!M388&lt;&gt;"", LEFT( scriv!M388, FIND(",",scriv!M388)-1) &amp; "=" &amp; $AH426 &amp; RIGHT( scriv!M388, LEN(scriv!M388) + 1 - FIND(",",scriv!M388)),
LEFT( X$37, FIND(",",X$37)-1) &amp; "=" &amp; $AH426 &amp; RIGHT( X$37, LEN(X$37) + 1 - FIND(",",X$37))))</f>
        <v>fadeOn=,0.6</v>
      </c>
      <c r="Y426" s="81" t="str">
        <f>IF($E426="",
( IF(scriv!AE388&lt;&gt;"", LEFT( scriv!AE388, FIND(",",scriv!AE388)-1) &amp; "=" &amp; $AH426 &amp; RIGHT( scriv!AE388, LEN(scriv!AE388) + 1 - FIND(",",scriv!AE388)),
  IF($Y$36&lt;&gt;"",LEFT( Y$36, FIND(",",Y$36)-1) &amp; "=" &amp; $AH426 &amp; RIGHT( Y$36, LEN(Y$36) + 1 - FIND(",",Y$36)),""))),
IF(scriv!N388&lt;&gt;"", LEFT( scriv!N388, FIND(",",scriv!N388)-1) &amp; "=" &amp; $AH426 &amp; RIGHT( scriv!N388, LEN(scriv!N388) + 1 - FIND(",",scriv!N388)),
LEFT( Y$37, FIND(",",Y$37)-1) &amp; "=" &amp; $AH426 &amp; RIGHT( Y$37, LEN(Y$37) + 1 - FIND(",",Y$37))))</f>
        <v>fadeOff=,0.6</v>
      </c>
      <c r="Z426" s="81" t="str">
        <f>IF($E426="",
( IF(scriv!AF388&lt;&gt;"", LEFT( scriv!AF388, FIND(",",scriv!AF388)-1) &amp; "=" &amp; $AH426 &amp; RIGHT( scriv!AF388, LEN(scriv!AF388) + 1 - FIND(",",scriv!AF388)),
  IF($Z$36&lt;&gt;"",LEFT( Z$36, FIND(",",Z$36)-1) &amp; "=" &amp; $AH426 &amp; RIGHT( Z$36, LEN(Z$36) + 1 - FIND(",",Z$36)),""))),
IF(scriv!O388&lt;&gt;"", LEFT( scriv!O388, FIND(",",scriv!O388)-1) &amp; "=" &amp; $AH426 &amp; RIGHT( scriv!O388, LEN(scriv!O388) + 1 - FIND(",",scriv!O388)),
LEFT( Z$37, FIND(",",Z$37)-1) &amp; "=" &amp; $AH426 &amp; RIGHT( Z$37, LEN(Z$37) + 1 - FIND(",",Z$37))))</f>
        <v>drawOpen=,1.2</v>
      </c>
      <c r="AA426" s="81" t="str">
        <f>IF($E426="",
( IF(scriv!AG388&lt;&gt;"", LEFT( scriv!AG388, FIND(",",scriv!AG388)-1) &amp; "=" &amp; $AH426 &amp; RIGHT( scriv!AG388, LEN(scriv!AG388) + 1 - FIND(",",scriv!AG388)),
  IF($AA$36&lt;&gt;"",LEFT( AA$36, FIND(",",AA$36)-1) &amp; "=" &amp; $AH426 &amp; RIGHT( AA$36, LEN(AA$36) + 1 - FIND(",",AA$36)),""))),
IF(scriv!P388&lt;&gt;"", LEFT( scriv!P388, FIND(",",scriv!P388)-1) &amp; "=" &amp; $AH426 &amp; RIGHT( scriv!P388, LEN(scriv!P388) + 1 - FIND(",",scriv!P388)),
LEFT( AA$37, FIND(",",AA$37)-1) &amp; "=" &amp; $AH426 &amp; RIGHT( AA$37, LEN(AA$37) + 1 - FIND(",",AA$37))))</f>
        <v>drawClose=,1.2</v>
      </c>
      <c r="AB426" s="167" t="str">
        <f t="shared" si="304"/>
        <v>noTitle</v>
      </c>
      <c r="AC426" s="167"/>
      <c r="AD426" s="45"/>
      <c r="AE426" s="168"/>
      <c r="AF426" s="169">
        <f>IF(D426="",scriv!B388,"")</f>
        <v>0</v>
      </c>
      <c r="AG426" s="170" t="str">
        <f t="shared" ref="AG426:AG489" si="311">IF(AH426&lt;&gt;"",$AG$36,"")</f>
        <v/>
      </c>
      <c r="AH426" s="169" t="str">
        <f t="shared" ref="AH426:AH489" si="312">A426</f>
        <v/>
      </c>
      <c r="AI426" s="169" t="str">
        <f t="shared" ref="AI426:AI489" si="313">B426</f>
        <v/>
      </c>
      <c r="AJ426" s="86">
        <f>ROUNDDOWN( (LEN(scriv!B388)+1) / 2, 0 )</f>
        <v>0</v>
      </c>
      <c r="AK426" s="82">
        <f t="shared" ref="AK426:AK489" si="314">IF(CC426="","",
IF(CC426="-","-",
IF(ISERROR(LEFT(CC426,FIND(".",CC426)-1)),VALUE(CC426),
(VALUE(LEFT(CC426,FIND(".",CC426)-1))))))</f>
        <v>0</v>
      </c>
      <c r="AL426" s="82" t="str">
        <f t="shared" ref="AL426:AL489" si="315">IF(CD426="","",
IF(CD426="-","-",
IF(ISERROR(LEFT(CD426,FIND(".",CD426)-1)),VALUE(CD426),
(VALUE(LEFT(CD426,FIND(".",CD426)-1))))))</f>
        <v>-</v>
      </c>
      <c r="AM426" s="82" t="str">
        <f t="shared" ref="AM426:AM489" si="316">IF(CE426="","",
IF(CE426="-","-",
IF(ISERROR(LEFT(CE426,FIND(".",CE426)-1)),VALUE(CE426),
(VALUE(LEFT(CE426,FIND(".",CE426)-1))))))</f>
        <v>-</v>
      </c>
      <c r="AN426" s="82" t="str">
        <f t="shared" ref="AN426:AN489" si="317">IF(CF426="","",
IF(CF426="-","-",
IF(ISERROR(LEFT(CF426,FIND(".",CF426)-1)),VALUE(CF426),
(VALUE(LEFT(CF426,FIND(".",CF426)-1))))))</f>
        <v>-</v>
      </c>
      <c r="AO426" s="82" t="str">
        <f t="shared" ref="AO426:AO489" si="318">IF(CG426="","",
IF(CG426="-","-",
IF(ISERROR(LEFT(CG426,FIND(".",CG426)-1)),VALUE(CG426),
(VALUE(LEFT(CG426,FIND(".",CG426)-1))))))</f>
        <v>-</v>
      </c>
      <c r="AP426" s="82" t="str">
        <f t="shared" ref="AP426:AP489" si="319">IF(CH426="","",
IF(CH426="-","-",
IF(ISERROR(LEFT(CH426,FIND(".",CH426)-1)),VALUE(CH426),
(VALUE(LEFT(CH426,FIND(".",CH426)-1))))))</f>
        <v>-</v>
      </c>
      <c r="AQ426" s="82" t="str">
        <f t="shared" ref="AQ426:AQ489" si="320">IF(CI426="","",
IF(CI426="-","-",
IF(ISERROR(LEFT(CI426,FIND(".",CI426)-1)),VALUE(CI426),
(VALUE(LEFT(CI426,FIND(".",CI426)-1))))))</f>
        <v>-</v>
      </c>
      <c r="AR426" s="82" t="str">
        <f t="shared" ref="AR426:AR489" si="321">IF(CJ426="","",
IF(CJ426="-","-",
IF(ISERROR(LEFT(CJ426,FIND(".",CJ426)-1)),VALUE(CJ426),
(VALUE(LEFT(CJ426,FIND(".",CJ426)-1))))))</f>
        <v>-</v>
      </c>
      <c r="AT426" s="82">
        <f t="shared" ref="AT426:AT489" si="322">MAX($AK$40:$AK$140)</f>
        <v>10</v>
      </c>
      <c r="AU426" s="82" t="str">
        <f ca="1">IF(    MAX(OFFSET(AL426,0,0,MATCH("-",AL426:AL$638,0))) = 0,"",
IFERROR(MAX(OFFSET(AL426,0,0,MATCH("-",AL426:AL$638,0))),""))</f>
        <v/>
      </c>
      <c r="AV426" s="82" t="str">
        <f ca="1">IF(    MAX(OFFSET(AM426,0,0,MATCH("-",AM426:AM$638,0))) = 0,"",
IFERROR(MAX(OFFSET(AM426,0,0,MATCH("-",AM426:AM$638,0))),""))</f>
        <v/>
      </c>
      <c r="AW426" s="82" t="str">
        <f ca="1">IF(    MAX(OFFSET(AN426,0,0,MATCH("-",AN426:AN$638,0))) = 0,"",
IFERROR(MAX(OFFSET(AN426,0,0,MATCH("-",AN426:AN$638,0))),""))</f>
        <v/>
      </c>
      <c r="AX426" s="82" t="str">
        <f ca="1">IF(    MAX(OFFSET(AO426,0,0,MATCH("-",AO426:AO$638,0))) = 0,"",
IFERROR(MAX(OFFSET(AO426,0,0,MATCH("-",AO426:AO$638,0))),""))</f>
        <v/>
      </c>
      <c r="AY426" s="82" t="str">
        <f ca="1">IF(    MAX(OFFSET(AP426,0,0,MATCH("-",AP426:AP$638,0))) = 0,"",
IFERROR(MAX(OFFSET(AP426,0,0,MATCH("-",AP426:AP$638,0))),""))</f>
        <v/>
      </c>
      <c r="AZ426" s="82" t="str">
        <f ca="1">IF(    MAX(OFFSET(AQ426,0,0,MATCH("-",AQ426:AQ$638,0))) = 0,"",
IFERROR(MAX(OFFSET(AQ426,0,0,MATCH("-",AQ426:AQ$638,0))),""))</f>
        <v/>
      </c>
      <c r="BA426" s="82" t="str">
        <f ca="1">IF(    MAX(OFFSET(AR426,0,0,MATCH("-",AR426:AR$638,0))) = 0,"",
IFERROR(MAX(OFFSET(AR426,0,0,MATCH("-",AR426:AR$638,0))),""))</f>
        <v/>
      </c>
      <c r="BB426" s="112">
        <f t="shared" ref="BB426:BB489" ca="1" si="323">IF(AT426&lt;&gt;"",$BC$14/AT426*(AK426-1)-($BC$14)/2 + ($BC$14/AT426/2),0) +
IF(AU426&lt;&gt;"",$BC$14/AT426/AU426*(AL426-1)-($BC$14/AT426)/2 + ($BC$14/AT426/AU426/2),0) +
IF(AV426&lt;&gt;"",$BC$14/AT426/AU426/AV426*(AM426-1)-($BC$14/AT426/AU426)/2 + ($BC$14/AT426/AU426/AV426/2),0) +
IF(AW426&lt;&gt;"",$BC$14/AT426/AU426/AV426/AW426*(AN426-1)-($BC$14/AT426/AU426/AV426)/2 + ($BC$14/AT426/AU426/AV426/AW426/2),0) +
IF(AX426&lt;&gt;"",$BC$14/AT426/AU426/AV426/AW426/AX426*(AO426-1)-($BC$14/AT426/AU426/AV426/AW426)/2 + ($BC$14/AT426/AU426/AV426/AW426/AX426/2),0) +
IF(AY426&lt;&gt;"",$BC$14/AT426/AU426/AV426/AW426/AX426/AY426*(AP426-1)-($BC$14/AT426/AU426/AV426/AW426/AX426)/2 + ($BC$14/AT426/AU426/AV426/AW426/AX426/AY426/2),0)</f>
        <v>-198</v>
      </c>
      <c r="BC426" s="111" t="str">
        <f t="shared" ref="BC426:BC489" ca="1" si="324">INDIRECT("BC"&amp;19+AJ426)</f>
        <v>Radius</v>
      </c>
      <c r="BD426" s="112">
        <f t="shared" ref="BD426:BD489" ca="1" si="325">IF(AT426&lt;&gt;"", $BD$20 + (($BF$20/AT426) * (AK426 - 1)) - IF($BH$20=1,(($BF$20 / 2) - ($BF$20/AT426) / 2),0),0)
+IF(AU426&lt;&gt;"", $BD$21 + (($BF$21/AU426) * (AL426 - 1)) - IF($BH$21=1,(($BF$21 / 2) - ($BF$21/AU426) / 2),0),0)
+IF(AV426&lt;&gt;"", $BD$22 + (($BF$22/AV426) * (AM426 - 1)) - IF($BH$22=1,(($BF$22 / 2) - ($BF$22/AV426) / 2),0),0)
+IF(AW426&lt;&gt;"", $BD$23 + (($BF$23/AW426) * (AN426 - 1)) - IF($BH$23=1,(($BF$23 / 2) - ($BF$23/AW426) / 2),0),0)
+IF(AX426&lt;&gt;"", $BD$24 + (($BF$24/AX426) * (AO426 - 1)) - IF($BH$24=1,(($BF$24 / 2) - ($BF$24/AX426) / 2),0),0)
+IF(AY426&lt;&gt;"", $BD$25 + (($BF$25/AY426) * (AP426 - 1)) - IF($BH$25=1,(($BF$25 / 2) - ($BF$25/AY426) / 2),0),0)
+IF(AZ426&lt;&gt;"", $BD$26 + (($BF$26/AZ426) * (AQ426 - 1)) - IF($BH$26=1,(($BF$26 / 2) - ($BF$26/AZ426) / 2),0),0)
+IF(BA426&lt;&gt;"", $BD$27 + (($BF$27/BA426) * (AR426 - 1)) - IF($BH$27=1,(($BF$27 / 2) - ($BF$27/BA426) / 2),0),0)</f>
        <v>0</v>
      </c>
      <c r="BE426" s="111">
        <f t="shared" ref="BE426:BE489" ca="1" si="326">IF(AT426&lt;&gt;"", $BE$20 + (($BG$20/AT426) * (AK426 - 1)) - IF($BI$20=1,(($BG$20 / 2) - ($BG$20/AT426) / 2),0),0)
+IF(AU426&lt;&gt;"", $BE$21 + (($BG$21/AU426) * (AL426 - 1)) - IF($BI$21=1,(($BG$21 / 2) - ($BG$21/AU426) / 2),0),0)
+IF(AV426&lt;&gt;"", $BE$22 + (($BG$22/AV426) * (AM426 - 1)) - IF($BI$22=1,(($BG$22 / 2) - ($BG$22/AV426) / 2),0),0)
+IF(AW426&lt;&gt;"", $BE$23 + (($BG$23/AW426) * (AN426 - 1)) - IF($BI$23=1,(($BG$23 / 2) - ($BG$23/AW426) / 2),0),0)
+IF(AX426&lt;&gt;"", $BE$24 + (($BG$24/AX426) * (AO426 - 1)) - IF($BI$24=1,(($BG$24 / 2) - ($BG$24/AX426) / 2),0),0)
+IF(AY426&lt;&gt;"", $BE$25 + (($BG$25/AY426) * (AP426 - 1)) - IF($BI$25=1,(($BG$25 / 2) - ($BG$25/AY426) / 2),0),0)
+IF(AZ426&lt;&gt;"", $BE$26 + (($BG$26/AZ426) * (AQ426 - 1)) - IF($BI$26=1,(($BG$26 / 2) - ($BG$26/AZ426) / 2),0),0)
+IF(BA426&lt;&gt;"", $BE$27 + (($BG$27/BA426) * (AR426 - 1)) - IF($BI$27=1,(($BG$27 / 2) - ($BG$27/BA426) / 2),0),0)</f>
        <v>200</v>
      </c>
      <c r="BF426" s="113" t="e">
        <f t="shared" ref="BF426:BF489" ca="1" si="327">ROUND(BC426*COS(RADIANS(BB426+$BC$13)),2)+$BD$12</f>
        <v>#VALUE!</v>
      </c>
      <c r="BG426" s="113" t="e">
        <f t="shared" ref="BG426:BG489" ca="1" si="328">ROUND(BC426*SIN(RADIANS(BB426+$BC$13)),2)+$BE$12</f>
        <v>#VALUE!</v>
      </c>
      <c r="BH426" s="112">
        <f t="shared" ref="BH426:BH489" ca="1" si="329">BD426+$BD$12</f>
        <v>2000</v>
      </c>
      <c r="BI426" s="112">
        <f t="shared" ref="BI426:BI489" ca="1" si="330">BE426+$BE$12</f>
        <v>200</v>
      </c>
      <c r="BJ426" s="157"/>
      <c r="BK426" s="157"/>
      <c r="BL426" s="158" t="str">
        <f>scriv!AI388</f>
        <v/>
      </c>
      <c r="BM426" s="157"/>
      <c r="BN426" s="157" t="str">
        <f t="shared" ref="BN426:BN489" si="331">IF(D426="",$BN$36,"link")</f>
        <v>node</v>
      </c>
      <c r="BO426" s="157"/>
      <c r="BP426" s="159">
        <f t="shared" ref="BP426:BP489" ca="1" si="332">IF(AJ426&gt;0,INDIRECT("BP"&amp;19+AJ426),0)</f>
        <v>0</v>
      </c>
      <c r="BQ426" s="159">
        <f t="shared" ref="BQ426:BQ489" ca="1" si="333">IF(AJ426&gt;0,INDIRECT("BQ"&amp;19+AJ426),0)</f>
        <v>0</v>
      </c>
      <c r="BR426" s="159">
        <f t="shared" ref="BR426:BR489" si="334">$BR$36</f>
        <v>1</v>
      </c>
      <c r="BS426" s="159" t="str">
        <f t="shared" ref="BS426:BS489" si="335">$BS$36</f>
        <v>symbol</v>
      </c>
      <c r="BT426" s="157" t="str">
        <f ca="1">IF(scriv!V388&lt;&gt;"",scriv!V388,
IF(E426="",IFERROR(VLOOKUP(BL426,$AH$40:$BT$638,39,FALSE),$BT$36),
$BT$37))</f>
        <v>NodeSquare</v>
      </c>
      <c r="BU426" s="166">
        <f t="shared" ref="BU426:BU489" ca="1" si="336">IF(BN426&lt;&gt;"link",
IF($BE$10=0, ROUND(BF426,2),ROUND(BH426,2)),
IFERROR(VLOOKUP(BY426,$AH$40:$BQ$638,35,FALSE),1) )</f>
        <v>2000</v>
      </c>
      <c r="BV426" s="166">
        <f t="shared" ref="BV426:BV489" ca="1" si="337">IF(BN426&lt;&gt;"link",
IF($BE$10=0, ROUND(BG426,2),ROUND(BI426,2)),
IFERROR(VLOOKUP(BY426,$AH$40:$BQ$638,36,FALSE),1) )</f>
        <v>200</v>
      </c>
      <c r="BW426" s="166">
        <f t="shared" ref="BW426:BW489" ca="1" si="338">IFERROR(VLOOKUP(BZ426,$AH$40:$BQ$638,35,FALSE),0)</f>
        <v>0</v>
      </c>
      <c r="BX426" s="166">
        <f t="shared" ref="BX426:BX489" ca="1" si="339">IFERROR(VLOOKUP(BZ426,$AH$40:$BQ$638,36,FALSE),0)</f>
        <v>0</v>
      </c>
      <c r="BY426" s="180" t="str">
        <f t="shared" ref="BY426:BY489" si="340">D426</f>
        <v/>
      </c>
      <c r="BZ426" s="180" t="str">
        <f t="shared" ref="BZ426:BZ489" si="341">E426</f>
        <v/>
      </c>
      <c r="CA426" s="81" t="str">
        <f>IF(scriv!E388&lt;&gt;"",scriv!E388,"")</f>
        <v/>
      </c>
      <c r="CB426" s="82">
        <f t="shared" si="306"/>
        <v>0</v>
      </c>
      <c r="CC426" s="82">
        <f t="shared" ref="CC426:CC489" si="342">AF426</f>
        <v>0</v>
      </c>
      <c r="CD426" s="82" t="str">
        <f t="shared" ref="CD426:CD489" si="343">IF(CC426="","",
IF(ISERROR(RIGHT(CC426,LEN(CC426)-FIND(".",CC426))),"-",
RIGHT(CC426,LEN(CC426)-FIND(".",CC426))))</f>
        <v>-</v>
      </c>
      <c r="CE426" s="82" t="str">
        <f t="shared" ref="CE426:CE489" si="344">IF(CD426="","",
IF(ISERROR(RIGHT(CD426,LEN(CD426)-FIND(".",CD426))),"-",
RIGHT(CD426,LEN(CD426)-FIND(".",CD426))))</f>
        <v>-</v>
      </c>
      <c r="CF426" s="82" t="str">
        <f t="shared" ref="CF426:CF489" si="345">IF(CE426="","",
IF(ISERROR(RIGHT(CE426,LEN(CE426)-FIND(".",CE426))),"-",
RIGHT(CE426,LEN(CE426)-FIND(".",CE426))))</f>
        <v>-</v>
      </c>
      <c r="CG426" s="82" t="str">
        <f t="shared" ref="CG426:CG489" si="346">IF(CF426="","",
IF(ISERROR(RIGHT(CF426,LEN(CF426)-FIND(".",CF426))),"-",
RIGHT(CF426,LEN(CF426)-FIND(".",CF426))))</f>
        <v>-</v>
      </c>
      <c r="CH426" s="82" t="str">
        <f t="shared" ref="CH426:CH489" si="347">IF(CG426="","",
IF(ISERROR(RIGHT(CG426,LEN(CG426)-FIND(".",CG426))),"-",
RIGHT(CG426,LEN(CG426)-FIND(".",CG426))))</f>
        <v>-</v>
      </c>
      <c r="CI426" s="82" t="str">
        <f t="shared" ref="CI426:CI489" si="348">IF(CH426="","",
IF(ISERROR(RIGHT(CH426,LEN(CH426)-FIND(".",CH426))),"-",
RIGHT(CH426,LEN(CH426)-FIND(".",CH426))))</f>
        <v>-</v>
      </c>
      <c r="CJ426" s="82" t="str">
        <f t="shared" ref="CJ426:CJ489" si="349">IF(CI426="","",
IF(ISERROR(RIGHT(CI426,LEN(CI426)-FIND(".",CI426))),"-",
RIGHT(CI426,LEN(CI426)-FIND(".",CI426))))</f>
        <v>-</v>
      </c>
      <c r="CK426" s="82" t="str">
        <f t="shared" ref="CK426:CK489" si="350">IF(CJ426="","",
IF(ISERROR(RIGHT(CJ426,LEN(CJ426)-FIND(".",CJ426))),"-",
RIGHT(CJ426,LEN(CJ426)-FIND(".",CJ426))))</f>
        <v>-</v>
      </c>
    </row>
    <row r="427" spans="1:89" s="82" customFormat="1" ht="18" customHeight="1">
      <c r="A427" s="81" t="str">
        <f>scriv!AH389</f>
        <v/>
      </c>
      <c r="B427" s="81" t="str">
        <f>IF(scriv!D389&lt;&gt;"",scriv!D389,"")</f>
        <v/>
      </c>
      <c r="C427" s="81" t="str">
        <f>IF( scriv!AL389&lt;&gt;"", IF(D427&lt;&gt;"","connection ","")&amp;scriv!AL389,IF(D427&lt;&gt;"","connection",""))</f>
        <v/>
      </c>
      <c r="D427" s="82" t="str">
        <f>scriv!AJ389</f>
        <v/>
      </c>
      <c r="E427" s="82" t="str">
        <f>scriv!AK389</f>
        <v/>
      </c>
      <c r="F427" s="156">
        <f>ROW()</f>
        <v>427</v>
      </c>
      <c r="I427" s="81" t="str">
        <f>IF(scriv!AA389&lt;&gt;"",scriv!AA389,J427)</f>
        <v/>
      </c>
      <c r="J427" s="81" t="str">
        <f>IF(scriv!AB389&lt;&gt;"",scriv!AB389,"")</f>
        <v/>
      </c>
      <c r="K427" s="82" t="str">
        <f t="shared" si="307"/>
        <v>none</v>
      </c>
      <c r="L427" s="82" t="str">
        <f t="shared" si="308"/>
        <v>+++&amp;speakTT=</v>
      </c>
      <c r="M427" s="82" t="str">
        <f t="shared" si="305"/>
        <v>OpenClose</v>
      </c>
      <c r="N427" s="82" t="str">
        <f t="shared" si="309"/>
        <v/>
      </c>
      <c r="O427" s="119" t="str">
        <f t="shared" si="310"/>
        <v/>
      </c>
      <c r="P427" s="81" t="str">
        <f>IF(scriv!I389&lt;&gt;"",scriv!I389,"")</f>
        <v/>
      </c>
      <c r="Q427" s="81" t="str">
        <f>IF(scriv!J389&lt;&gt;"",scriv!J389,"")</f>
        <v/>
      </c>
      <c r="R427" s="81">
        <f>IF(scriv!K389&lt;&gt;"",scriv!K389,
IF(I427&lt;&gt;"",1,$R$36))</f>
        <v>0</v>
      </c>
      <c r="S427" s="81" t="str">
        <f>IF(scriv!L389&lt;&gt;"",scriv!L389,
IF(scriv!AB389&lt;&gt;"",$S$36,"none"))</f>
        <v>none</v>
      </c>
      <c r="T427" s="81" t="str">
        <f>IF(scriv!Q389&lt;&gt;"",scriv!Q389,"")</f>
        <v/>
      </c>
      <c r="U427" s="81" t="str">
        <f>IF(scriv!R389&lt;&gt;"",scriv!R389,"")</f>
        <v/>
      </c>
      <c r="V427" s="81" t="str">
        <f>IF(scriv!S389&lt;&gt;"",scriv!S389,"")</f>
        <v/>
      </c>
      <c r="W427" s="81" t="str">
        <f>IF(scriv!T389&lt;&gt;"",scriv!T389,"")</f>
        <v/>
      </c>
      <c r="X427" s="81" t="str">
        <f>IF($E427="",
( IF(scriv!AD389&lt;&gt;"", LEFT( scriv!AD389, FIND(",",scriv!AD389)-1) &amp; "=" &amp; $AH427 &amp; RIGHT( scriv!AD389, LEN(scriv!AD389) + 1 - FIND(",",scriv!AD389)),
  IF($X$36&lt;&gt;"",LEFT( X$36, FIND(",",X$36)-1) &amp; "=" &amp; $AH427 &amp; RIGHT( X$36, LEN(X$36) + 1 - FIND(",",X$36)),""))),
IF(scriv!M389&lt;&gt;"", LEFT( scriv!M389, FIND(",",scriv!M389)-1) &amp; "=" &amp; $AH427 &amp; RIGHT( scriv!M389, LEN(scriv!M389) + 1 - FIND(",",scriv!M389)),
LEFT( X$37, FIND(",",X$37)-1) &amp; "=" &amp; $AH427 &amp; RIGHT( X$37, LEN(X$37) + 1 - FIND(",",X$37))))</f>
        <v>fadeOn=,0.6</v>
      </c>
      <c r="Y427" s="81" t="str">
        <f>IF($E427="",
( IF(scriv!AE389&lt;&gt;"", LEFT( scriv!AE389, FIND(",",scriv!AE389)-1) &amp; "=" &amp; $AH427 &amp; RIGHT( scriv!AE389, LEN(scriv!AE389) + 1 - FIND(",",scriv!AE389)),
  IF($Y$36&lt;&gt;"",LEFT( Y$36, FIND(",",Y$36)-1) &amp; "=" &amp; $AH427 &amp; RIGHT( Y$36, LEN(Y$36) + 1 - FIND(",",Y$36)),""))),
IF(scriv!N389&lt;&gt;"", LEFT( scriv!N389, FIND(",",scriv!N389)-1) &amp; "=" &amp; $AH427 &amp; RIGHT( scriv!N389, LEN(scriv!N389) + 1 - FIND(",",scriv!N389)),
LEFT( Y$37, FIND(",",Y$37)-1) &amp; "=" &amp; $AH427 &amp; RIGHT( Y$37, LEN(Y$37) + 1 - FIND(",",Y$37))))</f>
        <v>fadeOff=,0.6</v>
      </c>
      <c r="Z427" s="81" t="str">
        <f>IF($E427="",
( IF(scriv!AF389&lt;&gt;"", LEFT( scriv!AF389, FIND(",",scriv!AF389)-1) &amp; "=" &amp; $AH427 &amp; RIGHT( scriv!AF389, LEN(scriv!AF389) + 1 - FIND(",",scriv!AF389)),
  IF($Z$36&lt;&gt;"",LEFT( Z$36, FIND(",",Z$36)-1) &amp; "=" &amp; $AH427 &amp; RIGHT( Z$36, LEN(Z$36) + 1 - FIND(",",Z$36)),""))),
IF(scriv!O389&lt;&gt;"", LEFT( scriv!O389, FIND(",",scriv!O389)-1) &amp; "=" &amp; $AH427 &amp; RIGHT( scriv!O389, LEN(scriv!O389) + 1 - FIND(",",scriv!O389)),
LEFT( Z$37, FIND(",",Z$37)-1) &amp; "=" &amp; $AH427 &amp; RIGHT( Z$37, LEN(Z$37) + 1 - FIND(",",Z$37))))</f>
        <v>drawOpen=,1.2</v>
      </c>
      <c r="AA427" s="81" t="str">
        <f>IF($E427="",
( IF(scriv!AG389&lt;&gt;"", LEFT( scriv!AG389, FIND(",",scriv!AG389)-1) &amp; "=" &amp; $AH427 &amp; RIGHT( scriv!AG389, LEN(scriv!AG389) + 1 - FIND(",",scriv!AG389)),
  IF($AA$36&lt;&gt;"",LEFT( AA$36, FIND(",",AA$36)-1) &amp; "=" &amp; $AH427 &amp; RIGHT( AA$36, LEN(AA$36) + 1 - FIND(",",AA$36)),""))),
IF(scriv!P389&lt;&gt;"", LEFT( scriv!P389, FIND(",",scriv!P389)-1) &amp; "=" &amp; $AH427 &amp; RIGHT( scriv!P389, LEN(scriv!P389) + 1 - FIND(",",scriv!P389)),
LEFT( AA$37, FIND(",",AA$37)-1) &amp; "=" &amp; $AH427 &amp; RIGHT( AA$37, LEN(AA$37) + 1 - FIND(",",AA$37))))</f>
        <v>drawClose=,1.2</v>
      </c>
      <c r="AB427" s="167" t="str">
        <f t="shared" si="304"/>
        <v>noTitle</v>
      </c>
      <c r="AC427" s="167"/>
      <c r="AD427" s="45"/>
      <c r="AE427" s="168"/>
      <c r="AF427" s="169">
        <f>IF(D427="",scriv!B389,"")</f>
        <v>0</v>
      </c>
      <c r="AG427" s="170" t="str">
        <f t="shared" si="311"/>
        <v/>
      </c>
      <c r="AH427" s="169" t="str">
        <f t="shared" si="312"/>
        <v/>
      </c>
      <c r="AI427" s="169" t="str">
        <f t="shared" si="313"/>
        <v/>
      </c>
      <c r="AJ427" s="86">
        <f>ROUNDDOWN( (LEN(scriv!B389)+1) / 2, 0 )</f>
        <v>0</v>
      </c>
      <c r="AK427" s="82">
        <f t="shared" si="314"/>
        <v>0</v>
      </c>
      <c r="AL427" s="82" t="str">
        <f t="shared" si="315"/>
        <v>-</v>
      </c>
      <c r="AM427" s="82" t="str">
        <f t="shared" si="316"/>
        <v>-</v>
      </c>
      <c r="AN427" s="82" t="str">
        <f t="shared" si="317"/>
        <v>-</v>
      </c>
      <c r="AO427" s="82" t="str">
        <f t="shared" si="318"/>
        <v>-</v>
      </c>
      <c r="AP427" s="82" t="str">
        <f t="shared" si="319"/>
        <v>-</v>
      </c>
      <c r="AQ427" s="82" t="str">
        <f t="shared" si="320"/>
        <v>-</v>
      </c>
      <c r="AR427" s="82" t="str">
        <f t="shared" si="321"/>
        <v>-</v>
      </c>
      <c r="AT427" s="82">
        <f t="shared" si="322"/>
        <v>10</v>
      </c>
      <c r="AU427" s="82" t="str">
        <f ca="1">IF(    MAX(OFFSET(AL427,0,0,MATCH("-",AL427:AL$638,0))) = 0,"",
IFERROR(MAX(OFFSET(AL427,0,0,MATCH("-",AL427:AL$638,0))),""))</f>
        <v/>
      </c>
      <c r="AV427" s="82" t="str">
        <f ca="1">IF(    MAX(OFFSET(AM427,0,0,MATCH("-",AM427:AM$638,0))) = 0,"",
IFERROR(MAX(OFFSET(AM427,0,0,MATCH("-",AM427:AM$638,0))),""))</f>
        <v/>
      </c>
      <c r="AW427" s="82" t="str">
        <f ca="1">IF(    MAX(OFFSET(AN427,0,0,MATCH("-",AN427:AN$638,0))) = 0,"",
IFERROR(MAX(OFFSET(AN427,0,0,MATCH("-",AN427:AN$638,0))),""))</f>
        <v/>
      </c>
      <c r="AX427" s="82" t="str">
        <f ca="1">IF(    MAX(OFFSET(AO427,0,0,MATCH("-",AO427:AO$638,0))) = 0,"",
IFERROR(MAX(OFFSET(AO427,0,0,MATCH("-",AO427:AO$638,0))),""))</f>
        <v/>
      </c>
      <c r="AY427" s="82" t="str">
        <f ca="1">IF(    MAX(OFFSET(AP427,0,0,MATCH("-",AP427:AP$638,0))) = 0,"",
IFERROR(MAX(OFFSET(AP427,0,0,MATCH("-",AP427:AP$638,0))),""))</f>
        <v/>
      </c>
      <c r="AZ427" s="82" t="str">
        <f ca="1">IF(    MAX(OFFSET(AQ427,0,0,MATCH("-",AQ427:AQ$638,0))) = 0,"",
IFERROR(MAX(OFFSET(AQ427,0,0,MATCH("-",AQ427:AQ$638,0))),""))</f>
        <v/>
      </c>
      <c r="BA427" s="82" t="str">
        <f ca="1">IF(    MAX(OFFSET(AR427,0,0,MATCH("-",AR427:AR$638,0))) = 0,"",
IFERROR(MAX(OFFSET(AR427,0,0,MATCH("-",AR427:AR$638,0))),""))</f>
        <v/>
      </c>
      <c r="BB427" s="112">
        <f t="shared" ca="1" si="323"/>
        <v>-198</v>
      </c>
      <c r="BC427" s="111" t="str">
        <f t="shared" ca="1" si="324"/>
        <v>Radius</v>
      </c>
      <c r="BD427" s="112">
        <f t="shared" ca="1" si="325"/>
        <v>0</v>
      </c>
      <c r="BE427" s="111">
        <f t="shared" ca="1" si="326"/>
        <v>200</v>
      </c>
      <c r="BF427" s="113" t="e">
        <f t="shared" ca="1" si="327"/>
        <v>#VALUE!</v>
      </c>
      <c r="BG427" s="113" t="e">
        <f t="shared" ca="1" si="328"/>
        <v>#VALUE!</v>
      </c>
      <c r="BH427" s="112">
        <f t="shared" ca="1" si="329"/>
        <v>2000</v>
      </c>
      <c r="BI427" s="112">
        <f t="shared" ca="1" si="330"/>
        <v>200</v>
      </c>
      <c r="BJ427" s="157"/>
      <c r="BK427" s="157"/>
      <c r="BL427" s="158" t="str">
        <f>scriv!AI389</f>
        <v/>
      </c>
      <c r="BM427" s="157"/>
      <c r="BN427" s="157" t="str">
        <f t="shared" si="331"/>
        <v>node</v>
      </c>
      <c r="BO427" s="157"/>
      <c r="BP427" s="159">
        <f t="shared" ca="1" si="332"/>
        <v>0</v>
      </c>
      <c r="BQ427" s="159">
        <f t="shared" ca="1" si="333"/>
        <v>0</v>
      </c>
      <c r="BR427" s="159">
        <f t="shared" si="334"/>
        <v>1</v>
      </c>
      <c r="BS427" s="159" t="str">
        <f t="shared" si="335"/>
        <v>symbol</v>
      </c>
      <c r="BT427" s="157" t="str">
        <f ca="1">IF(scriv!V389&lt;&gt;"",scriv!V389,
IF(E427="",IFERROR(VLOOKUP(BL427,$AH$40:$BT$638,39,FALSE),$BT$36),
$BT$37))</f>
        <v>NodeSquare</v>
      </c>
      <c r="BU427" s="166">
        <f t="shared" ca="1" si="336"/>
        <v>2000</v>
      </c>
      <c r="BV427" s="166">
        <f t="shared" ca="1" si="337"/>
        <v>200</v>
      </c>
      <c r="BW427" s="166">
        <f t="shared" ca="1" si="338"/>
        <v>0</v>
      </c>
      <c r="BX427" s="166">
        <f t="shared" ca="1" si="339"/>
        <v>0</v>
      </c>
      <c r="BY427" s="180" t="str">
        <f t="shared" si="340"/>
        <v/>
      </c>
      <c r="BZ427" s="180" t="str">
        <f t="shared" si="341"/>
        <v/>
      </c>
      <c r="CA427" s="81" t="str">
        <f>IF(scriv!E389&lt;&gt;"",scriv!E389,"")</f>
        <v/>
      </c>
      <c r="CB427" s="82">
        <f t="shared" si="306"/>
        <v>0</v>
      </c>
      <c r="CC427" s="82">
        <f t="shared" si="342"/>
        <v>0</v>
      </c>
      <c r="CD427" s="82" t="str">
        <f t="shared" si="343"/>
        <v>-</v>
      </c>
      <c r="CE427" s="82" t="str">
        <f t="shared" si="344"/>
        <v>-</v>
      </c>
      <c r="CF427" s="82" t="str">
        <f t="shared" si="345"/>
        <v>-</v>
      </c>
      <c r="CG427" s="82" t="str">
        <f t="shared" si="346"/>
        <v>-</v>
      </c>
      <c r="CH427" s="82" t="str">
        <f t="shared" si="347"/>
        <v>-</v>
      </c>
      <c r="CI427" s="82" t="str">
        <f t="shared" si="348"/>
        <v>-</v>
      </c>
      <c r="CJ427" s="82" t="str">
        <f t="shared" si="349"/>
        <v>-</v>
      </c>
      <c r="CK427" s="82" t="str">
        <f t="shared" si="350"/>
        <v>-</v>
      </c>
    </row>
    <row r="428" spans="1:89" s="82" customFormat="1" ht="18" customHeight="1">
      <c r="A428" s="81" t="str">
        <f>scriv!AH390</f>
        <v/>
      </c>
      <c r="B428" s="81" t="str">
        <f>IF(scriv!D390&lt;&gt;"",scriv!D390,"")</f>
        <v/>
      </c>
      <c r="C428" s="81" t="str">
        <f>IF( scriv!AL390&lt;&gt;"", IF(D428&lt;&gt;"","connection ","")&amp;scriv!AL390,IF(D428&lt;&gt;"","connection",""))</f>
        <v/>
      </c>
      <c r="D428" s="82" t="str">
        <f>scriv!AJ390</f>
        <v/>
      </c>
      <c r="E428" s="82" t="str">
        <f>scriv!AK390</f>
        <v/>
      </c>
      <c r="F428" s="156">
        <f>ROW()</f>
        <v>428</v>
      </c>
      <c r="I428" s="81" t="str">
        <f>IF(scriv!AA390&lt;&gt;"",scriv!AA390,J428)</f>
        <v/>
      </c>
      <c r="J428" s="81" t="str">
        <f>IF(scriv!AB390&lt;&gt;"",scriv!AB390,"")</f>
        <v/>
      </c>
      <c r="K428" s="82" t="str">
        <f t="shared" si="307"/>
        <v>none</v>
      </c>
      <c r="L428" s="82" t="str">
        <f t="shared" si="308"/>
        <v>+++&amp;speakTT=</v>
      </c>
      <c r="M428" s="82" t="str">
        <f t="shared" si="305"/>
        <v>OpenClose</v>
      </c>
      <c r="N428" s="82" t="str">
        <f t="shared" si="309"/>
        <v/>
      </c>
      <c r="O428" s="119" t="str">
        <f t="shared" si="310"/>
        <v/>
      </c>
      <c r="P428" s="81" t="str">
        <f>IF(scriv!I390&lt;&gt;"",scriv!I390,"")</f>
        <v/>
      </c>
      <c r="Q428" s="81" t="str">
        <f>IF(scriv!J390&lt;&gt;"",scriv!J390,"")</f>
        <v/>
      </c>
      <c r="R428" s="81">
        <f>IF(scriv!K390&lt;&gt;"",scriv!K390,
IF(I428&lt;&gt;"",1,$R$36))</f>
        <v>0</v>
      </c>
      <c r="S428" s="81" t="str">
        <f>IF(scriv!L390&lt;&gt;"",scriv!L390,
IF(scriv!AB390&lt;&gt;"",$S$36,"none"))</f>
        <v>none</v>
      </c>
      <c r="T428" s="81" t="str">
        <f>IF(scriv!Q390&lt;&gt;"",scriv!Q390,"")</f>
        <v/>
      </c>
      <c r="U428" s="81" t="str">
        <f>IF(scriv!R390&lt;&gt;"",scriv!R390,"")</f>
        <v/>
      </c>
      <c r="V428" s="81" t="str">
        <f>IF(scriv!S390&lt;&gt;"",scriv!S390,"")</f>
        <v/>
      </c>
      <c r="W428" s="81" t="str">
        <f>IF(scriv!T390&lt;&gt;"",scriv!T390,"")</f>
        <v/>
      </c>
      <c r="X428" s="81" t="str">
        <f>IF($E428="",
( IF(scriv!AD390&lt;&gt;"", LEFT( scriv!AD390, FIND(",",scriv!AD390)-1) &amp; "=" &amp; $AH428 &amp; RIGHT( scriv!AD390, LEN(scriv!AD390) + 1 - FIND(",",scriv!AD390)),
  IF($X$36&lt;&gt;"",LEFT( X$36, FIND(",",X$36)-1) &amp; "=" &amp; $AH428 &amp; RIGHT( X$36, LEN(X$36) + 1 - FIND(",",X$36)),""))),
IF(scriv!M390&lt;&gt;"", LEFT( scriv!M390, FIND(",",scriv!M390)-1) &amp; "=" &amp; $AH428 &amp; RIGHT( scriv!M390, LEN(scriv!M390) + 1 - FIND(",",scriv!M390)),
LEFT( X$37, FIND(",",X$37)-1) &amp; "=" &amp; $AH428 &amp; RIGHT( X$37, LEN(X$37) + 1 - FIND(",",X$37))))</f>
        <v>fadeOn=,0.6</v>
      </c>
      <c r="Y428" s="81" t="str">
        <f>IF($E428="",
( IF(scriv!AE390&lt;&gt;"", LEFT( scriv!AE390, FIND(",",scriv!AE390)-1) &amp; "=" &amp; $AH428 &amp; RIGHT( scriv!AE390, LEN(scriv!AE390) + 1 - FIND(",",scriv!AE390)),
  IF($Y$36&lt;&gt;"",LEFT( Y$36, FIND(",",Y$36)-1) &amp; "=" &amp; $AH428 &amp; RIGHT( Y$36, LEN(Y$36) + 1 - FIND(",",Y$36)),""))),
IF(scriv!N390&lt;&gt;"", LEFT( scriv!N390, FIND(",",scriv!N390)-1) &amp; "=" &amp; $AH428 &amp; RIGHT( scriv!N390, LEN(scriv!N390) + 1 - FIND(",",scriv!N390)),
LEFT( Y$37, FIND(",",Y$37)-1) &amp; "=" &amp; $AH428 &amp; RIGHT( Y$37, LEN(Y$37) + 1 - FIND(",",Y$37))))</f>
        <v>fadeOff=,0.6</v>
      </c>
      <c r="Z428" s="81" t="str">
        <f>IF($E428="",
( IF(scriv!AF390&lt;&gt;"", LEFT( scriv!AF390, FIND(",",scriv!AF390)-1) &amp; "=" &amp; $AH428 &amp; RIGHT( scriv!AF390, LEN(scriv!AF390) + 1 - FIND(",",scriv!AF390)),
  IF($Z$36&lt;&gt;"",LEFT( Z$36, FIND(",",Z$36)-1) &amp; "=" &amp; $AH428 &amp; RIGHT( Z$36, LEN(Z$36) + 1 - FIND(",",Z$36)),""))),
IF(scriv!O390&lt;&gt;"", LEFT( scriv!O390, FIND(",",scriv!O390)-1) &amp; "=" &amp; $AH428 &amp; RIGHT( scriv!O390, LEN(scriv!O390) + 1 - FIND(",",scriv!O390)),
LEFT( Z$37, FIND(",",Z$37)-1) &amp; "=" &amp; $AH428 &amp; RIGHT( Z$37, LEN(Z$37) + 1 - FIND(",",Z$37))))</f>
        <v>drawOpen=,1.2</v>
      </c>
      <c r="AA428" s="81" t="str">
        <f>IF($E428="",
( IF(scriv!AG390&lt;&gt;"", LEFT( scriv!AG390, FIND(",",scriv!AG390)-1) &amp; "=" &amp; $AH428 &amp; RIGHT( scriv!AG390, LEN(scriv!AG390) + 1 - FIND(",",scriv!AG390)),
  IF($AA$36&lt;&gt;"",LEFT( AA$36, FIND(",",AA$36)-1) &amp; "=" &amp; $AH428 &amp; RIGHT( AA$36, LEN(AA$36) + 1 - FIND(",",AA$36)),""))),
IF(scriv!P390&lt;&gt;"", LEFT( scriv!P390, FIND(",",scriv!P390)-1) &amp; "=" &amp; $AH428 &amp; RIGHT( scriv!P390, LEN(scriv!P390) + 1 - FIND(",",scriv!P390)),
LEFT( AA$37, FIND(",",AA$37)-1) &amp; "=" &amp; $AH428 &amp; RIGHT( AA$37, LEN(AA$37) + 1 - FIND(",",AA$37))))</f>
        <v>drawClose=,1.2</v>
      </c>
      <c r="AB428" s="167" t="str">
        <f t="shared" si="304"/>
        <v>noTitle</v>
      </c>
      <c r="AC428" s="167"/>
      <c r="AD428" s="45"/>
      <c r="AE428" s="168"/>
      <c r="AF428" s="169">
        <f>IF(D428="",scriv!B390,"")</f>
        <v>0</v>
      </c>
      <c r="AG428" s="170" t="str">
        <f t="shared" si="311"/>
        <v/>
      </c>
      <c r="AH428" s="169" t="str">
        <f t="shared" si="312"/>
        <v/>
      </c>
      <c r="AI428" s="169" t="str">
        <f t="shared" si="313"/>
        <v/>
      </c>
      <c r="AJ428" s="86">
        <f>ROUNDDOWN( (LEN(scriv!B390)+1) / 2, 0 )</f>
        <v>0</v>
      </c>
      <c r="AK428" s="82">
        <f t="shared" si="314"/>
        <v>0</v>
      </c>
      <c r="AL428" s="82" t="str">
        <f t="shared" si="315"/>
        <v>-</v>
      </c>
      <c r="AM428" s="82" t="str">
        <f t="shared" si="316"/>
        <v>-</v>
      </c>
      <c r="AN428" s="82" t="str">
        <f t="shared" si="317"/>
        <v>-</v>
      </c>
      <c r="AO428" s="82" t="str">
        <f t="shared" si="318"/>
        <v>-</v>
      </c>
      <c r="AP428" s="82" t="str">
        <f t="shared" si="319"/>
        <v>-</v>
      </c>
      <c r="AQ428" s="82" t="str">
        <f t="shared" si="320"/>
        <v>-</v>
      </c>
      <c r="AR428" s="82" t="str">
        <f t="shared" si="321"/>
        <v>-</v>
      </c>
      <c r="AT428" s="82">
        <f t="shared" si="322"/>
        <v>10</v>
      </c>
      <c r="AU428" s="82" t="str">
        <f ca="1">IF(    MAX(OFFSET(AL428,0,0,MATCH("-",AL428:AL$638,0))) = 0,"",
IFERROR(MAX(OFFSET(AL428,0,0,MATCH("-",AL428:AL$638,0))),""))</f>
        <v/>
      </c>
      <c r="AV428" s="82" t="str">
        <f ca="1">IF(    MAX(OFFSET(AM428,0,0,MATCH("-",AM428:AM$638,0))) = 0,"",
IFERROR(MAX(OFFSET(AM428,0,0,MATCH("-",AM428:AM$638,0))),""))</f>
        <v/>
      </c>
      <c r="AW428" s="82" t="str">
        <f ca="1">IF(    MAX(OFFSET(AN428,0,0,MATCH("-",AN428:AN$638,0))) = 0,"",
IFERROR(MAX(OFFSET(AN428,0,0,MATCH("-",AN428:AN$638,0))),""))</f>
        <v/>
      </c>
      <c r="AX428" s="82" t="str">
        <f ca="1">IF(    MAX(OFFSET(AO428,0,0,MATCH("-",AO428:AO$638,0))) = 0,"",
IFERROR(MAX(OFFSET(AO428,0,0,MATCH("-",AO428:AO$638,0))),""))</f>
        <v/>
      </c>
      <c r="AY428" s="82" t="str">
        <f ca="1">IF(    MAX(OFFSET(AP428,0,0,MATCH("-",AP428:AP$638,0))) = 0,"",
IFERROR(MAX(OFFSET(AP428,0,0,MATCH("-",AP428:AP$638,0))),""))</f>
        <v/>
      </c>
      <c r="AZ428" s="82" t="str">
        <f ca="1">IF(    MAX(OFFSET(AQ428,0,0,MATCH("-",AQ428:AQ$638,0))) = 0,"",
IFERROR(MAX(OFFSET(AQ428,0,0,MATCH("-",AQ428:AQ$638,0))),""))</f>
        <v/>
      </c>
      <c r="BA428" s="82" t="str">
        <f ca="1">IF(    MAX(OFFSET(AR428,0,0,MATCH("-",AR428:AR$638,0))) = 0,"",
IFERROR(MAX(OFFSET(AR428,0,0,MATCH("-",AR428:AR$638,0))),""))</f>
        <v/>
      </c>
      <c r="BB428" s="112">
        <f t="shared" ca="1" si="323"/>
        <v>-198</v>
      </c>
      <c r="BC428" s="111" t="str">
        <f t="shared" ca="1" si="324"/>
        <v>Radius</v>
      </c>
      <c r="BD428" s="112">
        <f t="shared" ca="1" si="325"/>
        <v>0</v>
      </c>
      <c r="BE428" s="111">
        <f t="shared" ca="1" si="326"/>
        <v>200</v>
      </c>
      <c r="BF428" s="113" t="e">
        <f t="shared" ca="1" si="327"/>
        <v>#VALUE!</v>
      </c>
      <c r="BG428" s="113" t="e">
        <f t="shared" ca="1" si="328"/>
        <v>#VALUE!</v>
      </c>
      <c r="BH428" s="112">
        <f t="shared" ca="1" si="329"/>
        <v>2000</v>
      </c>
      <c r="BI428" s="112">
        <f t="shared" ca="1" si="330"/>
        <v>200</v>
      </c>
      <c r="BJ428" s="157"/>
      <c r="BK428" s="157"/>
      <c r="BL428" s="158" t="str">
        <f>scriv!AI390</f>
        <v/>
      </c>
      <c r="BM428" s="157"/>
      <c r="BN428" s="157" t="str">
        <f t="shared" si="331"/>
        <v>node</v>
      </c>
      <c r="BO428" s="157"/>
      <c r="BP428" s="159">
        <f t="shared" ca="1" si="332"/>
        <v>0</v>
      </c>
      <c r="BQ428" s="159">
        <f t="shared" ca="1" si="333"/>
        <v>0</v>
      </c>
      <c r="BR428" s="159">
        <f t="shared" si="334"/>
        <v>1</v>
      </c>
      <c r="BS428" s="159" t="str">
        <f t="shared" si="335"/>
        <v>symbol</v>
      </c>
      <c r="BT428" s="157" t="str">
        <f ca="1">IF(scriv!V390&lt;&gt;"",scriv!V390,
IF(E428="",IFERROR(VLOOKUP(BL428,$AH$40:$BT$638,39,FALSE),$BT$36),
$BT$37))</f>
        <v>NodeSquare</v>
      </c>
      <c r="BU428" s="166">
        <f t="shared" ca="1" si="336"/>
        <v>2000</v>
      </c>
      <c r="BV428" s="166">
        <f t="shared" ca="1" si="337"/>
        <v>200</v>
      </c>
      <c r="BW428" s="166">
        <f t="shared" ca="1" si="338"/>
        <v>0</v>
      </c>
      <c r="BX428" s="166">
        <f t="shared" ca="1" si="339"/>
        <v>0</v>
      </c>
      <c r="BY428" s="180" t="str">
        <f t="shared" si="340"/>
        <v/>
      </c>
      <c r="BZ428" s="180" t="str">
        <f t="shared" si="341"/>
        <v/>
      </c>
      <c r="CA428" s="81" t="str">
        <f>IF(scriv!E390&lt;&gt;"",scriv!E390,"")</f>
        <v/>
      </c>
      <c r="CB428" s="82">
        <f t="shared" si="306"/>
        <v>0</v>
      </c>
      <c r="CC428" s="82">
        <f t="shared" si="342"/>
        <v>0</v>
      </c>
      <c r="CD428" s="82" t="str">
        <f t="shared" si="343"/>
        <v>-</v>
      </c>
      <c r="CE428" s="82" t="str">
        <f t="shared" si="344"/>
        <v>-</v>
      </c>
      <c r="CF428" s="82" t="str">
        <f t="shared" si="345"/>
        <v>-</v>
      </c>
      <c r="CG428" s="82" t="str">
        <f t="shared" si="346"/>
        <v>-</v>
      </c>
      <c r="CH428" s="82" t="str">
        <f t="shared" si="347"/>
        <v>-</v>
      </c>
      <c r="CI428" s="82" t="str">
        <f t="shared" si="348"/>
        <v>-</v>
      </c>
      <c r="CJ428" s="82" t="str">
        <f t="shared" si="349"/>
        <v>-</v>
      </c>
      <c r="CK428" s="82" t="str">
        <f t="shared" si="350"/>
        <v>-</v>
      </c>
    </row>
    <row r="429" spans="1:89" s="82" customFormat="1" ht="18" customHeight="1">
      <c r="A429" s="81" t="str">
        <f>scriv!AH391</f>
        <v/>
      </c>
      <c r="B429" s="81" t="str">
        <f>IF(scriv!D391&lt;&gt;"",scriv!D391,"")</f>
        <v/>
      </c>
      <c r="C429" s="81" t="str">
        <f>IF( scriv!AL391&lt;&gt;"", IF(D429&lt;&gt;"","connection ","")&amp;scriv!AL391,IF(D429&lt;&gt;"","connection",""))</f>
        <v/>
      </c>
      <c r="D429" s="82" t="str">
        <f>scriv!AJ391</f>
        <v/>
      </c>
      <c r="E429" s="82" t="str">
        <f>scriv!AK391</f>
        <v/>
      </c>
      <c r="F429" s="156">
        <f>ROW()</f>
        <v>429</v>
      </c>
      <c r="I429" s="81" t="str">
        <f>IF(scriv!AA391&lt;&gt;"",scriv!AA391,J429)</f>
        <v/>
      </c>
      <c r="J429" s="81" t="str">
        <f>IF(scriv!AB391&lt;&gt;"",scriv!AB391,"")</f>
        <v/>
      </c>
      <c r="K429" s="82" t="str">
        <f t="shared" si="307"/>
        <v>none</v>
      </c>
      <c r="L429" s="82" t="str">
        <f t="shared" si="308"/>
        <v>+++&amp;speakTT=</v>
      </c>
      <c r="M429" s="82" t="str">
        <f t="shared" si="305"/>
        <v>OpenClose</v>
      </c>
      <c r="N429" s="82" t="str">
        <f t="shared" si="309"/>
        <v/>
      </c>
      <c r="O429" s="119" t="str">
        <f t="shared" si="310"/>
        <v/>
      </c>
      <c r="P429" s="81" t="str">
        <f>IF(scriv!I391&lt;&gt;"",scriv!I391,"")</f>
        <v/>
      </c>
      <c r="Q429" s="81" t="str">
        <f>IF(scriv!J391&lt;&gt;"",scriv!J391,"")</f>
        <v/>
      </c>
      <c r="R429" s="81">
        <f>IF(scriv!K391&lt;&gt;"",scriv!K391,
IF(I429&lt;&gt;"",1,$R$36))</f>
        <v>0</v>
      </c>
      <c r="S429" s="81" t="str">
        <f>IF(scriv!L391&lt;&gt;"",scriv!L391,
IF(scriv!AB391&lt;&gt;"",$S$36,"none"))</f>
        <v>none</v>
      </c>
      <c r="T429" s="81" t="str">
        <f>IF(scriv!Q391&lt;&gt;"",scriv!Q391,"")</f>
        <v/>
      </c>
      <c r="U429" s="81" t="str">
        <f>IF(scriv!R391&lt;&gt;"",scriv!R391,"")</f>
        <v/>
      </c>
      <c r="V429" s="81" t="str">
        <f>IF(scriv!S391&lt;&gt;"",scriv!S391,"")</f>
        <v/>
      </c>
      <c r="W429" s="81" t="str">
        <f>IF(scriv!T391&lt;&gt;"",scriv!T391,"")</f>
        <v/>
      </c>
      <c r="X429" s="81" t="str">
        <f>IF($E429="",
( IF(scriv!AD391&lt;&gt;"", LEFT( scriv!AD391, FIND(",",scriv!AD391)-1) &amp; "=" &amp; $AH429 &amp; RIGHT( scriv!AD391, LEN(scriv!AD391) + 1 - FIND(",",scriv!AD391)),
  IF($X$36&lt;&gt;"",LEFT( X$36, FIND(",",X$36)-1) &amp; "=" &amp; $AH429 &amp; RIGHT( X$36, LEN(X$36) + 1 - FIND(",",X$36)),""))),
IF(scriv!M391&lt;&gt;"", LEFT( scriv!M391, FIND(",",scriv!M391)-1) &amp; "=" &amp; $AH429 &amp; RIGHT( scriv!M391, LEN(scriv!M391) + 1 - FIND(",",scriv!M391)),
LEFT( X$37, FIND(",",X$37)-1) &amp; "=" &amp; $AH429 &amp; RIGHT( X$37, LEN(X$37) + 1 - FIND(",",X$37))))</f>
        <v>fadeOn=,0.6</v>
      </c>
      <c r="Y429" s="81" t="str">
        <f>IF($E429="",
( IF(scriv!AE391&lt;&gt;"", LEFT( scriv!AE391, FIND(",",scriv!AE391)-1) &amp; "=" &amp; $AH429 &amp; RIGHT( scriv!AE391, LEN(scriv!AE391) + 1 - FIND(",",scriv!AE391)),
  IF($Y$36&lt;&gt;"",LEFT( Y$36, FIND(",",Y$36)-1) &amp; "=" &amp; $AH429 &amp; RIGHT( Y$36, LEN(Y$36) + 1 - FIND(",",Y$36)),""))),
IF(scriv!N391&lt;&gt;"", LEFT( scriv!N391, FIND(",",scriv!N391)-1) &amp; "=" &amp; $AH429 &amp; RIGHT( scriv!N391, LEN(scriv!N391) + 1 - FIND(",",scriv!N391)),
LEFT( Y$37, FIND(",",Y$37)-1) &amp; "=" &amp; $AH429 &amp; RIGHT( Y$37, LEN(Y$37) + 1 - FIND(",",Y$37))))</f>
        <v>fadeOff=,0.6</v>
      </c>
      <c r="Z429" s="81" t="str">
        <f>IF($E429="",
( IF(scriv!AF391&lt;&gt;"", LEFT( scriv!AF391, FIND(",",scriv!AF391)-1) &amp; "=" &amp; $AH429 &amp; RIGHT( scriv!AF391, LEN(scriv!AF391) + 1 - FIND(",",scriv!AF391)),
  IF($Z$36&lt;&gt;"",LEFT( Z$36, FIND(",",Z$36)-1) &amp; "=" &amp; $AH429 &amp; RIGHT( Z$36, LEN(Z$36) + 1 - FIND(",",Z$36)),""))),
IF(scriv!O391&lt;&gt;"", LEFT( scriv!O391, FIND(",",scriv!O391)-1) &amp; "=" &amp; $AH429 &amp; RIGHT( scriv!O391, LEN(scriv!O391) + 1 - FIND(",",scriv!O391)),
LEFT( Z$37, FIND(",",Z$37)-1) &amp; "=" &amp; $AH429 &amp; RIGHT( Z$37, LEN(Z$37) + 1 - FIND(",",Z$37))))</f>
        <v>drawOpen=,1.2</v>
      </c>
      <c r="AA429" s="81" t="str">
        <f>IF($E429="",
( IF(scriv!AG391&lt;&gt;"", LEFT( scriv!AG391, FIND(",",scriv!AG391)-1) &amp; "=" &amp; $AH429 &amp; RIGHT( scriv!AG391, LEN(scriv!AG391) + 1 - FIND(",",scriv!AG391)),
  IF($AA$36&lt;&gt;"",LEFT( AA$36, FIND(",",AA$36)-1) &amp; "=" &amp; $AH429 &amp; RIGHT( AA$36, LEN(AA$36) + 1 - FIND(",",AA$36)),""))),
IF(scriv!P391&lt;&gt;"", LEFT( scriv!P391, FIND(",",scriv!P391)-1) &amp; "=" &amp; $AH429 &amp; RIGHT( scriv!P391, LEN(scriv!P391) + 1 - FIND(",",scriv!P391)),
LEFT( AA$37, FIND(",",AA$37)-1) &amp; "=" &amp; $AH429 &amp; RIGHT( AA$37, LEN(AA$37) + 1 - FIND(",",AA$37))))</f>
        <v>drawClose=,1.2</v>
      </c>
      <c r="AB429" s="167" t="str">
        <f t="shared" si="304"/>
        <v>noTitle</v>
      </c>
      <c r="AC429" s="167"/>
      <c r="AD429" s="45"/>
      <c r="AE429" s="168"/>
      <c r="AF429" s="169">
        <f>IF(D429="",scriv!B391,"")</f>
        <v>0</v>
      </c>
      <c r="AG429" s="170" t="str">
        <f t="shared" si="311"/>
        <v/>
      </c>
      <c r="AH429" s="169" t="str">
        <f t="shared" si="312"/>
        <v/>
      </c>
      <c r="AI429" s="169" t="str">
        <f t="shared" si="313"/>
        <v/>
      </c>
      <c r="AJ429" s="86">
        <f>ROUNDDOWN( (LEN(scriv!B391)+1) / 2, 0 )</f>
        <v>0</v>
      </c>
      <c r="AK429" s="82">
        <f t="shared" si="314"/>
        <v>0</v>
      </c>
      <c r="AL429" s="82" t="str">
        <f t="shared" si="315"/>
        <v>-</v>
      </c>
      <c r="AM429" s="82" t="str">
        <f t="shared" si="316"/>
        <v>-</v>
      </c>
      <c r="AN429" s="82" t="str">
        <f t="shared" si="317"/>
        <v>-</v>
      </c>
      <c r="AO429" s="82" t="str">
        <f t="shared" si="318"/>
        <v>-</v>
      </c>
      <c r="AP429" s="82" t="str">
        <f t="shared" si="319"/>
        <v>-</v>
      </c>
      <c r="AQ429" s="82" t="str">
        <f t="shared" si="320"/>
        <v>-</v>
      </c>
      <c r="AR429" s="82" t="str">
        <f t="shared" si="321"/>
        <v>-</v>
      </c>
      <c r="AT429" s="82">
        <f t="shared" si="322"/>
        <v>10</v>
      </c>
      <c r="AU429" s="82" t="str">
        <f ca="1">IF(    MAX(OFFSET(AL429,0,0,MATCH("-",AL429:AL$638,0))) = 0,"",
IFERROR(MAX(OFFSET(AL429,0,0,MATCH("-",AL429:AL$638,0))),""))</f>
        <v/>
      </c>
      <c r="AV429" s="82" t="str">
        <f ca="1">IF(    MAX(OFFSET(AM429,0,0,MATCH("-",AM429:AM$638,0))) = 0,"",
IFERROR(MAX(OFFSET(AM429,0,0,MATCH("-",AM429:AM$638,0))),""))</f>
        <v/>
      </c>
      <c r="AW429" s="82" t="str">
        <f ca="1">IF(    MAX(OFFSET(AN429,0,0,MATCH("-",AN429:AN$638,0))) = 0,"",
IFERROR(MAX(OFFSET(AN429,0,0,MATCH("-",AN429:AN$638,0))),""))</f>
        <v/>
      </c>
      <c r="AX429" s="82" t="str">
        <f ca="1">IF(    MAX(OFFSET(AO429,0,0,MATCH("-",AO429:AO$638,0))) = 0,"",
IFERROR(MAX(OFFSET(AO429,0,0,MATCH("-",AO429:AO$638,0))),""))</f>
        <v/>
      </c>
      <c r="AY429" s="82" t="str">
        <f ca="1">IF(    MAX(OFFSET(AP429,0,0,MATCH("-",AP429:AP$638,0))) = 0,"",
IFERROR(MAX(OFFSET(AP429,0,0,MATCH("-",AP429:AP$638,0))),""))</f>
        <v/>
      </c>
      <c r="AZ429" s="82" t="str">
        <f ca="1">IF(    MAX(OFFSET(AQ429,0,0,MATCH("-",AQ429:AQ$638,0))) = 0,"",
IFERROR(MAX(OFFSET(AQ429,0,0,MATCH("-",AQ429:AQ$638,0))),""))</f>
        <v/>
      </c>
      <c r="BA429" s="82" t="str">
        <f ca="1">IF(    MAX(OFFSET(AR429,0,0,MATCH("-",AR429:AR$638,0))) = 0,"",
IFERROR(MAX(OFFSET(AR429,0,0,MATCH("-",AR429:AR$638,0))),""))</f>
        <v/>
      </c>
      <c r="BB429" s="112">
        <f t="shared" ca="1" si="323"/>
        <v>-198</v>
      </c>
      <c r="BC429" s="111" t="str">
        <f t="shared" ca="1" si="324"/>
        <v>Radius</v>
      </c>
      <c r="BD429" s="112">
        <f t="shared" ca="1" si="325"/>
        <v>0</v>
      </c>
      <c r="BE429" s="111">
        <f t="shared" ca="1" si="326"/>
        <v>200</v>
      </c>
      <c r="BF429" s="113" t="e">
        <f t="shared" ca="1" si="327"/>
        <v>#VALUE!</v>
      </c>
      <c r="BG429" s="113" t="e">
        <f t="shared" ca="1" si="328"/>
        <v>#VALUE!</v>
      </c>
      <c r="BH429" s="112">
        <f t="shared" ca="1" si="329"/>
        <v>2000</v>
      </c>
      <c r="BI429" s="112">
        <f t="shared" ca="1" si="330"/>
        <v>200</v>
      </c>
      <c r="BJ429" s="157"/>
      <c r="BK429" s="157"/>
      <c r="BL429" s="158" t="str">
        <f>scriv!AI391</f>
        <v/>
      </c>
      <c r="BM429" s="157"/>
      <c r="BN429" s="157" t="str">
        <f t="shared" si="331"/>
        <v>node</v>
      </c>
      <c r="BO429" s="157"/>
      <c r="BP429" s="159">
        <f t="shared" ca="1" si="332"/>
        <v>0</v>
      </c>
      <c r="BQ429" s="159">
        <f t="shared" ca="1" si="333"/>
        <v>0</v>
      </c>
      <c r="BR429" s="159">
        <f t="shared" si="334"/>
        <v>1</v>
      </c>
      <c r="BS429" s="159" t="str">
        <f t="shared" si="335"/>
        <v>symbol</v>
      </c>
      <c r="BT429" s="157" t="str">
        <f ca="1">IF(scriv!V391&lt;&gt;"",scriv!V391,
IF(E429="",IFERROR(VLOOKUP(BL429,$AH$40:$BT$638,39,FALSE),$BT$36),
$BT$37))</f>
        <v>NodeSquare</v>
      </c>
      <c r="BU429" s="166">
        <f t="shared" ca="1" si="336"/>
        <v>2000</v>
      </c>
      <c r="BV429" s="166">
        <f t="shared" ca="1" si="337"/>
        <v>200</v>
      </c>
      <c r="BW429" s="166">
        <f t="shared" ca="1" si="338"/>
        <v>0</v>
      </c>
      <c r="BX429" s="166">
        <f t="shared" ca="1" si="339"/>
        <v>0</v>
      </c>
      <c r="BY429" s="180" t="str">
        <f t="shared" si="340"/>
        <v/>
      </c>
      <c r="BZ429" s="180" t="str">
        <f t="shared" si="341"/>
        <v/>
      </c>
      <c r="CA429" s="81" t="str">
        <f>IF(scriv!E391&lt;&gt;"",scriv!E391,"")</f>
        <v/>
      </c>
      <c r="CB429" s="82">
        <f t="shared" si="306"/>
        <v>0</v>
      </c>
      <c r="CC429" s="82">
        <f t="shared" si="342"/>
        <v>0</v>
      </c>
      <c r="CD429" s="82" t="str">
        <f t="shared" si="343"/>
        <v>-</v>
      </c>
      <c r="CE429" s="82" t="str">
        <f t="shared" si="344"/>
        <v>-</v>
      </c>
      <c r="CF429" s="82" t="str">
        <f t="shared" si="345"/>
        <v>-</v>
      </c>
      <c r="CG429" s="82" t="str">
        <f t="shared" si="346"/>
        <v>-</v>
      </c>
      <c r="CH429" s="82" t="str">
        <f t="shared" si="347"/>
        <v>-</v>
      </c>
      <c r="CI429" s="82" t="str">
        <f t="shared" si="348"/>
        <v>-</v>
      </c>
      <c r="CJ429" s="82" t="str">
        <f t="shared" si="349"/>
        <v>-</v>
      </c>
      <c r="CK429" s="82" t="str">
        <f t="shared" si="350"/>
        <v>-</v>
      </c>
    </row>
    <row r="430" spans="1:89" s="82" customFormat="1" ht="18" customHeight="1">
      <c r="A430" s="81" t="str">
        <f>scriv!AH392</f>
        <v/>
      </c>
      <c r="B430" s="81" t="str">
        <f>IF(scriv!D392&lt;&gt;"",scriv!D392,"")</f>
        <v/>
      </c>
      <c r="C430" s="81" t="str">
        <f>IF( scriv!AL392&lt;&gt;"", IF(D430&lt;&gt;"","connection ","")&amp;scriv!AL392,IF(D430&lt;&gt;"","connection",""))</f>
        <v/>
      </c>
      <c r="D430" s="82" t="str">
        <f>scriv!AJ392</f>
        <v/>
      </c>
      <c r="E430" s="82" t="str">
        <f>scriv!AK392</f>
        <v/>
      </c>
      <c r="F430" s="156">
        <f>ROW()</f>
        <v>430</v>
      </c>
      <c r="I430" s="81" t="str">
        <f>IF(scriv!AA392&lt;&gt;"",scriv!AA392,J430)</f>
        <v/>
      </c>
      <c r="J430" s="81" t="str">
        <f>IF(scriv!AB392&lt;&gt;"",scriv!AB392,"")</f>
        <v/>
      </c>
      <c r="K430" s="82" t="str">
        <f t="shared" si="307"/>
        <v>none</v>
      </c>
      <c r="L430" s="82" t="str">
        <f t="shared" si="308"/>
        <v>+++&amp;speakTT=</v>
      </c>
      <c r="M430" s="82" t="str">
        <f t="shared" si="305"/>
        <v>OpenClose</v>
      </c>
      <c r="N430" s="82" t="str">
        <f t="shared" si="309"/>
        <v/>
      </c>
      <c r="O430" s="119" t="str">
        <f t="shared" si="310"/>
        <v/>
      </c>
      <c r="P430" s="81" t="str">
        <f>IF(scriv!I392&lt;&gt;"",scriv!I392,"")</f>
        <v/>
      </c>
      <c r="Q430" s="81" t="str">
        <f>IF(scriv!J392&lt;&gt;"",scriv!J392,"")</f>
        <v/>
      </c>
      <c r="R430" s="81">
        <f>IF(scriv!K392&lt;&gt;"",scriv!K392,
IF(I430&lt;&gt;"",1,$R$36))</f>
        <v>0</v>
      </c>
      <c r="S430" s="81" t="str">
        <f>IF(scriv!L392&lt;&gt;"",scriv!L392,
IF(scriv!AB392&lt;&gt;"",$S$36,"none"))</f>
        <v>none</v>
      </c>
      <c r="T430" s="81" t="str">
        <f>IF(scriv!Q392&lt;&gt;"",scriv!Q392,"")</f>
        <v/>
      </c>
      <c r="U430" s="81" t="str">
        <f>IF(scriv!R392&lt;&gt;"",scriv!R392,"")</f>
        <v/>
      </c>
      <c r="V430" s="81" t="str">
        <f>IF(scriv!S392&lt;&gt;"",scriv!S392,"")</f>
        <v/>
      </c>
      <c r="W430" s="81" t="str">
        <f>IF(scriv!T392&lt;&gt;"",scriv!T392,"")</f>
        <v/>
      </c>
      <c r="X430" s="81" t="str">
        <f>IF($E430="",
( IF(scriv!AD392&lt;&gt;"", LEFT( scriv!AD392, FIND(",",scriv!AD392)-1) &amp; "=" &amp; $AH430 &amp; RIGHT( scriv!AD392, LEN(scriv!AD392) + 1 - FIND(",",scriv!AD392)),
  IF($X$36&lt;&gt;"",LEFT( X$36, FIND(",",X$36)-1) &amp; "=" &amp; $AH430 &amp; RIGHT( X$36, LEN(X$36) + 1 - FIND(",",X$36)),""))),
IF(scriv!M392&lt;&gt;"", LEFT( scriv!M392, FIND(",",scriv!M392)-1) &amp; "=" &amp; $AH430 &amp; RIGHT( scriv!M392, LEN(scriv!M392) + 1 - FIND(",",scriv!M392)),
LEFT( X$37, FIND(",",X$37)-1) &amp; "=" &amp; $AH430 &amp; RIGHT( X$37, LEN(X$37) + 1 - FIND(",",X$37))))</f>
        <v>fadeOn=,0.6</v>
      </c>
      <c r="Y430" s="81" t="str">
        <f>IF($E430="",
( IF(scriv!AE392&lt;&gt;"", LEFT( scriv!AE392, FIND(",",scriv!AE392)-1) &amp; "=" &amp; $AH430 &amp; RIGHT( scriv!AE392, LEN(scriv!AE392) + 1 - FIND(",",scriv!AE392)),
  IF($Y$36&lt;&gt;"",LEFT( Y$36, FIND(",",Y$36)-1) &amp; "=" &amp; $AH430 &amp; RIGHT( Y$36, LEN(Y$36) + 1 - FIND(",",Y$36)),""))),
IF(scriv!N392&lt;&gt;"", LEFT( scriv!N392, FIND(",",scriv!N392)-1) &amp; "=" &amp; $AH430 &amp; RIGHT( scriv!N392, LEN(scriv!N392) + 1 - FIND(",",scriv!N392)),
LEFT( Y$37, FIND(",",Y$37)-1) &amp; "=" &amp; $AH430 &amp; RIGHT( Y$37, LEN(Y$37) + 1 - FIND(",",Y$37))))</f>
        <v>fadeOff=,0.6</v>
      </c>
      <c r="Z430" s="81" t="str">
        <f>IF($E430="",
( IF(scriv!AF392&lt;&gt;"", LEFT( scriv!AF392, FIND(",",scriv!AF392)-1) &amp; "=" &amp; $AH430 &amp; RIGHT( scriv!AF392, LEN(scriv!AF392) + 1 - FIND(",",scriv!AF392)),
  IF($Z$36&lt;&gt;"",LEFT( Z$36, FIND(",",Z$36)-1) &amp; "=" &amp; $AH430 &amp; RIGHT( Z$36, LEN(Z$36) + 1 - FIND(",",Z$36)),""))),
IF(scriv!O392&lt;&gt;"", LEFT( scriv!O392, FIND(",",scriv!O392)-1) &amp; "=" &amp; $AH430 &amp; RIGHT( scriv!O392, LEN(scriv!O392) + 1 - FIND(",",scriv!O392)),
LEFT( Z$37, FIND(",",Z$37)-1) &amp; "=" &amp; $AH430 &amp; RIGHT( Z$37, LEN(Z$37) + 1 - FIND(",",Z$37))))</f>
        <v>drawOpen=,1.2</v>
      </c>
      <c r="AA430" s="81" t="str">
        <f>IF($E430="",
( IF(scriv!AG392&lt;&gt;"", LEFT( scriv!AG392, FIND(",",scriv!AG392)-1) &amp; "=" &amp; $AH430 &amp; RIGHT( scriv!AG392, LEN(scriv!AG392) + 1 - FIND(",",scriv!AG392)),
  IF($AA$36&lt;&gt;"",LEFT( AA$36, FIND(",",AA$36)-1) &amp; "=" &amp; $AH430 &amp; RIGHT( AA$36, LEN(AA$36) + 1 - FIND(",",AA$36)),""))),
IF(scriv!P392&lt;&gt;"", LEFT( scriv!P392, FIND(",",scriv!P392)-1) &amp; "=" &amp; $AH430 &amp; RIGHT( scriv!P392, LEN(scriv!P392) + 1 - FIND(",",scriv!P392)),
LEFT( AA$37, FIND(",",AA$37)-1) &amp; "=" &amp; $AH430 &amp; RIGHT( AA$37, LEN(AA$37) + 1 - FIND(",",AA$37))))</f>
        <v>drawClose=,1.2</v>
      </c>
      <c r="AB430" s="167" t="str">
        <f t="shared" si="304"/>
        <v>noTitle</v>
      </c>
      <c r="AC430" s="167"/>
      <c r="AD430" s="45"/>
      <c r="AE430" s="168"/>
      <c r="AF430" s="169">
        <f>IF(D430="",scriv!B392,"")</f>
        <v>0</v>
      </c>
      <c r="AG430" s="170" t="str">
        <f t="shared" si="311"/>
        <v/>
      </c>
      <c r="AH430" s="169" t="str">
        <f t="shared" si="312"/>
        <v/>
      </c>
      <c r="AI430" s="169" t="str">
        <f t="shared" si="313"/>
        <v/>
      </c>
      <c r="AJ430" s="86">
        <f>ROUNDDOWN( (LEN(scriv!B392)+1) / 2, 0 )</f>
        <v>0</v>
      </c>
      <c r="AK430" s="82">
        <f t="shared" si="314"/>
        <v>0</v>
      </c>
      <c r="AL430" s="82" t="str">
        <f t="shared" si="315"/>
        <v>-</v>
      </c>
      <c r="AM430" s="82" t="str">
        <f t="shared" si="316"/>
        <v>-</v>
      </c>
      <c r="AN430" s="82" t="str">
        <f t="shared" si="317"/>
        <v>-</v>
      </c>
      <c r="AO430" s="82" t="str">
        <f t="shared" si="318"/>
        <v>-</v>
      </c>
      <c r="AP430" s="82" t="str">
        <f t="shared" si="319"/>
        <v>-</v>
      </c>
      <c r="AQ430" s="82" t="str">
        <f t="shared" si="320"/>
        <v>-</v>
      </c>
      <c r="AR430" s="82" t="str">
        <f t="shared" si="321"/>
        <v>-</v>
      </c>
      <c r="AT430" s="82">
        <f t="shared" si="322"/>
        <v>10</v>
      </c>
      <c r="AU430" s="82" t="str">
        <f ca="1">IF(    MAX(OFFSET(AL430,0,0,MATCH("-",AL430:AL$638,0))) = 0,"",
IFERROR(MAX(OFFSET(AL430,0,0,MATCH("-",AL430:AL$638,0))),""))</f>
        <v/>
      </c>
      <c r="AV430" s="82" t="str">
        <f ca="1">IF(    MAX(OFFSET(AM430,0,0,MATCH("-",AM430:AM$638,0))) = 0,"",
IFERROR(MAX(OFFSET(AM430,0,0,MATCH("-",AM430:AM$638,0))),""))</f>
        <v/>
      </c>
      <c r="AW430" s="82" t="str">
        <f ca="1">IF(    MAX(OFFSET(AN430,0,0,MATCH("-",AN430:AN$638,0))) = 0,"",
IFERROR(MAX(OFFSET(AN430,0,0,MATCH("-",AN430:AN$638,0))),""))</f>
        <v/>
      </c>
      <c r="AX430" s="82" t="str">
        <f ca="1">IF(    MAX(OFFSET(AO430,0,0,MATCH("-",AO430:AO$638,0))) = 0,"",
IFERROR(MAX(OFFSET(AO430,0,0,MATCH("-",AO430:AO$638,0))),""))</f>
        <v/>
      </c>
      <c r="AY430" s="82" t="str">
        <f ca="1">IF(    MAX(OFFSET(AP430,0,0,MATCH("-",AP430:AP$638,0))) = 0,"",
IFERROR(MAX(OFFSET(AP430,0,0,MATCH("-",AP430:AP$638,0))),""))</f>
        <v/>
      </c>
      <c r="AZ430" s="82" t="str">
        <f ca="1">IF(    MAX(OFFSET(AQ430,0,0,MATCH("-",AQ430:AQ$638,0))) = 0,"",
IFERROR(MAX(OFFSET(AQ430,0,0,MATCH("-",AQ430:AQ$638,0))),""))</f>
        <v/>
      </c>
      <c r="BA430" s="82" t="str">
        <f ca="1">IF(    MAX(OFFSET(AR430,0,0,MATCH("-",AR430:AR$638,0))) = 0,"",
IFERROR(MAX(OFFSET(AR430,0,0,MATCH("-",AR430:AR$638,0))),""))</f>
        <v/>
      </c>
      <c r="BB430" s="112">
        <f t="shared" ca="1" si="323"/>
        <v>-198</v>
      </c>
      <c r="BC430" s="111" t="str">
        <f t="shared" ca="1" si="324"/>
        <v>Radius</v>
      </c>
      <c r="BD430" s="112">
        <f t="shared" ca="1" si="325"/>
        <v>0</v>
      </c>
      <c r="BE430" s="111">
        <f t="shared" ca="1" si="326"/>
        <v>200</v>
      </c>
      <c r="BF430" s="113" t="e">
        <f t="shared" ca="1" si="327"/>
        <v>#VALUE!</v>
      </c>
      <c r="BG430" s="113" t="e">
        <f t="shared" ca="1" si="328"/>
        <v>#VALUE!</v>
      </c>
      <c r="BH430" s="112">
        <f t="shared" ca="1" si="329"/>
        <v>2000</v>
      </c>
      <c r="BI430" s="112">
        <f t="shared" ca="1" si="330"/>
        <v>200</v>
      </c>
      <c r="BJ430" s="157"/>
      <c r="BK430" s="157"/>
      <c r="BL430" s="158" t="str">
        <f>scriv!AI392</f>
        <v/>
      </c>
      <c r="BM430" s="157"/>
      <c r="BN430" s="157" t="str">
        <f t="shared" si="331"/>
        <v>node</v>
      </c>
      <c r="BO430" s="157"/>
      <c r="BP430" s="159">
        <f t="shared" ca="1" si="332"/>
        <v>0</v>
      </c>
      <c r="BQ430" s="159">
        <f t="shared" ca="1" si="333"/>
        <v>0</v>
      </c>
      <c r="BR430" s="159">
        <f t="shared" si="334"/>
        <v>1</v>
      </c>
      <c r="BS430" s="159" t="str">
        <f t="shared" si="335"/>
        <v>symbol</v>
      </c>
      <c r="BT430" s="157" t="str">
        <f ca="1">IF(scriv!V392&lt;&gt;"",scriv!V392,
IF(E430="",IFERROR(VLOOKUP(BL430,$AH$40:$BT$638,39,FALSE),$BT$36),
$BT$37))</f>
        <v>NodeSquare</v>
      </c>
      <c r="BU430" s="166">
        <f t="shared" ca="1" si="336"/>
        <v>2000</v>
      </c>
      <c r="BV430" s="166">
        <f t="shared" ca="1" si="337"/>
        <v>200</v>
      </c>
      <c r="BW430" s="166">
        <f t="shared" ca="1" si="338"/>
        <v>0</v>
      </c>
      <c r="BX430" s="166">
        <f t="shared" ca="1" si="339"/>
        <v>0</v>
      </c>
      <c r="BY430" s="180" t="str">
        <f t="shared" si="340"/>
        <v/>
      </c>
      <c r="BZ430" s="180" t="str">
        <f t="shared" si="341"/>
        <v/>
      </c>
      <c r="CA430" s="81" t="str">
        <f>IF(scriv!E392&lt;&gt;"",scriv!E392,"")</f>
        <v/>
      </c>
      <c r="CB430" s="82">
        <f t="shared" si="306"/>
        <v>0</v>
      </c>
      <c r="CC430" s="82">
        <f t="shared" si="342"/>
        <v>0</v>
      </c>
      <c r="CD430" s="82" t="str">
        <f t="shared" si="343"/>
        <v>-</v>
      </c>
      <c r="CE430" s="82" t="str">
        <f t="shared" si="344"/>
        <v>-</v>
      </c>
      <c r="CF430" s="82" t="str">
        <f t="shared" si="345"/>
        <v>-</v>
      </c>
      <c r="CG430" s="82" t="str">
        <f t="shared" si="346"/>
        <v>-</v>
      </c>
      <c r="CH430" s="82" t="str">
        <f t="shared" si="347"/>
        <v>-</v>
      </c>
      <c r="CI430" s="82" t="str">
        <f t="shared" si="348"/>
        <v>-</v>
      </c>
      <c r="CJ430" s="82" t="str">
        <f t="shared" si="349"/>
        <v>-</v>
      </c>
      <c r="CK430" s="82" t="str">
        <f t="shared" si="350"/>
        <v>-</v>
      </c>
    </row>
    <row r="431" spans="1:89" s="82" customFormat="1" ht="18" customHeight="1">
      <c r="A431" s="81" t="str">
        <f>scriv!AH393</f>
        <v/>
      </c>
      <c r="B431" s="81" t="str">
        <f>IF(scriv!D393&lt;&gt;"",scriv!D393,"")</f>
        <v/>
      </c>
      <c r="C431" s="81" t="str">
        <f>IF( scriv!AL393&lt;&gt;"", IF(D431&lt;&gt;"","connection ","")&amp;scriv!AL393,IF(D431&lt;&gt;"","connection",""))</f>
        <v/>
      </c>
      <c r="D431" s="82" t="str">
        <f>scriv!AJ393</f>
        <v/>
      </c>
      <c r="E431" s="82" t="str">
        <f>scriv!AK393</f>
        <v/>
      </c>
      <c r="F431" s="156">
        <f>ROW()</f>
        <v>431</v>
      </c>
      <c r="I431" s="81" t="str">
        <f>IF(scriv!AA393&lt;&gt;"",scriv!AA393,J431)</f>
        <v/>
      </c>
      <c r="J431" s="81" t="str">
        <f>IF(scriv!AB393&lt;&gt;"",scriv!AB393,"")</f>
        <v/>
      </c>
      <c r="K431" s="82" t="str">
        <f t="shared" si="307"/>
        <v>none</v>
      </c>
      <c r="L431" s="82" t="str">
        <f t="shared" si="308"/>
        <v>+++&amp;speakTT=</v>
      </c>
      <c r="M431" s="82" t="str">
        <f t="shared" si="305"/>
        <v>OpenClose</v>
      </c>
      <c r="N431" s="82" t="str">
        <f t="shared" si="309"/>
        <v/>
      </c>
      <c r="O431" s="119" t="str">
        <f t="shared" si="310"/>
        <v/>
      </c>
      <c r="P431" s="81" t="str">
        <f>IF(scriv!I393&lt;&gt;"",scriv!I393,"")</f>
        <v/>
      </c>
      <c r="Q431" s="81" t="str">
        <f>IF(scriv!J393&lt;&gt;"",scriv!J393,"")</f>
        <v/>
      </c>
      <c r="R431" s="81">
        <f>IF(scriv!K393&lt;&gt;"",scriv!K393,
IF(I431&lt;&gt;"",1,$R$36))</f>
        <v>0</v>
      </c>
      <c r="S431" s="81" t="str">
        <f>IF(scriv!L393&lt;&gt;"",scriv!L393,
IF(scriv!AB393&lt;&gt;"",$S$36,"none"))</f>
        <v>none</v>
      </c>
      <c r="T431" s="81" t="str">
        <f>IF(scriv!Q393&lt;&gt;"",scriv!Q393,"")</f>
        <v/>
      </c>
      <c r="U431" s="81" t="str">
        <f>IF(scriv!R393&lt;&gt;"",scriv!R393,"")</f>
        <v/>
      </c>
      <c r="V431" s="81" t="str">
        <f>IF(scriv!S393&lt;&gt;"",scriv!S393,"")</f>
        <v/>
      </c>
      <c r="W431" s="81" t="str">
        <f>IF(scriv!T393&lt;&gt;"",scriv!T393,"")</f>
        <v/>
      </c>
      <c r="X431" s="81" t="str">
        <f>IF($E431="",
( IF(scriv!AD393&lt;&gt;"", LEFT( scriv!AD393, FIND(",",scriv!AD393)-1) &amp; "=" &amp; $AH431 &amp; RIGHT( scriv!AD393, LEN(scriv!AD393) + 1 - FIND(",",scriv!AD393)),
  IF($X$36&lt;&gt;"",LEFT( X$36, FIND(",",X$36)-1) &amp; "=" &amp; $AH431 &amp; RIGHT( X$36, LEN(X$36) + 1 - FIND(",",X$36)),""))),
IF(scriv!M393&lt;&gt;"", LEFT( scriv!M393, FIND(",",scriv!M393)-1) &amp; "=" &amp; $AH431 &amp; RIGHT( scriv!M393, LEN(scriv!M393) + 1 - FIND(",",scriv!M393)),
LEFT( X$37, FIND(",",X$37)-1) &amp; "=" &amp; $AH431 &amp; RIGHT( X$37, LEN(X$37) + 1 - FIND(",",X$37))))</f>
        <v>fadeOn=,0.6</v>
      </c>
      <c r="Y431" s="81" t="str">
        <f>IF($E431="",
( IF(scriv!AE393&lt;&gt;"", LEFT( scriv!AE393, FIND(",",scriv!AE393)-1) &amp; "=" &amp; $AH431 &amp; RIGHT( scriv!AE393, LEN(scriv!AE393) + 1 - FIND(",",scriv!AE393)),
  IF($Y$36&lt;&gt;"",LEFT( Y$36, FIND(",",Y$36)-1) &amp; "=" &amp; $AH431 &amp; RIGHT( Y$36, LEN(Y$36) + 1 - FIND(",",Y$36)),""))),
IF(scriv!N393&lt;&gt;"", LEFT( scriv!N393, FIND(",",scriv!N393)-1) &amp; "=" &amp; $AH431 &amp; RIGHT( scriv!N393, LEN(scriv!N393) + 1 - FIND(",",scriv!N393)),
LEFT( Y$37, FIND(",",Y$37)-1) &amp; "=" &amp; $AH431 &amp; RIGHT( Y$37, LEN(Y$37) + 1 - FIND(",",Y$37))))</f>
        <v>fadeOff=,0.6</v>
      </c>
      <c r="Z431" s="81" t="str">
        <f>IF($E431="",
( IF(scriv!AF393&lt;&gt;"", LEFT( scriv!AF393, FIND(",",scriv!AF393)-1) &amp; "=" &amp; $AH431 &amp; RIGHT( scriv!AF393, LEN(scriv!AF393) + 1 - FIND(",",scriv!AF393)),
  IF($Z$36&lt;&gt;"",LEFT( Z$36, FIND(",",Z$36)-1) &amp; "=" &amp; $AH431 &amp; RIGHT( Z$36, LEN(Z$36) + 1 - FIND(",",Z$36)),""))),
IF(scriv!O393&lt;&gt;"", LEFT( scriv!O393, FIND(",",scriv!O393)-1) &amp; "=" &amp; $AH431 &amp; RIGHT( scriv!O393, LEN(scriv!O393) + 1 - FIND(",",scriv!O393)),
LEFT( Z$37, FIND(",",Z$37)-1) &amp; "=" &amp; $AH431 &amp; RIGHT( Z$37, LEN(Z$37) + 1 - FIND(",",Z$37))))</f>
        <v>drawOpen=,1.2</v>
      </c>
      <c r="AA431" s="81" t="str">
        <f>IF($E431="",
( IF(scriv!AG393&lt;&gt;"", LEFT( scriv!AG393, FIND(",",scriv!AG393)-1) &amp; "=" &amp; $AH431 &amp; RIGHT( scriv!AG393, LEN(scriv!AG393) + 1 - FIND(",",scriv!AG393)),
  IF($AA$36&lt;&gt;"",LEFT( AA$36, FIND(",",AA$36)-1) &amp; "=" &amp; $AH431 &amp; RIGHT( AA$36, LEN(AA$36) + 1 - FIND(",",AA$36)),""))),
IF(scriv!P393&lt;&gt;"", LEFT( scriv!P393, FIND(",",scriv!P393)-1) &amp; "=" &amp; $AH431 &amp; RIGHT( scriv!P393, LEN(scriv!P393) + 1 - FIND(",",scriv!P393)),
LEFT( AA$37, FIND(",",AA$37)-1) &amp; "=" &amp; $AH431 &amp; RIGHT( AA$37, LEN(AA$37) + 1 - FIND(",",AA$37))))</f>
        <v>drawClose=,1.2</v>
      </c>
      <c r="AB431" s="167" t="str">
        <f t="shared" si="304"/>
        <v>noTitle</v>
      </c>
      <c r="AC431" s="167"/>
      <c r="AD431" s="45"/>
      <c r="AE431" s="168"/>
      <c r="AF431" s="169">
        <f>IF(D431="",scriv!B393,"")</f>
        <v>0</v>
      </c>
      <c r="AG431" s="170" t="str">
        <f t="shared" si="311"/>
        <v/>
      </c>
      <c r="AH431" s="169" t="str">
        <f t="shared" si="312"/>
        <v/>
      </c>
      <c r="AI431" s="169" t="str">
        <f t="shared" si="313"/>
        <v/>
      </c>
      <c r="AJ431" s="86">
        <f>ROUNDDOWN( (LEN(scriv!B393)+1) / 2, 0 )</f>
        <v>0</v>
      </c>
      <c r="AK431" s="82">
        <f t="shared" si="314"/>
        <v>0</v>
      </c>
      <c r="AL431" s="82" t="str">
        <f t="shared" si="315"/>
        <v>-</v>
      </c>
      <c r="AM431" s="82" t="str">
        <f t="shared" si="316"/>
        <v>-</v>
      </c>
      <c r="AN431" s="82" t="str">
        <f t="shared" si="317"/>
        <v>-</v>
      </c>
      <c r="AO431" s="82" t="str">
        <f t="shared" si="318"/>
        <v>-</v>
      </c>
      <c r="AP431" s="82" t="str">
        <f t="shared" si="319"/>
        <v>-</v>
      </c>
      <c r="AQ431" s="82" t="str">
        <f t="shared" si="320"/>
        <v>-</v>
      </c>
      <c r="AR431" s="82" t="str">
        <f t="shared" si="321"/>
        <v>-</v>
      </c>
      <c r="AT431" s="82">
        <f t="shared" si="322"/>
        <v>10</v>
      </c>
      <c r="AU431" s="82" t="str">
        <f ca="1">IF(    MAX(OFFSET(AL431,0,0,MATCH("-",AL431:AL$638,0))) = 0,"",
IFERROR(MAX(OFFSET(AL431,0,0,MATCH("-",AL431:AL$638,0))),""))</f>
        <v/>
      </c>
      <c r="AV431" s="82" t="str">
        <f ca="1">IF(    MAX(OFFSET(AM431,0,0,MATCH("-",AM431:AM$638,0))) = 0,"",
IFERROR(MAX(OFFSET(AM431,0,0,MATCH("-",AM431:AM$638,0))),""))</f>
        <v/>
      </c>
      <c r="AW431" s="82" t="str">
        <f ca="1">IF(    MAX(OFFSET(AN431,0,0,MATCH("-",AN431:AN$638,0))) = 0,"",
IFERROR(MAX(OFFSET(AN431,0,0,MATCH("-",AN431:AN$638,0))),""))</f>
        <v/>
      </c>
      <c r="AX431" s="82" t="str">
        <f ca="1">IF(    MAX(OFFSET(AO431,0,0,MATCH("-",AO431:AO$638,0))) = 0,"",
IFERROR(MAX(OFFSET(AO431,0,0,MATCH("-",AO431:AO$638,0))),""))</f>
        <v/>
      </c>
      <c r="AY431" s="82" t="str">
        <f ca="1">IF(    MAX(OFFSET(AP431,0,0,MATCH("-",AP431:AP$638,0))) = 0,"",
IFERROR(MAX(OFFSET(AP431,0,0,MATCH("-",AP431:AP$638,0))),""))</f>
        <v/>
      </c>
      <c r="AZ431" s="82" t="str">
        <f ca="1">IF(    MAX(OFFSET(AQ431,0,0,MATCH("-",AQ431:AQ$638,0))) = 0,"",
IFERROR(MAX(OFFSET(AQ431,0,0,MATCH("-",AQ431:AQ$638,0))),""))</f>
        <v/>
      </c>
      <c r="BA431" s="82" t="str">
        <f ca="1">IF(    MAX(OFFSET(AR431,0,0,MATCH("-",AR431:AR$638,0))) = 0,"",
IFERROR(MAX(OFFSET(AR431,0,0,MATCH("-",AR431:AR$638,0))),""))</f>
        <v/>
      </c>
      <c r="BB431" s="112">
        <f t="shared" ca="1" si="323"/>
        <v>-198</v>
      </c>
      <c r="BC431" s="111" t="str">
        <f t="shared" ca="1" si="324"/>
        <v>Radius</v>
      </c>
      <c r="BD431" s="112">
        <f t="shared" ca="1" si="325"/>
        <v>0</v>
      </c>
      <c r="BE431" s="111">
        <f t="shared" ca="1" si="326"/>
        <v>200</v>
      </c>
      <c r="BF431" s="113" t="e">
        <f t="shared" ca="1" si="327"/>
        <v>#VALUE!</v>
      </c>
      <c r="BG431" s="113" t="e">
        <f t="shared" ca="1" si="328"/>
        <v>#VALUE!</v>
      </c>
      <c r="BH431" s="112">
        <f t="shared" ca="1" si="329"/>
        <v>2000</v>
      </c>
      <c r="BI431" s="112">
        <f t="shared" ca="1" si="330"/>
        <v>200</v>
      </c>
      <c r="BJ431" s="157"/>
      <c r="BK431" s="157"/>
      <c r="BL431" s="158" t="str">
        <f>scriv!AI393</f>
        <v/>
      </c>
      <c r="BM431" s="157"/>
      <c r="BN431" s="157" t="str">
        <f t="shared" si="331"/>
        <v>node</v>
      </c>
      <c r="BO431" s="157"/>
      <c r="BP431" s="159">
        <f t="shared" ca="1" si="332"/>
        <v>0</v>
      </c>
      <c r="BQ431" s="159">
        <f t="shared" ca="1" si="333"/>
        <v>0</v>
      </c>
      <c r="BR431" s="159">
        <f t="shared" si="334"/>
        <v>1</v>
      </c>
      <c r="BS431" s="159" t="str">
        <f t="shared" si="335"/>
        <v>symbol</v>
      </c>
      <c r="BT431" s="157" t="str">
        <f ca="1">IF(scriv!V393&lt;&gt;"",scriv!V393,
IF(E431="",IFERROR(VLOOKUP(BL431,$AH$40:$BT$638,39,FALSE),$BT$36),
$BT$37))</f>
        <v>NodeSquare</v>
      </c>
      <c r="BU431" s="166">
        <f t="shared" ca="1" si="336"/>
        <v>2000</v>
      </c>
      <c r="BV431" s="166">
        <f t="shared" ca="1" si="337"/>
        <v>200</v>
      </c>
      <c r="BW431" s="166">
        <f t="shared" ca="1" si="338"/>
        <v>0</v>
      </c>
      <c r="BX431" s="166">
        <f t="shared" ca="1" si="339"/>
        <v>0</v>
      </c>
      <c r="BY431" s="180" t="str">
        <f t="shared" si="340"/>
        <v/>
      </c>
      <c r="BZ431" s="180" t="str">
        <f t="shared" si="341"/>
        <v/>
      </c>
      <c r="CA431" s="81" t="str">
        <f>IF(scriv!E393&lt;&gt;"",scriv!E393,"")</f>
        <v/>
      </c>
      <c r="CB431" s="82">
        <f t="shared" si="306"/>
        <v>0</v>
      </c>
      <c r="CC431" s="82">
        <f t="shared" si="342"/>
        <v>0</v>
      </c>
      <c r="CD431" s="82" t="str">
        <f t="shared" si="343"/>
        <v>-</v>
      </c>
      <c r="CE431" s="82" t="str">
        <f t="shared" si="344"/>
        <v>-</v>
      </c>
      <c r="CF431" s="82" t="str">
        <f t="shared" si="345"/>
        <v>-</v>
      </c>
      <c r="CG431" s="82" t="str">
        <f t="shared" si="346"/>
        <v>-</v>
      </c>
      <c r="CH431" s="82" t="str">
        <f t="shared" si="347"/>
        <v>-</v>
      </c>
      <c r="CI431" s="82" t="str">
        <f t="shared" si="348"/>
        <v>-</v>
      </c>
      <c r="CJ431" s="82" t="str">
        <f t="shared" si="349"/>
        <v>-</v>
      </c>
      <c r="CK431" s="82" t="str">
        <f t="shared" si="350"/>
        <v>-</v>
      </c>
    </row>
    <row r="432" spans="1:89" s="82" customFormat="1" ht="18" customHeight="1">
      <c r="A432" s="81" t="str">
        <f>scriv!AH394</f>
        <v/>
      </c>
      <c r="B432" s="81" t="str">
        <f>IF(scriv!D394&lt;&gt;"",scriv!D394,"")</f>
        <v/>
      </c>
      <c r="C432" s="81" t="str">
        <f>IF( scriv!AL394&lt;&gt;"", IF(D432&lt;&gt;"","connection ","")&amp;scriv!AL394,IF(D432&lt;&gt;"","connection",""))</f>
        <v/>
      </c>
      <c r="D432" s="82" t="str">
        <f>scriv!AJ394</f>
        <v/>
      </c>
      <c r="E432" s="82" t="str">
        <f>scriv!AK394</f>
        <v/>
      </c>
      <c r="F432" s="156">
        <f>ROW()</f>
        <v>432</v>
      </c>
      <c r="I432" s="81" t="str">
        <f>IF(scriv!AA394&lt;&gt;"",scriv!AA394,J432)</f>
        <v/>
      </c>
      <c r="J432" s="81" t="str">
        <f>IF(scriv!AB394&lt;&gt;"",scriv!AB394,"")</f>
        <v/>
      </c>
      <c r="K432" s="82" t="str">
        <f t="shared" si="307"/>
        <v>none</v>
      </c>
      <c r="L432" s="82" t="str">
        <f t="shared" si="308"/>
        <v>+++&amp;speakTT=</v>
      </c>
      <c r="M432" s="82" t="str">
        <f t="shared" si="305"/>
        <v>OpenClose</v>
      </c>
      <c r="N432" s="82" t="str">
        <f t="shared" si="309"/>
        <v/>
      </c>
      <c r="O432" s="119" t="str">
        <f t="shared" si="310"/>
        <v/>
      </c>
      <c r="P432" s="81" t="str">
        <f>IF(scriv!I394&lt;&gt;"",scriv!I394,"")</f>
        <v/>
      </c>
      <c r="Q432" s="81" t="str">
        <f>IF(scriv!J394&lt;&gt;"",scriv!J394,"")</f>
        <v/>
      </c>
      <c r="R432" s="81">
        <f>IF(scriv!K394&lt;&gt;"",scriv!K394,
IF(I432&lt;&gt;"",1,$R$36))</f>
        <v>0</v>
      </c>
      <c r="S432" s="81" t="str">
        <f>IF(scriv!L394&lt;&gt;"",scriv!L394,
IF(scriv!AB394&lt;&gt;"",$S$36,"none"))</f>
        <v>none</v>
      </c>
      <c r="T432" s="81" t="str">
        <f>IF(scriv!Q394&lt;&gt;"",scriv!Q394,"")</f>
        <v/>
      </c>
      <c r="U432" s="81" t="str">
        <f>IF(scriv!R394&lt;&gt;"",scriv!R394,"")</f>
        <v/>
      </c>
      <c r="V432" s="81" t="str">
        <f>IF(scriv!S394&lt;&gt;"",scriv!S394,"")</f>
        <v/>
      </c>
      <c r="W432" s="81" t="str">
        <f>IF(scriv!T394&lt;&gt;"",scriv!T394,"")</f>
        <v/>
      </c>
      <c r="X432" s="81" t="str">
        <f>IF($E432="",
( IF(scriv!AD394&lt;&gt;"", LEFT( scriv!AD394, FIND(",",scriv!AD394)-1) &amp; "=" &amp; $AH432 &amp; RIGHT( scriv!AD394, LEN(scriv!AD394) + 1 - FIND(",",scriv!AD394)),
  IF($X$36&lt;&gt;"",LEFT( X$36, FIND(",",X$36)-1) &amp; "=" &amp; $AH432 &amp; RIGHT( X$36, LEN(X$36) + 1 - FIND(",",X$36)),""))),
IF(scriv!M394&lt;&gt;"", LEFT( scriv!M394, FIND(",",scriv!M394)-1) &amp; "=" &amp; $AH432 &amp; RIGHT( scriv!M394, LEN(scriv!M394) + 1 - FIND(",",scriv!M394)),
LEFT( X$37, FIND(",",X$37)-1) &amp; "=" &amp; $AH432 &amp; RIGHT( X$37, LEN(X$37) + 1 - FIND(",",X$37))))</f>
        <v>fadeOn=,0.6</v>
      </c>
      <c r="Y432" s="81" t="str">
        <f>IF($E432="",
( IF(scriv!AE394&lt;&gt;"", LEFT( scriv!AE394, FIND(",",scriv!AE394)-1) &amp; "=" &amp; $AH432 &amp; RIGHT( scriv!AE394, LEN(scriv!AE394) + 1 - FIND(",",scriv!AE394)),
  IF($Y$36&lt;&gt;"",LEFT( Y$36, FIND(",",Y$36)-1) &amp; "=" &amp; $AH432 &amp; RIGHT( Y$36, LEN(Y$36) + 1 - FIND(",",Y$36)),""))),
IF(scriv!N394&lt;&gt;"", LEFT( scriv!N394, FIND(",",scriv!N394)-1) &amp; "=" &amp; $AH432 &amp; RIGHT( scriv!N394, LEN(scriv!N394) + 1 - FIND(",",scriv!N394)),
LEFT( Y$37, FIND(",",Y$37)-1) &amp; "=" &amp; $AH432 &amp; RIGHT( Y$37, LEN(Y$37) + 1 - FIND(",",Y$37))))</f>
        <v>fadeOff=,0.6</v>
      </c>
      <c r="Z432" s="81" t="str">
        <f>IF($E432="",
( IF(scriv!AF394&lt;&gt;"", LEFT( scriv!AF394, FIND(",",scriv!AF394)-1) &amp; "=" &amp; $AH432 &amp; RIGHT( scriv!AF394, LEN(scriv!AF394) + 1 - FIND(",",scriv!AF394)),
  IF($Z$36&lt;&gt;"",LEFT( Z$36, FIND(",",Z$36)-1) &amp; "=" &amp; $AH432 &amp; RIGHT( Z$36, LEN(Z$36) + 1 - FIND(",",Z$36)),""))),
IF(scriv!O394&lt;&gt;"", LEFT( scriv!O394, FIND(",",scriv!O394)-1) &amp; "=" &amp; $AH432 &amp; RIGHT( scriv!O394, LEN(scriv!O394) + 1 - FIND(",",scriv!O394)),
LEFT( Z$37, FIND(",",Z$37)-1) &amp; "=" &amp; $AH432 &amp; RIGHT( Z$37, LEN(Z$37) + 1 - FIND(",",Z$37))))</f>
        <v>drawOpen=,1.2</v>
      </c>
      <c r="AA432" s="81" t="str">
        <f>IF($E432="",
( IF(scriv!AG394&lt;&gt;"", LEFT( scriv!AG394, FIND(",",scriv!AG394)-1) &amp; "=" &amp; $AH432 &amp; RIGHT( scriv!AG394, LEN(scriv!AG394) + 1 - FIND(",",scriv!AG394)),
  IF($AA$36&lt;&gt;"",LEFT( AA$36, FIND(",",AA$36)-1) &amp; "=" &amp; $AH432 &amp; RIGHT( AA$36, LEN(AA$36) + 1 - FIND(",",AA$36)),""))),
IF(scriv!P394&lt;&gt;"", LEFT( scriv!P394, FIND(",",scriv!P394)-1) &amp; "=" &amp; $AH432 &amp; RIGHT( scriv!P394, LEN(scriv!P394) + 1 - FIND(",",scriv!P394)),
LEFT( AA$37, FIND(",",AA$37)-1) &amp; "=" &amp; $AH432 &amp; RIGHT( AA$37, LEN(AA$37) + 1 - FIND(",",AA$37))))</f>
        <v>drawClose=,1.2</v>
      </c>
      <c r="AB432" s="167" t="str">
        <f t="shared" si="304"/>
        <v>noTitle</v>
      </c>
      <c r="AC432" s="167"/>
      <c r="AD432" s="45"/>
      <c r="AE432" s="168"/>
      <c r="AF432" s="169">
        <f>IF(D432="",scriv!B394,"")</f>
        <v>0</v>
      </c>
      <c r="AG432" s="170" t="str">
        <f t="shared" si="311"/>
        <v/>
      </c>
      <c r="AH432" s="169" t="str">
        <f t="shared" si="312"/>
        <v/>
      </c>
      <c r="AI432" s="169" t="str">
        <f t="shared" si="313"/>
        <v/>
      </c>
      <c r="AJ432" s="86">
        <f>ROUNDDOWN( (LEN(scriv!B394)+1) / 2, 0 )</f>
        <v>0</v>
      </c>
      <c r="AK432" s="82">
        <f t="shared" si="314"/>
        <v>0</v>
      </c>
      <c r="AL432" s="82" t="str">
        <f t="shared" si="315"/>
        <v>-</v>
      </c>
      <c r="AM432" s="82" t="str">
        <f t="shared" si="316"/>
        <v>-</v>
      </c>
      <c r="AN432" s="82" t="str">
        <f t="shared" si="317"/>
        <v>-</v>
      </c>
      <c r="AO432" s="82" t="str">
        <f t="shared" si="318"/>
        <v>-</v>
      </c>
      <c r="AP432" s="82" t="str">
        <f t="shared" si="319"/>
        <v>-</v>
      </c>
      <c r="AQ432" s="82" t="str">
        <f t="shared" si="320"/>
        <v>-</v>
      </c>
      <c r="AR432" s="82" t="str">
        <f t="shared" si="321"/>
        <v>-</v>
      </c>
      <c r="AT432" s="82">
        <f t="shared" si="322"/>
        <v>10</v>
      </c>
      <c r="AU432" s="82" t="str">
        <f ca="1">IF(    MAX(OFFSET(AL432,0,0,MATCH("-",AL432:AL$638,0))) = 0,"",
IFERROR(MAX(OFFSET(AL432,0,0,MATCH("-",AL432:AL$638,0))),""))</f>
        <v/>
      </c>
      <c r="AV432" s="82" t="str">
        <f ca="1">IF(    MAX(OFFSET(AM432,0,0,MATCH("-",AM432:AM$638,0))) = 0,"",
IFERROR(MAX(OFFSET(AM432,0,0,MATCH("-",AM432:AM$638,0))),""))</f>
        <v/>
      </c>
      <c r="AW432" s="82" t="str">
        <f ca="1">IF(    MAX(OFFSET(AN432,0,0,MATCH("-",AN432:AN$638,0))) = 0,"",
IFERROR(MAX(OFFSET(AN432,0,0,MATCH("-",AN432:AN$638,0))),""))</f>
        <v/>
      </c>
      <c r="AX432" s="82" t="str">
        <f ca="1">IF(    MAX(OFFSET(AO432,0,0,MATCH("-",AO432:AO$638,0))) = 0,"",
IFERROR(MAX(OFFSET(AO432,0,0,MATCH("-",AO432:AO$638,0))),""))</f>
        <v/>
      </c>
      <c r="AY432" s="82" t="str">
        <f ca="1">IF(    MAX(OFFSET(AP432,0,0,MATCH("-",AP432:AP$638,0))) = 0,"",
IFERROR(MAX(OFFSET(AP432,0,0,MATCH("-",AP432:AP$638,0))),""))</f>
        <v/>
      </c>
      <c r="AZ432" s="82" t="str">
        <f ca="1">IF(    MAX(OFFSET(AQ432,0,0,MATCH("-",AQ432:AQ$638,0))) = 0,"",
IFERROR(MAX(OFFSET(AQ432,0,0,MATCH("-",AQ432:AQ$638,0))),""))</f>
        <v/>
      </c>
      <c r="BA432" s="82" t="str">
        <f ca="1">IF(    MAX(OFFSET(AR432,0,0,MATCH("-",AR432:AR$638,0))) = 0,"",
IFERROR(MAX(OFFSET(AR432,0,0,MATCH("-",AR432:AR$638,0))),""))</f>
        <v/>
      </c>
      <c r="BB432" s="112">
        <f t="shared" ca="1" si="323"/>
        <v>-198</v>
      </c>
      <c r="BC432" s="111" t="str">
        <f t="shared" ca="1" si="324"/>
        <v>Radius</v>
      </c>
      <c r="BD432" s="112">
        <f t="shared" ca="1" si="325"/>
        <v>0</v>
      </c>
      <c r="BE432" s="111">
        <f t="shared" ca="1" si="326"/>
        <v>200</v>
      </c>
      <c r="BF432" s="113" t="e">
        <f t="shared" ca="1" si="327"/>
        <v>#VALUE!</v>
      </c>
      <c r="BG432" s="113" t="e">
        <f t="shared" ca="1" si="328"/>
        <v>#VALUE!</v>
      </c>
      <c r="BH432" s="112">
        <f t="shared" ca="1" si="329"/>
        <v>2000</v>
      </c>
      <c r="BI432" s="112">
        <f t="shared" ca="1" si="330"/>
        <v>200</v>
      </c>
      <c r="BJ432" s="157"/>
      <c r="BK432" s="157"/>
      <c r="BL432" s="158" t="str">
        <f>scriv!AI394</f>
        <v/>
      </c>
      <c r="BM432" s="157"/>
      <c r="BN432" s="157" t="str">
        <f t="shared" si="331"/>
        <v>node</v>
      </c>
      <c r="BO432" s="157"/>
      <c r="BP432" s="159">
        <f t="shared" ca="1" si="332"/>
        <v>0</v>
      </c>
      <c r="BQ432" s="159">
        <f t="shared" ca="1" si="333"/>
        <v>0</v>
      </c>
      <c r="BR432" s="159">
        <f t="shared" si="334"/>
        <v>1</v>
      </c>
      <c r="BS432" s="159" t="str">
        <f t="shared" si="335"/>
        <v>symbol</v>
      </c>
      <c r="BT432" s="157" t="str">
        <f ca="1">IF(scriv!V394&lt;&gt;"",scriv!V394,
IF(E432="",IFERROR(VLOOKUP(BL432,$AH$40:$BT$638,39,FALSE),$BT$36),
$BT$37))</f>
        <v>NodeSquare</v>
      </c>
      <c r="BU432" s="166">
        <f t="shared" ca="1" si="336"/>
        <v>2000</v>
      </c>
      <c r="BV432" s="166">
        <f t="shared" ca="1" si="337"/>
        <v>200</v>
      </c>
      <c r="BW432" s="166">
        <f t="shared" ca="1" si="338"/>
        <v>0</v>
      </c>
      <c r="BX432" s="166">
        <f t="shared" ca="1" si="339"/>
        <v>0</v>
      </c>
      <c r="BY432" s="180" t="str">
        <f t="shared" si="340"/>
        <v/>
      </c>
      <c r="BZ432" s="180" t="str">
        <f t="shared" si="341"/>
        <v/>
      </c>
      <c r="CA432" s="81" t="str">
        <f>IF(scriv!E394&lt;&gt;"",scriv!E394,"")</f>
        <v/>
      </c>
      <c r="CB432" s="82">
        <f t="shared" si="306"/>
        <v>0</v>
      </c>
      <c r="CC432" s="82">
        <f t="shared" si="342"/>
        <v>0</v>
      </c>
      <c r="CD432" s="82" t="str">
        <f t="shared" si="343"/>
        <v>-</v>
      </c>
      <c r="CE432" s="82" t="str">
        <f t="shared" si="344"/>
        <v>-</v>
      </c>
      <c r="CF432" s="82" t="str">
        <f t="shared" si="345"/>
        <v>-</v>
      </c>
      <c r="CG432" s="82" t="str">
        <f t="shared" si="346"/>
        <v>-</v>
      </c>
      <c r="CH432" s="82" t="str">
        <f t="shared" si="347"/>
        <v>-</v>
      </c>
      <c r="CI432" s="82" t="str">
        <f t="shared" si="348"/>
        <v>-</v>
      </c>
      <c r="CJ432" s="82" t="str">
        <f t="shared" si="349"/>
        <v>-</v>
      </c>
      <c r="CK432" s="82" t="str">
        <f t="shared" si="350"/>
        <v>-</v>
      </c>
    </row>
    <row r="433" spans="1:89" s="82" customFormat="1" ht="18" customHeight="1">
      <c r="A433" s="81" t="str">
        <f>scriv!AH395</f>
        <v/>
      </c>
      <c r="B433" s="81" t="str">
        <f>IF(scriv!D395&lt;&gt;"",scriv!D395,"")</f>
        <v/>
      </c>
      <c r="C433" s="81" t="str">
        <f>IF( scriv!AL395&lt;&gt;"", IF(D433&lt;&gt;"","connection ","")&amp;scriv!AL395,IF(D433&lt;&gt;"","connection",""))</f>
        <v/>
      </c>
      <c r="D433" s="82" t="str">
        <f>scriv!AJ395</f>
        <v/>
      </c>
      <c r="E433" s="82" t="str">
        <f>scriv!AK395</f>
        <v/>
      </c>
      <c r="F433" s="156">
        <f>ROW()</f>
        <v>433</v>
      </c>
      <c r="I433" s="81" t="str">
        <f>IF(scriv!AA395&lt;&gt;"",scriv!AA395,J433)</f>
        <v/>
      </c>
      <c r="J433" s="81" t="str">
        <f>IF(scriv!AB395&lt;&gt;"",scriv!AB395,"")</f>
        <v/>
      </c>
      <c r="K433" s="82" t="str">
        <f t="shared" si="307"/>
        <v>none</v>
      </c>
      <c r="L433" s="82" t="str">
        <f t="shared" si="308"/>
        <v>+++&amp;speakTT=</v>
      </c>
      <c r="M433" s="82" t="str">
        <f t="shared" si="305"/>
        <v>OpenClose</v>
      </c>
      <c r="N433" s="82" t="str">
        <f t="shared" si="309"/>
        <v/>
      </c>
      <c r="O433" s="119" t="str">
        <f t="shared" si="310"/>
        <v/>
      </c>
      <c r="P433" s="81" t="str">
        <f>IF(scriv!I395&lt;&gt;"",scriv!I395,"")</f>
        <v/>
      </c>
      <c r="Q433" s="81" t="str">
        <f>IF(scriv!J395&lt;&gt;"",scriv!J395,"")</f>
        <v/>
      </c>
      <c r="R433" s="81">
        <f>IF(scriv!K395&lt;&gt;"",scriv!K395,
IF(I433&lt;&gt;"",1,$R$36))</f>
        <v>0</v>
      </c>
      <c r="S433" s="81" t="str">
        <f>IF(scriv!L395&lt;&gt;"",scriv!L395,
IF(scriv!AB395&lt;&gt;"",$S$36,"none"))</f>
        <v>none</v>
      </c>
      <c r="T433" s="81" t="str">
        <f>IF(scriv!Q395&lt;&gt;"",scriv!Q395,"")</f>
        <v/>
      </c>
      <c r="U433" s="81" t="str">
        <f>IF(scriv!R395&lt;&gt;"",scriv!R395,"")</f>
        <v/>
      </c>
      <c r="V433" s="81" t="str">
        <f>IF(scriv!S395&lt;&gt;"",scriv!S395,"")</f>
        <v/>
      </c>
      <c r="W433" s="81" t="str">
        <f>IF(scriv!T395&lt;&gt;"",scriv!T395,"")</f>
        <v/>
      </c>
      <c r="X433" s="81" t="str">
        <f>IF($E433="",
( IF(scriv!AD395&lt;&gt;"", LEFT( scriv!AD395, FIND(",",scriv!AD395)-1) &amp; "=" &amp; $AH433 &amp; RIGHT( scriv!AD395, LEN(scriv!AD395) + 1 - FIND(",",scriv!AD395)),
  IF($X$36&lt;&gt;"",LEFT( X$36, FIND(",",X$36)-1) &amp; "=" &amp; $AH433 &amp; RIGHT( X$36, LEN(X$36) + 1 - FIND(",",X$36)),""))),
IF(scriv!M395&lt;&gt;"", LEFT( scriv!M395, FIND(",",scriv!M395)-1) &amp; "=" &amp; $AH433 &amp; RIGHT( scriv!M395, LEN(scriv!M395) + 1 - FIND(",",scriv!M395)),
LEFT( X$37, FIND(",",X$37)-1) &amp; "=" &amp; $AH433 &amp; RIGHT( X$37, LEN(X$37) + 1 - FIND(",",X$37))))</f>
        <v>fadeOn=,0.6</v>
      </c>
      <c r="Y433" s="81" t="str">
        <f>IF($E433="",
( IF(scriv!AE395&lt;&gt;"", LEFT( scriv!AE395, FIND(",",scriv!AE395)-1) &amp; "=" &amp; $AH433 &amp; RIGHT( scriv!AE395, LEN(scriv!AE395) + 1 - FIND(",",scriv!AE395)),
  IF($Y$36&lt;&gt;"",LEFT( Y$36, FIND(",",Y$36)-1) &amp; "=" &amp; $AH433 &amp; RIGHT( Y$36, LEN(Y$36) + 1 - FIND(",",Y$36)),""))),
IF(scriv!N395&lt;&gt;"", LEFT( scriv!N395, FIND(",",scriv!N395)-1) &amp; "=" &amp; $AH433 &amp; RIGHT( scriv!N395, LEN(scriv!N395) + 1 - FIND(",",scriv!N395)),
LEFT( Y$37, FIND(",",Y$37)-1) &amp; "=" &amp; $AH433 &amp; RIGHT( Y$37, LEN(Y$37) + 1 - FIND(",",Y$37))))</f>
        <v>fadeOff=,0.6</v>
      </c>
      <c r="Z433" s="81" t="str">
        <f>IF($E433="",
( IF(scriv!AF395&lt;&gt;"", LEFT( scriv!AF395, FIND(",",scriv!AF395)-1) &amp; "=" &amp; $AH433 &amp; RIGHT( scriv!AF395, LEN(scriv!AF395) + 1 - FIND(",",scriv!AF395)),
  IF($Z$36&lt;&gt;"",LEFT( Z$36, FIND(",",Z$36)-1) &amp; "=" &amp; $AH433 &amp; RIGHT( Z$36, LEN(Z$36) + 1 - FIND(",",Z$36)),""))),
IF(scriv!O395&lt;&gt;"", LEFT( scriv!O395, FIND(",",scriv!O395)-1) &amp; "=" &amp; $AH433 &amp; RIGHT( scriv!O395, LEN(scriv!O395) + 1 - FIND(",",scriv!O395)),
LEFT( Z$37, FIND(",",Z$37)-1) &amp; "=" &amp; $AH433 &amp; RIGHT( Z$37, LEN(Z$37) + 1 - FIND(",",Z$37))))</f>
        <v>drawOpen=,1.2</v>
      </c>
      <c r="AA433" s="81" t="str">
        <f>IF($E433="",
( IF(scriv!AG395&lt;&gt;"", LEFT( scriv!AG395, FIND(",",scriv!AG395)-1) &amp; "=" &amp; $AH433 &amp; RIGHT( scriv!AG395, LEN(scriv!AG395) + 1 - FIND(",",scriv!AG395)),
  IF($AA$36&lt;&gt;"",LEFT( AA$36, FIND(",",AA$36)-1) &amp; "=" &amp; $AH433 &amp; RIGHT( AA$36, LEN(AA$36) + 1 - FIND(",",AA$36)),""))),
IF(scriv!P395&lt;&gt;"", LEFT( scriv!P395, FIND(",",scriv!P395)-1) &amp; "=" &amp; $AH433 &amp; RIGHT( scriv!P395, LEN(scriv!P395) + 1 - FIND(",",scriv!P395)),
LEFT( AA$37, FIND(",",AA$37)-1) &amp; "=" &amp; $AH433 &amp; RIGHT( AA$37, LEN(AA$37) + 1 - FIND(",",AA$37))))</f>
        <v>drawClose=,1.2</v>
      </c>
      <c r="AB433" s="167" t="str">
        <f t="shared" si="304"/>
        <v>noTitle</v>
      </c>
      <c r="AC433" s="167"/>
      <c r="AD433" s="45"/>
      <c r="AE433" s="168"/>
      <c r="AF433" s="169">
        <f>IF(D433="",scriv!B395,"")</f>
        <v>0</v>
      </c>
      <c r="AG433" s="170" t="str">
        <f t="shared" si="311"/>
        <v/>
      </c>
      <c r="AH433" s="169" t="str">
        <f t="shared" si="312"/>
        <v/>
      </c>
      <c r="AI433" s="169" t="str">
        <f t="shared" si="313"/>
        <v/>
      </c>
      <c r="AJ433" s="86">
        <f>ROUNDDOWN( (LEN(scriv!B395)+1) / 2, 0 )</f>
        <v>0</v>
      </c>
      <c r="AK433" s="82">
        <f t="shared" si="314"/>
        <v>0</v>
      </c>
      <c r="AL433" s="82" t="str">
        <f t="shared" si="315"/>
        <v>-</v>
      </c>
      <c r="AM433" s="82" t="str">
        <f t="shared" si="316"/>
        <v>-</v>
      </c>
      <c r="AN433" s="82" t="str">
        <f t="shared" si="317"/>
        <v>-</v>
      </c>
      <c r="AO433" s="82" t="str">
        <f t="shared" si="318"/>
        <v>-</v>
      </c>
      <c r="AP433" s="82" t="str">
        <f t="shared" si="319"/>
        <v>-</v>
      </c>
      <c r="AQ433" s="82" t="str">
        <f t="shared" si="320"/>
        <v>-</v>
      </c>
      <c r="AR433" s="82" t="str">
        <f t="shared" si="321"/>
        <v>-</v>
      </c>
      <c r="AT433" s="82">
        <f t="shared" si="322"/>
        <v>10</v>
      </c>
      <c r="AU433" s="82" t="str">
        <f ca="1">IF(    MAX(OFFSET(AL433,0,0,MATCH("-",AL433:AL$638,0))) = 0,"",
IFERROR(MAX(OFFSET(AL433,0,0,MATCH("-",AL433:AL$638,0))),""))</f>
        <v/>
      </c>
      <c r="AV433" s="82" t="str">
        <f ca="1">IF(    MAX(OFFSET(AM433,0,0,MATCH("-",AM433:AM$638,0))) = 0,"",
IFERROR(MAX(OFFSET(AM433,0,0,MATCH("-",AM433:AM$638,0))),""))</f>
        <v/>
      </c>
      <c r="AW433" s="82" t="str">
        <f ca="1">IF(    MAX(OFFSET(AN433,0,0,MATCH("-",AN433:AN$638,0))) = 0,"",
IFERROR(MAX(OFFSET(AN433,0,0,MATCH("-",AN433:AN$638,0))),""))</f>
        <v/>
      </c>
      <c r="AX433" s="82" t="str">
        <f ca="1">IF(    MAX(OFFSET(AO433,0,0,MATCH("-",AO433:AO$638,0))) = 0,"",
IFERROR(MAX(OFFSET(AO433,0,0,MATCH("-",AO433:AO$638,0))),""))</f>
        <v/>
      </c>
      <c r="AY433" s="82" t="str">
        <f ca="1">IF(    MAX(OFFSET(AP433,0,0,MATCH("-",AP433:AP$638,0))) = 0,"",
IFERROR(MAX(OFFSET(AP433,0,0,MATCH("-",AP433:AP$638,0))),""))</f>
        <v/>
      </c>
      <c r="AZ433" s="82" t="str">
        <f ca="1">IF(    MAX(OFFSET(AQ433,0,0,MATCH("-",AQ433:AQ$638,0))) = 0,"",
IFERROR(MAX(OFFSET(AQ433,0,0,MATCH("-",AQ433:AQ$638,0))),""))</f>
        <v/>
      </c>
      <c r="BA433" s="82" t="str">
        <f ca="1">IF(    MAX(OFFSET(AR433,0,0,MATCH("-",AR433:AR$638,0))) = 0,"",
IFERROR(MAX(OFFSET(AR433,0,0,MATCH("-",AR433:AR$638,0))),""))</f>
        <v/>
      </c>
      <c r="BB433" s="112">
        <f t="shared" ca="1" si="323"/>
        <v>-198</v>
      </c>
      <c r="BC433" s="111" t="str">
        <f t="shared" ca="1" si="324"/>
        <v>Radius</v>
      </c>
      <c r="BD433" s="112">
        <f t="shared" ca="1" si="325"/>
        <v>0</v>
      </c>
      <c r="BE433" s="111">
        <f t="shared" ca="1" si="326"/>
        <v>200</v>
      </c>
      <c r="BF433" s="113" t="e">
        <f t="shared" ca="1" si="327"/>
        <v>#VALUE!</v>
      </c>
      <c r="BG433" s="113" t="e">
        <f t="shared" ca="1" si="328"/>
        <v>#VALUE!</v>
      </c>
      <c r="BH433" s="112">
        <f t="shared" ca="1" si="329"/>
        <v>2000</v>
      </c>
      <c r="BI433" s="112">
        <f t="shared" ca="1" si="330"/>
        <v>200</v>
      </c>
      <c r="BJ433" s="157"/>
      <c r="BK433" s="157"/>
      <c r="BL433" s="158" t="str">
        <f>scriv!AI395</f>
        <v/>
      </c>
      <c r="BM433" s="157"/>
      <c r="BN433" s="157" t="str">
        <f t="shared" si="331"/>
        <v>node</v>
      </c>
      <c r="BO433" s="157"/>
      <c r="BP433" s="159">
        <f t="shared" ca="1" si="332"/>
        <v>0</v>
      </c>
      <c r="BQ433" s="159">
        <f t="shared" ca="1" si="333"/>
        <v>0</v>
      </c>
      <c r="BR433" s="159">
        <f t="shared" si="334"/>
        <v>1</v>
      </c>
      <c r="BS433" s="159" t="str">
        <f t="shared" si="335"/>
        <v>symbol</v>
      </c>
      <c r="BT433" s="157" t="str">
        <f ca="1">IF(scriv!V395&lt;&gt;"",scriv!V395,
IF(E433="",IFERROR(VLOOKUP(BL433,$AH$40:$BT$638,39,FALSE),$BT$36),
$BT$37))</f>
        <v>NodeSquare</v>
      </c>
      <c r="BU433" s="166">
        <f t="shared" ca="1" si="336"/>
        <v>2000</v>
      </c>
      <c r="BV433" s="166">
        <f t="shared" ca="1" si="337"/>
        <v>200</v>
      </c>
      <c r="BW433" s="166">
        <f t="shared" ca="1" si="338"/>
        <v>0</v>
      </c>
      <c r="BX433" s="166">
        <f t="shared" ca="1" si="339"/>
        <v>0</v>
      </c>
      <c r="BY433" s="180" t="str">
        <f t="shared" si="340"/>
        <v/>
      </c>
      <c r="BZ433" s="180" t="str">
        <f t="shared" si="341"/>
        <v/>
      </c>
      <c r="CA433" s="81" t="str">
        <f>IF(scriv!E395&lt;&gt;"",scriv!E395,"")</f>
        <v/>
      </c>
      <c r="CB433" s="82">
        <f t="shared" si="306"/>
        <v>0</v>
      </c>
      <c r="CC433" s="82">
        <f t="shared" si="342"/>
        <v>0</v>
      </c>
      <c r="CD433" s="82" t="str">
        <f t="shared" si="343"/>
        <v>-</v>
      </c>
      <c r="CE433" s="82" t="str">
        <f t="shared" si="344"/>
        <v>-</v>
      </c>
      <c r="CF433" s="82" t="str">
        <f t="shared" si="345"/>
        <v>-</v>
      </c>
      <c r="CG433" s="82" t="str">
        <f t="shared" si="346"/>
        <v>-</v>
      </c>
      <c r="CH433" s="82" t="str">
        <f t="shared" si="347"/>
        <v>-</v>
      </c>
      <c r="CI433" s="82" t="str">
        <f t="shared" si="348"/>
        <v>-</v>
      </c>
      <c r="CJ433" s="82" t="str">
        <f t="shared" si="349"/>
        <v>-</v>
      </c>
      <c r="CK433" s="82" t="str">
        <f t="shared" si="350"/>
        <v>-</v>
      </c>
    </row>
    <row r="434" spans="1:89" s="82" customFormat="1" ht="18" customHeight="1">
      <c r="A434" s="81" t="str">
        <f>scriv!AH396</f>
        <v/>
      </c>
      <c r="B434" s="81" t="str">
        <f>IF(scriv!D396&lt;&gt;"",scriv!D396,"")</f>
        <v/>
      </c>
      <c r="C434" s="81" t="str">
        <f>IF( scriv!AL396&lt;&gt;"", IF(D434&lt;&gt;"","connection ","")&amp;scriv!AL396,IF(D434&lt;&gt;"","connection",""))</f>
        <v/>
      </c>
      <c r="D434" s="82" t="str">
        <f>scriv!AJ396</f>
        <v/>
      </c>
      <c r="E434" s="82" t="str">
        <f>scriv!AK396</f>
        <v/>
      </c>
      <c r="F434" s="156">
        <f>ROW()</f>
        <v>434</v>
      </c>
      <c r="I434" s="81" t="str">
        <f>IF(scriv!AA396&lt;&gt;"",scriv!AA396,J434)</f>
        <v/>
      </c>
      <c r="J434" s="81" t="str">
        <f>IF(scriv!AB396&lt;&gt;"",scriv!AB396,"")</f>
        <v/>
      </c>
      <c r="K434" s="82" t="str">
        <f t="shared" si="307"/>
        <v>none</v>
      </c>
      <c r="L434" s="82" t="str">
        <f t="shared" si="308"/>
        <v>+++&amp;speakTT=</v>
      </c>
      <c r="M434" s="82" t="str">
        <f t="shared" si="305"/>
        <v>OpenClose</v>
      </c>
      <c r="N434" s="82" t="str">
        <f t="shared" si="309"/>
        <v/>
      </c>
      <c r="O434" s="119" t="str">
        <f t="shared" si="310"/>
        <v/>
      </c>
      <c r="P434" s="81" t="str">
        <f>IF(scriv!I396&lt;&gt;"",scriv!I396,"")</f>
        <v/>
      </c>
      <c r="Q434" s="81" t="str">
        <f>IF(scriv!J396&lt;&gt;"",scriv!J396,"")</f>
        <v/>
      </c>
      <c r="R434" s="81">
        <f>IF(scriv!K396&lt;&gt;"",scriv!K396,
IF(I434&lt;&gt;"",1,$R$36))</f>
        <v>0</v>
      </c>
      <c r="S434" s="81" t="str">
        <f>IF(scriv!L396&lt;&gt;"",scriv!L396,
IF(scriv!AB396&lt;&gt;"",$S$36,"none"))</f>
        <v>none</v>
      </c>
      <c r="T434" s="81" t="str">
        <f>IF(scriv!Q396&lt;&gt;"",scriv!Q396,"")</f>
        <v/>
      </c>
      <c r="U434" s="81" t="str">
        <f>IF(scriv!R396&lt;&gt;"",scriv!R396,"")</f>
        <v/>
      </c>
      <c r="V434" s="81" t="str">
        <f>IF(scriv!S396&lt;&gt;"",scriv!S396,"")</f>
        <v/>
      </c>
      <c r="W434" s="81" t="str">
        <f>IF(scriv!T396&lt;&gt;"",scriv!T396,"")</f>
        <v/>
      </c>
      <c r="X434" s="81" t="str">
        <f>IF($E434="",
( IF(scriv!AD396&lt;&gt;"", LEFT( scriv!AD396, FIND(",",scriv!AD396)-1) &amp; "=" &amp; $AH434 &amp; RIGHT( scriv!AD396, LEN(scriv!AD396) + 1 - FIND(",",scriv!AD396)),
  IF($X$36&lt;&gt;"",LEFT( X$36, FIND(",",X$36)-1) &amp; "=" &amp; $AH434 &amp; RIGHT( X$36, LEN(X$36) + 1 - FIND(",",X$36)),""))),
IF(scriv!M396&lt;&gt;"", LEFT( scriv!M396, FIND(",",scriv!M396)-1) &amp; "=" &amp; $AH434 &amp; RIGHT( scriv!M396, LEN(scriv!M396) + 1 - FIND(",",scriv!M396)),
LEFT( X$37, FIND(",",X$37)-1) &amp; "=" &amp; $AH434 &amp; RIGHT( X$37, LEN(X$37) + 1 - FIND(",",X$37))))</f>
        <v>fadeOn=,0.6</v>
      </c>
      <c r="Y434" s="81" t="str">
        <f>IF($E434="",
( IF(scriv!AE396&lt;&gt;"", LEFT( scriv!AE396, FIND(",",scriv!AE396)-1) &amp; "=" &amp; $AH434 &amp; RIGHT( scriv!AE396, LEN(scriv!AE396) + 1 - FIND(",",scriv!AE396)),
  IF($Y$36&lt;&gt;"",LEFT( Y$36, FIND(",",Y$36)-1) &amp; "=" &amp; $AH434 &amp; RIGHT( Y$36, LEN(Y$36) + 1 - FIND(",",Y$36)),""))),
IF(scriv!N396&lt;&gt;"", LEFT( scriv!N396, FIND(",",scriv!N396)-1) &amp; "=" &amp; $AH434 &amp; RIGHT( scriv!N396, LEN(scriv!N396) + 1 - FIND(",",scriv!N396)),
LEFT( Y$37, FIND(",",Y$37)-1) &amp; "=" &amp; $AH434 &amp; RIGHT( Y$37, LEN(Y$37) + 1 - FIND(",",Y$37))))</f>
        <v>fadeOff=,0.6</v>
      </c>
      <c r="Z434" s="81" t="str">
        <f>IF($E434="",
( IF(scriv!AF396&lt;&gt;"", LEFT( scriv!AF396, FIND(",",scriv!AF396)-1) &amp; "=" &amp; $AH434 &amp; RIGHT( scriv!AF396, LEN(scriv!AF396) + 1 - FIND(",",scriv!AF396)),
  IF($Z$36&lt;&gt;"",LEFT( Z$36, FIND(",",Z$36)-1) &amp; "=" &amp; $AH434 &amp; RIGHT( Z$36, LEN(Z$36) + 1 - FIND(",",Z$36)),""))),
IF(scriv!O396&lt;&gt;"", LEFT( scriv!O396, FIND(",",scriv!O396)-1) &amp; "=" &amp; $AH434 &amp; RIGHT( scriv!O396, LEN(scriv!O396) + 1 - FIND(",",scriv!O396)),
LEFT( Z$37, FIND(",",Z$37)-1) &amp; "=" &amp; $AH434 &amp; RIGHT( Z$37, LEN(Z$37) + 1 - FIND(",",Z$37))))</f>
        <v>drawOpen=,1.2</v>
      </c>
      <c r="AA434" s="81" t="str">
        <f>IF($E434="",
( IF(scriv!AG396&lt;&gt;"", LEFT( scriv!AG396, FIND(",",scriv!AG396)-1) &amp; "=" &amp; $AH434 &amp; RIGHT( scriv!AG396, LEN(scriv!AG396) + 1 - FIND(",",scriv!AG396)),
  IF($AA$36&lt;&gt;"",LEFT( AA$36, FIND(",",AA$36)-1) &amp; "=" &amp; $AH434 &amp; RIGHT( AA$36, LEN(AA$36) + 1 - FIND(",",AA$36)),""))),
IF(scriv!P396&lt;&gt;"", LEFT( scriv!P396, FIND(",",scriv!P396)-1) &amp; "=" &amp; $AH434 &amp; RIGHT( scriv!P396, LEN(scriv!P396) + 1 - FIND(",",scriv!P396)),
LEFT( AA$37, FIND(",",AA$37)-1) &amp; "=" &amp; $AH434 &amp; RIGHT( AA$37, LEN(AA$37) + 1 - FIND(",",AA$37))))</f>
        <v>drawClose=,1.2</v>
      </c>
      <c r="AB434" s="167" t="str">
        <f t="shared" si="304"/>
        <v>noTitle</v>
      </c>
      <c r="AC434" s="167"/>
      <c r="AD434" s="45"/>
      <c r="AE434" s="168"/>
      <c r="AF434" s="169">
        <f>IF(D434="",scriv!B396,"")</f>
        <v>0</v>
      </c>
      <c r="AG434" s="170" t="str">
        <f t="shared" si="311"/>
        <v/>
      </c>
      <c r="AH434" s="169" t="str">
        <f t="shared" si="312"/>
        <v/>
      </c>
      <c r="AI434" s="169" t="str">
        <f t="shared" si="313"/>
        <v/>
      </c>
      <c r="AJ434" s="86">
        <f>ROUNDDOWN( (LEN(scriv!B396)+1) / 2, 0 )</f>
        <v>0</v>
      </c>
      <c r="AK434" s="82">
        <f t="shared" si="314"/>
        <v>0</v>
      </c>
      <c r="AL434" s="82" t="str">
        <f t="shared" si="315"/>
        <v>-</v>
      </c>
      <c r="AM434" s="82" t="str">
        <f t="shared" si="316"/>
        <v>-</v>
      </c>
      <c r="AN434" s="82" t="str">
        <f t="shared" si="317"/>
        <v>-</v>
      </c>
      <c r="AO434" s="82" t="str">
        <f t="shared" si="318"/>
        <v>-</v>
      </c>
      <c r="AP434" s="82" t="str">
        <f t="shared" si="319"/>
        <v>-</v>
      </c>
      <c r="AQ434" s="82" t="str">
        <f t="shared" si="320"/>
        <v>-</v>
      </c>
      <c r="AR434" s="82" t="str">
        <f t="shared" si="321"/>
        <v>-</v>
      </c>
      <c r="AT434" s="82">
        <f t="shared" si="322"/>
        <v>10</v>
      </c>
      <c r="AU434" s="82" t="str">
        <f ca="1">IF(    MAX(OFFSET(AL434,0,0,MATCH("-",AL434:AL$638,0))) = 0,"",
IFERROR(MAX(OFFSET(AL434,0,0,MATCH("-",AL434:AL$638,0))),""))</f>
        <v/>
      </c>
      <c r="AV434" s="82" t="str">
        <f ca="1">IF(    MAX(OFFSET(AM434,0,0,MATCH("-",AM434:AM$638,0))) = 0,"",
IFERROR(MAX(OFFSET(AM434,0,0,MATCH("-",AM434:AM$638,0))),""))</f>
        <v/>
      </c>
      <c r="AW434" s="82" t="str">
        <f ca="1">IF(    MAX(OFFSET(AN434,0,0,MATCH("-",AN434:AN$638,0))) = 0,"",
IFERROR(MAX(OFFSET(AN434,0,0,MATCH("-",AN434:AN$638,0))),""))</f>
        <v/>
      </c>
      <c r="AX434" s="82" t="str">
        <f ca="1">IF(    MAX(OFFSET(AO434,0,0,MATCH("-",AO434:AO$638,0))) = 0,"",
IFERROR(MAX(OFFSET(AO434,0,0,MATCH("-",AO434:AO$638,0))),""))</f>
        <v/>
      </c>
      <c r="AY434" s="82" t="str">
        <f ca="1">IF(    MAX(OFFSET(AP434,0,0,MATCH("-",AP434:AP$638,0))) = 0,"",
IFERROR(MAX(OFFSET(AP434,0,0,MATCH("-",AP434:AP$638,0))),""))</f>
        <v/>
      </c>
      <c r="AZ434" s="82" t="str">
        <f ca="1">IF(    MAX(OFFSET(AQ434,0,0,MATCH("-",AQ434:AQ$638,0))) = 0,"",
IFERROR(MAX(OFFSET(AQ434,0,0,MATCH("-",AQ434:AQ$638,0))),""))</f>
        <v/>
      </c>
      <c r="BA434" s="82" t="str">
        <f ca="1">IF(    MAX(OFFSET(AR434,0,0,MATCH("-",AR434:AR$638,0))) = 0,"",
IFERROR(MAX(OFFSET(AR434,0,0,MATCH("-",AR434:AR$638,0))),""))</f>
        <v/>
      </c>
      <c r="BB434" s="112">
        <f t="shared" ca="1" si="323"/>
        <v>-198</v>
      </c>
      <c r="BC434" s="111" t="str">
        <f t="shared" ca="1" si="324"/>
        <v>Radius</v>
      </c>
      <c r="BD434" s="112">
        <f t="shared" ca="1" si="325"/>
        <v>0</v>
      </c>
      <c r="BE434" s="111">
        <f t="shared" ca="1" si="326"/>
        <v>200</v>
      </c>
      <c r="BF434" s="113" t="e">
        <f t="shared" ca="1" si="327"/>
        <v>#VALUE!</v>
      </c>
      <c r="BG434" s="113" t="e">
        <f t="shared" ca="1" si="328"/>
        <v>#VALUE!</v>
      </c>
      <c r="BH434" s="112">
        <f t="shared" ca="1" si="329"/>
        <v>2000</v>
      </c>
      <c r="BI434" s="112">
        <f t="shared" ca="1" si="330"/>
        <v>200</v>
      </c>
      <c r="BJ434" s="157"/>
      <c r="BK434" s="157"/>
      <c r="BL434" s="158" t="str">
        <f>scriv!AI396</f>
        <v/>
      </c>
      <c r="BM434" s="157"/>
      <c r="BN434" s="157" t="str">
        <f t="shared" si="331"/>
        <v>node</v>
      </c>
      <c r="BO434" s="157"/>
      <c r="BP434" s="159">
        <f t="shared" ca="1" si="332"/>
        <v>0</v>
      </c>
      <c r="BQ434" s="159">
        <f t="shared" ca="1" si="333"/>
        <v>0</v>
      </c>
      <c r="BR434" s="159">
        <f t="shared" si="334"/>
        <v>1</v>
      </c>
      <c r="BS434" s="159" t="str">
        <f t="shared" si="335"/>
        <v>symbol</v>
      </c>
      <c r="BT434" s="157" t="str">
        <f ca="1">IF(scriv!V396&lt;&gt;"",scriv!V396,
IF(E434="",IFERROR(VLOOKUP(BL434,$AH$40:$BT$638,39,FALSE),$BT$36),
$BT$37))</f>
        <v>NodeSquare</v>
      </c>
      <c r="BU434" s="166">
        <f t="shared" ca="1" si="336"/>
        <v>2000</v>
      </c>
      <c r="BV434" s="166">
        <f t="shared" ca="1" si="337"/>
        <v>200</v>
      </c>
      <c r="BW434" s="166">
        <f t="shared" ca="1" si="338"/>
        <v>0</v>
      </c>
      <c r="BX434" s="166">
        <f t="shared" ca="1" si="339"/>
        <v>0</v>
      </c>
      <c r="BY434" s="180" t="str">
        <f t="shared" si="340"/>
        <v/>
      </c>
      <c r="BZ434" s="180" t="str">
        <f t="shared" si="341"/>
        <v/>
      </c>
      <c r="CA434" s="81" t="str">
        <f>IF(scriv!E396&lt;&gt;"",scriv!E396,"")</f>
        <v/>
      </c>
      <c r="CB434" s="82">
        <f t="shared" si="306"/>
        <v>0</v>
      </c>
      <c r="CC434" s="82">
        <f t="shared" si="342"/>
        <v>0</v>
      </c>
      <c r="CD434" s="82" t="str">
        <f t="shared" si="343"/>
        <v>-</v>
      </c>
      <c r="CE434" s="82" t="str">
        <f t="shared" si="344"/>
        <v>-</v>
      </c>
      <c r="CF434" s="82" t="str">
        <f t="shared" si="345"/>
        <v>-</v>
      </c>
      <c r="CG434" s="82" t="str">
        <f t="shared" si="346"/>
        <v>-</v>
      </c>
      <c r="CH434" s="82" t="str">
        <f t="shared" si="347"/>
        <v>-</v>
      </c>
      <c r="CI434" s="82" t="str">
        <f t="shared" si="348"/>
        <v>-</v>
      </c>
      <c r="CJ434" s="82" t="str">
        <f t="shared" si="349"/>
        <v>-</v>
      </c>
      <c r="CK434" s="82" t="str">
        <f t="shared" si="350"/>
        <v>-</v>
      </c>
    </row>
    <row r="435" spans="1:89" s="82" customFormat="1" ht="18" customHeight="1">
      <c r="A435" s="81" t="str">
        <f>scriv!AH397</f>
        <v/>
      </c>
      <c r="B435" s="81" t="str">
        <f>IF(scriv!D397&lt;&gt;"",scriv!D397,"")</f>
        <v/>
      </c>
      <c r="C435" s="81" t="str">
        <f>IF( scriv!AL397&lt;&gt;"", IF(D435&lt;&gt;"","connection ","")&amp;scriv!AL397,IF(D435&lt;&gt;"","connection",""))</f>
        <v/>
      </c>
      <c r="D435" s="82" t="str">
        <f>scriv!AJ397</f>
        <v/>
      </c>
      <c r="E435" s="82" t="str">
        <f>scriv!AK397</f>
        <v/>
      </c>
      <c r="F435" s="156">
        <f>ROW()</f>
        <v>435</v>
      </c>
      <c r="I435" s="81" t="str">
        <f>IF(scriv!AA397&lt;&gt;"",scriv!AA397,J435)</f>
        <v/>
      </c>
      <c r="J435" s="81" t="str">
        <f>IF(scriv!AB397&lt;&gt;"",scriv!AB397,"")</f>
        <v/>
      </c>
      <c r="K435" s="82" t="str">
        <f t="shared" si="307"/>
        <v>none</v>
      </c>
      <c r="L435" s="82" t="str">
        <f t="shared" si="308"/>
        <v>+++&amp;speakTT=</v>
      </c>
      <c r="M435" s="82" t="str">
        <f t="shared" si="305"/>
        <v>OpenClose</v>
      </c>
      <c r="N435" s="82" t="str">
        <f t="shared" si="309"/>
        <v/>
      </c>
      <c r="O435" s="119" t="str">
        <f t="shared" si="310"/>
        <v/>
      </c>
      <c r="P435" s="81" t="str">
        <f>IF(scriv!I397&lt;&gt;"",scriv!I397,"")</f>
        <v/>
      </c>
      <c r="Q435" s="81" t="str">
        <f>IF(scriv!J397&lt;&gt;"",scriv!J397,"")</f>
        <v/>
      </c>
      <c r="R435" s="81">
        <f>IF(scriv!K397&lt;&gt;"",scriv!K397,
IF(I435&lt;&gt;"",1,$R$36))</f>
        <v>0</v>
      </c>
      <c r="S435" s="81" t="str">
        <f>IF(scriv!L397&lt;&gt;"",scriv!L397,
IF(scriv!AB397&lt;&gt;"",$S$36,"none"))</f>
        <v>none</v>
      </c>
      <c r="T435" s="81" t="str">
        <f>IF(scriv!Q397&lt;&gt;"",scriv!Q397,"")</f>
        <v/>
      </c>
      <c r="U435" s="81" t="str">
        <f>IF(scriv!R397&lt;&gt;"",scriv!R397,"")</f>
        <v/>
      </c>
      <c r="V435" s="81" t="str">
        <f>IF(scriv!S397&lt;&gt;"",scriv!S397,"")</f>
        <v/>
      </c>
      <c r="W435" s="81" t="str">
        <f>IF(scriv!T397&lt;&gt;"",scriv!T397,"")</f>
        <v/>
      </c>
      <c r="X435" s="81" t="str">
        <f>IF($E435="",
( IF(scriv!AD397&lt;&gt;"", LEFT( scriv!AD397, FIND(",",scriv!AD397)-1) &amp; "=" &amp; $AH435 &amp; RIGHT( scriv!AD397, LEN(scriv!AD397) + 1 - FIND(",",scriv!AD397)),
  IF($X$36&lt;&gt;"",LEFT( X$36, FIND(",",X$36)-1) &amp; "=" &amp; $AH435 &amp; RIGHT( X$36, LEN(X$36) + 1 - FIND(",",X$36)),""))),
IF(scriv!M397&lt;&gt;"", LEFT( scriv!M397, FIND(",",scriv!M397)-1) &amp; "=" &amp; $AH435 &amp; RIGHT( scriv!M397, LEN(scriv!M397) + 1 - FIND(",",scriv!M397)),
LEFT( X$37, FIND(",",X$37)-1) &amp; "=" &amp; $AH435 &amp; RIGHT( X$37, LEN(X$37) + 1 - FIND(",",X$37))))</f>
        <v>fadeOn=,0.6</v>
      </c>
      <c r="Y435" s="81" t="str">
        <f>IF($E435="",
( IF(scriv!AE397&lt;&gt;"", LEFT( scriv!AE397, FIND(",",scriv!AE397)-1) &amp; "=" &amp; $AH435 &amp; RIGHT( scriv!AE397, LEN(scriv!AE397) + 1 - FIND(",",scriv!AE397)),
  IF($Y$36&lt;&gt;"",LEFT( Y$36, FIND(",",Y$36)-1) &amp; "=" &amp; $AH435 &amp; RIGHT( Y$36, LEN(Y$36) + 1 - FIND(",",Y$36)),""))),
IF(scriv!N397&lt;&gt;"", LEFT( scriv!N397, FIND(",",scriv!N397)-1) &amp; "=" &amp; $AH435 &amp; RIGHT( scriv!N397, LEN(scriv!N397) + 1 - FIND(",",scriv!N397)),
LEFT( Y$37, FIND(",",Y$37)-1) &amp; "=" &amp; $AH435 &amp; RIGHT( Y$37, LEN(Y$37) + 1 - FIND(",",Y$37))))</f>
        <v>fadeOff=,0.6</v>
      </c>
      <c r="Z435" s="81" t="str">
        <f>IF($E435="",
( IF(scriv!AF397&lt;&gt;"", LEFT( scriv!AF397, FIND(",",scriv!AF397)-1) &amp; "=" &amp; $AH435 &amp; RIGHT( scriv!AF397, LEN(scriv!AF397) + 1 - FIND(",",scriv!AF397)),
  IF($Z$36&lt;&gt;"",LEFT( Z$36, FIND(",",Z$36)-1) &amp; "=" &amp; $AH435 &amp; RIGHT( Z$36, LEN(Z$36) + 1 - FIND(",",Z$36)),""))),
IF(scriv!O397&lt;&gt;"", LEFT( scriv!O397, FIND(",",scriv!O397)-1) &amp; "=" &amp; $AH435 &amp; RIGHT( scriv!O397, LEN(scriv!O397) + 1 - FIND(",",scriv!O397)),
LEFT( Z$37, FIND(",",Z$37)-1) &amp; "=" &amp; $AH435 &amp; RIGHT( Z$37, LEN(Z$37) + 1 - FIND(",",Z$37))))</f>
        <v>drawOpen=,1.2</v>
      </c>
      <c r="AA435" s="81" t="str">
        <f>IF($E435="",
( IF(scriv!AG397&lt;&gt;"", LEFT( scriv!AG397, FIND(",",scriv!AG397)-1) &amp; "=" &amp; $AH435 &amp; RIGHT( scriv!AG397, LEN(scriv!AG397) + 1 - FIND(",",scriv!AG397)),
  IF($AA$36&lt;&gt;"",LEFT( AA$36, FIND(",",AA$36)-1) &amp; "=" &amp; $AH435 &amp; RIGHT( AA$36, LEN(AA$36) + 1 - FIND(",",AA$36)),""))),
IF(scriv!P397&lt;&gt;"", LEFT( scriv!P397, FIND(",",scriv!P397)-1) &amp; "=" &amp; $AH435 &amp; RIGHT( scriv!P397, LEN(scriv!P397) + 1 - FIND(",",scriv!P397)),
LEFT( AA$37, FIND(",",AA$37)-1) &amp; "=" &amp; $AH435 &amp; RIGHT( AA$37, LEN(AA$37) + 1 - FIND(",",AA$37))))</f>
        <v>drawClose=,1.2</v>
      </c>
      <c r="AB435" s="167" t="str">
        <f t="shared" si="304"/>
        <v>noTitle</v>
      </c>
      <c r="AC435" s="167"/>
      <c r="AD435" s="45"/>
      <c r="AE435" s="168"/>
      <c r="AF435" s="169">
        <f>IF(D435="",scriv!B397,"")</f>
        <v>0</v>
      </c>
      <c r="AG435" s="170" t="str">
        <f t="shared" si="311"/>
        <v/>
      </c>
      <c r="AH435" s="169" t="str">
        <f t="shared" si="312"/>
        <v/>
      </c>
      <c r="AI435" s="169" t="str">
        <f t="shared" si="313"/>
        <v/>
      </c>
      <c r="AJ435" s="86">
        <f>ROUNDDOWN( (LEN(scriv!B397)+1) / 2, 0 )</f>
        <v>0</v>
      </c>
      <c r="AK435" s="82">
        <f t="shared" si="314"/>
        <v>0</v>
      </c>
      <c r="AL435" s="82" t="str">
        <f t="shared" si="315"/>
        <v>-</v>
      </c>
      <c r="AM435" s="82" t="str">
        <f t="shared" si="316"/>
        <v>-</v>
      </c>
      <c r="AN435" s="82" t="str">
        <f t="shared" si="317"/>
        <v>-</v>
      </c>
      <c r="AO435" s="82" t="str">
        <f t="shared" si="318"/>
        <v>-</v>
      </c>
      <c r="AP435" s="82" t="str">
        <f t="shared" si="319"/>
        <v>-</v>
      </c>
      <c r="AQ435" s="82" t="str">
        <f t="shared" si="320"/>
        <v>-</v>
      </c>
      <c r="AR435" s="82" t="str">
        <f t="shared" si="321"/>
        <v>-</v>
      </c>
      <c r="AT435" s="82">
        <f t="shared" si="322"/>
        <v>10</v>
      </c>
      <c r="AU435" s="82" t="str">
        <f ca="1">IF(    MAX(OFFSET(AL435,0,0,MATCH("-",AL435:AL$638,0))) = 0,"",
IFERROR(MAX(OFFSET(AL435,0,0,MATCH("-",AL435:AL$638,0))),""))</f>
        <v/>
      </c>
      <c r="AV435" s="82" t="str">
        <f ca="1">IF(    MAX(OFFSET(AM435,0,0,MATCH("-",AM435:AM$638,0))) = 0,"",
IFERROR(MAX(OFFSET(AM435,0,0,MATCH("-",AM435:AM$638,0))),""))</f>
        <v/>
      </c>
      <c r="AW435" s="82" t="str">
        <f ca="1">IF(    MAX(OFFSET(AN435,0,0,MATCH("-",AN435:AN$638,0))) = 0,"",
IFERROR(MAX(OFFSET(AN435,0,0,MATCH("-",AN435:AN$638,0))),""))</f>
        <v/>
      </c>
      <c r="AX435" s="82" t="str">
        <f ca="1">IF(    MAX(OFFSET(AO435,0,0,MATCH("-",AO435:AO$638,0))) = 0,"",
IFERROR(MAX(OFFSET(AO435,0,0,MATCH("-",AO435:AO$638,0))),""))</f>
        <v/>
      </c>
      <c r="AY435" s="82" t="str">
        <f ca="1">IF(    MAX(OFFSET(AP435,0,0,MATCH("-",AP435:AP$638,0))) = 0,"",
IFERROR(MAX(OFFSET(AP435,0,0,MATCH("-",AP435:AP$638,0))),""))</f>
        <v/>
      </c>
      <c r="AZ435" s="82" t="str">
        <f ca="1">IF(    MAX(OFFSET(AQ435,0,0,MATCH("-",AQ435:AQ$638,0))) = 0,"",
IFERROR(MAX(OFFSET(AQ435,0,0,MATCH("-",AQ435:AQ$638,0))),""))</f>
        <v/>
      </c>
      <c r="BA435" s="82" t="str">
        <f ca="1">IF(    MAX(OFFSET(AR435,0,0,MATCH("-",AR435:AR$638,0))) = 0,"",
IFERROR(MAX(OFFSET(AR435,0,0,MATCH("-",AR435:AR$638,0))),""))</f>
        <v/>
      </c>
      <c r="BB435" s="112">
        <f t="shared" ca="1" si="323"/>
        <v>-198</v>
      </c>
      <c r="BC435" s="111" t="str">
        <f t="shared" ca="1" si="324"/>
        <v>Radius</v>
      </c>
      <c r="BD435" s="112">
        <f t="shared" ca="1" si="325"/>
        <v>0</v>
      </c>
      <c r="BE435" s="111">
        <f t="shared" ca="1" si="326"/>
        <v>200</v>
      </c>
      <c r="BF435" s="113" t="e">
        <f t="shared" ca="1" si="327"/>
        <v>#VALUE!</v>
      </c>
      <c r="BG435" s="113" t="e">
        <f t="shared" ca="1" si="328"/>
        <v>#VALUE!</v>
      </c>
      <c r="BH435" s="112">
        <f t="shared" ca="1" si="329"/>
        <v>2000</v>
      </c>
      <c r="BI435" s="112">
        <f t="shared" ca="1" si="330"/>
        <v>200</v>
      </c>
      <c r="BJ435" s="157"/>
      <c r="BK435" s="157"/>
      <c r="BL435" s="158" t="str">
        <f>scriv!AI397</f>
        <v/>
      </c>
      <c r="BM435" s="157"/>
      <c r="BN435" s="157" t="str">
        <f t="shared" si="331"/>
        <v>node</v>
      </c>
      <c r="BO435" s="157"/>
      <c r="BP435" s="159">
        <f t="shared" ca="1" si="332"/>
        <v>0</v>
      </c>
      <c r="BQ435" s="159">
        <f t="shared" ca="1" si="333"/>
        <v>0</v>
      </c>
      <c r="BR435" s="159">
        <f t="shared" si="334"/>
        <v>1</v>
      </c>
      <c r="BS435" s="159" t="str">
        <f t="shared" si="335"/>
        <v>symbol</v>
      </c>
      <c r="BT435" s="157" t="str">
        <f ca="1">IF(scriv!V397&lt;&gt;"",scriv!V397,
IF(E435="",IFERROR(VLOOKUP(BL435,$AH$40:$BT$638,39,FALSE),$BT$36),
$BT$37))</f>
        <v>NodeSquare</v>
      </c>
      <c r="BU435" s="166">
        <f t="shared" ca="1" si="336"/>
        <v>2000</v>
      </c>
      <c r="BV435" s="166">
        <f t="shared" ca="1" si="337"/>
        <v>200</v>
      </c>
      <c r="BW435" s="166">
        <f t="shared" ca="1" si="338"/>
        <v>0</v>
      </c>
      <c r="BX435" s="166">
        <f t="shared" ca="1" si="339"/>
        <v>0</v>
      </c>
      <c r="BY435" s="180" t="str">
        <f t="shared" si="340"/>
        <v/>
      </c>
      <c r="BZ435" s="180" t="str">
        <f t="shared" si="341"/>
        <v/>
      </c>
      <c r="CA435" s="81" t="str">
        <f>IF(scriv!E397&lt;&gt;"",scriv!E397,"")</f>
        <v/>
      </c>
      <c r="CB435" s="82">
        <f t="shared" si="306"/>
        <v>0</v>
      </c>
      <c r="CC435" s="82">
        <f t="shared" si="342"/>
        <v>0</v>
      </c>
      <c r="CD435" s="82" t="str">
        <f t="shared" si="343"/>
        <v>-</v>
      </c>
      <c r="CE435" s="82" t="str">
        <f t="shared" si="344"/>
        <v>-</v>
      </c>
      <c r="CF435" s="82" t="str">
        <f t="shared" si="345"/>
        <v>-</v>
      </c>
      <c r="CG435" s="82" t="str">
        <f t="shared" si="346"/>
        <v>-</v>
      </c>
      <c r="CH435" s="82" t="str">
        <f t="shared" si="347"/>
        <v>-</v>
      </c>
      <c r="CI435" s="82" t="str">
        <f t="shared" si="348"/>
        <v>-</v>
      </c>
      <c r="CJ435" s="82" t="str">
        <f t="shared" si="349"/>
        <v>-</v>
      </c>
      <c r="CK435" s="82" t="str">
        <f t="shared" si="350"/>
        <v>-</v>
      </c>
    </row>
    <row r="436" spans="1:89" s="82" customFormat="1" ht="18" customHeight="1">
      <c r="A436" s="81" t="str">
        <f>scriv!AH398</f>
        <v/>
      </c>
      <c r="B436" s="81" t="str">
        <f>IF(scriv!D398&lt;&gt;"",scriv!D398,"")</f>
        <v/>
      </c>
      <c r="C436" s="81" t="str">
        <f>IF( scriv!AL398&lt;&gt;"", IF(D436&lt;&gt;"","connection ","")&amp;scriv!AL398,IF(D436&lt;&gt;"","connection",""))</f>
        <v/>
      </c>
      <c r="D436" s="82" t="str">
        <f>scriv!AJ398</f>
        <v/>
      </c>
      <c r="E436" s="82" t="str">
        <f>scriv!AK398</f>
        <v/>
      </c>
      <c r="F436" s="156">
        <f>ROW()</f>
        <v>436</v>
      </c>
      <c r="I436" s="81" t="str">
        <f>IF(scriv!AA398&lt;&gt;"",scriv!AA398,J436)</f>
        <v/>
      </c>
      <c r="J436" s="81" t="str">
        <f>IF(scriv!AB398&lt;&gt;"",scriv!AB398,"")</f>
        <v/>
      </c>
      <c r="K436" s="82" t="str">
        <f t="shared" si="307"/>
        <v>none</v>
      </c>
      <c r="L436" s="82" t="str">
        <f t="shared" si="308"/>
        <v>+++&amp;speakTT=</v>
      </c>
      <c r="M436" s="82" t="str">
        <f t="shared" si="305"/>
        <v>OpenClose</v>
      </c>
      <c r="N436" s="82" t="str">
        <f t="shared" si="309"/>
        <v/>
      </c>
      <c r="O436" s="119" t="str">
        <f t="shared" si="310"/>
        <v/>
      </c>
      <c r="P436" s="81" t="str">
        <f>IF(scriv!I398&lt;&gt;"",scriv!I398,"")</f>
        <v/>
      </c>
      <c r="Q436" s="81" t="str">
        <f>IF(scriv!J398&lt;&gt;"",scriv!J398,"")</f>
        <v/>
      </c>
      <c r="R436" s="81">
        <f>IF(scriv!K398&lt;&gt;"",scriv!K398,
IF(I436&lt;&gt;"",1,$R$36))</f>
        <v>0</v>
      </c>
      <c r="S436" s="81" t="str">
        <f>IF(scriv!L398&lt;&gt;"",scriv!L398,
IF(scriv!AB398&lt;&gt;"",$S$36,"none"))</f>
        <v>none</v>
      </c>
      <c r="T436" s="81" t="str">
        <f>IF(scriv!Q398&lt;&gt;"",scriv!Q398,"")</f>
        <v/>
      </c>
      <c r="U436" s="81" t="str">
        <f>IF(scriv!R398&lt;&gt;"",scriv!R398,"")</f>
        <v/>
      </c>
      <c r="V436" s="81" t="str">
        <f>IF(scriv!S398&lt;&gt;"",scriv!S398,"")</f>
        <v/>
      </c>
      <c r="W436" s="81" t="str">
        <f>IF(scriv!T398&lt;&gt;"",scriv!T398,"")</f>
        <v/>
      </c>
      <c r="X436" s="81" t="str">
        <f>IF($E436="",
( IF(scriv!AD398&lt;&gt;"", LEFT( scriv!AD398, FIND(",",scriv!AD398)-1) &amp; "=" &amp; $AH436 &amp; RIGHT( scriv!AD398, LEN(scriv!AD398) + 1 - FIND(",",scriv!AD398)),
  IF($X$36&lt;&gt;"",LEFT( X$36, FIND(",",X$36)-1) &amp; "=" &amp; $AH436 &amp; RIGHT( X$36, LEN(X$36) + 1 - FIND(",",X$36)),""))),
IF(scriv!M398&lt;&gt;"", LEFT( scriv!M398, FIND(",",scriv!M398)-1) &amp; "=" &amp; $AH436 &amp; RIGHT( scriv!M398, LEN(scriv!M398) + 1 - FIND(",",scriv!M398)),
LEFT( X$37, FIND(",",X$37)-1) &amp; "=" &amp; $AH436 &amp; RIGHT( X$37, LEN(X$37) + 1 - FIND(",",X$37))))</f>
        <v>fadeOn=,0.6</v>
      </c>
      <c r="Y436" s="81" t="str">
        <f>IF($E436="",
( IF(scriv!AE398&lt;&gt;"", LEFT( scriv!AE398, FIND(",",scriv!AE398)-1) &amp; "=" &amp; $AH436 &amp; RIGHT( scriv!AE398, LEN(scriv!AE398) + 1 - FIND(",",scriv!AE398)),
  IF($Y$36&lt;&gt;"",LEFT( Y$36, FIND(",",Y$36)-1) &amp; "=" &amp; $AH436 &amp; RIGHT( Y$36, LEN(Y$36) + 1 - FIND(",",Y$36)),""))),
IF(scriv!N398&lt;&gt;"", LEFT( scriv!N398, FIND(",",scriv!N398)-1) &amp; "=" &amp; $AH436 &amp; RIGHT( scriv!N398, LEN(scriv!N398) + 1 - FIND(",",scriv!N398)),
LEFT( Y$37, FIND(",",Y$37)-1) &amp; "=" &amp; $AH436 &amp; RIGHT( Y$37, LEN(Y$37) + 1 - FIND(",",Y$37))))</f>
        <v>fadeOff=,0.6</v>
      </c>
      <c r="Z436" s="81" t="str">
        <f>IF($E436="",
( IF(scriv!AF398&lt;&gt;"", LEFT( scriv!AF398, FIND(",",scriv!AF398)-1) &amp; "=" &amp; $AH436 &amp; RIGHT( scriv!AF398, LEN(scriv!AF398) + 1 - FIND(",",scriv!AF398)),
  IF($Z$36&lt;&gt;"",LEFT( Z$36, FIND(",",Z$36)-1) &amp; "=" &amp; $AH436 &amp; RIGHT( Z$36, LEN(Z$36) + 1 - FIND(",",Z$36)),""))),
IF(scriv!O398&lt;&gt;"", LEFT( scriv!O398, FIND(",",scriv!O398)-1) &amp; "=" &amp; $AH436 &amp; RIGHT( scriv!O398, LEN(scriv!O398) + 1 - FIND(",",scriv!O398)),
LEFT( Z$37, FIND(",",Z$37)-1) &amp; "=" &amp; $AH436 &amp; RIGHT( Z$37, LEN(Z$37) + 1 - FIND(",",Z$37))))</f>
        <v>drawOpen=,1.2</v>
      </c>
      <c r="AA436" s="81" t="str">
        <f>IF($E436="",
( IF(scriv!AG398&lt;&gt;"", LEFT( scriv!AG398, FIND(",",scriv!AG398)-1) &amp; "=" &amp; $AH436 &amp; RIGHT( scriv!AG398, LEN(scriv!AG398) + 1 - FIND(",",scriv!AG398)),
  IF($AA$36&lt;&gt;"",LEFT( AA$36, FIND(",",AA$36)-1) &amp; "=" &amp; $AH436 &amp; RIGHT( AA$36, LEN(AA$36) + 1 - FIND(",",AA$36)),""))),
IF(scriv!P398&lt;&gt;"", LEFT( scriv!P398, FIND(",",scriv!P398)-1) &amp; "=" &amp; $AH436 &amp; RIGHT( scriv!P398, LEN(scriv!P398) + 1 - FIND(",",scriv!P398)),
LEFT( AA$37, FIND(",",AA$37)-1) &amp; "=" &amp; $AH436 &amp; RIGHT( AA$37, LEN(AA$37) + 1 - FIND(",",AA$37))))</f>
        <v>drawClose=,1.2</v>
      </c>
      <c r="AB436" s="167" t="str">
        <f t="shared" si="304"/>
        <v>noTitle</v>
      </c>
      <c r="AC436" s="167"/>
      <c r="AD436" s="45"/>
      <c r="AE436" s="168"/>
      <c r="AF436" s="169">
        <f>IF(D436="",scriv!B398,"")</f>
        <v>0</v>
      </c>
      <c r="AG436" s="170" t="str">
        <f t="shared" si="311"/>
        <v/>
      </c>
      <c r="AH436" s="169" t="str">
        <f t="shared" si="312"/>
        <v/>
      </c>
      <c r="AI436" s="169" t="str">
        <f t="shared" si="313"/>
        <v/>
      </c>
      <c r="AJ436" s="86">
        <f>ROUNDDOWN( (LEN(scriv!B398)+1) / 2, 0 )</f>
        <v>0</v>
      </c>
      <c r="AK436" s="82">
        <f t="shared" si="314"/>
        <v>0</v>
      </c>
      <c r="AL436" s="82" t="str">
        <f t="shared" si="315"/>
        <v>-</v>
      </c>
      <c r="AM436" s="82" t="str">
        <f t="shared" si="316"/>
        <v>-</v>
      </c>
      <c r="AN436" s="82" t="str">
        <f t="shared" si="317"/>
        <v>-</v>
      </c>
      <c r="AO436" s="82" t="str">
        <f t="shared" si="318"/>
        <v>-</v>
      </c>
      <c r="AP436" s="82" t="str">
        <f t="shared" si="319"/>
        <v>-</v>
      </c>
      <c r="AQ436" s="82" t="str">
        <f t="shared" si="320"/>
        <v>-</v>
      </c>
      <c r="AR436" s="82" t="str">
        <f t="shared" si="321"/>
        <v>-</v>
      </c>
      <c r="AT436" s="82">
        <f t="shared" si="322"/>
        <v>10</v>
      </c>
      <c r="AU436" s="82" t="str">
        <f ca="1">IF(    MAX(OFFSET(AL436,0,0,MATCH("-",AL436:AL$638,0))) = 0,"",
IFERROR(MAX(OFFSET(AL436,0,0,MATCH("-",AL436:AL$638,0))),""))</f>
        <v/>
      </c>
      <c r="AV436" s="82" t="str">
        <f ca="1">IF(    MAX(OFFSET(AM436,0,0,MATCH("-",AM436:AM$638,0))) = 0,"",
IFERROR(MAX(OFFSET(AM436,0,0,MATCH("-",AM436:AM$638,0))),""))</f>
        <v/>
      </c>
      <c r="AW436" s="82" t="str">
        <f ca="1">IF(    MAX(OFFSET(AN436,0,0,MATCH("-",AN436:AN$638,0))) = 0,"",
IFERROR(MAX(OFFSET(AN436,0,0,MATCH("-",AN436:AN$638,0))),""))</f>
        <v/>
      </c>
      <c r="AX436" s="82" t="str">
        <f ca="1">IF(    MAX(OFFSET(AO436,0,0,MATCH("-",AO436:AO$638,0))) = 0,"",
IFERROR(MAX(OFFSET(AO436,0,0,MATCH("-",AO436:AO$638,0))),""))</f>
        <v/>
      </c>
      <c r="AY436" s="82" t="str">
        <f ca="1">IF(    MAX(OFFSET(AP436,0,0,MATCH("-",AP436:AP$638,0))) = 0,"",
IFERROR(MAX(OFFSET(AP436,0,0,MATCH("-",AP436:AP$638,0))),""))</f>
        <v/>
      </c>
      <c r="AZ436" s="82" t="str">
        <f ca="1">IF(    MAX(OFFSET(AQ436,0,0,MATCH("-",AQ436:AQ$638,0))) = 0,"",
IFERROR(MAX(OFFSET(AQ436,0,0,MATCH("-",AQ436:AQ$638,0))),""))</f>
        <v/>
      </c>
      <c r="BA436" s="82" t="str">
        <f ca="1">IF(    MAX(OFFSET(AR436,0,0,MATCH("-",AR436:AR$638,0))) = 0,"",
IFERROR(MAX(OFFSET(AR436,0,0,MATCH("-",AR436:AR$638,0))),""))</f>
        <v/>
      </c>
      <c r="BB436" s="112">
        <f t="shared" ca="1" si="323"/>
        <v>-198</v>
      </c>
      <c r="BC436" s="111" t="str">
        <f t="shared" ca="1" si="324"/>
        <v>Radius</v>
      </c>
      <c r="BD436" s="112">
        <f t="shared" ca="1" si="325"/>
        <v>0</v>
      </c>
      <c r="BE436" s="111">
        <f t="shared" ca="1" si="326"/>
        <v>200</v>
      </c>
      <c r="BF436" s="113" t="e">
        <f t="shared" ca="1" si="327"/>
        <v>#VALUE!</v>
      </c>
      <c r="BG436" s="113" t="e">
        <f t="shared" ca="1" si="328"/>
        <v>#VALUE!</v>
      </c>
      <c r="BH436" s="112">
        <f t="shared" ca="1" si="329"/>
        <v>2000</v>
      </c>
      <c r="BI436" s="112">
        <f t="shared" ca="1" si="330"/>
        <v>200</v>
      </c>
      <c r="BJ436" s="157"/>
      <c r="BK436" s="157"/>
      <c r="BL436" s="158" t="str">
        <f>scriv!AI398</f>
        <v/>
      </c>
      <c r="BM436" s="157"/>
      <c r="BN436" s="157" t="str">
        <f t="shared" si="331"/>
        <v>node</v>
      </c>
      <c r="BO436" s="157"/>
      <c r="BP436" s="159">
        <f t="shared" ca="1" si="332"/>
        <v>0</v>
      </c>
      <c r="BQ436" s="159">
        <f t="shared" ca="1" si="333"/>
        <v>0</v>
      </c>
      <c r="BR436" s="159">
        <f t="shared" si="334"/>
        <v>1</v>
      </c>
      <c r="BS436" s="159" t="str">
        <f t="shared" si="335"/>
        <v>symbol</v>
      </c>
      <c r="BT436" s="157" t="str">
        <f ca="1">IF(scriv!V398&lt;&gt;"",scriv!V398,
IF(E436="",IFERROR(VLOOKUP(BL436,$AH$40:$BT$638,39,FALSE),$BT$36),
$BT$37))</f>
        <v>NodeSquare</v>
      </c>
      <c r="BU436" s="166">
        <f t="shared" ca="1" si="336"/>
        <v>2000</v>
      </c>
      <c r="BV436" s="166">
        <f t="shared" ca="1" si="337"/>
        <v>200</v>
      </c>
      <c r="BW436" s="166">
        <f t="shared" ca="1" si="338"/>
        <v>0</v>
      </c>
      <c r="BX436" s="166">
        <f t="shared" ca="1" si="339"/>
        <v>0</v>
      </c>
      <c r="BY436" s="180" t="str">
        <f t="shared" si="340"/>
        <v/>
      </c>
      <c r="BZ436" s="180" t="str">
        <f t="shared" si="341"/>
        <v/>
      </c>
      <c r="CA436" s="81" t="str">
        <f>IF(scriv!E398&lt;&gt;"",scriv!E398,"")</f>
        <v/>
      </c>
      <c r="CB436" s="82">
        <f t="shared" si="306"/>
        <v>0</v>
      </c>
      <c r="CC436" s="82">
        <f t="shared" si="342"/>
        <v>0</v>
      </c>
      <c r="CD436" s="82" t="str">
        <f t="shared" si="343"/>
        <v>-</v>
      </c>
      <c r="CE436" s="82" t="str">
        <f t="shared" si="344"/>
        <v>-</v>
      </c>
      <c r="CF436" s="82" t="str">
        <f t="shared" si="345"/>
        <v>-</v>
      </c>
      <c r="CG436" s="82" t="str">
        <f t="shared" si="346"/>
        <v>-</v>
      </c>
      <c r="CH436" s="82" t="str">
        <f t="shared" si="347"/>
        <v>-</v>
      </c>
      <c r="CI436" s="82" t="str">
        <f t="shared" si="348"/>
        <v>-</v>
      </c>
      <c r="CJ436" s="82" t="str">
        <f t="shared" si="349"/>
        <v>-</v>
      </c>
      <c r="CK436" s="82" t="str">
        <f t="shared" si="350"/>
        <v>-</v>
      </c>
    </row>
    <row r="437" spans="1:89" s="82" customFormat="1" ht="18" customHeight="1">
      <c r="A437" s="81" t="str">
        <f>scriv!AH399</f>
        <v/>
      </c>
      <c r="B437" s="81" t="str">
        <f>IF(scriv!D399&lt;&gt;"",scriv!D399,"")</f>
        <v/>
      </c>
      <c r="C437" s="81" t="str">
        <f>IF( scriv!AL399&lt;&gt;"", IF(D437&lt;&gt;"","connection ","")&amp;scriv!AL399,IF(D437&lt;&gt;"","connection",""))</f>
        <v/>
      </c>
      <c r="D437" s="82" t="str">
        <f>scriv!AJ399</f>
        <v/>
      </c>
      <c r="E437" s="82" t="str">
        <f>scriv!AK399</f>
        <v/>
      </c>
      <c r="F437" s="156">
        <f>ROW()</f>
        <v>437</v>
      </c>
      <c r="I437" s="81" t="str">
        <f>IF(scriv!AA399&lt;&gt;"",scriv!AA399,J437)</f>
        <v/>
      </c>
      <c r="J437" s="81" t="str">
        <f>IF(scriv!AB399&lt;&gt;"",scriv!AB399,"")</f>
        <v/>
      </c>
      <c r="K437" s="82" t="str">
        <f t="shared" si="307"/>
        <v>none</v>
      </c>
      <c r="L437" s="82" t="str">
        <f t="shared" si="308"/>
        <v>+++&amp;speakTT=</v>
      </c>
      <c r="M437" s="82" t="str">
        <f t="shared" si="305"/>
        <v>OpenClose</v>
      </c>
      <c r="N437" s="82" t="str">
        <f t="shared" si="309"/>
        <v/>
      </c>
      <c r="O437" s="119" t="str">
        <f t="shared" si="310"/>
        <v/>
      </c>
      <c r="P437" s="81" t="str">
        <f>IF(scriv!I399&lt;&gt;"",scriv!I399,"")</f>
        <v/>
      </c>
      <c r="Q437" s="81" t="str">
        <f>IF(scriv!J399&lt;&gt;"",scriv!J399,"")</f>
        <v/>
      </c>
      <c r="R437" s="81">
        <f>IF(scriv!K399&lt;&gt;"",scriv!K399,
IF(I437&lt;&gt;"",1,$R$36))</f>
        <v>0</v>
      </c>
      <c r="S437" s="81" t="str">
        <f>IF(scriv!L399&lt;&gt;"",scriv!L399,
IF(scriv!AB399&lt;&gt;"",$S$36,"none"))</f>
        <v>none</v>
      </c>
      <c r="T437" s="81" t="str">
        <f>IF(scriv!Q399&lt;&gt;"",scriv!Q399,"")</f>
        <v/>
      </c>
      <c r="U437" s="81" t="str">
        <f>IF(scriv!R399&lt;&gt;"",scriv!R399,"")</f>
        <v/>
      </c>
      <c r="V437" s="81" t="str">
        <f>IF(scriv!S399&lt;&gt;"",scriv!S399,"")</f>
        <v/>
      </c>
      <c r="W437" s="81" t="str">
        <f>IF(scriv!T399&lt;&gt;"",scriv!T399,"")</f>
        <v/>
      </c>
      <c r="X437" s="81" t="str">
        <f>IF($E437="",
( IF(scriv!AD399&lt;&gt;"", LEFT( scriv!AD399, FIND(",",scriv!AD399)-1) &amp; "=" &amp; $AH437 &amp; RIGHT( scriv!AD399, LEN(scriv!AD399) + 1 - FIND(",",scriv!AD399)),
  IF($X$36&lt;&gt;"",LEFT( X$36, FIND(",",X$36)-1) &amp; "=" &amp; $AH437 &amp; RIGHT( X$36, LEN(X$36) + 1 - FIND(",",X$36)),""))),
IF(scriv!M399&lt;&gt;"", LEFT( scriv!M399, FIND(",",scriv!M399)-1) &amp; "=" &amp; $AH437 &amp; RIGHT( scriv!M399, LEN(scriv!M399) + 1 - FIND(",",scriv!M399)),
LEFT( X$37, FIND(",",X$37)-1) &amp; "=" &amp; $AH437 &amp; RIGHT( X$37, LEN(X$37) + 1 - FIND(",",X$37))))</f>
        <v>fadeOn=,0.6</v>
      </c>
      <c r="Y437" s="81" t="str">
        <f>IF($E437="",
( IF(scriv!AE399&lt;&gt;"", LEFT( scriv!AE399, FIND(",",scriv!AE399)-1) &amp; "=" &amp; $AH437 &amp; RIGHT( scriv!AE399, LEN(scriv!AE399) + 1 - FIND(",",scriv!AE399)),
  IF($Y$36&lt;&gt;"",LEFT( Y$36, FIND(",",Y$36)-1) &amp; "=" &amp; $AH437 &amp; RIGHT( Y$36, LEN(Y$36) + 1 - FIND(",",Y$36)),""))),
IF(scriv!N399&lt;&gt;"", LEFT( scriv!N399, FIND(",",scriv!N399)-1) &amp; "=" &amp; $AH437 &amp; RIGHT( scriv!N399, LEN(scriv!N399) + 1 - FIND(",",scriv!N399)),
LEFT( Y$37, FIND(",",Y$37)-1) &amp; "=" &amp; $AH437 &amp; RIGHT( Y$37, LEN(Y$37) + 1 - FIND(",",Y$37))))</f>
        <v>fadeOff=,0.6</v>
      </c>
      <c r="Z437" s="81" t="str">
        <f>IF($E437="",
( IF(scriv!AF399&lt;&gt;"", LEFT( scriv!AF399, FIND(",",scriv!AF399)-1) &amp; "=" &amp; $AH437 &amp; RIGHT( scriv!AF399, LEN(scriv!AF399) + 1 - FIND(",",scriv!AF399)),
  IF($Z$36&lt;&gt;"",LEFT( Z$36, FIND(",",Z$36)-1) &amp; "=" &amp; $AH437 &amp; RIGHT( Z$36, LEN(Z$36) + 1 - FIND(",",Z$36)),""))),
IF(scriv!O399&lt;&gt;"", LEFT( scriv!O399, FIND(",",scriv!O399)-1) &amp; "=" &amp; $AH437 &amp; RIGHT( scriv!O399, LEN(scriv!O399) + 1 - FIND(",",scriv!O399)),
LEFT( Z$37, FIND(",",Z$37)-1) &amp; "=" &amp; $AH437 &amp; RIGHT( Z$37, LEN(Z$37) + 1 - FIND(",",Z$37))))</f>
        <v>drawOpen=,1.2</v>
      </c>
      <c r="AA437" s="81" t="str">
        <f>IF($E437="",
( IF(scriv!AG399&lt;&gt;"", LEFT( scriv!AG399, FIND(",",scriv!AG399)-1) &amp; "=" &amp; $AH437 &amp; RIGHT( scriv!AG399, LEN(scriv!AG399) + 1 - FIND(",",scriv!AG399)),
  IF($AA$36&lt;&gt;"",LEFT( AA$36, FIND(",",AA$36)-1) &amp; "=" &amp; $AH437 &amp; RIGHT( AA$36, LEN(AA$36) + 1 - FIND(",",AA$36)),""))),
IF(scriv!P399&lt;&gt;"", LEFT( scriv!P399, FIND(",",scriv!P399)-1) &amp; "=" &amp; $AH437 &amp; RIGHT( scriv!P399, LEN(scriv!P399) + 1 - FIND(",",scriv!P399)),
LEFT( AA$37, FIND(",",AA$37)-1) &amp; "=" &amp; $AH437 &amp; RIGHT( AA$37, LEN(AA$37) + 1 - FIND(",",AA$37))))</f>
        <v>drawClose=,1.2</v>
      </c>
      <c r="AB437" s="167" t="str">
        <f t="shared" si="304"/>
        <v>noTitle</v>
      </c>
      <c r="AC437" s="167"/>
      <c r="AD437" s="45"/>
      <c r="AE437" s="168"/>
      <c r="AF437" s="169">
        <f>IF(D437="",scriv!B399,"")</f>
        <v>0</v>
      </c>
      <c r="AG437" s="170" t="str">
        <f t="shared" si="311"/>
        <v/>
      </c>
      <c r="AH437" s="169" t="str">
        <f t="shared" si="312"/>
        <v/>
      </c>
      <c r="AI437" s="169" t="str">
        <f t="shared" si="313"/>
        <v/>
      </c>
      <c r="AJ437" s="86">
        <f>ROUNDDOWN( (LEN(scriv!B399)+1) / 2, 0 )</f>
        <v>0</v>
      </c>
      <c r="AK437" s="82">
        <f t="shared" si="314"/>
        <v>0</v>
      </c>
      <c r="AL437" s="82" t="str">
        <f t="shared" si="315"/>
        <v>-</v>
      </c>
      <c r="AM437" s="82" t="str">
        <f t="shared" si="316"/>
        <v>-</v>
      </c>
      <c r="AN437" s="82" t="str">
        <f t="shared" si="317"/>
        <v>-</v>
      </c>
      <c r="AO437" s="82" t="str">
        <f t="shared" si="318"/>
        <v>-</v>
      </c>
      <c r="AP437" s="82" t="str">
        <f t="shared" si="319"/>
        <v>-</v>
      </c>
      <c r="AQ437" s="82" t="str">
        <f t="shared" si="320"/>
        <v>-</v>
      </c>
      <c r="AR437" s="82" t="str">
        <f t="shared" si="321"/>
        <v>-</v>
      </c>
      <c r="AT437" s="82">
        <f t="shared" si="322"/>
        <v>10</v>
      </c>
      <c r="AU437" s="82" t="str">
        <f ca="1">IF(    MAX(OFFSET(AL437,0,0,MATCH("-",AL437:AL$638,0))) = 0,"",
IFERROR(MAX(OFFSET(AL437,0,0,MATCH("-",AL437:AL$638,0))),""))</f>
        <v/>
      </c>
      <c r="AV437" s="82" t="str">
        <f ca="1">IF(    MAX(OFFSET(AM437,0,0,MATCH("-",AM437:AM$638,0))) = 0,"",
IFERROR(MAX(OFFSET(AM437,0,0,MATCH("-",AM437:AM$638,0))),""))</f>
        <v/>
      </c>
      <c r="AW437" s="82" t="str">
        <f ca="1">IF(    MAX(OFFSET(AN437,0,0,MATCH("-",AN437:AN$638,0))) = 0,"",
IFERROR(MAX(OFFSET(AN437,0,0,MATCH("-",AN437:AN$638,0))),""))</f>
        <v/>
      </c>
      <c r="AX437" s="82" t="str">
        <f ca="1">IF(    MAX(OFFSET(AO437,0,0,MATCH("-",AO437:AO$638,0))) = 0,"",
IFERROR(MAX(OFFSET(AO437,0,0,MATCH("-",AO437:AO$638,0))),""))</f>
        <v/>
      </c>
      <c r="AY437" s="82" t="str">
        <f ca="1">IF(    MAX(OFFSET(AP437,0,0,MATCH("-",AP437:AP$638,0))) = 0,"",
IFERROR(MAX(OFFSET(AP437,0,0,MATCH("-",AP437:AP$638,0))),""))</f>
        <v/>
      </c>
      <c r="AZ437" s="82" t="str">
        <f ca="1">IF(    MAX(OFFSET(AQ437,0,0,MATCH("-",AQ437:AQ$638,0))) = 0,"",
IFERROR(MAX(OFFSET(AQ437,0,0,MATCH("-",AQ437:AQ$638,0))),""))</f>
        <v/>
      </c>
      <c r="BA437" s="82" t="str">
        <f ca="1">IF(    MAX(OFFSET(AR437,0,0,MATCH("-",AR437:AR$638,0))) = 0,"",
IFERROR(MAX(OFFSET(AR437,0,0,MATCH("-",AR437:AR$638,0))),""))</f>
        <v/>
      </c>
      <c r="BB437" s="112">
        <f t="shared" ca="1" si="323"/>
        <v>-198</v>
      </c>
      <c r="BC437" s="111" t="str">
        <f t="shared" ca="1" si="324"/>
        <v>Radius</v>
      </c>
      <c r="BD437" s="112">
        <f t="shared" ca="1" si="325"/>
        <v>0</v>
      </c>
      <c r="BE437" s="111">
        <f t="shared" ca="1" si="326"/>
        <v>200</v>
      </c>
      <c r="BF437" s="113" t="e">
        <f t="shared" ca="1" si="327"/>
        <v>#VALUE!</v>
      </c>
      <c r="BG437" s="113" t="e">
        <f t="shared" ca="1" si="328"/>
        <v>#VALUE!</v>
      </c>
      <c r="BH437" s="112">
        <f t="shared" ca="1" si="329"/>
        <v>2000</v>
      </c>
      <c r="BI437" s="112">
        <f t="shared" ca="1" si="330"/>
        <v>200</v>
      </c>
      <c r="BJ437" s="157"/>
      <c r="BK437" s="157"/>
      <c r="BL437" s="158" t="str">
        <f>scriv!AI399</f>
        <v/>
      </c>
      <c r="BM437" s="157"/>
      <c r="BN437" s="157" t="str">
        <f t="shared" si="331"/>
        <v>node</v>
      </c>
      <c r="BO437" s="157"/>
      <c r="BP437" s="159">
        <f t="shared" ca="1" si="332"/>
        <v>0</v>
      </c>
      <c r="BQ437" s="159">
        <f t="shared" ca="1" si="333"/>
        <v>0</v>
      </c>
      <c r="BR437" s="159">
        <f t="shared" si="334"/>
        <v>1</v>
      </c>
      <c r="BS437" s="159" t="str">
        <f t="shared" si="335"/>
        <v>symbol</v>
      </c>
      <c r="BT437" s="157" t="str">
        <f ca="1">IF(scriv!V399&lt;&gt;"",scriv!V399,
IF(E437="",IFERROR(VLOOKUP(BL437,$AH$40:$BT$638,39,FALSE),$BT$36),
$BT$37))</f>
        <v>NodeSquare</v>
      </c>
      <c r="BU437" s="166">
        <f t="shared" ca="1" si="336"/>
        <v>2000</v>
      </c>
      <c r="BV437" s="166">
        <f t="shared" ca="1" si="337"/>
        <v>200</v>
      </c>
      <c r="BW437" s="166">
        <f t="shared" ca="1" si="338"/>
        <v>0</v>
      </c>
      <c r="BX437" s="166">
        <f t="shared" ca="1" si="339"/>
        <v>0</v>
      </c>
      <c r="BY437" s="180" t="str">
        <f t="shared" si="340"/>
        <v/>
      </c>
      <c r="BZ437" s="180" t="str">
        <f t="shared" si="341"/>
        <v/>
      </c>
      <c r="CA437" s="81" t="str">
        <f>IF(scriv!E399&lt;&gt;"",scriv!E399,"")</f>
        <v/>
      </c>
      <c r="CB437" s="82">
        <f t="shared" si="306"/>
        <v>0</v>
      </c>
      <c r="CC437" s="82">
        <f t="shared" si="342"/>
        <v>0</v>
      </c>
      <c r="CD437" s="82" t="str">
        <f t="shared" si="343"/>
        <v>-</v>
      </c>
      <c r="CE437" s="82" t="str">
        <f t="shared" si="344"/>
        <v>-</v>
      </c>
      <c r="CF437" s="82" t="str">
        <f t="shared" si="345"/>
        <v>-</v>
      </c>
      <c r="CG437" s="82" t="str">
        <f t="shared" si="346"/>
        <v>-</v>
      </c>
      <c r="CH437" s="82" t="str">
        <f t="shared" si="347"/>
        <v>-</v>
      </c>
      <c r="CI437" s="82" t="str">
        <f t="shared" si="348"/>
        <v>-</v>
      </c>
      <c r="CJ437" s="82" t="str">
        <f t="shared" si="349"/>
        <v>-</v>
      </c>
      <c r="CK437" s="82" t="str">
        <f t="shared" si="350"/>
        <v>-</v>
      </c>
    </row>
    <row r="438" spans="1:89" s="82" customFormat="1" ht="18" customHeight="1">
      <c r="A438" s="81" t="str">
        <f>scriv!AH400</f>
        <v/>
      </c>
      <c r="B438" s="81" t="str">
        <f>IF(scriv!D400&lt;&gt;"",scriv!D400,"")</f>
        <v/>
      </c>
      <c r="C438" s="81" t="str">
        <f>IF( scriv!AL400&lt;&gt;"", IF(D438&lt;&gt;"","connection ","")&amp;scriv!AL400,IF(D438&lt;&gt;"","connection",""))</f>
        <v/>
      </c>
      <c r="D438" s="82" t="str">
        <f>scriv!AJ400</f>
        <v/>
      </c>
      <c r="E438" s="82" t="str">
        <f>scriv!AK400</f>
        <v/>
      </c>
      <c r="F438" s="156">
        <f>ROW()</f>
        <v>438</v>
      </c>
      <c r="I438" s="81" t="str">
        <f>IF(scriv!AA400&lt;&gt;"",scriv!AA400,J438)</f>
        <v/>
      </c>
      <c r="J438" s="81" t="str">
        <f>IF(scriv!AB400&lt;&gt;"",scriv!AB400,"")</f>
        <v/>
      </c>
      <c r="K438" s="82" t="str">
        <f t="shared" si="307"/>
        <v>none</v>
      </c>
      <c r="L438" s="82" t="str">
        <f t="shared" si="308"/>
        <v>+++&amp;speakTT=</v>
      </c>
      <c r="M438" s="82" t="str">
        <f t="shared" si="305"/>
        <v>OpenClose</v>
      </c>
      <c r="N438" s="82" t="str">
        <f t="shared" si="309"/>
        <v/>
      </c>
      <c r="O438" s="119" t="str">
        <f t="shared" si="310"/>
        <v/>
      </c>
      <c r="P438" s="81" t="str">
        <f>IF(scriv!I400&lt;&gt;"",scriv!I400,"")</f>
        <v/>
      </c>
      <c r="Q438" s="81" t="str">
        <f>IF(scriv!J400&lt;&gt;"",scriv!J400,"")</f>
        <v/>
      </c>
      <c r="R438" s="81">
        <f>IF(scriv!K400&lt;&gt;"",scriv!K400,
IF(I438&lt;&gt;"",1,$R$36))</f>
        <v>0</v>
      </c>
      <c r="S438" s="81" t="str">
        <f>IF(scriv!L400&lt;&gt;"",scriv!L400,
IF(scriv!AB400&lt;&gt;"",$S$36,"none"))</f>
        <v>none</v>
      </c>
      <c r="T438" s="81" t="str">
        <f>IF(scriv!Q400&lt;&gt;"",scriv!Q400,"")</f>
        <v/>
      </c>
      <c r="U438" s="81" t="str">
        <f>IF(scriv!R400&lt;&gt;"",scriv!R400,"")</f>
        <v/>
      </c>
      <c r="V438" s="81" t="str">
        <f>IF(scriv!S400&lt;&gt;"",scriv!S400,"")</f>
        <v/>
      </c>
      <c r="W438" s="81" t="str">
        <f>IF(scriv!T400&lt;&gt;"",scriv!T400,"")</f>
        <v/>
      </c>
      <c r="X438" s="81" t="str">
        <f>IF($E438="",
( IF(scriv!AD400&lt;&gt;"", LEFT( scriv!AD400, FIND(",",scriv!AD400)-1) &amp; "=" &amp; $AH438 &amp; RIGHT( scriv!AD400, LEN(scriv!AD400) + 1 - FIND(",",scriv!AD400)),
  IF($X$36&lt;&gt;"",LEFT( X$36, FIND(",",X$36)-1) &amp; "=" &amp; $AH438 &amp; RIGHT( X$36, LEN(X$36) + 1 - FIND(",",X$36)),""))),
IF(scriv!M400&lt;&gt;"", LEFT( scriv!M400, FIND(",",scriv!M400)-1) &amp; "=" &amp; $AH438 &amp; RIGHT( scriv!M400, LEN(scriv!M400) + 1 - FIND(",",scriv!M400)),
LEFT( X$37, FIND(",",X$37)-1) &amp; "=" &amp; $AH438 &amp; RIGHT( X$37, LEN(X$37) + 1 - FIND(",",X$37))))</f>
        <v>fadeOn=,0.6</v>
      </c>
      <c r="Y438" s="81" t="str">
        <f>IF($E438="",
( IF(scriv!AE400&lt;&gt;"", LEFT( scriv!AE400, FIND(",",scriv!AE400)-1) &amp; "=" &amp; $AH438 &amp; RIGHT( scriv!AE400, LEN(scriv!AE400) + 1 - FIND(",",scriv!AE400)),
  IF($Y$36&lt;&gt;"",LEFT( Y$36, FIND(",",Y$36)-1) &amp; "=" &amp; $AH438 &amp; RIGHT( Y$36, LEN(Y$36) + 1 - FIND(",",Y$36)),""))),
IF(scriv!N400&lt;&gt;"", LEFT( scriv!N400, FIND(",",scriv!N400)-1) &amp; "=" &amp; $AH438 &amp; RIGHT( scriv!N400, LEN(scriv!N400) + 1 - FIND(",",scriv!N400)),
LEFT( Y$37, FIND(",",Y$37)-1) &amp; "=" &amp; $AH438 &amp; RIGHT( Y$37, LEN(Y$37) + 1 - FIND(",",Y$37))))</f>
        <v>fadeOff=,0.6</v>
      </c>
      <c r="Z438" s="81" t="str">
        <f>IF($E438="",
( IF(scriv!AF400&lt;&gt;"", LEFT( scriv!AF400, FIND(",",scriv!AF400)-1) &amp; "=" &amp; $AH438 &amp; RIGHT( scriv!AF400, LEN(scriv!AF400) + 1 - FIND(",",scriv!AF400)),
  IF($Z$36&lt;&gt;"",LEFT( Z$36, FIND(",",Z$36)-1) &amp; "=" &amp; $AH438 &amp; RIGHT( Z$36, LEN(Z$36) + 1 - FIND(",",Z$36)),""))),
IF(scriv!O400&lt;&gt;"", LEFT( scriv!O400, FIND(",",scriv!O400)-1) &amp; "=" &amp; $AH438 &amp; RIGHT( scriv!O400, LEN(scriv!O400) + 1 - FIND(",",scriv!O400)),
LEFT( Z$37, FIND(",",Z$37)-1) &amp; "=" &amp; $AH438 &amp; RIGHT( Z$37, LEN(Z$37) + 1 - FIND(",",Z$37))))</f>
        <v>drawOpen=,1.2</v>
      </c>
      <c r="AA438" s="81" t="str">
        <f>IF($E438="",
( IF(scriv!AG400&lt;&gt;"", LEFT( scriv!AG400, FIND(",",scriv!AG400)-1) &amp; "=" &amp; $AH438 &amp; RIGHT( scriv!AG400, LEN(scriv!AG400) + 1 - FIND(",",scriv!AG400)),
  IF($AA$36&lt;&gt;"",LEFT( AA$36, FIND(",",AA$36)-1) &amp; "=" &amp; $AH438 &amp; RIGHT( AA$36, LEN(AA$36) + 1 - FIND(",",AA$36)),""))),
IF(scriv!P400&lt;&gt;"", LEFT( scriv!P400, FIND(",",scriv!P400)-1) &amp; "=" &amp; $AH438 &amp; RIGHT( scriv!P400, LEN(scriv!P400) + 1 - FIND(",",scriv!P400)),
LEFT( AA$37, FIND(",",AA$37)-1) &amp; "=" &amp; $AH438 &amp; RIGHT( AA$37, LEN(AA$37) + 1 - FIND(",",AA$37))))</f>
        <v>drawClose=,1.2</v>
      </c>
      <c r="AB438" s="167" t="str">
        <f t="shared" si="304"/>
        <v>noTitle</v>
      </c>
      <c r="AC438" s="167"/>
      <c r="AD438" s="45"/>
      <c r="AE438" s="168"/>
      <c r="AF438" s="169">
        <f>IF(D438="",scriv!B400,"")</f>
        <v>0</v>
      </c>
      <c r="AG438" s="170" t="str">
        <f t="shared" si="311"/>
        <v/>
      </c>
      <c r="AH438" s="169" t="str">
        <f t="shared" si="312"/>
        <v/>
      </c>
      <c r="AI438" s="169" t="str">
        <f t="shared" si="313"/>
        <v/>
      </c>
      <c r="AJ438" s="86">
        <f>ROUNDDOWN( (LEN(scriv!B400)+1) / 2, 0 )</f>
        <v>0</v>
      </c>
      <c r="AK438" s="82">
        <f t="shared" si="314"/>
        <v>0</v>
      </c>
      <c r="AL438" s="82" t="str">
        <f t="shared" si="315"/>
        <v>-</v>
      </c>
      <c r="AM438" s="82" t="str">
        <f t="shared" si="316"/>
        <v>-</v>
      </c>
      <c r="AN438" s="82" t="str">
        <f t="shared" si="317"/>
        <v>-</v>
      </c>
      <c r="AO438" s="82" t="str">
        <f t="shared" si="318"/>
        <v>-</v>
      </c>
      <c r="AP438" s="82" t="str">
        <f t="shared" si="319"/>
        <v>-</v>
      </c>
      <c r="AQ438" s="82" t="str">
        <f t="shared" si="320"/>
        <v>-</v>
      </c>
      <c r="AR438" s="82" t="str">
        <f t="shared" si="321"/>
        <v>-</v>
      </c>
      <c r="AT438" s="82">
        <f t="shared" si="322"/>
        <v>10</v>
      </c>
      <c r="AU438" s="82" t="str">
        <f ca="1">IF(    MAX(OFFSET(AL438,0,0,MATCH("-",AL438:AL$638,0))) = 0,"",
IFERROR(MAX(OFFSET(AL438,0,0,MATCH("-",AL438:AL$638,0))),""))</f>
        <v/>
      </c>
      <c r="AV438" s="82" t="str">
        <f ca="1">IF(    MAX(OFFSET(AM438,0,0,MATCH("-",AM438:AM$638,0))) = 0,"",
IFERROR(MAX(OFFSET(AM438,0,0,MATCH("-",AM438:AM$638,0))),""))</f>
        <v/>
      </c>
      <c r="AW438" s="82" t="str">
        <f ca="1">IF(    MAX(OFFSET(AN438,0,0,MATCH("-",AN438:AN$638,0))) = 0,"",
IFERROR(MAX(OFFSET(AN438,0,0,MATCH("-",AN438:AN$638,0))),""))</f>
        <v/>
      </c>
      <c r="AX438" s="82" t="str">
        <f ca="1">IF(    MAX(OFFSET(AO438,0,0,MATCH("-",AO438:AO$638,0))) = 0,"",
IFERROR(MAX(OFFSET(AO438,0,0,MATCH("-",AO438:AO$638,0))),""))</f>
        <v/>
      </c>
      <c r="AY438" s="82" t="str">
        <f ca="1">IF(    MAX(OFFSET(AP438,0,0,MATCH("-",AP438:AP$638,0))) = 0,"",
IFERROR(MAX(OFFSET(AP438,0,0,MATCH("-",AP438:AP$638,0))),""))</f>
        <v/>
      </c>
      <c r="AZ438" s="82" t="str">
        <f ca="1">IF(    MAX(OFFSET(AQ438,0,0,MATCH("-",AQ438:AQ$638,0))) = 0,"",
IFERROR(MAX(OFFSET(AQ438,0,0,MATCH("-",AQ438:AQ$638,0))),""))</f>
        <v/>
      </c>
      <c r="BA438" s="82" t="str">
        <f ca="1">IF(    MAX(OFFSET(AR438,0,0,MATCH("-",AR438:AR$638,0))) = 0,"",
IFERROR(MAX(OFFSET(AR438,0,0,MATCH("-",AR438:AR$638,0))),""))</f>
        <v/>
      </c>
      <c r="BB438" s="112">
        <f t="shared" ca="1" si="323"/>
        <v>-198</v>
      </c>
      <c r="BC438" s="111" t="str">
        <f t="shared" ca="1" si="324"/>
        <v>Radius</v>
      </c>
      <c r="BD438" s="112">
        <f t="shared" ca="1" si="325"/>
        <v>0</v>
      </c>
      <c r="BE438" s="111">
        <f t="shared" ca="1" si="326"/>
        <v>200</v>
      </c>
      <c r="BF438" s="113" t="e">
        <f t="shared" ca="1" si="327"/>
        <v>#VALUE!</v>
      </c>
      <c r="BG438" s="113" t="e">
        <f t="shared" ca="1" si="328"/>
        <v>#VALUE!</v>
      </c>
      <c r="BH438" s="112">
        <f t="shared" ca="1" si="329"/>
        <v>2000</v>
      </c>
      <c r="BI438" s="112">
        <f t="shared" ca="1" si="330"/>
        <v>200</v>
      </c>
      <c r="BJ438" s="157"/>
      <c r="BK438" s="157"/>
      <c r="BL438" s="158" t="str">
        <f>scriv!AI400</f>
        <v/>
      </c>
      <c r="BM438" s="157"/>
      <c r="BN438" s="157" t="str">
        <f t="shared" si="331"/>
        <v>node</v>
      </c>
      <c r="BO438" s="157"/>
      <c r="BP438" s="159">
        <f t="shared" ca="1" si="332"/>
        <v>0</v>
      </c>
      <c r="BQ438" s="159">
        <f t="shared" ca="1" si="333"/>
        <v>0</v>
      </c>
      <c r="BR438" s="159">
        <f t="shared" si="334"/>
        <v>1</v>
      </c>
      <c r="BS438" s="159" t="str">
        <f t="shared" si="335"/>
        <v>symbol</v>
      </c>
      <c r="BT438" s="157" t="str">
        <f ca="1">IF(scriv!V400&lt;&gt;"",scriv!V400,
IF(E438="",IFERROR(VLOOKUP(BL438,$AH$40:$BT$638,39,FALSE),$BT$36),
$BT$37))</f>
        <v>NodeSquare</v>
      </c>
      <c r="BU438" s="166">
        <f t="shared" ca="1" si="336"/>
        <v>2000</v>
      </c>
      <c r="BV438" s="166">
        <f t="shared" ca="1" si="337"/>
        <v>200</v>
      </c>
      <c r="BW438" s="166">
        <f t="shared" ca="1" si="338"/>
        <v>0</v>
      </c>
      <c r="BX438" s="166">
        <f t="shared" ca="1" si="339"/>
        <v>0</v>
      </c>
      <c r="BY438" s="180" t="str">
        <f t="shared" si="340"/>
        <v/>
      </c>
      <c r="BZ438" s="180" t="str">
        <f t="shared" si="341"/>
        <v/>
      </c>
      <c r="CA438" s="81" t="str">
        <f>IF(scriv!E400&lt;&gt;"",scriv!E400,"")</f>
        <v/>
      </c>
      <c r="CB438" s="82">
        <f t="shared" si="306"/>
        <v>0</v>
      </c>
      <c r="CC438" s="82">
        <f t="shared" si="342"/>
        <v>0</v>
      </c>
      <c r="CD438" s="82" t="str">
        <f t="shared" si="343"/>
        <v>-</v>
      </c>
      <c r="CE438" s="82" t="str">
        <f t="shared" si="344"/>
        <v>-</v>
      </c>
      <c r="CF438" s="82" t="str">
        <f t="shared" si="345"/>
        <v>-</v>
      </c>
      <c r="CG438" s="82" t="str">
        <f t="shared" si="346"/>
        <v>-</v>
      </c>
      <c r="CH438" s="82" t="str">
        <f t="shared" si="347"/>
        <v>-</v>
      </c>
      <c r="CI438" s="82" t="str">
        <f t="shared" si="348"/>
        <v>-</v>
      </c>
      <c r="CJ438" s="82" t="str">
        <f t="shared" si="349"/>
        <v>-</v>
      </c>
      <c r="CK438" s="82" t="str">
        <f t="shared" si="350"/>
        <v>-</v>
      </c>
    </row>
    <row r="439" spans="1:89" s="82" customFormat="1" ht="18" customHeight="1">
      <c r="A439" s="81" t="str">
        <f>scriv!AH401</f>
        <v/>
      </c>
      <c r="B439" s="81" t="str">
        <f>IF(scriv!D401&lt;&gt;"",scriv!D401,"")</f>
        <v/>
      </c>
      <c r="C439" s="81" t="str">
        <f>IF( scriv!AL401&lt;&gt;"", IF(D439&lt;&gt;"","connection ","")&amp;scriv!AL401,IF(D439&lt;&gt;"","connection",""))</f>
        <v/>
      </c>
      <c r="D439" s="82" t="str">
        <f>scriv!AJ401</f>
        <v/>
      </c>
      <c r="E439" s="82" t="str">
        <f>scriv!AK401</f>
        <v/>
      </c>
      <c r="F439" s="156">
        <f>ROW()</f>
        <v>439</v>
      </c>
      <c r="I439" s="81" t="str">
        <f>IF(scriv!AA401&lt;&gt;"",scriv!AA401,J439)</f>
        <v/>
      </c>
      <c r="J439" s="81" t="str">
        <f>IF(scriv!AB401&lt;&gt;"",scriv!AB401,"")</f>
        <v/>
      </c>
      <c r="K439" s="82" t="str">
        <f t="shared" si="307"/>
        <v>none</v>
      </c>
      <c r="L439" s="82" t="str">
        <f t="shared" si="308"/>
        <v>+++&amp;speakTT=</v>
      </c>
      <c r="M439" s="82" t="str">
        <f t="shared" si="305"/>
        <v>OpenClose</v>
      </c>
      <c r="N439" s="82" t="str">
        <f t="shared" si="309"/>
        <v/>
      </c>
      <c r="O439" s="119" t="str">
        <f t="shared" si="310"/>
        <v/>
      </c>
      <c r="P439" s="81" t="str">
        <f>IF(scriv!I401&lt;&gt;"",scriv!I401,"")</f>
        <v/>
      </c>
      <c r="Q439" s="81" t="str">
        <f>IF(scriv!J401&lt;&gt;"",scriv!J401,"")</f>
        <v/>
      </c>
      <c r="R439" s="81">
        <f>IF(scriv!K401&lt;&gt;"",scriv!K401,
IF(I439&lt;&gt;"",1,$R$36))</f>
        <v>0</v>
      </c>
      <c r="S439" s="81" t="str">
        <f>IF(scriv!L401&lt;&gt;"",scriv!L401,
IF(scriv!AB401&lt;&gt;"",$S$36,"none"))</f>
        <v>none</v>
      </c>
      <c r="T439" s="81" t="str">
        <f>IF(scriv!Q401&lt;&gt;"",scriv!Q401,"")</f>
        <v/>
      </c>
      <c r="U439" s="81" t="str">
        <f>IF(scriv!R401&lt;&gt;"",scriv!R401,"")</f>
        <v/>
      </c>
      <c r="V439" s="81" t="str">
        <f>IF(scriv!S401&lt;&gt;"",scriv!S401,"")</f>
        <v/>
      </c>
      <c r="W439" s="81" t="str">
        <f>IF(scriv!T401&lt;&gt;"",scriv!T401,"")</f>
        <v/>
      </c>
      <c r="X439" s="81" t="str">
        <f>IF($E439="",
( IF(scriv!AD401&lt;&gt;"", LEFT( scriv!AD401, FIND(",",scriv!AD401)-1) &amp; "=" &amp; $AH439 &amp; RIGHT( scriv!AD401, LEN(scriv!AD401) + 1 - FIND(",",scriv!AD401)),
  IF($X$36&lt;&gt;"",LEFT( X$36, FIND(",",X$36)-1) &amp; "=" &amp; $AH439 &amp; RIGHT( X$36, LEN(X$36) + 1 - FIND(",",X$36)),""))),
IF(scriv!M401&lt;&gt;"", LEFT( scriv!M401, FIND(",",scriv!M401)-1) &amp; "=" &amp; $AH439 &amp; RIGHT( scriv!M401, LEN(scriv!M401) + 1 - FIND(",",scriv!M401)),
LEFT( X$37, FIND(",",X$37)-1) &amp; "=" &amp; $AH439 &amp; RIGHT( X$37, LEN(X$37) + 1 - FIND(",",X$37))))</f>
        <v>fadeOn=,0.6</v>
      </c>
      <c r="Y439" s="81" t="str">
        <f>IF($E439="",
( IF(scriv!AE401&lt;&gt;"", LEFT( scriv!AE401, FIND(",",scriv!AE401)-1) &amp; "=" &amp; $AH439 &amp; RIGHT( scriv!AE401, LEN(scriv!AE401) + 1 - FIND(",",scriv!AE401)),
  IF($Y$36&lt;&gt;"",LEFT( Y$36, FIND(",",Y$36)-1) &amp; "=" &amp; $AH439 &amp; RIGHT( Y$36, LEN(Y$36) + 1 - FIND(",",Y$36)),""))),
IF(scriv!N401&lt;&gt;"", LEFT( scriv!N401, FIND(",",scriv!N401)-1) &amp; "=" &amp; $AH439 &amp; RIGHT( scriv!N401, LEN(scriv!N401) + 1 - FIND(",",scriv!N401)),
LEFT( Y$37, FIND(",",Y$37)-1) &amp; "=" &amp; $AH439 &amp; RIGHT( Y$37, LEN(Y$37) + 1 - FIND(",",Y$37))))</f>
        <v>fadeOff=,0.6</v>
      </c>
      <c r="Z439" s="81" t="str">
        <f>IF($E439="",
( IF(scriv!AF401&lt;&gt;"", LEFT( scriv!AF401, FIND(",",scriv!AF401)-1) &amp; "=" &amp; $AH439 &amp; RIGHT( scriv!AF401, LEN(scriv!AF401) + 1 - FIND(",",scriv!AF401)),
  IF($Z$36&lt;&gt;"",LEFT( Z$36, FIND(",",Z$36)-1) &amp; "=" &amp; $AH439 &amp; RIGHT( Z$36, LEN(Z$36) + 1 - FIND(",",Z$36)),""))),
IF(scriv!O401&lt;&gt;"", LEFT( scriv!O401, FIND(",",scriv!O401)-1) &amp; "=" &amp; $AH439 &amp; RIGHT( scriv!O401, LEN(scriv!O401) + 1 - FIND(",",scriv!O401)),
LEFT( Z$37, FIND(",",Z$37)-1) &amp; "=" &amp; $AH439 &amp; RIGHT( Z$37, LEN(Z$37) + 1 - FIND(",",Z$37))))</f>
        <v>drawOpen=,1.2</v>
      </c>
      <c r="AA439" s="81" t="str">
        <f>IF($E439="",
( IF(scriv!AG401&lt;&gt;"", LEFT( scriv!AG401, FIND(",",scriv!AG401)-1) &amp; "=" &amp; $AH439 &amp; RIGHT( scriv!AG401, LEN(scriv!AG401) + 1 - FIND(",",scriv!AG401)),
  IF($AA$36&lt;&gt;"",LEFT( AA$36, FIND(",",AA$36)-1) &amp; "=" &amp; $AH439 &amp; RIGHT( AA$36, LEN(AA$36) + 1 - FIND(",",AA$36)),""))),
IF(scriv!P401&lt;&gt;"", LEFT( scriv!P401, FIND(",",scriv!P401)-1) &amp; "=" &amp; $AH439 &amp; RIGHT( scriv!P401, LEN(scriv!P401) + 1 - FIND(",",scriv!P401)),
LEFT( AA$37, FIND(",",AA$37)-1) &amp; "=" &amp; $AH439 &amp; RIGHT( AA$37, LEN(AA$37) + 1 - FIND(",",AA$37))))</f>
        <v>drawClose=,1.2</v>
      </c>
      <c r="AB439" s="167" t="str">
        <f t="shared" si="304"/>
        <v>noTitle</v>
      </c>
      <c r="AC439" s="167"/>
      <c r="AD439" s="45"/>
      <c r="AE439" s="168"/>
      <c r="AF439" s="169">
        <f>IF(D439="",scriv!B401,"")</f>
        <v>0</v>
      </c>
      <c r="AG439" s="170" t="str">
        <f t="shared" si="311"/>
        <v/>
      </c>
      <c r="AH439" s="169" t="str">
        <f t="shared" si="312"/>
        <v/>
      </c>
      <c r="AI439" s="169" t="str">
        <f t="shared" si="313"/>
        <v/>
      </c>
      <c r="AJ439" s="86">
        <f>ROUNDDOWN( (LEN(scriv!B401)+1) / 2, 0 )</f>
        <v>0</v>
      </c>
      <c r="AK439" s="82">
        <f t="shared" si="314"/>
        <v>0</v>
      </c>
      <c r="AL439" s="82" t="str">
        <f t="shared" si="315"/>
        <v>-</v>
      </c>
      <c r="AM439" s="82" t="str">
        <f t="shared" si="316"/>
        <v>-</v>
      </c>
      <c r="AN439" s="82" t="str">
        <f t="shared" si="317"/>
        <v>-</v>
      </c>
      <c r="AO439" s="82" t="str">
        <f t="shared" si="318"/>
        <v>-</v>
      </c>
      <c r="AP439" s="82" t="str">
        <f t="shared" si="319"/>
        <v>-</v>
      </c>
      <c r="AQ439" s="82" t="str">
        <f t="shared" si="320"/>
        <v>-</v>
      </c>
      <c r="AR439" s="82" t="str">
        <f t="shared" si="321"/>
        <v>-</v>
      </c>
      <c r="AT439" s="82">
        <f t="shared" si="322"/>
        <v>10</v>
      </c>
      <c r="AU439" s="82" t="str">
        <f ca="1">IF(    MAX(OFFSET(AL439,0,0,MATCH("-",AL439:AL$638,0))) = 0,"",
IFERROR(MAX(OFFSET(AL439,0,0,MATCH("-",AL439:AL$638,0))),""))</f>
        <v/>
      </c>
      <c r="AV439" s="82" t="str">
        <f ca="1">IF(    MAX(OFFSET(AM439,0,0,MATCH("-",AM439:AM$638,0))) = 0,"",
IFERROR(MAX(OFFSET(AM439,0,0,MATCH("-",AM439:AM$638,0))),""))</f>
        <v/>
      </c>
      <c r="AW439" s="82" t="str">
        <f ca="1">IF(    MAX(OFFSET(AN439,0,0,MATCH("-",AN439:AN$638,0))) = 0,"",
IFERROR(MAX(OFFSET(AN439,0,0,MATCH("-",AN439:AN$638,0))),""))</f>
        <v/>
      </c>
      <c r="AX439" s="82" t="str">
        <f ca="1">IF(    MAX(OFFSET(AO439,0,0,MATCH("-",AO439:AO$638,0))) = 0,"",
IFERROR(MAX(OFFSET(AO439,0,0,MATCH("-",AO439:AO$638,0))),""))</f>
        <v/>
      </c>
      <c r="AY439" s="82" t="str">
        <f ca="1">IF(    MAX(OFFSET(AP439,0,0,MATCH("-",AP439:AP$638,0))) = 0,"",
IFERROR(MAX(OFFSET(AP439,0,0,MATCH("-",AP439:AP$638,0))),""))</f>
        <v/>
      </c>
      <c r="AZ439" s="82" t="str">
        <f ca="1">IF(    MAX(OFFSET(AQ439,0,0,MATCH("-",AQ439:AQ$638,0))) = 0,"",
IFERROR(MAX(OFFSET(AQ439,0,0,MATCH("-",AQ439:AQ$638,0))),""))</f>
        <v/>
      </c>
      <c r="BA439" s="82" t="str">
        <f ca="1">IF(    MAX(OFFSET(AR439,0,0,MATCH("-",AR439:AR$638,0))) = 0,"",
IFERROR(MAX(OFFSET(AR439,0,0,MATCH("-",AR439:AR$638,0))),""))</f>
        <v/>
      </c>
      <c r="BB439" s="112">
        <f t="shared" ca="1" si="323"/>
        <v>-198</v>
      </c>
      <c r="BC439" s="111" t="str">
        <f t="shared" ca="1" si="324"/>
        <v>Radius</v>
      </c>
      <c r="BD439" s="112">
        <f t="shared" ca="1" si="325"/>
        <v>0</v>
      </c>
      <c r="BE439" s="111">
        <f t="shared" ca="1" si="326"/>
        <v>200</v>
      </c>
      <c r="BF439" s="113" t="e">
        <f t="shared" ca="1" si="327"/>
        <v>#VALUE!</v>
      </c>
      <c r="BG439" s="113" t="e">
        <f t="shared" ca="1" si="328"/>
        <v>#VALUE!</v>
      </c>
      <c r="BH439" s="112">
        <f t="shared" ca="1" si="329"/>
        <v>2000</v>
      </c>
      <c r="BI439" s="112">
        <f t="shared" ca="1" si="330"/>
        <v>200</v>
      </c>
      <c r="BJ439" s="157"/>
      <c r="BK439" s="157"/>
      <c r="BL439" s="158" t="str">
        <f>scriv!AI401</f>
        <v/>
      </c>
      <c r="BM439" s="157"/>
      <c r="BN439" s="157" t="str">
        <f t="shared" si="331"/>
        <v>node</v>
      </c>
      <c r="BO439" s="157"/>
      <c r="BP439" s="159">
        <f t="shared" ca="1" si="332"/>
        <v>0</v>
      </c>
      <c r="BQ439" s="159">
        <f t="shared" ca="1" si="333"/>
        <v>0</v>
      </c>
      <c r="BR439" s="159">
        <f t="shared" si="334"/>
        <v>1</v>
      </c>
      <c r="BS439" s="159" t="str">
        <f t="shared" si="335"/>
        <v>symbol</v>
      </c>
      <c r="BT439" s="157" t="str">
        <f ca="1">IF(scriv!V401&lt;&gt;"",scriv!V401,
IF(E439="",IFERROR(VLOOKUP(BL439,$AH$40:$BT$638,39,FALSE),$BT$36),
$BT$37))</f>
        <v>NodeSquare</v>
      </c>
      <c r="BU439" s="166">
        <f t="shared" ca="1" si="336"/>
        <v>2000</v>
      </c>
      <c r="BV439" s="166">
        <f t="shared" ca="1" si="337"/>
        <v>200</v>
      </c>
      <c r="BW439" s="166">
        <f t="shared" ca="1" si="338"/>
        <v>0</v>
      </c>
      <c r="BX439" s="166">
        <f t="shared" ca="1" si="339"/>
        <v>0</v>
      </c>
      <c r="BY439" s="180" t="str">
        <f t="shared" si="340"/>
        <v/>
      </c>
      <c r="BZ439" s="180" t="str">
        <f t="shared" si="341"/>
        <v/>
      </c>
      <c r="CA439" s="81" t="str">
        <f>IF(scriv!E401&lt;&gt;"",scriv!E401,"")</f>
        <v/>
      </c>
      <c r="CB439" s="82">
        <f t="shared" si="306"/>
        <v>0</v>
      </c>
      <c r="CC439" s="82">
        <f t="shared" si="342"/>
        <v>0</v>
      </c>
      <c r="CD439" s="82" t="str">
        <f t="shared" si="343"/>
        <v>-</v>
      </c>
      <c r="CE439" s="82" t="str">
        <f t="shared" si="344"/>
        <v>-</v>
      </c>
      <c r="CF439" s="82" t="str">
        <f t="shared" si="345"/>
        <v>-</v>
      </c>
      <c r="CG439" s="82" t="str">
        <f t="shared" si="346"/>
        <v>-</v>
      </c>
      <c r="CH439" s="82" t="str">
        <f t="shared" si="347"/>
        <v>-</v>
      </c>
      <c r="CI439" s="82" t="str">
        <f t="shared" si="348"/>
        <v>-</v>
      </c>
      <c r="CJ439" s="82" t="str">
        <f t="shared" si="349"/>
        <v>-</v>
      </c>
      <c r="CK439" s="82" t="str">
        <f t="shared" si="350"/>
        <v>-</v>
      </c>
    </row>
    <row r="440" spans="1:89" s="82" customFormat="1" ht="18" customHeight="1">
      <c r="A440" s="81" t="str">
        <f>scriv!AH402</f>
        <v/>
      </c>
      <c r="B440" s="81" t="str">
        <f>IF(scriv!D402&lt;&gt;"",scriv!D402,"")</f>
        <v/>
      </c>
      <c r="C440" s="81" t="str">
        <f>IF( scriv!AL402&lt;&gt;"", IF(D440&lt;&gt;"","connection ","")&amp;scriv!AL402,IF(D440&lt;&gt;"","connection",""))</f>
        <v/>
      </c>
      <c r="D440" s="82" t="str">
        <f>scriv!AJ402</f>
        <v/>
      </c>
      <c r="E440" s="82" t="str">
        <f>scriv!AK402</f>
        <v/>
      </c>
      <c r="F440" s="156">
        <f>ROW()</f>
        <v>440</v>
      </c>
      <c r="I440" s="81" t="str">
        <f>IF(scriv!AA402&lt;&gt;"",scriv!AA402,J440)</f>
        <v/>
      </c>
      <c r="J440" s="81" t="str">
        <f>IF(scriv!AB402&lt;&gt;"",scriv!AB402,"")</f>
        <v/>
      </c>
      <c r="K440" s="82" t="str">
        <f t="shared" si="307"/>
        <v>none</v>
      </c>
      <c r="L440" s="82" t="str">
        <f t="shared" si="308"/>
        <v>+++&amp;speakTT=</v>
      </c>
      <c r="M440" s="82" t="str">
        <f t="shared" si="305"/>
        <v>OpenClose</v>
      </c>
      <c r="N440" s="82" t="str">
        <f t="shared" si="309"/>
        <v/>
      </c>
      <c r="O440" s="119" t="str">
        <f t="shared" si="310"/>
        <v/>
      </c>
      <c r="P440" s="81" t="str">
        <f>IF(scriv!I402&lt;&gt;"",scriv!I402,"")</f>
        <v/>
      </c>
      <c r="Q440" s="81" t="str">
        <f>IF(scriv!J402&lt;&gt;"",scriv!J402,"")</f>
        <v/>
      </c>
      <c r="R440" s="81">
        <f>IF(scriv!K402&lt;&gt;"",scriv!K402,
IF(I440&lt;&gt;"",1,$R$36))</f>
        <v>0</v>
      </c>
      <c r="S440" s="81" t="str">
        <f>IF(scriv!L402&lt;&gt;"",scriv!L402,
IF(scriv!AB402&lt;&gt;"",$S$36,"none"))</f>
        <v>none</v>
      </c>
      <c r="T440" s="81" t="str">
        <f>IF(scriv!Q402&lt;&gt;"",scriv!Q402,"")</f>
        <v/>
      </c>
      <c r="U440" s="81" t="str">
        <f>IF(scriv!R402&lt;&gt;"",scriv!R402,"")</f>
        <v/>
      </c>
      <c r="V440" s="81" t="str">
        <f>IF(scriv!S402&lt;&gt;"",scriv!S402,"")</f>
        <v/>
      </c>
      <c r="W440" s="81" t="str">
        <f>IF(scriv!T402&lt;&gt;"",scriv!T402,"")</f>
        <v/>
      </c>
      <c r="X440" s="81" t="str">
        <f>IF($E440="",
( IF(scriv!AD402&lt;&gt;"", LEFT( scriv!AD402, FIND(",",scriv!AD402)-1) &amp; "=" &amp; $AH440 &amp; RIGHT( scriv!AD402, LEN(scriv!AD402) + 1 - FIND(",",scriv!AD402)),
  IF($X$36&lt;&gt;"",LEFT( X$36, FIND(",",X$36)-1) &amp; "=" &amp; $AH440 &amp; RIGHT( X$36, LEN(X$36) + 1 - FIND(",",X$36)),""))),
IF(scriv!M402&lt;&gt;"", LEFT( scriv!M402, FIND(",",scriv!M402)-1) &amp; "=" &amp; $AH440 &amp; RIGHT( scriv!M402, LEN(scriv!M402) + 1 - FIND(",",scriv!M402)),
LEFT( X$37, FIND(",",X$37)-1) &amp; "=" &amp; $AH440 &amp; RIGHT( X$37, LEN(X$37) + 1 - FIND(",",X$37))))</f>
        <v>fadeOn=,0.6</v>
      </c>
      <c r="Y440" s="81" t="str">
        <f>IF($E440="",
( IF(scriv!AE402&lt;&gt;"", LEFT( scriv!AE402, FIND(",",scriv!AE402)-1) &amp; "=" &amp; $AH440 &amp; RIGHT( scriv!AE402, LEN(scriv!AE402) + 1 - FIND(",",scriv!AE402)),
  IF($Y$36&lt;&gt;"",LEFT( Y$36, FIND(",",Y$36)-1) &amp; "=" &amp; $AH440 &amp; RIGHT( Y$36, LEN(Y$36) + 1 - FIND(",",Y$36)),""))),
IF(scriv!N402&lt;&gt;"", LEFT( scriv!N402, FIND(",",scriv!N402)-1) &amp; "=" &amp; $AH440 &amp; RIGHT( scriv!N402, LEN(scriv!N402) + 1 - FIND(",",scriv!N402)),
LEFT( Y$37, FIND(",",Y$37)-1) &amp; "=" &amp; $AH440 &amp; RIGHT( Y$37, LEN(Y$37) + 1 - FIND(",",Y$37))))</f>
        <v>fadeOff=,0.6</v>
      </c>
      <c r="Z440" s="81" t="str">
        <f>IF($E440="",
( IF(scriv!AF402&lt;&gt;"", LEFT( scriv!AF402, FIND(",",scriv!AF402)-1) &amp; "=" &amp; $AH440 &amp; RIGHT( scriv!AF402, LEN(scriv!AF402) + 1 - FIND(",",scriv!AF402)),
  IF($Z$36&lt;&gt;"",LEFT( Z$36, FIND(",",Z$36)-1) &amp; "=" &amp; $AH440 &amp; RIGHT( Z$36, LEN(Z$36) + 1 - FIND(",",Z$36)),""))),
IF(scriv!O402&lt;&gt;"", LEFT( scriv!O402, FIND(",",scriv!O402)-1) &amp; "=" &amp; $AH440 &amp; RIGHT( scriv!O402, LEN(scriv!O402) + 1 - FIND(",",scriv!O402)),
LEFT( Z$37, FIND(",",Z$37)-1) &amp; "=" &amp; $AH440 &amp; RIGHT( Z$37, LEN(Z$37) + 1 - FIND(",",Z$37))))</f>
        <v>drawOpen=,1.2</v>
      </c>
      <c r="AA440" s="81" t="str">
        <f>IF($E440="",
( IF(scriv!AG402&lt;&gt;"", LEFT( scriv!AG402, FIND(",",scriv!AG402)-1) &amp; "=" &amp; $AH440 &amp; RIGHT( scriv!AG402, LEN(scriv!AG402) + 1 - FIND(",",scriv!AG402)),
  IF($AA$36&lt;&gt;"",LEFT( AA$36, FIND(",",AA$36)-1) &amp; "=" &amp; $AH440 &amp; RIGHT( AA$36, LEN(AA$36) + 1 - FIND(",",AA$36)),""))),
IF(scriv!P402&lt;&gt;"", LEFT( scriv!P402, FIND(",",scriv!P402)-1) &amp; "=" &amp; $AH440 &amp; RIGHT( scriv!P402, LEN(scriv!P402) + 1 - FIND(",",scriv!P402)),
LEFT( AA$37, FIND(",",AA$37)-1) &amp; "=" &amp; $AH440 &amp; RIGHT( AA$37, LEN(AA$37) + 1 - FIND(",",AA$37))))</f>
        <v>drawClose=,1.2</v>
      </c>
      <c r="AB440" s="167" t="str">
        <f t="shared" si="304"/>
        <v>noTitle</v>
      </c>
      <c r="AC440" s="167"/>
      <c r="AD440" s="45"/>
      <c r="AE440" s="168"/>
      <c r="AF440" s="169">
        <f>IF(D440="",scriv!B402,"")</f>
        <v>0</v>
      </c>
      <c r="AG440" s="170" t="str">
        <f t="shared" si="311"/>
        <v/>
      </c>
      <c r="AH440" s="169" t="str">
        <f t="shared" si="312"/>
        <v/>
      </c>
      <c r="AI440" s="169" t="str">
        <f t="shared" si="313"/>
        <v/>
      </c>
      <c r="AJ440" s="86">
        <f>ROUNDDOWN( (LEN(scriv!B402)+1) / 2, 0 )</f>
        <v>0</v>
      </c>
      <c r="AK440" s="82">
        <f t="shared" si="314"/>
        <v>0</v>
      </c>
      <c r="AL440" s="82" t="str">
        <f t="shared" si="315"/>
        <v>-</v>
      </c>
      <c r="AM440" s="82" t="str">
        <f t="shared" si="316"/>
        <v>-</v>
      </c>
      <c r="AN440" s="82" t="str">
        <f t="shared" si="317"/>
        <v>-</v>
      </c>
      <c r="AO440" s="82" t="str">
        <f t="shared" si="318"/>
        <v>-</v>
      </c>
      <c r="AP440" s="82" t="str">
        <f t="shared" si="319"/>
        <v>-</v>
      </c>
      <c r="AQ440" s="82" t="str">
        <f t="shared" si="320"/>
        <v>-</v>
      </c>
      <c r="AR440" s="82" t="str">
        <f t="shared" si="321"/>
        <v>-</v>
      </c>
      <c r="AT440" s="82">
        <f t="shared" si="322"/>
        <v>10</v>
      </c>
      <c r="AU440" s="82" t="str">
        <f ca="1">IF(    MAX(OFFSET(AL440,0,0,MATCH("-",AL440:AL$638,0))) = 0,"",
IFERROR(MAX(OFFSET(AL440,0,0,MATCH("-",AL440:AL$638,0))),""))</f>
        <v/>
      </c>
      <c r="AV440" s="82" t="str">
        <f ca="1">IF(    MAX(OFFSET(AM440,0,0,MATCH("-",AM440:AM$638,0))) = 0,"",
IFERROR(MAX(OFFSET(AM440,0,0,MATCH("-",AM440:AM$638,0))),""))</f>
        <v/>
      </c>
      <c r="AW440" s="82" t="str">
        <f ca="1">IF(    MAX(OFFSET(AN440,0,0,MATCH("-",AN440:AN$638,0))) = 0,"",
IFERROR(MAX(OFFSET(AN440,0,0,MATCH("-",AN440:AN$638,0))),""))</f>
        <v/>
      </c>
      <c r="AX440" s="82" t="str">
        <f ca="1">IF(    MAX(OFFSET(AO440,0,0,MATCH("-",AO440:AO$638,0))) = 0,"",
IFERROR(MAX(OFFSET(AO440,0,0,MATCH("-",AO440:AO$638,0))),""))</f>
        <v/>
      </c>
      <c r="AY440" s="82" t="str">
        <f ca="1">IF(    MAX(OFFSET(AP440,0,0,MATCH("-",AP440:AP$638,0))) = 0,"",
IFERROR(MAX(OFFSET(AP440,0,0,MATCH("-",AP440:AP$638,0))),""))</f>
        <v/>
      </c>
      <c r="AZ440" s="82" t="str">
        <f ca="1">IF(    MAX(OFFSET(AQ440,0,0,MATCH("-",AQ440:AQ$638,0))) = 0,"",
IFERROR(MAX(OFFSET(AQ440,0,0,MATCH("-",AQ440:AQ$638,0))),""))</f>
        <v/>
      </c>
      <c r="BA440" s="82" t="str">
        <f ca="1">IF(    MAX(OFFSET(AR440,0,0,MATCH("-",AR440:AR$638,0))) = 0,"",
IFERROR(MAX(OFFSET(AR440,0,0,MATCH("-",AR440:AR$638,0))),""))</f>
        <v/>
      </c>
      <c r="BB440" s="112">
        <f t="shared" ca="1" si="323"/>
        <v>-198</v>
      </c>
      <c r="BC440" s="111" t="str">
        <f t="shared" ca="1" si="324"/>
        <v>Radius</v>
      </c>
      <c r="BD440" s="112">
        <f t="shared" ca="1" si="325"/>
        <v>0</v>
      </c>
      <c r="BE440" s="111">
        <f t="shared" ca="1" si="326"/>
        <v>200</v>
      </c>
      <c r="BF440" s="113" t="e">
        <f t="shared" ca="1" si="327"/>
        <v>#VALUE!</v>
      </c>
      <c r="BG440" s="113" t="e">
        <f t="shared" ca="1" si="328"/>
        <v>#VALUE!</v>
      </c>
      <c r="BH440" s="112">
        <f t="shared" ca="1" si="329"/>
        <v>2000</v>
      </c>
      <c r="BI440" s="112">
        <f t="shared" ca="1" si="330"/>
        <v>200</v>
      </c>
      <c r="BJ440" s="157"/>
      <c r="BK440" s="157"/>
      <c r="BL440" s="158" t="str">
        <f>scriv!AI402</f>
        <v/>
      </c>
      <c r="BM440" s="157"/>
      <c r="BN440" s="157" t="str">
        <f t="shared" si="331"/>
        <v>node</v>
      </c>
      <c r="BO440" s="157"/>
      <c r="BP440" s="159">
        <f t="shared" ca="1" si="332"/>
        <v>0</v>
      </c>
      <c r="BQ440" s="159">
        <f t="shared" ca="1" si="333"/>
        <v>0</v>
      </c>
      <c r="BR440" s="159">
        <f t="shared" si="334"/>
        <v>1</v>
      </c>
      <c r="BS440" s="159" t="str">
        <f t="shared" si="335"/>
        <v>symbol</v>
      </c>
      <c r="BT440" s="157" t="str">
        <f ca="1">IF(scriv!V402&lt;&gt;"",scriv!V402,
IF(E440="",IFERROR(VLOOKUP(BL440,$AH$40:$BT$638,39,FALSE),$BT$36),
$BT$37))</f>
        <v>NodeSquare</v>
      </c>
      <c r="BU440" s="166">
        <f t="shared" ca="1" si="336"/>
        <v>2000</v>
      </c>
      <c r="BV440" s="166">
        <f t="shared" ca="1" si="337"/>
        <v>200</v>
      </c>
      <c r="BW440" s="166">
        <f t="shared" ca="1" si="338"/>
        <v>0</v>
      </c>
      <c r="BX440" s="166">
        <f t="shared" ca="1" si="339"/>
        <v>0</v>
      </c>
      <c r="BY440" s="180" t="str">
        <f t="shared" si="340"/>
        <v/>
      </c>
      <c r="BZ440" s="180" t="str">
        <f t="shared" si="341"/>
        <v/>
      </c>
      <c r="CA440" s="81" t="str">
        <f>IF(scriv!E402&lt;&gt;"",scriv!E402,"")</f>
        <v/>
      </c>
      <c r="CB440" s="82">
        <f t="shared" si="306"/>
        <v>0</v>
      </c>
      <c r="CC440" s="82">
        <f t="shared" si="342"/>
        <v>0</v>
      </c>
      <c r="CD440" s="82" t="str">
        <f t="shared" si="343"/>
        <v>-</v>
      </c>
      <c r="CE440" s="82" t="str">
        <f t="shared" si="344"/>
        <v>-</v>
      </c>
      <c r="CF440" s="82" t="str">
        <f t="shared" si="345"/>
        <v>-</v>
      </c>
      <c r="CG440" s="82" t="str">
        <f t="shared" si="346"/>
        <v>-</v>
      </c>
      <c r="CH440" s="82" t="str">
        <f t="shared" si="347"/>
        <v>-</v>
      </c>
      <c r="CI440" s="82" t="str">
        <f t="shared" si="348"/>
        <v>-</v>
      </c>
      <c r="CJ440" s="82" t="str">
        <f t="shared" si="349"/>
        <v>-</v>
      </c>
      <c r="CK440" s="82" t="str">
        <f t="shared" si="350"/>
        <v>-</v>
      </c>
    </row>
    <row r="441" spans="1:89" s="82" customFormat="1" ht="18" customHeight="1">
      <c r="A441" s="81" t="str">
        <f>scriv!AH403</f>
        <v/>
      </c>
      <c r="B441" s="81" t="str">
        <f>IF(scriv!D403&lt;&gt;"",scriv!D403,"")</f>
        <v/>
      </c>
      <c r="C441" s="81" t="str">
        <f>IF( scriv!AL403&lt;&gt;"", IF(D441&lt;&gt;"","connection ","")&amp;scriv!AL403,IF(D441&lt;&gt;"","connection",""))</f>
        <v/>
      </c>
      <c r="D441" s="82" t="str">
        <f>scriv!AJ403</f>
        <v/>
      </c>
      <c r="E441" s="82" t="str">
        <f>scriv!AK403</f>
        <v/>
      </c>
      <c r="F441" s="156">
        <f>ROW()</f>
        <v>441</v>
      </c>
      <c r="I441" s="81" t="str">
        <f>IF(scriv!AA403&lt;&gt;"",scriv!AA403,J441)</f>
        <v/>
      </c>
      <c r="J441" s="81" t="str">
        <f>IF(scriv!AB403&lt;&gt;"",scriv!AB403,"")</f>
        <v/>
      </c>
      <c r="K441" s="82" t="str">
        <f t="shared" si="307"/>
        <v>none</v>
      </c>
      <c r="L441" s="82" t="str">
        <f t="shared" si="308"/>
        <v>+++&amp;speakTT=</v>
      </c>
      <c r="M441" s="82" t="str">
        <f t="shared" si="305"/>
        <v>OpenClose</v>
      </c>
      <c r="N441" s="82" t="str">
        <f t="shared" si="309"/>
        <v/>
      </c>
      <c r="O441" s="119" t="str">
        <f t="shared" si="310"/>
        <v/>
      </c>
      <c r="P441" s="81" t="str">
        <f>IF(scriv!I403&lt;&gt;"",scriv!I403,"")</f>
        <v/>
      </c>
      <c r="Q441" s="81" t="str">
        <f>IF(scriv!J403&lt;&gt;"",scriv!J403,"")</f>
        <v/>
      </c>
      <c r="R441" s="81">
        <f>IF(scriv!K403&lt;&gt;"",scriv!K403,
IF(I441&lt;&gt;"",1,$R$36))</f>
        <v>0</v>
      </c>
      <c r="S441" s="81" t="str">
        <f>IF(scriv!L403&lt;&gt;"",scriv!L403,
IF(scriv!AB403&lt;&gt;"",$S$36,"none"))</f>
        <v>none</v>
      </c>
      <c r="T441" s="81" t="str">
        <f>IF(scriv!Q403&lt;&gt;"",scriv!Q403,"")</f>
        <v/>
      </c>
      <c r="U441" s="81" t="str">
        <f>IF(scriv!R403&lt;&gt;"",scriv!R403,"")</f>
        <v/>
      </c>
      <c r="V441" s="81" t="str">
        <f>IF(scriv!S403&lt;&gt;"",scriv!S403,"")</f>
        <v/>
      </c>
      <c r="W441" s="81" t="str">
        <f>IF(scriv!T403&lt;&gt;"",scriv!T403,"")</f>
        <v/>
      </c>
      <c r="X441" s="81" t="str">
        <f>IF($E441="",
( IF(scriv!AD403&lt;&gt;"", LEFT( scriv!AD403, FIND(",",scriv!AD403)-1) &amp; "=" &amp; $AH441 &amp; RIGHT( scriv!AD403, LEN(scriv!AD403) + 1 - FIND(",",scriv!AD403)),
  IF($X$36&lt;&gt;"",LEFT( X$36, FIND(",",X$36)-1) &amp; "=" &amp; $AH441 &amp; RIGHT( X$36, LEN(X$36) + 1 - FIND(",",X$36)),""))),
IF(scriv!M403&lt;&gt;"", LEFT( scriv!M403, FIND(",",scriv!M403)-1) &amp; "=" &amp; $AH441 &amp; RIGHT( scriv!M403, LEN(scriv!M403) + 1 - FIND(",",scriv!M403)),
LEFT( X$37, FIND(",",X$37)-1) &amp; "=" &amp; $AH441 &amp; RIGHT( X$37, LEN(X$37) + 1 - FIND(",",X$37))))</f>
        <v>fadeOn=,0.6</v>
      </c>
      <c r="Y441" s="81" t="str">
        <f>IF($E441="",
( IF(scriv!AE403&lt;&gt;"", LEFT( scriv!AE403, FIND(",",scriv!AE403)-1) &amp; "=" &amp; $AH441 &amp; RIGHT( scriv!AE403, LEN(scriv!AE403) + 1 - FIND(",",scriv!AE403)),
  IF($Y$36&lt;&gt;"",LEFT( Y$36, FIND(",",Y$36)-1) &amp; "=" &amp; $AH441 &amp; RIGHT( Y$36, LEN(Y$36) + 1 - FIND(",",Y$36)),""))),
IF(scriv!N403&lt;&gt;"", LEFT( scriv!N403, FIND(",",scriv!N403)-1) &amp; "=" &amp; $AH441 &amp; RIGHT( scriv!N403, LEN(scriv!N403) + 1 - FIND(",",scriv!N403)),
LEFT( Y$37, FIND(",",Y$37)-1) &amp; "=" &amp; $AH441 &amp; RIGHT( Y$37, LEN(Y$37) + 1 - FIND(",",Y$37))))</f>
        <v>fadeOff=,0.6</v>
      </c>
      <c r="Z441" s="81" t="str">
        <f>IF($E441="",
( IF(scriv!AF403&lt;&gt;"", LEFT( scriv!AF403, FIND(",",scriv!AF403)-1) &amp; "=" &amp; $AH441 &amp; RIGHT( scriv!AF403, LEN(scriv!AF403) + 1 - FIND(",",scriv!AF403)),
  IF($Z$36&lt;&gt;"",LEFT( Z$36, FIND(",",Z$36)-1) &amp; "=" &amp; $AH441 &amp; RIGHT( Z$36, LEN(Z$36) + 1 - FIND(",",Z$36)),""))),
IF(scriv!O403&lt;&gt;"", LEFT( scriv!O403, FIND(",",scriv!O403)-1) &amp; "=" &amp; $AH441 &amp; RIGHT( scriv!O403, LEN(scriv!O403) + 1 - FIND(",",scriv!O403)),
LEFT( Z$37, FIND(",",Z$37)-1) &amp; "=" &amp; $AH441 &amp; RIGHT( Z$37, LEN(Z$37) + 1 - FIND(",",Z$37))))</f>
        <v>drawOpen=,1.2</v>
      </c>
      <c r="AA441" s="81" t="str">
        <f>IF($E441="",
( IF(scriv!AG403&lt;&gt;"", LEFT( scriv!AG403, FIND(",",scriv!AG403)-1) &amp; "=" &amp; $AH441 &amp; RIGHT( scriv!AG403, LEN(scriv!AG403) + 1 - FIND(",",scriv!AG403)),
  IF($AA$36&lt;&gt;"",LEFT( AA$36, FIND(",",AA$36)-1) &amp; "=" &amp; $AH441 &amp; RIGHT( AA$36, LEN(AA$36) + 1 - FIND(",",AA$36)),""))),
IF(scriv!P403&lt;&gt;"", LEFT( scriv!P403, FIND(",",scriv!P403)-1) &amp; "=" &amp; $AH441 &amp; RIGHT( scriv!P403, LEN(scriv!P403) + 1 - FIND(",",scriv!P403)),
LEFT( AA$37, FIND(",",AA$37)-1) &amp; "=" &amp; $AH441 &amp; RIGHT( AA$37, LEN(AA$37) + 1 - FIND(",",AA$37))))</f>
        <v>drawClose=,1.2</v>
      </c>
      <c r="AB441" s="167" t="str">
        <f t="shared" si="304"/>
        <v>noTitle</v>
      </c>
      <c r="AC441" s="167"/>
      <c r="AD441" s="45"/>
      <c r="AE441" s="168"/>
      <c r="AF441" s="169">
        <f>IF(D441="",scriv!B403,"")</f>
        <v>0</v>
      </c>
      <c r="AG441" s="170" t="str">
        <f t="shared" si="311"/>
        <v/>
      </c>
      <c r="AH441" s="169" t="str">
        <f t="shared" si="312"/>
        <v/>
      </c>
      <c r="AI441" s="169" t="str">
        <f t="shared" si="313"/>
        <v/>
      </c>
      <c r="AJ441" s="86">
        <f>ROUNDDOWN( (LEN(scriv!B403)+1) / 2, 0 )</f>
        <v>0</v>
      </c>
      <c r="AK441" s="82">
        <f t="shared" si="314"/>
        <v>0</v>
      </c>
      <c r="AL441" s="82" t="str">
        <f t="shared" si="315"/>
        <v>-</v>
      </c>
      <c r="AM441" s="82" t="str">
        <f t="shared" si="316"/>
        <v>-</v>
      </c>
      <c r="AN441" s="82" t="str">
        <f t="shared" si="317"/>
        <v>-</v>
      </c>
      <c r="AO441" s="82" t="str">
        <f t="shared" si="318"/>
        <v>-</v>
      </c>
      <c r="AP441" s="82" t="str">
        <f t="shared" si="319"/>
        <v>-</v>
      </c>
      <c r="AQ441" s="82" t="str">
        <f t="shared" si="320"/>
        <v>-</v>
      </c>
      <c r="AR441" s="82" t="str">
        <f t="shared" si="321"/>
        <v>-</v>
      </c>
      <c r="AT441" s="82">
        <f t="shared" si="322"/>
        <v>10</v>
      </c>
      <c r="AU441" s="82" t="str">
        <f ca="1">IF(    MAX(OFFSET(AL441,0,0,MATCH("-",AL441:AL$638,0))) = 0,"",
IFERROR(MAX(OFFSET(AL441,0,0,MATCH("-",AL441:AL$638,0))),""))</f>
        <v/>
      </c>
      <c r="AV441" s="82" t="str">
        <f ca="1">IF(    MAX(OFFSET(AM441,0,0,MATCH("-",AM441:AM$638,0))) = 0,"",
IFERROR(MAX(OFFSET(AM441,0,0,MATCH("-",AM441:AM$638,0))),""))</f>
        <v/>
      </c>
      <c r="AW441" s="82" t="str">
        <f ca="1">IF(    MAX(OFFSET(AN441,0,0,MATCH("-",AN441:AN$638,0))) = 0,"",
IFERROR(MAX(OFFSET(AN441,0,0,MATCH("-",AN441:AN$638,0))),""))</f>
        <v/>
      </c>
      <c r="AX441" s="82" t="str">
        <f ca="1">IF(    MAX(OFFSET(AO441,0,0,MATCH("-",AO441:AO$638,0))) = 0,"",
IFERROR(MAX(OFFSET(AO441,0,0,MATCH("-",AO441:AO$638,0))),""))</f>
        <v/>
      </c>
      <c r="AY441" s="82" t="str">
        <f ca="1">IF(    MAX(OFFSET(AP441,0,0,MATCH("-",AP441:AP$638,0))) = 0,"",
IFERROR(MAX(OFFSET(AP441,0,0,MATCH("-",AP441:AP$638,0))),""))</f>
        <v/>
      </c>
      <c r="AZ441" s="82" t="str">
        <f ca="1">IF(    MAX(OFFSET(AQ441,0,0,MATCH("-",AQ441:AQ$638,0))) = 0,"",
IFERROR(MAX(OFFSET(AQ441,0,0,MATCH("-",AQ441:AQ$638,0))),""))</f>
        <v/>
      </c>
      <c r="BA441" s="82" t="str">
        <f ca="1">IF(    MAX(OFFSET(AR441,0,0,MATCH("-",AR441:AR$638,0))) = 0,"",
IFERROR(MAX(OFFSET(AR441,0,0,MATCH("-",AR441:AR$638,0))),""))</f>
        <v/>
      </c>
      <c r="BB441" s="112">
        <f t="shared" ca="1" si="323"/>
        <v>-198</v>
      </c>
      <c r="BC441" s="111" t="str">
        <f t="shared" ca="1" si="324"/>
        <v>Radius</v>
      </c>
      <c r="BD441" s="112">
        <f t="shared" ca="1" si="325"/>
        <v>0</v>
      </c>
      <c r="BE441" s="111">
        <f t="shared" ca="1" si="326"/>
        <v>200</v>
      </c>
      <c r="BF441" s="113" t="e">
        <f t="shared" ca="1" si="327"/>
        <v>#VALUE!</v>
      </c>
      <c r="BG441" s="113" t="e">
        <f t="shared" ca="1" si="328"/>
        <v>#VALUE!</v>
      </c>
      <c r="BH441" s="112">
        <f t="shared" ca="1" si="329"/>
        <v>2000</v>
      </c>
      <c r="BI441" s="112">
        <f t="shared" ca="1" si="330"/>
        <v>200</v>
      </c>
      <c r="BJ441" s="157"/>
      <c r="BK441" s="157"/>
      <c r="BL441" s="158" t="str">
        <f>scriv!AI403</f>
        <v/>
      </c>
      <c r="BM441" s="157"/>
      <c r="BN441" s="157" t="str">
        <f t="shared" si="331"/>
        <v>node</v>
      </c>
      <c r="BO441" s="157"/>
      <c r="BP441" s="159">
        <f t="shared" ca="1" si="332"/>
        <v>0</v>
      </c>
      <c r="BQ441" s="159">
        <f t="shared" ca="1" si="333"/>
        <v>0</v>
      </c>
      <c r="BR441" s="159">
        <f t="shared" si="334"/>
        <v>1</v>
      </c>
      <c r="BS441" s="159" t="str">
        <f t="shared" si="335"/>
        <v>symbol</v>
      </c>
      <c r="BT441" s="157" t="str">
        <f ca="1">IF(scriv!V403&lt;&gt;"",scriv!V403,
IF(E441="",IFERROR(VLOOKUP(BL441,$AH$40:$BT$638,39,FALSE),$BT$36),
$BT$37))</f>
        <v>NodeSquare</v>
      </c>
      <c r="BU441" s="166">
        <f t="shared" ca="1" si="336"/>
        <v>2000</v>
      </c>
      <c r="BV441" s="166">
        <f t="shared" ca="1" si="337"/>
        <v>200</v>
      </c>
      <c r="BW441" s="166">
        <f t="shared" ca="1" si="338"/>
        <v>0</v>
      </c>
      <c r="BX441" s="166">
        <f t="shared" ca="1" si="339"/>
        <v>0</v>
      </c>
      <c r="BY441" s="180" t="str">
        <f t="shared" si="340"/>
        <v/>
      </c>
      <c r="BZ441" s="180" t="str">
        <f t="shared" si="341"/>
        <v/>
      </c>
      <c r="CA441" s="81" t="str">
        <f>IF(scriv!E403&lt;&gt;"",scriv!E403,"")</f>
        <v/>
      </c>
      <c r="CB441" s="82">
        <f t="shared" si="306"/>
        <v>0</v>
      </c>
      <c r="CC441" s="82">
        <f t="shared" si="342"/>
        <v>0</v>
      </c>
      <c r="CD441" s="82" t="str">
        <f t="shared" si="343"/>
        <v>-</v>
      </c>
      <c r="CE441" s="82" t="str">
        <f t="shared" si="344"/>
        <v>-</v>
      </c>
      <c r="CF441" s="82" t="str">
        <f t="shared" si="345"/>
        <v>-</v>
      </c>
      <c r="CG441" s="82" t="str">
        <f t="shared" si="346"/>
        <v>-</v>
      </c>
      <c r="CH441" s="82" t="str">
        <f t="shared" si="347"/>
        <v>-</v>
      </c>
      <c r="CI441" s="82" t="str">
        <f t="shared" si="348"/>
        <v>-</v>
      </c>
      <c r="CJ441" s="82" t="str">
        <f t="shared" si="349"/>
        <v>-</v>
      </c>
      <c r="CK441" s="82" t="str">
        <f t="shared" si="350"/>
        <v>-</v>
      </c>
    </row>
    <row r="442" spans="1:89" s="82" customFormat="1" ht="18" customHeight="1">
      <c r="A442" s="81" t="str">
        <f>scriv!AH404</f>
        <v/>
      </c>
      <c r="B442" s="81" t="str">
        <f>IF(scriv!D404&lt;&gt;"",scriv!D404,"")</f>
        <v/>
      </c>
      <c r="C442" s="81" t="str">
        <f>IF( scriv!AL404&lt;&gt;"", IF(D442&lt;&gt;"","connection ","")&amp;scriv!AL404,IF(D442&lt;&gt;"","connection",""))</f>
        <v/>
      </c>
      <c r="D442" s="82" t="str">
        <f>scriv!AJ404</f>
        <v/>
      </c>
      <c r="E442" s="82" t="str">
        <f>scriv!AK404</f>
        <v/>
      </c>
      <c r="F442" s="156">
        <f>ROW()</f>
        <v>442</v>
      </c>
      <c r="I442" s="81" t="str">
        <f>IF(scriv!AA404&lt;&gt;"",scriv!AA404,J442)</f>
        <v/>
      </c>
      <c r="J442" s="81" t="str">
        <f>IF(scriv!AB404&lt;&gt;"",scriv!AB404,"")</f>
        <v/>
      </c>
      <c r="K442" s="82" t="str">
        <f t="shared" si="307"/>
        <v>none</v>
      </c>
      <c r="L442" s="82" t="str">
        <f t="shared" si="308"/>
        <v>+++&amp;speakTT=</v>
      </c>
      <c r="M442" s="82" t="str">
        <f t="shared" si="305"/>
        <v>OpenClose</v>
      </c>
      <c r="N442" s="82" t="str">
        <f t="shared" si="309"/>
        <v/>
      </c>
      <c r="O442" s="119" t="str">
        <f t="shared" si="310"/>
        <v/>
      </c>
      <c r="P442" s="81" t="str">
        <f>IF(scriv!I404&lt;&gt;"",scriv!I404,"")</f>
        <v/>
      </c>
      <c r="Q442" s="81" t="str">
        <f>IF(scriv!J404&lt;&gt;"",scriv!J404,"")</f>
        <v/>
      </c>
      <c r="R442" s="81">
        <f>IF(scriv!K404&lt;&gt;"",scriv!K404,
IF(I442&lt;&gt;"",1,$R$36))</f>
        <v>0</v>
      </c>
      <c r="S442" s="81" t="str">
        <f>IF(scriv!L404&lt;&gt;"",scriv!L404,
IF(scriv!AB404&lt;&gt;"",$S$36,"none"))</f>
        <v>none</v>
      </c>
      <c r="T442" s="81" t="str">
        <f>IF(scriv!Q404&lt;&gt;"",scriv!Q404,"")</f>
        <v/>
      </c>
      <c r="U442" s="81" t="str">
        <f>IF(scriv!R404&lt;&gt;"",scriv!R404,"")</f>
        <v/>
      </c>
      <c r="V442" s="81" t="str">
        <f>IF(scriv!S404&lt;&gt;"",scriv!S404,"")</f>
        <v/>
      </c>
      <c r="W442" s="81" t="str">
        <f>IF(scriv!T404&lt;&gt;"",scriv!T404,"")</f>
        <v/>
      </c>
      <c r="X442" s="81" t="str">
        <f>IF($E442="",
( IF(scriv!AD404&lt;&gt;"", LEFT( scriv!AD404, FIND(",",scriv!AD404)-1) &amp; "=" &amp; $AH442 &amp; RIGHT( scriv!AD404, LEN(scriv!AD404) + 1 - FIND(",",scriv!AD404)),
  IF($X$36&lt;&gt;"",LEFT( X$36, FIND(",",X$36)-1) &amp; "=" &amp; $AH442 &amp; RIGHT( X$36, LEN(X$36) + 1 - FIND(",",X$36)),""))),
IF(scriv!M404&lt;&gt;"", LEFT( scriv!M404, FIND(",",scriv!M404)-1) &amp; "=" &amp; $AH442 &amp; RIGHT( scriv!M404, LEN(scriv!M404) + 1 - FIND(",",scriv!M404)),
LEFT( X$37, FIND(",",X$37)-1) &amp; "=" &amp; $AH442 &amp; RIGHT( X$37, LEN(X$37) + 1 - FIND(",",X$37))))</f>
        <v>fadeOn=,0.6</v>
      </c>
      <c r="Y442" s="81" t="str">
        <f>IF($E442="",
( IF(scriv!AE404&lt;&gt;"", LEFT( scriv!AE404, FIND(",",scriv!AE404)-1) &amp; "=" &amp; $AH442 &amp; RIGHT( scriv!AE404, LEN(scriv!AE404) + 1 - FIND(",",scriv!AE404)),
  IF($Y$36&lt;&gt;"",LEFT( Y$36, FIND(",",Y$36)-1) &amp; "=" &amp; $AH442 &amp; RIGHT( Y$36, LEN(Y$36) + 1 - FIND(",",Y$36)),""))),
IF(scriv!N404&lt;&gt;"", LEFT( scriv!N404, FIND(",",scriv!N404)-1) &amp; "=" &amp; $AH442 &amp; RIGHT( scriv!N404, LEN(scriv!N404) + 1 - FIND(",",scriv!N404)),
LEFT( Y$37, FIND(",",Y$37)-1) &amp; "=" &amp; $AH442 &amp; RIGHT( Y$37, LEN(Y$37) + 1 - FIND(",",Y$37))))</f>
        <v>fadeOff=,0.6</v>
      </c>
      <c r="Z442" s="81" t="str">
        <f>IF($E442="",
( IF(scriv!AF404&lt;&gt;"", LEFT( scriv!AF404, FIND(",",scriv!AF404)-1) &amp; "=" &amp; $AH442 &amp; RIGHT( scriv!AF404, LEN(scriv!AF404) + 1 - FIND(",",scriv!AF404)),
  IF($Z$36&lt;&gt;"",LEFT( Z$36, FIND(",",Z$36)-1) &amp; "=" &amp; $AH442 &amp; RIGHT( Z$36, LEN(Z$36) + 1 - FIND(",",Z$36)),""))),
IF(scriv!O404&lt;&gt;"", LEFT( scriv!O404, FIND(",",scriv!O404)-1) &amp; "=" &amp; $AH442 &amp; RIGHT( scriv!O404, LEN(scriv!O404) + 1 - FIND(",",scriv!O404)),
LEFT( Z$37, FIND(",",Z$37)-1) &amp; "=" &amp; $AH442 &amp; RIGHT( Z$37, LEN(Z$37) + 1 - FIND(",",Z$37))))</f>
        <v>drawOpen=,1.2</v>
      </c>
      <c r="AA442" s="81" t="str">
        <f>IF($E442="",
( IF(scriv!AG404&lt;&gt;"", LEFT( scriv!AG404, FIND(",",scriv!AG404)-1) &amp; "=" &amp; $AH442 &amp; RIGHT( scriv!AG404, LEN(scriv!AG404) + 1 - FIND(",",scriv!AG404)),
  IF($AA$36&lt;&gt;"",LEFT( AA$36, FIND(",",AA$36)-1) &amp; "=" &amp; $AH442 &amp; RIGHT( AA$36, LEN(AA$36) + 1 - FIND(",",AA$36)),""))),
IF(scriv!P404&lt;&gt;"", LEFT( scriv!P404, FIND(",",scriv!P404)-1) &amp; "=" &amp; $AH442 &amp; RIGHT( scriv!P404, LEN(scriv!P404) + 1 - FIND(",",scriv!P404)),
LEFT( AA$37, FIND(",",AA$37)-1) &amp; "=" &amp; $AH442 &amp; RIGHT( AA$37, LEN(AA$37) + 1 - FIND(",",AA$37))))</f>
        <v>drawClose=,1.2</v>
      </c>
      <c r="AB442" s="167" t="str">
        <f t="shared" si="304"/>
        <v>noTitle</v>
      </c>
      <c r="AC442" s="167"/>
      <c r="AD442" s="45"/>
      <c r="AE442" s="168"/>
      <c r="AF442" s="169">
        <f>IF(D442="",scriv!B404,"")</f>
        <v>0</v>
      </c>
      <c r="AG442" s="170" t="str">
        <f t="shared" si="311"/>
        <v/>
      </c>
      <c r="AH442" s="169" t="str">
        <f t="shared" si="312"/>
        <v/>
      </c>
      <c r="AI442" s="169" t="str">
        <f t="shared" si="313"/>
        <v/>
      </c>
      <c r="AJ442" s="86">
        <f>ROUNDDOWN( (LEN(scriv!B404)+1) / 2, 0 )</f>
        <v>0</v>
      </c>
      <c r="AK442" s="82">
        <f t="shared" si="314"/>
        <v>0</v>
      </c>
      <c r="AL442" s="82" t="str">
        <f t="shared" si="315"/>
        <v>-</v>
      </c>
      <c r="AM442" s="82" t="str">
        <f t="shared" si="316"/>
        <v>-</v>
      </c>
      <c r="AN442" s="82" t="str">
        <f t="shared" si="317"/>
        <v>-</v>
      </c>
      <c r="AO442" s="82" t="str">
        <f t="shared" si="318"/>
        <v>-</v>
      </c>
      <c r="AP442" s="82" t="str">
        <f t="shared" si="319"/>
        <v>-</v>
      </c>
      <c r="AQ442" s="82" t="str">
        <f t="shared" si="320"/>
        <v>-</v>
      </c>
      <c r="AR442" s="82" t="str">
        <f t="shared" si="321"/>
        <v>-</v>
      </c>
      <c r="AT442" s="82">
        <f t="shared" si="322"/>
        <v>10</v>
      </c>
      <c r="AU442" s="82" t="str">
        <f ca="1">IF(    MAX(OFFSET(AL442,0,0,MATCH("-",AL442:AL$638,0))) = 0,"",
IFERROR(MAX(OFFSET(AL442,0,0,MATCH("-",AL442:AL$638,0))),""))</f>
        <v/>
      </c>
      <c r="AV442" s="82" t="str">
        <f ca="1">IF(    MAX(OFFSET(AM442,0,0,MATCH("-",AM442:AM$638,0))) = 0,"",
IFERROR(MAX(OFFSET(AM442,0,0,MATCH("-",AM442:AM$638,0))),""))</f>
        <v/>
      </c>
      <c r="AW442" s="82" t="str">
        <f ca="1">IF(    MAX(OFFSET(AN442,0,0,MATCH("-",AN442:AN$638,0))) = 0,"",
IFERROR(MAX(OFFSET(AN442,0,0,MATCH("-",AN442:AN$638,0))),""))</f>
        <v/>
      </c>
      <c r="AX442" s="82" t="str">
        <f ca="1">IF(    MAX(OFFSET(AO442,0,0,MATCH("-",AO442:AO$638,0))) = 0,"",
IFERROR(MAX(OFFSET(AO442,0,0,MATCH("-",AO442:AO$638,0))),""))</f>
        <v/>
      </c>
      <c r="AY442" s="82" t="str">
        <f ca="1">IF(    MAX(OFFSET(AP442,0,0,MATCH("-",AP442:AP$638,0))) = 0,"",
IFERROR(MAX(OFFSET(AP442,0,0,MATCH("-",AP442:AP$638,0))),""))</f>
        <v/>
      </c>
      <c r="AZ442" s="82" t="str">
        <f ca="1">IF(    MAX(OFFSET(AQ442,0,0,MATCH("-",AQ442:AQ$638,0))) = 0,"",
IFERROR(MAX(OFFSET(AQ442,0,0,MATCH("-",AQ442:AQ$638,0))),""))</f>
        <v/>
      </c>
      <c r="BA442" s="82" t="str">
        <f ca="1">IF(    MAX(OFFSET(AR442,0,0,MATCH("-",AR442:AR$638,0))) = 0,"",
IFERROR(MAX(OFFSET(AR442,0,0,MATCH("-",AR442:AR$638,0))),""))</f>
        <v/>
      </c>
      <c r="BB442" s="112">
        <f t="shared" ca="1" si="323"/>
        <v>-198</v>
      </c>
      <c r="BC442" s="111" t="str">
        <f t="shared" ca="1" si="324"/>
        <v>Radius</v>
      </c>
      <c r="BD442" s="112">
        <f t="shared" ca="1" si="325"/>
        <v>0</v>
      </c>
      <c r="BE442" s="111">
        <f t="shared" ca="1" si="326"/>
        <v>200</v>
      </c>
      <c r="BF442" s="113" t="e">
        <f t="shared" ca="1" si="327"/>
        <v>#VALUE!</v>
      </c>
      <c r="BG442" s="113" t="e">
        <f t="shared" ca="1" si="328"/>
        <v>#VALUE!</v>
      </c>
      <c r="BH442" s="112">
        <f t="shared" ca="1" si="329"/>
        <v>2000</v>
      </c>
      <c r="BI442" s="112">
        <f t="shared" ca="1" si="330"/>
        <v>200</v>
      </c>
      <c r="BJ442" s="157"/>
      <c r="BK442" s="157"/>
      <c r="BL442" s="158" t="str">
        <f>scriv!AI404</f>
        <v/>
      </c>
      <c r="BM442" s="157"/>
      <c r="BN442" s="157" t="str">
        <f t="shared" si="331"/>
        <v>node</v>
      </c>
      <c r="BO442" s="157"/>
      <c r="BP442" s="159">
        <f t="shared" ca="1" si="332"/>
        <v>0</v>
      </c>
      <c r="BQ442" s="159">
        <f t="shared" ca="1" si="333"/>
        <v>0</v>
      </c>
      <c r="BR442" s="159">
        <f t="shared" si="334"/>
        <v>1</v>
      </c>
      <c r="BS442" s="159" t="str">
        <f t="shared" si="335"/>
        <v>symbol</v>
      </c>
      <c r="BT442" s="157" t="str">
        <f ca="1">IF(scriv!V404&lt;&gt;"",scriv!V404,
IF(E442="",IFERROR(VLOOKUP(BL442,$AH$40:$BT$638,39,FALSE),$BT$36),
$BT$37))</f>
        <v>NodeSquare</v>
      </c>
      <c r="BU442" s="166">
        <f t="shared" ca="1" si="336"/>
        <v>2000</v>
      </c>
      <c r="BV442" s="166">
        <f t="shared" ca="1" si="337"/>
        <v>200</v>
      </c>
      <c r="BW442" s="166">
        <f t="shared" ca="1" si="338"/>
        <v>0</v>
      </c>
      <c r="BX442" s="166">
        <f t="shared" ca="1" si="339"/>
        <v>0</v>
      </c>
      <c r="BY442" s="180" t="str">
        <f t="shared" si="340"/>
        <v/>
      </c>
      <c r="BZ442" s="180" t="str">
        <f t="shared" si="341"/>
        <v/>
      </c>
      <c r="CA442" s="81" t="str">
        <f>IF(scriv!E404&lt;&gt;"",scriv!E404,"")</f>
        <v/>
      </c>
      <c r="CB442" s="82">
        <f t="shared" si="306"/>
        <v>0</v>
      </c>
      <c r="CC442" s="82">
        <f t="shared" si="342"/>
        <v>0</v>
      </c>
      <c r="CD442" s="82" t="str">
        <f t="shared" si="343"/>
        <v>-</v>
      </c>
      <c r="CE442" s="82" t="str">
        <f t="shared" si="344"/>
        <v>-</v>
      </c>
      <c r="CF442" s="82" t="str">
        <f t="shared" si="345"/>
        <v>-</v>
      </c>
      <c r="CG442" s="82" t="str">
        <f t="shared" si="346"/>
        <v>-</v>
      </c>
      <c r="CH442" s="82" t="str">
        <f t="shared" si="347"/>
        <v>-</v>
      </c>
      <c r="CI442" s="82" t="str">
        <f t="shared" si="348"/>
        <v>-</v>
      </c>
      <c r="CJ442" s="82" t="str">
        <f t="shared" si="349"/>
        <v>-</v>
      </c>
      <c r="CK442" s="82" t="str">
        <f t="shared" si="350"/>
        <v>-</v>
      </c>
    </row>
    <row r="443" spans="1:89" s="82" customFormat="1" ht="18" customHeight="1">
      <c r="A443" s="81" t="str">
        <f>scriv!AH405</f>
        <v/>
      </c>
      <c r="B443" s="81" t="str">
        <f>IF(scriv!D405&lt;&gt;"",scriv!D405,"")</f>
        <v/>
      </c>
      <c r="C443" s="81" t="str">
        <f>IF( scriv!AL405&lt;&gt;"", IF(D443&lt;&gt;"","connection ","")&amp;scriv!AL405,IF(D443&lt;&gt;"","connection",""))</f>
        <v/>
      </c>
      <c r="D443" s="82" t="str">
        <f>scriv!AJ405</f>
        <v/>
      </c>
      <c r="E443" s="82" t="str">
        <f>scriv!AK405</f>
        <v/>
      </c>
      <c r="F443" s="156">
        <f>ROW()</f>
        <v>443</v>
      </c>
      <c r="I443" s="81" t="str">
        <f>IF(scriv!AA405&lt;&gt;"",scriv!AA405,J443)</f>
        <v/>
      </c>
      <c r="J443" s="81" t="str">
        <f>IF(scriv!AB405&lt;&gt;"",scriv!AB405,"")</f>
        <v/>
      </c>
      <c r="K443" s="82" t="str">
        <f t="shared" si="307"/>
        <v>none</v>
      </c>
      <c r="L443" s="82" t="str">
        <f t="shared" si="308"/>
        <v>+++&amp;speakTT=</v>
      </c>
      <c r="M443" s="82" t="str">
        <f t="shared" si="305"/>
        <v>OpenClose</v>
      </c>
      <c r="N443" s="82" t="str">
        <f t="shared" si="309"/>
        <v/>
      </c>
      <c r="O443" s="119" t="str">
        <f t="shared" si="310"/>
        <v/>
      </c>
      <c r="P443" s="81" t="str">
        <f>IF(scriv!I405&lt;&gt;"",scriv!I405,"")</f>
        <v/>
      </c>
      <c r="Q443" s="81" t="str">
        <f>IF(scriv!J405&lt;&gt;"",scriv!J405,"")</f>
        <v/>
      </c>
      <c r="R443" s="81">
        <f>IF(scriv!K405&lt;&gt;"",scriv!K405,
IF(I443&lt;&gt;"",1,$R$36))</f>
        <v>0</v>
      </c>
      <c r="S443" s="81" t="str">
        <f>IF(scriv!L405&lt;&gt;"",scriv!L405,
IF(scriv!AB405&lt;&gt;"",$S$36,"none"))</f>
        <v>none</v>
      </c>
      <c r="T443" s="81" t="str">
        <f>IF(scriv!Q405&lt;&gt;"",scriv!Q405,"")</f>
        <v/>
      </c>
      <c r="U443" s="81" t="str">
        <f>IF(scriv!R405&lt;&gt;"",scriv!R405,"")</f>
        <v/>
      </c>
      <c r="V443" s="81" t="str">
        <f>IF(scriv!S405&lt;&gt;"",scriv!S405,"")</f>
        <v/>
      </c>
      <c r="W443" s="81" t="str">
        <f>IF(scriv!T405&lt;&gt;"",scriv!T405,"")</f>
        <v/>
      </c>
      <c r="X443" s="81" t="str">
        <f>IF($E443="",
( IF(scriv!AD405&lt;&gt;"", LEFT( scriv!AD405, FIND(",",scriv!AD405)-1) &amp; "=" &amp; $AH443 &amp; RIGHT( scriv!AD405, LEN(scriv!AD405) + 1 - FIND(",",scriv!AD405)),
  IF($X$36&lt;&gt;"",LEFT( X$36, FIND(",",X$36)-1) &amp; "=" &amp; $AH443 &amp; RIGHT( X$36, LEN(X$36) + 1 - FIND(",",X$36)),""))),
IF(scriv!M405&lt;&gt;"", LEFT( scriv!M405, FIND(",",scriv!M405)-1) &amp; "=" &amp; $AH443 &amp; RIGHT( scriv!M405, LEN(scriv!M405) + 1 - FIND(",",scriv!M405)),
LEFT( X$37, FIND(",",X$37)-1) &amp; "=" &amp; $AH443 &amp; RIGHT( X$37, LEN(X$37) + 1 - FIND(",",X$37))))</f>
        <v>fadeOn=,0.6</v>
      </c>
      <c r="Y443" s="81" t="str">
        <f>IF($E443="",
( IF(scriv!AE405&lt;&gt;"", LEFT( scriv!AE405, FIND(",",scriv!AE405)-1) &amp; "=" &amp; $AH443 &amp; RIGHT( scriv!AE405, LEN(scriv!AE405) + 1 - FIND(",",scriv!AE405)),
  IF($Y$36&lt;&gt;"",LEFT( Y$36, FIND(",",Y$36)-1) &amp; "=" &amp; $AH443 &amp; RIGHT( Y$36, LEN(Y$36) + 1 - FIND(",",Y$36)),""))),
IF(scriv!N405&lt;&gt;"", LEFT( scriv!N405, FIND(",",scriv!N405)-1) &amp; "=" &amp; $AH443 &amp; RIGHT( scriv!N405, LEN(scriv!N405) + 1 - FIND(",",scriv!N405)),
LEFT( Y$37, FIND(",",Y$37)-1) &amp; "=" &amp; $AH443 &amp; RIGHT( Y$37, LEN(Y$37) + 1 - FIND(",",Y$37))))</f>
        <v>fadeOff=,0.6</v>
      </c>
      <c r="Z443" s="81" t="str">
        <f>IF($E443="",
( IF(scriv!AF405&lt;&gt;"", LEFT( scriv!AF405, FIND(",",scriv!AF405)-1) &amp; "=" &amp; $AH443 &amp; RIGHT( scriv!AF405, LEN(scriv!AF405) + 1 - FIND(",",scriv!AF405)),
  IF($Z$36&lt;&gt;"",LEFT( Z$36, FIND(",",Z$36)-1) &amp; "=" &amp; $AH443 &amp; RIGHT( Z$36, LEN(Z$36) + 1 - FIND(",",Z$36)),""))),
IF(scriv!O405&lt;&gt;"", LEFT( scriv!O405, FIND(",",scriv!O405)-1) &amp; "=" &amp; $AH443 &amp; RIGHT( scriv!O405, LEN(scriv!O405) + 1 - FIND(",",scriv!O405)),
LEFT( Z$37, FIND(",",Z$37)-1) &amp; "=" &amp; $AH443 &amp; RIGHT( Z$37, LEN(Z$37) + 1 - FIND(",",Z$37))))</f>
        <v>drawOpen=,1.2</v>
      </c>
      <c r="AA443" s="81" t="str">
        <f>IF($E443="",
( IF(scriv!AG405&lt;&gt;"", LEFT( scriv!AG405, FIND(",",scriv!AG405)-1) &amp; "=" &amp; $AH443 &amp; RIGHT( scriv!AG405, LEN(scriv!AG405) + 1 - FIND(",",scriv!AG405)),
  IF($AA$36&lt;&gt;"",LEFT( AA$36, FIND(",",AA$36)-1) &amp; "=" &amp; $AH443 &amp; RIGHT( AA$36, LEN(AA$36) + 1 - FIND(",",AA$36)),""))),
IF(scriv!P405&lt;&gt;"", LEFT( scriv!P405, FIND(",",scriv!P405)-1) &amp; "=" &amp; $AH443 &amp; RIGHT( scriv!P405, LEN(scriv!P405) + 1 - FIND(",",scriv!P405)),
LEFT( AA$37, FIND(",",AA$37)-1) &amp; "=" &amp; $AH443 &amp; RIGHT( AA$37, LEN(AA$37) + 1 - FIND(",",AA$37))))</f>
        <v>drawClose=,1.2</v>
      </c>
      <c r="AB443" s="167" t="str">
        <f t="shared" si="304"/>
        <v>noTitle</v>
      </c>
      <c r="AC443" s="167"/>
      <c r="AD443" s="45"/>
      <c r="AE443" s="168"/>
      <c r="AF443" s="169">
        <f>IF(D443="",scriv!B405,"")</f>
        <v>0</v>
      </c>
      <c r="AG443" s="170" t="str">
        <f t="shared" si="311"/>
        <v/>
      </c>
      <c r="AH443" s="169" t="str">
        <f t="shared" si="312"/>
        <v/>
      </c>
      <c r="AI443" s="169" t="str">
        <f t="shared" si="313"/>
        <v/>
      </c>
      <c r="AJ443" s="86">
        <f>ROUNDDOWN( (LEN(scriv!B405)+1) / 2, 0 )</f>
        <v>0</v>
      </c>
      <c r="AK443" s="82">
        <f t="shared" si="314"/>
        <v>0</v>
      </c>
      <c r="AL443" s="82" t="str">
        <f t="shared" si="315"/>
        <v>-</v>
      </c>
      <c r="AM443" s="82" t="str">
        <f t="shared" si="316"/>
        <v>-</v>
      </c>
      <c r="AN443" s="82" t="str">
        <f t="shared" si="317"/>
        <v>-</v>
      </c>
      <c r="AO443" s="82" t="str">
        <f t="shared" si="318"/>
        <v>-</v>
      </c>
      <c r="AP443" s="82" t="str">
        <f t="shared" si="319"/>
        <v>-</v>
      </c>
      <c r="AQ443" s="82" t="str">
        <f t="shared" si="320"/>
        <v>-</v>
      </c>
      <c r="AR443" s="82" t="str">
        <f t="shared" si="321"/>
        <v>-</v>
      </c>
      <c r="AT443" s="82">
        <f t="shared" si="322"/>
        <v>10</v>
      </c>
      <c r="AU443" s="82" t="str">
        <f ca="1">IF(    MAX(OFFSET(AL443,0,0,MATCH("-",AL443:AL$638,0))) = 0,"",
IFERROR(MAX(OFFSET(AL443,0,0,MATCH("-",AL443:AL$638,0))),""))</f>
        <v/>
      </c>
      <c r="AV443" s="82" t="str">
        <f ca="1">IF(    MAX(OFFSET(AM443,0,0,MATCH("-",AM443:AM$638,0))) = 0,"",
IFERROR(MAX(OFFSET(AM443,0,0,MATCH("-",AM443:AM$638,0))),""))</f>
        <v/>
      </c>
      <c r="AW443" s="82" t="str">
        <f ca="1">IF(    MAX(OFFSET(AN443,0,0,MATCH("-",AN443:AN$638,0))) = 0,"",
IFERROR(MAX(OFFSET(AN443,0,0,MATCH("-",AN443:AN$638,0))),""))</f>
        <v/>
      </c>
      <c r="AX443" s="82" t="str">
        <f ca="1">IF(    MAX(OFFSET(AO443,0,0,MATCH("-",AO443:AO$638,0))) = 0,"",
IFERROR(MAX(OFFSET(AO443,0,0,MATCH("-",AO443:AO$638,0))),""))</f>
        <v/>
      </c>
      <c r="AY443" s="82" t="str">
        <f ca="1">IF(    MAX(OFFSET(AP443,0,0,MATCH("-",AP443:AP$638,0))) = 0,"",
IFERROR(MAX(OFFSET(AP443,0,0,MATCH("-",AP443:AP$638,0))),""))</f>
        <v/>
      </c>
      <c r="AZ443" s="82" t="str">
        <f ca="1">IF(    MAX(OFFSET(AQ443,0,0,MATCH("-",AQ443:AQ$638,0))) = 0,"",
IFERROR(MAX(OFFSET(AQ443,0,0,MATCH("-",AQ443:AQ$638,0))),""))</f>
        <v/>
      </c>
      <c r="BA443" s="82" t="str">
        <f ca="1">IF(    MAX(OFFSET(AR443,0,0,MATCH("-",AR443:AR$638,0))) = 0,"",
IFERROR(MAX(OFFSET(AR443,0,0,MATCH("-",AR443:AR$638,0))),""))</f>
        <v/>
      </c>
      <c r="BB443" s="112">
        <f t="shared" ca="1" si="323"/>
        <v>-198</v>
      </c>
      <c r="BC443" s="111" t="str">
        <f t="shared" ca="1" si="324"/>
        <v>Radius</v>
      </c>
      <c r="BD443" s="112">
        <f t="shared" ca="1" si="325"/>
        <v>0</v>
      </c>
      <c r="BE443" s="111">
        <f t="shared" ca="1" si="326"/>
        <v>200</v>
      </c>
      <c r="BF443" s="113" t="e">
        <f t="shared" ca="1" si="327"/>
        <v>#VALUE!</v>
      </c>
      <c r="BG443" s="113" t="e">
        <f t="shared" ca="1" si="328"/>
        <v>#VALUE!</v>
      </c>
      <c r="BH443" s="112">
        <f t="shared" ca="1" si="329"/>
        <v>2000</v>
      </c>
      <c r="BI443" s="112">
        <f t="shared" ca="1" si="330"/>
        <v>200</v>
      </c>
      <c r="BJ443" s="157"/>
      <c r="BK443" s="157"/>
      <c r="BL443" s="158" t="str">
        <f>scriv!AI405</f>
        <v/>
      </c>
      <c r="BM443" s="157"/>
      <c r="BN443" s="157" t="str">
        <f t="shared" si="331"/>
        <v>node</v>
      </c>
      <c r="BO443" s="157"/>
      <c r="BP443" s="159">
        <f t="shared" ca="1" si="332"/>
        <v>0</v>
      </c>
      <c r="BQ443" s="159">
        <f t="shared" ca="1" si="333"/>
        <v>0</v>
      </c>
      <c r="BR443" s="159">
        <f t="shared" si="334"/>
        <v>1</v>
      </c>
      <c r="BS443" s="159" t="str">
        <f t="shared" si="335"/>
        <v>symbol</v>
      </c>
      <c r="BT443" s="157" t="str">
        <f ca="1">IF(scriv!V405&lt;&gt;"",scriv!V405,
IF(E443="",IFERROR(VLOOKUP(BL443,$AH$40:$BT$638,39,FALSE),$BT$36),
$BT$37))</f>
        <v>NodeSquare</v>
      </c>
      <c r="BU443" s="166">
        <f t="shared" ca="1" si="336"/>
        <v>2000</v>
      </c>
      <c r="BV443" s="166">
        <f t="shared" ca="1" si="337"/>
        <v>200</v>
      </c>
      <c r="BW443" s="166">
        <f t="shared" ca="1" si="338"/>
        <v>0</v>
      </c>
      <c r="BX443" s="166">
        <f t="shared" ca="1" si="339"/>
        <v>0</v>
      </c>
      <c r="BY443" s="180" t="str">
        <f t="shared" si="340"/>
        <v/>
      </c>
      <c r="BZ443" s="180" t="str">
        <f t="shared" si="341"/>
        <v/>
      </c>
      <c r="CA443" s="81" t="str">
        <f>IF(scriv!E405&lt;&gt;"",scriv!E405,"")</f>
        <v/>
      </c>
      <c r="CB443" s="82">
        <f t="shared" si="306"/>
        <v>0</v>
      </c>
      <c r="CC443" s="82">
        <f t="shared" si="342"/>
        <v>0</v>
      </c>
      <c r="CD443" s="82" t="str">
        <f t="shared" si="343"/>
        <v>-</v>
      </c>
      <c r="CE443" s="82" t="str">
        <f t="shared" si="344"/>
        <v>-</v>
      </c>
      <c r="CF443" s="82" t="str">
        <f t="shared" si="345"/>
        <v>-</v>
      </c>
      <c r="CG443" s="82" t="str">
        <f t="shared" si="346"/>
        <v>-</v>
      </c>
      <c r="CH443" s="82" t="str">
        <f t="shared" si="347"/>
        <v>-</v>
      </c>
      <c r="CI443" s="82" t="str">
        <f t="shared" si="348"/>
        <v>-</v>
      </c>
      <c r="CJ443" s="82" t="str">
        <f t="shared" si="349"/>
        <v>-</v>
      </c>
      <c r="CK443" s="82" t="str">
        <f t="shared" si="350"/>
        <v>-</v>
      </c>
    </row>
    <row r="444" spans="1:89" s="82" customFormat="1" ht="18" customHeight="1">
      <c r="A444" s="81" t="str">
        <f>scriv!AH406</f>
        <v/>
      </c>
      <c r="B444" s="81" t="str">
        <f>IF(scriv!D406&lt;&gt;"",scriv!D406,"")</f>
        <v/>
      </c>
      <c r="C444" s="81" t="str">
        <f>IF( scriv!AL406&lt;&gt;"", IF(D444&lt;&gt;"","connection ","")&amp;scriv!AL406,IF(D444&lt;&gt;"","connection",""))</f>
        <v/>
      </c>
      <c r="D444" s="82" t="str">
        <f>scriv!AJ406</f>
        <v/>
      </c>
      <c r="E444" s="82" t="str">
        <f>scriv!AK406</f>
        <v/>
      </c>
      <c r="F444" s="156">
        <f>ROW()</f>
        <v>444</v>
      </c>
      <c r="I444" s="81" t="str">
        <f>IF(scriv!AA406&lt;&gt;"",scriv!AA406,J444)</f>
        <v/>
      </c>
      <c r="J444" s="81" t="str">
        <f>IF(scriv!AB406&lt;&gt;"",scriv!AB406,"")</f>
        <v/>
      </c>
      <c r="K444" s="82" t="str">
        <f t="shared" si="307"/>
        <v>none</v>
      </c>
      <c r="L444" s="82" t="str">
        <f t="shared" si="308"/>
        <v>+++&amp;speakTT=</v>
      </c>
      <c r="M444" s="82" t="str">
        <f t="shared" si="305"/>
        <v>OpenClose</v>
      </c>
      <c r="N444" s="82" t="str">
        <f t="shared" si="309"/>
        <v/>
      </c>
      <c r="O444" s="119" t="str">
        <f t="shared" si="310"/>
        <v/>
      </c>
      <c r="P444" s="81" t="str">
        <f>IF(scriv!I406&lt;&gt;"",scriv!I406,"")</f>
        <v/>
      </c>
      <c r="Q444" s="81" t="str">
        <f>IF(scriv!J406&lt;&gt;"",scriv!J406,"")</f>
        <v/>
      </c>
      <c r="R444" s="81">
        <f>IF(scriv!K406&lt;&gt;"",scriv!K406,
IF(I444&lt;&gt;"",1,$R$36))</f>
        <v>0</v>
      </c>
      <c r="S444" s="81" t="str">
        <f>IF(scriv!L406&lt;&gt;"",scriv!L406,
IF(scriv!AB406&lt;&gt;"",$S$36,"none"))</f>
        <v>none</v>
      </c>
      <c r="T444" s="81" t="str">
        <f>IF(scriv!Q406&lt;&gt;"",scriv!Q406,"")</f>
        <v/>
      </c>
      <c r="U444" s="81" t="str">
        <f>IF(scriv!R406&lt;&gt;"",scriv!R406,"")</f>
        <v/>
      </c>
      <c r="V444" s="81" t="str">
        <f>IF(scriv!S406&lt;&gt;"",scriv!S406,"")</f>
        <v/>
      </c>
      <c r="W444" s="81" t="str">
        <f>IF(scriv!T406&lt;&gt;"",scriv!T406,"")</f>
        <v/>
      </c>
      <c r="X444" s="81" t="str">
        <f>IF($E444="",
( IF(scriv!AD406&lt;&gt;"", LEFT( scriv!AD406, FIND(",",scriv!AD406)-1) &amp; "=" &amp; $AH444 &amp; RIGHT( scriv!AD406, LEN(scriv!AD406) + 1 - FIND(",",scriv!AD406)),
  IF($X$36&lt;&gt;"",LEFT( X$36, FIND(",",X$36)-1) &amp; "=" &amp; $AH444 &amp; RIGHT( X$36, LEN(X$36) + 1 - FIND(",",X$36)),""))),
IF(scriv!M406&lt;&gt;"", LEFT( scriv!M406, FIND(",",scriv!M406)-1) &amp; "=" &amp; $AH444 &amp; RIGHT( scriv!M406, LEN(scriv!M406) + 1 - FIND(",",scriv!M406)),
LEFT( X$37, FIND(",",X$37)-1) &amp; "=" &amp; $AH444 &amp; RIGHT( X$37, LEN(X$37) + 1 - FIND(",",X$37))))</f>
        <v>fadeOn=,0.6</v>
      </c>
      <c r="Y444" s="81" t="str">
        <f>IF($E444="",
( IF(scriv!AE406&lt;&gt;"", LEFT( scriv!AE406, FIND(",",scriv!AE406)-1) &amp; "=" &amp; $AH444 &amp; RIGHT( scriv!AE406, LEN(scriv!AE406) + 1 - FIND(",",scriv!AE406)),
  IF($Y$36&lt;&gt;"",LEFT( Y$36, FIND(",",Y$36)-1) &amp; "=" &amp; $AH444 &amp; RIGHT( Y$36, LEN(Y$36) + 1 - FIND(",",Y$36)),""))),
IF(scriv!N406&lt;&gt;"", LEFT( scriv!N406, FIND(",",scriv!N406)-1) &amp; "=" &amp; $AH444 &amp; RIGHT( scriv!N406, LEN(scriv!N406) + 1 - FIND(",",scriv!N406)),
LEFT( Y$37, FIND(",",Y$37)-1) &amp; "=" &amp; $AH444 &amp; RIGHT( Y$37, LEN(Y$37) + 1 - FIND(",",Y$37))))</f>
        <v>fadeOff=,0.6</v>
      </c>
      <c r="Z444" s="81" t="str">
        <f>IF($E444="",
( IF(scriv!AF406&lt;&gt;"", LEFT( scriv!AF406, FIND(",",scriv!AF406)-1) &amp; "=" &amp; $AH444 &amp; RIGHT( scriv!AF406, LEN(scriv!AF406) + 1 - FIND(",",scriv!AF406)),
  IF($Z$36&lt;&gt;"",LEFT( Z$36, FIND(",",Z$36)-1) &amp; "=" &amp; $AH444 &amp; RIGHT( Z$36, LEN(Z$36) + 1 - FIND(",",Z$36)),""))),
IF(scriv!O406&lt;&gt;"", LEFT( scriv!O406, FIND(",",scriv!O406)-1) &amp; "=" &amp; $AH444 &amp; RIGHT( scriv!O406, LEN(scriv!O406) + 1 - FIND(",",scriv!O406)),
LEFT( Z$37, FIND(",",Z$37)-1) &amp; "=" &amp; $AH444 &amp; RIGHT( Z$37, LEN(Z$37) + 1 - FIND(",",Z$37))))</f>
        <v>drawOpen=,1.2</v>
      </c>
      <c r="AA444" s="81" t="str">
        <f>IF($E444="",
( IF(scriv!AG406&lt;&gt;"", LEFT( scriv!AG406, FIND(",",scriv!AG406)-1) &amp; "=" &amp; $AH444 &amp; RIGHT( scriv!AG406, LEN(scriv!AG406) + 1 - FIND(",",scriv!AG406)),
  IF($AA$36&lt;&gt;"",LEFT( AA$36, FIND(",",AA$36)-1) &amp; "=" &amp; $AH444 &amp; RIGHT( AA$36, LEN(AA$36) + 1 - FIND(",",AA$36)),""))),
IF(scriv!P406&lt;&gt;"", LEFT( scriv!P406, FIND(",",scriv!P406)-1) &amp; "=" &amp; $AH444 &amp; RIGHT( scriv!P406, LEN(scriv!P406) + 1 - FIND(",",scriv!P406)),
LEFT( AA$37, FIND(",",AA$37)-1) &amp; "=" &amp; $AH444 &amp; RIGHT( AA$37, LEN(AA$37) + 1 - FIND(",",AA$37))))</f>
        <v>drawClose=,1.2</v>
      </c>
      <c r="AB444" s="167" t="str">
        <f t="shared" si="304"/>
        <v>noTitle</v>
      </c>
      <c r="AC444" s="167"/>
      <c r="AD444" s="45"/>
      <c r="AE444" s="168"/>
      <c r="AF444" s="169">
        <f>IF(D444="",scriv!B406,"")</f>
        <v>0</v>
      </c>
      <c r="AG444" s="170" t="str">
        <f t="shared" si="311"/>
        <v/>
      </c>
      <c r="AH444" s="169" t="str">
        <f t="shared" si="312"/>
        <v/>
      </c>
      <c r="AI444" s="169" t="str">
        <f t="shared" si="313"/>
        <v/>
      </c>
      <c r="AJ444" s="86">
        <f>ROUNDDOWN( (LEN(scriv!B406)+1) / 2, 0 )</f>
        <v>0</v>
      </c>
      <c r="AK444" s="82">
        <f t="shared" si="314"/>
        <v>0</v>
      </c>
      <c r="AL444" s="82" t="str">
        <f t="shared" si="315"/>
        <v>-</v>
      </c>
      <c r="AM444" s="82" t="str">
        <f t="shared" si="316"/>
        <v>-</v>
      </c>
      <c r="AN444" s="82" t="str">
        <f t="shared" si="317"/>
        <v>-</v>
      </c>
      <c r="AO444" s="82" t="str">
        <f t="shared" si="318"/>
        <v>-</v>
      </c>
      <c r="AP444" s="82" t="str">
        <f t="shared" si="319"/>
        <v>-</v>
      </c>
      <c r="AQ444" s="82" t="str">
        <f t="shared" si="320"/>
        <v>-</v>
      </c>
      <c r="AR444" s="82" t="str">
        <f t="shared" si="321"/>
        <v>-</v>
      </c>
      <c r="AT444" s="82">
        <f t="shared" si="322"/>
        <v>10</v>
      </c>
      <c r="AU444" s="82" t="str">
        <f ca="1">IF(    MAX(OFFSET(AL444,0,0,MATCH("-",AL444:AL$638,0))) = 0,"",
IFERROR(MAX(OFFSET(AL444,0,0,MATCH("-",AL444:AL$638,0))),""))</f>
        <v/>
      </c>
      <c r="AV444" s="82" t="str">
        <f ca="1">IF(    MAX(OFFSET(AM444,0,0,MATCH("-",AM444:AM$638,0))) = 0,"",
IFERROR(MAX(OFFSET(AM444,0,0,MATCH("-",AM444:AM$638,0))),""))</f>
        <v/>
      </c>
      <c r="AW444" s="82" t="str">
        <f ca="1">IF(    MAX(OFFSET(AN444,0,0,MATCH("-",AN444:AN$638,0))) = 0,"",
IFERROR(MAX(OFFSET(AN444,0,0,MATCH("-",AN444:AN$638,0))),""))</f>
        <v/>
      </c>
      <c r="AX444" s="82" t="str">
        <f ca="1">IF(    MAX(OFFSET(AO444,0,0,MATCH("-",AO444:AO$638,0))) = 0,"",
IFERROR(MAX(OFFSET(AO444,0,0,MATCH("-",AO444:AO$638,0))),""))</f>
        <v/>
      </c>
      <c r="AY444" s="82" t="str">
        <f ca="1">IF(    MAX(OFFSET(AP444,0,0,MATCH("-",AP444:AP$638,0))) = 0,"",
IFERROR(MAX(OFFSET(AP444,0,0,MATCH("-",AP444:AP$638,0))),""))</f>
        <v/>
      </c>
      <c r="AZ444" s="82" t="str">
        <f ca="1">IF(    MAX(OFFSET(AQ444,0,0,MATCH("-",AQ444:AQ$638,0))) = 0,"",
IFERROR(MAX(OFFSET(AQ444,0,0,MATCH("-",AQ444:AQ$638,0))),""))</f>
        <v/>
      </c>
      <c r="BA444" s="82" t="str">
        <f ca="1">IF(    MAX(OFFSET(AR444,0,0,MATCH("-",AR444:AR$638,0))) = 0,"",
IFERROR(MAX(OFFSET(AR444,0,0,MATCH("-",AR444:AR$638,0))),""))</f>
        <v/>
      </c>
      <c r="BB444" s="112">
        <f t="shared" ca="1" si="323"/>
        <v>-198</v>
      </c>
      <c r="BC444" s="111" t="str">
        <f t="shared" ca="1" si="324"/>
        <v>Radius</v>
      </c>
      <c r="BD444" s="112">
        <f t="shared" ca="1" si="325"/>
        <v>0</v>
      </c>
      <c r="BE444" s="111">
        <f t="shared" ca="1" si="326"/>
        <v>200</v>
      </c>
      <c r="BF444" s="113" t="e">
        <f t="shared" ca="1" si="327"/>
        <v>#VALUE!</v>
      </c>
      <c r="BG444" s="113" t="e">
        <f t="shared" ca="1" si="328"/>
        <v>#VALUE!</v>
      </c>
      <c r="BH444" s="112">
        <f t="shared" ca="1" si="329"/>
        <v>2000</v>
      </c>
      <c r="BI444" s="112">
        <f t="shared" ca="1" si="330"/>
        <v>200</v>
      </c>
      <c r="BJ444" s="157"/>
      <c r="BK444" s="157"/>
      <c r="BL444" s="158" t="str">
        <f>scriv!AI406</f>
        <v/>
      </c>
      <c r="BM444" s="157"/>
      <c r="BN444" s="157" t="str">
        <f t="shared" si="331"/>
        <v>node</v>
      </c>
      <c r="BO444" s="157"/>
      <c r="BP444" s="159">
        <f t="shared" ca="1" si="332"/>
        <v>0</v>
      </c>
      <c r="BQ444" s="159">
        <f t="shared" ca="1" si="333"/>
        <v>0</v>
      </c>
      <c r="BR444" s="159">
        <f t="shared" si="334"/>
        <v>1</v>
      </c>
      <c r="BS444" s="159" t="str">
        <f t="shared" si="335"/>
        <v>symbol</v>
      </c>
      <c r="BT444" s="157" t="str">
        <f ca="1">IF(scriv!V406&lt;&gt;"",scriv!V406,
IF(E444="",IFERROR(VLOOKUP(BL444,$AH$40:$BT$638,39,FALSE),$BT$36),
$BT$37))</f>
        <v>NodeSquare</v>
      </c>
      <c r="BU444" s="166">
        <f t="shared" ca="1" si="336"/>
        <v>2000</v>
      </c>
      <c r="BV444" s="166">
        <f t="shared" ca="1" si="337"/>
        <v>200</v>
      </c>
      <c r="BW444" s="166">
        <f t="shared" ca="1" si="338"/>
        <v>0</v>
      </c>
      <c r="BX444" s="166">
        <f t="shared" ca="1" si="339"/>
        <v>0</v>
      </c>
      <c r="BY444" s="180" t="str">
        <f t="shared" si="340"/>
        <v/>
      </c>
      <c r="BZ444" s="180" t="str">
        <f t="shared" si="341"/>
        <v/>
      </c>
      <c r="CA444" s="81" t="str">
        <f>IF(scriv!E406&lt;&gt;"",scriv!E406,"")</f>
        <v/>
      </c>
      <c r="CB444" s="82">
        <f t="shared" si="306"/>
        <v>0</v>
      </c>
      <c r="CC444" s="82">
        <f t="shared" si="342"/>
        <v>0</v>
      </c>
      <c r="CD444" s="82" t="str">
        <f t="shared" si="343"/>
        <v>-</v>
      </c>
      <c r="CE444" s="82" t="str">
        <f t="shared" si="344"/>
        <v>-</v>
      </c>
      <c r="CF444" s="82" t="str">
        <f t="shared" si="345"/>
        <v>-</v>
      </c>
      <c r="CG444" s="82" t="str">
        <f t="shared" si="346"/>
        <v>-</v>
      </c>
      <c r="CH444" s="82" t="str">
        <f t="shared" si="347"/>
        <v>-</v>
      </c>
      <c r="CI444" s="82" t="str">
        <f t="shared" si="348"/>
        <v>-</v>
      </c>
      <c r="CJ444" s="82" t="str">
        <f t="shared" si="349"/>
        <v>-</v>
      </c>
      <c r="CK444" s="82" t="str">
        <f t="shared" si="350"/>
        <v>-</v>
      </c>
    </row>
    <row r="445" spans="1:89" s="82" customFormat="1" ht="18" customHeight="1">
      <c r="A445" s="81" t="str">
        <f>scriv!AH407</f>
        <v/>
      </c>
      <c r="B445" s="81" t="str">
        <f>IF(scriv!D407&lt;&gt;"",scriv!D407,"")</f>
        <v/>
      </c>
      <c r="C445" s="81" t="str">
        <f>IF( scriv!AL407&lt;&gt;"", IF(D445&lt;&gt;"","connection ","")&amp;scriv!AL407,IF(D445&lt;&gt;"","connection",""))</f>
        <v/>
      </c>
      <c r="D445" s="82" t="str">
        <f>scriv!AJ407</f>
        <v/>
      </c>
      <c r="E445" s="82" t="str">
        <f>scriv!AK407</f>
        <v/>
      </c>
      <c r="F445" s="156">
        <f>ROW()</f>
        <v>445</v>
      </c>
      <c r="I445" s="81" t="str">
        <f>IF(scriv!AA407&lt;&gt;"",scriv!AA407,J445)</f>
        <v/>
      </c>
      <c r="J445" s="81" t="str">
        <f>IF(scriv!AB407&lt;&gt;"",scriv!AB407,"")</f>
        <v/>
      </c>
      <c r="K445" s="82" t="str">
        <f t="shared" si="307"/>
        <v>none</v>
      </c>
      <c r="L445" s="82" t="str">
        <f t="shared" si="308"/>
        <v>+++&amp;speakTT=</v>
      </c>
      <c r="M445" s="82" t="str">
        <f t="shared" si="305"/>
        <v>OpenClose</v>
      </c>
      <c r="N445" s="82" t="str">
        <f t="shared" si="309"/>
        <v/>
      </c>
      <c r="O445" s="119" t="str">
        <f t="shared" si="310"/>
        <v/>
      </c>
      <c r="P445" s="81" t="str">
        <f>IF(scriv!I407&lt;&gt;"",scriv!I407,"")</f>
        <v/>
      </c>
      <c r="Q445" s="81" t="str">
        <f>IF(scriv!J407&lt;&gt;"",scriv!J407,"")</f>
        <v/>
      </c>
      <c r="R445" s="81">
        <f>IF(scriv!K407&lt;&gt;"",scriv!K407,
IF(I445&lt;&gt;"",1,$R$36))</f>
        <v>0</v>
      </c>
      <c r="S445" s="81" t="str">
        <f>IF(scriv!L407&lt;&gt;"",scriv!L407,
IF(scriv!AB407&lt;&gt;"",$S$36,"none"))</f>
        <v>none</v>
      </c>
      <c r="T445" s="81" t="str">
        <f>IF(scriv!Q407&lt;&gt;"",scriv!Q407,"")</f>
        <v/>
      </c>
      <c r="U445" s="81" t="str">
        <f>IF(scriv!R407&lt;&gt;"",scriv!R407,"")</f>
        <v/>
      </c>
      <c r="V445" s="81" t="str">
        <f>IF(scriv!S407&lt;&gt;"",scriv!S407,"")</f>
        <v/>
      </c>
      <c r="W445" s="81" t="str">
        <f>IF(scriv!T407&lt;&gt;"",scriv!T407,"")</f>
        <v/>
      </c>
      <c r="X445" s="81" t="str">
        <f>IF($E445="",
( IF(scriv!AD407&lt;&gt;"", LEFT( scriv!AD407, FIND(",",scriv!AD407)-1) &amp; "=" &amp; $AH445 &amp; RIGHT( scriv!AD407, LEN(scriv!AD407) + 1 - FIND(",",scriv!AD407)),
  IF($X$36&lt;&gt;"",LEFT( X$36, FIND(",",X$36)-1) &amp; "=" &amp; $AH445 &amp; RIGHT( X$36, LEN(X$36) + 1 - FIND(",",X$36)),""))),
IF(scriv!M407&lt;&gt;"", LEFT( scriv!M407, FIND(",",scriv!M407)-1) &amp; "=" &amp; $AH445 &amp; RIGHT( scriv!M407, LEN(scriv!M407) + 1 - FIND(",",scriv!M407)),
LEFT( X$37, FIND(",",X$37)-1) &amp; "=" &amp; $AH445 &amp; RIGHT( X$37, LEN(X$37) + 1 - FIND(",",X$37))))</f>
        <v>fadeOn=,0.6</v>
      </c>
      <c r="Y445" s="81" t="str">
        <f>IF($E445="",
( IF(scriv!AE407&lt;&gt;"", LEFT( scriv!AE407, FIND(",",scriv!AE407)-1) &amp; "=" &amp; $AH445 &amp; RIGHT( scriv!AE407, LEN(scriv!AE407) + 1 - FIND(",",scriv!AE407)),
  IF($Y$36&lt;&gt;"",LEFT( Y$36, FIND(",",Y$36)-1) &amp; "=" &amp; $AH445 &amp; RIGHT( Y$36, LEN(Y$36) + 1 - FIND(",",Y$36)),""))),
IF(scriv!N407&lt;&gt;"", LEFT( scriv!N407, FIND(",",scriv!N407)-1) &amp; "=" &amp; $AH445 &amp; RIGHT( scriv!N407, LEN(scriv!N407) + 1 - FIND(",",scriv!N407)),
LEFT( Y$37, FIND(",",Y$37)-1) &amp; "=" &amp; $AH445 &amp; RIGHT( Y$37, LEN(Y$37) + 1 - FIND(",",Y$37))))</f>
        <v>fadeOff=,0.6</v>
      </c>
      <c r="Z445" s="81" t="str">
        <f>IF($E445="",
( IF(scriv!AF407&lt;&gt;"", LEFT( scriv!AF407, FIND(",",scriv!AF407)-1) &amp; "=" &amp; $AH445 &amp; RIGHT( scriv!AF407, LEN(scriv!AF407) + 1 - FIND(",",scriv!AF407)),
  IF($Z$36&lt;&gt;"",LEFT( Z$36, FIND(",",Z$36)-1) &amp; "=" &amp; $AH445 &amp; RIGHT( Z$36, LEN(Z$36) + 1 - FIND(",",Z$36)),""))),
IF(scriv!O407&lt;&gt;"", LEFT( scriv!O407, FIND(",",scriv!O407)-1) &amp; "=" &amp; $AH445 &amp; RIGHT( scriv!O407, LEN(scriv!O407) + 1 - FIND(",",scriv!O407)),
LEFT( Z$37, FIND(",",Z$37)-1) &amp; "=" &amp; $AH445 &amp; RIGHT( Z$37, LEN(Z$37) + 1 - FIND(",",Z$37))))</f>
        <v>drawOpen=,1.2</v>
      </c>
      <c r="AA445" s="81" t="str">
        <f>IF($E445="",
( IF(scriv!AG407&lt;&gt;"", LEFT( scriv!AG407, FIND(",",scriv!AG407)-1) &amp; "=" &amp; $AH445 &amp; RIGHT( scriv!AG407, LEN(scriv!AG407) + 1 - FIND(",",scriv!AG407)),
  IF($AA$36&lt;&gt;"",LEFT( AA$36, FIND(",",AA$36)-1) &amp; "=" &amp; $AH445 &amp; RIGHT( AA$36, LEN(AA$36) + 1 - FIND(",",AA$36)),""))),
IF(scriv!P407&lt;&gt;"", LEFT( scriv!P407, FIND(",",scriv!P407)-1) &amp; "=" &amp; $AH445 &amp; RIGHT( scriv!P407, LEN(scriv!P407) + 1 - FIND(",",scriv!P407)),
LEFT( AA$37, FIND(",",AA$37)-1) &amp; "=" &amp; $AH445 &amp; RIGHT( AA$37, LEN(AA$37) + 1 - FIND(",",AA$37))))</f>
        <v>drawClose=,1.2</v>
      </c>
      <c r="AB445" s="167" t="str">
        <f t="shared" si="304"/>
        <v>noTitle</v>
      </c>
      <c r="AC445" s="167"/>
      <c r="AD445" s="45"/>
      <c r="AE445" s="168"/>
      <c r="AF445" s="169">
        <f>IF(D445="",scriv!B407,"")</f>
        <v>0</v>
      </c>
      <c r="AG445" s="170" t="str">
        <f t="shared" si="311"/>
        <v/>
      </c>
      <c r="AH445" s="169" t="str">
        <f t="shared" si="312"/>
        <v/>
      </c>
      <c r="AI445" s="169" t="str">
        <f t="shared" si="313"/>
        <v/>
      </c>
      <c r="AJ445" s="86">
        <f>ROUNDDOWN( (LEN(scriv!B407)+1) / 2, 0 )</f>
        <v>0</v>
      </c>
      <c r="AK445" s="82">
        <f t="shared" si="314"/>
        <v>0</v>
      </c>
      <c r="AL445" s="82" t="str">
        <f t="shared" si="315"/>
        <v>-</v>
      </c>
      <c r="AM445" s="82" t="str">
        <f t="shared" si="316"/>
        <v>-</v>
      </c>
      <c r="AN445" s="82" t="str">
        <f t="shared" si="317"/>
        <v>-</v>
      </c>
      <c r="AO445" s="82" t="str">
        <f t="shared" si="318"/>
        <v>-</v>
      </c>
      <c r="AP445" s="82" t="str">
        <f t="shared" si="319"/>
        <v>-</v>
      </c>
      <c r="AQ445" s="82" t="str">
        <f t="shared" si="320"/>
        <v>-</v>
      </c>
      <c r="AR445" s="82" t="str">
        <f t="shared" si="321"/>
        <v>-</v>
      </c>
      <c r="AT445" s="82">
        <f t="shared" si="322"/>
        <v>10</v>
      </c>
      <c r="AU445" s="82" t="str">
        <f ca="1">IF(    MAX(OFFSET(AL445,0,0,MATCH("-",AL445:AL$638,0))) = 0,"",
IFERROR(MAX(OFFSET(AL445,0,0,MATCH("-",AL445:AL$638,0))),""))</f>
        <v/>
      </c>
      <c r="AV445" s="82" t="str">
        <f ca="1">IF(    MAX(OFFSET(AM445,0,0,MATCH("-",AM445:AM$638,0))) = 0,"",
IFERROR(MAX(OFFSET(AM445,0,0,MATCH("-",AM445:AM$638,0))),""))</f>
        <v/>
      </c>
      <c r="AW445" s="82" t="str">
        <f ca="1">IF(    MAX(OFFSET(AN445,0,0,MATCH("-",AN445:AN$638,0))) = 0,"",
IFERROR(MAX(OFFSET(AN445,0,0,MATCH("-",AN445:AN$638,0))),""))</f>
        <v/>
      </c>
      <c r="AX445" s="82" t="str">
        <f ca="1">IF(    MAX(OFFSET(AO445,0,0,MATCH("-",AO445:AO$638,0))) = 0,"",
IFERROR(MAX(OFFSET(AO445,0,0,MATCH("-",AO445:AO$638,0))),""))</f>
        <v/>
      </c>
      <c r="AY445" s="82" t="str">
        <f ca="1">IF(    MAX(OFFSET(AP445,0,0,MATCH("-",AP445:AP$638,0))) = 0,"",
IFERROR(MAX(OFFSET(AP445,0,0,MATCH("-",AP445:AP$638,0))),""))</f>
        <v/>
      </c>
      <c r="AZ445" s="82" t="str">
        <f ca="1">IF(    MAX(OFFSET(AQ445,0,0,MATCH("-",AQ445:AQ$638,0))) = 0,"",
IFERROR(MAX(OFFSET(AQ445,0,0,MATCH("-",AQ445:AQ$638,0))),""))</f>
        <v/>
      </c>
      <c r="BA445" s="82" t="str">
        <f ca="1">IF(    MAX(OFFSET(AR445,0,0,MATCH("-",AR445:AR$638,0))) = 0,"",
IFERROR(MAX(OFFSET(AR445,0,0,MATCH("-",AR445:AR$638,0))),""))</f>
        <v/>
      </c>
      <c r="BB445" s="112">
        <f t="shared" ca="1" si="323"/>
        <v>-198</v>
      </c>
      <c r="BC445" s="111" t="str">
        <f t="shared" ca="1" si="324"/>
        <v>Radius</v>
      </c>
      <c r="BD445" s="112">
        <f t="shared" ca="1" si="325"/>
        <v>0</v>
      </c>
      <c r="BE445" s="111">
        <f t="shared" ca="1" si="326"/>
        <v>200</v>
      </c>
      <c r="BF445" s="113" t="e">
        <f t="shared" ca="1" si="327"/>
        <v>#VALUE!</v>
      </c>
      <c r="BG445" s="113" t="e">
        <f t="shared" ca="1" si="328"/>
        <v>#VALUE!</v>
      </c>
      <c r="BH445" s="112">
        <f t="shared" ca="1" si="329"/>
        <v>2000</v>
      </c>
      <c r="BI445" s="112">
        <f t="shared" ca="1" si="330"/>
        <v>200</v>
      </c>
      <c r="BJ445" s="157"/>
      <c r="BK445" s="157"/>
      <c r="BL445" s="158" t="str">
        <f>scriv!AI407</f>
        <v/>
      </c>
      <c r="BM445" s="157"/>
      <c r="BN445" s="157" t="str">
        <f t="shared" si="331"/>
        <v>node</v>
      </c>
      <c r="BO445" s="157"/>
      <c r="BP445" s="159">
        <f t="shared" ca="1" si="332"/>
        <v>0</v>
      </c>
      <c r="BQ445" s="159">
        <f t="shared" ca="1" si="333"/>
        <v>0</v>
      </c>
      <c r="BR445" s="159">
        <f t="shared" si="334"/>
        <v>1</v>
      </c>
      <c r="BS445" s="159" t="str">
        <f t="shared" si="335"/>
        <v>symbol</v>
      </c>
      <c r="BT445" s="157" t="str">
        <f ca="1">IF(scriv!V407&lt;&gt;"",scriv!V407,
IF(E445="",IFERROR(VLOOKUP(BL445,$AH$40:$BT$638,39,FALSE),$BT$36),
$BT$37))</f>
        <v>NodeSquare</v>
      </c>
      <c r="BU445" s="166">
        <f t="shared" ca="1" si="336"/>
        <v>2000</v>
      </c>
      <c r="BV445" s="166">
        <f t="shared" ca="1" si="337"/>
        <v>200</v>
      </c>
      <c r="BW445" s="166">
        <f t="shared" ca="1" si="338"/>
        <v>0</v>
      </c>
      <c r="BX445" s="166">
        <f t="shared" ca="1" si="339"/>
        <v>0</v>
      </c>
      <c r="BY445" s="180" t="str">
        <f t="shared" si="340"/>
        <v/>
      </c>
      <c r="BZ445" s="180" t="str">
        <f t="shared" si="341"/>
        <v/>
      </c>
      <c r="CA445" s="81" t="str">
        <f>IF(scriv!E407&lt;&gt;"",scriv!E407,"")</f>
        <v/>
      </c>
      <c r="CB445" s="82">
        <f t="shared" si="306"/>
        <v>0</v>
      </c>
      <c r="CC445" s="82">
        <f t="shared" si="342"/>
        <v>0</v>
      </c>
      <c r="CD445" s="82" t="str">
        <f t="shared" si="343"/>
        <v>-</v>
      </c>
      <c r="CE445" s="82" t="str">
        <f t="shared" si="344"/>
        <v>-</v>
      </c>
      <c r="CF445" s="82" t="str">
        <f t="shared" si="345"/>
        <v>-</v>
      </c>
      <c r="CG445" s="82" t="str">
        <f t="shared" si="346"/>
        <v>-</v>
      </c>
      <c r="CH445" s="82" t="str">
        <f t="shared" si="347"/>
        <v>-</v>
      </c>
      <c r="CI445" s="82" t="str">
        <f t="shared" si="348"/>
        <v>-</v>
      </c>
      <c r="CJ445" s="82" t="str">
        <f t="shared" si="349"/>
        <v>-</v>
      </c>
      <c r="CK445" s="82" t="str">
        <f t="shared" si="350"/>
        <v>-</v>
      </c>
    </row>
    <row r="446" spans="1:89" s="82" customFormat="1" ht="18" customHeight="1">
      <c r="A446" s="81" t="str">
        <f>scriv!AH408</f>
        <v/>
      </c>
      <c r="B446" s="81" t="str">
        <f>IF(scriv!D408&lt;&gt;"",scriv!D408,"")</f>
        <v/>
      </c>
      <c r="C446" s="81" t="str">
        <f>IF( scriv!AL408&lt;&gt;"", IF(D446&lt;&gt;"","connection ","")&amp;scriv!AL408,IF(D446&lt;&gt;"","connection",""))</f>
        <v/>
      </c>
      <c r="D446" s="82" t="str">
        <f>scriv!AJ408</f>
        <v/>
      </c>
      <c r="E446" s="82" t="str">
        <f>scriv!AK408</f>
        <v/>
      </c>
      <c r="F446" s="156">
        <f>ROW()</f>
        <v>446</v>
      </c>
      <c r="I446" s="81" t="str">
        <f>IF(scriv!AA408&lt;&gt;"",scriv!AA408,J446)</f>
        <v/>
      </c>
      <c r="J446" s="81" t="str">
        <f>IF(scriv!AB408&lt;&gt;"",scriv!AB408,"")</f>
        <v/>
      </c>
      <c r="K446" s="82" t="str">
        <f t="shared" si="307"/>
        <v>none</v>
      </c>
      <c r="L446" s="82" t="str">
        <f t="shared" si="308"/>
        <v>+++&amp;speakTT=</v>
      </c>
      <c r="M446" s="82" t="str">
        <f t="shared" si="305"/>
        <v>OpenClose</v>
      </c>
      <c r="N446" s="82" t="str">
        <f t="shared" si="309"/>
        <v/>
      </c>
      <c r="O446" s="119" t="str">
        <f t="shared" si="310"/>
        <v/>
      </c>
      <c r="P446" s="81" t="str">
        <f>IF(scriv!I408&lt;&gt;"",scriv!I408,"")</f>
        <v/>
      </c>
      <c r="Q446" s="81" t="str">
        <f>IF(scriv!J408&lt;&gt;"",scriv!J408,"")</f>
        <v/>
      </c>
      <c r="R446" s="81">
        <f>IF(scriv!K408&lt;&gt;"",scriv!K408,
IF(I446&lt;&gt;"",1,$R$36))</f>
        <v>0</v>
      </c>
      <c r="S446" s="81" t="str">
        <f>IF(scriv!L408&lt;&gt;"",scriv!L408,
IF(scriv!AB408&lt;&gt;"",$S$36,"none"))</f>
        <v>none</v>
      </c>
      <c r="T446" s="81" t="str">
        <f>IF(scriv!Q408&lt;&gt;"",scriv!Q408,"")</f>
        <v/>
      </c>
      <c r="U446" s="81" t="str">
        <f>IF(scriv!R408&lt;&gt;"",scriv!R408,"")</f>
        <v/>
      </c>
      <c r="V446" s="81" t="str">
        <f>IF(scriv!S408&lt;&gt;"",scriv!S408,"")</f>
        <v/>
      </c>
      <c r="W446" s="81" t="str">
        <f>IF(scriv!T408&lt;&gt;"",scriv!T408,"")</f>
        <v/>
      </c>
      <c r="X446" s="81" t="str">
        <f>IF($E446="",
( IF(scriv!AD408&lt;&gt;"", LEFT( scriv!AD408, FIND(",",scriv!AD408)-1) &amp; "=" &amp; $AH446 &amp; RIGHT( scriv!AD408, LEN(scriv!AD408) + 1 - FIND(",",scriv!AD408)),
  IF($X$36&lt;&gt;"",LEFT( X$36, FIND(",",X$36)-1) &amp; "=" &amp; $AH446 &amp; RIGHT( X$36, LEN(X$36) + 1 - FIND(",",X$36)),""))),
IF(scriv!M408&lt;&gt;"", LEFT( scriv!M408, FIND(",",scriv!M408)-1) &amp; "=" &amp; $AH446 &amp; RIGHT( scriv!M408, LEN(scriv!M408) + 1 - FIND(",",scriv!M408)),
LEFT( X$37, FIND(",",X$37)-1) &amp; "=" &amp; $AH446 &amp; RIGHT( X$37, LEN(X$37) + 1 - FIND(",",X$37))))</f>
        <v>fadeOn=,0.6</v>
      </c>
      <c r="Y446" s="81" t="str">
        <f>IF($E446="",
( IF(scriv!AE408&lt;&gt;"", LEFT( scriv!AE408, FIND(",",scriv!AE408)-1) &amp; "=" &amp; $AH446 &amp; RIGHT( scriv!AE408, LEN(scriv!AE408) + 1 - FIND(",",scriv!AE408)),
  IF($Y$36&lt;&gt;"",LEFT( Y$36, FIND(",",Y$36)-1) &amp; "=" &amp; $AH446 &amp; RIGHT( Y$36, LEN(Y$36) + 1 - FIND(",",Y$36)),""))),
IF(scriv!N408&lt;&gt;"", LEFT( scriv!N408, FIND(",",scriv!N408)-1) &amp; "=" &amp; $AH446 &amp; RIGHT( scriv!N408, LEN(scriv!N408) + 1 - FIND(",",scriv!N408)),
LEFT( Y$37, FIND(",",Y$37)-1) &amp; "=" &amp; $AH446 &amp; RIGHT( Y$37, LEN(Y$37) + 1 - FIND(",",Y$37))))</f>
        <v>fadeOff=,0.6</v>
      </c>
      <c r="Z446" s="81" t="str">
        <f>IF($E446="",
( IF(scriv!AF408&lt;&gt;"", LEFT( scriv!AF408, FIND(",",scriv!AF408)-1) &amp; "=" &amp; $AH446 &amp; RIGHT( scriv!AF408, LEN(scriv!AF408) + 1 - FIND(",",scriv!AF408)),
  IF($Z$36&lt;&gt;"",LEFT( Z$36, FIND(",",Z$36)-1) &amp; "=" &amp; $AH446 &amp; RIGHT( Z$36, LEN(Z$36) + 1 - FIND(",",Z$36)),""))),
IF(scriv!O408&lt;&gt;"", LEFT( scriv!O408, FIND(",",scriv!O408)-1) &amp; "=" &amp; $AH446 &amp; RIGHT( scriv!O408, LEN(scriv!O408) + 1 - FIND(",",scriv!O408)),
LEFT( Z$37, FIND(",",Z$37)-1) &amp; "=" &amp; $AH446 &amp; RIGHT( Z$37, LEN(Z$37) + 1 - FIND(",",Z$37))))</f>
        <v>drawOpen=,1.2</v>
      </c>
      <c r="AA446" s="81" t="str">
        <f>IF($E446="",
( IF(scriv!AG408&lt;&gt;"", LEFT( scriv!AG408, FIND(",",scriv!AG408)-1) &amp; "=" &amp; $AH446 &amp; RIGHT( scriv!AG408, LEN(scriv!AG408) + 1 - FIND(",",scriv!AG408)),
  IF($AA$36&lt;&gt;"",LEFT( AA$36, FIND(",",AA$36)-1) &amp; "=" &amp; $AH446 &amp; RIGHT( AA$36, LEN(AA$36) + 1 - FIND(",",AA$36)),""))),
IF(scriv!P408&lt;&gt;"", LEFT( scriv!P408, FIND(",",scriv!P408)-1) &amp; "=" &amp; $AH446 &amp; RIGHT( scriv!P408, LEN(scriv!P408) + 1 - FIND(",",scriv!P408)),
LEFT( AA$37, FIND(",",AA$37)-1) &amp; "=" &amp; $AH446 &amp; RIGHT( AA$37, LEN(AA$37) + 1 - FIND(",",AA$37))))</f>
        <v>drawClose=,1.2</v>
      </c>
      <c r="AB446" s="167" t="str">
        <f t="shared" si="304"/>
        <v>noTitle</v>
      </c>
      <c r="AC446" s="167"/>
      <c r="AD446" s="45"/>
      <c r="AE446" s="168"/>
      <c r="AF446" s="169">
        <f>IF(D446="",scriv!B408,"")</f>
        <v>0</v>
      </c>
      <c r="AG446" s="170" t="str">
        <f t="shared" si="311"/>
        <v/>
      </c>
      <c r="AH446" s="169" t="str">
        <f t="shared" si="312"/>
        <v/>
      </c>
      <c r="AI446" s="169" t="str">
        <f t="shared" si="313"/>
        <v/>
      </c>
      <c r="AJ446" s="86">
        <f>ROUNDDOWN( (LEN(scriv!B408)+1) / 2, 0 )</f>
        <v>0</v>
      </c>
      <c r="AK446" s="82">
        <f t="shared" si="314"/>
        <v>0</v>
      </c>
      <c r="AL446" s="82" t="str">
        <f t="shared" si="315"/>
        <v>-</v>
      </c>
      <c r="AM446" s="82" t="str">
        <f t="shared" si="316"/>
        <v>-</v>
      </c>
      <c r="AN446" s="82" t="str">
        <f t="shared" si="317"/>
        <v>-</v>
      </c>
      <c r="AO446" s="82" t="str">
        <f t="shared" si="318"/>
        <v>-</v>
      </c>
      <c r="AP446" s="82" t="str">
        <f t="shared" si="319"/>
        <v>-</v>
      </c>
      <c r="AQ446" s="82" t="str">
        <f t="shared" si="320"/>
        <v>-</v>
      </c>
      <c r="AR446" s="82" t="str">
        <f t="shared" si="321"/>
        <v>-</v>
      </c>
      <c r="AT446" s="82">
        <f t="shared" si="322"/>
        <v>10</v>
      </c>
      <c r="AU446" s="82" t="str">
        <f ca="1">IF(    MAX(OFFSET(AL446,0,0,MATCH("-",AL446:AL$638,0))) = 0,"",
IFERROR(MAX(OFFSET(AL446,0,0,MATCH("-",AL446:AL$638,0))),""))</f>
        <v/>
      </c>
      <c r="AV446" s="82" t="str">
        <f ca="1">IF(    MAX(OFFSET(AM446,0,0,MATCH("-",AM446:AM$638,0))) = 0,"",
IFERROR(MAX(OFFSET(AM446,0,0,MATCH("-",AM446:AM$638,0))),""))</f>
        <v/>
      </c>
      <c r="AW446" s="82" t="str">
        <f ca="1">IF(    MAX(OFFSET(AN446,0,0,MATCH("-",AN446:AN$638,0))) = 0,"",
IFERROR(MAX(OFFSET(AN446,0,0,MATCH("-",AN446:AN$638,0))),""))</f>
        <v/>
      </c>
      <c r="AX446" s="82" t="str">
        <f ca="1">IF(    MAX(OFFSET(AO446,0,0,MATCH("-",AO446:AO$638,0))) = 0,"",
IFERROR(MAX(OFFSET(AO446,0,0,MATCH("-",AO446:AO$638,0))),""))</f>
        <v/>
      </c>
      <c r="AY446" s="82" t="str">
        <f ca="1">IF(    MAX(OFFSET(AP446,0,0,MATCH("-",AP446:AP$638,0))) = 0,"",
IFERROR(MAX(OFFSET(AP446,0,0,MATCH("-",AP446:AP$638,0))),""))</f>
        <v/>
      </c>
      <c r="AZ446" s="82" t="str">
        <f ca="1">IF(    MAX(OFFSET(AQ446,0,0,MATCH("-",AQ446:AQ$638,0))) = 0,"",
IFERROR(MAX(OFFSET(AQ446,0,0,MATCH("-",AQ446:AQ$638,0))),""))</f>
        <v/>
      </c>
      <c r="BA446" s="82" t="str">
        <f ca="1">IF(    MAX(OFFSET(AR446,0,0,MATCH("-",AR446:AR$638,0))) = 0,"",
IFERROR(MAX(OFFSET(AR446,0,0,MATCH("-",AR446:AR$638,0))),""))</f>
        <v/>
      </c>
      <c r="BB446" s="112">
        <f t="shared" ca="1" si="323"/>
        <v>-198</v>
      </c>
      <c r="BC446" s="111" t="str">
        <f t="shared" ca="1" si="324"/>
        <v>Radius</v>
      </c>
      <c r="BD446" s="112">
        <f t="shared" ca="1" si="325"/>
        <v>0</v>
      </c>
      <c r="BE446" s="111">
        <f t="shared" ca="1" si="326"/>
        <v>200</v>
      </c>
      <c r="BF446" s="113" t="e">
        <f t="shared" ca="1" si="327"/>
        <v>#VALUE!</v>
      </c>
      <c r="BG446" s="113" t="e">
        <f t="shared" ca="1" si="328"/>
        <v>#VALUE!</v>
      </c>
      <c r="BH446" s="112">
        <f t="shared" ca="1" si="329"/>
        <v>2000</v>
      </c>
      <c r="BI446" s="112">
        <f t="shared" ca="1" si="330"/>
        <v>200</v>
      </c>
      <c r="BJ446" s="157"/>
      <c r="BK446" s="157"/>
      <c r="BL446" s="158" t="str">
        <f>scriv!AI408</f>
        <v/>
      </c>
      <c r="BM446" s="157"/>
      <c r="BN446" s="157" t="str">
        <f t="shared" si="331"/>
        <v>node</v>
      </c>
      <c r="BO446" s="157"/>
      <c r="BP446" s="159">
        <f t="shared" ca="1" si="332"/>
        <v>0</v>
      </c>
      <c r="BQ446" s="159">
        <f t="shared" ca="1" si="333"/>
        <v>0</v>
      </c>
      <c r="BR446" s="159">
        <f t="shared" si="334"/>
        <v>1</v>
      </c>
      <c r="BS446" s="159" t="str">
        <f t="shared" si="335"/>
        <v>symbol</v>
      </c>
      <c r="BT446" s="157" t="str">
        <f ca="1">IF(scriv!V408&lt;&gt;"",scriv!V408,
IF(E446="",IFERROR(VLOOKUP(BL446,$AH$40:$BT$638,39,FALSE),$BT$36),
$BT$37))</f>
        <v>NodeSquare</v>
      </c>
      <c r="BU446" s="166">
        <f t="shared" ca="1" si="336"/>
        <v>2000</v>
      </c>
      <c r="BV446" s="166">
        <f t="shared" ca="1" si="337"/>
        <v>200</v>
      </c>
      <c r="BW446" s="166">
        <f t="shared" ca="1" si="338"/>
        <v>0</v>
      </c>
      <c r="BX446" s="166">
        <f t="shared" ca="1" si="339"/>
        <v>0</v>
      </c>
      <c r="BY446" s="180" t="str">
        <f t="shared" si="340"/>
        <v/>
      </c>
      <c r="BZ446" s="180" t="str">
        <f t="shared" si="341"/>
        <v/>
      </c>
      <c r="CA446" s="81" t="str">
        <f>IF(scriv!E408&lt;&gt;"",scriv!E408,"")</f>
        <v/>
      </c>
      <c r="CB446" s="82">
        <f t="shared" si="306"/>
        <v>0</v>
      </c>
      <c r="CC446" s="82">
        <f t="shared" si="342"/>
        <v>0</v>
      </c>
      <c r="CD446" s="82" t="str">
        <f t="shared" si="343"/>
        <v>-</v>
      </c>
      <c r="CE446" s="82" t="str">
        <f t="shared" si="344"/>
        <v>-</v>
      </c>
      <c r="CF446" s="82" t="str">
        <f t="shared" si="345"/>
        <v>-</v>
      </c>
      <c r="CG446" s="82" t="str">
        <f t="shared" si="346"/>
        <v>-</v>
      </c>
      <c r="CH446" s="82" t="str">
        <f t="shared" si="347"/>
        <v>-</v>
      </c>
      <c r="CI446" s="82" t="str">
        <f t="shared" si="348"/>
        <v>-</v>
      </c>
      <c r="CJ446" s="82" t="str">
        <f t="shared" si="349"/>
        <v>-</v>
      </c>
      <c r="CK446" s="82" t="str">
        <f t="shared" si="350"/>
        <v>-</v>
      </c>
    </row>
    <row r="447" spans="1:89" s="82" customFormat="1" ht="18" customHeight="1">
      <c r="A447" s="81" t="str">
        <f>scriv!AH409</f>
        <v/>
      </c>
      <c r="B447" s="81" t="str">
        <f>IF(scriv!D409&lt;&gt;"",scriv!D409,"")</f>
        <v/>
      </c>
      <c r="C447" s="81" t="str">
        <f>IF( scriv!AL409&lt;&gt;"", IF(D447&lt;&gt;"","connection ","")&amp;scriv!AL409,IF(D447&lt;&gt;"","connection",""))</f>
        <v/>
      </c>
      <c r="D447" s="82" t="str">
        <f>scriv!AJ409</f>
        <v/>
      </c>
      <c r="E447" s="82" t="str">
        <f>scriv!AK409</f>
        <v/>
      </c>
      <c r="F447" s="156">
        <f>ROW()</f>
        <v>447</v>
      </c>
      <c r="I447" s="81" t="str">
        <f>IF(scriv!AA409&lt;&gt;"",scriv!AA409,J447)</f>
        <v/>
      </c>
      <c r="J447" s="81" t="str">
        <f>IF(scriv!AB409&lt;&gt;"",scriv!AB409,"")</f>
        <v/>
      </c>
      <c r="K447" s="82" t="str">
        <f t="shared" si="307"/>
        <v>none</v>
      </c>
      <c r="L447" s="82" t="str">
        <f t="shared" si="308"/>
        <v>+++&amp;speakTT=</v>
      </c>
      <c r="M447" s="82" t="str">
        <f t="shared" si="305"/>
        <v>OpenClose</v>
      </c>
      <c r="N447" s="82" t="str">
        <f t="shared" si="309"/>
        <v/>
      </c>
      <c r="O447" s="119" t="str">
        <f t="shared" si="310"/>
        <v/>
      </c>
      <c r="P447" s="81" t="str">
        <f>IF(scriv!I409&lt;&gt;"",scriv!I409,"")</f>
        <v/>
      </c>
      <c r="Q447" s="81" t="str">
        <f>IF(scriv!J409&lt;&gt;"",scriv!J409,"")</f>
        <v/>
      </c>
      <c r="R447" s="81">
        <f>IF(scriv!K409&lt;&gt;"",scriv!K409,
IF(I447&lt;&gt;"",1,$R$36))</f>
        <v>0</v>
      </c>
      <c r="S447" s="81" t="str">
        <f>IF(scriv!L409&lt;&gt;"",scriv!L409,
IF(scriv!AB409&lt;&gt;"",$S$36,"none"))</f>
        <v>none</v>
      </c>
      <c r="T447" s="81" t="str">
        <f>IF(scriv!Q409&lt;&gt;"",scriv!Q409,"")</f>
        <v/>
      </c>
      <c r="U447" s="81" t="str">
        <f>IF(scriv!R409&lt;&gt;"",scriv!R409,"")</f>
        <v/>
      </c>
      <c r="V447" s="81" t="str">
        <f>IF(scriv!S409&lt;&gt;"",scriv!S409,"")</f>
        <v/>
      </c>
      <c r="W447" s="81" t="str">
        <f>IF(scriv!T409&lt;&gt;"",scriv!T409,"")</f>
        <v/>
      </c>
      <c r="X447" s="81" t="str">
        <f>IF($E447="",
( IF(scriv!AD409&lt;&gt;"", LEFT( scriv!AD409, FIND(",",scriv!AD409)-1) &amp; "=" &amp; $AH447 &amp; RIGHT( scriv!AD409, LEN(scriv!AD409) + 1 - FIND(",",scriv!AD409)),
  IF($X$36&lt;&gt;"",LEFT( X$36, FIND(",",X$36)-1) &amp; "=" &amp; $AH447 &amp; RIGHT( X$36, LEN(X$36) + 1 - FIND(",",X$36)),""))),
IF(scriv!M409&lt;&gt;"", LEFT( scriv!M409, FIND(",",scriv!M409)-1) &amp; "=" &amp; $AH447 &amp; RIGHT( scriv!M409, LEN(scriv!M409) + 1 - FIND(",",scriv!M409)),
LEFT( X$37, FIND(",",X$37)-1) &amp; "=" &amp; $AH447 &amp; RIGHT( X$37, LEN(X$37) + 1 - FIND(",",X$37))))</f>
        <v>fadeOn=,0.6</v>
      </c>
      <c r="Y447" s="81" t="str">
        <f>IF($E447="",
( IF(scriv!AE409&lt;&gt;"", LEFT( scriv!AE409, FIND(",",scriv!AE409)-1) &amp; "=" &amp; $AH447 &amp; RIGHT( scriv!AE409, LEN(scriv!AE409) + 1 - FIND(",",scriv!AE409)),
  IF($Y$36&lt;&gt;"",LEFT( Y$36, FIND(",",Y$36)-1) &amp; "=" &amp; $AH447 &amp; RIGHT( Y$36, LEN(Y$36) + 1 - FIND(",",Y$36)),""))),
IF(scriv!N409&lt;&gt;"", LEFT( scriv!N409, FIND(",",scriv!N409)-1) &amp; "=" &amp; $AH447 &amp; RIGHT( scriv!N409, LEN(scriv!N409) + 1 - FIND(",",scriv!N409)),
LEFT( Y$37, FIND(",",Y$37)-1) &amp; "=" &amp; $AH447 &amp; RIGHT( Y$37, LEN(Y$37) + 1 - FIND(",",Y$37))))</f>
        <v>fadeOff=,0.6</v>
      </c>
      <c r="Z447" s="81" t="str">
        <f>IF($E447="",
( IF(scriv!AF409&lt;&gt;"", LEFT( scriv!AF409, FIND(",",scriv!AF409)-1) &amp; "=" &amp; $AH447 &amp; RIGHT( scriv!AF409, LEN(scriv!AF409) + 1 - FIND(",",scriv!AF409)),
  IF($Z$36&lt;&gt;"",LEFT( Z$36, FIND(",",Z$36)-1) &amp; "=" &amp; $AH447 &amp; RIGHT( Z$36, LEN(Z$36) + 1 - FIND(",",Z$36)),""))),
IF(scriv!O409&lt;&gt;"", LEFT( scriv!O409, FIND(",",scriv!O409)-1) &amp; "=" &amp; $AH447 &amp; RIGHT( scriv!O409, LEN(scriv!O409) + 1 - FIND(",",scriv!O409)),
LEFT( Z$37, FIND(",",Z$37)-1) &amp; "=" &amp; $AH447 &amp; RIGHT( Z$37, LEN(Z$37) + 1 - FIND(",",Z$37))))</f>
        <v>drawOpen=,1.2</v>
      </c>
      <c r="AA447" s="81" t="str">
        <f>IF($E447="",
( IF(scriv!AG409&lt;&gt;"", LEFT( scriv!AG409, FIND(",",scriv!AG409)-1) &amp; "=" &amp; $AH447 &amp; RIGHT( scriv!AG409, LEN(scriv!AG409) + 1 - FIND(",",scriv!AG409)),
  IF($AA$36&lt;&gt;"",LEFT( AA$36, FIND(",",AA$36)-1) &amp; "=" &amp; $AH447 &amp; RIGHT( AA$36, LEN(AA$36) + 1 - FIND(",",AA$36)),""))),
IF(scriv!P409&lt;&gt;"", LEFT( scriv!P409, FIND(",",scriv!P409)-1) &amp; "=" &amp; $AH447 &amp; RIGHT( scriv!P409, LEN(scriv!P409) + 1 - FIND(",",scriv!P409)),
LEFT( AA$37, FIND(",",AA$37)-1) &amp; "=" &amp; $AH447 &amp; RIGHT( AA$37, LEN(AA$37) + 1 - FIND(",",AA$37))))</f>
        <v>drawClose=,1.2</v>
      </c>
      <c r="AB447" s="167" t="str">
        <f t="shared" si="304"/>
        <v>noTitle</v>
      </c>
      <c r="AC447" s="167"/>
      <c r="AD447" s="45"/>
      <c r="AE447" s="168"/>
      <c r="AF447" s="169">
        <f>IF(D447="",scriv!B409,"")</f>
        <v>0</v>
      </c>
      <c r="AG447" s="170" t="str">
        <f t="shared" si="311"/>
        <v/>
      </c>
      <c r="AH447" s="169" t="str">
        <f t="shared" si="312"/>
        <v/>
      </c>
      <c r="AI447" s="169" t="str">
        <f t="shared" si="313"/>
        <v/>
      </c>
      <c r="AJ447" s="86">
        <f>ROUNDDOWN( (LEN(scriv!B409)+1) / 2, 0 )</f>
        <v>0</v>
      </c>
      <c r="AK447" s="82">
        <f t="shared" si="314"/>
        <v>0</v>
      </c>
      <c r="AL447" s="82" t="str">
        <f t="shared" si="315"/>
        <v>-</v>
      </c>
      <c r="AM447" s="82" t="str">
        <f t="shared" si="316"/>
        <v>-</v>
      </c>
      <c r="AN447" s="82" t="str">
        <f t="shared" si="317"/>
        <v>-</v>
      </c>
      <c r="AO447" s="82" t="str">
        <f t="shared" si="318"/>
        <v>-</v>
      </c>
      <c r="AP447" s="82" t="str">
        <f t="shared" si="319"/>
        <v>-</v>
      </c>
      <c r="AQ447" s="82" t="str">
        <f t="shared" si="320"/>
        <v>-</v>
      </c>
      <c r="AR447" s="82" t="str">
        <f t="shared" si="321"/>
        <v>-</v>
      </c>
      <c r="AT447" s="82">
        <f t="shared" si="322"/>
        <v>10</v>
      </c>
      <c r="AU447" s="82" t="str">
        <f ca="1">IF(    MAX(OFFSET(AL447,0,0,MATCH("-",AL447:AL$638,0))) = 0,"",
IFERROR(MAX(OFFSET(AL447,0,0,MATCH("-",AL447:AL$638,0))),""))</f>
        <v/>
      </c>
      <c r="AV447" s="82" t="str">
        <f ca="1">IF(    MAX(OFFSET(AM447,0,0,MATCH("-",AM447:AM$638,0))) = 0,"",
IFERROR(MAX(OFFSET(AM447,0,0,MATCH("-",AM447:AM$638,0))),""))</f>
        <v/>
      </c>
      <c r="AW447" s="82" t="str">
        <f ca="1">IF(    MAX(OFFSET(AN447,0,0,MATCH("-",AN447:AN$638,0))) = 0,"",
IFERROR(MAX(OFFSET(AN447,0,0,MATCH("-",AN447:AN$638,0))),""))</f>
        <v/>
      </c>
      <c r="AX447" s="82" t="str">
        <f ca="1">IF(    MAX(OFFSET(AO447,0,0,MATCH("-",AO447:AO$638,0))) = 0,"",
IFERROR(MAX(OFFSET(AO447,0,0,MATCH("-",AO447:AO$638,0))),""))</f>
        <v/>
      </c>
      <c r="AY447" s="82" t="str">
        <f ca="1">IF(    MAX(OFFSET(AP447,0,0,MATCH("-",AP447:AP$638,0))) = 0,"",
IFERROR(MAX(OFFSET(AP447,0,0,MATCH("-",AP447:AP$638,0))),""))</f>
        <v/>
      </c>
      <c r="AZ447" s="82" t="str">
        <f ca="1">IF(    MAX(OFFSET(AQ447,0,0,MATCH("-",AQ447:AQ$638,0))) = 0,"",
IFERROR(MAX(OFFSET(AQ447,0,0,MATCH("-",AQ447:AQ$638,0))),""))</f>
        <v/>
      </c>
      <c r="BA447" s="82" t="str">
        <f ca="1">IF(    MAX(OFFSET(AR447,0,0,MATCH("-",AR447:AR$638,0))) = 0,"",
IFERROR(MAX(OFFSET(AR447,0,0,MATCH("-",AR447:AR$638,0))),""))</f>
        <v/>
      </c>
      <c r="BB447" s="112">
        <f t="shared" ca="1" si="323"/>
        <v>-198</v>
      </c>
      <c r="BC447" s="111" t="str">
        <f t="shared" ca="1" si="324"/>
        <v>Radius</v>
      </c>
      <c r="BD447" s="112">
        <f t="shared" ca="1" si="325"/>
        <v>0</v>
      </c>
      <c r="BE447" s="111">
        <f t="shared" ca="1" si="326"/>
        <v>200</v>
      </c>
      <c r="BF447" s="113" t="e">
        <f t="shared" ca="1" si="327"/>
        <v>#VALUE!</v>
      </c>
      <c r="BG447" s="113" t="e">
        <f t="shared" ca="1" si="328"/>
        <v>#VALUE!</v>
      </c>
      <c r="BH447" s="112">
        <f t="shared" ca="1" si="329"/>
        <v>2000</v>
      </c>
      <c r="BI447" s="112">
        <f t="shared" ca="1" si="330"/>
        <v>200</v>
      </c>
      <c r="BJ447" s="157"/>
      <c r="BK447" s="157"/>
      <c r="BL447" s="158" t="str">
        <f>scriv!AI409</f>
        <v/>
      </c>
      <c r="BM447" s="157"/>
      <c r="BN447" s="157" t="str">
        <f t="shared" si="331"/>
        <v>node</v>
      </c>
      <c r="BO447" s="157"/>
      <c r="BP447" s="159">
        <f t="shared" ca="1" si="332"/>
        <v>0</v>
      </c>
      <c r="BQ447" s="159">
        <f t="shared" ca="1" si="333"/>
        <v>0</v>
      </c>
      <c r="BR447" s="159">
        <f t="shared" si="334"/>
        <v>1</v>
      </c>
      <c r="BS447" s="159" t="str">
        <f t="shared" si="335"/>
        <v>symbol</v>
      </c>
      <c r="BT447" s="157" t="str">
        <f ca="1">IF(scriv!V409&lt;&gt;"",scriv!V409,
IF(E447="",IFERROR(VLOOKUP(BL447,$AH$40:$BT$638,39,FALSE),$BT$36),
$BT$37))</f>
        <v>NodeSquare</v>
      </c>
      <c r="BU447" s="166">
        <f t="shared" ca="1" si="336"/>
        <v>2000</v>
      </c>
      <c r="BV447" s="166">
        <f t="shared" ca="1" si="337"/>
        <v>200</v>
      </c>
      <c r="BW447" s="166">
        <f t="shared" ca="1" si="338"/>
        <v>0</v>
      </c>
      <c r="BX447" s="166">
        <f t="shared" ca="1" si="339"/>
        <v>0</v>
      </c>
      <c r="BY447" s="180" t="str">
        <f t="shared" si="340"/>
        <v/>
      </c>
      <c r="BZ447" s="180" t="str">
        <f t="shared" si="341"/>
        <v/>
      </c>
      <c r="CA447" s="81" t="str">
        <f>IF(scriv!E409&lt;&gt;"",scriv!E409,"")</f>
        <v/>
      </c>
      <c r="CB447" s="82">
        <f t="shared" si="306"/>
        <v>0</v>
      </c>
      <c r="CC447" s="82">
        <f t="shared" si="342"/>
        <v>0</v>
      </c>
      <c r="CD447" s="82" t="str">
        <f t="shared" si="343"/>
        <v>-</v>
      </c>
      <c r="CE447" s="82" t="str">
        <f t="shared" si="344"/>
        <v>-</v>
      </c>
      <c r="CF447" s="82" t="str">
        <f t="shared" si="345"/>
        <v>-</v>
      </c>
      <c r="CG447" s="82" t="str">
        <f t="shared" si="346"/>
        <v>-</v>
      </c>
      <c r="CH447" s="82" t="str">
        <f t="shared" si="347"/>
        <v>-</v>
      </c>
      <c r="CI447" s="82" t="str">
        <f t="shared" si="348"/>
        <v>-</v>
      </c>
      <c r="CJ447" s="82" t="str">
        <f t="shared" si="349"/>
        <v>-</v>
      </c>
      <c r="CK447" s="82" t="str">
        <f t="shared" si="350"/>
        <v>-</v>
      </c>
    </row>
    <row r="448" spans="1:89" s="82" customFormat="1" ht="18" customHeight="1">
      <c r="A448" s="81" t="str">
        <f>scriv!AH410</f>
        <v/>
      </c>
      <c r="B448" s="81" t="str">
        <f>IF(scriv!D410&lt;&gt;"",scriv!D410,"")</f>
        <v/>
      </c>
      <c r="C448" s="81" t="str">
        <f>IF( scriv!AL410&lt;&gt;"", IF(D448&lt;&gt;"","connection ","")&amp;scriv!AL410,IF(D448&lt;&gt;"","connection",""))</f>
        <v/>
      </c>
      <c r="D448" s="82" t="str">
        <f>scriv!AJ410</f>
        <v/>
      </c>
      <c r="E448" s="82" t="str">
        <f>scriv!AK410</f>
        <v/>
      </c>
      <c r="F448" s="156">
        <f>ROW()</f>
        <v>448</v>
      </c>
      <c r="I448" s="81" t="str">
        <f>IF(scriv!AA410&lt;&gt;"",scriv!AA410,J448)</f>
        <v/>
      </c>
      <c r="J448" s="81" t="str">
        <f>IF(scriv!AB410&lt;&gt;"",scriv!AB410,"")</f>
        <v/>
      </c>
      <c r="K448" s="82" t="str">
        <f t="shared" si="307"/>
        <v>none</v>
      </c>
      <c r="L448" s="82" t="str">
        <f t="shared" si="308"/>
        <v>+++&amp;speakTT=</v>
      </c>
      <c r="M448" s="82" t="str">
        <f t="shared" si="305"/>
        <v>OpenClose</v>
      </c>
      <c r="N448" s="82" t="str">
        <f t="shared" si="309"/>
        <v/>
      </c>
      <c r="O448" s="119" t="str">
        <f t="shared" si="310"/>
        <v/>
      </c>
      <c r="P448" s="81" t="str">
        <f>IF(scriv!I410&lt;&gt;"",scriv!I410,"")</f>
        <v/>
      </c>
      <c r="Q448" s="81" t="str">
        <f>IF(scriv!J410&lt;&gt;"",scriv!J410,"")</f>
        <v/>
      </c>
      <c r="R448" s="81">
        <f>IF(scriv!K410&lt;&gt;"",scriv!K410,
IF(I448&lt;&gt;"",1,$R$36))</f>
        <v>0</v>
      </c>
      <c r="S448" s="81" t="str">
        <f>IF(scriv!L410&lt;&gt;"",scriv!L410,
IF(scriv!AB410&lt;&gt;"",$S$36,"none"))</f>
        <v>none</v>
      </c>
      <c r="T448" s="81" t="str">
        <f>IF(scriv!Q410&lt;&gt;"",scriv!Q410,"")</f>
        <v/>
      </c>
      <c r="U448" s="81" t="str">
        <f>IF(scriv!R410&lt;&gt;"",scriv!R410,"")</f>
        <v/>
      </c>
      <c r="V448" s="81" t="str">
        <f>IF(scriv!S410&lt;&gt;"",scriv!S410,"")</f>
        <v/>
      </c>
      <c r="W448" s="81" t="str">
        <f>IF(scriv!T410&lt;&gt;"",scriv!T410,"")</f>
        <v/>
      </c>
      <c r="X448" s="81" t="str">
        <f>IF($E448="",
( IF(scriv!AD410&lt;&gt;"", LEFT( scriv!AD410, FIND(",",scriv!AD410)-1) &amp; "=" &amp; $AH448 &amp; RIGHT( scriv!AD410, LEN(scriv!AD410) + 1 - FIND(",",scriv!AD410)),
  IF($X$36&lt;&gt;"",LEFT( X$36, FIND(",",X$36)-1) &amp; "=" &amp; $AH448 &amp; RIGHT( X$36, LEN(X$36) + 1 - FIND(",",X$36)),""))),
IF(scriv!M410&lt;&gt;"", LEFT( scriv!M410, FIND(",",scriv!M410)-1) &amp; "=" &amp; $AH448 &amp; RIGHT( scriv!M410, LEN(scriv!M410) + 1 - FIND(",",scriv!M410)),
LEFT( X$37, FIND(",",X$37)-1) &amp; "=" &amp; $AH448 &amp; RIGHT( X$37, LEN(X$37) + 1 - FIND(",",X$37))))</f>
        <v>fadeOn=,0.6</v>
      </c>
      <c r="Y448" s="81" t="str">
        <f>IF($E448="",
( IF(scriv!AE410&lt;&gt;"", LEFT( scriv!AE410, FIND(",",scriv!AE410)-1) &amp; "=" &amp; $AH448 &amp; RIGHT( scriv!AE410, LEN(scriv!AE410) + 1 - FIND(",",scriv!AE410)),
  IF($Y$36&lt;&gt;"",LEFT( Y$36, FIND(",",Y$36)-1) &amp; "=" &amp; $AH448 &amp; RIGHT( Y$36, LEN(Y$36) + 1 - FIND(",",Y$36)),""))),
IF(scriv!N410&lt;&gt;"", LEFT( scriv!N410, FIND(",",scriv!N410)-1) &amp; "=" &amp; $AH448 &amp; RIGHT( scriv!N410, LEN(scriv!N410) + 1 - FIND(",",scriv!N410)),
LEFT( Y$37, FIND(",",Y$37)-1) &amp; "=" &amp; $AH448 &amp; RIGHT( Y$37, LEN(Y$37) + 1 - FIND(",",Y$37))))</f>
        <v>fadeOff=,0.6</v>
      </c>
      <c r="Z448" s="81" t="str">
        <f>IF($E448="",
( IF(scriv!AF410&lt;&gt;"", LEFT( scriv!AF410, FIND(",",scriv!AF410)-1) &amp; "=" &amp; $AH448 &amp; RIGHT( scriv!AF410, LEN(scriv!AF410) + 1 - FIND(",",scriv!AF410)),
  IF($Z$36&lt;&gt;"",LEFT( Z$36, FIND(",",Z$36)-1) &amp; "=" &amp; $AH448 &amp; RIGHT( Z$36, LEN(Z$36) + 1 - FIND(",",Z$36)),""))),
IF(scriv!O410&lt;&gt;"", LEFT( scriv!O410, FIND(",",scriv!O410)-1) &amp; "=" &amp; $AH448 &amp; RIGHT( scriv!O410, LEN(scriv!O410) + 1 - FIND(",",scriv!O410)),
LEFT( Z$37, FIND(",",Z$37)-1) &amp; "=" &amp; $AH448 &amp; RIGHT( Z$37, LEN(Z$37) + 1 - FIND(",",Z$37))))</f>
        <v>drawOpen=,1.2</v>
      </c>
      <c r="AA448" s="81" t="str">
        <f>IF($E448="",
( IF(scriv!AG410&lt;&gt;"", LEFT( scriv!AG410, FIND(",",scriv!AG410)-1) &amp; "=" &amp; $AH448 &amp; RIGHT( scriv!AG410, LEN(scriv!AG410) + 1 - FIND(",",scriv!AG410)),
  IF($AA$36&lt;&gt;"",LEFT( AA$36, FIND(",",AA$36)-1) &amp; "=" &amp; $AH448 &amp; RIGHT( AA$36, LEN(AA$36) + 1 - FIND(",",AA$36)),""))),
IF(scriv!P410&lt;&gt;"", LEFT( scriv!P410, FIND(",",scriv!P410)-1) &amp; "=" &amp; $AH448 &amp; RIGHT( scriv!P410, LEN(scriv!P410) + 1 - FIND(",",scriv!P410)),
LEFT( AA$37, FIND(",",AA$37)-1) &amp; "=" &amp; $AH448 &amp; RIGHT( AA$37, LEN(AA$37) + 1 - FIND(",",AA$37))))</f>
        <v>drawClose=,1.2</v>
      </c>
      <c r="AB448" s="167" t="str">
        <f t="shared" si="304"/>
        <v>noTitle</v>
      </c>
      <c r="AC448" s="167"/>
      <c r="AD448" s="45"/>
      <c r="AE448" s="168"/>
      <c r="AF448" s="169">
        <f>IF(D448="",scriv!B410,"")</f>
        <v>0</v>
      </c>
      <c r="AG448" s="170" t="str">
        <f t="shared" si="311"/>
        <v/>
      </c>
      <c r="AH448" s="169" t="str">
        <f t="shared" si="312"/>
        <v/>
      </c>
      <c r="AI448" s="169" t="str">
        <f t="shared" si="313"/>
        <v/>
      </c>
      <c r="AJ448" s="86">
        <f>ROUNDDOWN( (LEN(scriv!B410)+1) / 2, 0 )</f>
        <v>0</v>
      </c>
      <c r="AK448" s="82">
        <f t="shared" si="314"/>
        <v>0</v>
      </c>
      <c r="AL448" s="82" t="str">
        <f t="shared" si="315"/>
        <v>-</v>
      </c>
      <c r="AM448" s="82" t="str">
        <f t="shared" si="316"/>
        <v>-</v>
      </c>
      <c r="AN448" s="82" t="str">
        <f t="shared" si="317"/>
        <v>-</v>
      </c>
      <c r="AO448" s="82" t="str">
        <f t="shared" si="318"/>
        <v>-</v>
      </c>
      <c r="AP448" s="82" t="str">
        <f t="shared" si="319"/>
        <v>-</v>
      </c>
      <c r="AQ448" s="82" t="str">
        <f t="shared" si="320"/>
        <v>-</v>
      </c>
      <c r="AR448" s="82" t="str">
        <f t="shared" si="321"/>
        <v>-</v>
      </c>
      <c r="AT448" s="82">
        <f t="shared" si="322"/>
        <v>10</v>
      </c>
      <c r="AU448" s="82" t="str">
        <f ca="1">IF(    MAX(OFFSET(AL448,0,0,MATCH("-",AL448:AL$638,0))) = 0,"",
IFERROR(MAX(OFFSET(AL448,0,0,MATCH("-",AL448:AL$638,0))),""))</f>
        <v/>
      </c>
      <c r="AV448" s="82" t="str">
        <f ca="1">IF(    MAX(OFFSET(AM448,0,0,MATCH("-",AM448:AM$638,0))) = 0,"",
IFERROR(MAX(OFFSET(AM448,0,0,MATCH("-",AM448:AM$638,0))),""))</f>
        <v/>
      </c>
      <c r="AW448" s="82" t="str">
        <f ca="1">IF(    MAX(OFFSET(AN448,0,0,MATCH("-",AN448:AN$638,0))) = 0,"",
IFERROR(MAX(OFFSET(AN448,0,0,MATCH("-",AN448:AN$638,0))),""))</f>
        <v/>
      </c>
      <c r="AX448" s="82" t="str">
        <f ca="1">IF(    MAX(OFFSET(AO448,0,0,MATCH("-",AO448:AO$638,0))) = 0,"",
IFERROR(MAX(OFFSET(AO448,0,0,MATCH("-",AO448:AO$638,0))),""))</f>
        <v/>
      </c>
      <c r="AY448" s="82" t="str">
        <f ca="1">IF(    MAX(OFFSET(AP448,0,0,MATCH("-",AP448:AP$638,0))) = 0,"",
IFERROR(MAX(OFFSET(AP448,0,0,MATCH("-",AP448:AP$638,0))),""))</f>
        <v/>
      </c>
      <c r="AZ448" s="82" t="str">
        <f ca="1">IF(    MAX(OFFSET(AQ448,0,0,MATCH("-",AQ448:AQ$638,0))) = 0,"",
IFERROR(MAX(OFFSET(AQ448,0,0,MATCH("-",AQ448:AQ$638,0))),""))</f>
        <v/>
      </c>
      <c r="BA448" s="82" t="str">
        <f ca="1">IF(    MAX(OFFSET(AR448,0,0,MATCH("-",AR448:AR$638,0))) = 0,"",
IFERROR(MAX(OFFSET(AR448,0,0,MATCH("-",AR448:AR$638,0))),""))</f>
        <v/>
      </c>
      <c r="BB448" s="112">
        <f t="shared" ca="1" si="323"/>
        <v>-198</v>
      </c>
      <c r="BC448" s="111" t="str">
        <f t="shared" ca="1" si="324"/>
        <v>Radius</v>
      </c>
      <c r="BD448" s="112">
        <f t="shared" ca="1" si="325"/>
        <v>0</v>
      </c>
      <c r="BE448" s="111">
        <f t="shared" ca="1" si="326"/>
        <v>200</v>
      </c>
      <c r="BF448" s="113" t="e">
        <f t="shared" ca="1" si="327"/>
        <v>#VALUE!</v>
      </c>
      <c r="BG448" s="113" t="e">
        <f t="shared" ca="1" si="328"/>
        <v>#VALUE!</v>
      </c>
      <c r="BH448" s="112">
        <f t="shared" ca="1" si="329"/>
        <v>2000</v>
      </c>
      <c r="BI448" s="112">
        <f t="shared" ca="1" si="330"/>
        <v>200</v>
      </c>
      <c r="BJ448" s="157"/>
      <c r="BK448" s="157"/>
      <c r="BL448" s="158" t="str">
        <f>scriv!AI410</f>
        <v/>
      </c>
      <c r="BM448" s="157"/>
      <c r="BN448" s="157" t="str">
        <f t="shared" si="331"/>
        <v>node</v>
      </c>
      <c r="BO448" s="157"/>
      <c r="BP448" s="159">
        <f t="shared" ca="1" si="332"/>
        <v>0</v>
      </c>
      <c r="BQ448" s="159">
        <f t="shared" ca="1" si="333"/>
        <v>0</v>
      </c>
      <c r="BR448" s="159">
        <f t="shared" si="334"/>
        <v>1</v>
      </c>
      <c r="BS448" s="159" t="str">
        <f t="shared" si="335"/>
        <v>symbol</v>
      </c>
      <c r="BT448" s="157" t="str">
        <f ca="1">IF(scriv!V410&lt;&gt;"",scriv!V410,
IF(E448="",IFERROR(VLOOKUP(BL448,$AH$40:$BT$638,39,FALSE),$BT$36),
$BT$37))</f>
        <v>NodeSquare</v>
      </c>
      <c r="BU448" s="166">
        <f t="shared" ca="1" si="336"/>
        <v>2000</v>
      </c>
      <c r="BV448" s="166">
        <f t="shared" ca="1" si="337"/>
        <v>200</v>
      </c>
      <c r="BW448" s="166">
        <f t="shared" ca="1" si="338"/>
        <v>0</v>
      </c>
      <c r="BX448" s="166">
        <f t="shared" ca="1" si="339"/>
        <v>0</v>
      </c>
      <c r="BY448" s="180" t="str">
        <f t="shared" si="340"/>
        <v/>
      </c>
      <c r="BZ448" s="180" t="str">
        <f t="shared" si="341"/>
        <v/>
      </c>
      <c r="CA448" s="81" t="str">
        <f>IF(scriv!E410&lt;&gt;"",scriv!E410,"")</f>
        <v/>
      </c>
      <c r="CB448" s="82">
        <f t="shared" si="306"/>
        <v>0</v>
      </c>
      <c r="CC448" s="82">
        <f t="shared" si="342"/>
        <v>0</v>
      </c>
      <c r="CD448" s="82" t="str">
        <f t="shared" si="343"/>
        <v>-</v>
      </c>
      <c r="CE448" s="82" t="str">
        <f t="shared" si="344"/>
        <v>-</v>
      </c>
      <c r="CF448" s="82" t="str">
        <f t="shared" si="345"/>
        <v>-</v>
      </c>
      <c r="CG448" s="82" t="str">
        <f t="shared" si="346"/>
        <v>-</v>
      </c>
      <c r="CH448" s="82" t="str">
        <f t="shared" si="347"/>
        <v>-</v>
      </c>
      <c r="CI448" s="82" t="str">
        <f t="shared" si="348"/>
        <v>-</v>
      </c>
      <c r="CJ448" s="82" t="str">
        <f t="shared" si="349"/>
        <v>-</v>
      </c>
      <c r="CK448" s="82" t="str">
        <f t="shared" si="350"/>
        <v>-</v>
      </c>
    </row>
    <row r="449" spans="1:89" s="82" customFormat="1" ht="18" customHeight="1">
      <c r="A449" s="81" t="str">
        <f>scriv!AH411</f>
        <v/>
      </c>
      <c r="B449" s="81" t="str">
        <f>IF(scriv!D411&lt;&gt;"",scriv!D411,"")</f>
        <v/>
      </c>
      <c r="C449" s="81" t="str">
        <f>IF( scriv!AL411&lt;&gt;"", IF(D449&lt;&gt;"","connection ","")&amp;scriv!AL411,IF(D449&lt;&gt;"","connection",""))</f>
        <v/>
      </c>
      <c r="D449" s="82" t="str">
        <f>scriv!AJ411</f>
        <v/>
      </c>
      <c r="E449" s="82" t="str">
        <f>scriv!AK411</f>
        <v/>
      </c>
      <c r="F449" s="156">
        <f>ROW()</f>
        <v>449</v>
      </c>
      <c r="I449" s="81" t="str">
        <f>IF(scriv!AA411&lt;&gt;"",scriv!AA411,J449)</f>
        <v/>
      </c>
      <c r="J449" s="81" t="str">
        <f>IF(scriv!AB411&lt;&gt;"",scriv!AB411,"")</f>
        <v/>
      </c>
      <c r="K449" s="82" t="str">
        <f t="shared" si="307"/>
        <v>none</v>
      </c>
      <c r="L449" s="82" t="str">
        <f t="shared" si="308"/>
        <v>+++&amp;speakTT=</v>
      </c>
      <c r="M449" s="82" t="str">
        <f t="shared" si="305"/>
        <v>OpenClose</v>
      </c>
      <c r="N449" s="82" t="str">
        <f t="shared" si="309"/>
        <v/>
      </c>
      <c r="O449" s="119" t="str">
        <f t="shared" si="310"/>
        <v/>
      </c>
      <c r="P449" s="81" t="str">
        <f>IF(scriv!I411&lt;&gt;"",scriv!I411,"")</f>
        <v/>
      </c>
      <c r="Q449" s="81" t="str">
        <f>IF(scriv!J411&lt;&gt;"",scriv!J411,"")</f>
        <v/>
      </c>
      <c r="R449" s="81">
        <f>IF(scriv!K411&lt;&gt;"",scriv!K411,
IF(I449&lt;&gt;"",1,$R$36))</f>
        <v>0</v>
      </c>
      <c r="S449" s="81" t="str">
        <f>IF(scriv!L411&lt;&gt;"",scriv!L411,
IF(scriv!AB411&lt;&gt;"",$S$36,"none"))</f>
        <v>none</v>
      </c>
      <c r="T449" s="81" t="str">
        <f>IF(scriv!Q411&lt;&gt;"",scriv!Q411,"")</f>
        <v/>
      </c>
      <c r="U449" s="81" t="str">
        <f>IF(scriv!R411&lt;&gt;"",scriv!R411,"")</f>
        <v/>
      </c>
      <c r="V449" s="81" t="str">
        <f>IF(scriv!S411&lt;&gt;"",scriv!S411,"")</f>
        <v/>
      </c>
      <c r="W449" s="81" t="str">
        <f>IF(scriv!T411&lt;&gt;"",scriv!T411,"")</f>
        <v/>
      </c>
      <c r="X449" s="81" t="str">
        <f>IF($E449="",
( IF(scriv!AD411&lt;&gt;"", LEFT( scriv!AD411, FIND(",",scriv!AD411)-1) &amp; "=" &amp; $AH449 &amp; RIGHT( scriv!AD411, LEN(scriv!AD411) + 1 - FIND(",",scriv!AD411)),
  IF($X$36&lt;&gt;"",LEFT( X$36, FIND(",",X$36)-1) &amp; "=" &amp; $AH449 &amp; RIGHT( X$36, LEN(X$36) + 1 - FIND(",",X$36)),""))),
IF(scriv!M411&lt;&gt;"", LEFT( scriv!M411, FIND(",",scriv!M411)-1) &amp; "=" &amp; $AH449 &amp; RIGHT( scriv!M411, LEN(scriv!M411) + 1 - FIND(",",scriv!M411)),
LEFT( X$37, FIND(",",X$37)-1) &amp; "=" &amp; $AH449 &amp; RIGHT( X$37, LEN(X$37) + 1 - FIND(",",X$37))))</f>
        <v>fadeOn=,0.6</v>
      </c>
      <c r="Y449" s="81" t="str">
        <f>IF($E449="",
( IF(scriv!AE411&lt;&gt;"", LEFT( scriv!AE411, FIND(",",scriv!AE411)-1) &amp; "=" &amp; $AH449 &amp; RIGHT( scriv!AE411, LEN(scriv!AE411) + 1 - FIND(",",scriv!AE411)),
  IF($Y$36&lt;&gt;"",LEFT( Y$36, FIND(",",Y$36)-1) &amp; "=" &amp; $AH449 &amp; RIGHT( Y$36, LEN(Y$36) + 1 - FIND(",",Y$36)),""))),
IF(scriv!N411&lt;&gt;"", LEFT( scriv!N411, FIND(",",scriv!N411)-1) &amp; "=" &amp; $AH449 &amp; RIGHT( scriv!N411, LEN(scriv!N411) + 1 - FIND(",",scriv!N411)),
LEFT( Y$37, FIND(",",Y$37)-1) &amp; "=" &amp; $AH449 &amp; RIGHT( Y$37, LEN(Y$37) + 1 - FIND(",",Y$37))))</f>
        <v>fadeOff=,0.6</v>
      </c>
      <c r="Z449" s="81" t="str">
        <f>IF($E449="",
( IF(scriv!AF411&lt;&gt;"", LEFT( scriv!AF411, FIND(",",scriv!AF411)-1) &amp; "=" &amp; $AH449 &amp; RIGHT( scriv!AF411, LEN(scriv!AF411) + 1 - FIND(",",scriv!AF411)),
  IF($Z$36&lt;&gt;"",LEFT( Z$36, FIND(",",Z$36)-1) &amp; "=" &amp; $AH449 &amp; RIGHT( Z$36, LEN(Z$36) + 1 - FIND(",",Z$36)),""))),
IF(scriv!O411&lt;&gt;"", LEFT( scriv!O411, FIND(",",scriv!O411)-1) &amp; "=" &amp; $AH449 &amp; RIGHT( scriv!O411, LEN(scriv!O411) + 1 - FIND(",",scriv!O411)),
LEFT( Z$37, FIND(",",Z$37)-1) &amp; "=" &amp; $AH449 &amp; RIGHT( Z$37, LEN(Z$37) + 1 - FIND(",",Z$37))))</f>
        <v>drawOpen=,1.2</v>
      </c>
      <c r="AA449" s="81" t="str">
        <f>IF($E449="",
( IF(scriv!AG411&lt;&gt;"", LEFT( scriv!AG411, FIND(",",scriv!AG411)-1) &amp; "=" &amp; $AH449 &amp; RIGHT( scriv!AG411, LEN(scriv!AG411) + 1 - FIND(",",scriv!AG411)),
  IF($AA$36&lt;&gt;"",LEFT( AA$36, FIND(",",AA$36)-1) &amp; "=" &amp; $AH449 &amp; RIGHT( AA$36, LEN(AA$36) + 1 - FIND(",",AA$36)),""))),
IF(scriv!P411&lt;&gt;"", LEFT( scriv!P411, FIND(",",scriv!P411)-1) &amp; "=" &amp; $AH449 &amp; RIGHT( scriv!P411, LEN(scriv!P411) + 1 - FIND(",",scriv!P411)),
LEFT( AA$37, FIND(",",AA$37)-1) &amp; "=" &amp; $AH449 &amp; RIGHT( AA$37, LEN(AA$37) + 1 - FIND(",",AA$37))))</f>
        <v>drawClose=,1.2</v>
      </c>
      <c r="AB449" s="167" t="str">
        <f t="shared" si="304"/>
        <v>noTitle</v>
      </c>
      <c r="AC449" s="167"/>
      <c r="AD449" s="45"/>
      <c r="AE449" s="168"/>
      <c r="AF449" s="169">
        <f>IF(D449="",scriv!B411,"")</f>
        <v>0</v>
      </c>
      <c r="AG449" s="170" t="str">
        <f t="shared" si="311"/>
        <v/>
      </c>
      <c r="AH449" s="169" t="str">
        <f t="shared" si="312"/>
        <v/>
      </c>
      <c r="AI449" s="169" t="str">
        <f t="shared" si="313"/>
        <v/>
      </c>
      <c r="AJ449" s="86">
        <f>ROUNDDOWN( (LEN(scriv!B411)+1) / 2, 0 )</f>
        <v>0</v>
      </c>
      <c r="AK449" s="82">
        <f t="shared" si="314"/>
        <v>0</v>
      </c>
      <c r="AL449" s="82" t="str">
        <f t="shared" si="315"/>
        <v>-</v>
      </c>
      <c r="AM449" s="82" t="str">
        <f t="shared" si="316"/>
        <v>-</v>
      </c>
      <c r="AN449" s="82" t="str">
        <f t="shared" si="317"/>
        <v>-</v>
      </c>
      <c r="AO449" s="82" t="str">
        <f t="shared" si="318"/>
        <v>-</v>
      </c>
      <c r="AP449" s="82" t="str">
        <f t="shared" si="319"/>
        <v>-</v>
      </c>
      <c r="AQ449" s="82" t="str">
        <f t="shared" si="320"/>
        <v>-</v>
      </c>
      <c r="AR449" s="82" t="str">
        <f t="shared" si="321"/>
        <v>-</v>
      </c>
      <c r="AT449" s="82">
        <f t="shared" si="322"/>
        <v>10</v>
      </c>
      <c r="AU449" s="82" t="str">
        <f ca="1">IF(    MAX(OFFSET(AL449,0,0,MATCH("-",AL449:AL$638,0))) = 0,"",
IFERROR(MAX(OFFSET(AL449,0,0,MATCH("-",AL449:AL$638,0))),""))</f>
        <v/>
      </c>
      <c r="AV449" s="82" t="str">
        <f ca="1">IF(    MAX(OFFSET(AM449,0,0,MATCH("-",AM449:AM$638,0))) = 0,"",
IFERROR(MAX(OFFSET(AM449,0,0,MATCH("-",AM449:AM$638,0))),""))</f>
        <v/>
      </c>
      <c r="AW449" s="82" t="str">
        <f ca="1">IF(    MAX(OFFSET(AN449,0,0,MATCH("-",AN449:AN$638,0))) = 0,"",
IFERROR(MAX(OFFSET(AN449,0,0,MATCH("-",AN449:AN$638,0))),""))</f>
        <v/>
      </c>
      <c r="AX449" s="82" t="str">
        <f ca="1">IF(    MAX(OFFSET(AO449,0,0,MATCH("-",AO449:AO$638,0))) = 0,"",
IFERROR(MAX(OFFSET(AO449,0,0,MATCH("-",AO449:AO$638,0))),""))</f>
        <v/>
      </c>
      <c r="AY449" s="82" t="str">
        <f ca="1">IF(    MAX(OFFSET(AP449,0,0,MATCH("-",AP449:AP$638,0))) = 0,"",
IFERROR(MAX(OFFSET(AP449,0,0,MATCH("-",AP449:AP$638,0))),""))</f>
        <v/>
      </c>
      <c r="AZ449" s="82" t="str">
        <f ca="1">IF(    MAX(OFFSET(AQ449,0,0,MATCH("-",AQ449:AQ$638,0))) = 0,"",
IFERROR(MAX(OFFSET(AQ449,0,0,MATCH("-",AQ449:AQ$638,0))),""))</f>
        <v/>
      </c>
      <c r="BA449" s="82" t="str">
        <f ca="1">IF(    MAX(OFFSET(AR449,0,0,MATCH("-",AR449:AR$638,0))) = 0,"",
IFERROR(MAX(OFFSET(AR449,0,0,MATCH("-",AR449:AR$638,0))),""))</f>
        <v/>
      </c>
      <c r="BB449" s="112">
        <f t="shared" ca="1" si="323"/>
        <v>-198</v>
      </c>
      <c r="BC449" s="111" t="str">
        <f t="shared" ca="1" si="324"/>
        <v>Radius</v>
      </c>
      <c r="BD449" s="112">
        <f t="shared" ca="1" si="325"/>
        <v>0</v>
      </c>
      <c r="BE449" s="111">
        <f t="shared" ca="1" si="326"/>
        <v>200</v>
      </c>
      <c r="BF449" s="113" t="e">
        <f t="shared" ca="1" si="327"/>
        <v>#VALUE!</v>
      </c>
      <c r="BG449" s="113" t="e">
        <f t="shared" ca="1" si="328"/>
        <v>#VALUE!</v>
      </c>
      <c r="BH449" s="112">
        <f t="shared" ca="1" si="329"/>
        <v>2000</v>
      </c>
      <c r="BI449" s="112">
        <f t="shared" ca="1" si="330"/>
        <v>200</v>
      </c>
      <c r="BJ449" s="157"/>
      <c r="BK449" s="157"/>
      <c r="BL449" s="158" t="str">
        <f>scriv!AI411</f>
        <v/>
      </c>
      <c r="BM449" s="157"/>
      <c r="BN449" s="157" t="str">
        <f t="shared" si="331"/>
        <v>node</v>
      </c>
      <c r="BO449" s="157"/>
      <c r="BP449" s="159">
        <f t="shared" ca="1" si="332"/>
        <v>0</v>
      </c>
      <c r="BQ449" s="159">
        <f t="shared" ca="1" si="333"/>
        <v>0</v>
      </c>
      <c r="BR449" s="159">
        <f t="shared" si="334"/>
        <v>1</v>
      </c>
      <c r="BS449" s="159" t="str">
        <f t="shared" si="335"/>
        <v>symbol</v>
      </c>
      <c r="BT449" s="157" t="str">
        <f ca="1">IF(scriv!V411&lt;&gt;"",scriv!V411,
IF(E449="",IFERROR(VLOOKUP(BL449,$AH$40:$BT$638,39,FALSE),$BT$36),
$BT$37))</f>
        <v>NodeSquare</v>
      </c>
      <c r="BU449" s="166">
        <f t="shared" ca="1" si="336"/>
        <v>2000</v>
      </c>
      <c r="BV449" s="166">
        <f t="shared" ca="1" si="337"/>
        <v>200</v>
      </c>
      <c r="BW449" s="166">
        <f t="shared" ca="1" si="338"/>
        <v>0</v>
      </c>
      <c r="BX449" s="166">
        <f t="shared" ca="1" si="339"/>
        <v>0</v>
      </c>
      <c r="BY449" s="180" t="str">
        <f t="shared" si="340"/>
        <v/>
      </c>
      <c r="BZ449" s="180" t="str">
        <f t="shared" si="341"/>
        <v/>
      </c>
      <c r="CA449" s="81" t="str">
        <f>IF(scriv!E411&lt;&gt;"",scriv!E411,"")</f>
        <v/>
      </c>
      <c r="CB449" s="82">
        <f t="shared" si="306"/>
        <v>0</v>
      </c>
      <c r="CC449" s="82">
        <f t="shared" si="342"/>
        <v>0</v>
      </c>
      <c r="CD449" s="82" t="str">
        <f t="shared" si="343"/>
        <v>-</v>
      </c>
      <c r="CE449" s="82" t="str">
        <f t="shared" si="344"/>
        <v>-</v>
      </c>
      <c r="CF449" s="82" t="str">
        <f t="shared" si="345"/>
        <v>-</v>
      </c>
      <c r="CG449" s="82" t="str">
        <f t="shared" si="346"/>
        <v>-</v>
      </c>
      <c r="CH449" s="82" t="str">
        <f t="shared" si="347"/>
        <v>-</v>
      </c>
      <c r="CI449" s="82" t="str">
        <f t="shared" si="348"/>
        <v>-</v>
      </c>
      <c r="CJ449" s="82" t="str">
        <f t="shared" si="349"/>
        <v>-</v>
      </c>
      <c r="CK449" s="82" t="str">
        <f t="shared" si="350"/>
        <v>-</v>
      </c>
    </row>
    <row r="450" spans="1:89" s="82" customFormat="1" ht="18" customHeight="1">
      <c r="A450" s="81" t="str">
        <f>scriv!AH412</f>
        <v/>
      </c>
      <c r="B450" s="81" t="str">
        <f>IF(scriv!D412&lt;&gt;"",scriv!D412,"")</f>
        <v/>
      </c>
      <c r="C450" s="81" t="str">
        <f>IF( scriv!AL412&lt;&gt;"", IF(D450&lt;&gt;"","connection ","")&amp;scriv!AL412,IF(D450&lt;&gt;"","connection",""))</f>
        <v/>
      </c>
      <c r="D450" s="82" t="str">
        <f>scriv!AJ412</f>
        <v/>
      </c>
      <c r="E450" s="82" t="str">
        <f>scriv!AK412</f>
        <v/>
      </c>
      <c r="F450" s="156">
        <f>ROW()</f>
        <v>450</v>
      </c>
      <c r="I450" s="81" t="str">
        <f>IF(scriv!AA412&lt;&gt;"",scriv!AA412,J450)</f>
        <v/>
      </c>
      <c r="J450" s="81" t="str">
        <f>IF(scriv!AB412&lt;&gt;"",scriv!AB412,"")</f>
        <v/>
      </c>
      <c r="K450" s="82" t="str">
        <f t="shared" si="307"/>
        <v>none</v>
      </c>
      <c r="L450" s="82" t="str">
        <f t="shared" si="308"/>
        <v>+++&amp;speakTT=</v>
      </c>
      <c r="M450" s="82" t="str">
        <f t="shared" si="305"/>
        <v>OpenClose</v>
      </c>
      <c r="N450" s="82" t="str">
        <f t="shared" si="309"/>
        <v/>
      </c>
      <c r="O450" s="119" t="str">
        <f t="shared" si="310"/>
        <v/>
      </c>
      <c r="P450" s="81" t="str">
        <f>IF(scriv!I412&lt;&gt;"",scriv!I412,"")</f>
        <v/>
      </c>
      <c r="Q450" s="81" t="str">
        <f>IF(scriv!J412&lt;&gt;"",scriv!J412,"")</f>
        <v/>
      </c>
      <c r="R450" s="81">
        <f>IF(scriv!K412&lt;&gt;"",scriv!K412,
IF(I450&lt;&gt;"",1,$R$36))</f>
        <v>0</v>
      </c>
      <c r="S450" s="81" t="str">
        <f>IF(scriv!L412&lt;&gt;"",scriv!L412,
IF(scriv!AB412&lt;&gt;"",$S$36,"none"))</f>
        <v>none</v>
      </c>
      <c r="T450" s="81" t="str">
        <f>IF(scriv!Q412&lt;&gt;"",scriv!Q412,"")</f>
        <v/>
      </c>
      <c r="U450" s="81" t="str">
        <f>IF(scriv!R412&lt;&gt;"",scriv!R412,"")</f>
        <v/>
      </c>
      <c r="V450" s="81" t="str">
        <f>IF(scriv!S412&lt;&gt;"",scriv!S412,"")</f>
        <v/>
      </c>
      <c r="W450" s="81" t="str">
        <f>IF(scriv!T412&lt;&gt;"",scriv!T412,"")</f>
        <v/>
      </c>
      <c r="X450" s="81" t="str">
        <f>IF($E450="",
( IF(scriv!AD412&lt;&gt;"", LEFT( scriv!AD412, FIND(",",scriv!AD412)-1) &amp; "=" &amp; $AH450 &amp; RIGHT( scriv!AD412, LEN(scriv!AD412) + 1 - FIND(",",scriv!AD412)),
  IF($X$36&lt;&gt;"",LEFT( X$36, FIND(",",X$36)-1) &amp; "=" &amp; $AH450 &amp; RIGHT( X$36, LEN(X$36) + 1 - FIND(",",X$36)),""))),
IF(scriv!M412&lt;&gt;"", LEFT( scriv!M412, FIND(",",scriv!M412)-1) &amp; "=" &amp; $AH450 &amp; RIGHT( scriv!M412, LEN(scriv!M412) + 1 - FIND(",",scriv!M412)),
LEFT( X$37, FIND(",",X$37)-1) &amp; "=" &amp; $AH450 &amp; RIGHT( X$37, LEN(X$37) + 1 - FIND(",",X$37))))</f>
        <v>fadeOn=,0.6</v>
      </c>
      <c r="Y450" s="81" t="str">
        <f>IF($E450="",
( IF(scriv!AE412&lt;&gt;"", LEFT( scriv!AE412, FIND(",",scriv!AE412)-1) &amp; "=" &amp; $AH450 &amp; RIGHT( scriv!AE412, LEN(scriv!AE412) + 1 - FIND(",",scriv!AE412)),
  IF($Y$36&lt;&gt;"",LEFT( Y$36, FIND(",",Y$36)-1) &amp; "=" &amp; $AH450 &amp; RIGHT( Y$36, LEN(Y$36) + 1 - FIND(",",Y$36)),""))),
IF(scriv!N412&lt;&gt;"", LEFT( scriv!N412, FIND(",",scriv!N412)-1) &amp; "=" &amp; $AH450 &amp; RIGHT( scriv!N412, LEN(scriv!N412) + 1 - FIND(",",scriv!N412)),
LEFT( Y$37, FIND(",",Y$37)-1) &amp; "=" &amp; $AH450 &amp; RIGHT( Y$37, LEN(Y$37) + 1 - FIND(",",Y$37))))</f>
        <v>fadeOff=,0.6</v>
      </c>
      <c r="Z450" s="81" t="str">
        <f>IF($E450="",
( IF(scriv!AF412&lt;&gt;"", LEFT( scriv!AF412, FIND(",",scriv!AF412)-1) &amp; "=" &amp; $AH450 &amp; RIGHT( scriv!AF412, LEN(scriv!AF412) + 1 - FIND(",",scriv!AF412)),
  IF($Z$36&lt;&gt;"",LEFT( Z$36, FIND(",",Z$36)-1) &amp; "=" &amp; $AH450 &amp; RIGHT( Z$36, LEN(Z$36) + 1 - FIND(",",Z$36)),""))),
IF(scriv!O412&lt;&gt;"", LEFT( scriv!O412, FIND(",",scriv!O412)-1) &amp; "=" &amp; $AH450 &amp; RIGHT( scriv!O412, LEN(scriv!O412) + 1 - FIND(",",scriv!O412)),
LEFT( Z$37, FIND(",",Z$37)-1) &amp; "=" &amp; $AH450 &amp; RIGHT( Z$37, LEN(Z$37) + 1 - FIND(",",Z$37))))</f>
        <v>drawOpen=,1.2</v>
      </c>
      <c r="AA450" s="81" t="str">
        <f>IF($E450="",
( IF(scriv!AG412&lt;&gt;"", LEFT( scriv!AG412, FIND(",",scriv!AG412)-1) &amp; "=" &amp; $AH450 &amp; RIGHT( scriv!AG412, LEN(scriv!AG412) + 1 - FIND(",",scriv!AG412)),
  IF($AA$36&lt;&gt;"",LEFT( AA$36, FIND(",",AA$36)-1) &amp; "=" &amp; $AH450 &amp; RIGHT( AA$36, LEN(AA$36) + 1 - FIND(",",AA$36)),""))),
IF(scriv!P412&lt;&gt;"", LEFT( scriv!P412, FIND(",",scriv!P412)-1) &amp; "=" &amp; $AH450 &amp; RIGHT( scriv!P412, LEN(scriv!P412) + 1 - FIND(",",scriv!P412)),
LEFT( AA$37, FIND(",",AA$37)-1) &amp; "=" &amp; $AH450 &amp; RIGHT( AA$37, LEN(AA$37) + 1 - FIND(",",AA$37))))</f>
        <v>drawClose=,1.2</v>
      </c>
      <c r="AB450" s="167" t="str">
        <f t="shared" si="304"/>
        <v>noTitle</v>
      </c>
      <c r="AC450" s="167"/>
      <c r="AD450" s="45"/>
      <c r="AE450" s="168"/>
      <c r="AF450" s="169">
        <f>IF(D450="",scriv!B412,"")</f>
        <v>0</v>
      </c>
      <c r="AG450" s="170" t="str">
        <f t="shared" si="311"/>
        <v/>
      </c>
      <c r="AH450" s="169" t="str">
        <f t="shared" si="312"/>
        <v/>
      </c>
      <c r="AI450" s="169" t="str">
        <f t="shared" si="313"/>
        <v/>
      </c>
      <c r="AJ450" s="86">
        <f>ROUNDDOWN( (LEN(scriv!B412)+1) / 2, 0 )</f>
        <v>0</v>
      </c>
      <c r="AK450" s="82">
        <f t="shared" si="314"/>
        <v>0</v>
      </c>
      <c r="AL450" s="82" t="str">
        <f t="shared" si="315"/>
        <v>-</v>
      </c>
      <c r="AM450" s="82" t="str">
        <f t="shared" si="316"/>
        <v>-</v>
      </c>
      <c r="AN450" s="82" t="str">
        <f t="shared" si="317"/>
        <v>-</v>
      </c>
      <c r="AO450" s="82" t="str">
        <f t="shared" si="318"/>
        <v>-</v>
      </c>
      <c r="AP450" s="82" t="str">
        <f t="shared" si="319"/>
        <v>-</v>
      </c>
      <c r="AQ450" s="82" t="str">
        <f t="shared" si="320"/>
        <v>-</v>
      </c>
      <c r="AR450" s="82" t="str">
        <f t="shared" si="321"/>
        <v>-</v>
      </c>
      <c r="AT450" s="82">
        <f t="shared" si="322"/>
        <v>10</v>
      </c>
      <c r="AU450" s="82" t="str">
        <f ca="1">IF(    MAX(OFFSET(AL450,0,0,MATCH("-",AL450:AL$638,0))) = 0,"",
IFERROR(MAX(OFFSET(AL450,0,0,MATCH("-",AL450:AL$638,0))),""))</f>
        <v/>
      </c>
      <c r="AV450" s="82" t="str">
        <f ca="1">IF(    MAX(OFFSET(AM450,0,0,MATCH("-",AM450:AM$638,0))) = 0,"",
IFERROR(MAX(OFFSET(AM450,0,0,MATCH("-",AM450:AM$638,0))),""))</f>
        <v/>
      </c>
      <c r="AW450" s="82" t="str">
        <f ca="1">IF(    MAX(OFFSET(AN450,0,0,MATCH("-",AN450:AN$638,0))) = 0,"",
IFERROR(MAX(OFFSET(AN450,0,0,MATCH("-",AN450:AN$638,0))),""))</f>
        <v/>
      </c>
      <c r="AX450" s="82" t="str">
        <f ca="1">IF(    MAX(OFFSET(AO450,0,0,MATCH("-",AO450:AO$638,0))) = 0,"",
IFERROR(MAX(OFFSET(AO450,0,0,MATCH("-",AO450:AO$638,0))),""))</f>
        <v/>
      </c>
      <c r="AY450" s="82" t="str">
        <f ca="1">IF(    MAX(OFFSET(AP450,0,0,MATCH("-",AP450:AP$638,0))) = 0,"",
IFERROR(MAX(OFFSET(AP450,0,0,MATCH("-",AP450:AP$638,0))),""))</f>
        <v/>
      </c>
      <c r="AZ450" s="82" t="str">
        <f ca="1">IF(    MAX(OFFSET(AQ450,0,0,MATCH("-",AQ450:AQ$638,0))) = 0,"",
IFERROR(MAX(OFFSET(AQ450,0,0,MATCH("-",AQ450:AQ$638,0))),""))</f>
        <v/>
      </c>
      <c r="BA450" s="82" t="str">
        <f ca="1">IF(    MAX(OFFSET(AR450,0,0,MATCH("-",AR450:AR$638,0))) = 0,"",
IFERROR(MAX(OFFSET(AR450,0,0,MATCH("-",AR450:AR$638,0))),""))</f>
        <v/>
      </c>
      <c r="BB450" s="112">
        <f t="shared" ca="1" si="323"/>
        <v>-198</v>
      </c>
      <c r="BC450" s="111" t="str">
        <f t="shared" ca="1" si="324"/>
        <v>Radius</v>
      </c>
      <c r="BD450" s="112">
        <f t="shared" ca="1" si="325"/>
        <v>0</v>
      </c>
      <c r="BE450" s="111">
        <f t="shared" ca="1" si="326"/>
        <v>200</v>
      </c>
      <c r="BF450" s="113" t="e">
        <f t="shared" ca="1" si="327"/>
        <v>#VALUE!</v>
      </c>
      <c r="BG450" s="113" t="e">
        <f t="shared" ca="1" si="328"/>
        <v>#VALUE!</v>
      </c>
      <c r="BH450" s="112">
        <f t="shared" ca="1" si="329"/>
        <v>2000</v>
      </c>
      <c r="BI450" s="112">
        <f t="shared" ca="1" si="330"/>
        <v>200</v>
      </c>
      <c r="BJ450" s="157"/>
      <c r="BK450" s="157"/>
      <c r="BL450" s="158" t="str">
        <f>scriv!AI412</f>
        <v/>
      </c>
      <c r="BM450" s="157"/>
      <c r="BN450" s="157" t="str">
        <f t="shared" si="331"/>
        <v>node</v>
      </c>
      <c r="BO450" s="157"/>
      <c r="BP450" s="159">
        <f t="shared" ca="1" si="332"/>
        <v>0</v>
      </c>
      <c r="BQ450" s="159">
        <f t="shared" ca="1" si="333"/>
        <v>0</v>
      </c>
      <c r="BR450" s="159">
        <f t="shared" si="334"/>
        <v>1</v>
      </c>
      <c r="BS450" s="159" t="str">
        <f t="shared" si="335"/>
        <v>symbol</v>
      </c>
      <c r="BT450" s="157" t="str">
        <f ca="1">IF(scriv!V412&lt;&gt;"",scriv!V412,
IF(E450="",IFERROR(VLOOKUP(BL450,$AH$40:$BT$638,39,FALSE),$BT$36),
$BT$37))</f>
        <v>NodeSquare</v>
      </c>
      <c r="BU450" s="166">
        <f t="shared" ca="1" si="336"/>
        <v>2000</v>
      </c>
      <c r="BV450" s="166">
        <f t="shared" ca="1" si="337"/>
        <v>200</v>
      </c>
      <c r="BW450" s="166">
        <f t="shared" ca="1" si="338"/>
        <v>0</v>
      </c>
      <c r="BX450" s="166">
        <f t="shared" ca="1" si="339"/>
        <v>0</v>
      </c>
      <c r="BY450" s="180" t="str">
        <f t="shared" si="340"/>
        <v/>
      </c>
      <c r="BZ450" s="180" t="str">
        <f t="shared" si="341"/>
        <v/>
      </c>
      <c r="CA450" s="81" t="str">
        <f>IF(scriv!E412&lt;&gt;"",scriv!E412,"")</f>
        <v/>
      </c>
      <c r="CB450" s="82">
        <f t="shared" si="306"/>
        <v>0</v>
      </c>
      <c r="CC450" s="82">
        <f t="shared" si="342"/>
        <v>0</v>
      </c>
      <c r="CD450" s="82" t="str">
        <f t="shared" si="343"/>
        <v>-</v>
      </c>
      <c r="CE450" s="82" t="str">
        <f t="shared" si="344"/>
        <v>-</v>
      </c>
      <c r="CF450" s="82" t="str">
        <f t="shared" si="345"/>
        <v>-</v>
      </c>
      <c r="CG450" s="82" t="str">
        <f t="shared" si="346"/>
        <v>-</v>
      </c>
      <c r="CH450" s="82" t="str">
        <f t="shared" si="347"/>
        <v>-</v>
      </c>
      <c r="CI450" s="82" t="str">
        <f t="shared" si="348"/>
        <v>-</v>
      </c>
      <c r="CJ450" s="82" t="str">
        <f t="shared" si="349"/>
        <v>-</v>
      </c>
      <c r="CK450" s="82" t="str">
        <f t="shared" si="350"/>
        <v>-</v>
      </c>
    </row>
    <row r="451" spans="1:89" s="82" customFormat="1" ht="18" customHeight="1">
      <c r="A451" s="81" t="str">
        <f>scriv!AH413</f>
        <v/>
      </c>
      <c r="B451" s="81" t="str">
        <f>IF(scriv!D413&lt;&gt;"",scriv!D413,"")</f>
        <v/>
      </c>
      <c r="C451" s="81" t="str">
        <f>IF( scriv!AL413&lt;&gt;"", IF(D451&lt;&gt;"","connection ","")&amp;scriv!AL413,IF(D451&lt;&gt;"","connection",""))</f>
        <v/>
      </c>
      <c r="D451" s="82" t="str">
        <f>scriv!AJ413</f>
        <v/>
      </c>
      <c r="E451" s="82" t="str">
        <f>scriv!AK413</f>
        <v/>
      </c>
      <c r="F451" s="156">
        <f>ROW()</f>
        <v>451</v>
      </c>
      <c r="I451" s="81" t="str">
        <f>IF(scriv!AA413&lt;&gt;"",scriv!AA413,J451)</f>
        <v/>
      </c>
      <c r="J451" s="81" t="str">
        <f>IF(scriv!AB413&lt;&gt;"",scriv!AB413,"")</f>
        <v/>
      </c>
      <c r="K451" s="82" t="str">
        <f t="shared" si="307"/>
        <v>none</v>
      </c>
      <c r="L451" s="82" t="str">
        <f t="shared" si="308"/>
        <v>+++&amp;speakTT=</v>
      </c>
      <c r="M451" s="82" t="str">
        <f t="shared" si="305"/>
        <v>OpenClose</v>
      </c>
      <c r="N451" s="82" t="str">
        <f t="shared" si="309"/>
        <v/>
      </c>
      <c r="O451" s="119" t="str">
        <f t="shared" si="310"/>
        <v/>
      </c>
      <c r="P451" s="81" t="str">
        <f>IF(scriv!I413&lt;&gt;"",scriv!I413,"")</f>
        <v/>
      </c>
      <c r="Q451" s="81" t="str">
        <f>IF(scriv!J413&lt;&gt;"",scriv!J413,"")</f>
        <v/>
      </c>
      <c r="R451" s="81">
        <f>IF(scriv!K413&lt;&gt;"",scriv!K413,
IF(I451&lt;&gt;"",1,$R$36))</f>
        <v>0</v>
      </c>
      <c r="S451" s="81" t="str">
        <f>IF(scriv!L413&lt;&gt;"",scriv!L413,
IF(scriv!AB413&lt;&gt;"",$S$36,"none"))</f>
        <v>none</v>
      </c>
      <c r="T451" s="81" t="str">
        <f>IF(scriv!Q413&lt;&gt;"",scriv!Q413,"")</f>
        <v/>
      </c>
      <c r="U451" s="81" t="str">
        <f>IF(scriv!R413&lt;&gt;"",scriv!R413,"")</f>
        <v/>
      </c>
      <c r="V451" s="81" t="str">
        <f>IF(scriv!S413&lt;&gt;"",scriv!S413,"")</f>
        <v/>
      </c>
      <c r="W451" s="81" t="str">
        <f>IF(scriv!T413&lt;&gt;"",scriv!T413,"")</f>
        <v/>
      </c>
      <c r="X451" s="81" t="str">
        <f>IF($E451="",
( IF(scriv!AD413&lt;&gt;"", LEFT( scriv!AD413, FIND(",",scriv!AD413)-1) &amp; "=" &amp; $AH451 &amp; RIGHT( scriv!AD413, LEN(scriv!AD413) + 1 - FIND(",",scriv!AD413)),
  IF($X$36&lt;&gt;"",LEFT( X$36, FIND(",",X$36)-1) &amp; "=" &amp; $AH451 &amp; RIGHT( X$36, LEN(X$36) + 1 - FIND(",",X$36)),""))),
IF(scriv!M413&lt;&gt;"", LEFT( scriv!M413, FIND(",",scriv!M413)-1) &amp; "=" &amp; $AH451 &amp; RIGHT( scriv!M413, LEN(scriv!M413) + 1 - FIND(",",scriv!M413)),
LEFT( X$37, FIND(",",X$37)-1) &amp; "=" &amp; $AH451 &amp; RIGHT( X$37, LEN(X$37) + 1 - FIND(",",X$37))))</f>
        <v>fadeOn=,0.6</v>
      </c>
      <c r="Y451" s="81" t="str">
        <f>IF($E451="",
( IF(scriv!AE413&lt;&gt;"", LEFT( scriv!AE413, FIND(",",scriv!AE413)-1) &amp; "=" &amp; $AH451 &amp; RIGHT( scriv!AE413, LEN(scriv!AE413) + 1 - FIND(",",scriv!AE413)),
  IF($Y$36&lt;&gt;"",LEFT( Y$36, FIND(",",Y$36)-1) &amp; "=" &amp; $AH451 &amp; RIGHT( Y$36, LEN(Y$36) + 1 - FIND(",",Y$36)),""))),
IF(scriv!N413&lt;&gt;"", LEFT( scriv!N413, FIND(",",scriv!N413)-1) &amp; "=" &amp; $AH451 &amp; RIGHT( scriv!N413, LEN(scriv!N413) + 1 - FIND(",",scriv!N413)),
LEFT( Y$37, FIND(",",Y$37)-1) &amp; "=" &amp; $AH451 &amp; RIGHT( Y$37, LEN(Y$37) + 1 - FIND(",",Y$37))))</f>
        <v>fadeOff=,0.6</v>
      </c>
      <c r="Z451" s="81" t="str">
        <f>IF($E451="",
( IF(scriv!AF413&lt;&gt;"", LEFT( scriv!AF413, FIND(",",scriv!AF413)-1) &amp; "=" &amp; $AH451 &amp; RIGHT( scriv!AF413, LEN(scriv!AF413) + 1 - FIND(",",scriv!AF413)),
  IF($Z$36&lt;&gt;"",LEFT( Z$36, FIND(",",Z$36)-1) &amp; "=" &amp; $AH451 &amp; RIGHT( Z$36, LEN(Z$36) + 1 - FIND(",",Z$36)),""))),
IF(scriv!O413&lt;&gt;"", LEFT( scriv!O413, FIND(",",scriv!O413)-1) &amp; "=" &amp; $AH451 &amp; RIGHT( scriv!O413, LEN(scriv!O413) + 1 - FIND(",",scriv!O413)),
LEFT( Z$37, FIND(",",Z$37)-1) &amp; "=" &amp; $AH451 &amp; RIGHT( Z$37, LEN(Z$37) + 1 - FIND(",",Z$37))))</f>
        <v>drawOpen=,1.2</v>
      </c>
      <c r="AA451" s="81" t="str">
        <f>IF($E451="",
( IF(scriv!AG413&lt;&gt;"", LEFT( scriv!AG413, FIND(",",scriv!AG413)-1) &amp; "=" &amp; $AH451 &amp; RIGHT( scriv!AG413, LEN(scriv!AG413) + 1 - FIND(",",scriv!AG413)),
  IF($AA$36&lt;&gt;"",LEFT( AA$36, FIND(",",AA$36)-1) &amp; "=" &amp; $AH451 &amp; RIGHT( AA$36, LEN(AA$36) + 1 - FIND(",",AA$36)),""))),
IF(scriv!P413&lt;&gt;"", LEFT( scriv!P413, FIND(",",scriv!P413)-1) &amp; "=" &amp; $AH451 &amp; RIGHT( scriv!P413, LEN(scriv!P413) + 1 - FIND(",",scriv!P413)),
LEFT( AA$37, FIND(",",AA$37)-1) &amp; "=" &amp; $AH451 &amp; RIGHT( AA$37, LEN(AA$37) + 1 - FIND(",",AA$37))))</f>
        <v>drawClose=,1.2</v>
      </c>
      <c r="AB451" s="167" t="str">
        <f t="shared" si="304"/>
        <v>noTitle</v>
      </c>
      <c r="AC451" s="167"/>
      <c r="AD451" s="45"/>
      <c r="AE451" s="168"/>
      <c r="AF451" s="169">
        <f>IF(D451="",scriv!B413,"")</f>
        <v>0</v>
      </c>
      <c r="AG451" s="170" t="str">
        <f t="shared" si="311"/>
        <v/>
      </c>
      <c r="AH451" s="169" t="str">
        <f t="shared" si="312"/>
        <v/>
      </c>
      <c r="AI451" s="169" t="str">
        <f t="shared" si="313"/>
        <v/>
      </c>
      <c r="AJ451" s="86">
        <f>ROUNDDOWN( (LEN(scriv!B413)+1) / 2, 0 )</f>
        <v>0</v>
      </c>
      <c r="AK451" s="82">
        <f t="shared" si="314"/>
        <v>0</v>
      </c>
      <c r="AL451" s="82" t="str">
        <f t="shared" si="315"/>
        <v>-</v>
      </c>
      <c r="AM451" s="82" t="str">
        <f t="shared" si="316"/>
        <v>-</v>
      </c>
      <c r="AN451" s="82" t="str">
        <f t="shared" si="317"/>
        <v>-</v>
      </c>
      <c r="AO451" s="82" t="str">
        <f t="shared" si="318"/>
        <v>-</v>
      </c>
      <c r="AP451" s="82" t="str">
        <f t="shared" si="319"/>
        <v>-</v>
      </c>
      <c r="AQ451" s="82" t="str">
        <f t="shared" si="320"/>
        <v>-</v>
      </c>
      <c r="AR451" s="82" t="str">
        <f t="shared" si="321"/>
        <v>-</v>
      </c>
      <c r="AT451" s="82">
        <f t="shared" si="322"/>
        <v>10</v>
      </c>
      <c r="AU451" s="82" t="str">
        <f ca="1">IF(    MAX(OFFSET(AL451,0,0,MATCH("-",AL451:AL$638,0))) = 0,"",
IFERROR(MAX(OFFSET(AL451,0,0,MATCH("-",AL451:AL$638,0))),""))</f>
        <v/>
      </c>
      <c r="AV451" s="82" t="str">
        <f ca="1">IF(    MAX(OFFSET(AM451,0,0,MATCH("-",AM451:AM$638,0))) = 0,"",
IFERROR(MAX(OFFSET(AM451,0,0,MATCH("-",AM451:AM$638,0))),""))</f>
        <v/>
      </c>
      <c r="AW451" s="82" t="str">
        <f ca="1">IF(    MAX(OFFSET(AN451,0,0,MATCH("-",AN451:AN$638,0))) = 0,"",
IFERROR(MAX(OFFSET(AN451,0,0,MATCH("-",AN451:AN$638,0))),""))</f>
        <v/>
      </c>
      <c r="AX451" s="82" t="str">
        <f ca="1">IF(    MAX(OFFSET(AO451,0,0,MATCH("-",AO451:AO$638,0))) = 0,"",
IFERROR(MAX(OFFSET(AO451,0,0,MATCH("-",AO451:AO$638,0))),""))</f>
        <v/>
      </c>
      <c r="AY451" s="82" t="str">
        <f ca="1">IF(    MAX(OFFSET(AP451,0,0,MATCH("-",AP451:AP$638,0))) = 0,"",
IFERROR(MAX(OFFSET(AP451,0,0,MATCH("-",AP451:AP$638,0))),""))</f>
        <v/>
      </c>
      <c r="AZ451" s="82" t="str">
        <f ca="1">IF(    MAX(OFFSET(AQ451,0,0,MATCH("-",AQ451:AQ$638,0))) = 0,"",
IFERROR(MAX(OFFSET(AQ451,0,0,MATCH("-",AQ451:AQ$638,0))),""))</f>
        <v/>
      </c>
      <c r="BA451" s="82" t="str">
        <f ca="1">IF(    MAX(OFFSET(AR451,0,0,MATCH("-",AR451:AR$638,0))) = 0,"",
IFERROR(MAX(OFFSET(AR451,0,0,MATCH("-",AR451:AR$638,0))),""))</f>
        <v/>
      </c>
      <c r="BB451" s="112">
        <f t="shared" ca="1" si="323"/>
        <v>-198</v>
      </c>
      <c r="BC451" s="111" t="str">
        <f t="shared" ca="1" si="324"/>
        <v>Radius</v>
      </c>
      <c r="BD451" s="112">
        <f t="shared" ca="1" si="325"/>
        <v>0</v>
      </c>
      <c r="BE451" s="111">
        <f t="shared" ca="1" si="326"/>
        <v>200</v>
      </c>
      <c r="BF451" s="113" t="e">
        <f t="shared" ca="1" si="327"/>
        <v>#VALUE!</v>
      </c>
      <c r="BG451" s="113" t="e">
        <f t="shared" ca="1" si="328"/>
        <v>#VALUE!</v>
      </c>
      <c r="BH451" s="112">
        <f t="shared" ca="1" si="329"/>
        <v>2000</v>
      </c>
      <c r="BI451" s="112">
        <f t="shared" ca="1" si="330"/>
        <v>200</v>
      </c>
      <c r="BJ451" s="157"/>
      <c r="BK451" s="157"/>
      <c r="BL451" s="158" t="str">
        <f>scriv!AI413</f>
        <v/>
      </c>
      <c r="BM451" s="157"/>
      <c r="BN451" s="157" t="str">
        <f t="shared" si="331"/>
        <v>node</v>
      </c>
      <c r="BO451" s="157"/>
      <c r="BP451" s="159">
        <f t="shared" ca="1" si="332"/>
        <v>0</v>
      </c>
      <c r="BQ451" s="159">
        <f t="shared" ca="1" si="333"/>
        <v>0</v>
      </c>
      <c r="BR451" s="159">
        <f t="shared" si="334"/>
        <v>1</v>
      </c>
      <c r="BS451" s="159" t="str">
        <f t="shared" si="335"/>
        <v>symbol</v>
      </c>
      <c r="BT451" s="157" t="str">
        <f ca="1">IF(scriv!V413&lt;&gt;"",scriv!V413,
IF(E451="",IFERROR(VLOOKUP(BL451,$AH$40:$BT$638,39,FALSE),$BT$36),
$BT$37))</f>
        <v>NodeSquare</v>
      </c>
      <c r="BU451" s="166">
        <f t="shared" ca="1" si="336"/>
        <v>2000</v>
      </c>
      <c r="BV451" s="166">
        <f t="shared" ca="1" si="337"/>
        <v>200</v>
      </c>
      <c r="BW451" s="166">
        <f t="shared" ca="1" si="338"/>
        <v>0</v>
      </c>
      <c r="BX451" s="166">
        <f t="shared" ca="1" si="339"/>
        <v>0</v>
      </c>
      <c r="BY451" s="180" t="str">
        <f t="shared" si="340"/>
        <v/>
      </c>
      <c r="BZ451" s="180" t="str">
        <f t="shared" si="341"/>
        <v/>
      </c>
      <c r="CA451" s="81" t="str">
        <f>IF(scriv!E413&lt;&gt;"",scriv!E413,"")</f>
        <v/>
      </c>
      <c r="CB451" s="82">
        <f t="shared" si="306"/>
        <v>0</v>
      </c>
      <c r="CC451" s="82">
        <f t="shared" si="342"/>
        <v>0</v>
      </c>
      <c r="CD451" s="82" t="str">
        <f t="shared" si="343"/>
        <v>-</v>
      </c>
      <c r="CE451" s="82" t="str">
        <f t="shared" si="344"/>
        <v>-</v>
      </c>
      <c r="CF451" s="82" t="str">
        <f t="shared" si="345"/>
        <v>-</v>
      </c>
      <c r="CG451" s="82" t="str">
        <f t="shared" si="346"/>
        <v>-</v>
      </c>
      <c r="CH451" s="82" t="str">
        <f t="shared" si="347"/>
        <v>-</v>
      </c>
      <c r="CI451" s="82" t="str">
        <f t="shared" si="348"/>
        <v>-</v>
      </c>
      <c r="CJ451" s="82" t="str">
        <f t="shared" si="349"/>
        <v>-</v>
      </c>
      <c r="CK451" s="82" t="str">
        <f t="shared" si="350"/>
        <v>-</v>
      </c>
    </row>
    <row r="452" spans="1:89" s="82" customFormat="1" ht="18" customHeight="1">
      <c r="A452" s="81" t="str">
        <f>scriv!AH414</f>
        <v/>
      </c>
      <c r="B452" s="81" t="str">
        <f>IF(scriv!D414&lt;&gt;"",scriv!D414,"")</f>
        <v/>
      </c>
      <c r="C452" s="81" t="str">
        <f>IF( scriv!AL414&lt;&gt;"", IF(D452&lt;&gt;"","connection ","")&amp;scriv!AL414,IF(D452&lt;&gt;"","connection",""))</f>
        <v/>
      </c>
      <c r="D452" s="82" t="str">
        <f>scriv!AJ414</f>
        <v/>
      </c>
      <c r="E452" s="82" t="str">
        <f>scriv!AK414</f>
        <v/>
      </c>
      <c r="F452" s="156">
        <f>ROW()</f>
        <v>452</v>
      </c>
      <c r="I452" s="81" t="str">
        <f>IF(scriv!AA414&lt;&gt;"",scriv!AA414,J452)</f>
        <v/>
      </c>
      <c r="J452" s="81" t="str">
        <f>IF(scriv!AB414&lt;&gt;"",scriv!AB414,"")</f>
        <v/>
      </c>
      <c r="K452" s="82" t="str">
        <f t="shared" si="307"/>
        <v>none</v>
      </c>
      <c r="L452" s="82" t="str">
        <f t="shared" si="308"/>
        <v>+++&amp;speakTT=</v>
      </c>
      <c r="M452" s="82" t="str">
        <f t="shared" si="305"/>
        <v>OpenClose</v>
      </c>
      <c r="N452" s="82" t="str">
        <f t="shared" si="309"/>
        <v/>
      </c>
      <c r="O452" s="119" t="str">
        <f t="shared" si="310"/>
        <v/>
      </c>
      <c r="P452" s="81" t="str">
        <f>IF(scriv!I414&lt;&gt;"",scriv!I414,"")</f>
        <v/>
      </c>
      <c r="Q452" s="81" t="str">
        <f>IF(scriv!J414&lt;&gt;"",scriv!J414,"")</f>
        <v/>
      </c>
      <c r="R452" s="81">
        <f>IF(scriv!K414&lt;&gt;"",scriv!K414,
IF(I452&lt;&gt;"",1,$R$36))</f>
        <v>0</v>
      </c>
      <c r="S452" s="81" t="str">
        <f>IF(scriv!L414&lt;&gt;"",scriv!L414,
IF(scriv!AB414&lt;&gt;"",$S$36,"none"))</f>
        <v>none</v>
      </c>
      <c r="T452" s="81" t="str">
        <f>IF(scriv!Q414&lt;&gt;"",scriv!Q414,"")</f>
        <v/>
      </c>
      <c r="U452" s="81" t="str">
        <f>IF(scriv!R414&lt;&gt;"",scriv!R414,"")</f>
        <v/>
      </c>
      <c r="V452" s="81" t="str">
        <f>IF(scriv!S414&lt;&gt;"",scriv!S414,"")</f>
        <v/>
      </c>
      <c r="W452" s="81" t="str">
        <f>IF(scriv!T414&lt;&gt;"",scriv!T414,"")</f>
        <v/>
      </c>
      <c r="X452" s="81" t="str">
        <f>IF($E452="",
( IF(scriv!AD414&lt;&gt;"", LEFT( scriv!AD414, FIND(",",scriv!AD414)-1) &amp; "=" &amp; $AH452 &amp; RIGHT( scriv!AD414, LEN(scriv!AD414) + 1 - FIND(",",scriv!AD414)),
  IF($X$36&lt;&gt;"",LEFT( X$36, FIND(",",X$36)-1) &amp; "=" &amp; $AH452 &amp; RIGHT( X$36, LEN(X$36) + 1 - FIND(",",X$36)),""))),
IF(scriv!M414&lt;&gt;"", LEFT( scriv!M414, FIND(",",scriv!M414)-1) &amp; "=" &amp; $AH452 &amp; RIGHT( scriv!M414, LEN(scriv!M414) + 1 - FIND(",",scriv!M414)),
LEFT( X$37, FIND(",",X$37)-1) &amp; "=" &amp; $AH452 &amp; RIGHT( X$37, LEN(X$37) + 1 - FIND(",",X$37))))</f>
        <v>fadeOn=,0.6</v>
      </c>
      <c r="Y452" s="81" t="str">
        <f>IF($E452="",
( IF(scriv!AE414&lt;&gt;"", LEFT( scriv!AE414, FIND(",",scriv!AE414)-1) &amp; "=" &amp; $AH452 &amp; RIGHT( scriv!AE414, LEN(scriv!AE414) + 1 - FIND(",",scriv!AE414)),
  IF($Y$36&lt;&gt;"",LEFT( Y$36, FIND(",",Y$36)-1) &amp; "=" &amp; $AH452 &amp; RIGHT( Y$36, LEN(Y$36) + 1 - FIND(",",Y$36)),""))),
IF(scriv!N414&lt;&gt;"", LEFT( scriv!N414, FIND(",",scriv!N414)-1) &amp; "=" &amp; $AH452 &amp; RIGHT( scriv!N414, LEN(scriv!N414) + 1 - FIND(",",scriv!N414)),
LEFT( Y$37, FIND(",",Y$37)-1) &amp; "=" &amp; $AH452 &amp; RIGHT( Y$37, LEN(Y$37) + 1 - FIND(",",Y$37))))</f>
        <v>fadeOff=,0.6</v>
      </c>
      <c r="Z452" s="81" t="str">
        <f>IF($E452="",
( IF(scriv!AF414&lt;&gt;"", LEFT( scriv!AF414, FIND(",",scriv!AF414)-1) &amp; "=" &amp; $AH452 &amp; RIGHT( scriv!AF414, LEN(scriv!AF414) + 1 - FIND(",",scriv!AF414)),
  IF($Z$36&lt;&gt;"",LEFT( Z$36, FIND(",",Z$36)-1) &amp; "=" &amp; $AH452 &amp; RIGHT( Z$36, LEN(Z$36) + 1 - FIND(",",Z$36)),""))),
IF(scriv!O414&lt;&gt;"", LEFT( scriv!O414, FIND(",",scriv!O414)-1) &amp; "=" &amp; $AH452 &amp; RIGHT( scriv!O414, LEN(scriv!O414) + 1 - FIND(",",scriv!O414)),
LEFT( Z$37, FIND(",",Z$37)-1) &amp; "=" &amp; $AH452 &amp; RIGHT( Z$37, LEN(Z$37) + 1 - FIND(",",Z$37))))</f>
        <v>drawOpen=,1.2</v>
      </c>
      <c r="AA452" s="81" t="str">
        <f>IF($E452="",
( IF(scriv!AG414&lt;&gt;"", LEFT( scriv!AG414, FIND(",",scriv!AG414)-1) &amp; "=" &amp; $AH452 &amp; RIGHT( scriv!AG414, LEN(scriv!AG414) + 1 - FIND(",",scriv!AG414)),
  IF($AA$36&lt;&gt;"",LEFT( AA$36, FIND(",",AA$36)-1) &amp; "=" &amp; $AH452 &amp; RIGHT( AA$36, LEN(AA$36) + 1 - FIND(",",AA$36)),""))),
IF(scriv!P414&lt;&gt;"", LEFT( scriv!P414, FIND(",",scriv!P414)-1) &amp; "=" &amp; $AH452 &amp; RIGHT( scriv!P414, LEN(scriv!P414) + 1 - FIND(",",scriv!P414)),
LEFT( AA$37, FIND(",",AA$37)-1) &amp; "=" &amp; $AH452 &amp; RIGHT( AA$37, LEN(AA$37) + 1 - FIND(",",AA$37))))</f>
        <v>drawClose=,1.2</v>
      </c>
      <c r="AB452" s="167" t="str">
        <f t="shared" si="304"/>
        <v>noTitle</v>
      </c>
      <c r="AC452" s="167"/>
      <c r="AD452" s="45"/>
      <c r="AE452" s="168"/>
      <c r="AF452" s="169">
        <f>IF(D452="",scriv!B414,"")</f>
        <v>0</v>
      </c>
      <c r="AG452" s="170" t="str">
        <f t="shared" si="311"/>
        <v/>
      </c>
      <c r="AH452" s="169" t="str">
        <f t="shared" si="312"/>
        <v/>
      </c>
      <c r="AI452" s="169" t="str">
        <f t="shared" si="313"/>
        <v/>
      </c>
      <c r="AJ452" s="86">
        <f>ROUNDDOWN( (LEN(scriv!B414)+1) / 2, 0 )</f>
        <v>0</v>
      </c>
      <c r="AK452" s="82">
        <f t="shared" si="314"/>
        <v>0</v>
      </c>
      <c r="AL452" s="82" t="str">
        <f t="shared" si="315"/>
        <v>-</v>
      </c>
      <c r="AM452" s="82" t="str">
        <f t="shared" si="316"/>
        <v>-</v>
      </c>
      <c r="AN452" s="82" t="str">
        <f t="shared" si="317"/>
        <v>-</v>
      </c>
      <c r="AO452" s="82" t="str">
        <f t="shared" si="318"/>
        <v>-</v>
      </c>
      <c r="AP452" s="82" t="str">
        <f t="shared" si="319"/>
        <v>-</v>
      </c>
      <c r="AQ452" s="82" t="str">
        <f t="shared" si="320"/>
        <v>-</v>
      </c>
      <c r="AR452" s="82" t="str">
        <f t="shared" si="321"/>
        <v>-</v>
      </c>
      <c r="AT452" s="82">
        <f t="shared" si="322"/>
        <v>10</v>
      </c>
      <c r="AU452" s="82" t="str">
        <f ca="1">IF(    MAX(OFFSET(AL452,0,0,MATCH("-",AL452:AL$638,0))) = 0,"",
IFERROR(MAX(OFFSET(AL452,0,0,MATCH("-",AL452:AL$638,0))),""))</f>
        <v/>
      </c>
      <c r="AV452" s="82" t="str">
        <f ca="1">IF(    MAX(OFFSET(AM452,0,0,MATCH("-",AM452:AM$638,0))) = 0,"",
IFERROR(MAX(OFFSET(AM452,0,0,MATCH("-",AM452:AM$638,0))),""))</f>
        <v/>
      </c>
      <c r="AW452" s="82" t="str">
        <f ca="1">IF(    MAX(OFFSET(AN452,0,0,MATCH("-",AN452:AN$638,0))) = 0,"",
IFERROR(MAX(OFFSET(AN452,0,0,MATCH("-",AN452:AN$638,0))),""))</f>
        <v/>
      </c>
      <c r="AX452" s="82" t="str">
        <f ca="1">IF(    MAX(OFFSET(AO452,0,0,MATCH("-",AO452:AO$638,0))) = 0,"",
IFERROR(MAX(OFFSET(AO452,0,0,MATCH("-",AO452:AO$638,0))),""))</f>
        <v/>
      </c>
      <c r="AY452" s="82" t="str">
        <f ca="1">IF(    MAX(OFFSET(AP452,0,0,MATCH("-",AP452:AP$638,0))) = 0,"",
IFERROR(MAX(OFFSET(AP452,0,0,MATCH("-",AP452:AP$638,0))),""))</f>
        <v/>
      </c>
      <c r="AZ452" s="82" t="str">
        <f ca="1">IF(    MAX(OFFSET(AQ452,0,0,MATCH("-",AQ452:AQ$638,0))) = 0,"",
IFERROR(MAX(OFFSET(AQ452,0,0,MATCH("-",AQ452:AQ$638,0))),""))</f>
        <v/>
      </c>
      <c r="BA452" s="82" t="str">
        <f ca="1">IF(    MAX(OFFSET(AR452,0,0,MATCH("-",AR452:AR$638,0))) = 0,"",
IFERROR(MAX(OFFSET(AR452,0,0,MATCH("-",AR452:AR$638,0))),""))</f>
        <v/>
      </c>
      <c r="BB452" s="112">
        <f t="shared" ca="1" si="323"/>
        <v>-198</v>
      </c>
      <c r="BC452" s="111" t="str">
        <f t="shared" ca="1" si="324"/>
        <v>Radius</v>
      </c>
      <c r="BD452" s="112">
        <f t="shared" ca="1" si="325"/>
        <v>0</v>
      </c>
      <c r="BE452" s="111">
        <f t="shared" ca="1" si="326"/>
        <v>200</v>
      </c>
      <c r="BF452" s="113" t="e">
        <f t="shared" ca="1" si="327"/>
        <v>#VALUE!</v>
      </c>
      <c r="BG452" s="113" t="e">
        <f t="shared" ca="1" si="328"/>
        <v>#VALUE!</v>
      </c>
      <c r="BH452" s="112">
        <f t="shared" ca="1" si="329"/>
        <v>2000</v>
      </c>
      <c r="BI452" s="112">
        <f t="shared" ca="1" si="330"/>
        <v>200</v>
      </c>
      <c r="BJ452" s="157"/>
      <c r="BK452" s="157"/>
      <c r="BL452" s="158" t="str">
        <f>scriv!AI414</f>
        <v/>
      </c>
      <c r="BM452" s="157"/>
      <c r="BN452" s="157" t="str">
        <f t="shared" si="331"/>
        <v>node</v>
      </c>
      <c r="BO452" s="157"/>
      <c r="BP452" s="159">
        <f t="shared" ca="1" si="332"/>
        <v>0</v>
      </c>
      <c r="BQ452" s="159">
        <f t="shared" ca="1" si="333"/>
        <v>0</v>
      </c>
      <c r="BR452" s="159">
        <f t="shared" si="334"/>
        <v>1</v>
      </c>
      <c r="BS452" s="159" t="str">
        <f t="shared" si="335"/>
        <v>symbol</v>
      </c>
      <c r="BT452" s="157" t="str">
        <f ca="1">IF(scriv!V414&lt;&gt;"",scriv!V414,
IF(E452="",IFERROR(VLOOKUP(BL452,$AH$40:$BT$638,39,FALSE),$BT$36),
$BT$37))</f>
        <v>NodeSquare</v>
      </c>
      <c r="BU452" s="166">
        <f t="shared" ca="1" si="336"/>
        <v>2000</v>
      </c>
      <c r="BV452" s="166">
        <f t="shared" ca="1" si="337"/>
        <v>200</v>
      </c>
      <c r="BW452" s="166">
        <f t="shared" ca="1" si="338"/>
        <v>0</v>
      </c>
      <c r="BX452" s="166">
        <f t="shared" ca="1" si="339"/>
        <v>0</v>
      </c>
      <c r="BY452" s="180" t="str">
        <f t="shared" si="340"/>
        <v/>
      </c>
      <c r="BZ452" s="180" t="str">
        <f t="shared" si="341"/>
        <v/>
      </c>
      <c r="CA452" s="81" t="str">
        <f>IF(scriv!E414&lt;&gt;"",scriv!E414,"")</f>
        <v/>
      </c>
      <c r="CB452" s="82">
        <f t="shared" si="306"/>
        <v>0</v>
      </c>
      <c r="CC452" s="82">
        <f t="shared" si="342"/>
        <v>0</v>
      </c>
      <c r="CD452" s="82" t="str">
        <f t="shared" si="343"/>
        <v>-</v>
      </c>
      <c r="CE452" s="82" t="str">
        <f t="shared" si="344"/>
        <v>-</v>
      </c>
      <c r="CF452" s="82" t="str">
        <f t="shared" si="345"/>
        <v>-</v>
      </c>
      <c r="CG452" s="82" t="str">
        <f t="shared" si="346"/>
        <v>-</v>
      </c>
      <c r="CH452" s="82" t="str">
        <f t="shared" si="347"/>
        <v>-</v>
      </c>
      <c r="CI452" s="82" t="str">
        <f t="shared" si="348"/>
        <v>-</v>
      </c>
      <c r="CJ452" s="82" t="str">
        <f t="shared" si="349"/>
        <v>-</v>
      </c>
      <c r="CK452" s="82" t="str">
        <f t="shared" si="350"/>
        <v>-</v>
      </c>
    </row>
    <row r="453" spans="1:89" s="82" customFormat="1" ht="18" customHeight="1">
      <c r="A453" s="81" t="str">
        <f>scriv!AH415</f>
        <v/>
      </c>
      <c r="B453" s="81" t="str">
        <f>IF(scriv!D415&lt;&gt;"",scriv!D415,"")</f>
        <v/>
      </c>
      <c r="C453" s="81" t="str">
        <f>IF( scriv!AL415&lt;&gt;"", IF(D453&lt;&gt;"","connection ","")&amp;scriv!AL415,IF(D453&lt;&gt;"","connection",""))</f>
        <v/>
      </c>
      <c r="D453" s="82" t="str">
        <f>scriv!AJ415</f>
        <v/>
      </c>
      <c r="E453" s="82" t="str">
        <f>scriv!AK415</f>
        <v/>
      </c>
      <c r="F453" s="156">
        <f>ROW()</f>
        <v>453</v>
      </c>
      <c r="I453" s="81" t="str">
        <f>IF(scriv!AA415&lt;&gt;"",scriv!AA415,J453)</f>
        <v/>
      </c>
      <c r="J453" s="81" t="str">
        <f>IF(scriv!AB415&lt;&gt;"",scriv!AB415,"")</f>
        <v/>
      </c>
      <c r="K453" s="82" t="str">
        <f t="shared" si="307"/>
        <v>none</v>
      </c>
      <c r="L453" s="82" t="str">
        <f t="shared" si="308"/>
        <v>+++&amp;speakTT=</v>
      </c>
      <c r="M453" s="82" t="str">
        <f t="shared" si="305"/>
        <v>OpenClose</v>
      </c>
      <c r="N453" s="82" t="str">
        <f t="shared" si="309"/>
        <v/>
      </c>
      <c r="O453" s="119" t="str">
        <f t="shared" si="310"/>
        <v/>
      </c>
      <c r="P453" s="81" t="str">
        <f>IF(scriv!I415&lt;&gt;"",scriv!I415,"")</f>
        <v/>
      </c>
      <c r="Q453" s="81" t="str">
        <f>IF(scriv!J415&lt;&gt;"",scriv!J415,"")</f>
        <v/>
      </c>
      <c r="R453" s="81">
        <f>IF(scriv!K415&lt;&gt;"",scriv!K415,
IF(I453&lt;&gt;"",1,$R$36))</f>
        <v>0</v>
      </c>
      <c r="S453" s="81" t="str">
        <f>IF(scriv!L415&lt;&gt;"",scriv!L415,
IF(scriv!AB415&lt;&gt;"",$S$36,"none"))</f>
        <v>none</v>
      </c>
      <c r="T453" s="81" t="str">
        <f>IF(scriv!Q415&lt;&gt;"",scriv!Q415,"")</f>
        <v/>
      </c>
      <c r="U453" s="81" t="str">
        <f>IF(scriv!R415&lt;&gt;"",scriv!R415,"")</f>
        <v/>
      </c>
      <c r="V453" s="81" t="str">
        <f>IF(scriv!S415&lt;&gt;"",scriv!S415,"")</f>
        <v/>
      </c>
      <c r="W453" s="81" t="str">
        <f>IF(scriv!T415&lt;&gt;"",scriv!T415,"")</f>
        <v/>
      </c>
      <c r="X453" s="81" t="str">
        <f>IF($E453="",
( IF(scriv!AD415&lt;&gt;"", LEFT( scriv!AD415, FIND(",",scriv!AD415)-1) &amp; "=" &amp; $AH453 &amp; RIGHT( scriv!AD415, LEN(scriv!AD415) + 1 - FIND(",",scriv!AD415)),
  IF($X$36&lt;&gt;"",LEFT( X$36, FIND(",",X$36)-1) &amp; "=" &amp; $AH453 &amp; RIGHT( X$36, LEN(X$36) + 1 - FIND(",",X$36)),""))),
IF(scriv!M415&lt;&gt;"", LEFT( scriv!M415, FIND(",",scriv!M415)-1) &amp; "=" &amp; $AH453 &amp; RIGHT( scriv!M415, LEN(scriv!M415) + 1 - FIND(",",scriv!M415)),
LEFT( X$37, FIND(",",X$37)-1) &amp; "=" &amp; $AH453 &amp; RIGHT( X$37, LEN(X$37) + 1 - FIND(",",X$37))))</f>
        <v>fadeOn=,0.6</v>
      </c>
      <c r="Y453" s="81" t="str">
        <f>IF($E453="",
( IF(scriv!AE415&lt;&gt;"", LEFT( scriv!AE415, FIND(",",scriv!AE415)-1) &amp; "=" &amp; $AH453 &amp; RIGHT( scriv!AE415, LEN(scriv!AE415) + 1 - FIND(",",scriv!AE415)),
  IF($Y$36&lt;&gt;"",LEFT( Y$36, FIND(",",Y$36)-1) &amp; "=" &amp; $AH453 &amp; RIGHT( Y$36, LEN(Y$36) + 1 - FIND(",",Y$36)),""))),
IF(scriv!N415&lt;&gt;"", LEFT( scriv!N415, FIND(",",scriv!N415)-1) &amp; "=" &amp; $AH453 &amp; RIGHT( scriv!N415, LEN(scriv!N415) + 1 - FIND(",",scriv!N415)),
LEFT( Y$37, FIND(",",Y$37)-1) &amp; "=" &amp; $AH453 &amp; RIGHT( Y$37, LEN(Y$37) + 1 - FIND(",",Y$37))))</f>
        <v>fadeOff=,0.6</v>
      </c>
      <c r="Z453" s="81" t="str">
        <f>IF($E453="",
( IF(scriv!AF415&lt;&gt;"", LEFT( scriv!AF415, FIND(",",scriv!AF415)-1) &amp; "=" &amp; $AH453 &amp; RIGHT( scriv!AF415, LEN(scriv!AF415) + 1 - FIND(",",scriv!AF415)),
  IF($Z$36&lt;&gt;"",LEFT( Z$36, FIND(",",Z$36)-1) &amp; "=" &amp; $AH453 &amp; RIGHT( Z$36, LEN(Z$36) + 1 - FIND(",",Z$36)),""))),
IF(scriv!O415&lt;&gt;"", LEFT( scriv!O415, FIND(",",scriv!O415)-1) &amp; "=" &amp; $AH453 &amp; RIGHT( scriv!O415, LEN(scriv!O415) + 1 - FIND(",",scriv!O415)),
LEFT( Z$37, FIND(",",Z$37)-1) &amp; "=" &amp; $AH453 &amp; RIGHT( Z$37, LEN(Z$37) + 1 - FIND(",",Z$37))))</f>
        <v>drawOpen=,1.2</v>
      </c>
      <c r="AA453" s="81" t="str">
        <f>IF($E453="",
( IF(scriv!AG415&lt;&gt;"", LEFT( scriv!AG415, FIND(",",scriv!AG415)-1) &amp; "=" &amp; $AH453 &amp; RIGHT( scriv!AG415, LEN(scriv!AG415) + 1 - FIND(",",scriv!AG415)),
  IF($AA$36&lt;&gt;"",LEFT( AA$36, FIND(",",AA$36)-1) &amp; "=" &amp; $AH453 &amp; RIGHT( AA$36, LEN(AA$36) + 1 - FIND(",",AA$36)),""))),
IF(scriv!P415&lt;&gt;"", LEFT( scriv!P415, FIND(",",scriv!P415)-1) &amp; "=" &amp; $AH453 &amp; RIGHT( scriv!P415, LEN(scriv!P415) + 1 - FIND(",",scriv!P415)),
LEFT( AA$37, FIND(",",AA$37)-1) &amp; "=" &amp; $AH453 &amp; RIGHT( AA$37, LEN(AA$37) + 1 - FIND(",",AA$37))))</f>
        <v>drawClose=,1.2</v>
      </c>
      <c r="AB453" s="167" t="str">
        <f t="shared" si="304"/>
        <v>noTitle</v>
      </c>
      <c r="AC453" s="167"/>
      <c r="AD453" s="45"/>
      <c r="AE453" s="168"/>
      <c r="AF453" s="169">
        <f>IF(D453="",scriv!B415,"")</f>
        <v>0</v>
      </c>
      <c r="AG453" s="170" t="str">
        <f t="shared" si="311"/>
        <v/>
      </c>
      <c r="AH453" s="169" t="str">
        <f t="shared" si="312"/>
        <v/>
      </c>
      <c r="AI453" s="169" t="str">
        <f t="shared" si="313"/>
        <v/>
      </c>
      <c r="AJ453" s="86">
        <f>ROUNDDOWN( (LEN(scriv!B415)+1) / 2, 0 )</f>
        <v>0</v>
      </c>
      <c r="AK453" s="82">
        <f t="shared" si="314"/>
        <v>0</v>
      </c>
      <c r="AL453" s="82" t="str">
        <f t="shared" si="315"/>
        <v>-</v>
      </c>
      <c r="AM453" s="82" t="str">
        <f t="shared" si="316"/>
        <v>-</v>
      </c>
      <c r="AN453" s="82" t="str">
        <f t="shared" si="317"/>
        <v>-</v>
      </c>
      <c r="AO453" s="82" t="str">
        <f t="shared" si="318"/>
        <v>-</v>
      </c>
      <c r="AP453" s="82" t="str">
        <f t="shared" si="319"/>
        <v>-</v>
      </c>
      <c r="AQ453" s="82" t="str">
        <f t="shared" si="320"/>
        <v>-</v>
      </c>
      <c r="AR453" s="82" t="str">
        <f t="shared" si="321"/>
        <v>-</v>
      </c>
      <c r="AT453" s="82">
        <f t="shared" si="322"/>
        <v>10</v>
      </c>
      <c r="AU453" s="82" t="str">
        <f ca="1">IF(    MAX(OFFSET(AL453,0,0,MATCH("-",AL453:AL$638,0))) = 0,"",
IFERROR(MAX(OFFSET(AL453,0,0,MATCH("-",AL453:AL$638,0))),""))</f>
        <v/>
      </c>
      <c r="AV453" s="82" t="str">
        <f ca="1">IF(    MAX(OFFSET(AM453,0,0,MATCH("-",AM453:AM$638,0))) = 0,"",
IFERROR(MAX(OFFSET(AM453,0,0,MATCH("-",AM453:AM$638,0))),""))</f>
        <v/>
      </c>
      <c r="AW453" s="82" t="str">
        <f ca="1">IF(    MAX(OFFSET(AN453,0,0,MATCH("-",AN453:AN$638,0))) = 0,"",
IFERROR(MAX(OFFSET(AN453,0,0,MATCH("-",AN453:AN$638,0))),""))</f>
        <v/>
      </c>
      <c r="AX453" s="82" t="str">
        <f ca="1">IF(    MAX(OFFSET(AO453,0,0,MATCH("-",AO453:AO$638,0))) = 0,"",
IFERROR(MAX(OFFSET(AO453,0,0,MATCH("-",AO453:AO$638,0))),""))</f>
        <v/>
      </c>
      <c r="AY453" s="82" t="str">
        <f ca="1">IF(    MAX(OFFSET(AP453,0,0,MATCH("-",AP453:AP$638,0))) = 0,"",
IFERROR(MAX(OFFSET(AP453,0,0,MATCH("-",AP453:AP$638,0))),""))</f>
        <v/>
      </c>
      <c r="AZ453" s="82" t="str">
        <f ca="1">IF(    MAX(OFFSET(AQ453,0,0,MATCH("-",AQ453:AQ$638,0))) = 0,"",
IFERROR(MAX(OFFSET(AQ453,0,0,MATCH("-",AQ453:AQ$638,0))),""))</f>
        <v/>
      </c>
      <c r="BA453" s="82" t="str">
        <f ca="1">IF(    MAX(OFFSET(AR453,0,0,MATCH("-",AR453:AR$638,0))) = 0,"",
IFERROR(MAX(OFFSET(AR453,0,0,MATCH("-",AR453:AR$638,0))),""))</f>
        <v/>
      </c>
      <c r="BB453" s="112">
        <f t="shared" ca="1" si="323"/>
        <v>-198</v>
      </c>
      <c r="BC453" s="111" t="str">
        <f t="shared" ca="1" si="324"/>
        <v>Radius</v>
      </c>
      <c r="BD453" s="112">
        <f t="shared" ca="1" si="325"/>
        <v>0</v>
      </c>
      <c r="BE453" s="111">
        <f t="shared" ca="1" si="326"/>
        <v>200</v>
      </c>
      <c r="BF453" s="113" t="e">
        <f t="shared" ca="1" si="327"/>
        <v>#VALUE!</v>
      </c>
      <c r="BG453" s="113" t="e">
        <f t="shared" ca="1" si="328"/>
        <v>#VALUE!</v>
      </c>
      <c r="BH453" s="112">
        <f t="shared" ca="1" si="329"/>
        <v>2000</v>
      </c>
      <c r="BI453" s="112">
        <f t="shared" ca="1" si="330"/>
        <v>200</v>
      </c>
      <c r="BJ453" s="157"/>
      <c r="BK453" s="157"/>
      <c r="BL453" s="158" t="str">
        <f>scriv!AI415</f>
        <v/>
      </c>
      <c r="BM453" s="157"/>
      <c r="BN453" s="157" t="str">
        <f t="shared" si="331"/>
        <v>node</v>
      </c>
      <c r="BO453" s="157"/>
      <c r="BP453" s="159">
        <f t="shared" ca="1" si="332"/>
        <v>0</v>
      </c>
      <c r="BQ453" s="159">
        <f t="shared" ca="1" si="333"/>
        <v>0</v>
      </c>
      <c r="BR453" s="159">
        <f t="shared" si="334"/>
        <v>1</v>
      </c>
      <c r="BS453" s="159" t="str">
        <f t="shared" si="335"/>
        <v>symbol</v>
      </c>
      <c r="BT453" s="157" t="str">
        <f ca="1">IF(scriv!V415&lt;&gt;"",scriv!V415,
IF(E453="",IFERROR(VLOOKUP(BL453,$AH$40:$BT$638,39,FALSE),$BT$36),
$BT$37))</f>
        <v>NodeSquare</v>
      </c>
      <c r="BU453" s="166">
        <f t="shared" ca="1" si="336"/>
        <v>2000</v>
      </c>
      <c r="BV453" s="166">
        <f t="shared" ca="1" si="337"/>
        <v>200</v>
      </c>
      <c r="BW453" s="166">
        <f t="shared" ca="1" si="338"/>
        <v>0</v>
      </c>
      <c r="BX453" s="166">
        <f t="shared" ca="1" si="339"/>
        <v>0</v>
      </c>
      <c r="BY453" s="180" t="str">
        <f t="shared" si="340"/>
        <v/>
      </c>
      <c r="BZ453" s="180" t="str">
        <f t="shared" si="341"/>
        <v/>
      </c>
      <c r="CA453" s="81" t="str">
        <f>IF(scriv!E415&lt;&gt;"",scriv!E415,"")</f>
        <v/>
      </c>
      <c r="CB453" s="82">
        <f t="shared" si="306"/>
        <v>0</v>
      </c>
      <c r="CC453" s="82">
        <f t="shared" si="342"/>
        <v>0</v>
      </c>
      <c r="CD453" s="82" t="str">
        <f t="shared" si="343"/>
        <v>-</v>
      </c>
      <c r="CE453" s="82" t="str">
        <f t="shared" si="344"/>
        <v>-</v>
      </c>
      <c r="CF453" s="82" t="str">
        <f t="shared" si="345"/>
        <v>-</v>
      </c>
      <c r="CG453" s="82" t="str">
        <f t="shared" si="346"/>
        <v>-</v>
      </c>
      <c r="CH453" s="82" t="str">
        <f t="shared" si="347"/>
        <v>-</v>
      </c>
      <c r="CI453" s="82" t="str">
        <f t="shared" si="348"/>
        <v>-</v>
      </c>
      <c r="CJ453" s="82" t="str">
        <f t="shared" si="349"/>
        <v>-</v>
      </c>
      <c r="CK453" s="82" t="str">
        <f t="shared" si="350"/>
        <v>-</v>
      </c>
    </row>
    <row r="454" spans="1:89" s="82" customFormat="1" ht="18" customHeight="1">
      <c r="A454" s="81" t="str">
        <f>scriv!AH416</f>
        <v/>
      </c>
      <c r="B454" s="81" t="str">
        <f>IF(scriv!D416&lt;&gt;"",scriv!D416,"")</f>
        <v/>
      </c>
      <c r="C454" s="81" t="str">
        <f>IF( scriv!AL416&lt;&gt;"", IF(D454&lt;&gt;"","connection ","")&amp;scriv!AL416,IF(D454&lt;&gt;"","connection",""))</f>
        <v/>
      </c>
      <c r="D454" s="82" t="str">
        <f>scriv!AJ416</f>
        <v/>
      </c>
      <c r="E454" s="82" t="str">
        <f>scriv!AK416</f>
        <v/>
      </c>
      <c r="F454" s="156">
        <f>ROW()</f>
        <v>454</v>
      </c>
      <c r="I454" s="81" t="str">
        <f>IF(scriv!AA416&lt;&gt;"",scriv!AA416,J454)</f>
        <v/>
      </c>
      <c r="J454" s="81" t="str">
        <f>IF(scriv!AB416&lt;&gt;"",scriv!AB416,"")</f>
        <v/>
      </c>
      <c r="K454" s="82" t="str">
        <f t="shared" si="307"/>
        <v>none</v>
      </c>
      <c r="L454" s="82" t="str">
        <f t="shared" si="308"/>
        <v>+++&amp;speakTT=</v>
      </c>
      <c r="M454" s="82" t="str">
        <f t="shared" si="305"/>
        <v>OpenClose</v>
      </c>
      <c r="N454" s="82" t="str">
        <f t="shared" si="309"/>
        <v/>
      </c>
      <c r="O454" s="119" t="str">
        <f t="shared" si="310"/>
        <v/>
      </c>
      <c r="P454" s="81" t="str">
        <f>IF(scriv!I416&lt;&gt;"",scriv!I416,"")</f>
        <v/>
      </c>
      <c r="Q454" s="81" t="str">
        <f>IF(scriv!J416&lt;&gt;"",scriv!J416,"")</f>
        <v/>
      </c>
      <c r="R454" s="81">
        <f>IF(scriv!K416&lt;&gt;"",scriv!K416,
IF(I454&lt;&gt;"",1,$R$36))</f>
        <v>0</v>
      </c>
      <c r="S454" s="81" t="str">
        <f>IF(scriv!L416&lt;&gt;"",scriv!L416,
IF(scriv!AB416&lt;&gt;"",$S$36,"none"))</f>
        <v>none</v>
      </c>
      <c r="T454" s="81" t="str">
        <f>IF(scriv!Q416&lt;&gt;"",scriv!Q416,"")</f>
        <v/>
      </c>
      <c r="U454" s="81" t="str">
        <f>IF(scriv!R416&lt;&gt;"",scriv!R416,"")</f>
        <v/>
      </c>
      <c r="V454" s="81" t="str">
        <f>IF(scriv!S416&lt;&gt;"",scriv!S416,"")</f>
        <v/>
      </c>
      <c r="W454" s="81" t="str">
        <f>IF(scriv!T416&lt;&gt;"",scriv!T416,"")</f>
        <v/>
      </c>
      <c r="X454" s="81" t="str">
        <f>IF($E454="",
( IF(scriv!AD416&lt;&gt;"", LEFT( scriv!AD416, FIND(",",scriv!AD416)-1) &amp; "=" &amp; $AH454 &amp; RIGHT( scriv!AD416, LEN(scriv!AD416) + 1 - FIND(",",scriv!AD416)),
  IF($X$36&lt;&gt;"",LEFT( X$36, FIND(",",X$36)-1) &amp; "=" &amp; $AH454 &amp; RIGHT( X$36, LEN(X$36) + 1 - FIND(",",X$36)),""))),
IF(scriv!M416&lt;&gt;"", LEFT( scriv!M416, FIND(",",scriv!M416)-1) &amp; "=" &amp; $AH454 &amp; RIGHT( scriv!M416, LEN(scriv!M416) + 1 - FIND(",",scriv!M416)),
LEFT( X$37, FIND(",",X$37)-1) &amp; "=" &amp; $AH454 &amp; RIGHT( X$37, LEN(X$37) + 1 - FIND(",",X$37))))</f>
        <v>fadeOn=,0.6</v>
      </c>
      <c r="Y454" s="81" t="str">
        <f>IF($E454="",
( IF(scriv!AE416&lt;&gt;"", LEFT( scriv!AE416, FIND(",",scriv!AE416)-1) &amp; "=" &amp; $AH454 &amp; RIGHT( scriv!AE416, LEN(scriv!AE416) + 1 - FIND(",",scriv!AE416)),
  IF($Y$36&lt;&gt;"",LEFT( Y$36, FIND(",",Y$36)-1) &amp; "=" &amp; $AH454 &amp; RIGHT( Y$36, LEN(Y$36) + 1 - FIND(",",Y$36)),""))),
IF(scriv!N416&lt;&gt;"", LEFT( scriv!N416, FIND(",",scriv!N416)-1) &amp; "=" &amp; $AH454 &amp; RIGHT( scriv!N416, LEN(scriv!N416) + 1 - FIND(",",scriv!N416)),
LEFT( Y$37, FIND(",",Y$37)-1) &amp; "=" &amp; $AH454 &amp; RIGHT( Y$37, LEN(Y$37) + 1 - FIND(",",Y$37))))</f>
        <v>fadeOff=,0.6</v>
      </c>
      <c r="Z454" s="81" t="str">
        <f>IF($E454="",
( IF(scriv!AF416&lt;&gt;"", LEFT( scriv!AF416, FIND(",",scriv!AF416)-1) &amp; "=" &amp; $AH454 &amp; RIGHT( scriv!AF416, LEN(scriv!AF416) + 1 - FIND(",",scriv!AF416)),
  IF($Z$36&lt;&gt;"",LEFT( Z$36, FIND(",",Z$36)-1) &amp; "=" &amp; $AH454 &amp; RIGHT( Z$36, LEN(Z$36) + 1 - FIND(",",Z$36)),""))),
IF(scriv!O416&lt;&gt;"", LEFT( scriv!O416, FIND(",",scriv!O416)-1) &amp; "=" &amp; $AH454 &amp; RIGHT( scriv!O416, LEN(scriv!O416) + 1 - FIND(",",scriv!O416)),
LEFT( Z$37, FIND(",",Z$37)-1) &amp; "=" &amp; $AH454 &amp; RIGHT( Z$37, LEN(Z$37) + 1 - FIND(",",Z$37))))</f>
        <v>drawOpen=,1.2</v>
      </c>
      <c r="AA454" s="81" t="str">
        <f>IF($E454="",
( IF(scriv!AG416&lt;&gt;"", LEFT( scriv!AG416, FIND(",",scriv!AG416)-1) &amp; "=" &amp; $AH454 &amp; RIGHT( scriv!AG416, LEN(scriv!AG416) + 1 - FIND(",",scriv!AG416)),
  IF($AA$36&lt;&gt;"",LEFT( AA$36, FIND(",",AA$36)-1) &amp; "=" &amp; $AH454 &amp; RIGHT( AA$36, LEN(AA$36) + 1 - FIND(",",AA$36)),""))),
IF(scriv!P416&lt;&gt;"", LEFT( scriv!P416, FIND(",",scriv!P416)-1) &amp; "=" &amp; $AH454 &amp; RIGHT( scriv!P416, LEN(scriv!P416) + 1 - FIND(",",scriv!P416)),
LEFT( AA$37, FIND(",",AA$37)-1) &amp; "=" &amp; $AH454 &amp; RIGHT( AA$37, LEN(AA$37) + 1 - FIND(",",AA$37))))</f>
        <v>drawClose=,1.2</v>
      </c>
      <c r="AB454" s="167" t="str">
        <f t="shared" si="304"/>
        <v>noTitle</v>
      </c>
      <c r="AC454" s="167"/>
      <c r="AD454" s="45"/>
      <c r="AE454" s="168"/>
      <c r="AF454" s="169">
        <f>IF(D454="",scriv!B416,"")</f>
        <v>0</v>
      </c>
      <c r="AG454" s="170" t="str">
        <f t="shared" si="311"/>
        <v/>
      </c>
      <c r="AH454" s="169" t="str">
        <f t="shared" si="312"/>
        <v/>
      </c>
      <c r="AI454" s="169" t="str">
        <f t="shared" si="313"/>
        <v/>
      </c>
      <c r="AJ454" s="86">
        <f>ROUNDDOWN( (LEN(scriv!B416)+1) / 2, 0 )</f>
        <v>0</v>
      </c>
      <c r="AK454" s="82">
        <f t="shared" si="314"/>
        <v>0</v>
      </c>
      <c r="AL454" s="82" t="str">
        <f t="shared" si="315"/>
        <v>-</v>
      </c>
      <c r="AM454" s="82" t="str">
        <f t="shared" si="316"/>
        <v>-</v>
      </c>
      <c r="AN454" s="82" t="str">
        <f t="shared" si="317"/>
        <v>-</v>
      </c>
      <c r="AO454" s="82" t="str">
        <f t="shared" si="318"/>
        <v>-</v>
      </c>
      <c r="AP454" s="82" t="str">
        <f t="shared" si="319"/>
        <v>-</v>
      </c>
      <c r="AQ454" s="82" t="str">
        <f t="shared" si="320"/>
        <v>-</v>
      </c>
      <c r="AR454" s="82" t="str">
        <f t="shared" si="321"/>
        <v>-</v>
      </c>
      <c r="AT454" s="82">
        <f t="shared" si="322"/>
        <v>10</v>
      </c>
      <c r="AU454" s="82" t="str">
        <f ca="1">IF(    MAX(OFFSET(AL454,0,0,MATCH("-",AL454:AL$638,0))) = 0,"",
IFERROR(MAX(OFFSET(AL454,0,0,MATCH("-",AL454:AL$638,0))),""))</f>
        <v/>
      </c>
      <c r="AV454" s="82" t="str">
        <f ca="1">IF(    MAX(OFFSET(AM454,0,0,MATCH("-",AM454:AM$638,0))) = 0,"",
IFERROR(MAX(OFFSET(AM454,0,0,MATCH("-",AM454:AM$638,0))),""))</f>
        <v/>
      </c>
      <c r="AW454" s="82" t="str">
        <f ca="1">IF(    MAX(OFFSET(AN454,0,0,MATCH("-",AN454:AN$638,0))) = 0,"",
IFERROR(MAX(OFFSET(AN454,0,0,MATCH("-",AN454:AN$638,0))),""))</f>
        <v/>
      </c>
      <c r="AX454" s="82" t="str">
        <f ca="1">IF(    MAX(OFFSET(AO454,0,0,MATCH("-",AO454:AO$638,0))) = 0,"",
IFERROR(MAX(OFFSET(AO454,0,0,MATCH("-",AO454:AO$638,0))),""))</f>
        <v/>
      </c>
      <c r="AY454" s="82" t="str">
        <f ca="1">IF(    MAX(OFFSET(AP454,0,0,MATCH("-",AP454:AP$638,0))) = 0,"",
IFERROR(MAX(OFFSET(AP454,0,0,MATCH("-",AP454:AP$638,0))),""))</f>
        <v/>
      </c>
      <c r="AZ454" s="82" t="str">
        <f ca="1">IF(    MAX(OFFSET(AQ454,0,0,MATCH("-",AQ454:AQ$638,0))) = 0,"",
IFERROR(MAX(OFFSET(AQ454,0,0,MATCH("-",AQ454:AQ$638,0))),""))</f>
        <v/>
      </c>
      <c r="BA454" s="82" t="str">
        <f ca="1">IF(    MAX(OFFSET(AR454,0,0,MATCH("-",AR454:AR$638,0))) = 0,"",
IFERROR(MAX(OFFSET(AR454,0,0,MATCH("-",AR454:AR$638,0))),""))</f>
        <v/>
      </c>
      <c r="BB454" s="112">
        <f t="shared" ca="1" si="323"/>
        <v>-198</v>
      </c>
      <c r="BC454" s="111" t="str">
        <f t="shared" ca="1" si="324"/>
        <v>Radius</v>
      </c>
      <c r="BD454" s="112">
        <f t="shared" ca="1" si="325"/>
        <v>0</v>
      </c>
      <c r="BE454" s="111">
        <f t="shared" ca="1" si="326"/>
        <v>200</v>
      </c>
      <c r="BF454" s="113" t="e">
        <f t="shared" ca="1" si="327"/>
        <v>#VALUE!</v>
      </c>
      <c r="BG454" s="113" t="e">
        <f t="shared" ca="1" si="328"/>
        <v>#VALUE!</v>
      </c>
      <c r="BH454" s="112">
        <f t="shared" ca="1" si="329"/>
        <v>2000</v>
      </c>
      <c r="BI454" s="112">
        <f t="shared" ca="1" si="330"/>
        <v>200</v>
      </c>
      <c r="BJ454" s="157"/>
      <c r="BK454" s="157"/>
      <c r="BL454" s="158" t="str">
        <f>scriv!AI416</f>
        <v/>
      </c>
      <c r="BM454" s="157"/>
      <c r="BN454" s="157" t="str">
        <f t="shared" si="331"/>
        <v>node</v>
      </c>
      <c r="BO454" s="157"/>
      <c r="BP454" s="159">
        <f t="shared" ca="1" si="332"/>
        <v>0</v>
      </c>
      <c r="BQ454" s="159">
        <f t="shared" ca="1" si="333"/>
        <v>0</v>
      </c>
      <c r="BR454" s="159">
        <f t="shared" si="334"/>
        <v>1</v>
      </c>
      <c r="BS454" s="159" t="str">
        <f t="shared" si="335"/>
        <v>symbol</v>
      </c>
      <c r="BT454" s="157" t="str">
        <f ca="1">IF(scriv!V416&lt;&gt;"",scriv!V416,
IF(E454="",IFERROR(VLOOKUP(BL454,$AH$40:$BT$638,39,FALSE),$BT$36),
$BT$37))</f>
        <v>NodeSquare</v>
      </c>
      <c r="BU454" s="166">
        <f t="shared" ca="1" si="336"/>
        <v>2000</v>
      </c>
      <c r="BV454" s="166">
        <f t="shared" ca="1" si="337"/>
        <v>200</v>
      </c>
      <c r="BW454" s="166">
        <f t="shared" ca="1" si="338"/>
        <v>0</v>
      </c>
      <c r="BX454" s="166">
        <f t="shared" ca="1" si="339"/>
        <v>0</v>
      </c>
      <c r="BY454" s="180" t="str">
        <f t="shared" si="340"/>
        <v/>
      </c>
      <c r="BZ454" s="180" t="str">
        <f t="shared" si="341"/>
        <v/>
      </c>
      <c r="CA454" s="81" t="str">
        <f>IF(scriv!E416&lt;&gt;"",scriv!E416,"")</f>
        <v/>
      </c>
      <c r="CB454" s="82">
        <f t="shared" si="306"/>
        <v>0</v>
      </c>
      <c r="CC454" s="82">
        <f t="shared" si="342"/>
        <v>0</v>
      </c>
      <c r="CD454" s="82" t="str">
        <f t="shared" si="343"/>
        <v>-</v>
      </c>
      <c r="CE454" s="82" t="str">
        <f t="shared" si="344"/>
        <v>-</v>
      </c>
      <c r="CF454" s="82" t="str">
        <f t="shared" si="345"/>
        <v>-</v>
      </c>
      <c r="CG454" s="82" t="str">
        <f t="shared" si="346"/>
        <v>-</v>
      </c>
      <c r="CH454" s="82" t="str">
        <f t="shared" si="347"/>
        <v>-</v>
      </c>
      <c r="CI454" s="82" t="str">
        <f t="shared" si="348"/>
        <v>-</v>
      </c>
      <c r="CJ454" s="82" t="str">
        <f t="shared" si="349"/>
        <v>-</v>
      </c>
      <c r="CK454" s="82" t="str">
        <f t="shared" si="350"/>
        <v>-</v>
      </c>
    </row>
    <row r="455" spans="1:89" s="82" customFormat="1" ht="18" customHeight="1">
      <c r="A455" s="81" t="str">
        <f>scriv!AH417</f>
        <v/>
      </c>
      <c r="B455" s="81" t="str">
        <f>IF(scriv!D417&lt;&gt;"",scriv!D417,"")</f>
        <v/>
      </c>
      <c r="C455" s="81" t="str">
        <f>IF( scriv!AL417&lt;&gt;"", IF(D455&lt;&gt;"","connection ","")&amp;scriv!AL417,IF(D455&lt;&gt;"","connection",""))</f>
        <v/>
      </c>
      <c r="D455" s="82" t="str">
        <f>scriv!AJ417</f>
        <v/>
      </c>
      <c r="E455" s="82" t="str">
        <f>scriv!AK417</f>
        <v/>
      </c>
      <c r="F455" s="156">
        <f>ROW()</f>
        <v>455</v>
      </c>
      <c r="I455" s="81" t="str">
        <f>IF(scriv!AA417&lt;&gt;"",scriv!AA417,J455)</f>
        <v/>
      </c>
      <c r="J455" s="81" t="str">
        <f>IF(scriv!AB417&lt;&gt;"",scriv!AB417,"")</f>
        <v/>
      </c>
      <c r="K455" s="82" t="str">
        <f t="shared" si="307"/>
        <v>none</v>
      </c>
      <c r="L455" s="82" t="str">
        <f t="shared" si="308"/>
        <v>+++&amp;speakTT=</v>
      </c>
      <c r="M455" s="82" t="str">
        <f t="shared" si="305"/>
        <v>OpenClose</v>
      </c>
      <c r="N455" s="82" t="str">
        <f t="shared" si="309"/>
        <v/>
      </c>
      <c r="O455" s="119" t="str">
        <f t="shared" si="310"/>
        <v/>
      </c>
      <c r="P455" s="81" t="str">
        <f>IF(scriv!I417&lt;&gt;"",scriv!I417,"")</f>
        <v/>
      </c>
      <c r="Q455" s="81" t="str">
        <f>IF(scriv!J417&lt;&gt;"",scriv!J417,"")</f>
        <v/>
      </c>
      <c r="R455" s="81">
        <f>IF(scriv!K417&lt;&gt;"",scriv!K417,
IF(I455&lt;&gt;"",1,$R$36))</f>
        <v>0</v>
      </c>
      <c r="S455" s="81" t="str">
        <f>IF(scriv!L417&lt;&gt;"",scriv!L417,
IF(scriv!AB417&lt;&gt;"",$S$36,"none"))</f>
        <v>none</v>
      </c>
      <c r="T455" s="81" t="str">
        <f>IF(scriv!Q417&lt;&gt;"",scriv!Q417,"")</f>
        <v/>
      </c>
      <c r="U455" s="81" t="str">
        <f>IF(scriv!R417&lt;&gt;"",scriv!R417,"")</f>
        <v/>
      </c>
      <c r="V455" s="81" t="str">
        <f>IF(scriv!S417&lt;&gt;"",scriv!S417,"")</f>
        <v/>
      </c>
      <c r="W455" s="81" t="str">
        <f>IF(scriv!T417&lt;&gt;"",scriv!T417,"")</f>
        <v/>
      </c>
      <c r="X455" s="81" t="str">
        <f>IF($E455="",
( IF(scriv!AD417&lt;&gt;"", LEFT( scriv!AD417, FIND(",",scriv!AD417)-1) &amp; "=" &amp; $AH455 &amp; RIGHT( scriv!AD417, LEN(scriv!AD417) + 1 - FIND(",",scriv!AD417)),
  IF($X$36&lt;&gt;"",LEFT( X$36, FIND(",",X$36)-1) &amp; "=" &amp; $AH455 &amp; RIGHT( X$36, LEN(X$36) + 1 - FIND(",",X$36)),""))),
IF(scriv!M417&lt;&gt;"", LEFT( scriv!M417, FIND(",",scriv!M417)-1) &amp; "=" &amp; $AH455 &amp; RIGHT( scriv!M417, LEN(scriv!M417) + 1 - FIND(",",scriv!M417)),
LEFT( X$37, FIND(",",X$37)-1) &amp; "=" &amp; $AH455 &amp; RIGHT( X$37, LEN(X$37) + 1 - FIND(",",X$37))))</f>
        <v>fadeOn=,0.6</v>
      </c>
      <c r="Y455" s="81" t="str">
        <f>IF($E455="",
( IF(scriv!AE417&lt;&gt;"", LEFT( scriv!AE417, FIND(",",scriv!AE417)-1) &amp; "=" &amp; $AH455 &amp; RIGHT( scriv!AE417, LEN(scriv!AE417) + 1 - FIND(",",scriv!AE417)),
  IF($Y$36&lt;&gt;"",LEFT( Y$36, FIND(",",Y$36)-1) &amp; "=" &amp; $AH455 &amp; RIGHT( Y$36, LEN(Y$36) + 1 - FIND(",",Y$36)),""))),
IF(scriv!N417&lt;&gt;"", LEFT( scriv!N417, FIND(",",scriv!N417)-1) &amp; "=" &amp; $AH455 &amp; RIGHT( scriv!N417, LEN(scriv!N417) + 1 - FIND(",",scriv!N417)),
LEFT( Y$37, FIND(",",Y$37)-1) &amp; "=" &amp; $AH455 &amp; RIGHT( Y$37, LEN(Y$37) + 1 - FIND(",",Y$37))))</f>
        <v>fadeOff=,0.6</v>
      </c>
      <c r="Z455" s="81" t="str">
        <f>IF($E455="",
( IF(scriv!AF417&lt;&gt;"", LEFT( scriv!AF417, FIND(",",scriv!AF417)-1) &amp; "=" &amp; $AH455 &amp; RIGHT( scriv!AF417, LEN(scriv!AF417) + 1 - FIND(",",scriv!AF417)),
  IF($Z$36&lt;&gt;"",LEFT( Z$36, FIND(",",Z$36)-1) &amp; "=" &amp; $AH455 &amp; RIGHT( Z$36, LEN(Z$36) + 1 - FIND(",",Z$36)),""))),
IF(scriv!O417&lt;&gt;"", LEFT( scriv!O417, FIND(",",scriv!O417)-1) &amp; "=" &amp; $AH455 &amp; RIGHT( scriv!O417, LEN(scriv!O417) + 1 - FIND(",",scriv!O417)),
LEFT( Z$37, FIND(",",Z$37)-1) &amp; "=" &amp; $AH455 &amp; RIGHT( Z$37, LEN(Z$37) + 1 - FIND(",",Z$37))))</f>
        <v>drawOpen=,1.2</v>
      </c>
      <c r="AA455" s="81" t="str">
        <f>IF($E455="",
( IF(scriv!AG417&lt;&gt;"", LEFT( scriv!AG417, FIND(",",scriv!AG417)-1) &amp; "=" &amp; $AH455 &amp; RIGHT( scriv!AG417, LEN(scriv!AG417) + 1 - FIND(",",scriv!AG417)),
  IF($AA$36&lt;&gt;"",LEFT( AA$36, FIND(",",AA$36)-1) &amp; "=" &amp; $AH455 &amp; RIGHT( AA$36, LEN(AA$36) + 1 - FIND(",",AA$36)),""))),
IF(scriv!P417&lt;&gt;"", LEFT( scriv!P417, FIND(",",scriv!P417)-1) &amp; "=" &amp; $AH455 &amp; RIGHT( scriv!P417, LEN(scriv!P417) + 1 - FIND(",",scriv!P417)),
LEFT( AA$37, FIND(",",AA$37)-1) &amp; "=" &amp; $AH455 &amp; RIGHT( AA$37, LEN(AA$37) + 1 - FIND(",",AA$37))))</f>
        <v>drawClose=,1.2</v>
      </c>
      <c r="AB455" s="167" t="str">
        <f t="shared" si="304"/>
        <v>noTitle</v>
      </c>
      <c r="AC455" s="167"/>
      <c r="AD455" s="45"/>
      <c r="AE455" s="168"/>
      <c r="AF455" s="169">
        <f>IF(D455="",scriv!B417,"")</f>
        <v>0</v>
      </c>
      <c r="AG455" s="170" t="str">
        <f t="shared" si="311"/>
        <v/>
      </c>
      <c r="AH455" s="169" t="str">
        <f t="shared" si="312"/>
        <v/>
      </c>
      <c r="AI455" s="169" t="str">
        <f t="shared" si="313"/>
        <v/>
      </c>
      <c r="AJ455" s="86">
        <f>ROUNDDOWN( (LEN(scriv!B417)+1) / 2, 0 )</f>
        <v>0</v>
      </c>
      <c r="AK455" s="82">
        <f t="shared" si="314"/>
        <v>0</v>
      </c>
      <c r="AL455" s="82" t="str">
        <f t="shared" si="315"/>
        <v>-</v>
      </c>
      <c r="AM455" s="82" t="str">
        <f t="shared" si="316"/>
        <v>-</v>
      </c>
      <c r="AN455" s="82" t="str">
        <f t="shared" si="317"/>
        <v>-</v>
      </c>
      <c r="AO455" s="82" t="str">
        <f t="shared" si="318"/>
        <v>-</v>
      </c>
      <c r="AP455" s="82" t="str">
        <f t="shared" si="319"/>
        <v>-</v>
      </c>
      <c r="AQ455" s="82" t="str">
        <f t="shared" si="320"/>
        <v>-</v>
      </c>
      <c r="AR455" s="82" t="str">
        <f t="shared" si="321"/>
        <v>-</v>
      </c>
      <c r="AT455" s="82">
        <f t="shared" si="322"/>
        <v>10</v>
      </c>
      <c r="AU455" s="82" t="str">
        <f ca="1">IF(    MAX(OFFSET(AL455,0,0,MATCH("-",AL455:AL$638,0))) = 0,"",
IFERROR(MAX(OFFSET(AL455,0,0,MATCH("-",AL455:AL$638,0))),""))</f>
        <v/>
      </c>
      <c r="AV455" s="82" t="str">
        <f ca="1">IF(    MAX(OFFSET(AM455,0,0,MATCH("-",AM455:AM$638,0))) = 0,"",
IFERROR(MAX(OFFSET(AM455,0,0,MATCH("-",AM455:AM$638,0))),""))</f>
        <v/>
      </c>
      <c r="AW455" s="82" t="str">
        <f ca="1">IF(    MAX(OFFSET(AN455,0,0,MATCH("-",AN455:AN$638,0))) = 0,"",
IFERROR(MAX(OFFSET(AN455,0,0,MATCH("-",AN455:AN$638,0))),""))</f>
        <v/>
      </c>
      <c r="AX455" s="82" t="str">
        <f ca="1">IF(    MAX(OFFSET(AO455,0,0,MATCH("-",AO455:AO$638,0))) = 0,"",
IFERROR(MAX(OFFSET(AO455,0,0,MATCH("-",AO455:AO$638,0))),""))</f>
        <v/>
      </c>
      <c r="AY455" s="82" t="str">
        <f ca="1">IF(    MAX(OFFSET(AP455,0,0,MATCH("-",AP455:AP$638,0))) = 0,"",
IFERROR(MAX(OFFSET(AP455,0,0,MATCH("-",AP455:AP$638,0))),""))</f>
        <v/>
      </c>
      <c r="AZ455" s="82" t="str">
        <f ca="1">IF(    MAX(OFFSET(AQ455,0,0,MATCH("-",AQ455:AQ$638,0))) = 0,"",
IFERROR(MAX(OFFSET(AQ455,0,0,MATCH("-",AQ455:AQ$638,0))),""))</f>
        <v/>
      </c>
      <c r="BA455" s="82" t="str">
        <f ca="1">IF(    MAX(OFFSET(AR455,0,0,MATCH("-",AR455:AR$638,0))) = 0,"",
IFERROR(MAX(OFFSET(AR455,0,0,MATCH("-",AR455:AR$638,0))),""))</f>
        <v/>
      </c>
      <c r="BB455" s="112">
        <f t="shared" ca="1" si="323"/>
        <v>-198</v>
      </c>
      <c r="BC455" s="111" t="str">
        <f t="shared" ca="1" si="324"/>
        <v>Radius</v>
      </c>
      <c r="BD455" s="112">
        <f t="shared" ca="1" si="325"/>
        <v>0</v>
      </c>
      <c r="BE455" s="111">
        <f t="shared" ca="1" si="326"/>
        <v>200</v>
      </c>
      <c r="BF455" s="113" t="e">
        <f t="shared" ca="1" si="327"/>
        <v>#VALUE!</v>
      </c>
      <c r="BG455" s="113" t="e">
        <f t="shared" ca="1" si="328"/>
        <v>#VALUE!</v>
      </c>
      <c r="BH455" s="112">
        <f t="shared" ca="1" si="329"/>
        <v>2000</v>
      </c>
      <c r="BI455" s="112">
        <f t="shared" ca="1" si="330"/>
        <v>200</v>
      </c>
      <c r="BJ455" s="157"/>
      <c r="BK455" s="157"/>
      <c r="BL455" s="158" t="str">
        <f>scriv!AI417</f>
        <v/>
      </c>
      <c r="BM455" s="157"/>
      <c r="BN455" s="157" t="str">
        <f t="shared" si="331"/>
        <v>node</v>
      </c>
      <c r="BO455" s="157"/>
      <c r="BP455" s="159">
        <f t="shared" ca="1" si="332"/>
        <v>0</v>
      </c>
      <c r="BQ455" s="159">
        <f t="shared" ca="1" si="333"/>
        <v>0</v>
      </c>
      <c r="BR455" s="159">
        <f t="shared" si="334"/>
        <v>1</v>
      </c>
      <c r="BS455" s="159" t="str">
        <f t="shared" si="335"/>
        <v>symbol</v>
      </c>
      <c r="BT455" s="157" t="str">
        <f ca="1">IF(scriv!V417&lt;&gt;"",scriv!V417,
IF(E455="",IFERROR(VLOOKUP(BL455,$AH$40:$BT$638,39,FALSE),$BT$36),
$BT$37))</f>
        <v>NodeSquare</v>
      </c>
      <c r="BU455" s="166">
        <f t="shared" ca="1" si="336"/>
        <v>2000</v>
      </c>
      <c r="BV455" s="166">
        <f t="shared" ca="1" si="337"/>
        <v>200</v>
      </c>
      <c r="BW455" s="166">
        <f t="shared" ca="1" si="338"/>
        <v>0</v>
      </c>
      <c r="BX455" s="166">
        <f t="shared" ca="1" si="339"/>
        <v>0</v>
      </c>
      <c r="BY455" s="180" t="str">
        <f t="shared" si="340"/>
        <v/>
      </c>
      <c r="BZ455" s="180" t="str">
        <f t="shared" si="341"/>
        <v/>
      </c>
      <c r="CA455" s="81" t="str">
        <f>IF(scriv!E417&lt;&gt;"",scriv!E417,"")</f>
        <v/>
      </c>
      <c r="CB455" s="82">
        <f t="shared" si="306"/>
        <v>0</v>
      </c>
      <c r="CC455" s="82">
        <f t="shared" si="342"/>
        <v>0</v>
      </c>
      <c r="CD455" s="82" t="str">
        <f t="shared" si="343"/>
        <v>-</v>
      </c>
      <c r="CE455" s="82" t="str">
        <f t="shared" si="344"/>
        <v>-</v>
      </c>
      <c r="CF455" s="82" t="str">
        <f t="shared" si="345"/>
        <v>-</v>
      </c>
      <c r="CG455" s="82" t="str">
        <f t="shared" si="346"/>
        <v>-</v>
      </c>
      <c r="CH455" s="82" t="str">
        <f t="shared" si="347"/>
        <v>-</v>
      </c>
      <c r="CI455" s="82" t="str">
        <f t="shared" si="348"/>
        <v>-</v>
      </c>
      <c r="CJ455" s="82" t="str">
        <f t="shared" si="349"/>
        <v>-</v>
      </c>
      <c r="CK455" s="82" t="str">
        <f t="shared" si="350"/>
        <v>-</v>
      </c>
    </row>
    <row r="456" spans="1:89" s="82" customFormat="1" ht="18" customHeight="1">
      <c r="A456" s="81" t="str">
        <f>scriv!AH418</f>
        <v/>
      </c>
      <c r="B456" s="81" t="str">
        <f>IF(scriv!D418&lt;&gt;"",scriv!D418,"")</f>
        <v/>
      </c>
      <c r="C456" s="81" t="str">
        <f>IF( scriv!AL418&lt;&gt;"", IF(D456&lt;&gt;"","connection ","")&amp;scriv!AL418,IF(D456&lt;&gt;"","connection",""))</f>
        <v/>
      </c>
      <c r="D456" s="82" t="str">
        <f>scriv!AJ418</f>
        <v/>
      </c>
      <c r="E456" s="82" t="str">
        <f>scriv!AK418</f>
        <v/>
      </c>
      <c r="F456" s="156">
        <f>ROW()</f>
        <v>456</v>
      </c>
      <c r="I456" s="81" t="str">
        <f>IF(scriv!AA418&lt;&gt;"",scriv!AA418,J456)</f>
        <v/>
      </c>
      <c r="J456" s="81" t="str">
        <f>IF(scriv!AB418&lt;&gt;"",scriv!AB418,"")</f>
        <v/>
      </c>
      <c r="K456" s="82" t="str">
        <f t="shared" si="307"/>
        <v>none</v>
      </c>
      <c r="L456" s="82" t="str">
        <f t="shared" si="308"/>
        <v>+++&amp;speakTT=</v>
      </c>
      <c r="M456" s="82" t="str">
        <f t="shared" si="305"/>
        <v>OpenClose</v>
      </c>
      <c r="N456" s="82" t="str">
        <f t="shared" si="309"/>
        <v/>
      </c>
      <c r="O456" s="119" t="str">
        <f t="shared" si="310"/>
        <v/>
      </c>
      <c r="P456" s="81" t="str">
        <f>IF(scriv!I418&lt;&gt;"",scriv!I418,"")</f>
        <v/>
      </c>
      <c r="Q456" s="81" t="str">
        <f>IF(scriv!J418&lt;&gt;"",scriv!J418,"")</f>
        <v/>
      </c>
      <c r="R456" s="81">
        <f>IF(scriv!K418&lt;&gt;"",scriv!K418,
IF(I456&lt;&gt;"",1,$R$36))</f>
        <v>0</v>
      </c>
      <c r="S456" s="81" t="str">
        <f>IF(scriv!L418&lt;&gt;"",scriv!L418,
IF(scriv!AB418&lt;&gt;"",$S$36,"none"))</f>
        <v>none</v>
      </c>
      <c r="T456" s="81" t="str">
        <f>IF(scriv!Q418&lt;&gt;"",scriv!Q418,"")</f>
        <v/>
      </c>
      <c r="U456" s="81" t="str">
        <f>IF(scriv!R418&lt;&gt;"",scriv!R418,"")</f>
        <v/>
      </c>
      <c r="V456" s="81" t="str">
        <f>IF(scriv!S418&lt;&gt;"",scriv!S418,"")</f>
        <v/>
      </c>
      <c r="W456" s="81" t="str">
        <f>IF(scriv!T418&lt;&gt;"",scriv!T418,"")</f>
        <v/>
      </c>
      <c r="X456" s="81" t="str">
        <f>IF($E456="",
( IF(scriv!AD418&lt;&gt;"", LEFT( scriv!AD418, FIND(",",scriv!AD418)-1) &amp; "=" &amp; $AH456 &amp; RIGHT( scriv!AD418, LEN(scriv!AD418) + 1 - FIND(",",scriv!AD418)),
  IF($X$36&lt;&gt;"",LEFT( X$36, FIND(",",X$36)-1) &amp; "=" &amp; $AH456 &amp; RIGHT( X$36, LEN(X$36) + 1 - FIND(",",X$36)),""))),
IF(scriv!M418&lt;&gt;"", LEFT( scriv!M418, FIND(",",scriv!M418)-1) &amp; "=" &amp; $AH456 &amp; RIGHT( scriv!M418, LEN(scriv!M418) + 1 - FIND(",",scriv!M418)),
LEFT( X$37, FIND(",",X$37)-1) &amp; "=" &amp; $AH456 &amp; RIGHT( X$37, LEN(X$37) + 1 - FIND(",",X$37))))</f>
        <v>fadeOn=,0.6</v>
      </c>
      <c r="Y456" s="81" t="str">
        <f>IF($E456="",
( IF(scriv!AE418&lt;&gt;"", LEFT( scriv!AE418, FIND(",",scriv!AE418)-1) &amp; "=" &amp; $AH456 &amp; RIGHT( scriv!AE418, LEN(scriv!AE418) + 1 - FIND(",",scriv!AE418)),
  IF($Y$36&lt;&gt;"",LEFT( Y$36, FIND(",",Y$36)-1) &amp; "=" &amp; $AH456 &amp; RIGHT( Y$36, LEN(Y$36) + 1 - FIND(",",Y$36)),""))),
IF(scriv!N418&lt;&gt;"", LEFT( scriv!N418, FIND(",",scriv!N418)-1) &amp; "=" &amp; $AH456 &amp; RIGHT( scriv!N418, LEN(scriv!N418) + 1 - FIND(",",scriv!N418)),
LEFT( Y$37, FIND(",",Y$37)-1) &amp; "=" &amp; $AH456 &amp; RIGHT( Y$37, LEN(Y$37) + 1 - FIND(",",Y$37))))</f>
        <v>fadeOff=,0.6</v>
      </c>
      <c r="Z456" s="81" t="str">
        <f>IF($E456="",
( IF(scriv!AF418&lt;&gt;"", LEFT( scriv!AF418, FIND(",",scriv!AF418)-1) &amp; "=" &amp; $AH456 &amp; RIGHT( scriv!AF418, LEN(scriv!AF418) + 1 - FIND(",",scriv!AF418)),
  IF($Z$36&lt;&gt;"",LEFT( Z$36, FIND(",",Z$36)-1) &amp; "=" &amp; $AH456 &amp; RIGHT( Z$36, LEN(Z$36) + 1 - FIND(",",Z$36)),""))),
IF(scriv!O418&lt;&gt;"", LEFT( scriv!O418, FIND(",",scriv!O418)-1) &amp; "=" &amp; $AH456 &amp; RIGHT( scriv!O418, LEN(scriv!O418) + 1 - FIND(",",scriv!O418)),
LEFT( Z$37, FIND(",",Z$37)-1) &amp; "=" &amp; $AH456 &amp; RIGHT( Z$37, LEN(Z$37) + 1 - FIND(",",Z$37))))</f>
        <v>drawOpen=,1.2</v>
      </c>
      <c r="AA456" s="81" t="str">
        <f>IF($E456="",
( IF(scriv!AG418&lt;&gt;"", LEFT( scriv!AG418, FIND(",",scriv!AG418)-1) &amp; "=" &amp; $AH456 &amp; RIGHT( scriv!AG418, LEN(scriv!AG418) + 1 - FIND(",",scriv!AG418)),
  IF($AA$36&lt;&gt;"",LEFT( AA$36, FIND(",",AA$36)-1) &amp; "=" &amp; $AH456 &amp; RIGHT( AA$36, LEN(AA$36) + 1 - FIND(",",AA$36)),""))),
IF(scriv!P418&lt;&gt;"", LEFT( scriv!P418, FIND(",",scriv!P418)-1) &amp; "=" &amp; $AH456 &amp; RIGHT( scriv!P418, LEN(scriv!P418) + 1 - FIND(",",scriv!P418)),
LEFT( AA$37, FIND(",",AA$37)-1) &amp; "=" &amp; $AH456 &amp; RIGHT( AA$37, LEN(AA$37) + 1 - FIND(",",AA$37))))</f>
        <v>drawClose=,1.2</v>
      </c>
      <c r="AB456" s="167" t="str">
        <f t="shared" si="304"/>
        <v>noTitle</v>
      </c>
      <c r="AC456" s="167"/>
      <c r="AD456" s="45"/>
      <c r="AE456" s="168"/>
      <c r="AF456" s="169">
        <f>IF(D456="",scriv!B418,"")</f>
        <v>0</v>
      </c>
      <c r="AG456" s="170" t="str">
        <f t="shared" si="311"/>
        <v/>
      </c>
      <c r="AH456" s="169" t="str">
        <f t="shared" si="312"/>
        <v/>
      </c>
      <c r="AI456" s="169" t="str">
        <f t="shared" si="313"/>
        <v/>
      </c>
      <c r="AJ456" s="86">
        <f>ROUNDDOWN( (LEN(scriv!B418)+1) / 2, 0 )</f>
        <v>0</v>
      </c>
      <c r="AK456" s="82">
        <f t="shared" si="314"/>
        <v>0</v>
      </c>
      <c r="AL456" s="82" t="str">
        <f t="shared" si="315"/>
        <v>-</v>
      </c>
      <c r="AM456" s="82" t="str">
        <f t="shared" si="316"/>
        <v>-</v>
      </c>
      <c r="AN456" s="82" t="str">
        <f t="shared" si="317"/>
        <v>-</v>
      </c>
      <c r="AO456" s="82" t="str">
        <f t="shared" si="318"/>
        <v>-</v>
      </c>
      <c r="AP456" s="82" t="str">
        <f t="shared" si="319"/>
        <v>-</v>
      </c>
      <c r="AQ456" s="82" t="str">
        <f t="shared" si="320"/>
        <v>-</v>
      </c>
      <c r="AR456" s="82" t="str">
        <f t="shared" si="321"/>
        <v>-</v>
      </c>
      <c r="AT456" s="82">
        <f t="shared" si="322"/>
        <v>10</v>
      </c>
      <c r="AU456" s="82" t="str">
        <f ca="1">IF(    MAX(OFFSET(AL456,0,0,MATCH("-",AL456:AL$638,0))) = 0,"",
IFERROR(MAX(OFFSET(AL456,0,0,MATCH("-",AL456:AL$638,0))),""))</f>
        <v/>
      </c>
      <c r="AV456" s="82" t="str">
        <f ca="1">IF(    MAX(OFFSET(AM456,0,0,MATCH("-",AM456:AM$638,0))) = 0,"",
IFERROR(MAX(OFFSET(AM456,0,0,MATCH("-",AM456:AM$638,0))),""))</f>
        <v/>
      </c>
      <c r="AW456" s="82" t="str">
        <f ca="1">IF(    MAX(OFFSET(AN456,0,0,MATCH("-",AN456:AN$638,0))) = 0,"",
IFERROR(MAX(OFFSET(AN456,0,0,MATCH("-",AN456:AN$638,0))),""))</f>
        <v/>
      </c>
      <c r="AX456" s="82" t="str">
        <f ca="1">IF(    MAX(OFFSET(AO456,0,0,MATCH("-",AO456:AO$638,0))) = 0,"",
IFERROR(MAX(OFFSET(AO456,0,0,MATCH("-",AO456:AO$638,0))),""))</f>
        <v/>
      </c>
      <c r="AY456" s="82" t="str">
        <f ca="1">IF(    MAX(OFFSET(AP456,0,0,MATCH("-",AP456:AP$638,0))) = 0,"",
IFERROR(MAX(OFFSET(AP456,0,0,MATCH("-",AP456:AP$638,0))),""))</f>
        <v/>
      </c>
      <c r="AZ456" s="82" t="str">
        <f ca="1">IF(    MAX(OFFSET(AQ456,0,0,MATCH("-",AQ456:AQ$638,0))) = 0,"",
IFERROR(MAX(OFFSET(AQ456,0,0,MATCH("-",AQ456:AQ$638,0))),""))</f>
        <v/>
      </c>
      <c r="BA456" s="82" t="str">
        <f ca="1">IF(    MAX(OFFSET(AR456,0,0,MATCH("-",AR456:AR$638,0))) = 0,"",
IFERROR(MAX(OFFSET(AR456,0,0,MATCH("-",AR456:AR$638,0))),""))</f>
        <v/>
      </c>
      <c r="BB456" s="112">
        <f t="shared" ca="1" si="323"/>
        <v>-198</v>
      </c>
      <c r="BC456" s="111" t="str">
        <f t="shared" ca="1" si="324"/>
        <v>Radius</v>
      </c>
      <c r="BD456" s="112">
        <f t="shared" ca="1" si="325"/>
        <v>0</v>
      </c>
      <c r="BE456" s="111">
        <f t="shared" ca="1" si="326"/>
        <v>200</v>
      </c>
      <c r="BF456" s="113" t="e">
        <f t="shared" ca="1" si="327"/>
        <v>#VALUE!</v>
      </c>
      <c r="BG456" s="113" t="e">
        <f t="shared" ca="1" si="328"/>
        <v>#VALUE!</v>
      </c>
      <c r="BH456" s="112">
        <f t="shared" ca="1" si="329"/>
        <v>2000</v>
      </c>
      <c r="BI456" s="112">
        <f t="shared" ca="1" si="330"/>
        <v>200</v>
      </c>
      <c r="BJ456" s="157"/>
      <c r="BK456" s="157"/>
      <c r="BL456" s="158" t="str">
        <f>scriv!AI418</f>
        <v/>
      </c>
      <c r="BM456" s="157"/>
      <c r="BN456" s="157" t="str">
        <f t="shared" si="331"/>
        <v>node</v>
      </c>
      <c r="BO456" s="157"/>
      <c r="BP456" s="159">
        <f t="shared" ca="1" si="332"/>
        <v>0</v>
      </c>
      <c r="BQ456" s="159">
        <f t="shared" ca="1" si="333"/>
        <v>0</v>
      </c>
      <c r="BR456" s="159">
        <f t="shared" si="334"/>
        <v>1</v>
      </c>
      <c r="BS456" s="159" t="str">
        <f t="shared" si="335"/>
        <v>symbol</v>
      </c>
      <c r="BT456" s="157" t="str">
        <f ca="1">IF(scriv!V418&lt;&gt;"",scriv!V418,
IF(E456="",IFERROR(VLOOKUP(BL456,$AH$40:$BT$638,39,FALSE),$BT$36),
$BT$37))</f>
        <v>NodeSquare</v>
      </c>
      <c r="BU456" s="166">
        <f t="shared" ca="1" si="336"/>
        <v>2000</v>
      </c>
      <c r="BV456" s="166">
        <f t="shared" ca="1" si="337"/>
        <v>200</v>
      </c>
      <c r="BW456" s="166">
        <f t="shared" ca="1" si="338"/>
        <v>0</v>
      </c>
      <c r="BX456" s="166">
        <f t="shared" ca="1" si="339"/>
        <v>0</v>
      </c>
      <c r="BY456" s="180" t="str">
        <f t="shared" si="340"/>
        <v/>
      </c>
      <c r="BZ456" s="180" t="str">
        <f t="shared" si="341"/>
        <v/>
      </c>
      <c r="CA456" s="81" t="str">
        <f>IF(scriv!E418&lt;&gt;"",scriv!E418,"")</f>
        <v/>
      </c>
      <c r="CB456" s="82">
        <f t="shared" si="306"/>
        <v>0</v>
      </c>
      <c r="CC456" s="82">
        <f t="shared" si="342"/>
        <v>0</v>
      </c>
      <c r="CD456" s="82" t="str">
        <f t="shared" si="343"/>
        <v>-</v>
      </c>
      <c r="CE456" s="82" t="str">
        <f t="shared" si="344"/>
        <v>-</v>
      </c>
      <c r="CF456" s="82" t="str">
        <f t="shared" si="345"/>
        <v>-</v>
      </c>
      <c r="CG456" s="82" t="str">
        <f t="shared" si="346"/>
        <v>-</v>
      </c>
      <c r="CH456" s="82" t="str">
        <f t="shared" si="347"/>
        <v>-</v>
      </c>
      <c r="CI456" s="82" t="str">
        <f t="shared" si="348"/>
        <v>-</v>
      </c>
      <c r="CJ456" s="82" t="str">
        <f t="shared" si="349"/>
        <v>-</v>
      </c>
      <c r="CK456" s="82" t="str">
        <f t="shared" si="350"/>
        <v>-</v>
      </c>
    </row>
    <row r="457" spans="1:89" s="82" customFormat="1" ht="18" customHeight="1">
      <c r="A457" s="81" t="str">
        <f>scriv!AH419</f>
        <v/>
      </c>
      <c r="B457" s="81" t="str">
        <f>IF(scriv!D419&lt;&gt;"",scriv!D419,"")</f>
        <v/>
      </c>
      <c r="C457" s="81" t="str">
        <f>IF( scriv!AL419&lt;&gt;"", IF(D457&lt;&gt;"","connection ","")&amp;scriv!AL419,IF(D457&lt;&gt;"","connection",""))</f>
        <v/>
      </c>
      <c r="D457" s="82" t="str">
        <f>scriv!AJ419</f>
        <v/>
      </c>
      <c r="E457" s="82" t="str">
        <f>scriv!AK419</f>
        <v/>
      </c>
      <c r="F457" s="156">
        <f>ROW()</f>
        <v>457</v>
      </c>
      <c r="I457" s="81" t="str">
        <f>IF(scriv!AA419&lt;&gt;"",scriv!AA419,J457)</f>
        <v/>
      </c>
      <c r="J457" s="81" t="str">
        <f>IF(scriv!AB419&lt;&gt;"",scriv!AB419,"")</f>
        <v/>
      </c>
      <c r="K457" s="82" t="str">
        <f t="shared" si="307"/>
        <v>none</v>
      </c>
      <c r="L457" s="82" t="str">
        <f t="shared" si="308"/>
        <v>+++&amp;speakTT=</v>
      </c>
      <c r="M457" s="82" t="str">
        <f t="shared" si="305"/>
        <v>OpenClose</v>
      </c>
      <c r="N457" s="82" t="str">
        <f t="shared" si="309"/>
        <v/>
      </c>
      <c r="O457" s="119" t="str">
        <f t="shared" si="310"/>
        <v/>
      </c>
      <c r="P457" s="81" t="str">
        <f>IF(scriv!I419&lt;&gt;"",scriv!I419,"")</f>
        <v/>
      </c>
      <c r="Q457" s="81" t="str">
        <f>IF(scriv!J419&lt;&gt;"",scriv!J419,"")</f>
        <v/>
      </c>
      <c r="R457" s="81">
        <f>IF(scriv!K419&lt;&gt;"",scriv!K419,
IF(I457&lt;&gt;"",1,$R$36))</f>
        <v>0</v>
      </c>
      <c r="S457" s="81" t="str">
        <f>IF(scriv!L419&lt;&gt;"",scriv!L419,
IF(scriv!AB419&lt;&gt;"",$S$36,"none"))</f>
        <v>none</v>
      </c>
      <c r="T457" s="81" t="str">
        <f>IF(scriv!Q419&lt;&gt;"",scriv!Q419,"")</f>
        <v/>
      </c>
      <c r="U457" s="81" t="str">
        <f>IF(scriv!R419&lt;&gt;"",scriv!R419,"")</f>
        <v/>
      </c>
      <c r="V457" s="81" t="str">
        <f>IF(scriv!S419&lt;&gt;"",scriv!S419,"")</f>
        <v/>
      </c>
      <c r="W457" s="81" t="str">
        <f>IF(scriv!T419&lt;&gt;"",scriv!T419,"")</f>
        <v/>
      </c>
      <c r="X457" s="81" t="str">
        <f>IF($E457="",
( IF(scriv!AD419&lt;&gt;"", LEFT( scriv!AD419, FIND(",",scriv!AD419)-1) &amp; "=" &amp; $AH457 &amp; RIGHT( scriv!AD419, LEN(scriv!AD419) + 1 - FIND(",",scriv!AD419)),
  IF($X$36&lt;&gt;"",LEFT( X$36, FIND(",",X$36)-1) &amp; "=" &amp; $AH457 &amp; RIGHT( X$36, LEN(X$36) + 1 - FIND(",",X$36)),""))),
IF(scriv!M419&lt;&gt;"", LEFT( scriv!M419, FIND(",",scriv!M419)-1) &amp; "=" &amp; $AH457 &amp; RIGHT( scriv!M419, LEN(scriv!M419) + 1 - FIND(",",scriv!M419)),
LEFT( X$37, FIND(",",X$37)-1) &amp; "=" &amp; $AH457 &amp; RIGHT( X$37, LEN(X$37) + 1 - FIND(",",X$37))))</f>
        <v>fadeOn=,0.6</v>
      </c>
      <c r="Y457" s="81" t="str">
        <f>IF($E457="",
( IF(scriv!AE419&lt;&gt;"", LEFT( scriv!AE419, FIND(",",scriv!AE419)-1) &amp; "=" &amp; $AH457 &amp; RIGHT( scriv!AE419, LEN(scriv!AE419) + 1 - FIND(",",scriv!AE419)),
  IF($Y$36&lt;&gt;"",LEFT( Y$36, FIND(",",Y$36)-1) &amp; "=" &amp; $AH457 &amp; RIGHT( Y$36, LEN(Y$36) + 1 - FIND(",",Y$36)),""))),
IF(scriv!N419&lt;&gt;"", LEFT( scriv!N419, FIND(",",scriv!N419)-1) &amp; "=" &amp; $AH457 &amp; RIGHT( scriv!N419, LEN(scriv!N419) + 1 - FIND(",",scriv!N419)),
LEFT( Y$37, FIND(",",Y$37)-1) &amp; "=" &amp; $AH457 &amp; RIGHT( Y$37, LEN(Y$37) + 1 - FIND(",",Y$37))))</f>
        <v>fadeOff=,0.6</v>
      </c>
      <c r="Z457" s="81" t="str">
        <f>IF($E457="",
( IF(scriv!AF419&lt;&gt;"", LEFT( scriv!AF419, FIND(",",scriv!AF419)-1) &amp; "=" &amp; $AH457 &amp; RIGHT( scriv!AF419, LEN(scriv!AF419) + 1 - FIND(",",scriv!AF419)),
  IF($Z$36&lt;&gt;"",LEFT( Z$36, FIND(",",Z$36)-1) &amp; "=" &amp; $AH457 &amp; RIGHT( Z$36, LEN(Z$36) + 1 - FIND(",",Z$36)),""))),
IF(scriv!O419&lt;&gt;"", LEFT( scriv!O419, FIND(",",scriv!O419)-1) &amp; "=" &amp; $AH457 &amp; RIGHT( scriv!O419, LEN(scriv!O419) + 1 - FIND(",",scriv!O419)),
LEFT( Z$37, FIND(",",Z$37)-1) &amp; "=" &amp; $AH457 &amp; RIGHT( Z$37, LEN(Z$37) + 1 - FIND(",",Z$37))))</f>
        <v>drawOpen=,1.2</v>
      </c>
      <c r="AA457" s="81" t="str">
        <f>IF($E457="",
( IF(scriv!AG419&lt;&gt;"", LEFT( scriv!AG419, FIND(",",scriv!AG419)-1) &amp; "=" &amp; $AH457 &amp; RIGHT( scriv!AG419, LEN(scriv!AG419) + 1 - FIND(",",scriv!AG419)),
  IF($AA$36&lt;&gt;"",LEFT( AA$36, FIND(",",AA$36)-1) &amp; "=" &amp; $AH457 &amp; RIGHT( AA$36, LEN(AA$36) + 1 - FIND(",",AA$36)),""))),
IF(scriv!P419&lt;&gt;"", LEFT( scriv!P419, FIND(",",scriv!P419)-1) &amp; "=" &amp; $AH457 &amp; RIGHT( scriv!P419, LEN(scriv!P419) + 1 - FIND(",",scriv!P419)),
LEFT( AA$37, FIND(",",AA$37)-1) &amp; "=" &amp; $AH457 &amp; RIGHT( AA$37, LEN(AA$37) + 1 - FIND(",",AA$37))))</f>
        <v>drawClose=,1.2</v>
      </c>
      <c r="AB457" s="167" t="str">
        <f t="shared" si="304"/>
        <v>noTitle</v>
      </c>
      <c r="AC457" s="167"/>
      <c r="AD457" s="45"/>
      <c r="AE457" s="168"/>
      <c r="AF457" s="169">
        <f>IF(D457="",scriv!B419,"")</f>
        <v>0</v>
      </c>
      <c r="AG457" s="170" t="str">
        <f t="shared" si="311"/>
        <v/>
      </c>
      <c r="AH457" s="169" t="str">
        <f t="shared" si="312"/>
        <v/>
      </c>
      <c r="AI457" s="169" t="str">
        <f t="shared" si="313"/>
        <v/>
      </c>
      <c r="AJ457" s="86">
        <f>ROUNDDOWN( (LEN(scriv!B419)+1) / 2, 0 )</f>
        <v>0</v>
      </c>
      <c r="AK457" s="82">
        <f t="shared" si="314"/>
        <v>0</v>
      </c>
      <c r="AL457" s="82" t="str">
        <f t="shared" si="315"/>
        <v>-</v>
      </c>
      <c r="AM457" s="82" t="str">
        <f t="shared" si="316"/>
        <v>-</v>
      </c>
      <c r="AN457" s="82" t="str">
        <f t="shared" si="317"/>
        <v>-</v>
      </c>
      <c r="AO457" s="82" t="str">
        <f t="shared" si="318"/>
        <v>-</v>
      </c>
      <c r="AP457" s="82" t="str">
        <f t="shared" si="319"/>
        <v>-</v>
      </c>
      <c r="AQ457" s="82" t="str">
        <f t="shared" si="320"/>
        <v>-</v>
      </c>
      <c r="AR457" s="82" t="str">
        <f t="shared" si="321"/>
        <v>-</v>
      </c>
      <c r="AT457" s="82">
        <f t="shared" si="322"/>
        <v>10</v>
      </c>
      <c r="AU457" s="82" t="str">
        <f ca="1">IF(    MAX(OFFSET(AL457,0,0,MATCH("-",AL457:AL$638,0))) = 0,"",
IFERROR(MAX(OFFSET(AL457,0,0,MATCH("-",AL457:AL$638,0))),""))</f>
        <v/>
      </c>
      <c r="AV457" s="82" t="str">
        <f ca="1">IF(    MAX(OFFSET(AM457,0,0,MATCH("-",AM457:AM$638,0))) = 0,"",
IFERROR(MAX(OFFSET(AM457,0,0,MATCH("-",AM457:AM$638,0))),""))</f>
        <v/>
      </c>
      <c r="AW457" s="82" t="str">
        <f ca="1">IF(    MAX(OFFSET(AN457,0,0,MATCH("-",AN457:AN$638,0))) = 0,"",
IFERROR(MAX(OFFSET(AN457,0,0,MATCH("-",AN457:AN$638,0))),""))</f>
        <v/>
      </c>
      <c r="AX457" s="82" t="str">
        <f ca="1">IF(    MAX(OFFSET(AO457,0,0,MATCH("-",AO457:AO$638,0))) = 0,"",
IFERROR(MAX(OFFSET(AO457,0,0,MATCH("-",AO457:AO$638,0))),""))</f>
        <v/>
      </c>
      <c r="AY457" s="82" t="str">
        <f ca="1">IF(    MAX(OFFSET(AP457,0,0,MATCH("-",AP457:AP$638,0))) = 0,"",
IFERROR(MAX(OFFSET(AP457,0,0,MATCH("-",AP457:AP$638,0))),""))</f>
        <v/>
      </c>
      <c r="AZ457" s="82" t="str">
        <f ca="1">IF(    MAX(OFFSET(AQ457,0,0,MATCH("-",AQ457:AQ$638,0))) = 0,"",
IFERROR(MAX(OFFSET(AQ457,0,0,MATCH("-",AQ457:AQ$638,0))),""))</f>
        <v/>
      </c>
      <c r="BA457" s="82" t="str">
        <f ca="1">IF(    MAX(OFFSET(AR457,0,0,MATCH("-",AR457:AR$638,0))) = 0,"",
IFERROR(MAX(OFFSET(AR457,0,0,MATCH("-",AR457:AR$638,0))),""))</f>
        <v/>
      </c>
      <c r="BB457" s="112">
        <f t="shared" ca="1" si="323"/>
        <v>-198</v>
      </c>
      <c r="BC457" s="111" t="str">
        <f t="shared" ca="1" si="324"/>
        <v>Radius</v>
      </c>
      <c r="BD457" s="112">
        <f t="shared" ca="1" si="325"/>
        <v>0</v>
      </c>
      <c r="BE457" s="111">
        <f t="shared" ca="1" si="326"/>
        <v>200</v>
      </c>
      <c r="BF457" s="113" t="e">
        <f t="shared" ca="1" si="327"/>
        <v>#VALUE!</v>
      </c>
      <c r="BG457" s="113" t="e">
        <f t="shared" ca="1" si="328"/>
        <v>#VALUE!</v>
      </c>
      <c r="BH457" s="112">
        <f t="shared" ca="1" si="329"/>
        <v>2000</v>
      </c>
      <c r="BI457" s="112">
        <f t="shared" ca="1" si="330"/>
        <v>200</v>
      </c>
      <c r="BJ457" s="157"/>
      <c r="BK457" s="157"/>
      <c r="BL457" s="158" t="str">
        <f>scriv!AI419</f>
        <v/>
      </c>
      <c r="BM457" s="157"/>
      <c r="BN457" s="157" t="str">
        <f t="shared" si="331"/>
        <v>node</v>
      </c>
      <c r="BO457" s="157"/>
      <c r="BP457" s="159">
        <f t="shared" ca="1" si="332"/>
        <v>0</v>
      </c>
      <c r="BQ457" s="159">
        <f t="shared" ca="1" si="333"/>
        <v>0</v>
      </c>
      <c r="BR457" s="159">
        <f t="shared" si="334"/>
        <v>1</v>
      </c>
      <c r="BS457" s="159" t="str">
        <f t="shared" si="335"/>
        <v>symbol</v>
      </c>
      <c r="BT457" s="157" t="str">
        <f ca="1">IF(scriv!V419&lt;&gt;"",scriv!V419,
IF(E457="",IFERROR(VLOOKUP(BL457,$AH$40:$BT$638,39,FALSE),$BT$36),
$BT$37))</f>
        <v>NodeSquare</v>
      </c>
      <c r="BU457" s="166">
        <f t="shared" ca="1" si="336"/>
        <v>2000</v>
      </c>
      <c r="BV457" s="166">
        <f t="shared" ca="1" si="337"/>
        <v>200</v>
      </c>
      <c r="BW457" s="166">
        <f t="shared" ca="1" si="338"/>
        <v>0</v>
      </c>
      <c r="BX457" s="166">
        <f t="shared" ca="1" si="339"/>
        <v>0</v>
      </c>
      <c r="BY457" s="180" t="str">
        <f t="shared" si="340"/>
        <v/>
      </c>
      <c r="BZ457" s="180" t="str">
        <f t="shared" si="341"/>
        <v/>
      </c>
      <c r="CA457" s="81" t="str">
        <f>IF(scriv!E419&lt;&gt;"",scriv!E419,"")</f>
        <v/>
      </c>
      <c r="CB457" s="82">
        <f t="shared" si="306"/>
        <v>0</v>
      </c>
      <c r="CC457" s="82">
        <f t="shared" si="342"/>
        <v>0</v>
      </c>
      <c r="CD457" s="82" t="str">
        <f t="shared" si="343"/>
        <v>-</v>
      </c>
      <c r="CE457" s="82" t="str">
        <f t="shared" si="344"/>
        <v>-</v>
      </c>
      <c r="CF457" s="82" t="str">
        <f t="shared" si="345"/>
        <v>-</v>
      </c>
      <c r="CG457" s="82" t="str">
        <f t="shared" si="346"/>
        <v>-</v>
      </c>
      <c r="CH457" s="82" t="str">
        <f t="shared" si="347"/>
        <v>-</v>
      </c>
      <c r="CI457" s="82" t="str">
        <f t="shared" si="348"/>
        <v>-</v>
      </c>
      <c r="CJ457" s="82" t="str">
        <f t="shared" si="349"/>
        <v>-</v>
      </c>
      <c r="CK457" s="82" t="str">
        <f t="shared" si="350"/>
        <v>-</v>
      </c>
    </row>
    <row r="458" spans="1:89" s="82" customFormat="1" ht="18" customHeight="1">
      <c r="A458" s="81" t="str">
        <f>scriv!AH420</f>
        <v/>
      </c>
      <c r="B458" s="81" t="str">
        <f>IF(scriv!D420&lt;&gt;"",scriv!D420,"")</f>
        <v/>
      </c>
      <c r="C458" s="81" t="str">
        <f>IF( scriv!AL420&lt;&gt;"", IF(D458&lt;&gt;"","connection ","")&amp;scriv!AL420,IF(D458&lt;&gt;"","connection",""))</f>
        <v/>
      </c>
      <c r="D458" s="82" t="str">
        <f>scriv!AJ420</f>
        <v/>
      </c>
      <c r="E458" s="82" t="str">
        <f>scriv!AK420</f>
        <v/>
      </c>
      <c r="F458" s="156">
        <f>ROW()</f>
        <v>458</v>
      </c>
      <c r="I458" s="81" t="str">
        <f>IF(scriv!AA420&lt;&gt;"",scriv!AA420,J458)</f>
        <v/>
      </c>
      <c r="J458" s="81" t="str">
        <f>IF(scriv!AB420&lt;&gt;"",scriv!AB420,"")</f>
        <v/>
      </c>
      <c r="K458" s="82" t="str">
        <f t="shared" si="307"/>
        <v>none</v>
      </c>
      <c r="L458" s="82" t="str">
        <f t="shared" si="308"/>
        <v>+++&amp;speakTT=</v>
      </c>
      <c r="M458" s="82" t="str">
        <f t="shared" si="305"/>
        <v>OpenClose</v>
      </c>
      <c r="N458" s="82" t="str">
        <f t="shared" si="309"/>
        <v/>
      </c>
      <c r="O458" s="119" t="str">
        <f t="shared" si="310"/>
        <v/>
      </c>
      <c r="P458" s="81" t="str">
        <f>IF(scriv!I420&lt;&gt;"",scriv!I420,"")</f>
        <v/>
      </c>
      <c r="Q458" s="81" t="str">
        <f>IF(scriv!J420&lt;&gt;"",scriv!J420,"")</f>
        <v/>
      </c>
      <c r="R458" s="81">
        <f>IF(scriv!K420&lt;&gt;"",scriv!K420,
IF(I458&lt;&gt;"",1,$R$36))</f>
        <v>0</v>
      </c>
      <c r="S458" s="81" t="str">
        <f>IF(scriv!L420&lt;&gt;"",scriv!L420,
IF(scriv!AB420&lt;&gt;"",$S$36,"none"))</f>
        <v>none</v>
      </c>
      <c r="T458" s="81" t="str">
        <f>IF(scriv!Q420&lt;&gt;"",scriv!Q420,"")</f>
        <v/>
      </c>
      <c r="U458" s="81" t="str">
        <f>IF(scriv!R420&lt;&gt;"",scriv!R420,"")</f>
        <v/>
      </c>
      <c r="V458" s="81" t="str">
        <f>IF(scriv!S420&lt;&gt;"",scriv!S420,"")</f>
        <v/>
      </c>
      <c r="W458" s="81" t="str">
        <f>IF(scriv!T420&lt;&gt;"",scriv!T420,"")</f>
        <v/>
      </c>
      <c r="X458" s="81" t="str">
        <f>IF($E458="",
( IF(scriv!AD420&lt;&gt;"", LEFT( scriv!AD420, FIND(",",scriv!AD420)-1) &amp; "=" &amp; $AH458 &amp; RIGHT( scriv!AD420, LEN(scriv!AD420) + 1 - FIND(",",scriv!AD420)),
  IF($X$36&lt;&gt;"",LEFT( X$36, FIND(",",X$36)-1) &amp; "=" &amp; $AH458 &amp; RIGHT( X$36, LEN(X$36) + 1 - FIND(",",X$36)),""))),
IF(scriv!M420&lt;&gt;"", LEFT( scriv!M420, FIND(",",scriv!M420)-1) &amp; "=" &amp; $AH458 &amp; RIGHT( scriv!M420, LEN(scriv!M420) + 1 - FIND(",",scriv!M420)),
LEFT( X$37, FIND(",",X$37)-1) &amp; "=" &amp; $AH458 &amp; RIGHT( X$37, LEN(X$37) + 1 - FIND(",",X$37))))</f>
        <v>fadeOn=,0.6</v>
      </c>
      <c r="Y458" s="81" t="str">
        <f>IF($E458="",
( IF(scriv!AE420&lt;&gt;"", LEFT( scriv!AE420, FIND(",",scriv!AE420)-1) &amp; "=" &amp; $AH458 &amp; RIGHT( scriv!AE420, LEN(scriv!AE420) + 1 - FIND(",",scriv!AE420)),
  IF($Y$36&lt;&gt;"",LEFT( Y$36, FIND(",",Y$36)-1) &amp; "=" &amp; $AH458 &amp; RIGHT( Y$36, LEN(Y$36) + 1 - FIND(",",Y$36)),""))),
IF(scriv!N420&lt;&gt;"", LEFT( scriv!N420, FIND(",",scriv!N420)-1) &amp; "=" &amp; $AH458 &amp; RIGHT( scriv!N420, LEN(scriv!N420) + 1 - FIND(",",scriv!N420)),
LEFT( Y$37, FIND(",",Y$37)-1) &amp; "=" &amp; $AH458 &amp; RIGHT( Y$37, LEN(Y$37) + 1 - FIND(",",Y$37))))</f>
        <v>fadeOff=,0.6</v>
      </c>
      <c r="Z458" s="81" t="str">
        <f>IF($E458="",
( IF(scriv!AF420&lt;&gt;"", LEFT( scriv!AF420, FIND(",",scriv!AF420)-1) &amp; "=" &amp; $AH458 &amp; RIGHT( scriv!AF420, LEN(scriv!AF420) + 1 - FIND(",",scriv!AF420)),
  IF($Z$36&lt;&gt;"",LEFT( Z$36, FIND(",",Z$36)-1) &amp; "=" &amp; $AH458 &amp; RIGHT( Z$36, LEN(Z$36) + 1 - FIND(",",Z$36)),""))),
IF(scriv!O420&lt;&gt;"", LEFT( scriv!O420, FIND(",",scriv!O420)-1) &amp; "=" &amp; $AH458 &amp; RIGHT( scriv!O420, LEN(scriv!O420) + 1 - FIND(",",scriv!O420)),
LEFT( Z$37, FIND(",",Z$37)-1) &amp; "=" &amp; $AH458 &amp; RIGHT( Z$37, LEN(Z$37) + 1 - FIND(",",Z$37))))</f>
        <v>drawOpen=,1.2</v>
      </c>
      <c r="AA458" s="81" t="str">
        <f>IF($E458="",
( IF(scriv!AG420&lt;&gt;"", LEFT( scriv!AG420, FIND(",",scriv!AG420)-1) &amp; "=" &amp; $AH458 &amp; RIGHT( scriv!AG420, LEN(scriv!AG420) + 1 - FIND(",",scriv!AG420)),
  IF($AA$36&lt;&gt;"",LEFT( AA$36, FIND(",",AA$36)-1) &amp; "=" &amp; $AH458 &amp; RIGHT( AA$36, LEN(AA$36) + 1 - FIND(",",AA$36)),""))),
IF(scriv!P420&lt;&gt;"", LEFT( scriv!P420, FIND(",",scriv!P420)-1) &amp; "=" &amp; $AH458 &amp; RIGHT( scriv!P420, LEN(scriv!P420) + 1 - FIND(",",scriv!P420)),
LEFT( AA$37, FIND(",",AA$37)-1) &amp; "=" &amp; $AH458 &amp; RIGHT( AA$37, LEN(AA$37) + 1 - FIND(",",AA$37))))</f>
        <v>drawClose=,1.2</v>
      </c>
      <c r="AB458" s="167" t="str">
        <f t="shared" si="304"/>
        <v>noTitle</v>
      </c>
      <c r="AC458" s="167"/>
      <c r="AD458" s="45"/>
      <c r="AE458" s="168"/>
      <c r="AF458" s="169">
        <f>IF(D458="",scriv!B420,"")</f>
        <v>0</v>
      </c>
      <c r="AG458" s="170" t="str">
        <f t="shared" si="311"/>
        <v/>
      </c>
      <c r="AH458" s="169" t="str">
        <f t="shared" si="312"/>
        <v/>
      </c>
      <c r="AI458" s="169" t="str">
        <f t="shared" si="313"/>
        <v/>
      </c>
      <c r="AJ458" s="86">
        <f>ROUNDDOWN( (LEN(scriv!B420)+1) / 2, 0 )</f>
        <v>0</v>
      </c>
      <c r="AK458" s="82">
        <f t="shared" si="314"/>
        <v>0</v>
      </c>
      <c r="AL458" s="82" t="str">
        <f t="shared" si="315"/>
        <v>-</v>
      </c>
      <c r="AM458" s="82" t="str">
        <f t="shared" si="316"/>
        <v>-</v>
      </c>
      <c r="AN458" s="82" t="str">
        <f t="shared" si="317"/>
        <v>-</v>
      </c>
      <c r="AO458" s="82" t="str">
        <f t="shared" si="318"/>
        <v>-</v>
      </c>
      <c r="AP458" s="82" t="str">
        <f t="shared" si="319"/>
        <v>-</v>
      </c>
      <c r="AQ458" s="82" t="str">
        <f t="shared" si="320"/>
        <v>-</v>
      </c>
      <c r="AR458" s="82" t="str">
        <f t="shared" si="321"/>
        <v>-</v>
      </c>
      <c r="AT458" s="82">
        <f t="shared" si="322"/>
        <v>10</v>
      </c>
      <c r="AU458" s="82" t="str">
        <f ca="1">IF(    MAX(OFFSET(AL458,0,0,MATCH("-",AL458:AL$638,0))) = 0,"",
IFERROR(MAX(OFFSET(AL458,0,0,MATCH("-",AL458:AL$638,0))),""))</f>
        <v/>
      </c>
      <c r="AV458" s="82" t="str">
        <f ca="1">IF(    MAX(OFFSET(AM458,0,0,MATCH("-",AM458:AM$638,0))) = 0,"",
IFERROR(MAX(OFFSET(AM458,0,0,MATCH("-",AM458:AM$638,0))),""))</f>
        <v/>
      </c>
      <c r="AW458" s="82" t="str">
        <f ca="1">IF(    MAX(OFFSET(AN458,0,0,MATCH("-",AN458:AN$638,0))) = 0,"",
IFERROR(MAX(OFFSET(AN458,0,0,MATCH("-",AN458:AN$638,0))),""))</f>
        <v/>
      </c>
      <c r="AX458" s="82" t="str">
        <f ca="1">IF(    MAX(OFFSET(AO458,0,0,MATCH("-",AO458:AO$638,0))) = 0,"",
IFERROR(MAX(OFFSET(AO458,0,0,MATCH("-",AO458:AO$638,0))),""))</f>
        <v/>
      </c>
      <c r="AY458" s="82" t="str">
        <f ca="1">IF(    MAX(OFFSET(AP458,0,0,MATCH("-",AP458:AP$638,0))) = 0,"",
IFERROR(MAX(OFFSET(AP458,0,0,MATCH("-",AP458:AP$638,0))),""))</f>
        <v/>
      </c>
      <c r="AZ458" s="82" t="str">
        <f ca="1">IF(    MAX(OFFSET(AQ458,0,0,MATCH("-",AQ458:AQ$638,0))) = 0,"",
IFERROR(MAX(OFFSET(AQ458,0,0,MATCH("-",AQ458:AQ$638,0))),""))</f>
        <v/>
      </c>
      <c r="BA458" s="82" t="str">
        <f ca="1">IF(    MAX(OFFSET(AR458,0,0,MATCH("-",AR458:AR$638,0))) = 0,"",
IFERROR(MAX(OFFSET(AR458,0,0,MATCH("-",AR458:AR$638,0))),""))</f>
        <v/>
      </c>
      <c r="BB458" s="112">
        <f t="shared" ca="1" si="323"/>
        <v>-198</v>
      </c>
      <c r="BC458" s="111" t="str">
        <f t="shared" ca="1" si="324"/>
        <v>Radius</v>
      </c>
      <c r="BD458" s="112">
        <f t="shared" ca="1" si="325"/>
        <v>0</v>
      </c>
      <c r="BE458" s="111">
        <f t="shared" ca="1" si="326"/>
        <v>200</v>
      </c>
      <c r="BF458" s="113" t="e">
        <f t="shared" ca="1" si="327"/>
        <v>#VALUE!</v>
      </c>
      <c r="BG458" s="113" t="e">
        <f t="shared" ca="1" si="328"/>
        <v>#VALUE!</v>
      </c>
      <c r="BH458" s="112">
        <f t="shared" ca="1" si="329"/>
        <v>2000</v>
      </c>
      <c r="BI458" s="112">
        <f t="shared" ca="1" si="330"/>
        <v>200</v>
      </c>
      <c r="BJ458" s="157"/>
      <c r="BK458" s="157"/>
      <c r="BL458" s="158" t="str">
        <f>scriv!AI420</f>
        <v/>
      </c>
      <c r="BM458" s="157"/>
      <c r="BN458" s="157" t="str">
        <f t="shared" si="331"/>
        <v>node</v>
      </c>
      <c r="BO458" s="157"/>
      <c r="BP458" s="159">
        <f t="shared" ca="1" si="332"/>
        <v>0</v>
      </c>
      <c r="BQ458" s="159">
        <f t="shared" ca="1" si="333"/>
        <v>0</v>
      </c>
      <c r="BR458" s="159">
        <f t="shared" si="334"/>
        <v>1</v>
      </c>
      <c r="BS458" s="159" t="str">
        <f t="shared" si="335"/>
        <v>symbol</v>
      </c>
      <c r="BT458" s="157" t="str">
        <f ca="1">IF(scriv!V420&lt;&gt;"",scriv!V420,
IF(E458="",IFERROR(VLOOKUP(BL458,$AH$40:$BT$638,39,FALSE),$BT$36),
$BT$37))</f>
        <v>NodeSquare</v>
      </c>
      <c r="BU458" s="166">
        <f t="shared" ca="1" si="336"/>
        <v>2000</v>
      </c>
      <c r="BV458" s="166">
        <f t="shared" ca="1" si="337"/>
        <v>200</v>
      </c>
      <c r="BW458" s="166">
        <f t="shared" ca="1" si="338"/>
        <v>0</v>
      </c>
      <c r="BX458" s="166">
        <f t="shared" ca="1" si="339"/>
        <v>0</v>
      </c>
      <c r="BY458" s="180" t="str">
        <f t="shared" si="340"/>
        <v/>
      </c>
      <c r="BZ458" s="180" t="str">
        <f t="shared" si="341"/>
        <v/>
      </c>
      <c r="CA458" s="81" t="str">
        <f>IF(scriv!E420&lt;&gt;"",scriv!E420,"")</f>
        <v/>
      </c>
      <c r="CB458" s="82">
        <f t="shared" si="306"/>
        <v>0</v>
      </c>
      <c r="CC458" s="82">
        <f t="shared" si="342"/>
        <v>0</v>
      </c>
      <c r="CD458" s="82" t="str">
        <f t="shared" si="343"/>
        <v>-</v>
      </c>
      <c r="CE458" s="82" t="str">
        <f t="shared" si="344"/>
        <v>-</v>
      </c>
      <c r="CF458" s="82" t="str">
        <f t="shared" si="345"/>
        <v>-</v>
      </c>
      <c r="CG458" s="82" t="str">
        <f t="shared" si="346"/>
        <v>-</v>
      </c>
      <c r="CH458" s="82" t="str">
        <f t="shared" si="347"/>
        <v>-</v>
      </c>
      <c r="CI458" s="82" t="str">
        <f t="shared" si="348"/>
        <v>-</v>
      </c>
      <c r="CJ458" s="82" t="str">
        <f t="shared" si="349"/>
        <v>-</v>
      </c>
      <c r="CK458" s="82" t="str">
        <f t="shared" si="350"/>
        <v>-</v>
      </c>
    </row>
    <row r="459" spans="1:89" s="82" customFormat="1" ht="18" customHeight="1">
      <c r="A459" s="81" t="str">
        <f>scriv!AH421</f>
        <v/>
      </c>
      <c r="B459" s="81" t="str">
        <f>IF(scriv!D421&lt;&gt;"",scriv!D421,"")</f>
        <v/>
      </c>
      <c r="C459" s="81" t="str">
        <f>IF( scriv!AL421&lt;&gt;"", IF(D459&lt;&gt;"","connection ","")&amp;scriv!AL421,IF(D459&lt;&gt;"","connection",""))</f>
        <v/>
      </c>
      <c r="D459" s="82" t="str">
        <f>scriv!AJ421</f>
        <v/>
      </c>
      <c r="E459" s="82" t="str">
        <f>scriv!AK421</f>
        <v/>
      </c>
      <c r="F459" s="156">
        <f>ROW()</f>
        <v>459</v>
      </c>
      <c r="I459" s="81" t="str">
        <f>IF(scriv!AA421&lt;&gt;"",scriv!AA421,J459)</f>
        <v/>
      </c>
      <c r="J459" s="81" t="str">
        <f>IF(scriv!AB421&lt;&gt;"",scriv!AB421,"")</f>
        <v/>
      </c>
      <c r="K459" s="82" t="str">
        <f t="shared" si="307"/>
        <v>none</v>
      </c>
      <c r="L459" s="82" t="str">
        <f t="shared" si="308"/>
        <v>+++&amp;speakTT=</v>
      </c>
      <c r="M459" s="82" t="str">
        <f t="shared" si="305"/>
        <v>OpenClose</v>
      </c>
      <c r="N459" s="82" t="str">
        <f t="shared" si="309"/>
        <v/>
      </c>
      <c r="O459" s="119" t="str">
        <f t="shared" si="310"/>
        <v/>
      </c>
      <c r="P459" s="81" t="str">
        <f>IF(scriv!I421&lt;&gt;"",scriv!I421,"")</f>
        <v/>
      </c>
      <c r="Q459" s="81" t="str">
        <f>IF(scriv!J421&lt;&gt;"",scriv!J421,"")</f>
        <v/>
      </c>
      <c r="R459" s="81">
        <f>IF(scriv!K421&lt;&gt;"",scriv!K421,
IF(I459&lt;&gt;"",1,$R$36))</f>
        <v>0</v>
      </c>
      <c r="S459" s="81" t="str">
        <f>IF(scriv!L421&lt;&gt;"",scriv!L421,
IF(scriv!AB421&lt;&gt;"",$S$36,"none"))</f>
        <v>none</v>
      </c>
      <c r="T459" s="81" t="str">
        <f>IF(scriv!Q421&lt;&gt;"",scriv!Q421,"")</f>
        <v/>
      </c>
      <c r="U459" s="81" t="str">
        <f>IF(scriv!R421&lt;&gt;"",scriv!R421,"")</f>
        <v/>
      </c>
      <c r="V459" s="81" t="str">
        <f>IF(scriv!S421&lt;&gt;"",scriv!S421,"")</f>
        <v/>
      </c>
      <c r="W459" s="81" t="str">
        <f>IF(scriv!T421&lt;&gt;"",scriv!T421,"")</f>
        <v/>
      </c>
      <c r="X459" s="81" t="str">
        <f>IF($E459="",
( IF(scriv!AD421&lt;&gt;"", LEFT( scriv!AD421, FIND(",",scriv!AD421)-1) &amp; "=" &amp; $AH459 &amp; RIGHT( scriv!AD421, LEN(scriv!AD421) + 1 - FIND(",",scriv!AD421)),
  IF($X$36&lt;&gt;"",LEFT( X$36, FIND(",",X$36)-1) &amp; "=" &amp; $AH459 &amp; RIGHT( X$36, LEN(X$36) + 1 - FIND(",",X$36)),""))),
IF(scriv!M421&lt;&gt;"", LEFT( scriv!M421, FIND(",",scriv!M421)-1) &amp; "=" &amp; $AH459 &amp; RIGHT( scriv!M421, LEN(scriv!M421) + 1 - FIND(",",scriv!M421)),
LEFT( X$37, FIND(",",X$37)-1) &amp; "=" &amp; $AH459 &amp; RIGHT( X$37, LEN(X$37) + 1 - FIND(",",X$37))))</f>
        <v>fadeOn=,0.6</v>
      </c>
      <c r="Y459" s="81" t="str">
        <f>IF($E459="",
( IF(scriv!AE421&lt;&gt;"", LEFT( scriv!AE421, FIND(",",scriv!AE421)-1) &amp; "=" &amp; $AH459 &amp; RIGHT( scriv!AE421, LEN(scriv!AE421) + 1 - FIND(",",scriv!AE421)),
  IF($Y$36&lt;&gt;"",LEFT( Y$36, FIND(",",Y$36)-1) &amp; "=" &amp; $AH459 &amp; RIGHT( Y$36, LEN(Y$36) + 1 - FIND(",",Y$36)),""))),
IF(scriv!N421&lt;&gt;"", LEFT( scriv!N421, FIND(",",scriv!N421)-1) &amp; "=" &amp; $AH459 &amp; RIGHT( scriv!N421, LEN(scriv!N421) + 1 - FIND(",",scriv!N421)),
LEFT( Y$37, FIND(",",Y$37)-1) &amp; "=" &amp; $AH459 &amp; RIGHT( Y$37, LEN(Y$37) + 1 - FIND(",",Y$37))))</f>
        <v>fadeOff=,0.6</v>
      </c>
      <c r="Z459" s="81" t="str">
        <f>IF($E459="",
( IF(scriv!AF421&lt;&gt;"", LEFT( scriv!AF421, FIND(",",scriv!AF421)-1) &amp; "=" &amp; $AH459 &amp; RIGHT( scriv!AF421, LEN(scriv!AF421) + 1 - FIND(",",scriv!AF421)),
  IF($Z$36&lt;&gt;"",LEFT( Z$36, FIND(",",Z$36)-1) &amp; "=" &amp; $AH459 &amp; RIGHT( Z$36, LEN(Z$36) + 1 - FIND(",",Z$36)),""))),
IF(scriv!O421&lt;&gt;"", LEFT( scriv!O421, FIND(",",scriv!O421)-1) &amp; "=" &amp; $AH459 &amp; RIGHT( scriv!O421, LEN(scriv!O421) + 1 - FIND(",",scriv!O421)),
LEFT( Z$37, FIND(",",Z$37)-1) &amp; "=" &amp; $AH459 &amp; RIGHT( Z$37, LEN(Z$37) + 1 - FIND(",",Z$37))))</f>
        <v>drawOpen=,1.2</v>
      </c>
      <c r="AA459" s="81" t="str">
        <f>IF($E459="",
( IF(scriv!AG421&lt;&gt;"", LEFT( scriv!AG421, FIND(",",scriv!AG421)-1) &amp; "=" &amp; $AH459 &amp; RIGHT( scriv!AG421, LEN(scriv!AG421) + 1 - FIND(",",scriv!AG421)),
  IF($AA$36&lt;&gt;"",LEFT( AA$36, FIND(",",AA$36)-1) &amp; "=" &amp; $AH459 &amp; RIGHT( AA$36, LEN(AA$36) + 1 - FIND(",",AA$36)),""))),
IF(scriv!P421&lt;&gt;"", LEFT( scriv!P421, FIND(",",scriv!P421)-1) &amp; "=" &amp; $AH459 &amp; RIGHT( scriv!P421, LEN(scriv!P421) + 1 - FIND(",",scriv!P421)),
LEFT( AA$37, FIND(",",AA$37)-1) &amp; "=" &amp; $AH459 &amp; RIGHT( AA$37, LEN(AA$37) + 1 - FIND(",",AA$37))))</f>
        <v>drawClose=,1.2</v>
      </c>
      <c r="AB459" s="167" t="str">
        <f t="shared" si="304"/>
        <v>noTitle</v>
      </c>
      <c r="AC459" s="167"/>
      <c r="AD459" s="45"/>
      <c r="AE459" s="168"/>
      <c r="AF459" s="169">
        <f>IF(D459="",scriv!B421,"")</f>
        <v>0</v>
      </c>
      <c r="AG459" s="170" t="str">
        <f t="shared" si="311"/>
        <v/>
      </c>
      <c r="AH459" s="169" t="str">
        <f t="shared" si="312"/>
        <v/>
      </c>
      <c r="AI459" s="169" t="str">
        <f t="shared" si="313"/>
        <v/>
      </c>
      <c r="AJ459" s="86">
        <f>ROUNDDOWN( (LEN(scriv!B421)+1) / 2, 0 )</f>
        <v>0</v>
      </c>
      <c r="AK459" s="82">
        <f t="shared" si="314"/>
        <v>0</v>
      </c>
      <c r="AL459" s="82" t="str">
        <f t="shared" si="315"/>
        <v>-</v>
      </c>
      <c r="AM459" s="82" t="str">
        <f t="shared" si="316"/>
        <v>-</v>
      </c>
      <c r="AN459" s="82" t="str">
        <f t="shared" si="317"/>
        <v>-</v>
      </c>
      <c r="AO459" s="82" t="str">
        <f t="shared" si="318"/>
        <v>-</v>
      </c>
      <c r="AP459" s="82" t="str">
        <f t="shared" si="319"/>
        <v>-</v>
      </c>
      <c r="AQ459" s="82" t="str">
        <f t="shared" si="320"/>
        <v>-</v>
      </c>
      <c r="AR459" s="82" t="str">
        <f t="shared" si="321"/>
        <v>-</v>
      </c>
      <c r="AT459" s="82">
        <f t="shared" si="322"/>
        <v>10</v>
      </c>
      <c r="AU459" s="82" t="str">
        <f ca="1">IF(    MAX(OFFSET(AL459,0,0,MATCH("-",AL459:AL$638,0))) = 0,"",
IFERROR(MAX(OFFSET(AL459,0,0,MATCH("-",AL459:AL$638,0))),""))</f>
        <v/>
      </c>
      <c r="AV459" s="82" t="str">
        <f ca="1">IF(    MAX(OFFSET(AM459,0,0,MATCH("-",AM459:AM$638,0))) = 0,"",
IFERROR(MAX(OFFSET(AM459,0,0,MATCH("-",AM459:AM$638,0))),""))</f>
        <v/>
      </c>
      <c r="AW459" s="82" t="str">
        <f ca="1">IF(    MAX(OFFSET(AN459,0,0,MATCH("-",AN459:AN$638,0))) = 0,"",
IFERROR(MAX(OFFSET(AN459,0,0,MATCH("-",AN459:AN$638,0))),""))</f>
        <v/>
      </c>
      <c r="AX459" s="82" t="str">
        <f ca="1">IF(    MAX(OFFSET(AO459,0,0,MATCH("-",AO459:AO$638,0))) = 0,"",
IFERROR(MAX(OFFSET(AO459,0,0,MATCH("-",AO459:AO$638,0))),""))</f>
        <v/>
      </c>
      <c r="AY459" s="82" t="str">
        <f ca="1">IF(    MAX(OFFSET(AP459,0,0,MATCH("-",AP459:AP$638,0))) = 0,"",
IFERROR(MAX(OFFSET(AP459,0,0,MATCH("-",AP459:AP$638,0))),""))</f>
        <v/>
      </c>
      <c r="AZ459" s="82" t="str">
        <f ca="1">IF(    MAX(OFFSET(AQ459,0,0,MATCH("-",AQ459:AQ$638,0))) = 0,"",
IFERROR(MAX(OFFSET(AQ459,0,0,MATCH("-",AQ459:AQ$638,0))),""))</f>
        <v/>
      </c>
      <c r="BA459" s="82" t="str">
        <f ca="1">IF(    MAX(OFFSET(AR459,0,0,MATCH("-",AR459:AR$638,0))) = 0,"",
IFERROR(MAX(OFFSET(AR459,0,0,MATCH("-",AR459:AR$638,0))),""))</f>
        <v/>
      </c>
      <c r="BB459" s="112">
        <f t="shared" ca="1" si="323"/>
        <v>-198</v>
      </c>
      <c r="BC459" s="111" t="str">
        <f t="shared" ca="1" si="324"/>
        <v>Radius</v>
      </c>
      <c r="BD459" s="112">
        <f t="shared" ca="1" si="325"/>
        <v>0</v>
      </c>
      <c r="BE459" s="111">
        <f t="shared" ca="1" si="326"/>
        <v>200</v>
      </c>
      <c r="BF459" s="113" t="e">
        <f t="shared" ca="1" si="327"/>
        <v>#VALUE!</v>
      </c>
      <c r="BG459" s="113" t="e">
        <f t="shared" ca="1" si="328"/>
        <v>#VALUE!</v>
      </c>
      <c r="BH459" s="112">
        <f t="shared" ca="1" si="329"/>
        <v>2000</v>
      </c>
      <c r="BI459" s="112">
        <f t="shared" ca="1" si="330"/>
        <v>200</v>
      </c>
      <c r="BJ459" s="157"/>
      <c r="BK459" s="157"/>
      <c r="BL459" s="158" t="str">
        <f>scriv!AI421</f>
        <v/>
      </c>
      <c r="BM459" s="157"/>
      <c r="BN459" s="157" t="str">
        <f t="shared" si="331"/>
        <v>node</v>
      </c>
      <c r="BO459" s="157"/>
      <c r="BP459" s="159">
        <f t="shared" ca="1" si="332"/>
        <v>0</v>
      </c>
      <c r="BQ459" s="159">
        <f t="shared" ca="1" si="333"/>
        <v>0</v>
      </c>
      <c r="BR459" s="159">
        <f t="shared" si="334"/>
        <v>1</v>
      </c>
      <c r="BS459" s="159" t="str">
        <f t="shared" si="335"/>
        <v>symbol</v>
      </c>
      <c r="BT459" s="157" t="str">
        <f ca="1">IF(scriv!V421&lt;&gt;"",scriv!V421,
IF(E459="",IFERROR(VLOOKUP(BL459,$AH$40:$BT$638,39,FALSE),$BT$36),
$BT$37))</f>
        <v>NodeSquare</v>
      </c>
      <c r="BU459" s="166">
        <f t="shared" ca="1" si="336"/>
        <v>2000</v>
      </c>
      <c r="BV459" s="166">
        <f t="shared" ca="1" si="337"/>
        <v>200</v>
      </c>
      <c r="BW459" s="166">
        <f t="shared" ca="1" si="338"/>
        <v>0</v>
      </c>
      <c r="BX459" s="166">
        <f t="shared" ca="1" si="339"/>
        <v>0</v>
      </c>
      <c r="BY459" s="180" t="str">
        <f t="shared" si="340"/>
        <v/>
      </c>
      <c r="BZ459" s="180" t="str">
        <f t="shared" si="341"/>
        <v/>
      </c>
      <c r="CA459" s="81" t="str">
        <f>IF(scriv!E421&lt;&gt;"",scriv!E421,"")</f>
        <v/>
      </c>
      <c r="CB459" s="82">
        <f t="shared" si="306"/>
        <v>0</v>
      </c>
      <c r="CC459" s="82">
        <f t="shared" si="342"/>
        <v>0</v>
      </c>
      <c r="CD459" s="82" t="str">
        <f t="shared" si="343"/>
        <v>-</v>
      </c>
      <c r="CE459" s="82" t="str">
        <f t="shared" si="344"/>
        <v>-</v>
      </c>
      <c r="CF459" s="82" t="str">
        <f t="shared" si="345"/>
        <v>-</v>
      </c>
      <c r="CG459" s="82" t="str">
        <f t="shared" si="346"/>
        <v>-</v>
      </c>
      <c r="CH459" s="82" t="str">
        <f t="shared" si="347"/>
        <v>-</v>
      </c>
      <c r="CI459" s="82" t="str">
        <f t="shared" si="348"/>
        <v>-</v>
      </c>
      <c r="CJ459" s="82" t="str">
        <f t="shared" si="349"/>
        <v>-</v>
      </c>
      <c r="CK459" s="82" t="str">
        <f t="shared" si="350"/>
        <v>-</v>
      </c>
    </row>
    <row r="460" spans="1:89" s="82" customFormat="1" ht="18" customHeight="1">
      <c r="A460" s="81" t="str">
        <f>scriv!AH422</f>
        <v/>
      </c>
      <c r="B460" s="81" t="str">
        <f>IF(scriv!D422&lt;&gt;"",scriv!D422,"")</f>
        <v/>
      </c>
      <c r="C460" s="81" t="str">
        <f>IF( scriv!AL422&lt;&gt;"", IF(D460&lt;&gt;"","connection ","")&amp;scriv!AL422,IF(D460&lt;&gt;"","connection",""))</f>
        <v/>
      </c>
      <c r="D460" s="82" t="str">
        <f>scriv!AJ422</f>
        <v/>
      </c>
      <c r="E460" s="82" t="str">
        <f>scriv!AK422</f>
        <v/>
      </c>
      <c r="F460" s="156">
        <f>ROW()</f>
        <v>460</v>
      </c>
      <c r="I460" s="81" t="str">
        <f>IF(scriv!AA422&lt;&gt;"",scriv!AA422,J460)</f>
        <v/>
      </c>
      <c r="J460" s="81" t="str">
        <f>IF(scriv!AB422&lt;&gt;"",scriv!AB422,"")</f>
        <v/>
      </c>
      <c r="K460" s="82" t="str">
        <f t="shared" si="307"/>
        <v>none</v>
      </c>
      <c r="L460" s="82" t="str">
        <f t="shared" si="308"/>
        <v>+++&amp;speakTT=</v>
      </c>
      <c r="M460" s="82" t="str">
        <f t="shared" si="305"/>
        <v>OpenClose</v>
      </c>
      <c r="N460" s="82" t="str">
        <f t="shared" si="309"/>
        <v/>
      </c>
      <c r="O460" s="119" t="str">
        <f t="shared" si="310"/>
        <v/>
      </c>
      <c r="P460" s="81" t="str">
        <f>IF(scriv!I422&lt;&gt;"",scriv!I422,"")</f>
        <v/>
      </c>
      <c r="Q460" s="81" t="str">
        <f>IF(scriv!J422&lt;&gt;"",scriv!J422,"")</f>
        <v/>
      </c>
      <c r="R460" s="81">
        <f>IF(scriv!K422&lt;&gt;"",scriv!K422,
IF(I460&lt;&gt;"",1,$R$36))</f>
        <v>0</v>
      </c>
      <c r="S460" s="81" t="str">
        <f>IF(scriv!L422&lt;&gt;"",scriv!L422,
IF(scriv!AB422&lt;&gt;"",$S$36,"none"))</f>
        <v>none</v>
      </c>
      <c r="T460" s="81" t="str">
        <f>IF(scriv!Q422&lt;&gt;"",scriv!Q422,"")</f>
        <v/>
      </c>
      <c r="U460" s="81" t="str">
        <f>IF(scriv!R422&lt;&gt;"",scriv!R422,"")</f>
        <v/>
      </c>
      <c r="V460" s="81" t="str">
        <f>IF(scriv!S422&lt;&gt;"",scriv!S422,"")</f>
        <v/>
      </c>
      <c r="W460" s="81" t="str">
        <f>IF(scriv!T422&lt;&gt;"",scriv!T422,"")</f>
        <v/>
      </c>
      <c r="X460" s="81" t="str">
        <f>IF($E460="",
( IF(scriv!AD422&lt;&gt;"", LEFT( scriv!AD422, FIND(",",scriv!AD422)-1) &amp; "=" &amp; $AH460 &amp; RIGHT( scriv!AD422, LEN(scriv!AD422) + 1 - FIND(",",scriv!AD422)),
  IF($X$36&lt;&gt;"",LEFT( X$36, FIND(",",X$36)-1) &amp; "=" &amp; $AH460 &amp; RIGHT( X$36, LEN(X$36) + 1 - FIND(",",X$36)),""))),
IF(scriv!M422&lt;&gt;"", LEFT( scriv!M422, FIND(",",scriv!M422)-1) &amp; "=" &amp; $AH460 &amp; RIGHT( scriv!M422, LEN(scriv!M422) + 1 - FIND(",",scriv!M422)),
LEFT( X$37, FIND(",",X$37)-1) &amp; "=" &amp; $AH460 &amp; RIGHT( X$37, LEN(X$37) + 1 - FIND(",",X$37))))</f>
        <v>fadeOn=,0.6</v>
      </c>
      <c r="Y460" s="81" t="str">
        <f>IF($E460="",
( IF(scriv!AE422&lt;&gt;"", LEFT( scriv!AE422, FIND(",",scriv!AE422)-1) &amp; "=" &amp; $AH460 &amp; RIGHT( scriv!AE422, LEN(scriv!AE422) + 1 - FIND(",",scriv!AE422)),
  IF($Y$36&lt;&gt;"",LEFT( Y$36, FIND(",",Y$36)-1) &amp; "=" &amp; $AH460 &amp; RIGHT( Y$36, LEN(Y$36) + 1 - FIND(",",Y$36)),""))),
IF(scriv!N422&lt;&gt;"", LEFT( scriv!N422, FIND(",",scriv!N422)-1) &amp; "=" &amp; $AH460 &amp; RIGHT( scriv!N422, LEN(scriv!N422) + 1 - FIND(",",scriv!N422)),
LEFT( Y$37, FIND(",",Y$37)-1) &amp; "=" &amp; $AH460 &amp; RIGHT( Y$37, LEN(Y$37) + 1 - FIND(",",Y$37))))</f>
        <v>fadeOff=,0.6</v>
      </c>
      <c r="Z460" s="81" t="str">
        <f>IF($E460="",
( IF(scriv!AF422&lt;&gt;"", LEFT( scriv!AF422, FIND(",",scriv!AF422)-1) &amp; "=" &amp; $AH460 &amp; RIGHT( scriv!AF422, LEN(scriv!AF422) + 1 - FIND(",",scriv!AF422)),
  IF($Z$36&lt;&gt;"",LEFT( Z$36, FIND(",",Z$36)-1) &amp; "=" &amp; $AH460 &amp; RIGHT( Z$36, LEN(Z$36) + 1 - FIND(",",Z$36)),""))),
IF(scriv!O422&lt;&gt;"", LEFT( scriv!O422, FIND(",",scriv!O422)-1) &amp; "=" &amp; $AH460 &amp; RIGHT( scriv!O422, LEN(scriv!O422) + 1 - FIND(",",scriv!O422)),
LEFT( Z$37, FIND(",",Z$37)-1) &amp; "=" &amp; $AH460 &amp; RIGHT( Z$37, LEN(Z$37) + 1 - FIND(",",Z$37))))</f>
        <v>drawOpen=,1.2</v>
      </c>
      <c r="AA460" s="81" t="str">
        <f>IF($E460="",
( IF(scriv!AG422&lt;&gt;"", LEFT( scriv!AG422, FIND(",",scriv!AG422)-1) &amp; "=" &amp; $AH460 &amp; RIGHT( scriv!AG422, LEN(scriv!AG422) + 1 - FIND(",",scriv!AG422)),
  IF($AA$36&lt;&gt;"",LEFT( AA$36, FIND(",",AA$36)-1) &amp; "=" &amp; $AH460 &amp; RIGHT( AA$36, LEN(AA$36) + 1 - FIND(",",AA$36)),""))),
IF(scriv!P422&lt;&gt;"", LEFT( scriv!P422, FIND(",",scriv!P422)-1) &amp; "=" &amp; $AH460 &amp; RIGHT( scriv!P422, LEN(scriv!P422) + 1 - FIND(",",scriv!P422)),
LEFT( AA$37, FIND(",",AA$37)-1) &amp; "=" &amp; $AH460 &amp; RIGHT( AA$37, LEN(AA$37) + 1 - FIND(",",AA$37))))</f>
        <v>drawClose=,1.2</v>
      </c>
      <c r="AB460" s="167" t="str">
        <f t="shared" si="304"/>
        <v>noTitle</v>
      </c>
      <c r="AC460" s="167"/>
      <c r="AD460" s="45"/>
      <c r="AE460" s="168"/>
      <c r="AF460" s="169">
        <f>IF(D460="",scriv!B422,"")</f>
        <v>0</v>
      </c>
      <c r="AG460" s="170" t="str">
        <f t="shared" si="311"/>
        <v/>
      </c>
      <c r="AH460" s="169" t="str">
        <f t="shared" si="312"/>
        <v/>
      </c>
      <c r="AI460" s="169" t="str">
        <f t="shared" si="313"/>
        <v/>
      </c>
      <c r="AJ460" s="86">
        <f>ROUNDDOWN( (LEN(scriv!B422)+1) / 2, 0 )</f>
        <v>0</v>
      </c>
      <c r="AK460" s="82">
        <f t="shared" si="314"/>
        <v>0</v>
      </c>
      <c r="AL460" s="82" t="str">
        <f t="shared" si="315"/>
        <v>-</v>
      </c>
      <c r="AM460" s="82" t="str">
        <f t="shared" si="316"/>
        <v>-</v>
      </c>
      <c r="AN460" s="82" t="str">
        <f t="shared" si="317"/>
        <v>-</v>
      </c>
      <c r="AO460" s="82" t="str">
        <f t="shared" si="318"/>
        <v>-</v>
      </c>
      <c r="AP460" s="82" t="str">
        <f t="shared" si="319"/>
        <v>-</v>
      </c>
      <c r="AQ460" s="82" t="str">
        <f t="shared" si="320"/>
        <v>-</v>
      </c>
      <c r="AR460" s="82" t="str">
        <f t="shared" si="321"/>
        <v>-</v>
      </c>
      <c r="AT460" s="82">
        <f t="shared" si="322"/>
        <v>10</v>
      </c>
      <c r="AU460" s="82" t="str">
        <f ca="1">IF(    MAX(OFFSET(AL460,0,0,MATCH("-",AL460:AL$638,0))) = 0,"",
IFERROR(MAX(OFFSET(AL460,0,0,MATCH("-",AL460:AL$638,0))),""))</f>
        <v/>
      </c>
      <c r="AV460" s="82" t="str">
        <f ca="1">IF(    MAX(OFFSET(AM460,0,0,MATCH("-",AM460:AM$638,0))) = 0,"",
IFERROR(MAX(OFFSET(AM460,0,0,MATCH("-",AM460:AM$638,0))),""))</f>
        <v/>
      </c>
      <c r="AW460" s="82" t="str">
        <f ca="1">IF(    MAX(OFFSET(AN460,0,0,MATCH("-",AN460:AN$638,0))) = 0,"",
IFERROR(MAX(OFFSET(AN460,0,0,MATCH("-",AN460:AN$638,0))),""))</f>
        <v/>
      </c>
      <c r="AX460" s="82" t="str">
        <f ca="1">IF(    MAX(OFFSET(AO460,0,0,MATCH("-",AO460:AO$638,0))) = 0,"",
IFERROR(MAX(OFFSET(AO460,0,0,MATCH("-",AO460:AO$638,0))),""))</f>
        <v/>
      </c>
      <c r="AY460" s="82" t="str">
        <f ca="1">IF(    MAX(OFFSET(AP460,0,0,MATCH("-",AP460:AP$638,0))) = 0,"",
IFERROR(MAX(OFFSET(AP460,0,0,MATCH("-",AP460:AP$638,0))),""))</f>
        <v/>
      </c>
      <c r="AZ460" s="82" t="str">
        <f ca="1">IF(    MAX(OFFSET(AQ460,0,0,MATCH("-",AQ460:AQ$638,0))) = 0,"",
IFERROR(MAX(OFFSET(AQ460,0,0,MATCH("-",AQ460:AQ$638,0))),""))</f>
        <v/>
      </c>
      <c r="BA460" s="82" t="str">
        <f ca="1">IF(    MAX(OFFSET(AR460,0,0,MATCH("-",AR460:AR$638,0))) = 0,"",
IFERROR(MAX(OFFSET(AR460,0,0,MATCH("-",AR460:AR$638,0))),""))</f>
        <v/>
      </c>
      <c r="BB460" s="112">
        <f t="shared" ca="1" si="323"/>
        <v>-198</v>
      </c>
      <c r="BC460" s="111" t="str">
        <f t="shared" ca="1" si="324"/>
        <v>Radius</v>
      </c>
      <c r="BD460" s="112">
        <f t="shared" ca="1" si="325"/>
        <v>0</v>
      </c>
      <c r="BE460" s="111">
        <f t="shared" ca="1" si="326"/>
        <v>200</v>
      </c>
      <c r="BF460" s="113" t="e">
        <f t="shared" ca="1" si="327"/>
        <v>#VALUE!</v>
      </c>
      <c r="BG460" s="113" t="e">
        <f t="shared" ca="1" si="328"/>
        <v>#VALUE!</v>
      </c>
      <c r="BH460" s="112">
        <f t="shared" ca="1" si="329"/>
        <v>2000</v>
      </c>
      <c r="BI460" s="112">
        <f t="shared" ca="1" si="330"/>
        <v>200</v>
      </c>
      <c r="BJ460" s="157"/>
      <c r="BK460" s="157"/>
      <c r="BL460" s="158" t="str">
        <f>scriv!AI422</f>
        <v/>
      </c>
      <c r="BM460" s="157"/>
      <c r="BN460" s="157" t="str">
        <f t="shared" si="331"/>
        <v>node</v>
      </c>
      <c r="BO460" s="157"/>
      <c r="BP460" s="159">
        <f t="shared" ca="1" si="332"/>
        <v>0</v>
      </c>
      <c r="BQ460" s="159">
        <f t="shared" ca="1" si="333"/>
        <v>0</v>
      </c>
      <c r="BR460" s="159">
        <f t="shared" si="334"/>
        <v>1</v>
      </c>
      <c r="BS460" s="159" t="str">
        <f t="shared" si="335"/>
        <v>symbol</v>
      </c>
      <c r="BT460" s="157" t="str">
        <f ca="1">IF(scriv!V422&lt;&gt;"",scriv!V422,
IF(E460="",IFERROR(VLOOKUP(BL460,$AH$40:$BT$638,39,FALSE),$BT$36),
$BT$37))</f>
        <v>NodeSquare</v>
      </c>
      <c r="BU460" s="166">
        <f t="shared" ca="1" si="336"/>
        <v>2000</v>
      </c>
      <c r="BV460" s="166">
        <f t="shared" ca="1" si="337"/>
        <v>200</v>
      </c>
      <c r="BW460" s="166">
        <f t="shared" ca="1" si="338"/>
        <v>0</v>
      </c>
      <c r="BX460" s="166">
        <f t="shared" ca="1" si="339"/>
        <v>0</v>
      </c>
      <c r="BY460" s="180" t="str">
        <f t="shared" si="340"/>
        <v/>
      </c>
      <c r="BZ460" s="180" t="str">
        <f t="shared" si="341"/>
        <v/>
      </c>
      <c r="CA460" s="81" t="str">
        <f>IF(scriv!E422&lt;&gt;"",scriv!E422,"")</f>
        <v/>
      </c>
      <c r="CB460" s="82">
        <f t="shared" si="306"/>
        <v>0</v>
      </c>
      <c r="CC460" s="82">
        <f t="shared" si="342"/>
        <v>0</v>
      </c>
      <c r="CD460" s="82" t="str">
        <f t="shared" si="343"/>
        <v>-</v>
      </c>
      <c r="CE460" s="82" t="str">
        <f t="shared" si="344"/>
        <v>-</v>
      </c>
      <c r="CF460" s="82" t="str">
        <f t="shared" si="345"/>
        <v>-</v>
      </c>
      <c r="CG460" s="82" t="str">
        <f t="shared" si="346"/>
        <v>-</v>
      </c>
      <c r="CH460" s="82" t="str">
        <f t="shared" si="347"/>
        <v>-</v>
      </c>
      <c r="CI460" s="82" t="str">
        <f t="shared" si="348"/>
        <v>-</v>
      </c>
      <c r="CJ460" s="82" t="str">
        <f t="shared" si="349"/>
        <v>-</v>
      </c>
      <c r="CK460" s="82" t="str">
        <f t="shared" si="350"/>
        <v>-</v>
      </c>
    </row>
    <row r="461" spans="1:89" s="82" customFormat="1" ht="18" customHeight="1">
      <c r="A461" s="81" t="str">
        <f>scriv!AH423</f>
        <v/>
      </c>
      <c r="B461" s="81" t="str">
        <f>IF(scriv!D423&lt;&gt;"",scriv!D423,"")</f>
        <v/>
      </c>
      <c r="C461" s="81" t="str">
        <f>IF( scriv!AL423&lt;&gt;"", IF(D461&lt;&gt;"","connection ","")&amp;scriv!AL423,IF(D461&lt;&gt;"","connection",""))</f>
        <v/>
      </c>
      <c r="D461" s="82" t="str">
        <f>scriv!AJ423</f>
        <v/>
      </c>
      <c r="E461" s="82" t="str">
        <f>scriv!AK423</f>
        <v/>
      </c>
      <c r="F461" s="156">
        <f>ROW()</f>
        <v>461</v>
      </c>
      <c r="I461" s="81" t="str">
        <f>IF(scriv!AA423&lt;&gt;"",scriv!AA423,J461)</f>
        <v/>
      </c>
      <c r="J461" s="81" t="str">
        <f>IF(scriv!AB423&lt;&gt;"",scriv!AB423,"")</f>
        <v/>
      </c>
      <c r="K461" s="82" t="str">
        <f t="shared" si="307"/>
        <v>none</v>
      </c>
      <c r="L461" s="82" t="str">
        <f t="shared" si="308"/>
        <v>+++&amp;speakTT=</v>
      </c>
      <c r="M461" s="82" t="str">
        <f t="shared" si="305"/>
        <v>OpenClose</v>
      </c>
      <c r="N461" s="82" t="str">
        <f t="shared" si="309"/>
        <v/>
      </c>
      <c r="O461" s="119" t="str">
        <f t="shared" si="310"/>
        <v/>
      </c>
      <c r="P461" s="81" t="str">
        <f>IF(scriv!I423&lt;&gt;"",scriv!I423,"")</f>
        <v/>
      </c>
      <c r="Q461" s="81" t="str">
        <f>IF(scriv!J423&lt;&gt;"",scriv!J423,"")</f>
        <v/>
      </c>
      <c r="R461" s="81">
        <f>IF(scriv!K423&lt;&gt;"",scriv!K423,
IF(I461&lt;&gt;"",1,$R$36))</f>
        <v>0</v>
      </c>
      <c r="S461" s="81" t="str">
        <f>IF(scriv!L423&lt;&gt;"",scriv!L423,
IF(scriv!AB423&lt;&gt;"",$S$36,"none"))</f>
        <v>none</v>
      </c>
      <c r="T461" s="81" t="str">
        <f>IF(scriv!Q423&lt;&gt;"",scriv!Q423,"")</f>
        <v/>
      </c>
      <c r="U461" s="81" t="str">
        <f>IF(scriv!R423&lt;&gt;"",scriv!R423,"")</f>
        <v/>
      </c>
      <c r="V461" s="81" t="str">
        <f>IF(scriv!S423&lt;&gt;"",scriv!S423,"")</f>
        <v/>
      </c>
      <c r="W461" s="81" t="str">
        <f>IF(scriv!T423&lt;&gt;"",scriv!T423,"")</f>
        <v/>
      </c>
      <c r="X461" s="81" t="str">
        <f>IF($E461="",
( IF(scriv!AD423&lt;&gt;"", LEFT( scriv!AD423, FIND(",",scriv!AD423)-1) &amp; "=" &amp; $AH461 &amp; RIGHT( scriv!AD423, LEN(scriv!AD423) + 1 - FIND(",",scriv!AD423)),
  IF($X$36&lt;&gt;"",LEFT( X$36, FIND(",",X$36)-1) &amp; "=" &amp; $AH461 &amp; RIGHT( X$36, LEN(X$36) + 1 - FIND(",",X$36)),""))),
IF(scriv!M423&lt;&gt;"", LEFT( scriv!M423, FIND(",",scriv!M423)-1) &amp; "=" &amp; $AH461 &amp; RIGHT( scriv!M423, LEN(scriv!M423) + 1 - FIND(",",scriv!M423)),
LEFT( X$37, FIND(",",X$37)-1) &amp; "=" &amp; $AH461 &amp; RIGHT( X$37, LEN(X$37) + 1 - FIND(",",X$37))))</f>
        <v>fadeOn=,0.6</v>
      </c>
      <c r="Y461" s="81" t="str">
        <f>IF($E461="",
( IF(scriv!AE423&lt;&gt;"", LEFT( scriv!AE423, FIND(",",scriv!AE423)-1) &amp; "=" &amp; $AH461 &amp; RIGHT( scriv!AE423, LEN(scriv!AE423) + 1 - FIND(",",scriv!AE423)),
  IF($Y$36&lt;&gt;"",LEFT( Y$36, FIND(",",Y$36)-1) &amp; "=" &amp; $AH461 &amp; RIGHT( Y$36, LEN(Y$36) + 1 - FIND(",",Y$36)),""))),
IF(scriv!N423&lt;&gt;"", LEFT( scriv!N423, FIND(",",scriv!N423)-1) &amp; "=" &amp; $AH461 &amp; RIGHT( scriv!N423, LEN(scriv!N423) + 1 - FIND(",",scriv!N423)),
LEFT( Y$37, FIND(",",Y$37)-1) &amp; "=" &amp; $AH461 &amp; RIGHT( Y$37, LEN(Y$37) + 1 - FIND(",",Y$37))))</f>
        <v>fadeOff=,0.6</v>
      </c>
      <c r="Z461" s="81" t="str">
        <f>IF($E461="",
( IF(scriv!AF423&lt;&gt;"", LEFT( scriv!AF423, FIND(",",scriv!AF423)-1) &amp; "=" &amp; $AH461 &amp; RIGHT( scriv!AF423, LEN(scriv!AF423) + 1 - FIND(",",scriv!AF423)),
  IF($Z$36&lt;&gt;"",LEFT( Z$36, FIND(",",Z$36)-1) &amp; "=" &amp; $AH461 &amp; RIGHT( Z$36, LEN(Z$36) + 1 - FIND(",",Z$36)),""))),
IF(scriv!O423&lt;&gt;"", LEFT( scriv!O423, FIND(",",scriv!O423)-1) &amp; "=" &amp; $AH461 &amp; RIGHT( scriv!O423, LEN(scriv!O423) + 1 - FIND(",",scriv!O423)),
LEFT( Z$37, FIND(",",Z$37)-1) &amp; "=" &amp; $AH461 &amp; RIGHT( Z$37, LEN(Z$37) + 1 - FIND(",",Z$37))))</f>
        <v>drawOpen=,1.2</v>
      </c>
      <c r="AA461" s="81" t="str">
        <f>IF($E461="",
( IF(scriv!AG423&lt;&gt;"", LEFT( scriv!AG423, FIND(",",scriv!AG423)-1) &amp; "=" &amp; $AH461 &amp; RIGHT( scriv!AG423, LEN(scriv!AG423) + 1 - FIND(",",scriv!AG423)),
  IF($AA$36&lt;&gt;"",LEFT( AA$36, FIND(",",AA$36)-1) &amp; "=" &amp; $AH461 &amp; RIGHT( AA$36, LEN(AA$36) + 1 - FIND(",",AA$36)),""))),
IF(scriv!P423&lt;&gt;"", LEFT( scriv!P423, FIND(",",scriv!P423)-1) &amp; "=" &amp; $AH461 &amp; RIGHT( scriv!P423, LEN(scriv!P423) + 1 - FIND(",",scriv!P423)),
LEFT( AA$37, FIND(",",AA$37)-1) &amp; "=" &amp; $AH461 &amp; RIGHT( AA$37, LEN(AA$37) + 1 - FIND(",",AA$37))))</f>
        <v>drawClose=,1.2</v>
      </c>
      <c r="AB461" s="167" t="str">
        <f t="shared" si="304"/>
        <v>noTitle</v>
      </c>
      <c r="AC461" s="167"/>
      <c r="AD461" s="45"/>
      <c r="AE461" s="168"/>
      <c r="AF461" s="169">
        <f>IF(D461="",scriv!B423,"")</f>
        <v>0</v>
      </c>
      <c r="AG461" s="170" t="str">
        <f t="shared" si="311"/>
        <v/>
      </c>
      <c r="AH461" s="169" t="str">
        <f t="shared" si="312"/>
        <v/>
      </c>
      <c r="AI461" s="169" t="str">
        <f t="shared" si="313"/>
        <v/>
      </c>
      <c r="AJ461" s="86">
        <f>ROUNDDOWN( (LEN(scriv!B423)+1) / 2, 0 )</f>
        <v>0</v>
      </c>
      <c r="AK461" s="82">
        <f t="shared" si="314"/>
        <v>0</v>
      </c>
      <c r="AL461" s="82" t="str">
        <f t="shared" si="315"/>
        <v>-</v>
      </c>
      <c r="AM461" s="82" t="str">
        <f t="shared" si="316"/>
        <v>-</v>
      </c>
      <c r="AN461" s="82" t="str">
        <f t="shared" si="317"/>
        <v>-</v>
      </c>
      <c r="AO461" s="82" t="str">
        <f t="shared" si="318"/>
        <v>-</v>
      </c>
      <c r="AP461" s="82" t="str">
        <f t="shared" si="319"/>
        <v>-</v>
      </c>
      <c r="AQ461" s="82" t="str">
        <f t="shared" si="320"/>
        <v>-</v>
      </c>
      <c r="AR461" s="82" t="str">
        <f t="shared" si="321"/>
        <v>-</v>
      </c>
      <c r="AT461" s="82">
        <f t="shared" si="322"/>
        <v>10</v>
      </c>
      <c r="AU461" s="82" t="str">
        <f ca="1">IF(    MAX(OFFSET(AL461,0,0,MATCH("-",AL461:AL$638,0))) = 0,"",
IFERROR(MAX(OFFSET(AL461,0,0,MATCH("-",AL461:AL$638,0))),""))</f>
        <v/>
      </c>
      <c r="AV461" s="82" t="str">
        <f ca="1">IF(    MAX(OFFSET(AM461,0,0,MATCH("-",AM461:AM$638,0))) = 0,"",
IFERROR(MAX(OFFSET(AM461,0,0,MATCH("-",AM461:AM$638,0))),""))</f>
        <v/>
      </c>
      <c r="AW461" s="82" t="str">
        <f ca="1">IF(    MAX(OFFSET(AN461,0,0,MATCH("-",AN461:AN$638,0))) = 0,"",
IFERROR(MAX(OFFSET(AN461,0,0,MATCH("-",AN461:AN$638,0))),""))</f>
        <v/>
      </c>
      <c r="AX461" s="82" t="str">
        <f ca="1">IF(    MAX(OFFSET(AO461,0,0,MATCH("-",AO461:AO$638,0))) = 0,"",
IFERROR(MAX(OFFSET(AO461,0,0,MATCH("-",AO461:AO$638,0))),""))</f>
        <v/>
      </c>
      <c r="AY461" s="82" t="str">
        <f ca="1">IF(    MAX(OFFSET(AP461,0,0,MATCH("-",AP461:AP$638,0))) = 0,"",
IFERROR(MAX(OFFSET(AP461,0,0,MATCH("-",AP461:AP$638,0))),""))</f>
        <v/>
      </c>
      <c r="AZ461" s="82" t="str">
        <f ca="1">IF(    MAX(OFFSET(AQ461,0,0,MATCH("-",AQ461:AQ$638,0))) = 0,"",
IFERROR(MAX(OFFSET(AQ461,0,0,MATCH("-",AQ461:AQ$638,0))),""))</f>
        <v/>
      </c>
      <c r="BA461" s="82" t="str">
        <f ca="1">IF(    MAX(OFFSET(AR461,0,0,MATCH("-",AR461:AR$638,0))) = 0,"",
IFERROR(MAX(OFFSET(AR461,0,0,MATCH("-",AR461:AR$638,0))),""))</f>
        <v/>
      </c>
      <c r="BB461" s="112">
        <f t="shared" ca="1" si="323"/>
        <v>-198</v>
      </c>
      <c r="BC461" s="111" t="str">
        <f t="shared" ca="1" si="324"/>
        <v>Radius</v>
      </c>
      <c r="BD461" s="112">
        <f t="shared" ca="1" si="325"/>
        <v>0</v>
      </c>
      <c r="BE461" s="111">
        <f t="shared" ca="1" si="326"/>
        <v>200</v>
      </c>
      <c r="BF461" s="113" t="e">
        <f t="shared" ca="1" si="327"/>
        <v>#VALUE!</v>
      </c>
      <c r="BG461" s="113" t="e">
        <f t="shared" ca="1" si="328"/>
        <v>#VALUE!</v>
      </c>
      <c r="BH461" s="112">
        <f t="shared" ca="1" si="329"/>
        <v>2000</v>
      </c>
      <c r="BI461" s="112">
        <f t="shared" ca="1" si="330"/>
        <v>200</v>
      </c>
      <c r="BJ461" s="157"/>
      <c r="BK461" s="157"/>
      <c r="BL461" s="158" t="str">
        <f>scriv!AI423</f>
        <v/>
      </c>
      <c r="BM461" s="157"/>
      <c r="BN461" s="157" t="str">
        <f t="shared" si="331"/>
        <v>node</v>
      </c>
      <c r="BO461" s="157"/>
      <c r="BP461" s="159">
        <f t="shared" ca="1" si="332"/>
        <v>0</v>
      </c>
      <c r="BQ461" s="159">
        <f t="shared" ca="1" si="333"/>
        <v>0</v>
      </c>
      <c r="BR461" s="159">
        <f t="shared" si="334"/>
        <v>1</v>
      </c>
      <c r="BS461" s="159" t="str">
        <f t="shared" si="335"/>
        <v>symbol</v>
      </c>
      <c r="BT461" s="157" t="str">
        <f ca="1">IF(scriv!V423&lt;&gt;"",scriv!V423,
IF(E461="",IFERROR(VLOOKUP(BL461,$AH$40:$BT$638,39,FALSE),$BT$36),
$BT$37))</f>
        <v>NodeSquare</v>
      </c>
      <c r="BU461" s="166">
        <f t="shared" ca="1" si="336"/>
        <v>2000</v>
      </c>
      <c r="BV461" s="166">
        <f t="shared" ca="1" si="337"/>
        <v>200</v>
      </c>
      <c r="BW461" s="166">
        <f t="shared" ca="1" si="338"/>
        <v>0</v>
      </c>
      <c r="BX461" s="166">
        <f t="shared" ca="1" si="339"/>
        <v>0</v>
      </c>
      <c r="BY461" s="180" t="str">
        <f t="shared" si="340"/>
        <v/>
      </c>
      <c r="BZ461" s="180" t="str">
        <f t="shared" si="341"/>
        <v/>
      </c>
      <c r="CA461" s="81" t="str">
        <f>IF(scriv!E423&lt;&gt;"",scriv!E423,"")</f>
        <v/>
      </c>
      <c r="CB461" s="82">
        <f t="shared" si="306"/>
        <v>0</v>
      </c>
      <c r="CC461" s="82">
        <f t="shared" si="342"/>
        <v>0</v>
      </c>
      <c r="CD461" s="82" t="str">
        <f t="shared" si="343"/>
        <v>-</v>
      </c>
      <c r="CE461" s="82" t="str">
        <f t="shared" si="344"/>
        <v>-</v>
      </c>
      <c r="CF461" s="82" t="str">
        <f t="shared" si="345"/>
        <v>-</v>
      </c>
      <c r="CG461" s="82" t="str">
        <f t="shared" si="346"/>
        <v>-</v>
      </c>
      <c r="CH461" s="82" t="str">
        <f t="shared" si="347"/>
        <v>-</v>
      </c>
      <c r="CI461" s="82" t="str">
        <f t="shared" si="348"/>
        <v>-</v>
      </c>
      <c r="CJ461" s="82" t="str">
        <f t="shared" si="349"/>
        <v>-</v>
      </c>
      <c r="CK461" s="82" t="str">
        <f t="shared" si="350"/>
        <v>-</v>
      </c>
    </row>
    <row r="462" spans="1:89" s="82" customFormat="1" ht="18" customHeight="1">
      <c r="A462" s="81" t="str">
        <f>scriv!AH424</f>
        <v/>
      </c>
      <c r="B462" s="81" t="str">
        <f>IF(scriv!D424&lt;&gt;"",scriv!D424,"")</f>
        <v/>
      </c>
      <c r="C462" s="81" t="str">
        <f>IF( scriv!AL424&lt;&gt;"", IF(D462&lt;&gt;"","connection ","")&amp;scriv!AL424,IF(D462&lt;&gt;"","connection",""))</f>
        <v/>
      </c>
      <c r="D462" s="82" t="str">
        <f>scriv!AJ424</f>
        <v/>
      </c>
      <c r="E462" s="82" t="str">
        <f>scriv!AK424</f>
        <v/>
      </c>
      <c r="F462" s="156">
        <f>ROW()</f>
        <v>462</v>
      </c>
      <c r="I462" s="81" t="str">
        <f>IF(scriv!AA424&lt;&gt;"",scriv!AA424,J462)</f>
        <v/>
      </c>
      <c r="J462" s="81" t="str">
        <f>IF(scriv!AB424&lt;&gt;"",scriv!AB424,"")</f>
        <v/>
      </c>
      <c r="K462" s="82" t="str">
        <f t="shared" si="307"/>
        <v>none</v>
      </c>
      <c r="L462" s="82" t="str">
        <f t="shared" si="308"/>
        <v>+++&amp;speakTT=</v>
      </c>
      <c r="M462" s="82" t="str">
        <f t="shared" si="305"/>
        <v>OpenClose</v>
      </c>
      <c r="N462" s="82" t="str">
        <f t="shared" si="309"/>
        <v/>
      </c>
      <c r="O462" s="119" t="str">
        <f t="shared" si="310"/>
        <v/>
      </c>
      <c r="P462" s="81" t="str">
        <f>IF(scriv!I424&lt;&gt;"",scriv!I424,"")</f>
        <v/>
      </c>
      <c r="Q462" s="81" t="str">
        <f>IF(scriv!J424&lt;&gt;"",scriv!J424,"")</f>
        <v/>
      </c>
      <c r="R462" s="81">
        <f>IF(scriv!K424&lt;&gt;"",scriv!K424,
IF(I462&lt;&gt;"",1,$R$36))</f>
        <v>0</v>
      </c>
      <c r="S462" s="81" t="str">
        <f>IF(scriv!L424&lt;&gt;"",scriv!L424,
IF(scriv!AB424&lt;&gt;"",$S$36,"none"))</f>
        <v>none</v>
      </c>
      <c r="T462" s="81" t="str">
        <f>IF(scriv!Q424&lt;&gt;"",scriv!Q424,"")</f>
        <v/>
      </c>
      <c r="U462" s="81" t="str">
        <f>IF(scriv!R424&lt;&gt;"",scriv!R424,"")</f>
        <v/>
      </c>
      <c r="V462" s="81" t="str">
        <f>IF(scriv!S424&lt;&gt;"",scriv!S424,"")</f>
        <v/>
      </c>
      <c r="W462" s="81" t="str">
        <f>IF(scriv!T424&lt;&gt;"",scriv!T424,"")</f>
        <v/>
      </c>
      <c r="X462" s="81" t="str">
        <f>IF($E462="",
( IF(scriv!AD424&lt;&gt;"", LEFT( scriv!AD424, FIND(",",scriv!AD424)-1) &amp; "=" &amp; $AH462 &amp; RIGHT( scriv!AD424, LEN(scriv!AD424) + 1 - FIND(",",scriv!AD424)),
  IF($X$36&lt;&gt;"",LEFT( X$36, FIND(",",X$36)-1) &amp; "=" &amp; $AH462 &amp; RIGHT( X$36, LEN(X$36) + 1 - FIND(",",X$36)),""))),
IF(scriv!M424&lt;&gt;"", LEFT( scriv!M424, FIND(",",scriv!M424)-1) &amp; "=" &amp; $AH462 &amp; RIGHT( scriv!M424, LEN(scriv!M424) + 1 - FIND(",",scriv!M424)),
LEFT( X$37, FIND(",",X$37)-1) &amp; "=" &amp; $AH462 &amp; RIGHT( X$37, LEN(X$37) + 1 - FIND(",",X$37))))</f>
        <v>fadeOn=,0.6</v>
      </c>
      <c r="Y462" s="81" t="str">
        <f>IF($E462="",
( IF(scriv!AE424&lt;&gt;"", LEFT( scriv!AE424, FIND(",",scriv!AE424)-1) &amp; "=" &amp; $AH462 &amp; RIGHT( scriv!AE424, LEN(scriv!AE424) + 1 - FIND(",",scriv!AE424)),
  IF($Y$36&lt;&gt;"",LEFT( Y$36, FIND(",",Y$36)-1) &amp; "=" &amp; $AH462 &amp; RIGHT( Y$36, LEN(Y$36) + 1 - FIND(",",Y$36)),""))),
IF(scriv!N424&lt;&gt;"", LEFT( scriv!N424, FIND(",",scriv!N424)-1) &amp; "=" &amp; $AH462 &amp; RIGHT( scriv!N424, LEN(scriv!N424) + 1 - FIND(",",scriv!N424)),
LEFT( Y$37, FIND(",",Y$37)-1) &amp; "=" &amp; $AH462 &amp; RIGHT( Y$37, LEN(Y$37) + 1 - FIND(",",Y$37))))</f>
        <v>fadeOff=,0.6</v>
      </c>
      <c r="Z462" s="81" t="str">
        <f>IF($E462="",
( IF(scriv!AF424&lt;&gt;"", LEFT( scriv!AF424, FIND(",",scriv!AF424)-1) &amp; "=" &amp; $AH462 &amp; RIGHT( scriv!AF424, LEN(scriv!AF424) + 1 - FIND(",",scriv!AF424)),
  IF($Z$36&lt;&gt;"",LEFT( Z$36, FIND(",",Z$36)-1) &amp; "=" &amp; $AH462 &amp; RIGHT( Z$36, LEN(Z$36) + 1 - FIND(",",Z$36)),""))),
IF(scriv!O424&lt;&gt;"", LEFT( scriv!O424, FIND(",",scriv!O424)-1) &amp; "=" &amp; $AH462 &amp; RIGHT( scriv!O424, LEN(scriv!O424) + 1 - FIND(",",scriv!O424)),
LEFT( Z$37, FIND(",",Z$37)-1) &amp; "=" &amp; $AH462 &amp; RIGHT( Z$37, LEN(Z$37) + 1 - FIND(",",Z$37))))</f>
        <v>drawOpen=,1.2</v>
      </c>
      <c r="AA462" s="81" t="str">
        <f>IF($E462="",
( IF(scriv!AG424&lt;&gt;"", LEFT( scriv!AG424, FIND(",",scriv!AG424)-1) &amp; "=" &amp; $AH462 &amp; RIGHT( scriv!AG424, LEN(scriv!AG424) + 1 - FIND(",",scriv!AG424)),
  IF($AA$36&lt;&gt;"",LEFT( AA$36, FIND(",",AA$36)-1) &amp; "=" &amp; $AH462 &amp; RIGHT( AA$36, LEN(AA$36) + 1 - FIND(",",AA$36)),""))),
IF(scriv!P424&lt;&gt;"", LEFT( scriv!P424, FIND(",",scriv!P424)-1) &amp; "=" &amp; $AH462 &amp; RIGHT( scriv!P424, LEN(scriv!P424) + 1 - FIND(",",scriv!P424)),
LEFT( AA$37, FIND(",",AA$37)-1) &amp; "=" &amp; $AH462 &amp; RIGHT( AA$37, LEN(AA$37) + 1 - FIND(",",AA$37))))</f>
        <v>drawClose=,1.2</v>
      </c>
      <c r="AB462" s="167" t="str">
        <f t="shared" si="304"/>
        <v>noTitle</v>
      </c>
      <c r="AC462" s="167"/>
      <c r="AD462" s="45"/>
      <c r="AE462" s="168"/>
      <c r="AF462" s="169">
        <f>IF(D462="",scriv!B424,"")</f>
        <v>0</v>
      </c>
      <c r="AG462" s="170" t="str">
        <f t="shared" si="311"/>
        <v/>
      </c>
      <c r="AH462" s="169" t="str">
        <f t="shared" si="312"/>
        <v/>
      </c>
      <c r="AI462" s="169" t="str">
        <f t="shared" si="313"/>
        <v/>
      </c>
      <c r="AJ462" s="86">
        <f>ROUNDDOWN( (LEN(scriv!B424)+1) / 2, 0 )</f>
        <v>0</v>
      </c>
      <c r="AK462" s="82">
        <f t="shared" si="314"/>
        <v>0</v>
      </c>
      <c r="AL462" s="82" t="str">
        <f t="shared" si="315"/>
        <v>-</v>
      </c>
      <c r="AM462" s="82" t="str">
        <f t="shared" si="316"/>
        <v>-</v>
      </c>
      <c r="AN462" s="82" t="str">
        <f t="shared" si="317"/>
        <v>-</v>
      </c>
      <c r="AO462" s="82" t="str">
        <f t="shared" si="318"/>
        <v>-</v>
      </c>
      <c r="AP462" s="82" t="str">
        <f t="shared" si="319"/>
        <v>-</v>
      </c>
      <c r="AQ462" s="82" t="str">
        <f t="shared" si="320"/>
        <v>-</v>
      </c>
      <c r="AR462" s="82" t="str">
        <f t="shared" si="321"/>
        <v>-</v>
      </c>
      <c r="AT462" s="82">
        <f t="shared" si="322"/>
        <v>10</v>
      </c>
      <c r="AU462" s="82" t="str">
        <f ca="1">IF(    MAX(OFFSET(AL462,0,0,MATCH("-",AL462:AL$638,0))) = 0,"",
IFERROR(MAX(OFFSET(AL462,0,0,MATCH("-",AL462:AL$638,0))),""))</f>
        <v/>
      </c>
      <c r="AV462" s="82" t="str">
        <f ca="1">IF(    MAX(OFFSET(AM462,0,0,MATCH("-",AM462:AM$638,0))) = 0,"",
IFERROR(MAX(OFFSET(AM462,0,0,MATCH("-",AM462:AM$638,0))),""))</f>
        <v/>
      </c>
      <c r="AW462" s="82" t="str">
        <f ca="1">IF(    MAX(OFFSET(AN462,0,0,MATCH("-",AN462:AN$638,0))) = 0,"",
IFERROR(MAX(OFFSET(AN462,0,0,MATCH("-",AN462:AN$638,0))),""))</f>
        <v/>
      </c>
      <c r="AX462" s="82" t="str">
        <f ca="1">IF(    MAX(OFFSET(AO462,0,0,MATCH("-",AO462:AO$638,0))) = 0,"",
IFERROR(MAX(OFFSET(AO462,0,0,MATCH("-",AO462:AO$638,0))),""))</f>
        <v/>
      </c>
      <c r="AY462" s="82" t="str">
        <f ca="1">IF(    MAX(OFFSET(AP462,0,0,MATCH("-",AP462:AP$638,0))) = 0,"",
IFERROR(MAX(OFFSET(AP462,0,0,MATCH("-",AP462:AP$638,0))),""))</f>
        <v/>
      </c>
      <c r="AZ462" s="82" t="str">
        <f ca="1">IF(    MAX(OFFSET(AQ462,0,0,MATCH("-",AQ462:AQ$638,0))) = 0,"",
IFERROR(MAX(OFFSET(AQ462,0,0,MATCH("-",AQ462:AQ$638,0))),""))</f>
        <v/>
      </c>
      <c r="BA462" s="82" t="str">
        <f ca="1">IF(    MAX(OFFSET(AR462,0,0,MATCH("-",AR462:AR$638,0))) = 0,"",
IFERROR(MAX(OFFSET(AR462,0,0,MATCH("-",AR462:AR$638,0))),""))</f>
        <v/>
      </c>
      <c r="BB462" s="112">
        <f t="shared" ca="1" si="323"/>
        <v>-198</v>
      </c>
      <c r="BC462" s="111" t="str">
        <f t="shared" ca="1" si="324"/>
        <v>Radius</v>
      </c>
      <c r="BD462" s="112">
        <f t="shared" ca="1" si="325"/>
        <v>0</v>
      </c>
      <c r="BE462" s="111">
        <f t="shared" ca="1" si="326"/>
        <v>200</v>
      </c>
      <c r="BF462" s="113" t="e">
        <f t="shared" ca="1" si="327"/>
        <v>#VALUE!</v>
      </c>
      <c r="BG462" s="113" t="e">
        <f t="shared" ca="1" si="328"/>
        <v>#VALUE!</v>
      </c>
      <c r="BH462" s="112">
        <f t="shared" ca="1" si="329"/>
        <v>2000</v>
      </c>
      <c r="BI462" s="112">
        <f t="shared" ca="1" si="330"/>
        <v>200</v>
      </c>
      <c r="BJ462" s="157"/>
      <c r="BK462" s="157"/>
      <c r="BL462" s="158" t="str">
        <f>scriv!AI424</f>
        <v/>
      </c>
      <c r="BM462" s="157"/>
      <c r="BN462" s="157" t="str">
        <f t="shared" si="331"/>
        <v>node</v>
      </c>
      <c r="BO462" s="157"/>
      <c r="BP462" s="159">
        <f t="shared" ca="1" si="332"/>
        <v>0</v>
      </c>
      <c r="BQ462" s="159">
        <f t="shared" ca="1" si="333"/>
        <v>0</v>
      </c>
      <c r="BR462" s="159">
        <f t="shared" si="334"/>
        <v>1</v>
      </c>
      <c r="BS462" s="159" t="str">
        <f t="shared" si="335"/>
        <v>symbol</v>
      </c>
      <c r="BT462" s="157" t="str">
        <f ca="1">IF(scriv!V424&lt;&gt;"",scriv!V424,
IF(E462="",IFERROR(VLOOKUP(BL462,$AH$40:$BT$638,39,FALSE),$BT$36),
$BT$37))</f>
        <v>NodeSquare</v>
      </c>
      <c r="BU462" s="166">
        <f t="shared" ca="1" si="336"/>
        <v>2000</v>
      </c>
      <c r="BV462" s="166">
        <f t="shared" ca="1" si="337"/>
        <v>200</v>
      </c>
      <c r="BW462" s="166">
        <f t="shared" ca="1" si="338"/>
        <v>0</v>
      </c>
      <c r="BX462" s="166">
        <f t="shared" ca="1" si="339"/>
        <v>0</v>
      </c>
      <c r="BY462" s="180" t="str">
        <f t="shared" si="340"/>
        <v/>
      </c>
      <c r="BZ462" s="180" t="str">
        <f t="shared" si="341"/>
        <v/>
      </c>
      <c r="CA462" s="81" t="str">
        <f>IF(scriv!E424&lt;&gt;"",scriv!E424,"")</f>
        <v/>
      </c>
      <c r="CB462" s="82">
        <f t="shared" si="306"/>
        <v>0</v>
      </c>
      <c r="CC462" s="82">
        <f t="shared" si="342"/>
        <v>0</v>
      </c>
      <c r="CD462" s="82" t="str">
        <f t="shared" si="343"/>
        <v>-</v>
      </c>
      <c r="CE462" s="82" t="str">
        <f t="shared" si="344"/>
        <v>-</v>
      </c>
      <c r="CF462" s="82" t="str">
        <f t="shared" si="345"/>
        <v>-</v>
      </c>
      <c r="CG462" s="82" t="str">
        <f t="shared" si="346"/>
        <v>-</v>
      </c>
      <c r="CH462" s="82" t="str">
        <f t="shared" si="347"/>
        <v>-</v>
      </c>
      <c r="CI462" s="82" t="str">
        <f t="shared" si="348"/>
        <v>-</v>
      </c>
      <c r="CJ462" s="82" t="str">
        <f t="shared" si="349"/>
        <v>-</v>
      </c>
      <c r="CK462" s="82" t="str">
        <f t="shared" si="350"/>
        <v>-</v>
      </c>
    </row>
    <row r="463" spans="1:89" s="82" customFormat="1" ht="18" customHeight="1">
      <c r="A463" s="81" t="str">
        <f>scriv!AH425</f>
        <v/>
      </c>
      <c r="B463" s="81" t="str">
        <f>IF(scriv!D425&lt;&gt;"",scriv!D425,"")</f>
        <v/>
      </c>
      <c r="C463" s="81" t="str">
        <f>IF( scriv!AL425&lt;&gt;"", IF(D463&lt;&gt;"","connection ","")&amp;scriv!AL425,IF(D463&lt;&gt;"","connection",""))</f>
        <v/>
      </c>
      <c r="D463" s="82" t="str">
        <f>scriv!AJ425</f>
        <v/>
      </c>
      <c r="E463" s="82" t="str">
        <f>scriv!AK425</f>
        <v/>
      </c>
      <c r="F463" s="156">
        <f>ROW()</f>
        <v>463</v>
      </c>
      <c r="I463" s="81" t="str">
        <f>IF(scriv!AA425&lt;&gt;"",scriv!AA425,J463)</f>
        <v/>
      </c>
      <c r="J463" s="81" t="str">
        <f>IF(scriv!AB425&lt;&gt;"",scriv!AB425,"")</f>
        <v/>
      </c>
      <c r="K463" s="82" t="str">
        <f t="shared" si="307"/>
        <v>none</v>
      </c>
      <c r="L463" s="82" t="str">
        <f t="shared" si="308"/>
        <v>+++&amp;speakTT=</v>
      </c>
      <c r="M463" s="82" t="str">
        <f t="shared" si="305"/>
        <v>OpenClose</v>
      </c>
      <c r="N463" s="82" t="str">
        <f t="shared" si="309"/>
        <v/>
      </c>
      <c r="O463" s="119" t="str">
        <f t="shared" si="310"/>
        <v/>
      </c>
      <c r="P463" s="81" t="str">
        <f>IF(scriv!I425&lt;&gt;"",scriv!I425,"")</f>
        <v/>
      </c>
      <c r="Q463" s="81" t="str">
        <f>IF(scriv!J425&lt;&gt;"",scriv!J425,"")</f>
        <v/>
      </c>
      <c r="R463" s="81">
        <f>IF(scriv!K425&lt;&gt;"",scriv!K425,
IF(I463&lt;&gt;"",1,$R$36))</f>
        <v>0</v>
      </c>
      <c r="S463" s="81" t="str">
        <f>IF(scriv!L425&lt;&gt;"",scriv!L425,
IF(scriv!AB425&lt;&gt;"",$S$36,"none"))</f>
        <v>none</v>
      </c>
      <c r="T463" s="81" t="str">
        <f>IF(scriv!Q425&lt;&gt;"",scriv!Q425,"")</f>
        <v/>
      </c>
      <c r="U463" s="81" t="str">
        <f>IF(scriv!R425&lt;&gt;"",scriv!R425,"")</f>
        <v/>
      </c>
      <c r="V463" s="81" t="str">
        <f>IF(scriv!S425&lt;&gt;"",scriv!S425,"")</f>
        <v/>
      </c>
      <c r="W463" s="81" t="str">
        <f>IF(scriv!T425&lt;&gt;"",scriv!T425,"")</f>
        <v/>
      </c>
      <c r="X463" s="81" t="str">
        <f>IF($E463="",
( IF(scriv!AD425&lt;&gt;"", LEFT( scriv!AD425, FIND(",",scriv!AD425)-1) &amp; "=" &amp; $AH463 &amp; RIGHT( scriv!AD425, LEN(scriv!AD425) + 1 - FIND(",",scriv!AD425)),
  IF($X$36&lt;&gt;"",LEFT( X$36, FIND(",",X$36)-1) &amp; "=" &amp; $AH463 &amp; RIGHT( X$36, LEN(X$36) + 1 - FIND(",",X$36)),""))),
IF(scriv!M425&lt;&gt;"", LEFT( scriv!M425, FIND(",",scriv!M425)-1) &amp; "=" &amp; $AH463 &amp; RIGHT( scriv!M425, LEN(scriv!M425) + 1 - FIND(",",scriv!M425)),
LEFT( X$37, FIND(",",X$37)-1) &amp; "=" &amp; $AH463 &amp; RIGHT( X$37, LEN(X$37) + 1 - FIND(",",X$37))))</f>
        <v>fadeOn=,0.6</v>
      </c>
      <c r="Y463" s="81" t="str">
        <f>IF($E463="",
( IF(scriv!AE425&lt;&gt;"", LEFT( scriv!AE425, FIND(",",scriv!AE425)-1) &amp; "=" &amp; $AH463 &amp; RIGHT( scriv!AE425, LEN(scriv!AE425) + 1 - FIND(",",scriv!AE425)),
  IF($Y$36&lt;&gt;"",LEFT( Y$36, FIND(",",Y$36)-1) &amp; "=" &amp; $AH463 &amp; RIGHT( Y$36, LEN(Y$36) + 1 - FIND(",",Y$36)),""))),
IF(scriv!N425&lt;&gt;"", LEFT( scriv!N425, FIND(",",scriv!N425)-1) &amp; "=" &amp; $AH463 &amp; RIGHT( scriv!N425, LEN(scriv!N425) + 1 - FIND(",",scriv!N425)),
LEFT( Y$37, FIND(",",Y$37)-1) &amp; "=" &amp; $AH463 &amp; RIGHT( Y$37, LEN(Y$37) + 1 - FIND(",",Y$37))))</f>
        <v>fadeOff=,0.6</v>
      </c>
      <c r="Z463" s="81" t="str">
        <f>IF($E463="",
( IF(scriv!AF425&lt;&gt;"", LEFT( scriv!AF425, FIND(",",scriv!AF425)-1) &amp; "=" &amp; $AH463 &amp; RIGHT( scriv!AF425, LEN(scriv!AF425) + 1 - FIND(",",scriv!AF425)),
  IF($Z$36&lt;&gt;"",LEFT( Z$36, FIND(",",Z$36)-1) &amp; "=" &amp; $AH463 &amp; RIGHT( Z$36, LEN(Z$36) + 1 - FIND(",",Z$36)),""))),
IF(scriv!O425&lt;&gt;"", LEFT( scriv!O425, FIND(",",scriv!O425)-1) &amp; "=" &amp; $AH463 &amp; RIGHT( scriv!O425, LEN(scriv!O425) + 1 - FIND(",",scriv!O425)),
LEFT( Z$37, FIND(",",Z$37)-1) &amp; "=" &amp; $AH463 &amp; RIGHT( Z$37, LEN(Z$37) + 1 - FIND(",",Z$37))))</f>
        <v>drawOpen=,1.2</v>
      </c>
      <c r="AA463" s="81" t="str">
        <f>IF($E463="",
( IF(scriv!AG425&lt;&gt;"", LEFT( scriv!AG425, FIND(",",scriv!AG425)-1) &amp; "=" &amp; $AH463 &amp; RIGHT( scriv!AG425, LEN(scriv!AG425) + 1 - FIND(",",scriv!AG425)),
  IF($AA$36&lt;&gt;"",LEFT( AA$36, FIND(",",AA$36)-1) &amp; "=" &amp; $AH463 &amp; RIGHT( AA$36, LEN(AA$36) + 1 - FIND(",",AA$36)),""))),
IF(scriv!P425&lt;&gt;"", LEFT( scriv!P425, FIND(",",scriv!P425)-1) &amp; "=" &amp; $AH463 &amp; RIGHT( scriv!P425, LEN(scriv!P425) + 1 - FIND(",",scriv!P425)),
LEFT( AA$37, FIND(",",AA$37)-1) &amp; "=" &amp; $AH463 &amp; RIGHT( AA$37, LEN(AA$37) + 1 - FIND(",",AA$37))))</f>
        <v>drawClose=,1.2</v>
      </c>
      <c r="AB463" s="167" t="str">
        <f t="shared" si="304"/>
        <v>noTitle</v>
      </c>
      <c r="AC463" s="167"/>
      <c r="AD463" s="45"/>
      <c r="AE463" s="168"/>
      <c r="AF463" s="169">
        <f>IF(D463="",scriv!B425,"")</f>
        <v>0</v>
      </c>
      <c r="AG463" s="170" t="str">
        <f t="shared" si="311"/>
        <v/>
      </c>
      <c r="AH463" s="169" t="str">
        <f t="shared" si="312"/>
        <v/>
      </c>
      <c r="AI463" s="169" t="str">
        <f t="shared" si="313"/>
        <v/>
      </c>
      <c r="AJ463" s="86">
        <f>ROUNDDOWN( (LEN(scriv!B425)+1) / 2, 0 )</f>
        <v>0</v>
      </c>
      <c r="AK463" s="82">
        <f t="shared" si="314"/>
        <v>0</v>
      </c>
      <c r="AL463" s="82" t="str">
        <f t="shared" si="315"/>
        <v>-</v>
      </c>
      <c r="AM463" s="82" t="str">
        <f t="shared" si="316"/>
        <v>-</v>
      </c>
      <c r="AN463" s="82" t="str">
        <f t="shared" si="317"/>
        <v>-</v>
      </c>
      <c r="AO463" s="82" t="str">
        <f t="shared" si="318"/>
        <v>-</v>
      </c>
      <c r="AP463" s="82" t="str">
        <f t="shared" si="319"/>
        <v>-</v>
      </c>
      <c r="AQ463" s="82" t="str">
        <f t="shared" si="320"/>
        <v>-</v>
      </c>
      <c r="AR463" s="82" t="str">
        <f t="shared" si="321"/>
        <v>-</v>
      </c>
      <c r="AT463" s="82">
        <f t="shared" si="322"/>
        <v>10</v>
      </c>
      <c r="AU463" s="82" t="str">
        <f ca="1">IF(    MAX(OFFSET(AL463,0,0,MATCH("-",AL463:AL$638,0))) = 0,"",
IFERROR(MAX(OFFSET(AL463,0,0,MATCH("-",AL463:AL$638,0))),""))</f>
        <v/>
      </c>
      <c r="AV463" s="82" t="str">
        <f ca="1">IF(    MAX(OFFSET(AM463,0,0,MATCH("-",AM463:AM$638,0))) = 0,"",
IFERROR(MAX(OFFSET(AM463,0,0,MATCH("-",AM463:AM$638,0))),""))</f>
        <v/>
      </c>
      <c r="AW463" s="82" t="str">
        <f ca="1">IF(    MAX(OFFSET(AN463,0,0,MATCH("-",AN463:AN$638,0))) = 0,"",
IFERROR(MAX(OFFSET(AN463,0,0,MATCH("-",AN463:AN$638,0))),""))</f>
        <v/>
      </c>
      <c r="AX463" s="82" t="str">
        <f ca="1">IF(    MAX(OFFSET(AO463,0,0,MATCH("-",AO463:AO$638,0))) = 0,"",
IFERROR(MAX(OFFSET(AO463,0,0,MATCH("-",AO463:AO$638,0))),""))</f>
        <v/>
      </c>
      <c r="AY463" s="82" t="str">
        <f ca="1">IF(    MAX(OFFSET(AP463,0,0,MATCH("-",AP463:AP$638,0))) = 0,"",
IFERROR(MAX(OFFSET(AP463,0,0,MATCH("-",AP463:AP$638,0))),""))</f>
        <v/>
      </c>
      <c r="AZ463" s="82" t="str">
        <f ca="1">IF(    MAX(OFFSET(AQ463,0,0,MATCH("-",AQ463:AQ$638,0))) = 0,"",
IFERROR(MAX(OFFSET(AQ463,0,0,MATCH("-",AQ463:AQ$638,0))),""))</f>
        <v/>
      </c>
      <c r="BA463" s="82" t="str">
        <f ca="1">IF(    MAX(OFFSET(AR463,0,0,MATCH("-",AR463:AR$638,0))) = 0,"",
IFERROR(MAX(OFFSET(AR463,0,0,MATCH("-",AR463:AR$638,0))),""))</f>
        <v/>
      </c>
      <c r="BB463" s="112">
        <f t="shared" ca="1" si="323"/>
        <v>-198</v>
      </c>
      <c r="BC463" s="111" t="str">
        <f t="shared" ca="1" si="324"/>
        <v>Radius</v>
      </c>
      <c r="BD463" s="112">
        <f t="shared" ca="1" si="325"/>
        <v>0</v>
      </c>
      <c r="BE463" s="111">
        <f t="shared" ca="1" si="326"/>
        <v>200</v>
      </c>
      <c r="BF463" s="113" t="e">
        <f t="shared" ca="1" si="327"/>
        <v>#VALUE!</v>
      </c>
      <c r="BG463" s="113" t="e">
        <f t="shared" ca="1" si="328"/>
        <v>#VALUE!</v>
      </c>
      <c r="BH463" s="112">
        <f t="shared" ca="1" si="329"/>
        <v>2000</v>
      </c>
      <c r="BI463" s="112">
        <f t="shared" ca="1" si="330"/>
        <v>200</v>
      </c>
      <c r="BJ463" s="157"/>
      <c r="BK463" s="157"/>
      <c r="BL463" s="158" t="str">
        <f>scriv!AI425</f>
        <v/>
      </c>
      <c r="BM463" s="157"/>
      <c r="BN463" s="157" t="str">
        <f t="shared" si="331"/>
        <v>node</v>
      </c>
      <c r="BO463" s="157"/>
      <c r="BP463" s="159">
        <f t="shared" ca="1" si="332"/>
        <v>0</v>
      </c>
      <c r="BQ463" s="159">
        <f t="shared" ca="1" si="333"/>
        <v>0</v>
      </c>
      <c r="BR463" s="159">
        <f t="shared" si="334"/>
        <v>1</v>
      </c>
      <c r="BS463" s="159" t="str">
        <f t="shared" si="335"/>
        <v>symbol</v>
      </c>
      <c r="BT463" s="157" t="str">
        <f ca="1">IF(scriv!V425&lt;&gt;"",scriv!V425,
IF(E463="",IFERROR(VLOOKUP(BL463,$AH$40:$BT$638,39,FALSE),$BT$36),
$BT$37))</f>
        <v>NodeSquare</v>
      </c>
      <c r="BU463" s="166">
        <f t="shared" ca="1" si="336"/>
        <v>2000</v>
      </c>
      <c r="BV463" s="166">
        <f t="shared" ca="1" si="337"/>
        <v>200</v>
      </c>
      <c r="BW463" s="166">
        <f t="shared" ca="1" si="338"/>
        <v>0</v>
      </c>
      <c r="BX463" s="166">
        <f t="shared" ca="1" si="339"/>
        <v>0</v>
      </c>
      <c r="BY463" s="180" t="str">
        <f t="shared" si="340"/>
        <v/>
      </c>
      <c r="BZ463" s="180" t="str">
        <f t="shared" si="341"/>
        <v/>
      </c>
      <c r="CA463" s="81" t="str">
        <f>IF(scriv!E425&lt;&gt;"",scriv!E425,"")</f>
        <v/>
      </c>
      <c r="CB463" s="82">
        <f t="shared" si="306"/>
        <v>0</v>
      </c>
      <c r="CC463" s="82">
        <f t="shared" si="342"/>
        <v>0</v>
      </c>
      <c r="CD463" s="82" t="str">
        <f t="shared" si="343"/>
        <v>-</v>
      </c>
      <c r="CE463" s="82" t="str">
        <f t="shared" si="344"/>
        <v>-</v>
      </c>
      <c r="CF463" s="82" t="str">
        <f t="shared" si="345"/>
        <v>-</v>
      </c>
      <c r="CG463" s="82" t="str">
        <f t="shared" si="346"/>
        <v>-</v>
      </c>
      <c r="CH463" s="82" t="str">
        <f t="shared" si="347"/>
        <v>-</v>
      </c>
      <c r="CI463" s="82" t="str">
        <f t="shared" si="348"/>
        <v>-</v>
      </c>
      <c r="CJ463" s="82" t="str">
        <f t="shared" si="349"/>
        <v>-</v>
      </c>
      <c r="CK463" s="82" t="str">
        <f t="shared" si="350"/>
        <v>-</v>
      </c>
    </row>
    <row r="464" spans="1:89" s="82" customFormat="1" ht="18" customHeight="1">
      <c r="A464" s="81" t="str">
        <f>scriv!AH426</f>
        <v/>
      </c>
      <c r="B464" s="81" t="str">
        <f>IF(scriv!D426&lt;&gt;"",scriv!D426,"")</f>
        <v/>
      </c>
      <c r="C464" s="81" t="str">
        <f>IF( scriv!AL426&lt;&gt;"", IF(D464&lt;&gt;"","connection ","")&amp;scriv!AL426,IF(D464&lt;&gt;"","connection",""))</f>
        <v/>
      </c>
      <c r="D464" s="82" t="str">
        <f>scriv!AJ426</f>
        <v/>
      </c>
      <c r="E464" s="82" t="str">
        <f>scriv!AK426</f>
        <v/>
      </c>
      <c r="F464" s="156">
        <f>ROW()</f>
        <v>464</v>
      </c>
      <c r="I464" s="81" t="str">
        <f>IF(scriv!AA426&lt;&gt;"",scriv!AA426,J464)</f>
        <v/>
      </c>
      <c r="J464" s="81" t="str">
        <f>IF(scriv!AB426&lt;&gt;"",scriv!AB426,"")</f>
        <v/>
      </c>
      <c r="K464" s="82" t="str">
        <f t="shared" si="307"/>
        <v>none</v>
      </c>
      <c r="L464" s="82" t="str">
        <f t="shared" si="308"/>
        <v>+++&amp;speakTT=</v>
      </c>
      <c r="M464" s="82" t="str">
        <f t="shared" si="305"/>
        <v>OpenClose</v>
      </c>
      <c r="N464" s="82" t="str">
        <f t="shared" si="309"/>
        <v/>
      </c>
      <c r="O464" s="119" t="str">
        <f t="shared" si="310"/>
        <v/>
      </c>
      <c r="P464" s="81" t="str">
        <f>IF(scriv!I426&lt;&gt;"",scriv!I426,"")</f>
        <v/>
      </c>
      <c r="Q464" s="81" t="str">
        <f>IF(scriv!J426&lt;&gt;"",scriv!J426,"")</f>
        <v/>
      </c>
      <c r="R464" s="81">
        <f>IF(scriv!K426&lt;&gt;"",scriv!K426,
IF(I464&lt;&gt;"",1,$R$36))</f>
        <v>0</v>
      </c>
      <c r="S464" s="81" t="str">
        <f>IF(scriv!L426&lt;&gt;"",scriv!L426,
IF(scriv!AB426&lt;&gt;"",$S$36,"none"))</f>
        <v>none</v>
      </c>
      <c r="T464" s="81" t="str">
        <f>IF(scriv!Q426&lt;&gt;"",scriv!Q426,"")</f>
        <v/>
      </c>
      <c r="U464" s="81" t="str">
        <f>IF(scriv!R426&lt;&gt;"",scriv!R426,"")</f>
        <v/>
      </c>
      <c r="V464" s="81" t="str">
        <f>IF(scriv!S426&lt;&gt;"",scriv!S426,"")</f>
        <v/>
      </c>
      <c r="W464" s="81" t="str">
        <f>IF(scriv!T426&lt;&gt;"",scriv!T426,"")</f>
        <v/>
      </c>
      <c r="X464" s="81" t="str">
        <f>IF($E464="",
( IF(scriv!AD426&lt;&gt;"", LEFT( scriv!AD426, FIND(",",scriv!AD426)-1) &amp; "=" &amp; $AH464 &amp; RIGHT( scriv!AD426, LEN(scriv!AD426) + 1 - FIND(",",scriv!AD426)),
  IF($X$36&lt;&gt;"",LEFT( X$36, FIND(",",X$36)-1) &amp; "=" &amp; $AH464 &amp; RIGHT( X$36, LEN(X$36) + 1 - FIND(",",X$36)),""))),
IF(scriv!M426&lt;&gt;"", LEFT( scriv!M426, FIND(",",scriv!M426)-1) &amp; "=" &amp; $AH464 &amp; RIGHT( scriv!M426, LEN(scriv!M426) + 1 - FIND(",",scriv!M426)),
LEFT( X$37, FIND(",",X$37)-1) &amp; "=" &amp; $AH464 &amp; RIGHT( X$37, LEN(X$37) + 1 - FIND(",",X$37))))</f>
        <v>fadeOn=,0.6</v>
      </c>
      <c r="Y464" s="81" t="str">
        <f>IF($E464="",
( IF(scriv!AE426&lt;&gt;"", LEFT( scriv!AE426, FIND(",",scriv!AE426)-1) &amp; "=" &amp; $AH464 &amp; RIGHT( scriv!AE426, LEN(scriv!AE426) + 1 - FIND(",",scriv!AE426)),
  IF($Y$36&lt;&gt;"",LEFT( Y$36, FIND(",",Y$36)-1) &amp; "=" &amp; $AH464 &amp; RIGHT( Y$36, LEN(Y$36) + 1 - FIND(",",Y$36)),""))),
IF(scriv!N426&lt;&gt;"", LEFT( scriv!N426, FIND(",",scriv!N426)-1) &amp; "=" &amp; $AH464 &amp; RIGHT( scriv!N426, LEN(scriv!N426) + 1 - FIND(",",scriv!N426)),
LEFT( Y$37, FIND(",",Y$37)-1) &amp; "=" &amp; $AH464 &amp; RIGHT( Y$37, LEN(Y$37) + 1 - FIND(",",Y$37))))</f>
        <v>fadeOff=,0.6</v>
      </c>
      <c r="Z464" s="81" t="str">
        <f>IF($E464="",
( IF(scriv!AF426&lt;&gt;"", LEFT( scriv!AF426, FIND(",",scriv!AF426)-1) &amp; "=" &amp; $AH464 &amp; RIGHT( scriv!AF426, LEN(scriv!AF426) + 1 - FIND(",",scriv!AF426)),
  IF($Z$36&lt;&gt;"",LEFT( Z$36, FIND(",",Z$36)-1) &amp; "=" &amp; $AH464 &amp; RIGHT( Z$36, LEN(Z$36) + 1 - FIND(",",Z$36)),""))),
IF(scriv!O426&lt;&gt;"", LEFT( scriv!O426, FIND(",",scriv!O426)-1) &amp; "=" &amp; $AH464 &amp; RIGHT( scriv!O426, LEN(scriv!O426) + 1 - FIND(",",scriv!O426)),
LEFT( Z$37, FIND(",",Z$37)-1) &amp; "=" &amp; $AH464 &amp; RIGHT( Z$37, LEN(Z$37) + 1 - FIND(",",Z$37))))</f>
        <v>drawOpen=,1.2</v>
      </c>
      <c r="AA464" s="81" t="str">
        <f>IF($E464="",
( IF(scriv!AG426&lt;&gt;"", LEFT( scriv!AG426, FIND(",",scriv!AG426)-1) &amp; "=" &amp; $AH464 &amp; RIGHT( scriv!AG426, LEN(scriv!AG426) + 1 - FIND(",",scriv!AG426)),
  IF($AA$36&lt;&gt;"",LEFT( AA$36, FIND(",",AA$36)-1) &amp; "=" &amp; $AH464 &amp; RIGHT( AA$36, LEN(AA$36) + 1 - FIND(",",AA$36)),""))),
IF(scriv!P426&lt;&gt;"", LEFT( scriv!P426, FIND(",",scriv!P426)-1) &amp; "=" &amp; $AH464 &amp; RIGHT( scriv!P426, LEN(scriv!P426) + 1 - FIND(",",scriv!P426)),
LEFT( AA$37, FIND(",",AA$37)-1) &amp; "=" &amp; $AH464 &amp; RIGHT( AA$37, LEN(AA$37) + 1 - FIND(",",AA$37))))</f>
        <v>drawClose=,1.2</v>
      </c>
      <c r="AB464" s="167" t="str">
        <f t="shared" si="304"/>
        <v>noTitle</v>
      </c>
      <c r="AC464" s="167"/>
      <c r="AD464" s="45"/>
      <c r="AE464" s="168"/>
      <c r="AF464" s="169">
        <f>IF(D464="",scriv!B426,"")</f>
        <v>0</v>
      </c>
      <c r="AG464" s="170" t="str">
        <f t="shared" si="311"/>
        <v/>
      </c>
      <c r="AH464" s="169" t="str">
        <f t="shared" si="312"/>
        <v/>
      </c>
      <c r="AI464" s="169" t="str">
        <f t="shared" si="313"/>
        <v/>
      </c>
      <c r="AJ464" s="86">
        <f>ROUNDDOWN( (LEN(scriv!B426)+1) / 2, 0 )</f>
        <v>0</v>
      </c>
      <c r="AK464" s="82">
        <f t="shared" si="314"/>
        <v>0</v>
      </c>
      <c r="AL464" s="82" t="str">
        <f t="shared" si="315"/>
        <v>-</v>
      </c>
      <c r="AM464" s="82" t="str">
        <f t="shared" si="316"/>
        <v>-</v>
      </c>
      <c r="AN464" s="82" t="str">
        <f t="shared" si="317"/>
        <v>-</v>
      </c>
      <c r="AO464" s="82" t="str">
        <f t="shared" si="318"/>
        <v>-</v>
      </c>
      <c r="AP464" s="82" t="str">
        <f t="shared" si="319"/>
        <v>-</v>
      </c>
      <c r="AQ464" s="82" t="str">
        <f t="shared" si="320"/>
        <v>-</v>
      </c>
      <c r="AR464" s="82" t="str">
        <f t="shared" si="321"/>
        <v>-</v>
      </c>
      <c r="AT464" s="82">
        <f t="shared" si="322"/>
        <v>10</v>
      </c>
      <c r="AU464" s="82" t="str">
        <f ca="1">IF(    MAX(OFFSET(AL464,0,0,MATCH("-",AL464:AL$638,0))) = 0,"",
IFERROR(MAX(OFFSET(AL464,0,0,MATCH("-",AL464:AL$638,0))),""))</f>
        <v/>
      </c>
      <c r="AV464" s="82" t="str">
        <f ca="1">IF(    MAX(OFFSET(AM464,0,0,MATCH("-",AM464:AM$638,0))) = 0,"",
IFERROR(MAX(OFFSET(AM464,0,0,MATCH("-",AM464:AM$638,0))),""))</f>
        <v/>
      </c>
      <c r="AW464" s="82" t="str">
        <f ca="1">IF(    MAX(OFFSET(AN464,0,0,MATCH("-",AN464:AN$638,0))) = 0,"",
IFERROR(MAX(OFFSET(AN464,0,0,MATCH("-",AN464:AN$638,0))),""))</f>
        <v/>
      </c>
      <c r="AX464" s="82" t="str">
        <f ca="1">IF(    MAX(OFFSET(AO464,0,0,MATCH("-",AO464:AO$638,0))) = 0,"",
IFERROR(MAX(OFFSET(AO464,0,0,MATCH("-",AO464:AO$638,0))),""))</f>
        <v/>
      </c>
      <c r="AY464" s="82" t="str">
        <f ca="1">IF(    MAX(OFFSET(AP464,0,0,MATCH("-",AP464:AP$638,0))) = 0,"",
IFERROR(MAX(OFFSET(AP464,0,0,MATCH("-",AP464:AP$638,0))),""))</f>
        <v/>
      </c>
      <c r="AZ464" s="82" t="str">
        <f ca="1">IF(    MAX(OFFSET(AQ464,0,0,MATCH("-",AQ464:AQ$638,0))) = 0,"",
IFERROR(MAX(OFFSET(AQ464,0,0,MATCH("-",AQ464:AQ$638,0))),""))</f>
        <v/>
      </c>
      <c r="BA464" s="82" t="str">
        <f ca="1">IF(    MAX(OFFSET(AR464,0,0,MATCH("-",AR464:AR$638,0))) = 0,"",
IFERROR(MAX(OFFSET(AR464,0,0,MATCH("-",AR464:AR$638,0))),""))</f>
        <v/>
      </c>
      <c r="BB464" s="112">
        <f t="shared" ca="1" si="323"/>
        <v>-198</v>
      </c>
      <c r="BC464" s="111" t="str">
        <f t="shared" ca="1" si="324"/>
        <v>Radius</v>
      </c>
      <c r="BD464" s="112">
        <f t="shared" ca="1" si="325"/>
        <v>0</v>
      </c>
      <c r="BE464" s="111">
        <f t="shared" ca="1" si="326"/>
        <v>200</v>
      </c>
      <c r="BF464" s="113" t="e">
        <f t="shared" ca="1" si="327"/>
        <v>#VALUE!</v>
      </c>
      <c r="BG464" s="113" t="e">
        <f t="shared" ca="1" si="328"/>
        <v>#VALUE!</v>
      </c>
      <c r="BH464" s="112">
        <f t="shared" ca="1" si="329"/>
        <v>2000</v>
      </c>
      <c r="BI464" s="112">
        <f t="shared" ca="1" si="330"/>
        <v>200</v>
      </c>
      <c r="BJ464" s="157"/>
      <c r="BK464" s="157"/>
      <c r="BL464" s="158" t="str">
        <f>scriv!AI426</f>
        <v/>
      </c>
      <c r="BM464" s="157"/>
      <c r="BN464" s="157" t="str">
        <f t="shared" si="331"/>
        <v>node</v>
      </c>
      <c r="BO464" s="157"/>
      <c r="BP464" s="159">
        <f t="shared" ca="1" si="332"/>
        <v>0</v>
      </c>
      <c r="BQ464" s="159">
        <f t="shared" ca="1" si="333"/>
        <v>0</v>
      </c>
      <c r="BR464" s="159">
        <f t="shared" si="334"/>
        <v>1</v>
      </c>
      <c r="BS464" s="159" t="str">
        <f t="shared" si="335"/>
        <v>symbol</v>
      </c>
      <c r="BT464" s="157" t="str">
        <f ca="1">IF(scriv!V426&lt;&gt;"",scriv!V426,
IF(E464="",IFERROR(VLOOKUP(BL464,$AH$40:$BT$638,39,FALSE),$BT$36),
$BT$37))</f>
        <v>NodeSquare</v>
      </c>
      <c r="BU464" s="166">
        <f t="shared" ca="1" si="336"/>
        <v>2000</v>
      </c>
      <c r="BV464" s="166">
        <f t="shared" ca="1" si="337"/>
        <v>200</v>
      </c>
      <c r="BW464" s="166">
        <f t="shared" ca="1" si="338"/>
        <v>0</v>
      </c>
      <c r="BX464" s="166">
        <f t="shared" ca="1" si="339"/>
        <v>0</v>
      </c>
      <c r="BY464" s="180" t="str">
        <f t="shared" si="340"/>
        <v/>
      </c>
      <c r="BZ464" s="180" t="str">
        <f t="shared" si="341"/>
        <v/>
      </c>
      <c r="CA464" s="81" t="str">
        <f>IF(scriv!E426&lt;&gt;"",scriv!E426,"")</f>
        <v/>
      </c>
      <c r="CB464" s="82">
        <f t="shared" si="306"/>
        <v>0</v>
      </c>
      <c r="CC464" s="82">
        <f t="shared" si="342"/>
        <v>0</v>
      </c>
      <c r="CD464" s="82" t="str">
        <f t="shared" si="343"/>
        <v>-</v>
      </c>
      <c r="CE464" s="82" t="str">
        <f t="shared" si="344"/>
        <v>-</v>
      </c>
      <c r="CF464" s="82" t="str">
        <f t="shared" si="345"/>
        <v>-</v>
      </c>
      <c r="CG464" s="82" t="str">
        <f t="shared" si="346"/>
        <v>-</v>
      </c>
      <c r="CH464" s="82" t="str">
        <f t="shared" si="347"/>
        <v>-</v>
      </c>
      <c r="CI464" s="82" t="str">
        <f t="shared" si="348"/>
        <v>-</v>
      </c>
      <c r="CJ464" s="82" t="str">
        <f t="shared" si="349"/>
        <v>-</v>
      </c>
      <c r="CK464" s="82" t="str">
        <f t="shared" si="350"/>
        <v>-</v>
      </c>
    </row>
    <row r="465" spans="1:89" s="82" customFormat="1" ht="18" customHeight="1">
      <c r="A465" s="81" t="str">
        <f>scriv!AH427</f>
        <v/>
      </c>
      <c r="B465" s="81" t="str">
        <f>IF(scriv!D427&lt;&gt;"",scriv!D427,"")</f>
        <v/>
      </c>
      <c r="C465" s="81" t="str">
        <f>IF( scriv!AL427&lt;&gt;"", IF(D465&lt;&gt;"","connection ","")&amp;scriv!AL427,IF(D465&lt;&gt;"","connection",""))</f>
        <v/>
      </c>
      <c r="D465" s="82" t="str">
        <f>scriv!AJ427</f>
        <v/>
      </c>
      <c r="E465" s="82" t="str">
        <f>scriv!AK427</f>
        <v/>
      </c>
      <c r="F465" s="156">
        <f>ROW()</f>
        <v>465</v>
      </c>
      <c r="I465" s="81" t="str">
        <f>IF(scriv!AA427&lt;&gt;"",scriv!AA427,J465)</f>
        <v/>
      </c>
      <c r="J465" s="81" t="str">
        <f>IF(scriv!AB427&lt;&gt;"",scriv!AB427,"")</f>
        <v/>
      </c>
      <c r="K465" s="82" t="str">
        <f t="shared" si="307"/>
        <v>none</v>
      </c>
      <c r="L465" s="82" t="str">
        <f t="shared" si="308"/>
        <v>+++&amp;speakTT=</v>
      </c>
      <c r="M465" s="82" t="str">
        <f t="shared" si="305"/>
        <v>OpenClose</v>
      </c>
      <c r="N465" s="82" t="str">
        <f t="shared" si="309"/>
        <v/>
      </c>
      <c r="O465" s="119" t="str">
        <f t="shared" si="310"/>
        <v/>
      </c>
      <c r="P465" s="81" t="str">
        <f>IF(scriv!I427&lt;&gt;"",scriv!I427,"")</f>
        <v/>
      </c>
      <c r="Q465" s="81" t="str">
        <f>IF(scriv!J427&lt;&gt;"",scriv!J427,"")</f>
        <v/>
      </c>
      <c r="R465" s="81">
        <f>IF(scriv!K427&lt;&gt;"",scriv!K427,
IF(I465&lt;&gt;"",1,$R$36))</f>
        <v>0</v>
      </c>
      <c r="S465" s="81" t="str">
        <f>IF(scriv!L427&lt;&gt;"",scriv!L427,
IF(scriv!AB427&lt;&gt;"",$S$36,"none"))</f>
        <v>none</v>
      </c>
      <c r="T465" s="81" t="str">
        <f>IF(scriv!Q427&lt;&gt;"",scriv!Q427,"")</f>
        <v/>
      </c>
      <c r="U465" s="81" t="str">
        <f>IF(scriv!R427&lt;&gt;"",scriv!R427,"")</f>
        <v/>
      </c>
      <c r="V465" s="81" t="str">
        <f>IF(scriv!S427&lt;&gt;"",scriv!S427,"")</f>
        <v/>
      </c>
      <c r="W465" s="81" t="str">
        <f>IF(scriv!T427&lt;&gt;"",scriv!T427,"")</f>
        <v/>
      </c>
      <c r="X465" s="81" t="str">
        <f>IF($E465="",
( IF(scriv!AD427&lt;&gt;"", LEFT( scriv!AD427, FIND(",",scriv!AD427)-1) &amp; "=" &amp; $AH465 &amp; RIGHT( scriv!AD427, LEN(scriv!AD427) + 1 - FIND(",",scriv!AD427)),
  IF($X$36&lt;&gt;"",LEFT( X$36, FIND(",",X$36)-1) &amp; "=" &amp; $AH465 &amp; RIGHT( X$36, LEN(X$36) + 1 - FIND(",",X$36)),""))),
IF(scriv!M427&lt;&gt;"", LEFT( scriv!M427, FIND(",",scriv!M427)-1) &amp; "=" &amp; $AH465 &amp; RIGHT( scriv!M427, LEN(scriv!M427) + 1 - FIND(",",scriv!M427)),
LEFT( X$37, FIND(",",X$37)-1) &amp; "=" &amp; $AH465 &amp; RIGHT( X$37, LEN(X$37) + 1 - FIND(",",X$37))))</f>
        <v>fadeOn=,0.6</v>
      </c>
      <c r="Y465" s="81" t="str">
        <f>IF($E465="",
( IF(scriv!AE427&lt;&gt;"", LEFT( scriv!AE427, FIND(",",scriv!AE427)-1) &amp; "=" &amp; $AH465 &amp; RIGHT( scriv!AE427, LEN(scriv!AE427) + 1 - FIND(",",scriv!AE427)),
  IF($Y$36&lt;&gt;"",LEFT( Y$36, FIND(",",Y$36)-1) &amp; "=" &amp; $AH465 &amp; RIGHT( Y$36, LEN(Y$36) + 1 - FIND(",",Y$36)),""))),
IF(scriv!N427&lt;&gt;"", LEFT( scriv!N427, FIND(",",scriv!N427)-1) &amp; "=" &amp; $AH465 &amp; RIGHT( scriv!N427, LEN(scriv!N427) + 1 - FIND(",",scriv!N427)),
LEFT( Y$37, FIND(",",Y$37)-1) &amp; "=" &amp; $AH465 &amp; RIGHT( Y$37, LEN(Y$37) + 1 - FIND(",",Y$37))))</f>
        <v>fadeOff=,0.6</v>
      </c>
      <c r="Z465" s="81" t="str">
        <f>IF($E465="",
( IF(scriv!AF427&lt;&gt;"", LEFT( scriv!AF427, FIND(",",scriv!AF427)-1) &amp; "=" &amp; $AH465 &amp; RIGHT( scriv!AF427, LEN(scriv!AF427) + 1 - FIND(",",scriv!AF427)),
  IF($Z$36&lt;&gt;"",LEFT( Z$36, FIND(",",Z$36)-1) &amp; "=" &amp; $AH465 &amp; RIGHT( Z$36, LEN(Z$36) + 1 - FIND(",",Z$36)),""))),
IF(scriv!O427&lt;&gt;"", LEFT( scriv!O427, FIND(",",scriv!O427)-1) &amp; "=" &amp; $AH465 &amp; RIGHT( scriv!O427, LEN(scriv!O427) + 1 - FIND(",",scriv!O427)),
LEFT( Z$37, FIND(",",Z$37)-1) &amp; "=" &amp; $AH465 &amp; RIGHT( Z$37, LEN(Z$37) + 1 - FIND(",",Z$37))))</f>
        <v>drawOpen=,1.2</v>
      </c>
      <c r="AA465" s="81" t="str">
        <f>IF($E465="",
( IF(scriv!AG427&lt;&gt;"", LEFT( scriv!AG427, FIND(",",scriv!AG427)-1) &amp; "=" &amp; $AH465 &amp; RIGHT( scriv!AG427, LEN(scriv!AG427) + 1 - FIND(",",scriv!AG427)),
  IF($AA$36&lt;&gt;"",LEFT( AA$36, FIND(",",AA$36)-1) &amp; "=" &amp; $AH465 &amp; RIGHT( AA$36, LEN(AA$36) + 1 - FIND(",",AA$36)),""))),
IF(scriv!P427&lt;&gt;"", LEFT( scriv!P427, FIND(",",scriv!P427)-1) &amp; "=" &amp; $AH465 &amp; RIGHT( scriv!P427, LEN(scriv!P427) + 1 - FIND(",",scriv!P427)),
LEFT( AA$37, FIND(",",AA$37)-1) &amp; "=" &amp; $AH465 &amp; RIGHT( AA$37, LEN(AA$37) + 1 - FIND(",",AA$37))))</f>
        <v>drawClose=,1.2</v>
      </c>
      <c r="AB465" s="167" t="str">
        <f t="shared" si="304"/>
        <v>noTitle</v>
      </c>
      <c r="AC465" s="167"/>
      <c r="AD465" s="45"/>
      <c r="AE465" s="168"/>
      <c r="AF465" s="169">
        <f>IF(D465="",scriv!B427,"")</f>
        <v>0</v>
      </c>
      <c r="AG465" s="170" t="str">
        <f t="shared" si="311"/>
        <v/>
      </c>
      <c r="AH465" s="169" t="str">
        <f t="shared" si="312"/>
        <v/>
      </c>
      <c r="AI465" s="169" t="str">
        <f t="shared" si="313"/>
        <v/>
      </c>
      <c r="AJ465" s="86">
        <f>ROUNDDOWN( (LEN(scriv!B427)+1) / 2, 0 )</f>
        <v>0</v>
      </c>
      <c r="AK465" s="82">
        <f t="shared" si="314"/>
        <v>0</v>
      </c>
      <c r="AL465" s="82" t="str">
        <f t="shared" si="315"/>
        <v>-</v>
      </c>
      <c r="AM465" s="82" t="str">
        <f t="shared" si="316"/>
        <v>-</v>
      </c>
      <c r="AN465" s="82" t="str">
        <f t="shared" si="317"/>
        <v>-</v>
      </c>
      <c r="AO465" s="82" t="str">
        <f t="shared" si="318"/>
        <v>-</v>
      </c>
      <c r="AP465" s="82" t="str">
        <f t="shared" si="319"/>
        <v>-</v>
      </c>
      <c r="AQ465" s="82" t="str">
        <f t="shared" si="320"/>
        <v>-</v>
      </c>
      <c r="AR465" s="82" t="str">
        <f t="shared" si="321"/>
        <v>-</v>
      </c>
      <c r="AT465" s="82">
        <f t="shared" si="322"/>
        <v>10</v>
      </c>
      <c r="AU465" s="82" t="str">
        <f ca="1">IF(    MAX(OFFSET(AL465,0,0,MATCH("-",AL465:AL$638,0))) = 0,"",
IFERROR(MAX(OFFSET(AL465,0,0,MATCH("-",AL465:AL$638,0))),""))</f>
        <v/>
      </c>
      <c r="AV465" s="82" t="str">
        <f ca="1">IF(    MAX(OFFSET(AM465,0,0,MATCH("-",AM465:AM$638,0))) = 0,"",
IFERROR(MAX(OFFSET(AM465,0,0,MATCH("-",AM465:AM$638,0))),""))</f>
        <v/>
      </c>
      <c r="AW465" s="82" t="str">
        <f ca="1">IF(    MAX(OFFSET(AN465,0,0,MATCH("-",AN465:AN$638,0))) = 0,"",
IFERROR(MAX(OFFSET(AN465,0,0,MATCH("-",AN465:AN$638,0))),""))</f>
        <v/>
      </c>
      <c r="AX465" s="82" t="str">
        <f ca="1">IF(    MAX(OFFSET(AO465,0,0,MATCH("-",AO465:AO$638,0))) = 0,"",
IFERROR(MAX(OFFSET(AO465,0,0,MATCH("-",AO465:AO$638,0))),""))</f>
        <v/>
      </c>
      <c r="AY465" s="82" t="str">
        <f ca="1">IF(    MAX(OFFSET(AP465,0,0,MATCH("-",AP465:AP$638,0))) = 0,"",
IFERROR(MAX(OFFSET(AP465,0,0,MATCH("-",AP465:AP$638,0))),""))</f>
        <v/>
      </c>
      <c r="AZ465" s="82" t="str">
        <f ca="1">IF(    MAX(OFFSET(AQ465,0,0,MATCH("-",AQ465:AQ$638,0))) = 0,"",
IFERROR(MAX(OFFSET(AQ465,0,0,MATCH("-",AQ465:AQ$638,0))),""))</f>
        <v/>
      </c>
      <c r="BA465" s="82" t="str">
        <f ca="1">IF(    MAX(OFFSET(AR465,0,0,MATCH("-",AR465:AR$638,0))) = 0,"",
IFERROR(MAX(OFFSET(AR465,0,0,MATCH("-",AR465:AR$638,0))),""))</f>
        <v/>
      </c>
      <c r="BB465" s="112">
        <f t="shared" ca="1" si="323"/>
        <v>-198</v>
      </c>
      <c r="BC465" s="111" t="str">
        <f t="shared" ca="1" si="324"/>
        <v>Radius</v>
      </c>
      <c r="BD465" s="112">
        <f t="shared" ca="1" si="325"/>
        <v>0</v>
      </c>
      <c r="BE465" s="111">
        <f t="shared" ca="1" si="326"/>
        <v>200</v>
      </c>
      <c r="BF465" s="113" t="e">
        <f t="shared" ca="1" si="327"/>
        <v>#VALUE!</v>
      </c>
      <c r="BG465" s="113" t="e">
        <f t="shared" ca="1" si="328"/>
        <v>#VALUE!</v>
      </c>
      <c r="BH465" s="112">
        <f t="shared" ca="1" si="329"/>
        <v>2000</v>
      </c>
      <c r="BI465" s="112">
        <f t="shared" ca="1" si="330"/>
        <v>200</v>
      </c>
      <c r="BJ465" s="157"/>
      <c r="BK465" s="157"/>
      <c r="BL465" s="158" t="str">
        <f>scriv!AI427</f>
        <v/>
      </c>
      <c r="BM465" s="157"/>
      <c r="BN465" s="157" t="str">
        <f t="shared" si="331"/>
        <v>node</v>
      </c>
      <c r="BO465" s="157"/>
      <c r="BP465" s="159">
        <f t="shared" ca="1" si="332"/>
        <v>0</v>
      </c>
      <c r="BQ465" s="159">
        <f t="shared" ca="1" si="333"/>
        <v>0</v>
      </c>
      <c r="BR465" s="159">
        <f t="shared" si="334"/>
        <v>1</v>
      </c>
      <c r="BS465" s="159" t="str">
        <f t="shared" si="335"/>
        <v>symbol</v>
      </c>
      <c r="BT465" s="157" t="str">
        <f ca="1">IF(scriv!V427&lt;&gt;"",scriv!V427,
IF(E465="",IFERROR(VLOOKUP(BL465,$AH$40:$BT$638,39,FALSE),$BT$36),
$BT$37))</f>
        <v>NodeSquare</v>
      </c>
      <c r="BU465" s="166">
        <f t="shared" ca="1" si="336"/>
        <v>2000</v>
      </c>
      <c r="BV465" s="166">
        <f t="shared" ca="1" si="337"/>
        <v>200</v>
      </c>
      <c r="BW465" s="166">
        <f t="shared" ca="1" si="338"/>
        <v>0</v>
      </c>
      <c r="BX465" s="166">
        <f t="shared" ca="1" si="339"/>
        <v>0</v>
      </c>
      <c r="BY465" s="180" t="str">
        <f t="shared" si="340"/>
        <v/>
      </c>
      <c r="BZ465" s="180" t="str">
        <f t="shared" si="341"/>
        <v/>
      </c>
      <c r="CA465" s="81" t="str">
        <f>IF(scriv!E427&lt;&gt;"",scriv!E427,"")</f>
        <v/>
      </c>
      <c r="CB465" s="82">
        <f t="shared" si="306"/>
        <v>0</v>
      </c>
      <c r="CC465" s="82">
        <f t="shared" si="342"/>
        <v>0</v>
      </c>
      <c r="CD465" s="82" t="str">
        <f t="shared" si="343"/>
        <v>-</v>
      </c>
      <c r="CE465" s="82" t="str">
        <f t="shared" si="344"/>
        <v>-</v>
      </c>
      <c r="CF465" s="82" t="str">
        <f t="shared" si="345"/>
        <v>-</v>
      </c>
      <c r="CG465" s="82" t="str">
        <f t="shared" si="346"/>
        <v>-</v>
      </c>
      <c r="CH465" s="82" t="str">
        <f t="shared" si="347"/>
        <v>-</v>
      </c>
      <c r="CI465" s="82" t="str">
        <f t="shared" si="348"/>
        <v>-</v>
      </c>
      <c r="CJ465" s="82" t="str">
        <f t="shared" si="349"/>
        <v>-</v>
      </c>
      <c r="CK465" s="82" t="str">
        <f t="shared" si="350"/>
        <v>-</v>
      </c>
    </row>
    <row r="466" spans="1:89" s="82" customFormat="1" ht="18" customHeight="1">
      <c r="A466" s="81" t="str">
        <f>scriv!AH428</f>
        <v/>
      </c>
      <c r="B466" s="81" t="str">
        <f>IF(scriv!D428&lt;&gt;"",scriv!D428,"")</f>
        <v/>
      </c>
      <c r="C466" s="81" t="str">
        <f>IF( scriv!AL428&lt;&gt;"", IF(D466&lt;&gt;"","connection ","")&amp;scriv!AL428,IF(D466&lt;&gt;"","connection",""))</f>
        <v/>
      </c>
      <c r="D466" s="82" t="str">
        <f>scriv!AJ428</f>
        <v/>
      </c>
      <c r="E466" s="82" t="str">
        <f>scriv!AK428</f>
        <v/>
      </c>
      <c r="F466" s="156">
        <f>ROW()</f>
        <v>466</v>
      </c>
      <c r="I466" s="81" t="str">
        <f>IF(scriv!AA428&lt;&gt;"",scriv!AA428,J466)</f>
        <v/>
      </c>
      <c r="J466" s="81" t="str">
        <f>IF(scriv!AB428&lt;&gt;"",scriv!AB428,"")</f>
        <v/>
      </c>
      <c r="K466" s="82" t="str">
        <f t="shared" si="307"/>
        <v>none</v>
      </c>
      <c r="L466" s="82" t="str">
        <f t="shared" si="308"/>
        <v>+++&amp;speakTT=</v>
      </c>
      <c r="M466" s="82" t="str">
        <f t="shared" si="305"/>
        <v>OpenClose</v>
      </c>
      <c r="N466" s="82" t="str">
        <f t="shared" si="309"/>
        <v/>
      </c>
      <c r="O466" s="119" t="str">
        <f t="shared" si="310"/>
        <v/>
      </c>
      <c r="P466" s="81" t="str">
        <f>IF(scriv!I428&lt;&gt;"",scriv!I428,"")</f>
        <v/>
      </c>
      <c r="Q466" s="81" t="str">
        <f>IF(scriv!J428&lt;&gt;"",scriv!J428,"")</f>
        <v/>
      </c>
      <c r="R466" s="81">
        <f>IF(scriv!K428&lt;&gt;"",scriv!K428,
IF(I466&lt;&gt;"",1,$R$36))</f>
        <v>0</v>
      </c>
      <c r="S466" s="81" t="str">
        <f>IF(scriv!L428&lt;&gt;"",scriv!L428,
IF(scriv!AB428&lt;&gt;"",$S$36,"none"))</f>
        <v>none</v>
      </c>
      <c r="T466" s="81" t="str">
        <f>IF(scriv!Q428&lt;&gt;"",scriv!Q428,"")</f>
        <v/>
      </c>
      <c r="U466" s="81" t="str">
        <f>IF(scriv!R428&lt;&gt;"",scriv!R428,"")</f>
        <v/>
      </c>
      <c r="V466" s="81" t="str">
        <f>IF(scriv!S428&lt;&gt;"",scriv!S428,"")</f>
        <v/>
      </c>
      <c r="W466" s="81" t="str">
        <f>IF(scriv!T428&lt;&gt;"",scriv!T428,"")</f>
        <v/>
      </c>
      <c r="X466" s="81" t="str">
        <f>IF($E466="",
( IF(scriv!AD428&lt;&gt;"", LEFT( scriv!AD428, FIND(",",scriv!AD428)-1) &amp; "=" &amp; $AH466 &amp; RIGHT( scriv!AD428, LEN(scriv!AD428) + 1 - FIND(",",scriv!AD428)),
  IF($X$36&lt;&gt;"",LEFT( X$36, FIND(",",X$36)-1) &amp; "=" &amp; $AH466 &amp; RIGHT( X$36, LEN(X$36) + 1 - FIND(",",X$36)),""))),
IF(scriv!M428&lt;&gt;"", LEFT( scriv!M428, FIND(",",scriv!M428)-1) &amp; "=" &amp; $AH466 &amp; RIGHT( scriv!M428, LEN(scriv!M428) + 1 - FIND(",",scriv!M428)),
LEFT( X$37, FIND(",",X$37)-1) &amp; "=" &amp; $AH466 &amp; RIGHT( X$37, LEN(X$37) + 1 - FIND(",",X$37))))</f>
        <v>fadeOn=,0.6</v>
      </c>
      <c r="Y466" s="81" t="str">
        <f>IF($E466="",
( IF(scriv!AE428&lt;&gt;"", LEFT( scriv!AE428, FIND(",",scriv!AE428)-1) &amp; "=" &amp; $AH466 &amp; RIGHT( scriv!AE428, LEN(scriv!AE428) + 1 - FIND(",",scriv!AE428)),
  IF($Y$36&lt;&gt;"",LEFT( Y$36, FIND(",",Y$36)-1) &amp; "=" &amp; $AH466 &amp; RIGHT( Y$36, LEN(Y$36) + 1 - FIND(",",Y$36)),""))),
IF(scriv!N428&lt;&gt;"", LEFT( scriv!N428, FIND(",",scriv!N428)-1) &amp; "=" &amp; $AH466 &amp; RIGHT( scriv!N428, LEN(scriv!N428) + 1 - FIND(",",scriv!N428)),
LEFT( Y$37, FIND(",",Y$37)-1) &amp; "=" &amp; $AH466 &amp; RIGHT( Y$37, LEN(Y$37) + 1 - FIND(",",Y$37))))</f>
        <v>fadeOff=,0.6</v>
      </c>
      <c r="Z466" s="81" t="str">
        <f>IF($E466="",
( IF(scriv!AF428&lt;&gt;"", LEFT( scriv!AF428, FIND(",",scriv!AF428)-1) &amp; "=" &amp; $AH466 &amp; RIGHT( scriv!AF428, LEN(scriv!AF428) + 1 - FIND(",",scriv!AF428)),
  IF($Z$36&lt;&gt;"",LEFT( Z$36, FIND(",",Z$36)-1) &amp; "=" &amp; $AH466 &amp; RIGHT( Z$36, LEN(Z$36) + 1 - FIND(",",Z$36)),""))),
IF(scriv!O428&lt;&gt;"", LEFT( scriv!O428, FIND(",",scriv!O428)-1) &amp; "=" &amp; $AH466 &amp; RIGHT( scriv!O428, LEN(scriv!O428) + 1 - FIND(",",scriv!O428)),
LEFT( Z$37, FIND(",",Z$37)-1) &amp; "=" &amp; $AH466 &amp; RIGHT( Z$37, LEN(Z$37) + 1 - FIND(",",Z$37))))</f>
        <v>drawOpen=,1.2</v>
      </c>
      <c r="AA466" s="81" t="str">
        <f>IF($E466="",
( IF(scriv!AG428&lt;&gt;"", LEFT( scriv!AG428, FIND(",",scriv!AG428)-1) &amp; "=" &amp; $AH466 &amp; RIGHT( scriv!AG428, LEN(scriv!AG428) + 1 - FIND(",",scriv!AG428)),
  IF($AA$36&lt;&gt;"",LEFT( AA$36, FIND(",",AA$36)-1) &amp; "=" &amp; $AH466 &amp; RIGHT( AA$36, LEN(AA$36) + 1 - FIND(",",AA$36)),""))),
IF(scriv!P428&lt;&gt;"", LEFT( scriv!P428, FIND(",",scriv!P428)-1) &amp; "=" &amp; $AH466 &amp; RIGHT( scriv!P428, LEN(scriv!P428) + 1 - FIND(",",scriv!P428)),
LEFT( AA$37, FIND(",",AA$37)-1) &amp; "=" &amp; $AH466 &amp; RIGHT( AA$37, LEN(AA$37) + 1 - FIND(",",AA$37))))</f>
        <v>drawClose=,1.2</v>
      </c>
      <c r="AB466" s="167" t="str">
        <f t="shared" si="304"/>
        <v>noTitle</v>
      </c>
      <c r="AC466" s="167"/>
      <c r="AD466" s="45"/>
      <c r="AE466" s="168"/>
      <c r="AF466" s="169">
        <f>IF(D466="",scriv!B428,"")</f>
        <v>0</v>
      </c>
      <c r="AG466" s="170" t="str">
        <f t="shared" si="311"/>
        <v/>
      </c>
      <c r="AH466" s="169" t="str">
        <f t="shared" si="312"/>
        <v/>
      </c>
      <c r="AI466" s="169" t="str">
        <f t="shared" si="313"/>
        <v/>
      </c>
      <c r="AJ466" s="86">
        <f>ROUNDDOWN( (LEN(scriv!B428)+1) / 2, 0 )</f>
        <v>0</v>
      </c>
      <c r="AK466" s="82">
        <f t="shared" si="314"/>
        <v>0</v>
      </c>
      <c r="AL466" s="82" t="str">
        <f t="shared" si="315"/>
        <v>-</v>
      </c>
      <c r="AM466" s="82" t="str">
        <f t="shared" si="316"/>
        <v>-</v>
      </c>
      <c r="AN466" s="82" t="str">
        <f t="shared" si="317"/>
        <v>-</v>
      </c>
      <c r="AO466" s="82" t="str">
        <f t="shared" si="318"/>
        <v>-</v>
      </c>
      <c r="AP466" s="82" t="str">
        <f t="shared" si="319"/>
        <v>-</v>
      </c>
      <c r="AQ466" s="82" t="str">
        <f t="shared" si="320"/>
        <v>-</v>
      </c>
      <c r="AR466" s="82" t="str">
        <f t="shared" si="321"/>
        <v>-</v>
      </c>
      <c r="AT466" s="82">
        <f t="shared" si="322"/>
        <v>10</v>
      </c>
      <c r="AU466" s="82" t="str">
        <f ca="1">IF(    MAX(OFFSET(AL466,0,0,MATCH("-",AL466:AL$638,0))) = 0,"",
IFERROR(MAX(OFFSET(AL466,0,0,MATCH("-",AL466:AL$638,0))),""))</f>
        <v/>
      </c>
      <c r="AV466" s="82" t="str">
        <f ca="1">IF(    MAX(OFFSET(AM466,0,0,MATCH("-",AM466:AM$638,0))) = 0,"",
IFERROR(MAX(OFFSET(AM466,0,0,MATCH("-",AM466:AM$638,0))),""))</f>
        <v/>
      </c>
      <c r="AW466" s="82" t="str">
        <f ca="1">IF(    MAX(OFFSET(AN466,0,0,MATCH("-",AN466:AN$638,0))) = 0,"",
IFERROR(MAX(OFFSET(AN466,0,0,MATCH("-",AN466:AN$638,0))),""))</f>
        <v/>
      </c>
      <c r="AX466" s="82" t="str">
        <f ca="1">IF(    MAX(OFFSET(AO466,0,0,MATCH("-",AO466:AO$638,0))) = 0,"",
IFERROR(MAX(OFFSET(AO466,0,0,MATCH("-",AO466:AO$638,0))),""))</f>
        <v/>
      </c>
      <c r="AY466" s="82" t="str">
        <f ca="1">IF(    MAX(OFFSET(AP466,0,0,MATCH("-",AP466:AP$638,0))) = 0,"",
IFERROR(MAX(OFFSET(AP466,0,0,MATCH("-",AP466:AP$638,0))),""))</f>
        <v/>
      </c>
      <c r="AZ466" s="82" t="str">
        <f ca="1">IF(    MAX(OFFSET(AQ466,0,0,MATCH("-",AQ466:AQ$638,0))) = 0,"",
IFERROR(MAX(OFFSET(AQ466,0,0,MATCH("-",AQ466:AQ$638,0))),""))</f>
        <v/>
      </c>
      <c r="BA466" s="82" t="str">
        <f ca="1">IF(    MAX(OFFSET(AR466,0,0,MATCH("-",AR466:AR$638,0))) = 0,"",
IFERROR(MAX(OFFSET(AR466,0,0,MATCH("-",AR466:AR$638,0))),""))</f>
        <v/>
      </c>
      <c r="BB466" s="112">
        <f t="shared" ca="1" si="323"/>
        <v>-198</v>
      </c>
      <c r="BC466" s="111" t="str">
        <f t="shared" ca="1" si="324"/>
        <v>Radius</v>
      </c>
      <c r="BD466" s="112">
        <f t="shared" ca="1" si="325"/>
        <v>0</v>
      </c>
      <c r="BE466" s="111">
        <f t="shared" ca="1" si="326"/>
        <v>200</v>
      </c>
      <c r="BF466" s="113" t="e">
        <f t="shared" ca="1" si="327"/>
        <v>#VALUE!</v>
      </c>
      <c r="BG466" s="113" t="e">
        <f t="shared" ca="1" si="328"/>
        <v>#VALUE!</v>
      </c>
      <c r="BH466" s="112">
        <f t="shared" ca="1" si="329"/>
        <v>2000</v>
      </c>
      <c r="BI466" s="112">
        <f t="shared" ca="1" si="330"/>
        <v>200</v>
      </c>
      <c r="BJ466" s="157"/>
      <c r="BK466" s="157"/>
      <c r="BL466" s="158" t="str">
        <f>scriv!AI428</f>
        <v/>
      </c>
      <c r="BM466" s="157"/>
      <c r="BN466" s="157" t="str">
        <f t="shared" si="331"/>
        <v>node</v>
      </c>
      <c r="BO466" s="157"/>
      <c r="BP466" s="159">
        <f t="shared" ca="1" si="332"/>
        <v>0</v>
      </c>
      <c r="BQ466" s="159">
        <f t="shared" ca="1" si="333"/>
        <v>0</v>
      </c>
      <c r="BR466" s="159">
        <f t="shared" si="334"/>
        <v>1</v>
      </c>
      <c r="BS466" s="159" t="str">
        <f t="shared" si="335"/>
        <v>symbol</v>
      </c>
      <c r="BT466" s="157" t="str">
        <f ca="1">IF(scriv!V428&lt;&gt;"",scriv!V428,
IF(E466="",IFERROR(VLOOKUP(BL466,$AH$40:$BT$638,39,FALSE),$BT$36),
$BT$37))</f>
        <v>NodeSquare</v>
      </c>
      <c r="BU466" s="166">
        <f t="shared" ca="1" si="336"/>
        <v>2000</v>
      </c>
      <c r="BV466" s="166">
        <f t="shared" ca="1" si="337"/>
        <v>200</v>
      </c>
      <c r="BW466" s="166">
        <f t="shared" ca="1" si="338"/>
        <v>0</v>
      </c>
      <c r="BX466" s="166">
        <f t="shared" ca="1" si="339"/>
        <v>0</v>
      </c>
      <c r="BY466" s="180" t="str">
        <f t="shared" si="340"/>
        <v/>
      </c>
      <c r="BZ466" s="180" t="str">
        <f t="shared" si="341"/>
        <v/>
      </c>
      <c r="CA466" s="81" t="str">
        <f>IF(scriv!E428&lt;&gt;"",scriv!E428,"")</f>
        <v/>
      </c>
      <c r="CB466" s="82">
        <f t="shared" si="306"/>
        <v>0</v>
      </c>
      <c r="CC466" s="82">
        <f t="shared" si="342"/>
        <v>0</v>
      </c>
      <c r="CD466" s="82" t="str">
        <f t="shared" si="343"/>
        <v>-</v>
      </c>
      <c r="CE466" s="82" t="str">
        <f t="shared" si="344"/>
        <v>-</v>
      </c>
      <c r="CF466" s="82" t="str">
        <f t="shared" si="345"/>
        <v>-</v>
      </c>
      <c r="CG466" s="82" t="str">
        <f t="shared" si="346"/>
        <v>-</v>
      </c>
      <c r="CH466" s="82" t="str">
        <f t="shared" si="347"/>
        <v>-</v>
      </c>
      <c r="CI466" s="82" t="str">
        <f t="shared" si="348"/>
        <v>-</v>
      </c>
      <c r="CJ466" s="82" t="str">
        <f t="shared" si="349"/>
        <v>-</v>
      </c>
      <c r="CK466" s="82" t="str">
        <f t="shared" si="350"/>
        <v>-</v>
      </c>
    </row>
    <row r="467" spans="1:89" s="82" customFormat="1" ht="18" customHeight="1">
      <c r="A467" s="81" t="str">
        <f>scriv!AH429</f>
        <v/>
      </c>
      <c r="B467" s="81" t="str">
        <f>IF(scriv!D429&lt;&gt;"",scriv!D429,"")</f>
        <v/>
      </c>
      <c r="C467" s="81" t="str">
        <f>IF( scriv!AL429&lt;&gt;"", IF(D467&lt;&gt;"","connection ","")&amp;scriv!AL429,IF(D467&lt;&gt;"","connection",""))</f>
        <v/>
      </c>
      <c r="D467" s="82" t="str">
        <f>scriv!AJ429</f>
        <v/>
      </c>
      <c r="E467" s="82" t="str">
        <f>scriv!AK429</f>
        <v/>
      </c>
      <c r="F467" s="156">
        <f>ROW()</f>
        <v>467</v>
      </c>
      <c r="I467" s="81" t="str">
        <f>IF(scriv!AA429&lt;&gt;"",scriv!AA429,J467)</f>
        <v/>
      </c>
      <c r="J467" s="81" t="str">
        <f>IF(scriv!AB429&lt;&gt;"",scriv!AB429,"")</f>
        <v/>
      </c>
      <c r="K467" s="82" t="str">
        <f t="shared" si="307"/>
        <v>none</v>
      </c>
      <c r="L467" s="82" t="str">
        <f t="shared" si="308"/>
        <v>+++&amp;speakTT=</v>
      </c>
      <c r="M467" s="82" t="str">
        <f t="shared" si="305"/>
        <v>OpenClose</v>
      </c>
      <c r="N467" s="82" t="str">
        <f t="shared" si="309"/>
        <v/>
      </c>
      <c r="O467" s="119" t="str">
        <f t="shared" si="310"/>
        <v/>
      </c>
      <c r="P467" s="81" t="str">
        <f>IF(scriv!I429&lt;&gt;"",scriv!I429,"")</f>
        <v/>
      </c>
      <c r="Q467" s="81" t="str">
        <f>IF(scriv!J429&lt;&gt;"",scriv!J429,"")</f>
        <v/>
      </c>
      <c r="R467" s="81">
        <f>IF(scriv!K429&lt;&gt;"",scriv!K429,
IF(I467&lt;&gt;"",1,$R$36))</f>
        <v>0</v>
      </c>
      <c r="S467" s="81" t="str">
        <f>IF(scriv!L429&lt;&gt;"",scriv!L429,
IF(scriv!AB429&lt;&gt;"",$S$36,"none"))</f>
        <v>none</v>
      </c>
      <c r="T467" s="81" t="str">
        <f>IF(scriv!Q429&lt;&gt;"",scriv!Q429,"")</f>
        <v/>
      </c>
      <c r="U467" s="81" t="str">
        <f>IF(scriv!R429&lt;&gt;"",scriv!R429,"")</f>
        <v/>
      </c>
      <c r="V467" s="81" t="str">
        <f>IF(scriv!S429&lt;&gt;"",scriv!S429,"")</f>
        <v/>
      </c>
      <c r="W467" s="81" t="str">
        <f>IF(scriv!T429&lt;&gt;"",scriv!T429,"")</f>
        <v/>
      </c>
      <c r="X467" s="81" t="str">
        <f>IF($E467="",
( IF(scriv!AD429&lt;&gt;"", LEFT( scriv!AD429, FIND(",",scriv!AD429)-1) &amp; "=" &amp; $AH467 &amp; RIGHT( scriv!AD429, LEN(scriv!AD429) + 1 - FIND(",",scriv!AD429)),
  IF($X$36&lt;&gt;"",LEFT( X$36, FIND(",",X$36)-1) &amp; "=" &amp; $AH467 &amp; RIGHT( X$36, LEN(X$36) + 1 - FIND(",",X$36)),""))),
IF(scriv!M429&lt;&gt;"", LEFT( scriv!M429, FIND(",",scriv!M429)-1) &amp; "=" &amp; $AH467 &amp; RIGHT( scriv!M429, LEN(scriv!M429) + 1 - FIND(",",scriv!M429)),
LEFT( X$37, FIND(",",X$37)-1) &amp; "=" &amp; $AH467 &amp; RIGHT( X$37, LEN(X$37) + 1 - FIND(",",X$37))))</f>
        <v>fadeOn=,0.6</v>
      </c>
      <c r="Y467" s="81" t="str">
        <f>IF($E467="",
( IF(scriv!AE429&lt;&gt;"", LEFT( scriv!AE429, FIND(",",scriv!AE429)-1) &amp; "=" &amp; $AH467 &amp; RIGHT( scriv!AE429, LEN(scriv!AE429) + 1 - FIND(",",scriv!AE429)),
  IF($Y$36&lt;&gt;"",LEFT( Y$36, FIND(",",Y$36)-1) &amp; "=" &amp; $AH467 &amp; RIGHT( Y$36, LEN(Y$36) + 1 - FIND(",",Y$36)),""))),
IF(scriv!N429&lt;&gt;"", LEFT( scriv!N429, FIND(",",scriv!N429)-1) &amp; "=" &amp; $AH467 &amp; RIGHT( scriv!N429, LEN(scriv!N429) + 1 - FIND(",",scriv!N429)),
LEFT( Y$37, FIND(",",Y$37)-1) &amp; "=" &amp; $AH467 &amp; RIGHT( Y$37, LEN(Y$37) + 1 - FIND(",",Y$37))))</f>
        <v>fadeOff=,0.6</v>
      </c>
      <c r="Z467" s="81" t="str">
        <f>IF($E467="",
( IF(scriv!AF429&lt;&gt;"", LEFT( scriv!AF429, FIND(",",scriv!AF429)-1) &amp; "=" &amp; $AH467 &amp; RIGHT( scriv!AF429, LEN(scriv!AF429) + 1 - FIND(",",scriv!AF429)),
  IF($Z$36&lt;&gt;"",LEFT( Z$36, FIND(",",Z$36)-1) &amp; "=" &amp; $AH467 &amp; RIGHT( Z$36, LEN(Z$36) + 1 - FIND(",",Z$36)),""))),
IF(scriv!O429&lt;&gt;"", LEFT( scriv!O429, FIND(",",scriv!O429)-1) &amp; "=" &amp; $AH467 &amp; RIGHT( scriv!O429, LEN(scriv!O429) + 1 - FIND(",",scriv!O429)),
LEFT( Z$37, FIND(",",Z$37)-1) &amp; "=" &amp; $AH467 &amp; RIGHT( Z$37, LEN(Z$37) + 1 - FIND(",",Z$37))))</f>
        <v>drawOpen=,1.2</v>
      </c>
      <c r="AA467" s="81" t="str">
        <f>IF($E467="",
( IF(scriv!AG429&lt;&gt;"", LEFT( scriv!AG429, FIND(",",scriv!AG429)-1) &amp; "=" &amp; $AH467 &amp; RIGHT( scriv!AG429, LEN(scriv!AG429) + 1 - FIND(",",scriv!AG429)),
  IF($AA$36&lt;&gt;"",LEFT( AA$36, FIND(",",AA$36)-1) &amp; "=" &amp; $AH467 &amp; RIGHT( AA$36, LEN(AA$36) + 1 - FIND(",",AA$36)),""))),
IF(scriv!P429&lt;&gt;"", LEFT( scriv!P429, FIND(",",scriv!P429)-1) &amp; "=" &amp; $AH467 &amp; RIGHT( scriv!P429, LEN(scriv!P429) + 1 - FIND(",",scriv!P429)),
LEFT( AA$37, FIND(",",AA$37)-1) &amp; "=" &amp; $AH467 &amp; RIGHT( AA$37, LEN(AA$37) + 1 - FIND(",",AA$37))))</f>
        <v>drawClose=,1.2</v>
      </c>
      <c r="AB467" s="167" t="str">
        <f t="shared" si="304"/>
        <v>noTitle</v>
      </c>
      <c r="AC467" s="167"/>
      <c r="AD467" s="45"/>
      <c r="AE467" s="168"/>
      <c r="AF467" s="169">
        <f>IF(D467="",scriv!B429,"")</f>
        <v>0</v>
      </c>
      <c r="AG467" s="170" t="str">
        <f t="shared" si="311"/>
        <v/>
      </c>
      <c r="AH467" s="169" t="str">
        <f t="shared" si="312"/>
        <v/>
      </c>
      <c r="AI467" s="169" t="str">
        <f t="shared" si="313"/>
        <v/>
      </c>
      <c r="AJ467" s="86">
        <f>ROUNDDOWN( (LEN(scriv!B429)+1) / 2, 0 )</f>
        <v>0</v>
      </c>
      <c r="AK467" s="82">
        <f t="shared" si="314"/>
        <v>0</v>
      </c>
      <c r="AL467" s="82" t="str">
        <f t="shared" si="315"/>
        <v>-</v>
      </c>
      <c r="AM467" s="82" t="str">
        <f t="shared" si="316"/>
        <v>-</v>
      </c>
      <c r="AN467" s="82" t="str">
        <f t="shared" si="317"/>
        <v>-</v>
      </c>
      <c r="AO467" s="82" t="str">
        <f t="shared" si="318"/>
        <v>-</v>
      </c>
      <c r="AP467" s="82" t="str">
        <f t="shared" si="319"/>
        <v>-</v>
      </c>
      <c r="AQ467" s="82" t="str">
        <f t="shared" si="320"/>
        <v>-</v>
      </c>
      <c r="AR467" s="82" t="str">
        <f t="shared" si="321"/>
        <v>-</v>
      </c>
      <c r="AT467" s="82">
        <f t="shared" si="322"/>
        <v>10</v>
      </c>
      <c r="AU467" s="82" t="str">
        <f ca="1">IF(    MAX(OFFSET(AL467,0,0,MATCH("-",AL467:AL$638,0))) = 0,"",
IFERROR(MAX(OFFSET(AL467,0,0,MATCH("-",AL467:AL$638,0))),""))</f>
        <v/>
      </c>
      <c r="AV467" s="82" t="str">
        <f ca="1">IF(    MAX(OFFSET(AM467,0,0,MATCH("-",AM467:AM$638,0))) = 0,"",
IFERROR(MAX(OFFSET(AM467,0,0,MATCH("-",AM467:AM$638,0))),""))</f>
        <v/>
      </c>
      <c r="AW467" s="82" t="str">
        <f ca="1">IF(    MAX(OFFSET(AN467,0,0,MATCH("-",AN467:AN$638,0))) = 0,"",
IFERROR(MAX(OFFSET(AN467,0,0,MATCH("-",AN467:AN$638,0))),""))</f>
        <v/>
      </c>
      <c r="AX467" s="82" t="str">
        <f ca="1">IF(    MAX(OFFSET(AO467,0,0,MATCH("-",AO467:AO$638,0))) = 0,"",
IFERROR(MAX(OFFSET(AO467,0,0,MATCH("-",AO467:AO$638,0))),""))</f>
        <v/>
      </c>
      <c r="AY467" s="82" t="str">
        <f ca="1">IF(    MAX(OFFSET(AP467,0,0,MATCH("-",AP467:AP$638,0))) = 0,"",
IFERROR(MAX(OFFSET(AP467,0,0,MATCH("-",AP467:AP$638,0))),""))</f>
        <v/>
      </c>
      <c r="AZ467" s="82" t="str">
        <f ca="1">IF(    MAX(OFFSET(AQ467,0,0,MATCH("-",AQ467:AQ$638,0))) = 0,"",
IFERROR(MAX(OFFSET(AQ467,0,0,MATCH("-",AQ467:AQ$638,0))),""))</f>
        <v/>
      </c>
      <c r="BA467" s="82" t="str">
        <f ca="1">IF(    MAX(OFFSET(AR467,0,0,MATCH("-",AR467:AR$638,0))) = 0,"",
IFERROR(MAX(OFFSET(AR467,0,0,MATCH("-",AR467:AR$638,0))),""))</f>
        <v/>
      </c>
      <c r="BB467" s="112">
        <f t="shared" ca="1" si="323"/>
        <v>-198</v>
      </c>
      <c r="BC467" s="111" t="str">
        <f t="shared" ca="1" si="324"/>
        <v>Radius</v>
      </c>
      <c r="BD467" s="112">
        <f t="shared" ca="1" si="325"/>
        <v>0</v>
      </c>
      <c r="BE467" s="111">
        <f t="shared" ca="1" si="326"/>
        <v>200</v>
      </c>
      <c r="BF467" s="113" t="e">
        <f t="shared" ca="1" si="327"/>
        <v>#VALUE!</v>
      </c>
      <c r="BG467" s="113" t="e">
        <f t="shared" ca="1" si="328"/>
        <v>#VALUE!</v>
      </c>
      <c r="BH467" s="112">
        <f t="shared" ca="1" si="329"/>
        <v>2000</v>
      </c>
      <c r="BI467" s="112">
        <f t="shared" ca="1" si="330"/>
        <v>200</v>
      </c>
      <c r="BJ467" s="157"/>
      <c r="BK467" s="157"/>
      <c r="BL467" s="158" t="str">
        <f>scriv!AI429</f>
        <v/>
      </c>
      <c r="BM467" s="157"/>
      <c r="BN467" s="157" t="str">
        <f t="shared" si="331"/>
        <v>node</v>
      </c>
      <c r="BO467" s="157"/>
      <c r="BP467" s="159">
        <f t="shared" ca="1" si="332"/>
        <v>0</v>
      </c>
      <c r="BQ467" s="159">
        <f t="shared" ca="1" si="333"/>
        <v>0</v>
      </c>
      <c r="BR467" s="159">
        <f t="shared" si="334"/>
        <v>1</v>
      </c>
      <c r="BS467" s="159" t="str">
        <f t="shared" si="335"/>
        <v>symbol</v>
      </c>
      <c r="BT467" s="157" t="str">
        <f ca="1">IF(scriv!V429&lt;&gt;"",scriv!V429,
IF(E467="",IFERROR(VLOOKUP(BL467,$AH$40:$BT$638,39,FALSE),$BT$36),
$BT$37))</f>
        <v>NodeSquare</v>
      </c>
      <c r="BU467" s="166">
        <f t="shared" ca="1" si="336"/>
        <v>2000</v>
      </c>
      <c r="BV467" s="166">
        <f t="shared" ca="1" si="337"/>
        <v>200</v>
      </c>
      <c r="BW467" s="166">
        <f t="shared" ca="1" si="338"/>
        <v>0</v>
      </c>
      <c r="BX467" s="166">
        <f t="shared" ca="1" si="339"/>
        <v>0</v>
      </c>
      <c r="BY467" s="180" t="str">
        <f t="shared" si="340"/>
        <v/>
      </c>
      <c r="BZ467" s="180" t="str">
        <f t="shared" si="341"/>
        <v/>
      </c>
      <c r="CA467" s="81" t="str">
        <f>IF(scriv!E429&lt;&gt;"",scriv!E429,"")</f>
        <v/>
      </c>
      <c r="CB467" s="82">
        <f t="shared" si="306"/>
        <v>0</v>
      </c>
      <c r="CC467" s="82">
        <f t="shared" si="342"/>
        <v>0</v>
      </c>
      <c r="CD467" s="82" t="str">
        <f t="shared" si="343"/>
        <v>-</v>
      </c>
      <c r="CE467" s="82" t="str">
        <f t="shared" si="344"/>
        <v>-</v>
      </c>
      <c r="CF467" s="82" t="str">
        <f t="shared" si="345"/>
        <v>-</v>
      </c>
      <c r="CG467" s="82" t="str">
        <f t="shared" si="346"/>
        <v>-</v>
      </c>
      <c r="CH467" s="82" t="str">
        <f t="shared" si="347"/>
        <v>-</v>
      </c>
      <c r="CI467" s="82" t="str">
        <f t="shared" si="348"/>
        <v>-</v>
      </c>
      <c r="CJ467" s="82" t="str">
        <f t="shared" si="349"/>
        <v>-</v>
      </c>
      <c r="CK467" s="82" t="str">
        <f t="shared" si="350"/>
        <v>-</v>
      </c>
    </row>
    <row r="468" spans="1:89" s="82" customFormat="1" ht="18" customHeight="1">
      <c r="A468" s="81" t="str">
        <f>scriv!AH430</f>
        <v/>
      </c>
      <c r="B468" s="81" t="str">
        <f>IF(scriv!D430&lt;&gt;"",scriv!D430,"")</f>
        <v/>
      </c>
      <c r="C468" s="81" t="str">
        <f>IF( scriv!AL430&lt;&gt;"", IF(D468&lt;&gt;"","connection ","")&amp;scriv!AL430,IF(D468&lt;&gt;"","connection",""))</f>
        <v/>
      </c>
      <c r="D468" s="82" t="str">
        <f>scriv!AJ430</f>
        <v/>
      </c>
      <c r="E468" s="82" t="str">
        <f>scriv!AK430</f>
        <v/>
      </c>
      <c r="F468" s="156">
        <f>ROW()</f>
        <v>468</v>
      </c>
      <c r="I468" s="81" t="str">
        <f>IF(scriv!AA430&lt;&gt;"",scriv!AA430,J468)</f>
        <v/>
      </c>
      <c r="J468" s="81" t="str">
        <f>IF(scriv!AB430&lt;&gt;"",scriv!AB430,"")</f>
        <v/>
      </c>
      <c r="K468" s="82" t="str">
        <f t="shared" si="307"/>
        <v>none</v>
      </c>
      <c r="L468" s="82" t="str">
        <f t="shared" si="308"/>
        <v>+++&amp;speakTT=</v>
      </c>
      <c r="M468" s="82" t="str">
        <f t="shared" si="305"/>
        <v>OpenClose</v>
      </c>
      <c r="N468" s="82" t="str">
        <f t="shared" si="309"/>
        <v/>
      </c>
      <c r="O468" s="119" t="str">
        <f t="shared" si="310"/>
        <v/>
      </c>
      <c r="P468" s="81" t="str">
        <f>IF(scriv!I430&lt;&gt;"",scriv!I430,"")</f>
        <v/>
      </c>
      <c r="Q468" s="81" t="str">
        <f>IF(scriv!J430&lt;&gt;"",scriv!J430,"")</f>
        <v/>
      </c>
      <c r="R468" s="81">
        <f>IF(scriv!K430&lt;&gt;"",scriv!K430,
IF(I468&lt;&gt;"",1,$R$36))</f>
        <v>0</v>
      </c>
      <c r="S468" s="81" t="str">
        <f>IF(scriv!L430&lt;&gt;"",scriv!L430,
IF(scriv!AB430&lt;&gt;"",$S$36,"none"))</f>
        <v>none</v>
      </c>
      <c r="T468" s="81" t="str">
        <f>IF(scriv!Q430&lt;&gt;"",scriv!Q430,"")</f>
        <v/>
      </c>
      <c r="U468" s="81" t="str">
        <f>IF(scriv!R430&lt;&gt;"",scriv!R430,"")</f>
        <v/>
      </c>
      <c r="V468" s="81" t="str">
        <f>IF(scriv!S430&lt;&gt;"",scriv!S430,"")</f>
        <v/>
      </c>
      <c r="W468" s="81" t="str">
        <f>IF(scriv!T430&lt;&gt;"",scriv!T430,"")</f>
        <v/>
      </c>
      <c r="X468" s="81" t="str">
        <f>IF($E468="",
( IF(scriv!AD430&lt;&gt;"", LEFT( scriv!AD430, FIND(",",scriv!AD430)-1) &amp; "=" &amp; $AH468 &amp; RIGHT( scriv!AD430, LEN(scriv!AD430) + 1 - FIND(",",scriv!AD430)),
  IF($X$36&lt;&gt;"",LEFT( X$36, FIND(",",X$36)-1) &amp; "=" &amp; $AH468 &amp; RIGHT( X$36, LEN(X$36) + 1 - FIND(",",X$36)),""))),
IF(scriv!M430&lt;&gt;"", LEFT( scriv!M430, FIND(",",scriv!M430)-1) &amp; "=" &amp; $AH468 &amp; RIGHT( scriv!M430, LEN(scriv!M430) + 1 - FIND(",",scriv!M430)),
LEFT( X$37, FIND(",",X$37)-1) &amp; "=" &amp; $AH468 &amp; RIGHT( X$37, LEN(X$37) + 1 - FIND(",",X$37))))</f>
        <v>fadeOn=,0.6</v>
      </c>
      <c r="Y468" s="81" t="str">
        <f>IF($E468="",
( IF(scriv!AE430&lt;&gt;"", LEFT( scriv!AE430, FIND(",",scriv!AE430)-1) &amp; "=" &amp; $AH468 &amp; RIGHT( scriv!AE430, LEN(scriv!AE430) + 1 - FIND(",",scriv!AE430)),
  IF($Y$36&lt;&gt;"",LEFT( Y$36, FIND(",",Y$36)-1) &amp; "=" &amp; $AH468 &amp; RIGHT( Y$36, LEN(Y$36) + 1 - FIND(",",Y$36)),""))),
IF(scriv!N430&lt;&gt;"", LEFT( scriv!N430, FIND(",",scriv!N430)-1) &amp; "=" &amp; $AH468 &amp; RIGHT( scriv!N430, LEN(scriv!N430) + 1 - FIND(",",scriv!N430)),
LEFT( Y$37, FIND(",",Y$37)-1) &amp; "=" &amp; $AH468 &amp; RIGHT( Y$37, LEN(Y$37) + 1 - FIND(",",Y$37))))</f>
        <v>fadeOff=,0.6</v>
      </c>
      <c r="Z468" s="81" t="str">
        <f>IF($E468="",
( IF(scriv!AF430&lt;&gt;"", LEFT( scriv!AF430, FIND(",",scriv!AF430)-1) &amp; "=" &amp; $AH468 &amp; RIGHT( scriv!AF430, LEN(scriv!AF430) + 1 - FIND(",",scriv!AF430)),
  IF($Z$36&lt;&gt;"",LEFT( Z$36, FIND(",",Z$36)-1) &amp; "=" &amp; $AH468 &amp; RIGHT( Z$36, LEN(Z$36) + 1 - FIND(",",Z$36)),""))),
IF(scriv!O430&lt;&gt;"", LEFT( scriv!O430, FIND(",",scriv!O430)-1) &amp; "=" &amp; $AH468 &amp; RIGHT( scriv!O430, LEN(scriv!O430) + 1 - FIND(",",scriv!O430)),
LEFT( Z$37, FIND(",",Z$37)-1) &amp; "=" &amp; $AH468 &amp; RIGHT( Z$37, LEN(Z$37) + 1 - FIND(",",Z$37))))</f>
        <v>drawOpen=,1.2</v>
      </c>
      <c r="AA468" s="81" t="str">
        <f>IF($E468="",
( IF(scriv!AG430&lt;&gt;"", LEFT( scriv!AG430, FIND(",",scriv!AG430)-1) &amp; "=" &amp; $AH468 &amp; RIGHT( scriv!AG430, LEN(scriv!AG430) + 1 - FIND(",",scriv!AG430)),
  IF($AA$36&lt;&gt;"",LEFT( AA$36, FIND(",",AA$36)-1) &amp; "=" &amp; $AH468 &amp; RIGHT( AA$36, LEN(AA$36) + 1 - FIND(",",AA$36)),""))),
IF(scriv!P430&lt;&gt;"", LEFT( scriv!P430, FIND(",",scriv!P430)-1) &amp; "=" &amp; $AH468 &amp; RIGHT( scriv!P430, LEN(scriv!P430) + 1 - FIND(",",scriv!P430)),
LEFT( AA$37, FIND(",",AA$37)-1) &amp; "=" &amp; $AH468 &amp; RIGHT( AA$37, LEN(AA$37) + 1 - FIND(",",AA$37))))</f>
        <v>drawClose=,1.2</v>
      </c>
      <c r="AB468" s="167" t="str">
        <f t="shared" si="304"/>
        <v>noTitle</v>
      </c>
      <c r="AC468" s="167"/>
      <c r="AD468" s="45"/>
      <c r="AE468" s="168"/>
      <c r="AF468" s="169">
        <f>IF(D468="",scriv!B430,"")</f>
        <v>0</v>
      </c>
      <c r="AG468" s="170" t="str">
        <f t="shared" si="311"/>
        <v/>
      </c>
      <c r="AH468" s="169" t="str">
        <f t="shared" si="312"/>
        <v/>
      </c>
      <c r="AI468" s="169" t="str">
        <f t="shared" si="313"/>
        <v/>
      </c>
      <c r="AJ468" s="86">
        <f>ROUNDDOWN( (LEN(scriv!B430)+1) / 2, 0 )</f>
        <v>0</v>
      </c>
      <c r="AK468" s="82">
        <f t="shared" si="314"/>
        <v>0</v>
      </c>
      <c r="AL468" s="82" t="str">
        <f t="shared" si="315"/>
        <v>-</v>
      </c>
      <c r="AM468" s="82" t="str">
        <f t="shared" si="316"/>
        <v>-</v>
      </c>
      <c r="AN468" s="82" t="str">
        <f t="shared" si="317"/>
        <v>-</v>
      </c>
      <c r="AO468" s="82" t="str">
        <f t="shared" si="318"/>
        <v>-</v>
      </c>
      <c r="AP468" s="82" t="str">
        <f t="shared" si="319"/>
        <v>-</v>
      </c>
      <c r="AQ468" s="82" t="str">
        <f t="shared" si="320"/>
        <v>-</v>
      </c>
      <c r="AR468" s="82" t="str">
        <f t="shared" si="321"/>
        <v>-</v>
      </c>
      <c r="AT468" s="82">
        <f t="shared" si="322"/>
        <v>10</v>
      </c>
      <c r="AU468" s="82" t="str">
        <f ca="1">IF(    MAX(OFFSET(AL468,0,0,MATCH("-",AL468:AL$638,0))) = 0,"",
IFERROR(MAX(OFFSET(AL468,0,0,MATCH("-",AL468:AL$638,0))),""))</f>
        <v/>
      </c>
      <c r="AV468" s="82" t="str">
        <f ca="1">IF(    MAX(OFFSET(AM468,0,0,MATCH("-",AM468:AM$638,0))) = 0,"",
IFERROR(MAX(OFFSET(AM468,0,0,MATCH("-",AM468:AM$638,0))),""))</f>
        <v/>
      </c>
      <c r="AW468" s="82" t="str">
        <f ca="1">IF(    MAX(OFFSET(AN468,0,0,MATCH("-",AN468:AN$638,0))) = 0,"",
IFERROR(MAX(OFFSET(AN468,0,0,MATCH("-",AN468:AN$638,0))),""))</f>
        <v/>
      </c>
      <c r="AX468" s="82" t="str">
        <f ca="1">IF(    MAX(OFFSET(AO468,0,0,MATCH("-",AO468:AO$638,0))) = 0,"",
IFERROR(MAX(OFFSET(AO468,0,0,MATCH("-",AO468:AO$638,0))),""))</f>
        <v/>
      </c>
      <c r="AY468" s="82" t="str">
        <f ca="1">IF(    MAX(OFFSET(AP468,0,0,MATCH("-",AP468:AP$638,0))) = 0,"",
IFERROR(MAX(OFFSET(AP468,0,0,MATCH("-",AP468:AP$638,0))),""))</f>
        <v/>
      </c>
      <c r="AZ468" s="82" t="str">
        <f ca="1">IF(    MAX(OFFSET(AQ468,0,0,MATCH("-",AQ468:AQ$638,0))) = 0,"",
IFERROR(MAX(OFFSET(AQ468,0,0,MATCH("-",AQ468:AQ$638,0))),""))</f>
        <v/>
      </c>
      <c r="BA468" s="82" t="str">
        <f ca="1">IF(    MAX(OFFSET(AR468,0,0,MATCH("-",AR468:AR$638,0))) = 0,"",
IFERROR(MAX(OFFSET(AR468,0,0,MATCH("-",AR468:AR$638,0))),""))</f>
        <v/>
      </c>
      <c r="BB468" s="112">
        <f t="shared" ca="1" si="323"/>
        <v>-198</v>
      </c>
      <c r="BC468" s="111" t="str">
        <f t="shared" ca="1" si="324"/>
        <v>Radius</v>
      </c>
      <c r="BD468" s="112">
        <f t="shared" ca="1" si="325"/>
        <v>0</v>
      </c>
      <c r="BE468" s="111">
        <f t="shared" ca="1" si="326"/>
        <v>200</v>
      </c>
      <c r="BF468" s="113" t="e">
        <f t="shared" ca="1" si="327"/>
        <v>#VALUE!</v>
      </c>
      <c r="BG468" s="113" t="e">
        <f t="shared" ca="1" si="328"/>
        <v>#VALUE!</v>
      </c>
      <c r="BH468" s="112">
        <f t="shared" ca="1" si="329"/>
        <v>2000</v>
      </c>
      <c r="BI468" s="112">
        <f t="shared" ca="1" si="330"/>
        <v>200</v>
      </c>
      <c r="BJ468" s="157"/>
      <c r="BK468" s="157"/>
      <c r="BL468" s="158" t="str">
        <f>scriv!AI430</f>
        <v/>
      </c>
      <c r="BM468" s="157"/>
      <c r="BN468" s="157" t="str">
        <f t="shared" si="331"/>
        <v>node</v>
      </c>
      <c r="BO468" s="157"/>
      <c r="BP468" s="159">
        <f t="shared" ca="1" si="332"/>
        <v>0</v>
      </c>
      <c r="BQ468" s="159">
        <f t="shared" ca="1" si="333"/>
        <v>0</v>
      </c>
      <c r="BR468" s="159">
        <f t="shared" si="334"/>
        <v>1</v>
      </c>
      <c r="BS468" s="159" t="str">
        <f t="shared" si="335"/>
        <v>symbol</v>
      </c>
      <c r="BT468" s="157" t="str">
        <f ca="1">IF(scriv!V430&lt;&gt;"",scriv!V430,
IF(E468="",IFERROR(VLOOKUP(BL468,$AH$40:$BT$638,39,FALSE),$BT$36),
$BT$37))</f>
        <v>NodeSquare</v>
      </c>
      <c r="BU468" s="166">
        <f t="shared" ca="1" si="336"/>
        <v>2000</v>
      </c>
      <c r="BV468" s="166">
        <f t="shared" ca="1" si="337"/>
        <v>200</v>
      </c>
      <c r="BW468" s="166">
        <f t="shared" ca="1" si="338"/>
        <v>0</v>
      </c>
      <c r="BX468" s="166">
        <f t="shared" ca="1" si="339"/>
        <v>0</v>
      </c>
      <c r="BY468" s="180" t="str">
        <f t="shared" si="340"/>
        <v/>
      </c>
      <c r="BZ468" s="180" t="str">
        <f t="shared" si="341"/>
        <v/>
      </c>
      <c r="CA468" s="81" t="str">
        <f>IF(scriv!E430&lt;&gt;"",scriv!E430,"")</f>
        <v/>
      </c>
      <c r="CB468" s="82">
        <f t="shared" si="306"/>
        <v>0</v>
      </c>
      <c r="CC468" s="82">
        <f t="shared" si="342"/>
        <v>0</v>
      </c>
      <c r="CD468" s="82" t="str">
        <f t="shared" si="343"/>
        <v>-</v>
      </c>
      <c r="CE468" s="82" t="str">
        <f t="shared" si="344"/>
        <v>-</v>
      </c>
      <c r="CF468" s="82" t="str">
        <f t="shared" si="345"/>
        <v>-</v>
      </c>
      <c r="CG468" s="82" t="str">
        <f t="shared" si="346"/>
        <v>-</v>
      </c>
      <c r="CH468" s="82" t="str">
        <f t="shared" si="347"/>
        <v>-</v>
      </c>
      <c r="CI468" s="82" t="str">
        <f t="shared" si="348"/>
        <v>-</v>
      </c>
      <c r="CJ468" s="82" t="str">
        <f t="shared" si="349"/>
        <v>-</v>
      </c>
      <c r="CK468" s="82" t="str">
        <f t="shared" si="350"/>
        <v>-</v>
      </c>
    </row>
    <row r="469" spans="1:89" s="82" customFormat="1" ht="18" customHeight="1">
      <c r="A469" s="81" t="str">
        <f>scriv!AH431</f>
        <v/>
      </c>
      <c r="B469" s="81" t="str">
        <f>IF(scriv!D431&lt;&gt;"",scriv!D431,"")</f>
        <v/>
      </c>
      <c r="C469" s="81" t="str">
        <f>IF( scriv!AL431&lt;&gt;"", IF(D469&lt;&gt;"","connection ","")&amp;scriv!AL431,IF(D469&lt;&gt;"","connection",""))</f>
        <v/>
      </c>
      <c r="D469" s="82" t="str">
        <f>scriv!AJ431</f>
        <v/>
      </c>
      <c r="E469" s="82" t="str">
        <f>scriv!AK431</f>
        <v/>
      </c>
      <c r="F469" s="156">
        <f>ROW()</f>
        <v>469</v>
      </c>
      <c r="I469" s="81" t="str">
        <f>IF(scriv!AA431&lt;&gt;"",scriv!AA431,J469)</f>
        <v/>
      </c>
      <c r="J469" s="81" t="str">
        <f>IF(scriv!AB431&lt;&gt;"",scriv!AB431,"")</f>
        <v/>
      </c>
      <c r="K469" s="82" t="str">
        <f t="shared" si="307"/>
        <v>none</v>
      </c>
      <c r="L469" s="82" t="str">
        <f t="shared" si="308"/>
        <v>+++&amp;speakTT=</v>
      </c>
      <c r="M469" s="82" t="str">
        <f t="shared" si="305"/>
        <v>OpenClose</v>
      </c>
      <c r="N469" s="82" t="str">
        <f t="shared" si="309"/>
        <v/>
      </c>
      <c r="O469" s="119" t="str">
        <f t="shared" si="310"/>
        <v/>
      </c>
      <c r="P469" s="81" t="str">
        <f>IF(scriv!I431&lt;&gt;"",scriv!I431,"")</f>
        <v/>
      </c>
      <c r="Q469" s="81" t="str">
        <f>IF(scriv!J431&lt;&gt;"",scriv!J431,"")</f>
        <v/>
      </c>
      <c r="R469" s="81">
        <f>IF(scriv!K431&lt;&gt;"",scriv!K431,
IF(I469&lt;&gt;"",1,$R$36))</f>
        <v>0</v>
      </c>
      <c r="S469" s="81" t="str">
        <f>IF(scriv!L431&lt;&gt;"",scriv!L431,
IF(scriv!AB431&lt;&gt;"",$S$36,"none"))</f>
        <v>none</v>
      </c>
      <c r="T469" s="81" t="str">
        <f>IF(scriv!Q431&lt;&gt;"",scriv!Q431,"")</f>
        <v/>
      </c>
      <c r="U469" s="81" t="str">
        <f>IF(scriv!R431&lt;&gt;"",scriv!R431,"")</f>
        <v/>
      </c>
      <c r="V469" s="81" t="str">
        <f>IF(scriv!S431&lt;&gt;"",scriv!S431,"")</f>
        <v/>
      </c>
      <c r="W469" s="81" t="str">
        <f>IF(scriv!T431&lt;&gt;"",scriv!T431,"")</f>
        <v/>
      </c>
      <c r="X469" s="81" t="str">
        <f>IF($E469="",
( IF(scriv!AD431&lt;&gt;"", LEFT( scriv!AD431, FIND(",",scriv!AD431)-1) &amp; "=" &amp; $AH469 &amp; RIGHT( scriv!AD431, LEN(scriv!AD431) + 1 - FIND(",",scriv!AD431)),
  IF($X$36&lt;&gt;"",LEFT( X$36, FIND(",",X$36)-1) &amp; "=" &amp; $AH469 &amp; RIGHT( X$36, LEN(X$36) + 1 - FIND(",",X$36)),""))),
IF(scriv!M431&lt;&gt;"", LEFT( scriv!M431, FIND(",",scriv!M431)-1) &amp; "=" &amp; $AH469 &amp; RIGHT( scriv!M431, LEN(scriv!M431) + 1 - FIND(",",scriv!M431)),
LEFT( X$37, FIND(",",X$37)-1) &amp; "=" &amp; $AH469 &amp; RIGHT( X$37, LEN(X$37) + 1 - FIND(",",X$37))))</f>
        <v>fadeOn=,0.6</v>
      </c>
      <c r="Y469" s="81" t="str">
        <f>IF($E469="",
( IF(scriv!AE431&lt;&gt;"", LEFT( scriv!AE431, FIND(",",scriv!AE431)-1) &amp; "=" &amp; $AH469 &amp; RIGHT( scriv!AE431, LEN(scriv!AE431) + 1 - FIND(",",scriv!AE431)),
  IF($Y$36&lt;&gt;"",LEFT( Y$36, FIND(",",Y$36)-1) &amp; "=" &amp; $AH469 &amp; RIGHT( Y$36, LEN(Y$36) + 1 - FIND(",",Y$36)),""))),
IF(scriv!N431&lt;&gt;"", LEFT( scriv!N431, FIND(",",scriv!N431)-1) &amp; "=" &amp; $AH469 &amp; RIGHT( scriv!N431, LEN(scriv!N431) + 1 - FIND(",",scriv!N431)),
LEFT( Y$37, FIND(",",Y$37)-1) &amp; "=" &amp; $AH469 &amp; RIGHT( Y$37, LEN(Y$37) + 1 - FIND(",",Y$37))))</f>
        <v>fadeOff=,0.6</v>
      </c>
      <c r="Z469" s="81" t="str">
        <f>IF($E469="",
( IF(scriv!AF431&lt;&gt;"", LEFT( scriv!AF431, FIND(",",scriv!AF431)-1) &amp; "=" &amp; $AH469 &amp; RIGHT( scriv!AF431, LEN(scriv!AF431) + 1 - FIND(",",scriv!AF431)),
  IF($Z$36&lt;&gt;"",LEFT( Z$36, FIND(",",Z$36)-1) &amp; "=" &amp; $AH469 &amp; RIGHT( Z$36, LEN(Z$36) + 1 - FIND(",",Z$36)),""))),
IF(scriv!O431&lt;&gt;"", LEFT( scriv!O431, FIND(",",scriv!O431)-1) &amp; "=" &amp; $AH469 &amp; RIGHT( scriv!O431, LEN(scriv!O431) + 1 - FIND(",",scriv!O431)),
LEFT( Z$37, FIND(",",Z$37)-1) &amp; "=" &amp; $AH469 &amp; RIGHT( Z$37, LEN(Z$37) + 1 - FIND(",",Z$37))))</f>
        <v>drawOpen=,1.2</v>
      </c>
      <c r="AA469" s="81" t="str">
        <f>IF($E469="",
( IF(scriv!AG431&lt;&gt;"", LEFT( scriv!AG431, FIND(",",scriv!AG431)-1) &amp; "=" &amp; $AH469 &amp; RIGHT( scriv!AG431, LEN(scriv!AG431) + 1 - FIND(",",scriv!AG431)),
  IF($AA$36&lt;&gt;"",LEFT( AA$36, FIND(",",AA$36)-1) &amp; "=" &amp; $AH469 &amp; RIGHT( AA$36, LEN(AA$36) + 1 - FIND(",",AA$36)),""))),
IF(scriv!P431&lt;&gt;"", LEFT( scriv!P431, FIND(",",scriv!P431)-1) &amp; "=" &amp; $AH469 &amp; RIGHT( scriv!P431, LEN(scriv!P431) + 1 - FIND(",",scriv!P431)),
LEFT( AA$37, FIND(",",AA$37)-1) &amp; "=" &amp; $AH469 &amp; RIGHT( AA$37, LEN(AA$37) + 1 - FIND(",",AA$37))))</f>
        <v>drawClose=,1.2</v>
      </c>
      <c r="AB469" s="167" t="str">
        <f t="shared" si="304"/>
        <v>noTitle</v>
      </c>
      <c r="AC469" s="167"/>
      <c r="AD469" s="45"/>
      <c r="AE469" s="168"/>
      <c r="AF469" s="169">
        <f>IF(D469="",scriv!B431,"")</f>
        <v>0</v>
      </c>
      <c r="AG469" s="170" t="str">
        <f t="shared" si="311"/>
        <v/>
      </c>
      <c r="AH469" s="169" t="str">
        <f t="shared" si="312"/>
        <v/>
      </c>
      <c r="AI469" s="169" t="str">
        <f t="shared" si="313"/>
        <v/>
      </c>
      <c r="AJ469" s="86">
        <f>ROUNDDOWN( (LEN(scriv!B431)+1) / 2, 0 )</f>
        <v>0</v>
      </c>
      <c r="AK469" s="82">
        <f t="shared" si="314"/>
        <v>0</v>
      </c>
      <c r="AL469" s="82" t="str">
        <f t="shared" si="315"/>
        <v>-</v>
      </c>
      <c r="AM469" s="82" t="str">
        <f t="shared" si="316"/>
        <v>-</v>
      </c>
      <c r="AN469" s="82" t="str">
        <f t="shared" si="317"/>
        <v>-</v>
      </c>
      <c r="AO469" s="82" t="str">
        <f t="shared" si="318"/>
        <v>-</v>
      </c>
      <c r="AP469" s="82" t="str">
        <f t="shared" si="319"/>
        <v>-</v>
      </c>
      <c r="AQ469" s="82" t="str">
        <f t="shared" si="320"/>
        <v>-</v>
      </c>
      <c r="AR469" s="82" t="str">
        <f t="shared" si="321"/>
        <v>-</v>
      </c>
      <c r="AT469" s="82">
        <f t="shared" si="322"/>
        <v>10</v>
      </c>
      <c r="AU469" s="82" t="str">
        <f ca="1">IF(    MAX(OFFSET(AL469,0,0,MATCH("-",AL469:AL$638,0))) = 0,"",
IFERROR(MAX(OFFSET(AL469,0,0,MATCH("-",AL469:AL$638,0))),""))</f>
        <v/>
      </c>
      <c r="AV469" s="82" t="str">
        <f ca="1">IF(    MAX(OFFSET(AM469,0,0,MATCH("-",AM469:AM$638,0))) = 0,"",
IFERROR(MAX(OFFSET(AM469,0,0,MATCH("-",AM469:AM$638,0))),""))</f>
        <v/>
      </c>
      <c r="AW469" s="82" t="str">
        <f ca="1">IF(    MAX(OFFSET(AN469,0,0,MATCH("-",AN469:AN$638,0))) = 0,"",
IFERROR(MAX(OFFSET(AN469,0,0,MATCH("-",AN469:AN$638,0))),""))</f>
        <v/>
      </c>
      <c r="AX469" s="82" t="str">
        <f ca="1">IF(    MAX(OFFSET(AO469,0,0,MATCH("-",AO469:AO$638,0))) = 0,"",
IFERROR(MAX(OFFSET(AO469,0,0,MATCH("-",AO469:AO$638,0))),""))</f>
        <v/>
      </c>
      <c r="AY469" s="82" t="str">
        <f ca="1">IF(    MAX(OFFSET(AP469,0,0,MATCH("-",AP469:AP$638,0))) = 0,"",
IFERROR(MAX(OFFSET(AP469,0,0,MATCH("-",AP469:AP$638,0))),""))</f>
        <v/>
      </c>
      <c r="AZ469" s="82" t="str">
        <f ca="1">IF(    MAX(OFFSET(AQ469,0,0,MATCH("-",AQ469:AQ$638,0))) = 0,"",
IFERROR(MAX(OFFSET(AQ469,0,0,MATCH("-",AQ469:AQ$638,0))),""))</f>
        <v/>
      </c>
      <c r="BA469" s="82" t="str">
        <f ca="1">IF(    MAX(OFFSET(AR469,0,0,MATCH("-",AR469:AR$638,0))) = 0,"",
IFERROR(MAX(OFFSET(AR469,0,0,MATCH("-",AR469:AR$638,0))),""))</f>
        <v/>
      </c>
      <c r="BB469" s="112">
        <f t="shared" ca="1" si="323"/>
        <v>-198</v>
      </c>
      <c r="BC469" s="111" t="str">
        <f t="shared" ca="1" si="324"/>
        <v>Radius</v>
      </c>
      <c r="BD469" s="112">
        <f t="shared" ca="1" si="325"/>
        <v>0</v>
      </c>
      <c r="BE469" s="111">
        <f t="shared" ca="1" si="326"/>
        <v>200</v>
      </c>
      <c r="BF469" s="113" t="e">
        <f t="shared" ca="1" si="327"/>
        <v>#VALUE!</v>
      </c>
      <c r="BG469" s="113" t="e">
        <f t="shared" ca="1" si="328"/>
        <v>#VALUE!</v>
      </c>
      <c r="BH469" s="112">
        <f t="shared" ca="1" si="329"/>
        <v>2000</v>
      </c>
      <c r="BI469" s="112">
        <f t="shared" ca="1" si="330"/>
        <v>200</v>
      </c>
      <c r="BJ469" s="157"/>
      <c r="BK469" s="157"/>
      <c r="BL469" s="158" t="str">
        <f>scriv!AI431</f>
        <v/>
      </c>
      <c r="BM469" s="157"/>
      <c r="BN469" s="157" t="str">
        <f t="shared" si="331"/>
        <v>node</v>
      </c>
      <c r="BO469" s="157"/>
      <c r="BP469" s="159">
        <f t="shared" ca="1" si="332"/>
        <v>0</v>
      </c>
      <c r="BQ469" s="159">
        <f t="shared" ca="1" si="333"/>
        <v>0</v>
      </c>
      <c r="BR469" s="159">
        <f t="shared" si="334"/>
        <v>1</v>
      </c>
      <c r="BS469" s="159" t="str">
        <f t="shared" si="335"/>
        <v>symbol</v>
      </c>
      <c r="BT469" s="157" t="str">
        <f ca="1">IF(scriv!V431&lt;&gt;"",scriv!V431,
IF(E469="",IFERROR(VLOOKUP(BL469,$AH$40:$BT$638,39,FALSE),$BT$36),
$BT$37))</f>
        <v>NodeSquare</v>
      </c>
      <c r="BU469" s="166">
        <f t="shared" ca="1" si="336"/>
        <v>2000</v>
      </c>
      <c r="BV469" s="166">
        <f t="shared" ca="1" si="337"/>
        <v>200</v>
      </c>
      <c r="BW469" s="166">
        <f t="shared" ca="1" si="338"/>
        <v>0</v>
      </c>
      <c r="BX469" s="166">
        <f t="shared" ca="1" si="339"/>
        <v>0</v>
      </c>
      <c r="BY469" s="180" t="str">
        <f t="shared" si="340"/>
        <v/>
      </c>
      <c r="BZ469" s="180" t="str">
        <f t="shared" si="341"/>
        <v/>
      </c>
      <c r="CA469" s="81" t="str">
        <f>IF(scriv!E431&lt;&gt;"",scriv!E431,"")</f>
        <v/>
      </c>
      <c r="CB469" s="82">
        <f t="shared" si="306"/>
        <v>0</v>
      </c>
      <c r="CC469" s="82">
        <f t="shared" si="342"/>
        <v>0</v>
      </c>
      <c r="CD469" s="82" t="str">
        <f t="shared" si="343"/>
        <v>-</v>
      </c>
      <c r="CE469" s="82" t="str">
        <f t="shared" si="344"/>
        <v>-</v>
      </c>
      <c r="CF469" s="82" t="str">
        <f t="shared" si="345"/>
        <v>-</v>
      </c>
      <c r="CG469" s="82" t="str">
        <f t="shared" si="346"/>
        <v>-</v>
      </c>
      <c r="CH469" s="82" t="str">
        <f t="shared" si="347"/>
        <v>-</v>
      </c>
      <c r="CI469" s="82" t="str">
        <f t="shared" si="348"/>
        <v>-</v>
      </c>
      <c r="CJ469" s="82" t="str">
        <f t="shared" si="349"/>
        <v>-</v>
      </c>
      <c r="CK469" s="82" t="str">
        <f t="shared" si="350"/>
        <v>-</v>
      </c>
    </row>
    <row r="470" spans="1:89" s="82" customFormat="1" ht="18" customHeight="1">
      <c r="A470" s="81" t="str">
        <f>scriv!AH432</f>
        <v/>
      </c>
      <c r="B470" s="81" t="str">
        <f>IF(scriv!D432&lt;&gt;"",scriv!D432,"")</f>
        <v/>
      </c>
      <c r="C470" s="81" t="str">
        <f>IF( scriv!AL432&lt;&gt;"", IF(D470&lt;&gt;"","connection ","")&amp;scriv!AL432,IF(D470&lt;&gt;"","connection",""))</f>
        <v/>
      </c>
      <c r="D470" s="82" t="str">
        <f>scriv!AJ432</f>
        <v/>
      </c>
      <c r="E470" s="82" t="str">
        <f>scriv!AK432</f>
        <v/>
      </c>
      <c r="F470" s="156">
        <f>ROW()</f>
        <v>470</v>
      </c>
      <c r="I470" s="81" t="str">
        <f>IF(scriv!AA432&lt;&gt;"",scriv!AA432,J470)</f>
        <v/>
      </c>
      <c r="J470" s="81" t="str">
        <f>IF(scriv!AB432&lt;&gt;"",scriv!AB432,"")</f>
        <v/>
      </c>
      <c r="K470" s="82" t="str">
        <f t="shared" si="307"/>
        <v>none</v>
      </c>
      <c r="L470" s="82" t="str">
        <f t="shared" si="308"/>
        <v>+++&amp;speakTT=</v>
      </c>
      <c r="M470" s="82" t="str">
        <f t="shared" si="305"/>
        <v>OpenClose</v>
      </c>
      <c r="N470" s="82" t="str">
        <f t="shared" si="309"/>
        <v/>
      </c>
      <c r="O470" s="119" t="str">
        <f t="shared" si="310"/>
        <v/>
      </c>
      <c r="P470" s="81" t="str">
        <f>IF(scriv!I432&lt;&gt;"",scriv!I432,"")</f>
        <v/>
      </c>
      <c r="Q470" s="81" t="str">
        <f>IF(scriv!J432&lt;&gt;"",scriv!J432,"")</f>
        <v/>
      </c>
      <c r="R470" s="81">
        <f>IF(scriv!K432&lt;&gt;"",scriv!K432,
IF(I470&lt;&gt;"",1,$R$36))</f>
        <v>0</v>
      </c>
      <c r="S470" s="81" t="str">
        <f>IF(scriv!L432&lt;&gt;"",scriv!L432,
IF(scriv!AB432&lt;&gt;"",$S$36,"none"))</f>
        <v>none</v>
      </c>
      <c r="T470" s="81" t="str">
        <f>IF(scriv!Q432&lt;&gt;"",scriv!Q432,"")</f>
        <v/>
      </c>
      <c r="U470" s="81" t="str">
        <f>IF(scriv!R432&lt;&gt;"",scriv!R432,"")</f>
        <v/>
      </c>
      <c r="V470" s="81" t="str">
        <f>IF(scriv!S432&lt;&gt;"",scriv!S432,"")</f>
        <v/>
      </c>
      <c r="W470" s="81" t="str">
        <f>IF(scriv!T432&lt;&gt;"",scriv!T432,"")</f>
        <v/>
      </c>
      <c r="X470" s="81" t="str">
        <f>IF($E470="",
( IF(scriv!AD432&lt;&gt;"", LEFT( scriv!AD432, FIND(",",scriv!AD432)-1) &amp; "=" &amp; $AH470 &amp; RIGHT( scriv!AD432, LEN(scriv!AD432) + 1 - FIND(",",scriv!AD432)),
  IF($X$36&lt;&gt;"",LEFT( X$36, FIND(",",X$36)-1) &amp; "=" &amp; $AH470 &amp; RIGHT( X$36, LEN(X$36) + 1 - FIND(",",X$36)),""))),
IF(scriv!M432&lt;&gt;"", LEFT( scriv!M432, FIND(",",scriv!M432)-1) &amp; "=" &amp; $AH470 &amp; RIGHT( scriv!M432, LEN(scriv!M432) + 1 - FIND(",",scriv!M432)),
LEFT( X$37, FIND(",",X$37)-1) &amp; "=" &amp; $AH470 &amp; RIGHT( X$37, LEN(X$37) + 1 - FIND(",",X$37))))</f>
        <v>fadeOn=,0.6</v>
      </c>
      <c r="Y470" s="81" t="str">
        <f>IF($E470="",
( IF(scriv!AE432&lt;&gt;"", LEFT( scriv!AE432, FIND(",",scriv!AE432)-1) &amp; "=" &amp; $AH470 &amp; RIGHT( scriv!AE432, LEN(scriv!AE432) + 1 - FIND(",",scriv!AE432)),
  IF($Y$36&lt;&gt;"",LEFT( Y$36, FIND(",",Y$36)-1) &amp; "=" &amp; $AH470 &amp; RIGHT( Y$36, LEN(Y$36) + 1 - FIND(",",Y$36)),""))),
IF(scriv!N432&lt;&gt;"", LEFT( scriv!N432, FIND(",",scriv!N432)-1) &amp; "=" &amp; $AH470 &amp; RIGHT( scriv!N432, LEN(scriv!N432) + 1 - FIND(",",scriv!N432)),
LEFT( Y$37, FIND(",",Y$37)-1) &amp; "=" &amp; $AH470 &amp; RIGHT( Y$37, LEN(Y$37) + 1 - FIND(",",Y$37))))</f>
        <v>fadeOff=,0.6</v>
      </c>
      <c r="Z470" s="81" t="str">
        <f>IF($E470="",
( IF(scriv!AF432&lt;&gt;"", LEFT( scriv!AF432, FIND(",",scriv!AF432)-1) &amp; "=" &amp; $AH470 &amp; RIGHT( scriv!AF432, LEN(scriv!AF432) + 1 - FIND(",",scriv!AF432)),
  IF($Z$36&lt;&gt;"",LEFT( Z$36, FIND(",",Z$36)-1) &amp; "=" &amp; $AH470 &amp; RIGHT( Z$36, LEN(Z$36) + 1 - FIND(",",Z$36)),""))),
IF(scriv!O432&lt;&gt;"", LEFT( scriv!O432, FIND(",",scriv!O432)-1) &amp; "=" &amp; $AH470 &amp; RIGHT( scriv!O432, LEN(scriv!O432) + 1 - FIND(",",scriv!O432)),
LEFT( Z$37, FIND(",",Z$37)-1) &amp; "=" &amp; $AH470 &amp; RIGHT( Z$37, LEN(Z$37) + 1 - FIND(",",Z$37))))</f>
        <v>drawOpen=,1.2</v>
      </c>
      <c r="AA470" s="81" t="str">
        <f>IF($E470="",
( IF(scriv!AG432&lt;&gt;"", LEFT( scriv!AG432, FIND(",",scriv!AG432)-1) &amp; "=" &amp; $AH470 &amp; RIGHT( scriv!AG432, LEN(scriv!AG432) + 1 - FIND(",",scriv!AG432)),
  IF($AA$36&lt;&gt;"",LEFT( AA$36, FIND(",",AA$36)-1) &amp; "=" &amp; $AH470 &amp; RIGHT( AA$36, LEN(AA$36) + 1 - FIND(",",AA$36)),""))),
IF(scriv!P432&lt;&gt;"", LEFT( scriv!P432, FIND(",",scriv!P432)-1) &amp; "=" &amp; $AH470 &amp; RIGHT( scriv!P432, LEN(scriv!P432) + 1 - FIND(",",scriv!P432)),
LEFT( AA$37, FIND(",",AA$37)-1) &amp; "=" &amp; $AH470 &amp; RIGHT( AA$37, LEN(AA$37) + 1 - FIND(",",AA$37))))</f>
        <v>drawClose=,1.2</v>
      </c>
      <c r="AB470" s="167" t="str">
        <f t="shared" si="304"/>
        <v>noTitle</v>
      </c>
      <c r="AC470" s="167"/>
      <c r="AD470" s="45"/>
      <c r="AE470" s="168"/>
      <c r="AF470" s="169">
        <f>IF(D470="",scriv!B432,"")</f>
        <v>0</v>
      </c>
      <c r="AG470" s="170" t="str">
        <f t="shared" si="311"/>
        <v/>
      </c>
      <c r="AH470" s="169" t="str">
        <f t="shared" si="312"/>
        <v/>
      </c>
      <c r="AI470" s="169" t="str">
        <f t="shared" si="313"/>
        <v/>
      </c>
      <c r="AJ470" s="86">
        <f>ROUNDDOWN( (LEN(scriv!B432)+1) / 2, 0 )</f>
        <v>0</v>
      </c>
      <c r="AK470" s="82">
        <f t="shared" si="314"/>
        <v>0</v>
      </c>
      <c r="AL470" s="82" t="str">
        <f t="shared" si="315"/>
        <v>-</v>
      </c>
      <c r="AM470" s="82" t="str">
        <f t="shared" si="316"/>
        <v>-</v>
      </c>
      <c r="AN470" s="82" t="str">
        <f t="shared" si="317"/>
        <v>-</v>
      </c>
      <c r="AO470" s="82" t="str">
        <f t="shared" si="318"/>
        <v>-</v>
      </c>
      <c r="AP470" s="82" t="str">
        <f t="shared" si="319"/>
        <v>-</v>
      </c>
      <c r="AQ470" s="82" t="str">
        <f t="shared" si="320"/>
        <v>-</v>
      </c>
      <c r="AR470" s="82" t="str">
        <f t="shared" si="321"/>
        <v>-</v>
      </c>
      <c r="AT470" s="82">
        <f t="shared" si="322"/>
        <v>10</v>
      </c>
      <c r="AU470" s="82" t="str">
        <f ca="1">IF(    MAX(OFFSET(AL470,0,0,MATCH("-",AL470:AL$638,0))) = 0,"",
IFERROR(MAX(OFFSET(AL470,0,0,MATCH("-",AL470:AL$638,0))),""))</f>
        <v/>
      </c>
      <c r="AV470" s="82" t="str">
        <f ca="1">IF(    MAX(OFFSET(AM470,0,0,MATCH("-",AM470:AM$638,0))) = 0,"",
IFERROR(MAX(OFFSET(AM470,0,0,MATCH("-",AM470:AM$638,0))),""))</f>
        <v/>
      </c>
      <c r="AW470" s="82" t="str">
        <f ca="1">IF(    MAX(OFFSET(AN470,0,0,MATCH("-",AN470:AN$638,0))) = 0,"",
IFERROR(MAX(OFFSET(AN470,0,0,MATCH("-",AN470:AN$638,0))),""))</f>
        <v/>
      </c>
      <c r="AX470" s="82" t="str">
        <f ca="1">IF(    MAX(OFFSET(AO470,0,0,MATCH("-",AO470:AO$638,0))) = 0,"",
IFERROR(MAX(OFFSET(AO470,0,0,MATCH("-",AO470:AO$638,0))),""))</f>
        <v/>
      </c>
      <c r="AY470" s="82" t="str">
        <f ca="1">IF(    MAX(OFFSET(AP470,0,0,MATCH("-",AP470:AP$638,0))) = 0,"",
IFERROR(MAX(OFFSET(AP470,0,0,MATCH("-",AP470:AP$638,0))),""))</f>
        <v/>
      </c>
      <c r="AZ470" s="82" t="str">
        <f ca="1">IF(    MAX(OFFSET(AQ470,0,0,MATCH("-",AQ470:AQ$638,0))) = 0,"",
IFERROR(MAX(OFFSET(AQ470,0,0,MATCH("-",AQ470:AQ$638,0))),""))</f>
        <v/>
      </c>
      <c r="BA470" s="82" t="str">
        <f ca="1">IF(    MAX(OFFSET(AR470,0,0,MATCH("-",AR470:AR$638,0))) = 0,"",
IFERROR(MAX(OFFSET(AR470,0,0,MATCH("-",AR470:AR$638,0))),""))</f>
        <v/>
      </c>
      <c r="BB470" s="112">
        <f t="shared" ca="1" si="323"/>
        <v>-198</v>
      </c>
      <c r="BC470" s="111" t="str">
        <f t="shared" ca="1" si="324"/>
        <v>Radius</v>
      </c>
      <c r="BD470" s="112">
        <f t="shared" ca="1" si="325"/>
        <v>0</v>
      </c>
      <c r="BE470" s="111">
        <f t="shared" ca="1" si="326"/>
        <v>200</v>
      </c>
      <c r="BF470" s="113" t="e">
        <f t="shared" ca="1" si="327"/>
        <v>#VALUE!</v>
      </c>
      <c r="BG470" s="113" t="e">
        <f t="shared" ca="1" si="328"/>
        <v>#VALUE!</v>
      </c>
      <c r="BH470" s="112">
        <f t="shared" ca="1" si="329"/>
        <v>2000</v>
      </c>
      <c r="BI470" s="112">
        <f t="shared" ca="1" si="330"/>
        <v>200</v>
      </c>
      <c r="BJ470" s="157"/>
      <c r="BK470" s="157"/>
      <c r="BL470" s="158" t="str">
        <f>scriv!AI432</f>
        <v/>
      </c>
      <c r="BM470" s="157"/>
      <c r="BN470" s="157" t="str">
        <f t="shared" si="331"/>
        <v>node</v>
      </c>
      <c r="BO470" s="157"/>
      <c r="BP470" s="159">
        <f t="shared" ca="1" si="332"/>
        <v>0</v>
      </c>
      <c r="BQ470" s="159">
        <f t="shared" ca="1" si="333"/>
        <v>0</v>
      </c>
      <c r="BR470" s="159">
        <f t="shared" si="334"/>
        <v>1</v>
      </c>
      <c r="BS470" s="159" t="str">
        <f t="shared" si="335"/>
        <v>symbol</v>
      </c>
      <c r="BT470" s="157" t="str">
        <f ca="1">IF(scriv!V432&lt;&gt;"",scriv!V432,
IF(E470="",IFERROR(VLOOKUP(BL470,$AH$40:$BT$638,39,FALSE),$BT$36),
$BT$37))</f>
        <v>NodeSquare</v>
      </c>
      <c r="BU470" s="166">
        <f t="shared" ca="1" si="336"/>
        <v>2000</v>
      </c>
      <c r="BV470" s="166">
        <f t="shared" ca="1" si="337"/>
        <v>200</v>
      </c>
      <c r="BW470" s="166">
        <f t="shared" ca="1" si="338"/>
        <v>0</v>
      </c>
      <c r="BX470" s="166">
        <f t="shared" ca="1" si="339"/>
        <v>0</v>
      </c>
      <c r="BY470" s="180" t="str">
        <f t="shared" si="340"/>
        <v/>
      </c>
      <c r="BZ470" s="180" t="str">
        <f t="shared" si="341"/>
        <v/>
      </c>
      <c r="CA470" s="81" t="str">
        <f>IF(scriv!E432&lt;&gt;"",scriv!E432,"")</f>
        <v/>
      </c>
      <c r="CB470" s="82">
        <f t="shared" si="306"/>
        <v>0</v>
      </c>
      <c r="CC470" s="82">
        <f t="shared" si="342"/>
        <v>0</v>
      </c>
      <c r="CD470" s="82" t="str">
        <f t="shared" si="343"/>
        <v>-</v>
      </c>
      <c r="CE470" s="82" t="str">
        <f t="shared" si="344"/>
        <v>-</v>
      </c>
      <c r="CF470" s="82" t="str">
        <f t="shared" si="345"/>
        <v>-</v>
      </c>
      <c r="CG470" s="82" t="str">
        <f t="shared" si="346"/>
        <v>-</v>
      </c>
      <c r="CH470" s="82" t="str">
        <f t="shared" si="347"/>
        <v>-</v>
      </c>
      <c r="CI470" s="82" t="str">
        <f t="shared" si="348"/>
        <v>-</v>
      </c>
      <c r="CJ470" s="82" t="str">
        <f t="shared" si="349"/>
        <v>-</v>
      </c>
      <c r="CK470" s="82" t="str">
        <f t="shared" si="350"/>
        <v>-</v>
      </c>
    </row>
    <row r="471" spans="1:89" s="82" customFormat="1" ht="18" customHeight="1">
      <c r="A471" s="81" t="str">
        <f>scriv!AH433</f>
        <v/>
      </c>
      <c r="B471" s="81" t="str">
        <f>IF(scriv!D433&lt;&gt;"",scriv!D433,"")</f>
        <v/>
      </c>
      <c r="C471" s="81" t="str">
        <f>IF( scriv!AL433&lt;&gt;"", IF(D471&lt;&gt;"","connection ","")&amp;scriv!AL433,IF(D471&lt;&gt;"","connection",""))</f>
        <v/>
      </c>
      <c r="D471" s="82" t="str">
        <f>scriv!AJ433</f>
        <v/>
      </c>
      <c r="E471" s="82" t="str">
        <f>scriv!AK433</f>
        <v/>
      </c>
      <c r="F471" s="156">
        <f>ROW()</f>
        <v>471</v>
      </c>
      <c r="I471" s="81" t="str">
        <f>IF(scriv!AA433&lt;&gt;"",scriv!AA433,J471)</f>
        <v/>
      </c>
      <c r="J471" s="81" t="str">
        <f>IF(scriv!AB433&lt;&gt;"",scriv!AB433,"")</f>
        <v/>
      </c>
      <c r="K471" s="82" t="str">
        <f t="shared" si="307"/>
        <v>none</v>
      </c>
      <c r="L471" s="82" t="str">
        <f t="shared" si="308"/>
        <v>+++&amp;speakTT=</v>
      </c>
      <c r="M471" s="82" t="str">
        <f t="shared" si="305"/>
        <v>OpenClose</v>
      </c>
      <c r="N471" s="82" t="str">
        <f t="shared" si="309"/>
        <v/>
      </c>
      <c r="O471" s="119" t="str">
        <f t="shared" si="310"/>
        <v/>
      </c>
      <c r="P471" s="81" t="str">
        <f>IF(scriv!I433&lt;&gt;"",scriv!I433,"")</f>
        <v/>
      </c>
      <c r="Q471" s="81" t="str">
        <f>IF(scriv!J433&lt;&gt;"",scriv!J433,"")</f>
        <v/>
      </c>
      <c r="R471" s="81">
        <f>IF(scriv!K433&lt;&gt;"",scriv!K433,
IF(I471&lt;&gt;"",1,$R$36))</f>
        <v>0</v>
      </c>
      <c r="S471" s="81" t="str">
        <f>IF(scriv!L433&lt;&gt;"",scriv!L433,
IF(scriv!AB433&lt;&gt;"",$S$36,"none"))</f>
        <v>none</v>
      </c>
      <c r="T471" s="81" t="str">
        <f>IF(scriv!Q433&lt;&gt;"",scriv!Q433,"")</f>
        <v/>
      </c>
      <c r="U471" s="81" t="str">
        <f>IF(scriv!R433&lt;&gt;"",scriv!R433,"")</f>
        <v/>
      </c>
      <c r="V471" s="81" t="str">
        <f>IF(scriv!S433&lt;&gt;"",scriv!S433,"")</f>
        <v/>
      </c>
      <c r="W471" s="81" t="str">
        <f>IF(scriv!T433&lt;&gt;"",scriv!T433,"")</f>
        <v/>
      </c>
      <c r="X471" s="81" t="str">
        <f>IF($E471="",
( IF(scriv!AD433&lt;&gt;"", LEFT( scriv!AD433, FIND(",",scriv!AD433)-1) &amp; "=" &amp; $AH471 &amp; RIGHT( scriv!AD433, LEN(scriv!AD433) + 1 - FIND(",",scriv!AD433)),
  IF($X$36&lt;&gt;"",LEFT( X$36, FIND(",",X$36)-1) &amp; "=" &amp; $AH471 &amp; RIGHT( X$36, LEN(X$36) + 1 - FIND(",",X$36)),""))),
IF(scriv!M433&lt;&gt;"", LEFT( scriv!M433, FIND(",",scriv!M433)-1) &amp; "=" &amp; $AH471 &amp; RIGHT( scriv!M433, LEN(scriv!M433) + 1 - FIND(",",scriv!M433)),
LEFT( X$37, FIND(",",X$37)-1) &amp; "=" &amp; $AH471 &amp; RIGHT( X$37, LEN(X$37) + 1 - FIND(",",X$37))))</f>
        <v>fadeOn=,0.6</v>
      </c>
      <c r="Y471" s="81" t="str">
        <f>IF($E471="",
( IF(scriv!AE433&lt;&gt;"", LEFT( scriv!AE433, FIND(",",scriv!AE433)-1) &amp; "=" &amp; $AH471 &amp; RIGHT( scriv!AE433, LEN(scriv!AE433) + 1 - FIND(",",scriv!AE433)),
  IF($Y$36&lt;&gt;"",LEFT( Y$36, FIND(",",Y$36)-1) &amp; "=" &amp; $AH471 &amp; RIGHT( Y$36, LEN(Y$36) + 1 - FIND(",",Y$36)),""))),
IF(scriv!N433&lt;&gt;"", LEFT( scriv!N433, FIND(",",scriv!N433)-1) &amp; "=" &amp; $AH471 &amp; RIGHT( scriv!N433, LEN(scriv!N433) + 1 - FIND(",",scriv!N433)),
LEFT( Y$37, FIND(",",Y$37)-1) &amp; "=" &amp; $AH471 &amp; RIGHT( Y$37, LEN(Y$37) + 1 - FIND(",",Y$37))))</f>
        <v>fadeOff=,0.6</v>
      </c>
      <c r="Z471" s="81" t="str">
        <f>IF($E471="",
( IF(scriv!AF433&lt;&gt;"", LEFT( scriv!AF433, FIND(",",scriv!AF433)-1) &amp; "=" &amp; $AH471 &amp; RIGHT( scriv!AF433, LEN(scriv!AF433) + 1 - FIND(",",scriv!AF433)),
  IF($Z$36&lt;&gt;"",LEFT( Z$36, FIND(",",Z$36)-1) &amp; "=" &amp; $AH471 &amp; RIGHT( Z$36, LEN(Z$36) + 1 - FIND(",",Z$36)),""))),
IF(scriv!O433&lt;&gt;"", LEFT( scriv!O433, FIND(",",scriv!O433)-1) &amp; "=" &amp; $AH471 &amp; RIGHT( scriv!O433, LEN(scriv!O433) + 1 - FIND(",",scriv!O433)),
LEFT( Z$37, FIND(",",Z$37)-1) &amp; "=" &amp; $AH471 &amp; RIGHT( Z$37, LEN(Z$37) + 1 - FIND(",",Z$37))))</f>
        <v>drawOpen=,1.2</v>
      </c>
      <c r="AA471" s="81" t="str">
        <f>IF($E471="",
( IF(scriv!AG433&lt;&gt;"", LEFT( scriv!AG433, FIND(",",scriv!AG433)-1) &amp; "=" &amp; $AH471 &amp; RIGHT( scriv!AG433, LEN(scriv!AG433) + 1 - FIND(",",scriv!AG433)),
  IF($AA$36&lt;&gt;"",LEFT( AA$36, FIND(",",AA$36)-1) &amp; "=" &amp; $AH471 &amp; RIGHT( AA$36, LEN(AA$36) + 1 - FIND(",",AA$36)),""))),
IF(scriv!P433&lt;&gt;"", LEFT( scriv!P433, FIND(",",scriv!P433)-1) &amp; "=" &amp; $AH471 &amp; RIGHT( scriv!P433, LEN(scriv!P433) + 1 - FIND(",",scriv!P433)),
LEFT( AA$37, FIND(",",AA$37)-1) &amp; "=" &amp; $AH471 &amp; RIGHT( AA$37, LEN(AA$37) + 1 - FIND(",",AA$37))))</f>
        <v>drawClose=,1.2</v>
      </c>
      <c r="AB471" s="167" t="str">
        <f t="shared" si="304"/>
        <v>noTitle</v>
      </c>
      <c r="AC471" s="167"/>
      <c r="AD471" s="45"/>
      <c r="AE471" s="168"/>
      <c r="AF471" s="169">
        <f>IF(D471="",scriv!B433,"")</f>
        <v>0</v>
      </c>
      <c r="AG471" s="170" t="str">
        <f t="shared" si="311"/>
        <v/>
      </c>
      <c r="AH471" s="169" t="str">
        <f t="shared" si="312"/>
        <v/>
      </c>
      <c r="AI471" s="169" t="str">
        <f t="shared" si="313"/>
        <v/>
      </c>
      <c r="AJ471" s="86">
        <f>ROUNDDOWN( (LEN(scriv!B433)+1) / 2, 0 )</f>
        <v>0</v>
      </c>
      <c r="AK471" s="82">
        <f t="shared" si="314"/>
        <v>0</v>
      </c>
      <c r="AL471" s="82" t="str">
        <f t="shared" si="315"/>
        <v>-</v>
      </c>
      <c r="AM471" s="82" t="str">
        <f t="shared" si="316"/>
        <v>-</v>
      </c>
      <c r="AN471" s="82" t="str">
        <f t="shared" si="317"/>
        <v>-</v>
      </c>
      <c r="AO471" s="82" t="str">
        <f t="shared" si="318"/>
        <v>-</v>
      </c>
      <c r="AP471" s="82" t="str">
        <f t="shared" si="319"/>
        <v>-</v>
      </c>
      <c r="AQ471" s="82" t="str">
        <f t="shared" si="320"/>
        <v>-</v>
      </c>
      <c r="AR471" s="82" t="str">
        <f t="shared" si="321"/>
        <v>-</v>
      </c>
      <c r="AT471" s="82">
        <f t="shared" si="322"/>
        <v>10</v>
      </c>
      <c r="AU471" s="82" t="str">
        <f ca="1">IF(    MAX(OFFSET(AL471,0,0,MATCH("-",AL471:AL$638,0))) = 0,"",
IFERROR(MAX(OFFSET(AL471,0,0,MATCH("-",AL471:AL$638,0))),""))</f>
        <v/>
      </c>
      <c r="AV471" s="82" t="str">
        <f ca="1">IF(    MAX(OFFSET(AM471,0,0,MATCH("-",AM471:AM$638,0))) = 0,"",
IFERROR(MAX(OFFSET(AM471,0,0,MATCH("-",AM471:AM$638,0))),""))</f>
        <v/>
      </c>
      <c r="AW471" s="82" t="str">
        <f ca="1">IF(    MAX(OFFSET(AN471,0,0,MATCH("-",AN471:AN$638,0))) = 0,"",
IFERROR(MAX(OFFSET(AN471,0,0,MATCH("-",AN471:AN$638,0))),""))</f>
        <v/>
      </c>
      <c r="AX471" s="82" t="str">
        <f ca="1">IF(    MAX(OFFSET(AO471,0,0,MATCH("-",AO471:AO$638,0))) = 0,"",
IFERROR(MAX(OFFSET(AO471,0,0,MATCH("-",AO471:AO$638,0))),""))</f>
        <v/>
      </c>
      <c r="AY471" s="82" t="str">
        <f ca="1">IF(    MAX(OFFSET(AP471,0,0,MATCH("-",AP471:AP$638,0))) = 0,"",
IFERROR(MAX(OFFSET(AP471,0,0,MATCH("-",AP471:AP$638,0))),""))</f>
        <v/>
      </c>
      <c r="AZ471" s="82" t="str">
        <f ca="1">IF(    MAX(OFFSET(AQ471,0,0,MATCH("-",AQ471:AQ$638,0))) = 0,"",
IFERROR(MAX(OFFSET(AQ471,0,0,MATCH("-",AQ471:AQ$638,0))),""))</f>
        <v/>
      </c>
      <c r="BA471" s="82" t="str">
        <f ca="1">IF(    MAX(OFFSET(AR471,0,0,MATCH("-",AR471:AR$638,0))) = 0,"",
IFERROR(MAX(OFFSET(AR471,0,0,MATCH("-",AR471:AR$638,0))),""))</f>
        <v/>
      </c>
      <c r="BB471" s="112">
        <f t="shared" ca="1" si="323"/>
        <v>-198</v>
      </c>
      <c r="BC471" s="111" t="str">
        <f t="shared" ca="1" si="324"/>
        <v>Radius</v>
      </c>
      <c r="BD471" s="112">
        <f t="shared" ca="1" si="325"/>
        <v>0</v>
      </c>
      <c r="BE471" s="111">
        <f t="shared" ca="1" si="326"/>
        <v>200</v>
      </c>
      <c r="BF471" s="113" t="e">
        <f t="shared" ca="1" si="327"/>
        <v>#VALUE!</v>
      </c>
      <c r="BG471" s="113" t="e">
        <f t="shared" ca="1" si="328"/>
        <v>#VALUE!</v>
      </c>
      <c r="BH471" s="112">
        <f t="shared" ca="1" si="329"/>
        <v>2000</v>
      </c>
      <c r="BI471" s="112">
        <f t="shared" ca="1" si="330"/>
        <v>200</v>
      </c>
      <c r="BJ471" s="157"/>
      <c r="BK471" s="157"/>
      <c r="BL471" s="158" t="str">
        <f>scriv!AI433</f>
        <v/>
      </c>
      <c r="BM471" s="157"/>
      <c r="BN471" s="157" t="str">
        <f t="shared" si="331"/>
        <v>node</v>
      </c>
      <c r="BO471" s="157"/>
      <c r="BP471" s="159">
        <f t="shared" ca="1" si="332"/>
        <v>0</v>
      </c>
      <c r="BQ471" s="159">
        <f t="shared" ca="1" si="333"/>
        <v>0</v>
      </c>
      <c r="BR471" s="159">
        <f t="shared" si="334"/>
        <v>1</v>
      </c>
      <c r="BS471" s="159" t="str">
        <f t="shared" si="335"/>
        <v>symbol</v>
      </c>
      <c r="BT471" s="157" t="str">
        <f ca="1">IF(scriv!V433&lt;&gt;"",scriv!V433,
IF(E471="",IFERROR(VLOOKUP(BL471,$AH$40:$BT$638,39,FALSE),$BT$36),
$BT$37))</f>
        <v>NodeSquare</v>
      </c>
      <c r="BU471" s="166">
        <f t="shared" ca="1" si="336"/>
        <v>2000</v>
      </c>
      <c r="BV471" s="166">
        <f t="shared" ca="1" si="337"/>
        <v>200</v>
      </c>
      <c r="BW471" s="166">
        <f t="shared" ca="1" si="338"/>
        <v>0</v>
      </c>
      <c r="BX471" s="166">
        <f t="shared" ca="1" si="339"/>
        <v>0</v>
      </c>
      <c r="BY471" s="180" t="str">
        <f t="shared" si="340"/>
        <v/>
      </c>
      <c r="BZ471" s="180" t="str">
        <f t="shared" si="341"/>
        <v/>
      </c>
      <c r="CA471" s="81" t="str">
        <f>IF(scriv!E433&lt;&gt;"",scriv!E433,"")</f>
        <v/>
      </c>
      <c r="CB471" s="82">
        <f t="shared" si="306"/>
        <v>0</v>
      </c>
      <c r="CC471" s="82">
        <f t="shared" si="342"/>
        <v>0</v>
      </c>
      <c r="CD471" s="82" t="str">
        <f t="shared" si="343"/>
        <v>-</v>
      </c>
      <c r="CE471" s="82" t="str">
        <f t="shared" si="344"/>
        <v>-</v>
      </c>
      <c r="CF471" s="82" t="str">
        <f t="shared" si="345"/>
        <v>-</v>
      </c>
      <c r="CG471" s="82" t="str">
        <f t="shared" si="346"/>
        <v>-</v>
      </c>
      <c r="CH471" s="82" t="str">
        <f t="shared" si="347"/>
        <v>-</v>
      </c>
      <c r="CI471" s="82" t="str">
        <f t="shared" si="348"/>
        <v>-</v>
      </c>
      <c r="CJ471" s="82" t="str">
        <f t="shared" si="349"/>
        <v>-</v>
      </c>
      <c r="CK471" s="82" t="str">
        <f t="shared" si="350"/>
        <v>-</v>
      </c>
    </row>
    <row r="472" spans="1:89" s="82" customFormat="1" ht="18" customHeight="1">
      <c r="A472" s="81" t="str">
        <f>scriv!AH434</f>
        <v/>
      </c>
      <c r="B472" s="81" t="str">
        <f>IF(scriv!D434&lt;&gt;"",scriv!D434,"")</f>
        <v/>
      </c>
      <c r="C472" s="81" t="str">
        <f>IF( scriv!AL434&lt;&gt;"", IF(D472&lt;&gt;"","connection ","")&amp;scriv!AL434,IF(D472&lt;&gt;"","connection",""))</f>
        <v/>
      </c>
      <c r="D472" s="82" t="str">
        <f>scriv!AJ434</f>
        <v/>
      </c>
      <c r="E472" s="82" t="str">
        <f>scriv!AK434</f>
        <v/>
      </c>
      <c r="F472" s="156">
        <f>ROW()</f>
        <v>472</v>
      </c>
      <c r="I472" s="81" t="str">
        <f>IF(scriv!AA434&lt;&gt;"",scriv!AA434,J472)</f>
        <v/>
      </c>
      <c r="J472" s="81" t="str">
        <f>IF(scriv!AB434&lt;&gt;"",scriv!AB434,"")</f>
        <v/>
      </c>
      <c r="K472" s="82" t="str">
        <f t="shared" si="307"/>
        <v>none</v>
      </c>
      <c r="L472" s="82" t="str">
        <f t="shared" si="308"/>
        <v>+++&amp;speakTT=</v>
      </c>
      <c r="M472" s="82" t="str">
        <f t="shared" si="305"/>
        <v>OpenClose</v>
      </c>
      <c r="N472" s="82" t="str">
        <f t="shared" si="309"/>
        <v/>
      </c>
      <c r="O472" s="119" t="str">
        <f t="shared" si="310"/>
        <v/>
      </c>
      <c r="P472" s="81" t="str">
        <f>IF(scriv!I434&lt;&gt;"",scriv!I434,"")</f>
        <v/>
      </c>
      <c r="Q472" s="81" t="str">
        <f>IF(scriv!J434&lt;&gt;"",scriv!J434,"")</f>
        <v/>
      </c>
      <c r="R472" s="81">
        <f>IF(scriv!K434&lt;&gt;"",scriv!K434,
IF(I472&lt;&gt;"",1,$R$36))</f>
        <v>0</v>
      </c>
      <c r="S472" s="81" t="str">
        <f>IF(scriv!L434&lt;&gt;"",scriv!L434,
IF(scriv!AB434&lt;&gt;"",$S$36,"none"))</f>
        <v>none</v>
      </c>
      <c r="T472" s="81" t="str">
        <f>IF(scriv!Q434&lt;&gt;"",scriv!Q434,"")</f>
        <v/>
      </c>
      <c r="U472" s="81" t="str">
        <f>IF(scriv!R434&lt;&gt;"",scriv!R434,"")</f>
        <v/>
      </c>
      <c r="V472" s="81" t="str">
        <f>IF(scriv!S434&lt;&gt;"",scriv!S434,"")</f>
        <v/>
      </c>
      <c r="W472" s="81" t="str">
        <f>IF(scriv!T434&lt;&gt;"",scriv!T434,"")</f>
        <v/>
      </c>
      <c r="X472" s="81" t="str">
        <f>IF($E472="",
( IF(scriv!AD434&lt;&gt;"", LEFT( scriv!AD434, FIND(",",scriv!AD434)-1) &amp; "=" &amp; $AH472 &amp; RIGHT( scriv!AD434, LEN(scriv!AD434) + 1 - FIND(",",scriv!AD434)),
  IF($X$36&lt;&gt;"",LEFT( X$36, FIND(",",X$36)-1) &amp; "=" &amp; $AH472 &amp; RIGHT( X$36, LEN(X$36) + 1 - FIND(",",X$36)),""))),
IF(scriv!M434&lt;&gt;"", LEFT( scriv!M434, FIND(",",scriv!M434)-1) &amp; "=" &amp; $AH472 &amp; RIGHT( scriv!M434, LEN(scriv!M434) + 1 - FIND(",",scriv!M434)),
LEFT( X$37, FIND(",",X$37)-1) &amp; "=" &amp; $AH472 &amp; RIGHT( X$37, LEN(X$37) + 1 - FIND(",",X$37))))</f>
        <v>fadeOn=,0.6</v>
      </c>
      <c r="Y472" s="81" t="str">
        <f>IF($E472="",
( IF(scriv!AE434&lt;&gt;"", LEFT( scriv!AE434, FIND(",",scriv!AE434)-1) &amp; "=" &amp; $AH472 &amp; RIGHT( scriv!AE434, LEN(scriv!AE434) + 1 - FIND(",",scriv!AE434)),
  IF($Y$36&lt;&gt;"",LEFT( Y$36, FIND(",",Y$36)-1) &amp; "=" &amp; $AH472 &amp; RIGHT( Y$36, LEN(Y$36) + 1 - FIND(",",Y$36)),""))),
IF(scriv!N434&lt;&gt;"", LEFT( scriv!N434, FIND(",",scriv!N434)-1) &amp; "=" &amp; $AH472 &amp; RIGHT( scriv!N434, LEN(scriv!N434) + 1 - FIND(",",scriv!N434)),
LEFT( Y$37, FIND(",",Y$37)-1) &amp; "=" &amp; $AH472 &amp; RIGHT( Y$37, LEN(Y$37) + 1 - FIND(",",Y$37))))</f>
        <v>fadeOff=,0.6</v>
      </c>
      <c r="Z472" s="81" t="str">
        <f>IF($E472="",
( IF(scriv!AF434&lt;&gt;"", LEFT( scriv!AF434, FIND(",",scriv!AF434)-1) &amp; "=" &amp; $AH472 &amp; RIGHT( scriv!AF434, LEN(scriv!AF434) + 1 - FIND(",",scriv!AF434)),
  IF($Z$36&lt;&gt;"",LEFT( Z$36, FIND(",",Z$36)-1) &amp; "=" &amp; $AH472 &amp; RIGHT( Z$36, LEN(Z$36) + 1 - FIND(",",Z$36)),""))),
IF(scriv!O434&lt;&gt;"", LEFT( scriv!O434, FIND(",",scriv!O434)-1) &amp; "=" &amp; $AH472 &amp; RIGHT( scriv!O434, LEN(scriv!O434) + 1 - FIND(",",scriv!O434)),
LEFT( Z$37, FIND(",",Z$37)-1) &amp; "=" &amp; $AH472 &amp; RIGHT( Z$37, LEN(Z$37) + 1 - FIND(",",Z$37))))</f>
        <v>drawOpen=,1.2</v>
      </c>
      <c r="AA472" s="81" t="str">
        <f>IF($E472="",
( IF(scriv!AG434&lt;&gt;"", LEFT( scriv!AG434, FIND(",",scriv!AG434)-1) &amp; "=" &amp; $AH472 &amp; RIGHT( scriv!AG434, LEN(scriv!AG434) + 1 - FIND(",",scriv!AG434)),
  IF($AA$36&lt;&gt;"",LEFT( AA$36, FIND(",",AA$36)-1) &amp; "=" &amp; $AH472 &amp; RIGHT( AA$36, LEN(AA$36) + 1 - FIND(",",AA$36)),""))),
IF(scriv!P434&lt;&gt;"", LEFT( scriv!P434, FIND(",",scriv!P434)-1) &amp; "=" &amp; $AH472 &amp; RIGHT( scriv!P434, LEN(scriv!P434) + 1 - FIND(",",scriv!P434)),
LEFT( AA$37, FIND(",",AA$37)-1) &amp; "=" &amp; $AH472 &amp; RIGHT( AA$37, LEN(AA$37) + 1 - FIND(",",AA$37))))</f>
        <v>drawClose=,1.2</v>
      </c>
      <c r="AB472" s="167" t="str">
        <f t="shared" si="304"/>
        <v>noTitle</v>
      </c>
      <c r="AC472" s="167"/>
      <c r="AD472" s="45"/>
      <c r="AE472" s="168"/>
      <c r="AF472" s="169">
        <f>IF(D472="",scriv!B434,"")</f>
        <v>0</v>
      </c>
      <c r="AG472" s="170" t="str">
        <f t="shared" si="311"/>
        <v/>
      </c>
      <c r="AH472" s="169" t="str">
        <f t="shared" si="312"/>
        <v/>
      </c>
      <c r="AI472" s="169" t="str">
        <f t="shared" si="313"/>
        <v/>
      </c>
      <c r="AJ472" s="86">
        <f>ROUNDDOWN( (LEN(scriv!B434)+1) / 2, 0 )</f>
        <v>0</v>
      </c>
      <c r="AK472" s="82">
        <f t="shared" si="314"/>
        <v>0</v>
      </c>
      <c r="AL472" s="82" t="str">
        <f t="shared" si="315"/>
        <v>-</v>
      </c>
      <c r="AM472" s="82" t="str">
        <f t="shared" si="316"/>
        <v>-</v>
      </c>
      <c r="AN472" s="82" t="str">
        <f t="shared" si="317"/>
        <v>-</v>
      </c>
      <c r="AO472" s="82" t="str">
        <f t="shared" si="318"/>
        <v>-</v>
      </c>
      <c r="AP472" s="82" t="str">
        <f t="shared" si="319"/>
        <v>-</v>
      </c>
      <c r="AQ472" s="82" t="str">
        <f t="shared" si="320"/>
        <v>-</v>
      </c>
      <c r="AR472" s="82" t="str">
        <f t="shared" si="321"/>
        <v>-</v>
      </c>
      <c r="AT472" s="82">
        <f t="shared" si="322"/>
        <v>10</v>
      </c>
      <c r="AU472" s="82" t="str">
        <f ca="1">IF(    MAX(OFFSET(AL472,0,0,MATCH("-",AL472:AL$638,0))) = 0,"",
IFERROR(MAX(OFFSET(AL472,0,0,MATCH("-",AL472:AL$638,0))),""))</f>
        <v/>
      </c>
      <c r="AV472" s="82" t="str">
        <f ca="1">IF(    MAX(OFFSET(AM472,0,0,MATCH("-",AM472:AM$638,0))) = 0,"",
IFERROR(MAX(OFFSET(AM472,0,0,MATCH("-",AM472:AM$638,0))),""))</f>
        <v/>
      </c>
      <c r="AW472" s="82" t="str">
        <f ca="1">IF(    MAX(OFFSET(AN472,0,0,MATCH("-",AN472:AN$638,0))) = 0,"",
IFERROR(MAX(OFFSET(AN472,0,0,MATCH("-",AN472:AN$638,0))),""))</f>
        <v/>
      </c>
      <c r="AX472" s="82" t="str">
        <f ca="1">IF(    MAX(OFFSET(AO472,0,0,MATCH("-",AO472:AO$638,0))) = 0,"",
IFERROR(MAX(OFFSET(AO472,0,0,MATCH("-",AO472:AO$638,0))),""))</f>
        <v/>
      </c>
      <c r="AY472" s="82" t="str">
        <f ca="1">IF(    MAX(OFFSET(AP472,0,0,MATCH("-",AP472:AP$638,0))) = 0,"",
IFERROR(MAX(OFFSET(AP472,0,0,MATCH("-",AP472:AP$638,0))),""))</f>
        <v/>
      </c>
      <c r="AZ472" s="82" t="str">
        <f ca="1">IF(    MAX(OFFSET(AQ472,0,0,MATCH("-",AQ472:AQ$638,0))) = 0,"",
IFERROR(MAX(OFFSET(AQ472,0,0,MATCH("-",AQ472:AQ$638,0))),""))</f>
        <v/>
      </c>
      <c r="BA472" s="82" t="str">
        <f ca="1">IF(    MAX(OFFSET(AR472,0,0,MATCH("-",AR472:AR$638,0))) = 0,"",
IFERROR(MAX(OFFSET(AR472,0,0,MATCH("-",AR472:AR$638,0))),""))</f>
        <v/>
      </c>
      <c r="BB472" s="112">
        <f t="shared" ca="1" si="323"/>
        <v>-198</v>
      </c>
      <c r="BC472" s="111" t="str">
        <f t="shared" ca="1" si="324"/>
        <v>Radius</v>
      </c>
      <c r="BD472" s="112">
        <f t="shared" ca="1" si="325"/>
        <v>0</v>
      </c>
      <c r="BE472" s="111">
        <f t="shared" ca="1" si="326"/>
        <v>200</v>
      </c>
      <c r="BF472" s="113" t="e">
        <f t="shared" ca="1" si="327"/>
        <v>#VALUE!</v>
      </c>
      <c r="BG472" s="113" t="e">
        <f t="shared" ca="1" si="328"/>
        <v>#VALUE!</v>
      </c>
      <c r="BH472" s="112">
        <f t="shared" ca="1" si="329"/>
        <v>2000</v>
      </c>
      <c r="BI472" s="112">
        <f t="shared" ca="1" si="330"/>
        <v>200</v>
      </c>
      <c r="BJ472" s="157"/>
      <c r="BK472" s="157"/>
      <c r="BL472" s="158" t="str">
        <f>scriv!AI434</f>
        <v/>
      </c>
      <c r="BM472" s="157"/>
      <c r="BN472" s="157" t="str">
        <f t="shared" si="331"/>
        <v>node</v>
      </c>
      <c r="BO472" s="157"/>
      <c r="BP472" s="159">
        <f t="shared" ca="1" si="332"/>
        <v>0</v>
      </c>
      <c r="BQ472" s="159">
        <f t="shared" ca="1" si="333"/>
        <v>0</v>
      </c>
      <c r="BR472" s="159">
        <f t="shared" si="334"/>
        <v>1</v>
      </c>
      <c r="BS472" s="159" t="str">
        <f t="shared" si="335"/>
        <v>symbol</v>
      </c>
      <c r="BT472" s="157" t="str">
        <f ca="1">IF(scriv!V434&lt;&gt;"",scriv!V434,
IF(E472="",IFERROR(VLOOKUP(BL472,$AH$40:$BT$638,39,FALSE),$BT$36),
$BT$37))</f>
        <v>NodeSquare</v>
      </c>
      <c r="BU472" s="166">
        <f t="shared" ca="1" si="336"/>
        <v>2000</v>
      </c>
      <c r="BV472" s="166">
        <f t="shared" ca="1" si="337"/>
        <v>200</v>
      </c>
      <c r="BW472" s="166">
        <f t="shared" ca="1" si="338"/>
        <v>0</v>
      </c>
      <c r="BX472" s="166">
        <f t="shared" ca="1" si="339"/>
        <v>0</v>
      </c>
      <c r="BY472" s="180" t="str">
        <f t="shared" si="340"/>
        <v/>
      </c>
      <c r="BZ472" s="180" t="str">
        <f t="shared" si="341"/>
        <v/>
      </c>
      <c r="CA472" s="81" t="str">
        <f>IF(scriv!E434&lt;&gt;"",scriv!E434,"")</f>
        <v/>
      </c>
      <c r="CB472" s="82">
        <f t="shared" si="306"/>
        <v>0</v>
      </c>
      <c r="CC472" s="82">
        <f t="shared" si="342"/>
        <v>0</v>
      </c>
      <c r="CD472" s="82" t="str">
        <f t="shared" si="343"/>
        <v>-</v>
      </c>
      <c r="CE472" s="82" t="str">
        <f t="shared" si="344"/>
        <v>-</v>
      </c>
      <c r="CF472" s="82" t="str">
        <f t="shared" si="345"/>
        <v>-</v>
      </c>
      <c r="CG472" s="82" t="str">
        <f t="shared" si="346"/>
        <v>-</v>
      </c>
      <c r="CH472" s="82" t="str">
        <f t="shared" si="347"/>
        <v>-</v>
      </c>
      <c r="CI472" s="82" t="str">
        <f t="shared" si="348"/>
        <v>-</v>
      </c>
      <c r="CJ472" s="82" t="str">
        <f t="shared" si="349"/>
        <v>-</v>
      </c>
      <c r="CK472" s="82" t="str">
        <f t="shared" si="350"/>
        <v>-</v>
      </c>
    </row>
    <row r="473" spans="1:89" s="82" customFormat="1" ht="18" customHeight="1">
      <c r="A473" s="81" t="str">
        <f>scriv!AH435</f>
        <v/>
      </c>
      <c r="B473" s="81" t="str">
        <f>IF(scriv!D435&lt;&gt;"",scriv!D435,"")</f>
        <v/>
      </c>
      <c r="C473" s="81" t="str">
        <f>IF( scriv!AL435&lt;&gt;"", IF(D473&lt;&gt;"","connection ","")&amp;scriv!AL435,IF(D473&lt;&gt;"","connection",""))</f>
        <v/>
      </c>
      <c r="D473" s="82" t="str">
        <f>scriv!AJ435</f>
        <v/>
      </c>
      <c r="E473" s="82" t="str">
        <f>scriv!AK435</f>
        <v/>
      </c>
      <c r="F473" s="156">
        <f>ROW()</f>
        <v>473</v>
      </c>
      <c r="I473" s="81" t="str">
        <f>IF(scriv!AA435&lt;&gt;"",scriv!AA435,J473)</f>
        <v/>
      </c>
      <c r="J473" s="81" t="str">
        <f>IF(scriv!AB435&lt;&gt;"",scriv!AB435,"")</f>
        <v/>
      </c>
      <c r="K473" s="82" t="str">
        <f t="shared" si="307"/>
        <v>none</v>
      </c>
      <c r="L473" s="82" t="str">
        <f t="shared" si="308"/>
        <v>+++&amp;speakTT=</v>
      </c>
      <c r="M473" s="82" t="str">
        <f t="shared" si="305"/>
        <v>OpenClose</v>
      </c>
      <c r="N473" s="82" t="str">
        <f t="shared" si="309"/>
        <v/>
      </c>
      <c r="O473" s="119" t="str">
        <f t="shared" si="310"/>
        <v/>
      </c>
      <c r="P473" s="81" t="str">
        <f>IF(scriv!I435&lt;&gt;"",scriv!I435,"")</f>
        <v/>
      </c>
      <c r="Q473" s="81" t="str">
        <f>IF(scriv!J435&lt;&gt;"",scriv!J435,"")</f>
        <v/>
      </c>
      <c r="R473" s="81">
        <f>IF(scriv!K435&lt;&gt;"",scriv!K435,
IF(I473&lt;&gt;"",1,$R$36))</f>
        <v>0</v>
      </c>
      <c r="S473" s="81" t="str">
        <f>IF(scriv!L435&lt;&gt;"",scriv!L435,
IF(scriv!AB435&lt;&gt;"",$S$36,"none"))</f>
        <v>none</v>
      </c>
      <c r="T473" s="81" t="str">
        <f>IF(scriv!Q435&lt;&gt;"",scriv!Q435,"")</f>
        <v/>
      </c>
      <c r="U473" s="81" t="str">
        <f>IF(scriv!R435&lt;&gt;"",scriv!R435,"")</f>
        <v/>
      </c>
      <c r="V473" s="81" t="str">
        <f>IF(scriv!S435&lt;&gt;"",scriv!S435,"")</f>
        <v/>
      </c>
      <c r="W473" s="81" t="str">
        <f>IF(scriv!T435&lt;&gt;"",scriv!T435,"")</f>
        <v/>
      </c>
      <c r="X473" s="81" t="str">
        <f>IF($E473="",
( IF(scriv!AD435&lt;&gt;"", LEFT( scriv!AD435, FIND(",",scriv!AD435)-1) &amp; "=" &amp; $AH473 &amp; RIGHT( scriv!AD435, LEN(scriv!AD435) + 1 - FIND(",",scriv!AD435)),
  IF($X$36&lt;&gt;"",LEFT( X$36, FIND(",",X$36)-1) &amp; "=" &amp; $AH473 &amp; RIGHT( X$36, LEN(X$36) + 1 - FIND(",",X$36)),""))),
IF(scriv!M435&lt;&gt;"", LEFT( scriv!M435, FIND(",",scriv!M435)-1) &amp; "=" &amp; $AH473 &amp; RIGHT( scriv!M435, LEN(scriv!M435) + 1 - FIND(",",scriv!M435)),
LEFT( X$37, FIND(",",X$37)-1) &amp; "=" &amp; $AH473 &amp; RIGHT( X$37, LEN(X$37) + 1 - FIND(",",X$37))))</f>
        <v>fadeOn=,0.6</v>
      </c>
      <c r="Y473" s="81" t="str">
        <f>IF($E473="",
( IF(scriv!AE435&lt;&gt;"", LEFT( scriv!AE435, FIND(",",scriv!AE435)-1) &amp; "=" &amp; $AH473 &amp; RIGHT( scriv!AE435, LEN(scriv!AE435) + 1 - FIND(",",scriv!AE435)),
  IF($Y$36&lt;&gt;"",LEFT( Y$36, FIND(",",Y$36)-1) &amp; "=" &amp; $AH473 &amp; RIGHT( Y$36, LEN(Y$36) + 1 - FIND(",",Y$36)),""))),
IF(scriv!N435&lt;&gt;"", LEFT( scriv!N435, FIND(",",scriv!N435)-1) &amp; "=" &amp; $AH473 &amp; RIGHT( scriv!N435, LEN(scriv!N435) + 1 - FIND(",",scriv!N435)),
LEFT( Y$37, FIND(",",Y$37)-1) &amp; "=" &amp; $AH473 &amp; RIGHT( Y$37, LEN(Y$37) + 1 - FIND(",",Y$37))))</f>
        <v>fadeOff=,0.6</v>
      </c>
      <c r="Z473" s="81" t="str">
        <f>IF($E473="",
( IF(scriv!AF435&lt;&gt;"", LEFT( scriv!AF435, FIND(",",scriv!AF435)-1) &amp; "=" &amp; $AH473 &amp; RIGHT( scriv!AF435, LEN(scriv!AF435) + 1 - FIND(",",scriv!AF435)),
  IF($Z$36&lt;&gt;"",LEFT( Z$36, FIND(",",Z$36)-1) &amp; "=" &amp; $AH473 &amp; RIGHT( Z$36, LEN(Z$36) + 1 - FIND(",",Z$36)),""))),
IF(scriv!O435&lt;&gt;"", LEFT( scriv!O435, FIND(",",scriv!O435)-1) &amp; "=" &amp; $AH473 &amp; RIGHT( scriv!O435, LEN(scriv!O435) + 1 - FIND(",",scriv!O435)),
LEFT( Z$37, FIND(",",Z$37)-1) &amp; "=" &amp; $AH473 &amp; RIGHT( Z$37, LEN(Z$37) + 1 - FIND(",",Z$37))))</f>
        <v>drawOpen=,1.2</v>
      </c>
      <c r="AA473" s="81" t="str">
        <f>IF($E473="",
( IF(scriv!AG435&lt;&gt;"", LEFT( scriv!AG435, FIND(",",scriv!AG435)-1) &amp; "=" &amp; $AH473 &amp; RIGHT( scriv!AG435, LEN(scriv!AG435) + 1 - FIND(",",scriv!AG435)),
  IF($AA$36&lt;&gt;"",LEFT( AA$36, FIND(",",AA$36)-1) &amp; "=" &amp; $AH473 &amp; RIGHT( AA$36, LEN(AA$36) + 1 - FIND(",",AA$36)),""))),
IF(scriv!P435&lt;&gt;"", LEFT( scriv!P435, FIND(",",scriv!P435)-1) &amp; "=" &amp; $AH473 &amp; RIGHT( scriv!P435, LEN(scriv!P435) + 1 - FIND(",",scriv!P435)),
LEFT( AA$37, FIND(",",AA$37)-1) &amp; "=" &amp; $AH473 &amp; RIGHT( AA$37, LEN(AA$37) + 1 - FIND(",",AA$37))))</f>
        <v>drawClose=,1.2</v>
      </c>
      <c r="AB473" s="167" t="str">
        <f t="shared" si="304"/>
        <v>noTitle</v>
      </c>
      <c r="AC473" s="167"/>
      <c r="AD473" s="45"/>
      <c r="AE473" s="168"/>
      <c r="AF473" s="169">
        <f>IF(D473="",scriv!B435,"")</f>
        <v>0</v>
      </c>
      <c r="AG473" s="170" t="str">
        <f t="shared" si="311"/>
        <v/>
      </c>
      <c r="AH473" s="169" t="str">
        <f t="shared" si="312"/>
        <v/>
      </c>
      <c r="AI473" s="169" t="str">
        <f t="shared" si="313"/>
        <v/>
      </c>
      <c r="AJ473" s="86">
        <f>ROUNDDOWN( (LEN(scriv!B435)+1) / 2, 0 )</f>
        <v>0</v>
      </c>
      <c r="AK473" s="82">
        <f t="shared" si="314"/>
        <v>0</v>
      </c>
      <c r="AL473" s="82" t="str">
        <f t="shared" si="315"/>
        <v>-</v>
      </c>
      <c r="AM473" s="82" t="str">
        <f t="shared" si="316"/>
        <v>-</v>
      </c>
      <c r="AN473" s="82" t="str">
        <f t="shared" si="317"/>
        <v>-</v>
      </c>
      <c r="AO473" s="82" t="str">
        <f t="shared" si="318"/>
        <v>-</v>
      </c>
      <c r="AP473" s="82" t="str">
        <f t="shared" si="319"/>
        <v>-</v>
      </c>
      <c r="AQ473" s="82" t="str">
        <f t="shared" si="320"/>
        <v>-</v>
      </c>
      <c r="AR473" s="82" t="str">
        <f t="shared" si="321"/>
        <v>-</v>
      </c>
      <c r="AT473" s="82">
        <f t="shared" si="322"/>
        <v>10</v>
      </c>
      <c r="AU473" s="82" t="str">
        <f ca="1">IF(    MAX(OFFSET(AL473,0,0,MATCH("-",AL473:AL$638,0))) = 0,"",
IFERROR(MAX(OFFSET(AL473,0,0,MATCH("-",AL473:AL$638,0))),""))</f>
        <v/>
      </c>
      <c r="AV473" s="82" t="str">
        <f ca="1">IF(    MAX(OFFSET(AM473,0,0,MATCH("-",AM473:AM$638,0))) = 0,"",
IFERROR(MAX(OFFSET(AM473,0,0,MATCH("-",AM473:AM$638,0))),""))</f>
        <v/>
      </c>
      <c r="AW473" s="82" t="str">
        <f ca="1">IF(    MAX(OFFSET(AN473,0,0,MATCH("-",AN473:AN$638,0))) = 0,"",
IFERROR(MAX(OFFSET(AN473,0,0,MATCH("-",AN473:AN$638,0))),""))</f>
        <v/>
      </c>
      <c r="AX473" s="82" t="str">
        <f ca="1">IF(    MAX(OFFSET(AO473,0,0,MATCH("-",AO473:AO$638,0))) = 0,"",
IFERROR(MAX(OFFSET(AO473,0,0,MATCH("-",AO473:AO$638,0))),""))</f>
        <v/>
      </c>
      <c r="AY473" s="82" t="str">
        <f ca="1">IF(    MAX(OFFSET(AP473,0,0,MATCH("-",AP473:AP$638,0))) = 0,"",
IFERROR(MAX(OFFSET(AP473,0,0,MATCH("-",AP473:AP$638,0))),""))</f>
        <v/>
      </c>
      <c r="AZ473" s="82" t="str">
        <f ca="1">IF(    MAX(OFFSET(AQ473,0,0,MATCH("-",AQ473:AQ$638,0))) = 0,"",
IFERROR(MAX(OFFSET(AQ473,0,0,MATCH("-",AQ473:AQ$638,0))),""))</f>
        <v/>
      </c>
      <c r="BA473" s="82" t="str">
        <f ca="1">IF(    MAX(OFFSET(AR473,0,0,MATCH("-",AR473:AR$638,0))) = 0,"",
IFERROR(MAX(OFFSET(AR473,0,0,MATCH("-",AR473:AR$638,0))),""))</f>
        <v/>
      </c>
      <c r="BB473" s="112">
        <f t="shared" ca="1" si="323"/>
        <v>-198</v>
      </c>
      <c r="BC473" s="111" t="str">
        <f t="shared" ca="1" si="324"/>
        <v>Radius</v>
      </c>
      <c r="BD473" s="112">
        <f t="shared" ca="1" si="325"/>
        <v>0</v>
      </c>
      <c r="BE473" s="111">
        <f t="shared" ca="1" si="326"/>
        <v>200</v>
      </c>
      <c r="BF473" s="113" t="e">
        <f t="shared" ca="1" si="327"/>
        <v>#VALUE!</v>
      </c>
      <c r="BG473" s="113" t="e">
        <f t="shared" ca="1" si="328"/>
        <v>#VALUE!</v>
      </c>
      <c r="BH473" s="112">
        <f t="shared" ca="1" si="329"/>
        <v>2000</v>
      </c>
      <c r="BI473" s="112">
        <f t="shared" ca="1" si="330"/>
        <v>200</v>
      </c>
      <c r="BJ473" s="157"/>
      <c r="BK473" s="157"/>
      <c r="BL473" s="158" t="str">
        <f>scriv!AI435</f>
        <v/>
      </c>
      <c r="BM473" s="157"/>
      <c r="BN473" s="157" t="str">
        <f t="shared" si="331"/>
        <v>node</v>
      </c>
      <c r="BO473" s="157"/>
      <c r="BP473" s="159">
        <f t="shared" ca="1" si="332"/>
        <v>0</v>
      </c>
      <c r="BQ473" s="159">
        <f t="shared" ca="1" si="333"/>
        <v>0</v>
      </c>
      <c r="BR473" s="159">
        <f t="shared" si="334"/>
        <v>1</v>
      </c>
      <c r="BS473" s="159" t="str">
        <f t="shared" si="335"/>
        <v>symbol</v>
      </c>
      <c r="BT473" s="157" t="str">
        <f ca="1">IF(scriv!V435&lt;&gt;"",scriv!V435,
IF(E473="",IFERROR(VLOOKUP(BL473,$AH$40:$BT$638,39,FALSE),$BT$36),
$BT$37))</f>
        <v>NodeSquare</v>
      </c>
      <c r="BU473" s="166">
        <f t="shared" ca="1" si="336"/>
        <v>2000</v>
      </c>
      <c r="BV473" s="166">
        <f t="shared" ca="1" si="337"/>
        <v>200</v>
      </c>
      <c r="BW473" s="166">
        <f t="shared" ca="1" si="338"/>
        <v>0</v>
      </c>
      <c r="BX473" s="166">
        <f t="shared" ca="1" si="339"/>
        <v>0</v>
      </c>
      <c r="BY473" s="180" t="str">
        <f t="shared" si="340"/>
        <v/>
      </c>
      <c r="BZ473" s="180" t="str">
        <f t="shared" si="341"/>
        <v/>
      </c>
      <c r="CA473" s="81" t="str">
        <f>IF(scriv!E435&lt;&gt;"",scriv!E435,"")</f>
        <v/>
      </c>
      <c r="CB473" s="82">
        <f t="shared" si="306"/>
        <v>0</v>
      </c>
      <c r="CC473" s="82">
        <f t="shared" si="342"/>
        <v>0</v>
      </c>
      <c r="CD473" s="82" t="str">
        <f t="shared" si="343"/>
        <v>-</v>
      </c>
      <c r="CE473" s="82" t="str">
        <f t="shared" si="344"/>
        <v>-</v>
      </c>
      <c r="CF473" s="82" t="str">
        <f t="shared" si="345"/>
        <v>-</v>
      </c>
      <c r="CG473" s="82" t="str">
        <f t="shared" si="346"/>
        <v>-</v>
      </c>
      <c r="CH473" s="82" t="str">
        <f t="shared" si="347"/>
        <v>-</v>
      </c>
      <c r="CI473" s="82" t="str">
        <f t="shared" si="348"/>
        <v>-</v>
      </c>
      <c r="CJ473" s="82" t="str">
        <f t="shared" si="349"/>
        <v>-</v>
      </c>
      <c r="CK473" s="82" t="str">
        <f t="shared" si="350"/>
        <v>-</v>
      </c>
    </row>
    <row r="474" spans="1:89" s="82" customFormat="1" ht="18" customHeight="1">
      <c r="A474" s="81" t="str">
        <f>scriv!AH436</f>
        <v/>
      </c>
      <c r="B474" s="81" t="str">
        <f>IF(scriv!D436&lt;&gt;"",scriv!D436,"")</f>
        <v/>
      </c>
      <c r="C474" s="81" t="str">
        <f>IF( scriv!AL436&lt;&gt;"", IF(D474&lt;&gt;"","connection ","")&amp;scriv!AL436,IF(D474&lt;&gt;"","connection",""))</f>
        <v/>
      </c>
      <c r="D474" s="82" t="str">
        <f>scriv!AJ436</f>
        <v/>
      </c>
      <c r="E474" s="82" t="str">
        <f>scriv!AK436</f>
        <v/>
      </c>
      <c r="F474" s="156">
        <f>ROW()</f>
        <v>474</v>
      </c>
      <c r="I474" s="81" t="str">
        <f>IF(scriv!AA436&lt;&gt;"",scriv!AA436,J474)</f>
        <v/>
      </c>
      <c r="J474" s="81" t="str">
        <f>IF(scriv!AB436&lt;&gt;"",scriv!AB436,"")</f>
        <v/>
      </c>
      <c r="K474" s="82" t="str">
        <f t="shared" si="307"/>
        <v>none</v>
      </c>
      <c r="L474" s="82" t="str">
        <f t="shared" si="308"/>
        <v>+++&amp;speakTT=</v>
      </c>
      <c r="M474" s="82" t="str">
        <f t="shared" si="305"/>
        <v>OpenClose</v>
      </c>
      <c r="N474" s="82" t="str">
        <f t="shared" si="309"/>
        <v/>
      </c>
      <c r="O474" s="119" t="str">
        <f t="shared" si="310"/>
        <v/>
      </c>
      <c r="P474" s="81" t="str">
        <f>IF(scriv!I436&lt;&gt;"",scriv!I436,"")</f>
        <v/>
      </c>
      <c r="Q474" s="81" t="str">
        <f>IF(scriv!J436&lt;&gt;"",scriv!J436,"")</f>
        <v/>
      </c>
      <c r="R474" s="81">
        <f>IF(scriv!K436&lt;&gt;"",scriv!K436,
IF(I474&lt;&gt;"",1,$R$36))</f>
        <v>0</v>
      </c>
      <c r="S474" s="81" t="str">
        <f>IF(scriv!L436&lt;&gt;"",scriv!L436,
IF(scriv!AB436&lt;&gt;"",$S$36,"none"))</f>
        <v>none</v>
      </c>
      <c r="T474" s="81" t="str">
        <f>IF(scriv!Q436&lt;&gt;"",scriv!Q436,"")</f>
        <v/>
      </c>
      <c r="U474" s="81" t="str">
        <f>IF(scriv!R436&lt;&gt;"",scriv!R436,"")</f>
        <v/>
      </c>
      <c r="V474" s="81" t="str">
        <f>IF(scriv!S436&lt;&gt;"",scriv!S436,"")</f>
        <v/>
      </c>
      <c r="W474" s="81" t="str">
        <f>IF(scriv!T436&lt;&gt;"",scriv!T436,"")</f>
        <v/>
      </c>
      <c r="X474" s="81" t="str">
        <f>IF($E474="",
( IF(scriv!AD436&lt;&gt;"", LEFT( scriv!AD436, FIND(",",scriv!AD436)-1) &amp; "=" &amp; $AH474 &amp; RIGHT( scriv!AD436, LEN(scriv!AD436) + 1 - FIND(",",scriv!AD436)),
  IF($X$36&lt;&gt;"",LEFT( X$36, FIND(",",X$36)-1) &amp; "=" &amp; $AH474 &amp; RIGHT( X$36, LEN(X$36) + 1 - FIND(",",X$36)),""))),
IF(scriv!M436&lt;&gt;"", LEFT( scriv!M436, FIND(",",scriv!M436)-1) &amp; "=" &amp; $AH474 &amp; RIGHT( scriv!M436, LEN(scriv!M436) + 1 - FIND(",",scriv!M436)),
LEFT( X$37, FIND(",",X$37)-1) &amp; "=" &amp; $AH474 &amp; RIGHT( X$37, LEN(X$37) + 1 - FIND(",",X$37))))</f>
        <v>fadeOn=,0.6</v>
      </c>
      <c r="Y474" s="81" t="str">
        <f>IF($E474="",
( IF(scriv!AE436&lt;&gt;"", LEFT( scriv!AE436, FIND(",",scriv!AE436)-1) &amp; "=" &amp; $AH474 &amp; RIGHT( scriv!AE436, LEN(scriv!AE436) + 1 - FIND(",",scriv!AE436)),
  IF($Y$36&lt;&gt;"",LEFT( Y$36, FIND(",",Y$36)-1) &amp; "=" &amp; $AH474 &amp; RIGHT( Y$36, LEN(Y$36) + 1 - FIND(",",Y$36)),""))),
IF(scriv!N436&lt;&gt;"", LEFT( scriv!N436, FIND(",",scriv!N436)-1) &amp; "=" &amp; $AH474 &amp; RIGHT( scriv!N436, LEN(scriv!N436) + 1 - FIND(",",scriv!N436)),
LEFT( Y$37, FIND(",",Y$37)-1) &amp; "=" &amp; $AH474 &amp; RIGHT( Y$37, LEN(Y$37) + 1 - FIND(",",Y$37))))</f>
        <v>fadeOff=,0.6</v>
      </c>
      <c r="Z474" s="81" t="str">
        <f>IF($E474="",
( IF(scriv!AF436&lt;&gt;"", LEFT( scriv!AF436, FIND(",",scriv!AF436)-1) &amp; "=" &amp; $AH474 &amp; RIGHT( scriv!AF436, LEN(scriv!AF436) + 1 - FIND(",",scriv!AF436)),
  IF($Z$36&lt;&gt;"",LEFT( Z$36, FIND(",",Z$36)-1) &amp; "=" &amp; $AH474 &amp; RIGHT( Z$36, LEN(Z$36) + 1 - FIND(",",Z$36)),""))),
IF(scriv!O436&lt;&gt;"", LEFT( scriv!O436, FIND(",",scriv!O436)-1) &amp; "=" &amp; $AH474 &amp; RIGHT( scriv!O436, LEN(scriv!O436) + 1 - FIND(",",scriv!O436)),
LEFT( Z$37, FIND(",",Z$37)-1) &amp; "=" &amp; $AH474 &amp; RIGHT( Z$37, LEN(Z$37) + 1 - FIND(",",Z$37))))</f>
        <v>drawOpen=,1.2</v>
      </c>
      <c r="AA474" s="81" t="str">
        <f>IF($E474="",
( IF(scriv!AG436&lt;&gt;"", LEFT( scriv!AG436, FIND(",",scriv!AG436)-1) &amp; "=" &amp; $AH474 &amp; RIGHT( scriv!AG436, LEN(scriv!AG436) + 1 - FIND(",",scriv!AG436)),
  IF($AA$36&lt;&gt;"",LEFT( AA$36, FIND(",",AA$36)-1) &amp; "=" &amp; $AH474 &amp; RIGHT( AA$36, LEN(AA$36) + 1 - FIND(",",AA$36)),""))),
IF(scriv!P436&lt;&gt;"", LEFT( scriv!P436, FIND(",",scriv!P436)-1) &amp; "=" &amp; $AH474 &amp; RIGHT( scriv!P436, LEN(scriv!P436) + 1 - FIND(",",scriv!P436)),
LEFT( AA$37, FIND(",",AA$37)-1) &amp; "=" &amp; $AH474 &amp; RIGHT( AA$37, LEN(AA$37) + 1 - FIND(",",AA$37))))</f>
        <v>drawClose=,1.2</v>
      </c>
      <c r="AB474" s="167" t="str">
        <f t="shared" si="304"/>
        <v>noTitle</v>
      </c>
      <c r="AC474" s="167"/>
      <c r="AD474" s="45"/>
      <c r="AE474" s="168"/>
      <c r="AF474" s="169">
        <f>IF(D474="",scriv!B436,"")</f>
        <v>0</v>
      </c>
      <c r="AG474" s="170" t="str">
        <f t="shared" si="311"/>
        <v/>
      </c>
      <c r="AH474" s="169" t="str">
        <f t="shared" si="312"/>
        <v/>
      </c>
      <c r="AI474" s="169" t="str">
        <f t="shared" si="313"/>
        <v/>
      </c>
      <c r="AJ474" s="86">
        <f>ROUNDDOWN( (LEN(scriv!B436)+1) / 2, 0 )</f>
        <v>0</v>
      </c>
      <c r="AK474" s="82">
        <f t="shared" si="314"/>
        <v>0</v>
      </c>
      <c r="AL474" s="82" t="str">
        <f t="shared" si="315"/>
        <v>-</v>
      </c>
      <c r="AM474" s="82" t="str">
        <f t="shared" si="316"/>
        <v>-</v>
      </c>
      <c r="AN474" s="82" t="str">
        <f t="shared" si="317"/>
        <v>-</v>
      </c>
      <c r="AO474" s="82" t="str">
        <f t="shared" si="318"/>
        <v>-</v>
      </c>
      <c r="AP474" s="82" t="str">
        <f t="shared" si="319"/>
        <v>-</v>
      </c>
      <c r="AQ474" s="82" t="str">
        <f t="shared" si="320"/>
        <v>-</v>
      </c>
      <c r="AR474" s="82" t="str">
        <f t="shared" si="321"/>
        <v>-</v>
      </c>
      <c r="AT474" s="82">
        <f t="shared" si="322"/>
        <v>10</v>
      </c>
      <c r="AU474" s="82" t="str">
        <f ca="1">IF(    MAX(OFFSET(AL474,0,0,MATCH("-",AL474:AL$638,0))) = 0,"",
IFERROR(MAX(OFFSET(AL474,0,0,MATCH("-",AL474:AL$638,0))),""))</f>
        <v/>
      </c>
      <c r="AV474" s="82" t="str">
        <f ca="1">IF(    MAX(OFFSET(AM474,0,0,MATCH("-",AM474:AM$638,0))) = 0,"",
IFERROR(MAX(OFFSET(AM474,0,0,MATCH("-",AM474:AM$638,0))),""))</f>
        <v/>
      </c>
      <c r="AW474" s="82" t="str">
        <f ca="1">IF(    MAX(OFFSET(AN474,0,0,MATCH("-",AN474:AN$638,0))) = 0,"",
IFERROR(MAX(OFFSET(AN474,0,0,MATCH("-",AN474:AN$638,0))),""))</f>
        <v/>
      </c>
      <c r="AX474" s="82" t="str">
        <f ca="1">IF(    MAX(OFFSET(AO474,0,0,MATCH("-",AO474:AO$638,0))) = 0,"",
IFERROR(MAX(OFFSET(AO474,0,0,MATCH("-",AO474:AO$638,0))),""))</f>
        <v/>
      </c>
      <c r="AY474" s="82" t="str">
        <f ca="1">IF(    MAX(OFFSET(AP474,0,0,MATCH("-",AP474:AP$638,0))) = 0,"",
IFERROR(MAX(OFFSET(AP474,0,0,MATCH("-",AP474:AP$638,0))),""))</f>
        <v/>
      </c>
      <c r="AZ474" s="82" t="str">
        <f ca="1">IF(    MAX(OFFSET(AQ474,0,0,MATCH("-",AQ474:AQ$638,0))) = 0,"",
IFERROR(MAX(OFFSET(AQ474,0,0,MATCH("-",AQ474:AQ$638,0))),""))</f>
        <v/>
      </c>
      <c r="BA474" s="82" t="str">
        <f ca="1">IF(    MAX(OFFSET(AR474,0,0,MATCH("-",AR474:AR$638,0))) = 0,"",
IFERROR(MAX(OFFSET(AR474,0,0,MATCH("-",AR474:AR$638,0))),""))</f>
        <v/>
      </c>
      <c r="BB474" s="112">
        <f t="shared" ca="1" si="323"/>
        <v>-198</v>
      </c>
      <c r="BC474" s="111" t="str">
        <f t="shared" ca="1" si="324"/>
        <v>Radius</v>
      </c>
      <c r="BD474" s="112">
        <f t="shared" ca="1" si="325"/>
        <v>0</v>
      </c>
      <c r="BE474" s="111">
        <f t="shared" ca="1" si="326"/>
        <v>200</v>
      </c>
      <c r="BF474" s="113" t="e">
        <f t="shared" ca="1" si="327"/>
        <v>#VALUE!</v>
      </c>
      <c r="BG474" s="113" t="e">
        <f t="shared" ca="1" si="328"/>
        <v>#VALUE!</v>
      </c>
      <c r="BH474" s="112">
        <f t="shared" ca="1" si="329"/>
        <v>2000</v>
      </c>
      <c r="BI474" s="112">
        <f t="shared" ca="1" si="330"/>
        <v>200</v>
      </c>
      <c r="BJ474" s="157"/>
      <c r="BK474" s="157"/>
      <c r="BL474" s="158" t="str">
        <f>scriv!AI436</f>
        <v/>
      </c>
      <c r="BM474" s="157"/>
      <c r="BN474" s="157" t="str">
        <f t="shared" si="331"/>
        <v>node</v>
      </c>
      <c r="BO474" s="157"/>
      <c r="BP474" s="159">
        <f t="shared" ca="1" si="332"/>
        <v>0</v>
      </c>
      <c r="BQ474" s="159">
        <f t="shared" ca="1" si="333"/>
        <v>0</v>
      </c>
      <c r="BR474" s="159">
        <f t="shared" si="334"/>
        <v>1</v>
      </c>
      <c r="BS474" s="159" t="str">
        <f t="shared" si="335"/>
        <v>symbol</v>
      </c>
      <c r="BT474" s="157" t="str">
        <f ca="1">IF(scriv!V436&lt;&gt;"",scriv!V436,
IF(E474="",IFERROR(VLOOKUP(BL474,$AH$40:$BT$638,39,FALSE),$BT$36),
$BT$37))</f>
        <v>NodeSquare</v>
      </c>
      <c r="BU474" s="166">
        <f t="shared" ca="1" si="336"/>
        <v>2000</v>
      </c>
      <c r="BV474" s="166">
        <f t="shared" ca="1" si="337"/>
        <v>200</v>
      </c>
      <c r="BW474" s="166">
        <f t="shared" ca="1" si="338"/>
        <v>0</v>
      </c>
      <c r="BX474" s="166">
        <f t="shared" ca="1" si="339"/>
        <v>0</v>
      </c>
      <c r="BY474" s="180" t="str">
        <f t="shared" si="340"/>
        <v/>
      </c>
      <c r="BZ474" s="180" t="str">
        <f t="shared" si="341"/>
        <v/>
      </c>
      <c r="CA474" s="81" t="str">
        <f>IF(scriv!E436&lt;&gt;"",scriv!E436,"")</f>
        <v/>
      </c>
      <c r="CB474" s="82">
        <f t="shared" si="306"/>
        <v>0</v>
      </c>
      <c r="CC474" s="82">
        <f t="shared" si="342"/>
        <v>0</v>
      </c>
      <c r="CD474" s="82" t="str">
        <f t="shared" si="343"/>
        <v>-</v>
      </c>
      <c r="CE474" s="82" t="str">
        <f t="shared" si="344"/>
        <v>-</v>
      </c>
      <c r="CF474" s="82" t="str">
        <f t="shared" si="345"/>
        <v>-</v>
      </c>
      <c r="CG474" s="82" t="str">
        <f t="shared" si="346"/>
        <v>-</v>
      </c>
      <c r="CH474" s="82" t="str">
        <f t="shared" si="347"/>
        <v>-</v>
      </c>
      <c r="CI474" s="82" t="str">
        <f t="shared" si="348"/>
        <v>-</v>
      </c>
      <c r="CJ474" s="82" t="str">
        <f t="shared" si="349"/>
        <v>-</v>
      </c>
      <c r="CK474" s="82" t="str">
        <f t="shared" si="350"/>
        <v>-</v>
      </c>
    </row>
    <row r="475" spans="1:89" s="82" customFormat="1" ht="18" customHeight="1">
      <c r="A475" s="81" t="str">
        <f>scriv!AH437</f>
        <v/>
      </c>
      <c r="B475" s="81" t="str">
        <f>IF(scriv!D437&lt;&gt;"",scriv!D437,"")</f>
        <v/>
      </c>
      <c r="C475" s="81" t="str">
        <f>IF( scriv!AL437&lt;&gt;"", IF(D475&lt;&gt;"","connection ","")&amp;scriv!AL437,IF(D475&lt;&gt;"","connection",""))</f>
        <v/>
      </c>
      <c r="D475" s="82" t="str">
        <f>scriv!AJ437</f>
        <v/>
      </c>
      <c r="E475" s="82" t="str">
        <f>scriv!AK437</f>
        <v/>
      </c>
      <c r="F475" s="156">
        <f>ROW()</f>
        <v>475</v>
      </c>
      <c r="I475" s="81" t="str">
        <f>IF(scriv!AA437&lt;&gt;"",scriv!AA437,J475)</f>
        <v/>
      </c>
      <c r="J475" s="81" t="str">
        <f>IF(scriv!AB437&lt;&gt;"",scriv!AB437,"")</f>
        <v/>
      </c>
      <c r="K475" s="82" t="str">
        <f t="shared" si="307"/>
        <v>none</v>
      </c>
      <c r="L475" s="82" t="str">
        <f t="shared" si="308"/>
        <v>+++&amp;speakTT=</v>
      </c>
      <c r="M475" s="82" t="str">
        <f t="shared" si="305"/>
        <v>OpenClose</v>
      </c>
      <c r="N475" s="82" t="str">
        <f t="shared" si="309"/>
        <v/>
      </c>
      <c r="O475" s="119" t="str">
        <f t="shared" si="310"/>
        <v/>
      </c>
      <c r="P475" s="81" t="str">
        <f>IF(scriv!I437&lt;&gt;"",scriv!I437,"")</f>
        <v/>
      </c>
      <c r="Q475" s="81" t="str">
        <f>IF(scriv!J437&lt;&gt;"",scriv!J437,"")</f>
        <v/>
      </c>
      <c r="R475" s="81">
        <f>IF(scriv!K437&lt;&gt;"",scriv!K437,
IF(I475&lt;&gt;"",1,$R$36))</f>
        <v>0</v>
      </c>
      <c r="S475" s="81" t="str">
        <f>IF(scriv!L437&lt;&gt;"",scriv!L437,
IF(scriv!AB437&lt;&gt;"",$S$36,"none"))</f>
        <v>none</v>
      </c>
      <c r="T475" s="81" t="str">
        <f>IF(scriv!Q437&lt;&gt;"",scriv!Q437,"")</f>
        <v/>
      </c>
      <c r="U475" s="81" t="str">
        <f>IF(scriv!R437&lt;&gt;"",scriv!R437,"")</f>
        <v/>
      </c>
      <c r="V475" s="81" t="str">
        <f>IF(scriv!S437&lt;&gt;"",scriv!S437,"")</f>
        <v/>
      </c>
      <c r="W475" s="81" t="str">
        <f>IF(scriv!T437&lt;&gt;"",scriv!T437,"")</f>
        <v/>
      </c>
      <c r="X475" s="81" t="str">
        <f>IF($E475="",
( IF(scriv!AD437&lt;&gt;"", LEFT( scriv!AD437, FIND(",",scriv!AD437)-1) &amp; "=" &amp; $AH475 &amp; RIGHT( scriv!AD437, LEN(scriv!AD437) + 1 - FIND(",",scriv!AD437)),
  IF($X$36&lt;&gt;"",LEFT( X$36, FIND(",",X$36)-1) &amp; "=" &amp; $AH475 &amp; RIGHT( X$36, LEN(X$36) + 1 - FIND(",",X$36)),""))),
IF(scriv!M437&lt;&gt;"", LEFT( scriv!M437, FIND(",",scriv!M437)-1) &amp; "=" &amp; $AH475 &amp; RIGHT( scriv!M437, LEN(scriv!M437) + 1 - FIND(",",scriv!M437)),
LEFT( X$37, FIND(",",X$37)-1) &amp; "=" &amp; $AH475 &amp; RIGHT( X$37, LEN(X$37) + 1 - FIND(",",X$37))))</f>
        <v>fadeOn=,0.6</v>
      </c>
      <c r="Y475" s="81" t="str">
        <f>IF($E475="",
( IF(scriv!AE437&lt;&gt;"", LEFT( scriv!AE437, FIND(",",scriv!AE437)-1) &amp; "=" &amp; $AH475 &amp; RIGHT( scriv!AE437, LEN(scriv!AE437) + 1 - FIND(",",scriv!AE437)),
  IF($Y$36&lt;&gt;"",LEFT( Y$36, FIND(",",Y$36)-1) &amp; "=" &amp; $AH475 &amp; RIGHT( Y$36, LEN(Y$36) + 1 - FIND(",",Y$36)),""))),
IF(scriv!N437&lt;&gt;"", LEFT( scriv!N437, FIND(",",scriv!N437)-1) &amp; "=" &amp; $AH475 &amp; RIGHT( scriv!N437, LEN(scriv!N437) + 1 - FIND(",",scriv!N437)),
LEFT( Y$37, FIND(",",Y$37)-1) &amp; "=" &amp; $AH475 &amp; RIGHT( Y$37, LEN(Y$37) + 1 - FIND(",",Y$37))))</f>
        <v>fadeOff=,0.6</v>
      </c>
      <c r="Z475" s="81" t="str">
        <f>IF($E475="",
( IF(scriv!AF437&lt;&gt;"", LEFT( scriv!AF437, FIND(",",scriv!AF437)-1) &amp; "=" &amp; $AH475 &amp; RIGHT( scriv!AF437, LEN(scriv!AF437) + 1 - FIND(",",scriv!AF437)),
  IF($Z$36&lt;&gt;"",LEFT( Z$36, FIND(",",Z$36)-1) &amp; "=" &amp; $AH475 &amp; RIGHT( Z$36, LEN(Z$36) + 1 - FIND(",",Z$36)),""))),
IF(scriv!O437&lt;&gt;"", LEFT( scriv!O437, FIND(",",scriv!O437)-1) &amp; "=" &amp; $AH475 &amp; RIGHT( scriv!O437, LEN(scriv!O437) + 1 - FIND(",",scriv!O437)),
LEFT( Z$37, FIND(",",Z$37)-1) &amp; "=" &amp; $AH475 &amp; RIGHT( Z$37, LEN(Z$37) + 1 - FIND(",",Z$37))))</f>
        <v>drawOpen=,1.2</v>
      </c>
      <c r="AA475" s="81" t="str">
        <f>IF($E475="",
( IF(scriv!AG437&lt;&gt;"", LEFT( scriv!AG437, FIND(",",scriv!AG437)-1) &amp; "=" &amp; $AH475 &amp; RIGHT( scriv!AG437, LEN(scriv!AG437) + 1 - FIND(",",scriv!AG437)),
  IF($AA$36&lt;&gt;"",LEFT( AA$36, FIND(",",AA$36)-1) &amp; "=" &amp; $AH475 &amp; RIGHT( AA$36, LEN(AA$36) + 1 - FIND(",",AA$36)),""))),
IF(scriv!P437&lt;&gt;"", LEFT( scriv!P437, FIND(",",scriv!P437)-1) &amp; "=" &amp; $AH475 &amp; RIGHT( scriv!P437, LEN(scriv!P437) + 1 - FIND(",",scriv!P437)),
LEFT( AA$37, FIND(",",AA$37)-1) &amp; "=" &amp; $AH475 &amp; RIGHT( AA$37, LEN(AA$37) + 1 - FIND(",",AA$37))))</f>
        <v>drawClose=,1.2</v>
      </c>
      <c r="AB475" s="167" t="str">
        <f t="shared" si="304"/>
        <v>noTitle</v>
      </c>
      <c r="AC475" s="167"/>
      <c r="AD475" s="45"/>
      <c r="AE475" s="168"/>
      <c r="AF475" s="169">
        <f>IF(D475="",scriv!B437,"")</f>
        <v>0</v>
      </c>
      <c r="AG475" s="170" t="str">
        <f t="shared" si="311"/>
        <v/>
      </c>
      <c r="AH475" s="169" t="str">
        <f t="shared" si="312"/>
        <v/>
      </c>
      <c r="AI475" s="169" t="str">
        <f t="shared" si="313"/>
        <v/>
      </c>
      <c r="AJ475" s="86">
        <f>ROUNDDOWN( (LEN(scriv!B437)+1) / 2, 0 )</f>
        <v>0</v>
      </c>
      <c r="AK475" s="82">
        <f t="shared" si="314"/>
        <v>0</v>
      </c>
      <c r="AL475" s="82" t="str">
        <f t="shared" si="315"/>
        <v>-</v>
      </c>
      <c r="AM475" s="82" t="str">
        <f t="shared" si="316"/>
        <v>-</v>
      </c>
      <c r="AN475" s="82" t="str">
        <f t="shared" si="317"/>
        <v>-</v>
      </c>
      <c r="AO475" s="82" t="str">
        <f t="shared" si="318"/>
        <v>-</v>
      </c>
      <c r="AP475" s="82" t="str">
        <f t="shared" si="319"/>
        <v>-</v>
      </c>
      <c r="AQ475" s="82" t="str">
        <f t="shared" si="320"/>
        <v>-</v>
      </c>
      <c r="AR475" s="82" t="str">
        <f t="shared" si="321"/>
        <v>-</v>
      </c>
      <c r="AT475" s="82">
        <f t="shared" si="322"/>
        <v>10</v>
      </c>
      <c r="AU475" s="82" t="str">
        <f ca="1">IF(    MAX(OFFSET(AL475,0,0,MATCH("-",AL475:AL$638,0))) = 0,"",
IFERROR(MAX(OFFSET(AL475,0,0,MATCH("-",AL475:AL$638,0))),""))</f>
        <v/>
      </c>
      <c r="AV475" s="82" t="str">
        <f ca="1">IF(    MAX(OFFSET(AM475,0,0,MATCH("-",AM475:AM$638,0))) = 0,"",
IFERROR(MAX(OFFSET(AM475,0,0,MATCH("-",AM475:AM$638,0))),""))</f>
        <v/>
      </c>
      <c r="AW475" s="82" t="str">
        <f ca="1">IF(    MAX(OFFSET(AN475,0,0,MATCH("-",AN475:AN$638,0))) = 0,"",
IFERROR(MAX(OFFSET(AN475,0,0,MATCH("-",AN475:AN$638,0))),""))</f>
        <v/>
      </c>
      <c r="AX475" s="82" t="str">
        <f ca="1">IF(    MAX(OFFSET(AO475,0,0,MATCH("-",AO475:AO$638,0))) = 0,"",
IFERROR(MAX(OFFSET(AO475,0,0,MATCH("-",AO475:AO$638,0))),""))</f>
        <v/>
      </c>
      <c r="AY475" s="82" t="str">
        <f ca="1">IF(    MAX(OFFSET(AP475,0,0,MATCH("-",AP475:AP$638,0))) = 0,"",
IFERROR(MAX(OFFSET(AP475,0,0,MATCH("-",AP475:AP$638,0))),""))</f>
        <v/>
      </c>
      <c r="AZ475" s="82" t="str">
        <f ca="1">IF(    MAX(OFFSET(AQ475,0,0,MATCH("-",AQ475:AQ$638,0))) = 0,"",
IFERROR(MAX(OFFSET(AQ475,0,0,MATCH("-",AQ475:AQ$638,0))),""))</f>
        <v/>
      </c>
      <c r="BA475" s="82" t="str">
        <f ca="1">IF(    MAX(OFFSET(AR475,0,0,MATCH("-",AR475:AR$638,0))) = 0,"",
IFERROR(MAX(OFFSET(AR475,0,0,MATCH("-",AR475:AR$638,0))),""))</f>
        <v/>
      </c>
      <c r="BB475" s="112">
        <f t="shared" ca="1" si="323"/>
        <v>-198</v>
      </c>
      <c r="BC475" s="111" t="str">
        <f t="shared" ca="1" si="324"/>
        <v>Radius</v>
      </c>
      <c r="BD475" s="112">
        <f t="shared" ca="1" si="325"/>
        <v>0</v>
      </c>
      <c r="BE475" s="111">
        <f t="shared" ca="1" si="326"/>
        <v>200</v>
      </c>
      <c r="BF475" s="113" t="e">
        <f t="shared" ca="1" si="327"/>
        <v>#VALUE!</v>
      </c>
      <c r="BG475" s="113" t="e">
        <f t="shared" ca="1" si="328"/>
        <v>#VALUE!</v>
      </c>
      <c r="BH475" s="112">
        <f t="shared" ca="1" si="329"/>
        <v>2000</v>
      </c>
      <c r="BI475" s="112">
        <f t="shared" ca="1" si="330"/>
        <v>200</v>
      </c>
      <c r="BJ475" s="157"/>
      <c r="BK475" s="157"/>
      <c r="BL475" s="158" t="str">
        <f>scriv!AI437</f>
        <v/>
      </c>
      <c r="BM475" s="157"/>
      <c r="BN475" s="157" t="str">
        <f t="shared" si="331"/>
        <v>node</v>
      </c>
      <c r="BO475" s="157"/>
      <c r="BP475" s="159">
        <f t="shared" ca="1" si="332"/>
        <v>0</v>
      </c>
      <c r="BQ475" s="159">
        <f t="shared" ca="1" si="333"/>
        <v>0</v>
      </c>
      <c r="BR475" s="159">
        <f t="shared" si="334"/>
        <v>1</v>
      </c>
      <c r="BS475" s="159" t="str">
        <f t="shared" si="335"/>
        <v>symbol</v>
      </c>
      <c r="BT475" s="157" t="str">
        <f ca="1">IF(scriv!V437&lt;&gt;"",scriv!V437,
IF(E475="",IFERROR(VLOOKUP(BL475,$AH$40:$BT$638,39,FALSE),$BT$36),
$BT$37))</f>
        <v>NodeSquare</v>
      </c>
      <c r="BU475" s="166">
        <f t="shared" ca="1" si="336"/>
        <v>2000</v>
      </c>
      <c r="BV475" s="166">
        <f t="shared" ca="1" si="337"/>
        <v>200</v>
      </c>
      <c r="BW475" s="166">
        <f t="shared" ca="1" si="338"/>
        <v>0</v>
      </c>
      <c r="BX475" s="166">
        <f t="shared" ca="1" si="339"/>
        <v>0</v>
      </c>
      <c r="BY475" s="180" t="str">
        <f t="shared" si="340"/>
        <v/>
      </c>
      <c r="BZ475" s="180" t="str">
        <f t="shared" si="341"/>
        <v/>
      </c>
      <c r="CA475" s="81" t="str">
        <f>IF(scriv!E437&lt;&gt;"",scriv!E437,"")</f>
        <v/>
      </c>
      <c r="CB475" s="82">
        <f t="shared" si="306"/>
        <v>0</v>
      </c>
      <c r="CC475" s="82">
        <f t="shared" si="342"/>
        <v>0</v>
      </c>
      <c r="CD475" s="82" t="str">
        <f t="shared" si="343"/>
        <v>-</v>
      </c>
      <c r="CE475" s="82" t="str">
        <f t="shared" si="344"/>
        <v>-</v>
      </c>
      <c r="CF475" s="82" t="str">
        <f t="shared" si="345"/>
        <v>-</v>
      </c>
      <c r="CG475" s="82" t="str">
        <f t="shared" si="346"/>
        <v>-</v>
      </c>
      <c r="CH475" s="82" t="str">
        <f t="shared" si="347"/>
        <v>-</v>
      </c>
      <c r="CI475" s="82" t="str">
        <f t="shared" si="348"/>
        <v>-</v>
      </c>
      <c r="CJ475" s="82" t="str">
        <f t="shared" si="349"/>
        <v>-</v>
      </c>
      <c r="CK475" s="82" t="str">
        <f t="shared" si="350"/>
        <v>-</v>
      </c>
    </row>
    <row r="476" spans="1:89" s="82" customFormat="1" ht="18" customHeight="1">
      <c r="A476" s="81" t="str">
        <f>scriv!AH438</f>
        <v/>
      </c>
      <c r="B476" s="81" t="str">
        <f>IF(scriv!D438&lt;&gt;"",scriv!D438,"")</f>
        <v/>
      </c>
      <c r="C476" s="81" t="str">
        <f>IF( scriv!AL438&lt;&gt;"", IF(D476&lt;&gt;"","connection ","")&amp;scriv!AL438,IF(D476&lt;&gt;"","connection",""))</f>
        <v/>
      </c>
      <c r="D476" s="82" t="str">
        <f>scriv!AJ438</f>
        <v/>
      </c>
      <c r="E476" s="82" t="str">
        <f>scriv!AK438</f>
        <v/>
      </c>
      <c r="F476" s="156">
        <f>ROW()</f>
        <v>476</v>
      </c>
      <c r="I476" s="81" t="str">
        <f>IF(scriv!AA438&lt;&gt;"",scriv!AA438,J476)</f>
        <v/>
      </c>
      <c r="J476" s="81" t="str">
        <f>IF(scriv!AB438&lt;&gt;"",scriv!AB438,"")</f>
        <v/>
      </c>
      <c r="K476" s="82" t="str">
        <f t="shared" si="307"/>
        <v>none</v>
      </c>
      <c r="L476" s="82" t="str">
        <f t="shared" si="308"/>
        <v>+++&amp;speakTT=</v>
      </c>
      <c r="M476" s="82" t="str">
        <f t="shared" si="305"/>
        <v>OpenClose</v>
      </c>
      <c r="N476" s="82" t="str">
        <f t="shared" si="309"/>
        <v/>
      </c>
      <c r="O476" s="119" t="str">
        <f t="shared" si="310"/>
        <v/>
      </c>
      <c r="P476" s="81" t="str">
        <f>IF(scriv!I438&lt;&gt;"",scriv!I438,"")</f>
        <v/>
      </c>
      <c r="Q476" s="81" t="str">
        <f>IF(scriv!J438&lt;&gt;"",scriv!J438,"")</f>
        <v/>
      </c>
      <c r="R476" s="81">
        <f>IF(scriv!K438&lt;&gt;"",scriv!K438,
IF(I476&lt;&gt;"",1,$R$36))</f>
        <v>0</v>
      </c>
      <c r="S476" s="81" t="str">
        <f>IF(scriv!L438&lt;&gt;"",scriv!L438,
IF(scriv!AB438&lt;&gt;"",$S$36,"none"))</f>
        <v>none</v>
      </c>
      <c r="T476" s="81" t="str">
        <f>IF(scriv!Q438&lt;&gt;"",scriv!Q438,"")</f>
        <v/>
      </c>
      <c r="U476" s="81" t="str">
        <f>IF(scriv!R438&lt;&gt;"",scriv!R438,"")</f>
        <v/>
      </c>
      <c r="V476" s="81" t="str">
        <f>IF(scriv!S438&lt;&gt;"",scriv!S438,"")</f>
        <v/>
      </c>
      <c r="W476" s="81" t="str">
        <f>IF(scriv!T438&lt;&gt;"",scriv!T438,"")</f>
        <v/>
      </c>
      <c r="X476" s="81" t="str">
        <f>IF($E476="",
( IF(scriv!AD438&lt;&gt;"", LEFT( scriv!AD438, FIND(",",scriv!AD438)-1) &amp; "=" &amp; $AH476 &amp; RIGHT( scriv!AD438, LEN(scriv!AD438) + 1 - FIND(",",scriv!AD438)),
  IF($X$36&lt;&gt;"",LEFT( X$36, FIND(",",X$36)-1) &amp; "=" &amp; $AH476 &amp; RIGHT( X$36, LEN(X$36) + 1 - FIND(",",X$36)),""))),
IF(scriv!M438&lt;&gt;"", LEFT( scriv!M438, FIND(",",scriv!M438)-1) &amp; "=" &amp; $AH476 &amp; RIGHT( scriv!M438, LEN(scriv!M438) + 1 - FIND(",",scriv!M438)),
LEFT( X$37, FIND(",",X$37)-1) &amp; "=" &amp; $AH476 &amp; RIGHT( X$37, LEN(X$37) + 1 - FIND(",",X$37))))</f>
        <v>fadeOn=,0.6</v>
      </c>
      <c r="Y476" s="81" t="str">
        <f>IF($E476="",
( IF(scriv!AE438&lt;&gt;"", LEFT( scriv!AE438, FIND(",",scriv!AE438)-1) &amp; "=" &amp; $AH476 &amp; RIGHT( scriv!AE438, LEN(scriv!AE438) + 1 - FIND(",",scriv!AE438)),
  IF($Y$36&lt;&gt;"",LEFT( Y$36, FIND(",",Y$36)-1) &amp; "=" &amp; $AH476 &amp; RIGHT( Y$36, LEN(Y$36) + 1 - FIND(",",Y$36)),""))),
IF(scriv!N438&lt;&gt;"", LEFT( scriv!N438, FIND(",",scriv!N438)-1) &amp; "=" &amp; $AH476 &amp; RIGHT( scriv!N438, LEN(scriv!N438) + 1 - FIND(",",scriv!N438)),
LEFT( Y$37, FIND(",",Y$37)-1) &amp; "=" &amp; $AH476 &amp; RIGHT( Y$37, LEN(Y$37) + 1 - FIND(",",Y$37))))</f>
        <v>fadeOff=,0.6</v>
      </c>
      <c r="Z476" s="81" t="str">
        <f>IF($E476="",
( IF(scriv!AF438&lt;&gt;"", LEFT( scriv!AF438, FIND(",",scriv!AF438)-1) &amp; "=" &amp; $AH476 &amp; RIGHT( scriv!AF438, LEN(scriv!AF438) + 1 - FIND(",",scriv!AF438)),
  IF($Z$36&lt;&gt;"",LEFT( Z$36, FIND(",",Z$36)-1) &amp; "=" &amp; $AH476 &amp; RIGHT( Z$36, LEN(Z$36) + 1 - FIND(",",Z$36)),""))),
IF(scriv!O438&lt;&gt;"", LEFT( scriv!O438, FIND(",",scriv!O438)-1) &amp; "=" &amp; $AH476 &amp; RIGHT( scriv!O438, LEN(scriv!O438) + 1 - FIND(",",scriv!O438)),
LEFT( Z$37, FIND(",",Z$37)-1) &amp; "=" &amp; $AH476 &amp; RIGHT( Z$37, LEN(Z$37) + 1 - FIND(",",Z$37))))</f>
        <v>drawOpen=,1.2</v>
      </c>
      <c r="AA476" s="81" t="str">
        <f>IF($E476="",
( IF(scriv!AG438&lt;&gt;"", LEFT( scriv!AG438, FIND(",",scriv!AG438)-1) &amp; "=" &amp; $AH476 &amp; RIGHT( scriv!AG438, LEN(scriv!AG438) + 1 - FIND(",",scriv!AG438)),
  IF($AA$36&lt;&gt;"",LEFT( AA$36, FIND(",",AA$36)-1) &amp; "=" &amp; $AH476 &amp; RIGHT( AA$36, LEN(AA$36) + 1 - FIND(",",AA$36)),""))),
IF(scriv!P438&lt;&gt;"", LEFT( scriv!P438, FIND(",",scriv!P438)-1) &amp; "=" &amp; $AH476 &amp; RIGHT( scriv!P438, LEN(scriv!P438) + 1 - FIND(",",scriv!P438)),
LEFT( AA$37, FIND(",",AA$37)-1) &amp; "=" &amp; $AH476 &amp; RIGHT( AA$37, LEN(AA$37) + 1 - FIND(",",AA$37))))</f>
        <v>drawClose=,1.2</v>
      </c>
      <c r="AB476" s="167" t="str">
        <f t="shared" si="304"/>
        <v>noTitle</v>
      </c>
      <c r="AC476" s="167"/>
      <c r="AD476" s="45"/>
      <c r="AE476" s="168"/>
      <c r="AF476" s="169">
        <f>IF(D476="",scriv!B438,"")</f>
        <v>0</v>
      </c>
      <c r="AG476" s="170" t="str">
        <f t="shared" si="311"/>
        <v/>
      </c>
      <c r="AH476" s="169" t="str">
        <f t="shared" si="312"/>
        <v/>
      </c>
      <c r="AI476" s="169" t="str">
        <f t="shared" si="313"/>
        <v/>
      </c>
      <c r="AJ476" s="86">
        <f>ROUNDDOWN( (LEN(scriv!B438)+1) / 2, 0 )</f>
        <v>0</v>
      </c>
      <c r="AK476" s="82">
        <f t="shared" si="314"/>
        <v>0</v>
      </c>
      <c r="AL476" s="82" t="str">
        <f t="shared" si="315"/>
        <v>-</v>
      </c>
      <c r="AM476" s="82" t="str">
        <f t="shared" si="316"/>
        <v>-</v>
      </c>
      <c r="AN476" s="82" t="str">
        <f t="shared" si="317"/>
        <v>-</v>
      </c>
      <c r="AO476" s="82" t="str">
        <f t="shared" si="318"/>
        <v>-</v>
      </c>
      <c r="AP476" s="82" t="str">
        <f t="shared" si="319"/>
        <v>-</v>
      </c>
      <c r="AQ476" s="82" t="str">
        <f t="shared" si="320"/>
        <v>-</v>
      </c>
      <c r="AR476" s="82" t="str">
        <f t="shared" si="321"/>
        <v>-</v>
      </c>
      <c r="AT476" s="82">
        <f t="shared" si="322"/>
        <v>10</v>
      </c>
      <c r="AU476" s="82" t="str">
        <f ca="1">IF(    MAX(OFFSET(AL476,0,0,MATCH("-",AL476:AL$638,0))) = 0,"",
IFERROR(MAX(OFFSET(AL476,0,0,MATCH("-",AL476:AL$638,0))),""))</f>
        <v/>
      </c>
      <c r="AV476" s="82" t="str">
        <f ca="1">IF(    MAX(OFFSET(AM476,0,0,MATCH("-",AM476:AM$638,0))) = 0,"",
IFERROR(MAX(OFFSET(AM476,0,0,MATCH("-",AM476:AM$638,0))),""))</f>
        <v/>
      </c>
      <c r="AW476" s="82" t="str">
        <f ca="1">IF(    MAX(OFFSET(AN476,0,0,MATCH("-",AN476:AN$638,0))) = 0,"",
IFERROR(MAX(OFFSET(AN476,0,0,MATCH("-",AN476:AN$638,0))),""))</f>
        <v/>
      </c>
      <c r="AX476" s="82" t="str">
        <f ca="1">IF(    MAX(OFFSET(AO476,0,0,MATCH("-",AO476:AO$638,0))) = 0,"",
IFERROR(MAX(OFFSET(AO476,0,0,MATCH("-",AO476:AO$638,0))),""))</f>
        <v/>
      </c>
      <c r="AY476" s="82" t="str">
        <f ca="1">IF(    MAX(OFFSET(AP476,0,0,MATCH("-",AP476:AP$638,0))) = 0,"",
IFERROR(MAX(OFFSET(AP476,0,0,MATCH("-",AP476:AP$638,0))),""))</f>
        <v/>
      </c>
      <c r="AZ476" s="82" t="str">
        <f ca="1">IF(    MAX(OFFSET(AQ476,0,0,MATCH("-",AQ476:AQ$638,0))) = 0,"",
IFERROR(MAX(OFFSET(AQ476,0,0,MATCH("-",AQ476:AQ$638,0))),""))</f>
        <v/>
      </c>
      <c r="BA476" s="82" t="str">
        <f ca="1">IF(    MAX(OFFSET(AR476,0,0,MATCH("-",AR476:AR$638,0))) = 0,"",
IFERROR(MAX(OFFSET(AR476,0,0,MATCH("-",AR476:AR$638,0))),""))</f>
        <v/>
      </c>
      <c r="BB476" s="112">
        <f t="shared" ca="1" si="323"/>
        <v>-198</v>
      </c>
      <c r="BC476" s="111" t="str">
        <f t="shared" ca="1" si="324"/>
        <v>Radius</v>
      </c>
      <c r="BD476" s="112">
        <f t="shared" ca="1" si="325"/>
        <v>0</v>
      </c>
      <c r="BE476" s="111">
        <f t="shared" ca="1" si="326"/>
        <v>200</v>
      </c>
      <c r="BF476" s="113" t="e">
        <f t="shared" ca="1" si="327"/>
        <v>#VALUE!</v>
      </c>
      <c r="BG476" s="113" t="e">
        <f t="shared" ca="1" si="328"/>
        <v>#VALUE!</v>
      </c>
      <c r="BH476" s="112">
        <f t="shared" ca="1" si="329"/>
        <v>2000</v>
      </c>
      <c r="BI476" s="112">
        <f t="shared" ca="1" si="330"/>
        <v>200</v>
      </c>
      <c r="BJ476" s="157"/>
      <c r="BK476" s="157"/>
      <c r="BL476" s="158" t="str">
        <f>scriv!AI438</f>
        <v/>
      </c>
      <c r="BM476" s="157"/>
      <c r="BN476" s="157" t="str">
        <f t="shared" si="331"/>
        <v>node</v>
      </c>
      <c r="BO476" s="157"/>
      <c r="BP476" s="159">
        <f t="shared" ca="1" si="332"/>
        <v>0</v>
      </c>
      <c r="BQ476" s="159">
        <f t="shared" ca="1" si="333"/>
        <v>0</v>
      </c>
      <c r="BR476" s="159">
        <f t="shared" si="334"/>
        <v>1</v>
      </c>
      <c r="BS476" s="159" t="str">
        <f t="shared" si="335"/>
        <v>symbol</v>
      </c>
      <c r="BT476" s="157" t="str">
        <f ca="1">IF(scriv!V438&lt;&gt;"",scriv!V438,
IF(E476="",IFERROR(VLOOKUP(BL476,$AH$40:$BT$638,39,FALSE),$BT$36),
$BT$37))</f>
        <v>NodeSquare</v>
      </c>
      <c r="BU476" s="166">
        <f t="shared" ca="1" si="336"/>
        <v>2000</v>
      </c>
      <c r="BV476" s="166">
        <f t="shared" ca="1" si="337"/>
        <v>200</v>
      </c>
      <c r="BW476" s="166">
        <f t="shared" ca="1" si="338"/>
        <v>0</v>
      </c>
      <c r="BX476" s="166">
        <f t="shared" ca="1" si="339"/>
        <v>0</v>
      </c>
      <c r="BY476" s="180" t="str">
        <f t="shared" si="340"/>
        <v/>
      </c>
      <c r="BZ476" s="180" t="str">
        <f t="shared" si="341"/>
        <v/>
      </c>
      <c r="CA476" s="81" t="str">
        <f>IF(scriv!E438&lt;&gt;"",scriv!E438,"")</f>
        <v/>
      </c>
      <c r="CB476" s="82">
        <f t="shared" si="306"/>
        <v>0</v>
      </c>
      <c r="CC476" s="82">
        <f t="shared" si="342"/>
        <v>0</v>
      </c>
      <c r="CD476" s="82" t="str">
        <f t="shared" si="343"/>
        <v>-</v>
      </c>
      <c r="CE476" s="82" t="str">
        <f t="shared" si="344"/>
        <v>-</v>
      </c>
      <c r="CF476" s="82" t="str">
        <f t="shared" si="345"/>
        <v>-</v>
      </c>
      <c r="CG476" s="82" t="str">
        <f t="shared" si="346"/>
        <v>-</v>
      </c>
      <c r="CH476" s="82" t="str">
        <f t="shared" si="347"/>
        <v>-</v>
      </c>
      <c r="CI476" s="82" t="str">
        <f t="shared" si="348"/>
        <v>-</v>
      </c>
      <c r="CJ476" s="82" t="str">
        <f t="shared" si="349"/>
        <v>-</v>
      </c>
      <c r="CK476" s="82" t="str">
        <f t="shared" si="350"/>
        <v>-</v>
      </c>
    </row>
    <row r="477" spans="1:89" s="82" customFormat="1" ht="18" customHeight="1">
      <c r="A477" s="81" t="str">
        <f>scriv!AH439</f>
        <v/>
      </c>
      <c r="B477" s="81" t="str">
        <f>IF(scriv!D439&lt;&gt;"",scriv!D439,"")</f>
        <v/>
      </c>
      <c r="C477" s="81" t="str">
        <f>IF( scriv!AL439&lt;&gt;"", IF(D477&lt;&gt;"","connection ","")&amp;scriv!AL439,IF(D477&lt;&gt;"","connection",""))</f>
        <v/>
      </c>
      <c r="D477" s="82" t="str">
        <f>scriv!AJ439</f>
        <v/>
      </c>
      <c r="E477" s="82" t="str">
        <f>scriv!AK439</f>
        <v/>
      </c>
      <c r="F477" s="156">
        <f>ROW()</f>
        <v>477</v>
      </c>
      <c r="I477" s="81" t="str">
        <f>IF(scriv!AA439&lt;&gt;"",scriv!AA439,J477)</f>
        <v/>
      </c>
      <c r="J477" s="81" t="str">
        <f>IF(scriv!AB439&lt;&gt;"",scriv!AB439,"")</f>
        <v/>
      </c>
      <c r="K477" s="82" t="str">
        <f t="shared" si="307"/>
        <v>none</v>
      </c>
      <c r="L477" s="82" t="str">
        <f t="shared" si="308"/>
        <v>+++&amp;speakTT=</v>
      </c>
      <c r="M477" s="82" t="str">
        <f t="shared" si="305"/>
        <v>OpenClose</v>
      </c>
      <c r="N477" s="82" t="str">
        <f t="shared" si="309"/>
        <v/>
      </c>
      <c r="O477" s="119" t="str">
        <f t="shared" si="310"/>
        <v/>
      </c>
      <c r="P477" s="81" t="str">
        <f>IF(scriv!I439&lt;&gt;"",scriv!I439,"")</f>
        <v/>
      </c>
      <c r="Q477" s="81" t="str">
        <f>IF(scriv!J439&lt;&gt;"",scriv!J439,"")</f>
        <v/>
      </c>
      <c r="R477" s="81">
        <f>IF(scriv!K439&lt;&gt;"",scriv!K439,
IF(I477&lt;&gt;"",1,$R$36))</f>
        <v>0</v>
      </c>
      <c r="S477" s="81" t="str">
        <f>IF(scriv!L439&lt;&gt;"",scriv!L439,
IF(scriv!AB439&lt;&gt;"",$S$36,"none"))</f>
        <v>none</v>
      </c>
      <c r="T477" s="81" t="str">
        <f>IF(scriv!Q439&lt;&gt;"",scriv!Q439,"")</f>
        <v/>
      </c>
      <c r="U477" s="81" t="str">
        <f>IF(scriv!R439&lt;&gt;"",scriv!R439,"")</f>
        <v/>
      </c>
      <c r="V477" s="81" t="str">
        <f>IF(scriv!S439&lt;&gt;"",scriv!S439,"")</f>
        <v/>
      </c>
      <c r="W477" s="81" t="str">
        <f>IF(scriv!T439&lt;&gt;"",scriv!T439,"")</f>
        <v/>
      </c>
      <c r="X477" s="81" t="str">
        <f>IF($E477="",
( IF(scriv!AD439&lt;&gt;"", LEFT( scriv!AD439, FIND(",",scriv!AD439)-1) &amp; "=" &amp; $AH477 &amp; RIGHT( scriv!AD439, LEN(scriv!AD439) + 1 - FIND(",",scriv!AD439)),
  IF($X$36&lt;&gt;"",LEFT( X$36, FIND(",",X$36)-1) &amp; "=" &amp; $AH477 &amp; RIGHT( X$36, LEN(X$36) + 1 - FIND(",",X$36)),""))),
IF(scriv!M439&lt;&gt;"", LEFT( scriv!M439, FIND(",",scriv!M439)-1) &amp; "=" &amp; $AH477 &amp; RIGHT( scriv!M439, LEN(scriv!M439) + 1 - FIND(",",scriv!M439)),
LEFT( X$37, FIND(",",X$37)-1) &amp; "=" &amp; $AH477 &amp; RIGHT( X$37, LEN(X$37) + 1 - FIND(",",X$37))))</f>
        <v>fadeOn=,0.6</v>
      </c>
      <c r="Y477" s="81" t="str">
        <f>IF($E477="",
( IF(scriv!AE439&lt;&gt;"", LEFT( scriv!AE439, FIND(",",scriv!AE439)-1) &amp; "=" &amp; $AH477 &amp; RIGHT( scriv!AE439, LEN(scriv!AE439) + 1 - FIND(",",scriv!AE439)),
  IF($Y$36&lt;&gt;"",LEFT( Y$36, FIND(",",Y$36)-1) &amp; "=" &amp; $AH477 &amp; RIGHT( Y$36, LEN(Y$36) + 1 - FIND(",",Y$36)),""))),
IF(scriv!N439&lt;&gt;"", LEFT( scriv!N439, FIND(",",scriv!N439)-1) &amp; "=" &amp; $AH477 &amp; RIGHT( scriv!N439, LEN(scriv!N439) + 1 - FIND(",",scriv!N439)),
LEFT( Y$37, FIND(",",Y$37)-1) &amp; "=" &amp; $AH477 &amp; RIGHT( Y$37, LEN(Y$37) + 1 - FIND(",",Y$37))))</f>
        <v>fadeOff=,0.6</v>
      </c>
      <c r="Z477" s="81" t="str">
        <f>IF($E477="",
( IF(scriv!AF439&lt;&gt;"", LEFT( scriv!AF439, FIND(",",scriv!AF439)-1) &amp; "=" &amp; $AH477 &amp; RIGHT( scriv!AF439, LEN(scriv!AF439) + 1 - FIND(",",scriv!AF439)),
  IF($Z$36&lt;&gt;"",LEFT( Z$36, FIND(",",Z$36)-1) &amp; "=" &amp; $AH477 &amp; RIGHT( Z$36, LEN(Z$36) + 1 - FIND(",",Z$36)),""))),
IF(scriv!O439&lt;&gt;"", LEFT( scriv!O439, FIND(",",scriv!O439)-1) &amp; "=" &amp; $AH477 &amp; RIGHT( scriv!O439, LEN(scriv!O439) + 1 - FIND(",",scriv!O439)),
LEFT( Z$37, FIND(",",Z$37)-1) &amp; "=" &amp; $AH477 &amp; RIGHT( Z$37, LEN(Z$37) + 1 - FIND(",",Z$37))))</f>
        <v>drawOpen=,1.2</v>
      </c>
      <c r="AA477" s="81" t="str">
        <f>IF($E477="",
( IF(scriv!AG439&lt;&gt;"", LEFT( scriv!AG439, FIND(",",scriv!AG439)-1) &amp; "=" &amp; $AH477 &amp; RIGHT( scriv!AG439, LEN(scriv!AG439) + 1 - FIND(",",scriv!AG439)),
  IF($AA$36&lt;&gt;"",LEFT( AA$36, FIND(",",AA$36)-1) &amp; "=" &amp; $AH477 &amp; RIGHT( AA$36, LEN(AA$36) + 1 - FIND(",",AA$36)),""))),
IF(scriv!P439&lt;&gt;"", LEFT( scriv!P439, FIND(",",scriv!P439)-1) &amp; "=" &amp; $AH477 &amp; RIGHT( scriv!P439, LEN(scriv!P439) + 1 - FIND(",",scriv!P439)),
LEFT( AA$37, FIND(",",AA$37)-1) &amp; "=" &amp; $AH477 &amp; RIGHT( AA$37, LEN(AA$37) + 1 - FIND(",",AA$37))))</f>
        <v>drawClose=,1.2</v>
      </c>
      <c r="AB477" s="167" t="str">
        <f t="shared" si="304"/>
        <v>noTitle</v>
      </c>
      <c r="AC477" s="167"/>
      <c r="AD477" s="45"/>
      <c r="AE477" s="168"/>
      <c r="AF477" s="169">
        <f>IF(D477="",scriv!B439,"")</f>
        <v>0</v>
      </c>
      <c r="AG477" s="170" t="str">
        <f t="shared" si="311"/>
        <v/>
      </c>
      <c r="AH477" s="169" t="str">
        <f t="shared" si="312"/>
        <v/>
      </c>
      <c r="AI477" s="169" t="str">
        <f t="shared" si="313"/>
        <v/>
      </c>
      <c r="AJ477" s="86">
        <f>ROUNDDOWN( (LEN(scriv!B439)+1) / 2, 0 )</f>
        <v>0</v>
      </c>
      <c r="AK477" s="82">
        <f t="shared" si="314"/>
        <v>0</v>
      </c>
      <c r="AL477" s="82" t="str">
        <f t="shared" si="315"/>
        <v>-</v>
      </c>
      <c r="AM477" s="82" t="str">
        <f t="shared" si="316"/>
        <v>-</v>
      </c>
      <c r="AN477" s="82" t="str">
        <f t="shared" si="317"/>
        <v>-</v>
      </c>
      <c r="AO477" s="82" t="str">
        <f t="shared" si="318"/>
        <v>-</v>
      </c>
      <c r="AP477" s="82" t="str">
        <f t="shared" si="319"/>
        <v>-</v>
      </c>
      <c r="AQ477" s="82" t="str">
        <f t="shared" si="320"/>
        <v>-</v>
      </c>
      <c r="AR477" s="82" t="str">
        <f t="shared" si="321"/>
        <v>-</v>
      </c>
      <c r="AT477" s="82">
        <f t="shared" si="322"/>
        <v>10</v>
      </c>
      <c r="AU477" s="82" t="str">
        <f ca="1">IF(    MAX(OFFSET(AL477,0,0,MATCH("-",AL477:AL$638,0))) = 0,"",
IFERROR(MAX(OFFSET(AL477,0,0,MATCH("-",AL477:AL$638,0))),""))</f>
        <v/>
      </c>
      <c r="AV477" s="82" t="str">
        <f ca="1">IF(    MAX(OFFSET(AM477,0,0,MATCH("-",AM477:AM$638,0))) = 0,"",
IFERROR(MAX(OFFSET(AM477,0,0,MATCH("-",AM477:AM$638,0))),""))</f>
        <v/>
      </c>
      <c r="AW477" s="82" t="str">
        <f ca="1">IF(    MAX(OFFSET(AN477,0,0,MATCH("-",AN477:AN$638,0))) = 0,"",
IFERROR(MAX(OFFSET(AN477,0,0,MATCH("-",AN477:AN$638,0))),""))</f>
        <v/>
      </c>
      <c r="AX477" s="82" t="str">
        <f ca="1">IF(    MAX(OFFSET(AO477,0,0,MATCH("-",AO477:AO$638,0))) = 0,"",
IFERROR(MAX(OFFSET(AO477,0,0,MATCH("-",AO477:AO$638,0))),""))</f>
        <v/>
      </c>
      <c r="AY477" s="82" t="str">
        <f ca="1">IF(    MAX(OFFSET(AP477,0,0,MATCH("-",AP477:AP$638,0))) = 0,"",
IFERROR(MAX(OFFSET(AP477,0,0,MATCH("-",AP477:AP$638,0))),""))</f>
        <v/>
      </c>
      <c r="AZ477" s="82" t="str">
        <f ca="1">IF(    MAX(OFFSET(AQ477,0,0,MATCH("-",AQ477:AQ$638,0))) = 0,"",
IFERROR(MAX(OFFSET(AQ477,0,0,MATCH("-",AQ477:AQ$638,0))),""))</f>
        <v/>
      </c>
      <c r="BA477" s="82" t="str">
        <f ca="1">IF(    MAX(OFFSET(AR477,0,0,MATCH("-",AR477:AR$638,0))) = 0,"",
IFERROR(MAX(OFFSET(AR477,0,0,MATCH("-",AR477:AR$638,0))),""))</f>
        <v/>
      </c>
      <c r="BB477" s="112">
        <f t="shared" ca="1" si="323"/>
        <v>-198</v>
      </c>
      <c r="BC477" s="111" t="str">
        <f t="shared" ca="1" si="324"/>
        <v>Radius</v>
      </c>
      <c r="BD477" s="112">
        <f t="shared" ca="1" si="325"/>
        <v>0</v>
      </c>
      <c r="BE477" s="111">
        <f t="shared" ca="1" si="326"/>
        <v>200</v>
      </c>
      <c r="BF477" s="113" t="e">
        <f t="shared" ca="1" si="327"/>
        <v>#VALUE!</v>
      </c>
      <c r="BG477" s="113" t="e">
        <f t="shared" ca="1" si="328"/>
        <v>#VALUE!</v>
      </c>
      <c r="BH477" s="112">
        <f t="shared" ca="1" si="329"/>
        <v>2000</v>
      </c>
      <c r="BI477" s="112">
        <f t="shared" ca="1" si="330"/>
        <v>200</v>
      </c>
      <c r="BJ477" s="157"/>
      <c r="BK477" s="157"/>
      <c r="BL477" s="158" t="str">
        <f>scriv!AI439</f>
        <v/>
      </c>
      <c r="BM477" s="157"/>
      <c r="BN477" s="157" t="str">
        <f t="shared" si="331"/>
        <v>node</v>
      </c>
      <c r="BO477" s="157"/>
      <c r="BP477" s="159">
        <f t="shared" ca="1" si="332"/>
        <v>0</v>
      </c>
      <c r="BQ477" s="159">
        <f t="shared" ca="1" si="333"/>
        <v>0</v>
      </c>
      <c r="BR477" s="159">
        <f t="shared" si="334"/>
        <v>1</v>
      </c>
      <c r="BS477" s="159" t="str">
        <f t="shared" si="335"/>
        <v>symbol</v>
      </c>
      <c r="BT477" s="157" t="str">
        <f ca="1">IF(scriv!V439&lt;&gt;"",scriv!V439,
IF(E477="",IFERROR(VLOOKUP(BL477,$AH$40:$BT$638,39,FALSE),$BT$36),
$BT$37))</f>
        <v>NodeSquare</v>
      </c>
      <c r="BU477" s="166">
        <f t="shared" ca="1" si="336"/>
        <v>2000</v>
      </c>
      <c r="BV477" s="166">
        <f t="shared" ca="1" si="337"/>
        <v>200</v>
      </c>
      <c r="BW477" s="166">
        <f t="shared" ca="1" si="338"/>
        <v>0</v>
      </c>
      <c r="BX477" s="166">
        <f t="shared" ca="1" si="339"/>
        <v>0</v>
      </c>
      <c r="BY477" s="180" t="str">
        <f t="shared" si="340"/>
        <v/>
      </c>
      <c r="BZ477" s="180" t="str">
        <f t="shared" si="341"/>
        <v/>
      </c>
      <c r="CA477" s="81" t="str">
        <f>IF(scriv!E439&lt;&gt;"",scriv!E439,"")</f>
        <v/>
      </c>
      <c r="CB477" s="82">
        <f t="shared" si="306"/>
        <v>0</v>
      </c>
      <c r="CC477" s="82">
        <f t="shared" si="342"/>
        <v>0</v>
      </c>
      <c r="CD477" s="82" t="str">
        <f t="shared" si="343"/>
        <v>-</v>
      </c>
      <c r="CE477" s="82" t="str">
        <f t="shared" si="344"/>
        <v>-</v>
      </c>
      <c r="CF477" s="82" t="str">
        <f t="shared" si="345"/>
        <v>-</v>
      </c>
      <c r="CG477" s="82" t="str">
        <f t="shared" si="346"/>
        <v>-</v>
      </c>
      <c r="CH477" s="82" t="str">
        <f t="shared" si="347"/>
        <v>-</v>
      </c>
      <c r="CI477" s="82" t="str">
        <f t="shared" si="348"/>
        <v>-</v>
      </c>
      <c r="CJ477" s="82" t="str">
        <f t="shared" si="349"/>
        <v>-</v>
      </c>
      <c r="CK477" s="82" t="str">
        <f t="shared" si="350"/>
        <v>-</v>
      </c>
    </row>
    <row r="478" spans="1:89" s="82" customFormat="1" ht="18" customHeight="1">
      <c r="A478" s="81" t="str">
        <f>scriv!AH440</f>
        <v/>
      </c>
      <c r="B478" s="81" t="str">
        <f>IF(scriv!D440&lt;&gt;"",scriv!D440,"")</f>
        <v/>
      </c>
      <c r="C478" s="81" t="str">
        <f>IF( scriv!AL440&lt;&gt;"", IF(D478&lt;&gt;"","connection ","")&amp;scriv!AL440,IF(D478&lt;&gt;"","connection",""))</f>
        <v/>
      </c>
      <c r="D478" s="82" t="str">
        <f>scriv!AJ440</f>
        <v/>
      </c>
      <c r="E478" s="82" t="str">
        <f>scriv!AK440</f>
        <v/>
      </c>
      <c r="F478" s="156">
        <f>ROW()</f>
        <v>478</v>
      </c>
      <c r="I478" s="81" t="str">
        <f>IF(scriv!AA440&lt;&gt;"",scriv!AA440,J478)</f>
        <v/>
      </c>
      <c r="J478" s="81" t="str">
        <f>IF(scriv!AB440&lt;&gt;"",scriv!AB440,"")</f>
        <v/>
      </c>
      <c r="K478" s="82" t="str">
        <f t="shared" si="307"/>
        <v>none</v>
      </c>
      <c r="L478" s="82" t="str">
        <f t="shared" si="308"/>
        <v>+++&amp;speakTT=</v>
      </c>
      <c r="M478" s="82" t="str">
        <f t="shared" si="305"/>
        <v>OpenClose</v>
      </c>
      <c r="N478" s="82" t="str">
        <f t="shared" si="309"/>
        <v/>
      </c>
      <c r="O478" s="119" t="str">
        <f t="shared" si="310"/>
        <v/>
      </c>
      <c r="P478" s="81" t="str">
        <f>IF(scriv!I440&lt;&gt;"",scriv!I440,"")</f>
        <v/>
      </c>
      <c r="Q478" s="81" t="str">
        <f>IF(scriv!J440&lt;&gt;"",scriv!J440,"")</f>
        <v/>
      </c>
      <c r="R478" s="81">
        <f>IF(scriv!K440&lt;&gt;"",scriv!K440,
IF(I478&lt;&gt;"",1,$R$36))</f>
        <v>0</v>
      </c>
      <c r="S478" s="81" t="str">
        <f>IF(scriv!L440&lt;&gt;"",scriv!L440,
IF(scriv!AB440&lt;&gt;"",$S$36,"none"))</f>
        <v>none</v>
      </c>
      <c r="T478" s="81" t="str">
        <f>IF(scriv!Q440&lt;&gt;"",scriv!Q440,"")</f>
        <v/>
      </c>
      <c r="U478" s="81" t="str">
        <f>IF(scriv!R440&lt;&gt;"",scriv!R440,"")</f>
        <v/>
      </c>
      <c r="V478" s="81" t="str">
        <f>IF(scriv!S440&lt;&gt;"",scriv!S440,"")</f>
        <v/>
      </c>
      <c r="W478" s="81" t="str">
        <f>IF(scriv!T440&lt;&gt;"",scriv!T440,"")</f>
        <v/>
      </c>
      <c r="X478" s="81" t="str">
        <f>IF($E478="",
( IF(scriv!AD440&lt;&gt;"", LEFT( scriv!AD440, FIND(",",scriv!AD440)-1) &amp; "=" &amp; $AH478 &amp; RIGHT( scriv!AD440, LEN(scriv!AD440) + 1 - FIND(",",scriv!AD440)),
  IF($X$36&lt;&gt;"",LEFT( X$36, FIND(",",X$36)-1) &amp; "=" &amp; $AH478 &amp; RIGHT( X$36, LEN(X$36) + 1 - FIND(",",X$36)),""))),
IF(scriv!M440&lt;&gt;"", LEFT( scriv!M440, FIND(",",scriv!M440)-1) &amp; "=" &amp; $AH478 &amp; RIGHT( scriv!M440, LEN(scriv!M440) + 1 - FIND(",",scriv!M440)),
LEFT( X$37, FIND(",",X$37)-1) &amp; "=" &amp; $AH478 &amp; RIGHT( X$37, LEN(X$37) + 1 - FIND(",",X$37))))</f>
        <v>fadeOn=,0.6</v>
      </c>
      <c r="Y478" s="81" t="str">
        <f>IF($E478="",
( IF(scriv!AE440&lt;&gt;"", LEFT( scriv!AE440, FIND(",",scriv!AE440)-1) &amp; "=" &amp; $AH478 &amp; RIGHT( scriv!AE440, LEN(scriv!AE440) + 1 - FIND(",",scriv!AE440)),
  IF($Y$36&lt;&gt;"",LEFT( Y$36, FIND(",",Y$36)-1) &amp; "=" &amp; $AH478 &amp; RIGHT( Y$36, LEN(Y$36) + 1 - FIND(",",Y$36)),""))),
IF(scriv!N440&lt;&gt;"", LEFT( scriv!N440, FIND(",",scriv!N440)-1) &amp; "=" &amp; $AH478 &amp; RIGHT( scriv!N440, LEN(scriv!N440) + 1 - FIND(",",scriv!N440)),
LEFT( Y$37, FIND(",",Y$37)-1) &amp; "=" &amp; $AH478 &amp; RIGHT( Y$37, LEN(Y$37) + 1 - FIND(",",Y$37))))</f>
        <v>fadeOff=,0.6</v>
      </c>
      <c r="Z478" s="81" t="str">
        <f>IF($E478="",
( IF(scriv!AF440&lt;&gt;"", LEFT( scriv!AF440, FIND(",",scriv!AF440)-1) &amp; "=" &amp; $AH478 &amp; RIGHT( scriv!AF440, LEN(scriv!AF440) + 1 - FIND(",",scriv!AF440)),
  IF($Z$36&lt;&gt;"",LEFT( Z$36, FIND(",",Z$36)-1) &amp; "=" &amp; $AH478 &amp; RIGHT( Z$36, LEN(Z$36) + 1 - FIND(",",Z$36)),""))),
IF(scriv!O440&lt;&gt;"", LEFT( scriv!O440, FIND(",",scriv!O440)-1) &amp; "=" &amp; $AH478 &amp; RIGHT( scriv!O440, LEN(scriv!O440) + 1 - FIND(",",scriv!O440)),
LEFT( Z$37, FIND(",",Z$37)-1) &amp; "=" &amp; $AH478 &amp; RIGHT( Z$37, LEN(Z$37) + 1 - FIND(",",Z$37))))</f>
        <v>drawOpen=,1.2</v>
      </c>
      <c r="AA478" s="81" t="str">
        <f>IF($E478="",
( IF(scriv!AG440&lt;&gt;"", LEFT( scriv!AG440, FIND(",",scriv!AG440)-1) &amp; "=" &amp; $AH478 &amp; RIGHT( scriv!AG440, LEN(scriv!AG440) + 1 - FIND(",",scriv!AG440)),
  IF($AA$36&lt;&gt;"",LEFT( AA$36, FIND(",",AA$36)-1) &amp; "=" &amp; $AH478 &amp; RIGHT( AA$36, LEN(AA$36) + 1 - FIND(",",AA$36)),""))),
IF(scriv!P440&lt;&gt;"", LEFT( scriv!P440, FIND(",",scriv!P440)-1) &amp; "=" &amp; $AH478 &amp; RIGHT( scriv!P440, LEN(scriv!P440) + 1 - FIND(",",scriv!P440)),
LEFT( AA$37, FIND(",",AA$37)-1) &amp; "=" &amp; $AH478 &amp; RIGHT( AA$37, LEN(AA$37) + 1 - FIND(",",AA$37))))</f>
        <v>drawClose=,1.2</v>
      </c>
      <c r="AB478" s="167" t="str">
        <f t="shared" si="304"/>
        <v>noTitle</v>
      </c>
      <c r="AC478" s="167"/>
      <c r="AD478" s="45"/>
      <c r="AE478" s="168"/>
      <c r="AF478" s="169">
        <f>IF(D478="",scriv!B440,"")</f>
        <v>0</v>
      </c>
      <c r="AG478" s="170" t="str">
        <f t="shared" si="311"/>
        <v/>
      </c>
      <c r="AH478" s="169" t="str">
        <f t="shared" si="312"/>
        <v/>
      </c>
      <c r="AI478" s="169" t="str">
        <f t="shared" si="313"/>
        <v/>
      </c>
      <c r="AJ478" s="86">
        <f>ROUNDDOWN( (LEN(scriv!B440)+1) / 2, 0 )</f>
        <v>0</v>
      </c>
      <c r="AK478" s="82">
        <f t="shared" si="314"/>
        <v>0</v>
      </c>
      <c r="AL478" s="82" t="str">
        <f t="shared" si="315"/>
        <v>-</v>
      </c>
      <c r="AM478" s="82" t="str">
        <f t="shared" si="316"/>
        <v>-</v>
      </c>
      <c r="AN478" s="82" t="str">
        <f t="shared" si="317"/>
        <v>-</v>
      </c>
      <c r="AO478" s="82" t="str">
        <f t="shared" si="318"/>
        <v>-</v>
      </c>
      <c r="AP478" s="82" t="str">
        <f t="shared" si="319"/>
        <v>-</v>
      </c>
      <c r="AQ478" s="82" t="str">
        <f t="shared" si="320"/>
        <v>-</v>
      </c>
      <c r="AR478" s="82" t="str">
        <f t="shared" si="321"/>
        <v>-</v>
      </c>
      <c r="AT478" s="82">
        <f t="shared" si="322"/>
        <v>10</v>
      </c>
      <c r="AU478" s="82" t="str">
        <f ca="1">IF(    MAX(OFFSET(AL478,0,0,MATCH("-",AL478:AL$638,0))) = 0,"",
IFERROR(MAX(OFFSET(AL478,0,0,MATCH("-",AL478:AL$638,0))),""))</f>
        <v/>
      </c>
      <c r="AV478" s="82" t="str">
        <f ca="1">IF(    MAX(OFFSET(AM478,0,0,MATCH("-",AM478:AM$638,0))) = 0,"",
IFERROR(MAX(OFFSET(AM478,0,0,MATCH("-",AM478:AM$638,0))),""))</f>
        <v/>
      </c>
      <c r="AW478" s="82" t="str">
        <f ca="1">IF(    MAX(OFFSET(AN478,0,0,MATCH("-",AN478:AN$638,0))) = 0,"",
IFERROR(MAX(OFFSET(AN478,0,0,MATCH("-",AN478:AN$638,0))),""))</f>
        <v/>
      </c>
      <c r="AX478" s="82" t="str">
        <f ca="1">IF(    MAX(OFFSET(AO478,0,0,MATCH("-",AO478:AO$638,0))) = 0,"",
IFERROR(MAX(OFFSET(AO478,0,0,MATCH("-",AO478:AO$638,0))),""))</f>
        <v/>
      </c>
      <c r="AY478" s="82" t="str">
        <f ca="1">IF(    MAX(OFFSET(AP478,0,0,MATCH("-",AP478:AP$638,0))) = 0,"",
IFERROR(MAX(OFFSET(AP478,0,0,MATCH("-",AP478:AP$638,0))),""))</f>
        <v/>
      </c>
      <c r="AZ478" s="82" t="str">
        <f ca="1">IF(    MAX(OFFSET(AQ478,0,0,MATCH("-",AQ478:AQ$638,0))) = 0,"",
IFERROR(MAX(OFFSET(AQ478,0,0,MATCH("-",AQ478:AQ$638,0))),""))</f>
        <v/>
      </c>
      <c r="BA478" s="82" t="str">
        <f ca="1">IF(    MAX(OFFSET(AR478,0,0,MATCH("-",AR478:AR$638,0))) = 0,"",
IFERROR(MAX(OFFSET(AR478,0,0,MATCH("-",AR478:AR$638,0))),""))</f>
        <v/>
      </c>
      <c r="BB478" s="112">
        <f t="shared" ca="1" si="323"/>
        <v>-198</v>
      </c>
      <c r="BC478" s="111" t="str">
        <f t="shared" ca="1" si="324"/>
        <v>Radius</v>
      </c>
      <c r="BD478" s="112">
        <f t="shared" ca="1" si="325"/>
        <v>0</v>
      </c>
      <c r="BE478" s="111">
        <f t="shared" ca="1" si="326"/>
        <v>200</v>
      </c>
      <c r="BF478" s="113" t="e">
        <f t="shared" ca="1" si="327"/>
        <v>#VALUE!</v>
      </c>
      <c r="BG478" s="113" t="e">
        <f t="shared" ca="1" si="328"/>
        <v>#VALUE!</v>
      </c>
      <c r="BH478" s="112">
        <f t="shared" ca="1" si="329"/>
        <v>2000</v>
      </c>
      <c r="BI478" s="112">
        <f t="shared" ca="1" si="330"/>
        <v>200</v>
      </c>
      <c r="BJ478" s="157"/>
      <c r="BK478" s="157"/>
      <c r="BL478" s="158" t="str">
        <f>scriv!AI440</f>
        <v/>
      </c>
      <c r="BM478" s="157"/>
      <c r="BN478" s="157" t="str">
        <f t="shared" si="331"/>
        <v>node</v>
      </c>
      <c r="BO478" s="157"/>
      <c r="BP478" s="159">
        <f t="shared" ca="1" si="332"/>
        <v>0</v>
      </c>
      <c r="BQ478" s="159">
        <f t="shared" ca="1" si="333"/>
        <v>0</v>
      </c>
      <c r="BR478" s="159">
        <f t="shared" si="334"/>
        <v>1</v>
      </c>
      <c r="BS478" s="159" t="str">
        <f t="shared" si="335"/>
        <v>symbol</v>
      </c>
      <c r="BT478" s="157" t="str">
        <f ca="1">IF(scriv!V440&lt;&gt;"",scriv!V440,
IF(E478="",IFERROR(VLOOKUP(BL478,$AH$40:$BT$638,39,FALSE),$BT$36),
$BT$37))</f>
        <v>NodeSquare</v>
      </c>
      <c r="BU478" s="166">
        <f t="shared" ca="1" si="336"/>
        <v>2000</v>
      </c>
      <c r="BV478" s="166">
        <f t="shared" ca="1" si="337"/>
        <v>200</v>
      </c>
      <c r="BW478" s="166">
        <f t="shared" ca="1" si="338"/>
        <v>0</v>
      </c>
      <c r="BX478" s="166">
        <f t="shared" ca="1" si="339"/>
        <v>0</v>
      </c>
      <c r="BY478" s="180" t="str">
        <f t="shared" si="340"/>
        <v/>
      </c>
      <c r="BZ478" s="180" t="str">
        <f t="shared" si="341"/>
        <v/>
      </c>
      <c r="CA478" s="81" t="str">
        <f>IF(scriv!E440&lt;&gt;"",scriv!E440,"")</f>
        <v/>
      </c>
      <c r="CB478" s="82">
        <f t="shared" si="306"/>
        <v>0</v>
      </c>
      <c r="CC478" s="82">
        <f t="shared" si="342"/>
        <v>0</v>
      </c>
      <c r="CD478" s="82" t="str">
        <f t="shared" si="343"/>
        <v>-</v>
      </c>
      <c r="CE478" s="82" t="str">
        <f t="shared" si="344"/>
        <v>-</v>
      </c>
      <c r="CF478" s="82" t="str">
        <f t="shared" si="345"/>
        <v>-</v>
      </c>
      <c r="CG478" s="82" t="str">
        <f t="shared" si="346"/>
        <v>-</v>
      </c>
      <c r="CH478" s="82" t="str">
        <f t="shared" si="347"/>
        <v>-</v>
      </c>
      <c r="CI478" s="82" t="str">
        <f t="shared" si="348"/>
        <v>-</v>
      </c>
      <c r="CJ478" s="82" t="str">
        <f t="shared" si="349"/>
        <v>-</v>
      </c>
      <c r="CK478" s="82" t="str">
        <f t="shared" si="350"/>
        <v>-</v>
      </c>
    </row>
    <row r="479" spans="1:89" s="82" customFormat="1" ht="18" customHeight="1">
      <c r="A479" s="81" t="str">
        <f>scriv!AH441</f>
        <v/>
      </c>
      <c r="B479" s="81" t="str">
        <f>IF(scriv!D441&lt;&gt;"",scriv!D441,"")</f>
        <v/>
      </c>
      <c r="C479" s="81" t="str">
        <f>IF( scriv!AL441&lt;&gt;"", IF(D479&lt;&gt;"","connection ","")&amp;scriv!AL441,IF(D479&lt;&gt;"","connection",""))</f>
        <v/>
      </c>
      <c r="D479" s="82" t="str">
        <f>scriv!AJ441</f>
        <v/>
      </c>
      <c r="E479" s="82" t="str">
        <f>scriv!AK441</f>
        <v/>
      </c>
      <c r="F479" s="156">
        <f>ROW()</f>
        <v>479</v>
      </c>
      <c r="I479" s="81" t="str">
        <f>IF(scriv!AA441&lt;&gt;"",scriv!AA441,J479)</f>
        <v/>
      </c>
      <c r="J479" s="81" t="str">
        <f>IF(scriv!AB441&lt;&gt;"",scriv!AB441,"")</f>
        <v/>
      </c>
      <c r="K479" s="82" t="str">
        <f t="shared" si="307"/>
        <v>none</v>
      </c>
      <c r="L479" s="82" t="str">
        <f t="shared" si="308"/>
        <v>+++&amp;speakTT=</v>
      </c>
      <c r="M479" s="82" t="str">
        <f t="shared" si="305"/>
        <v>OpenClose</v>
      </c>
      <c r="N479" s="82" t="str">
        <f t="shared" si="309"/>
        <v/>
      </c>
      <c r="O479" s="119" t="str">
        <f t="shared" si="310"/>
        <v/>
      </c>
      <c r="P479" s="81" t="str">
        <f>IF(scriv!I441&lt;&gt;"",scriv!I441,"")</f>
        <v/>
      </c>
      <c r="Q479" s="81" t="str">
        <f>IF(scriv!J441&lt;&gt;"",scriv!J441,"")</f>
        <v/>
      </c>
      <c r="R479" s="81">
        <f>IF(scriv!K441&lt;&gt;"",scriv!K441,
IF(I479&lt;&gt;"",1,$R$36))</f>
        <v>0</v>
      </c>
      <c r="S479" s="81" t="str">
        <f>IF(scriv!L441&lt;&gt;"",scriv!L441,
IF(scriv!AB441&lt;&gt;"",$S$36,"none"))</f>
        <v>none</v>
      </c>
      <c r="T479" s="81" t="str">
        <f>IF(scriv!Q441&lt;&gt;"",scriv!Q441,"")</f>
        <v/>
      </c>
      <c r="U479" s="81" t="str">
        <f>IF(scriv!R441&lt;&gt;"",scriv!R441,"")</f>
        <v/>
      </c>
      <c r="V479" s="81" t="str">
        <f>IF(scriv!S441&lt;&gt;"",scriv!S441,"")</f>
        <v/>
      </c>
      <c r="W479" s="81" t="str">
        <f>IF(scriv!T441&lt;&gt;"",scriv!T441,"")</f>
        <v/>
      </c>
      <c r="X479" s="81" t="str">
        <f>IF($E479="",
( IF(scriv!AD441&lt;&gt;"", LEFT( scriv!AD441, FIND(",",scriv!AD441)-1) &amp; "=" &amp; $AH479 &amp; RIGHT( scriv!AD441, LEN(scriv!AD441) + 1 - FIND(",",scriv!AD441)),
  IF($X$36&lt;&gt;"",LEFT( X$36, FIND(",",X$36)-1) &amp; "=" &amp; $AH479 &amp; RIGHT( X$36, LEN(X$36) + 1 - FIND(",",X$36)),""))),
IF(scriv!M441&lt;&gt;"", LEFT( scriv!M441, FIND(",",scriv!M441)-1) &amp; "=" &amp; $AH479 &amp; RIGHT( scriv!M441, LEN(scriv!M441) + 1 - FIND(",",scriv!M441)),
LEFT( X$37, FIND(",",X$37)-1) &amp; "=" &amp; $AH479 &amp; RIGHT( X$37, LEN(X$37) + 1 - FIND(",",X$37))))</f>
        <v>fadeOn=,0.6</v>
      </c>
      <c r="Y479" s="81" t="str">
        <f>IF($E479="",
( IF(scriv!AE441&lt;&gt;"", LEFT( scriv!AE441, FIND(",",scriv!AE441)-1) &amp; "=" &amp; $AH479 &amp; RIGHT( scriv!AE441, LEN(scriv!AE441) + 1 - FIND(",",scriv!AE441)),
  IF($Y$36&lt;&gt;"",LEFT( Y$36, FIND(",",Y$36)-1) &amp; "=" &amp; $AH479 &amp; RIGHT( Y$36, LEN(Y$36) + 1 - FIND(",",Y$36)),""))),
IF(scriv!N441&lt;&gt;"", LEFT( scriv!N441, FIND(",",scriv!N441)-1) &amp; "=" &amp; $AH479 &amp; RIGHT( scriv!N441, LEN(scriv!N441) + 1 - FIND(",",scriv!N441)),
LEFT( Y$37, FIND(",",Y$37)-1) &amp; "=" &amp; $AH479 &amp; RIGHT( Y$37, LEN(Y$37) + 1 - FIND(",",Y$37))))</f>
        <v>fadeOff=,0.6</v>
      </c>
      <c r="Z479" s="81" t="str">
        <f>IF($E479="",
( IF(scriv!AF441&lt;&gt;"", LEFT( scriv!AF441, FIND(",",scriv!AF441)-1) &amp; "=" &amp; $AH479 &amp; RIGHT( scriv!AF441, LEN(scriv!AF441) + 1 - FIND(",",scriv!AF441)),
  IF($Z$36&lt;&gt;"",LEFT( Z$36, FIND(",",Z$36)-1) &amp; "=" &amp; $AH479 &amp; RIGHT( Z$36, LEN(Z$36) + 1 - FIND(",",Z$36)),""))),
IF(scriv!O441&lt;&gt;"", LEFT( scriv!O441, FIND(",",scriv!O441)-1) &amp; "=" &amp; $AH479 &amp; RIGHT( scriv!O441, LEN(scriv!O441) + 1 - FIND(",",scriv!O441)),
LEFT( Z$37, FIND(",",Z$37)-1) &amp; "=" &amp; $AH479 &amp; RIGHT( Z$37, LEN(Z$37) + 1 - FIND(",",Z$37))))</f>
        <v>drawOpen=,1.2</v>
      </c>
      <c r="AA479" s="81" t="str">
        <f>IF($E479="",
( IF(scriv!AG441&lt;&gt;"", LEFT( scriv!AG441, FIND(",",scriv!AG441)-1) &amp; "=" &amp; $AH479 &amp; RIGHT( scriv!AG441, LEN(scriv!AG441) + 1 - FIND(",",scriv!AG441)),
  IF($AA$36&lt;&gt;"",LEFT( AA$36, FIND(",",AA$36)-1) &amp; "=" &amp; $AH479 &amp; RIGHT( AA$36, LEN(AA$36) + 1 - FIND(",",AA$36)),""))),
IF(scriv!P441&lt;&gt;"", LEFT( scriv!P441, FIND(",",scriv!P441)-1) &amp; "=" &amp; $AH479 &amp; RIGHT( scriv!P441, LEN(scriv!P441) + 1 - FIND(",",scriv!P441)),
LEFT( AA$37, FIND(",",AA$37)-1) &amp; "=" &amp; $AH479 &amp; RIGHT( AA$37, LEN(AA$37) + 1 - FIND(",",AA$37))))</f>
        <v>drawClose=,1.2</v>
      </c>
      <c r="AB479" s="167" t="str">
        <f t="shared" si="304"/>
        <v>noTitle</v>
      </c>
      <c r="AC479" s="167"/>
      <c r="AD479" s="45"/>
      <c r="AE479" s="168"/>
      <c r="AF479" s="169">
        <f>IF(D479="",scriv!B441,"")</f>
        <v>0</v>
      </c>
      <c r="AG479" s="170" t="str">
        <f t="shared" si="311"/>
        <v/>
      </c>
      <c r="AH479" s="169" t="str">
        <f t="shared" si="312"/>
        <v/>
      </c>
      <c r="AI479" s="169" t="str">
        <f t="shared" si="313"/>
        <v/>
      </c>
      <c r="AJ479" s="86">
        <f>ROUNDDOWN( (LEN(scriv!B441)+1) / 2, 0 )</f>
        <v>0</v>
      </c>
      <c r="AK479" s="82">
        <f t="shared" si="314"/>
        <v>0</v>
      </c>
      <c r="AL479" s="82" t="str">
        <f t="shared" si="315"/>
        <v>-</v>
      </c>
      <c r="AM479" s="82" t="str">
        <f t="shared" si="316"/>
        <v>-</v>
      </c>
      <c r="AN479" s="82" t="str">
        <f t="shared" si="317"/>
        <v>-</v>
      </c>
      <c r="AO479" s="82" t="str">
        <f t="shared" si="318"/>
        <v>-</v>
      </c>
      <c r="AP479" s="82" t="str">
        <f t="shared" si="319"/>
        <v>-</v>
      </c>
      <c r="AQ479" s="82" t="str">
        <f t="shared" si="320"/>
        <v>-</v>
      </c>
      <c r="AR479" s="82" t="str">
        <f t="shared" si="321"/>
        <v>-</v>
      </c>
      <c r="AT479" s="82">
        <f t="shared" si="322"/>
        <v>10</v>
      </c>
      <c r="AU479" s="82" t="str">
        <f ca="1">IF(    MAX(OFFSET(AL479,0,0,MATCH("-",AL479:AL$638,0))) = 0,"",
IFERROR(MAX(OFFSET(AL479,0,0,MATCH("-",AL479:AL$638,0))),""))</f>
        <v/>
      </c>
      <c r="AV479" s="82" t="str">
        <f ca="1">IF(    MAX(OFFSET(AM479,0,0,MATCH("-",AM479:AM$638,0))) = 0,"",
IFERROR(MAX(OFFSET(AM479,0,0,MATCH("-",AM479:AM$638,0))),""))</f>
        <v/>
      </c>
      <c r="AW479" s="82" t="str">
        <f ca="1">IF(    MAX(OFFSET(AN479,0,0,MATCH("-",AN479:AN$638,0))) = 0,"",
IFERROR(MAX(OFFSET(AN479,0,0,MATCH("-",AN479:AN$638,0))),""))</f>
        <v/>
      </c>
      <c r="AX479" s="82" t="str">
        <f ca="1">IF(    MAX(OFFSET(AO479,0,0,MATCH("-",AO479:AO$638,0))) = 0,"",
IFERROR(MAX(OFFSET(AO479,0,0,MATCH("-",AO479:AO$638,0))),""))</f>
        <v/>
      </c>
      <c r="AY479" s="82" t="str">
        <f ca="1">IF(    MAX(OFFSET(AP479,0,0,MATCH("-",AP479:AP$638,0))) = 0,"",
IFERROR(MAX(OFFSET(AP479,0,0,MATCH("-",AP479:AP$638,0))),""))</f>
        <v/>
      </c>
      <c r="AZ479" s="82" t="str">
        <f ca="1">IF(    MAX(OFFSET(AQ479,0,0,MATCH("-",AQ479:AQ$638,0))) = 0,"",
IFERROR(MAX(OFFSET(AQ479,0,0,MATCH("-",AQ479:AQ$638,0))),""))</f>
        <v/>
      </c>
      <c r="BA479" s="82" t="str">
        <f ca="1">IF(    MAX(OFFSET(AR479,0,0,MATCH("-",AR479:AR$638,0))) = 0,"",
IFERROR(MAX(OFFSET(AR479,0,0,MATCH("-",AR479:AR$638,0))),""))</f>
        <v/>
      </c>
      <c r="BB479" s="112">
        <f t="shared" ca="1" si="323"/>
        <v>-198</v>
      </c>
      <c r="BC479" s="111" t="str">
        <f t="shared" ca="1" si="324"/>
        <v>Radius</v>
      </c>
      <c r="BD479" s="112">
        <f t="shared" ca="1" si="325"/>
        <v>0</v>
      </c>
      <c r="BE479" s="111">
        <f t="shared" ca="1" si="326"/>
        <v>200</v>
      </c>
      <c r="BF479" s="113" t="e">
        <f t="shared" ca="1" si="327"/>
        <v>#VALUE!</v>
      </c>
      <c r="BG479" s="113" t="e">
        <f t="shared" ca="1" si="328"/>
        <v>#VALUE!</v>
      </c>
      <c r="BH479" s="112">
        <f t="shared" ca="1" si="329"/>
        <v>2000</v>
      </c>
      <c r="BI479" s="112">
        <f t="shared" ca="1" si="330"/>
        <v>200</v>
      </c>
      <c r="BJ479" s="157"/>
      <c r="BK479" s="157"/>
      <c r="BL479" s="158" t="str">
        <f>scriv!AI441</f>
        <v/>
      </c>
      <c r="BM479" s="157"/>
      <c r="BN479" s="157" t="str">
        <f t="shared" si="331"/>
        <v>node</v>
      </c>
      <c r="BO479" s="157"/>
      <c r="BP479" s="159">
        <f t="shared" ca="1" si="332"/>
        <v>0</v>
      </c>
      <c r="BQ479" s="159">
        <f t="shared" ca="1" si="333"/>
        <v>0</v>
      </c>
      <c r="BR479" s="159">
        <f t="shared" si="334"/>
        <v>1</v>
      </c>
      <c r="BS479" s="159" t="str">
        <f t="shared" si="335"/>
        <v>symbol</v>
      </c>
      <c r="BT479" s="157" t="str">
        <f ca="1">IF(scriv!V441&lt;&gt;"",scriv!V441,
IF(E479="",IFERROR(VLOOKUP(BL479,$AH$40:$BT$638,39,FALSE),$BT$36),
$BT$37))</f>
        <v>NodeSquare</v>
      </c>
      <c r="BU479" s="166">
        <f t="shared" ca="1" si="336"/>
        <v>2000</v>
      </c>
      <c r="BV479" s="166">
        <f t="shared" ca="1" si="337"/>
        <v>200</v>
      </c>
      <c r="BW479" s="166">
        <f t="shared" ca="1" si="338"/>
        <v>0</v>
      </c>
      <c r="BX479" s="166">
        <f t="shared" ca="1" si="339"/>
        <v>0</v>
      </c>
      <c r="BY479" s="180" t="str">
        <f t="shared" si="340"/>
        <v/>
      </c>
      <c r="BZ479" s="180" t="str">
        <f t="shared" si="341"/>
        <v/>
      </c>
      <c r="CA479" s="81" t="str">
        <f>IF(scriv!E441&lt;&gt;"",scriv!E441,"")</f>
        <v/>
      </c>
      <c r="CB479" s="82">
        <f t="shared" si="306"/>
        <v>0</v>
      </c>
      <c r="CC479" s="82">
        <f t="shared" si="342"/>
        <v>0</v>
      </c>
      <c r="CD479" s="82" t="str">
        <f t="shared" si="343"/>
        <v>-</v>
      </c>
      <c r="CE479" s="82" t="str">
        <f t="shared" si="344"/>
        <v>-</v>
      </c>
      <c r="CF479" s="82" t="str">
        <f t="shared" si="345"/>
        <v>-</v>
      </c>
      <c r="CG479" s="82" t="str">
        <f t="shared" si="346"/>
        <v>-</v>
      </c>
      <c r="CH479" s="82" t="str">
        <f t="shared" si="347"/>
        <v>-</v>
      </c>
      <c r="CI479" s="82" t="str">
        <f t="shared" si="348"/>
        <v>-</v>
      </c>
      <c r="CJ479" s="82" t="str">
        <f t="shared" si="349"/>
        <v>-</v>
      </c>
      <c r="CK479" s="82" t="str">
        <f t="shared" si="350"/>
        <v>-</v>
      </c>
    </row>
    <row r="480" spans="1:89" s="82" customFormat="1" ht="18" customHeight="1">
      <c r="A480" s="81" t="str">
        <f>scriv!AH442</f>
        <v/>
      </c>
      <c r="B480" s="81" t="str">
        <f>IF(scriv!D442&lt;&gt;"",scriv!D442,"")</f>
        <v/>
      </c>
      <c r="C480" s="81" t="str">
        <f>IF( scriv!AL442&lt;&gt;"", IF(D480&lt;&gt;"","connection ","")&amp;scriv!AL442,IF(D480&lt;&gt;"","connection",""))</f>
        <v/>
      </c>
      <c r="D480" s="82" t="str">
        <f>scriv!AJ442</f>
        <v/>
      </c>
      <c r="E480" s="82" t="str">
        <f>scriv!AK442</f>
        <v/>
      </c>
      <c r="F480" s="156">
        <f>ROW()</f>
        <v>480</v>
      </c>
      <c r="I480" s="81" t="str">
        <f>IF(scriv!AA442&lt;&gt;"",scriv!AA442,J480)</f>
        <v/>
      </c>
      <c r="J480" s="81" t="str">
        <f>IF(scriv!AB442&lt;&gt;"",scriv!AB442,"")</f>
        <v/>
      </c>
      <c r="K480" s="82" t="str">
        <f t="shared" si="307"/>
        <v>none</v>
      </c>
      <c r="L480" s="82" t="str">
        <f t="shared" si="308"/>
        <v>+++&amp;speakTT=</v>
      </c>
      <c r="M480" s="82" t="str">
        <f t="shared" si="305"/>
        <v>OpenClose</v>
      </c>
      <c r="N480" s="82" t="str">
        <f t="shared" si="309"/>
        <v/>
      </c>
      <c r="O480" s="119" t="str">
        <f t="shared" si="310"/>
        <v/>
      </c>
      <c r="P480" s="81" t="str">
        <f>IF(scriv!I442&lt;&gt;"",scriv!I442,"")</f>
        <v/>
      </c>
      <c r="Q480" s="81" t="str">
        <f>IF(scriv!J442&lt;&gt;"",scriv!J442,"")</f>
        <v/>
      </c>
      <c r="R480" s="81">
        <f>IF(scriv!K442&lt;&gt;"",scriv!K442,
IF(I480&lt;&gt;"",1,$R$36))</f>
        <v>0</v>
      </c>
      <c r="S480" s="81" t="str">
        <f>IF(scriv!L442&lt;&gt;"",scriv!L442,
IF(scriv!AB442&lt;&gt;"",$S$36,"none"))</f>
        <v>none</v>
      </c>
      <c r="T480" s="81" t="str">
        <f>IF(scriv!Q442&lt;&gt;"",scriv!Q442,"")</f>
        <v/>
      </c>
      <c r="U480" s="81" t="str">
        <f>IF(scriv!R442&lt;&gt;"",scriv!R442,"")</f>
        <v/>
      </c>
      <c r="V480" s="81" t="str">
        <f>IF(scriv!S442&lt;&gt;"",scriv!S442,"")</f>
        <v/>
      </c>
      <c r="W480" s="81" t="str">
        <f>IF(scriv!T442&lt;&gt;"",scriv!T442,"")</f>
        <v/>
      </c>
      <c r="X480" s="81" t="str">
        <f>IF($E480="",
( IF(scriv!AD442&lt;&gt;"", LEFT( scriv!AD442, FIND(",",scriv!AD442)-1) &amp; "=" &amp; $AH480 &amp; RIGHT( scriv!AD442, LEN(scriv!AD442) + 1 - FIND(",",scriv!AD442)),
  IF($X$36&lt;&gt;"",LEFT( X$36, FIND(",",X$36)-1) &amp; "=" &amp; $AH480 &amp; RIGHT( X$36, LEN(X$36) + 1 - FIND(",",X$36)),""))),
IF(scriv!M442&lt;&gt;"", LEFT( scriv!M442, FIND(",",scriv!M442)-1) &amp; "=" &amp; $AH480 &amp; RIGHT( scriv!M442, LEN(scriv!M442) + 1 - FIND(",",scriv!M442)),
LEFT( X$37, FIND(",",X$37)-1) &amp; "=" &amp; $AH480 &amp; RIGHT( X$37, LEN(X$37) + 1 - FIND(",",X$37))))</f>
        <v>fadeOn=,0.6</v>
      </c>
      <c r="Y480" s="81" t="str">
        <f>IF($E480="",
( IF(scriv!AE442&lt;&gt;"", LEFT( scriv!AE442, FIND(",",scriv!AE442)-1) &amp; "=" &amp; $AH480 &amp; RIGHT( scriv!AE442, LEN(scriv!AE442) + 1 - FIND(",",scriv!AE442)),
  IF($Y$36&lt;&gt;"",LEFT( Y$36, FIND(",",Y$36)-1) &amp; "=" &amp; $AH480 &amp; RIGHT( Y$36, LEN(Y$36) + 1 - FIND(",",Y$36)),""))),
IF(scriv!N442&lt;&gt;"", LEFT( scriv!N442, FIND(",",scriv!N442)-1) &amp; "=" &amp; $AH480 &amp; RIGHT( scriv!N442, LEN(scriv!N442) + 1 - FIND(",",scriv!N442)),
LEFT( Y$37, FIND(",",Y$37)-1) &amp; "=" &amp; $AH480 &amp; RIGHT( Y$37, LEN(Y$37) + 1 - FIND(",",Y$37))))</f>
        <v>fadeOff=,0.6</v>
      </c>
      <c r="Z480" s="81" t="str">
        <f>IF($E480="",
( IF(scriv!AF442&lt;&gt;"", LEFT( scriv!AF442, FIND(",",scriv!AF442)-1) &amp; "=" &amp; $AH480 &amp; RIGHT( scriv!AF442, LEN(scriv!AF442) + 1 - FIND(",",scriv!AF442)),
  IF($Z$36&lt;&gt;"",LEFT( Z$36, FIND(",",Z$36)-1) &amp; "=" &amp; $AH480 &amp; RIGHT( Z$36, LEN(Z$36) + 1 - FIND(",",Z$36)),""))),
IF(scriv!O442&lt;&gt;"", LEFT( scriv!O442, FIND(",",scriv!O442)-1) &amp; "=" &amp; $AH480 &amp; RIGHT( scriv!O442, LEN(scriv!O442) + 1 - FIND(",",scriv!O442)),
LEFT( Z$37, FIND(",",Z$37)-1) &amp; "=" &amp; $AH480 &amp; RIGHT( Z$37, LEN(Z$37) + 1 - FIND(",",Z$37))))</f>
        <v>drawOpen=,1.2</v>
      </c>
      <c r="AA480" s="81" t="str">
        <f>IF($E480="",
( IF(scriv!AG442&lt;&gt;"", LEFT( scriv!AG442, FIND(",",scriv!AG442)-1) &amp; "=" &amp; $AH480 &amp; RIGHT( scriv!AG442, LEN(scriv!AG442) + 1 - FIND(",",scriv!AG442)),
  IF($AA$36&lt;&gt;"",LEFT( AA$36, FIND(",",AA$36)-1) &amp; "=" &amp; $AH480 &amp; RIGHT( AA$36, LEN(AA$36) + 1 - FIND(",",AA$36)),""))),
IF(scriv!P442&lt;&gt;"", LEFT( scriv!P442, FIND(",",scriv!P442)-1) &amp; "=" &amp; $AH480 &amp; RIGHT( scriv!P442, LEN(scriv!P442) + 1 - FIND(",",scriv!P442)),
LEFT( AA$37, FIND(",",AA$37)-1) &amp; "=" &amp; $AH480 &amp; RIGHT( AA$37, LEN(AA$37) + 1 - FIND(",",AA$37))))</f>
        <v>drawClose=,1.2</v>
      </c>
      <c r="AB480" s="167" t="str">
        <f t="shared" si="304"/>
        <v>noTitle</v>
      </c>
      <c r="AC480" s="167"/>
      <c r="AD480" s="45"/>
      <c r="AE480" s="168"/>
      <c r="AF480" s="169">
        <f>IF(D480="",scriv!B442,"")</f>
        <v>0</v>
      </c>
      <c r="AG480" s="170" t="str">
        <f t="shared" si="311"/>
        <v/>
      </c>
      <c r="AH480" s="169" t="str">
        <f t="shared" si="312"/>
        <v/>
      </c>
      <c r="AI480" s="169" t="str">
        <f t="shared" si="313"/>
        <v/>
      </c>
      <c r="AJ480" s="86">
        <f>ROUNDDOWN( (LEN(scriv!B442)+1) / 2, 0 )</f>
        <v>0</v>
      </c>
      <c r="AK480" s="82">
        <f t="shared" si="314"/>
        <v>0</v>
      </c>
      <c r="AL480" s="82" t="str">
        <f t="shared" si="315"/>
        <v>-</v>
      </c>
      <c r="AM480" s="82" t="str">
        <f t="shared" si="316"/>
        <v>-</v>
      </c>
      <c r="AN480" s="82" t="str">
        <f t="shared" si="317"/>
        <v>-</v>
      </c>
      <c r="AO480" s="82" t="str">
        <f t="shared" si="318"/>
        <v>-</v>
      </c>
      <c r="AP480" s="82" t="str">
        <f t="shared" si="319"/>
        <v>-</v>
      </c>
      <c r="AQ480" s="82" t="str">
        <f t="shared" si="320"/>
        <v>-</v>
      </c>
      <c r="AR480" s="82" t="str">
        <f t="shared" si="321"/>
        <v>-</v>
      </c>
      <c r="AT480" s="82">
        <f t="shared" si="322"/>
        <v>10</v>
      </c>
      <c r="AU480" s="82" t="str">
        <f ca="1">IF(    MAX(OFFSET(AL480,0,0,MATCH("-",AL480:AL$638,0))) = 0,"",
IFERROR(MAX(OFFSET(AL480,0,0,MATCH("-",AL480:AL$638,0))),""))</f>
        <v/>
      </c>
      <c r="AV480" s="82" t="str">
        <f ca="1">IF(    MAX(OFFSET(AM480,0,0,MATCH("-",AM480:AM$638,0))) = 0,"",
IFERROR(MAX(OFFSET(AM480,0,0,MATCH("-",AM480:AM$638,0))),""))</f>
        <v/>
      </c>
      <c r="AW480" s="82" t="str">
        <f ca="1">IF(    MAX(OFFSET(AN480,0,0,MATCH("-",AN480:AN$638,0))) = 0,"",
IFERROR(MAX(OFFSET(AN480,0,0,MATCH("-",AN480:AN$638,0))),""))</f>
        <v/>
      </c>
      <c r="AX480" s="82" t="str">
        <f ca="1">IF(    MAX(OFFSET(AO480,0,0,MATCH("-",AO480:AO$638,0))) = 0,"",
IFERROR(MAX(OFFSET(AO480,0,0,MATCH("-",AO480:AO$638,0))),""))</f>
        <v/>
      </c>
      <c r="AY480" s="82" t="str">
        <f ca="1">IF(    MAX(OFFSET(AP480,0,0,MATCH("-",AP480:AP$638,0))) = 0,"",
IFERROR(MAX(OFFSET(AP480,0,0,MATCH("-",AP480:AP$638,0))),""))</f>
        <v/>
      </c>
      <c r="AZ480" s="82" t="str">
        <f ca="1">IF(    MAX(OFFSET(AQ480,0,0,MATCH("-",AQ480:AQ$638,0))) = 0,"",
IFERROR(MAX(OFFSET(AQ480,0,0,MATCH("-",AQ480:AQ$638,0))),""))</f>
        <v/>
      </c>
      <c r="BA480" s="82" t="str">
        <f ca="1">IF(    MAX(OFFSET(AR480,0,0,MATCH("-",AR480:AR$638,0))) = 0,"",
IFERROR(MAX(OFFSET(AR480,0,0,MATCH("-",AR480:AR$638,0))),""))</f>
        <v/>
      </c>
      <c r="BB480" s="112">
        <f t="shared" ca="1" si="323"/>
        <v>-198</v>
      </c>
      <c r="BC480" s="111" t="str">
        <f t="shared" ca="1" si="324"/>
        <v>Radius</v>
      </c>
      <c r="BD480" s="112">
        <f t="shared" ca="1" si="325"/>
        <v>0</v>
      </c>
      <c r="BE480" s="111">
        <f t="shared" ca="1" si="326"/>
        <v>200</v>
      </c>
      <c r="BF480" s="113" t="e">
        <f t="shared" ca="1" si="327"/>
        <v>#VALUE!</v>
      </c>
      <c r="BG480" s="113" t="e">
        <f t="shared" ca="1" si="328"/>
        <v>#VALUE!</v>
      </c>
      <c r="BH480" s="112">
        <f t="shared" ca="1" si="329"/>
        <v>2000</v>
      </c>
      <c r="BI480" s="112">
        <f t="shared" ca="1" si="330"/>
        <v>200</v>
      </c>
      <c r="BJ480" s="157"/>
      <c r="BK480" s="157"/>
      <c r="BL480" s="158" t="str">
        <f>scriv!AI442</f>
        <v/>
      </c>
      <c r="BM480" s="157"/>
      <c r="BN480" s="157" t="str">
        <f t="shared" si="331"/>
        <v>node</v>
      </c>
      <c r="BO480" s="157"/>
      <c r="BP480" s="159">
        <f t="shared" ca="1" si="332"/>
        <v>0</v>
      </c>
      <c r="BQ480" s="159">
        <f t="shared" ca="1" si="333"/>
        <v>0</v>
      </c>
      <c r="BR480" s="159">
        <f t="shared" si="334"/>
        <v>1</v>
      </c>
      <c r="BS480" s="159" t="str">
        <f t="shared" si="335"/>
        <v>symbol</v>
      </c>
      <c r="BT480" s="157" t="str">
        <f ca="1">IF(scriv!V442&lt;&gt;"",scriv!V442,
IF(E480="",IFERROR(VLOOKUP(BL480,$AH$40:$BT$638,39,FALSE),$BT$36),
$BT$37))</f>
        <v>NodeSquare</v>
      </c>
      <c r="BU480" s="166">
        <f t="shared" ca="1" si="336"/>
        <v>2000</v>
      </c>
      <c r="BV480" s="166">
        <f t="shared" ca="1" si="337"/>
        <v>200</v>
      </c>
      <c r="BW480" s="166">
        <f t="shared" ca="1" si="338"/>
        <v>0</v>
      </c>
      <c r="BX480" s="166">
        <f t="shared" ca="1" si="339"/>
        <v>0</v>
      </c>
      <c r="BY480" s="180" t="str">
        <f t="shared" si="340"/>
        <v/>
      </c>
      <c r="BZ480" s="180" t="str">
        <f t="shared" si="341"/>
        <v/>
      </c>
      <c r="CA480" s="81" t="str">
        <f>IF(scriv!E442&lt;&gt;"",scriv!E442,"")</f>
        <v/>
      </c>
      <c r="CB480" s="82">
        <f t="shared" si="306"/>
        <v>0</v>
      </c>
      <c r="CC480" s="82">
        <f t="shared" si="342"/>
        <v>0</v>
      </c>
      <c r="CD480" s="82" t="str">
        <f t="shared" si="343"/>
        <v>-</v>
      </c>
      <c r="CE480" s="82" t="str">
        <f t="shared" si="344"/>
        <v>-</v>
      </c>
      <c r="CF480" s="82" t="str">
        <f t="shared" si="345"/>
        <v>-</v>
      </c>
      <c r="CG480" s="82" t="str">
        <f t="shared" si="346"/>
        <v>-</v>
      </c>
      <c r="CH480" s="82" t="str">
        <f t="shared" si="347"/>
        <v>-</v>
      </c>
      <c r="CI480" s="82" t="str">
        <f t="shared" si="348"/>
        <v>-</v>
      </c>
      <c r="CJ480" s="82" t="str">
        <f t="shared" si="349"/>
        <v>-</v>
      </c>
      <c r="CK480" s="82" t="str">
        <f t="shared" si="350"/>
        <v>-</v>
      </c>
    </row>
    <row r="481" spans="1:89" s="82" customFormat="1" ht="18" customHeight="1">
      <c r="A481" s="81" t="str">
        <f>scriv!AH443</f>
        <v/>
      </c>
      <c r="B481" s="81" t="str">
        <f>IF(scriv!D443&lt;&gt;"",scriv!D443,"")</f>
        <v/>
      </c>
      <c r="C481" s="81" t="str">
        <f>IF( scriv!AL443&lt;&gt;"", IF(D481&lt;&gt;"","connection ","")&amp;scriv!AL443,IF(D481&lt;&gt;"","connection",""))</f>
        <v/>
      </c>
      <c r="D481" s="82" t="str">
        <f>scriv!AJ443</f>
        <v/>
      </c>
      <c r="E481" s="82" t="str">
        <f>scriv!AK443</f>
        <v/>
      </c>
      <c r="F481" s="156">
        <f>ROW()</f>
        <v>481</v>
      </c>
      <c r="I481" s="81" t="str">
        <f>IF(scriv!AA443&lt;&gt;"",scriv!AA443,J481)</f>
        <v/>
      </c>
      <c r="J481" s="81" t="str">
        <f>IF(scriv!AB443&lt;&gt;"",scriv!AB443,"")</f>
        <v/>
      </c>
      <c r="K481" s="82" t="str">
        <f t="shared" si="307"/>
        <v>none</v>
      </c>
      <c r="L481" s="82" t="str">
        <f t="shared" si="308"/>
        <v>+++&amp;speakTT=</v>
      </c>
      <c r="M481" s="82" t="str">
        <f t="shared" si="305"/>
        <v>OpenClose</v>
      </c>
      <c r="N481" s="82" t="str">
        <f t="shared" si="309"/>
        <v/>
      </c>
      <c r="O481" s="119" t="str">
        <f t="shared" si="310"/>
        <v/>
      </c>
      <c r="P481" s="81" t="str">
        <f>IF(scriv!I443&lt;&gt;"",scriv!I443,"")</f>
        <v/>
      </c>
      <c r="Q481" s="81" t="str">
        <f>IF(scriv!J443&lt;&gt;"",scriv!J443,"")</f>
        <v/>
      </c>
      <c r="R481" s="81">
        <f>IF(scriv!K443&lt;&gt;"",scriv!K443,
IF(I481&lt;&gt;"",1,$R$36))</f>
        <v>0</v>
      </c>
      <c r="S481" s="81" t="str">
        <f>IF(scriv!L443&lt;&gt;"",scriv!L443,
IF(scriv!AB443&lt;&gt;"",$S$36,"none"))</f>
        <v>none</v>
      </c>
      <c r="T481" s="81" t="str">
        <f>IF(scriv!Q443&lt;&gt;"",scriv!Q443,"")</f>
        <v/>
      </c>
      <c r="U481" s="81" t="str">
        <f>IF(scriv!R443&lt;&gt;"",scriv!R443,"")</f>
        <v/>
      </c>
      <c r="V481" s="81" t="str">
        <f>IF(scriv!S443&lt;&gt;"",scriv!S443,"")</f>
        <v/>
      </c>
      <c r="W481" s="81" t="str">
        <f>IF(scriv!T443&lt;&gt;"",scriv!T443,"")</f>
        <v/>
      </c>
      <c r="X481" s="81" t="str">
        <f>IF($E481="",
( IF(scriv!AD443&lt;&gt;"", LEFT( scriv!AD443, FIND(",",scriv!AD443)-1) &amp; "=" &amp; $AH481 &amp; RIGHT( scriv!AD443, LEN(scriv!AD443) + 1 - FIND(",",scriv!AD443)),
  IF($X$36&lt;&gt;"",LEFT( X$36, FIND(",",X$36)-1) &amp; "=" &amp; $AH481 &amp; RIGHT( X$36, LEN(X$36) + 1 - FIND(",",X$36)),""))),
IF(scriv!M443&lt;&gt;"", LEFT( scriv!M443, FIND(",",scriv!M443)-1) &amp; "=" &amp; $AH481 &amp; RIGHT( scriv!M443, LEN(scriv!M443) + 1 - FIND(",",scriv!M443)),
LEFT( X$37, FIND(",",X$37)-1) &amp; "=" &amp; $AH481 &amp; RIGHT( X$37, LEN(X$37) + 1 - FIND(",",X$37))))</f>
        <v>fadeOn=,0.6</v>
      </c>
      <c r="Y481" s="81" t="str">
        <f>IF($E481="",
( IF(scriv!AE443&lt;&gt;"", LEFT( scriv!AE443, FIND(",",scriv!AE443)-1) &amp; "=" &amp; $AH481 &amp; RIGHT( scriv!AE443, LEN(scriv!AE443) + 1 - FIND(",",scriv!AE443)),
  IF($Y$36&lt;&gt;"",LEFT( Y$36, FIND(",",Y$36)-1) &amp; "=" &amp; $AH481 &amp; RIGHT( Y$36, LEN(Y$36) + 1 - FIND(",",Y$36)),""))),
IF(scriv!N443&lt;&gt;"", LEFT( scriv!N443, FIND(",",scriv!N443)-1) &amp; "=" &amp; $AH481 &amp; RIGHT( scriv!N443, LEN(scriv!N443) + 1 - FIND(",",scriv!N443)),
LEFT( Y$37, FIND(",",Y$37)-1) &amp; "=" &amp; $AH481 &amp; RIGHT( Y$37, LEN(Y$37) + 1 - FIND(",",Y$37))))</f>
        <v>fadeOff=,0.6</v>
      </c>
      <c r="Z481" s="81" t="str">
        <f>IF($E481="",
( IF(scriv!AF443&lt;&gt;"", LEFT( scriv!AF443, FIND(",",scriv!AF443)-1) &amp; "=" &amp; $AH481 &amp; RIGHT( scriv!AF443, LEN(scriv!AF443) + 1 - FIND(",",scriv!AF443)),
  IF($Z$36&lt;&gt;"",LEFT( Z$36, FIND(",",Z$36)-1) &amp; "=" &amp; $AH481 &amp; RIGHT( Z$36, LEN(Z$36) + 1 - FIND(",",Z$36)),""))),
IF(scriv!O443&lt;&gt;"", LEFT( scriv!O443, FIND(",",scriv!O443)-1) &amp; "=" &amp; $AH481 &amp; RIGHT( scriv!O443, LEN(scriv!O443) + 1 - FIND(",",scriv!O443)),
LEFT( Z$37, FIND(",",Z$37)-1) &amp; "=" &amp; $AH481 &amp; RIGHT( Z$37, LEN(Z$37) + 1 - FIND(",",Z$37))))</f>
        <v>drawOpen=,1.2</v>
      </c>
      <c r="AA481" s="81" t="str">
        <f>IF($E481="",
( IF(scriv!AG443&lt;&gt;"", LEFT( scriv!AG443, FIND(",",scriv!AG443)-1) &amp; "=" &amp; $AH481 &amp; RIGHT( scriv!AG443, LEN(scriv!AG443) + 1 - FIND(",",scriv!AG443)),
  IF($AA$36&lt;&gt;"",LEFT( AA$36, FIND(",",AA$36)-1) &amp; "=" &amp; $AH481 &amp; RIGHT( AA$36, LEN(AA$36) + 1 - FIND(",",AA$36)),""))),
IF(scriv!P443&lt;&gt;"", LEFT( scriv!P443, FIND(",",scriv!P443)-1) &amp; "=" &amp; $AH481 &amp; RIGHT( scriv!P443, LEN(scriv!P443) + 1 - FIND(",",scriv!P443)),
LEFT( AA$37, FIND(",",AA$37)-1) &amp; "=" &amp; $AH481 &amp; RIGHT( AA$37, LEN(AA$37) + 1 - FIND(",",AA$37))))</f>
        <v>drawClose=,1.2</v>
      </c>
      <c r="AB481" s="167" t="str">
        <f t="shared" si="304"/>
        <v>noTitle</v>
      </c>
      <c r="AC481" s="167"/>
      <c r="AD481" s="45"/>
      <c r="AE481" s="168"/>
      <c r="AF481" s="169">
        <f>IF(D481="",scriv!B443,"")</f>
        <v>0</v>
      </c>
      <c r="AG481" s="170" t="str">
        <f t="shared" si="311"/>
        <v/>
      </c>
      <c r="AH481" s="169" t="str">
        <f t="shared" si="312"/>
        <v/>
      </c>
      <c r="AI481" s="169" t="str">
        <f t="shared" si="313"/>
        <v/>
      </c>
      <c r="AJ481" s="86">
        <f>ROUNDDOWN( (LEN(scriv!B443)+1) / 2, 0 )</f>
        <v>0</v>
      </c>
      <c r="AK481" s="82">
        <f t="shared" si="314"/>
        <v>0</v>
      </c>
      <c r="AL481" s="82" t="str">
        <f t="shared" si="315"/>
        <v>-</v>
      </c>
      <c r="AM481" s="82" t="str">
        <f t="shared" si="316"/>
        <v>-</v>
      </c>
      <c r="AN481" s="82" t="str">
        <f t="shared" si="317"/>
        <v>-</v>
      </c>
      <c r="AO481" s="82" t="str">
        <f t="shared" si="318"/>
        <v>-</v>
      </c>
      <c r="AP481" s="82" t="str">
        <f t="shared" si="319"/>
        <v>-</v>
      </c>
      <c r="AQ481" s="82" t="str">
        <f t="shared" si="320"/>
        <v>-</v>
      </c>
      <c r="AR481" s="82" t="str">
        <f t="shared" si="321"/>
        <v>-</v>
      </c>
      <c r="AT481" s="82">
        <f t="shared" si="322"/>
        <v>10</v>
      </c>
      <c r="AU481" s="82" t="str">
        <f ca="1">IF(    MAX(OFFSET(AL481,0,0,MATCH("-",AL481:AL$638,0))) = 0,"",
IFERROR(MAX(OFFSET(AL481,0,0,MATCH("-",AL481:AL$638,0))),""))</f>
        <v/>
      </c>
      <c r="AV481" s="82" t="str">
        <f ca="1">IF(    MAX(OFFSET(AM481,0,0,MATCH("-",AM481:AM$638,0))) = 0,"",
IFERROR(MAX(OFFSET(AM481,0,0,MATCH("-",AM481:AM$638,0))),""))</f>
        <v/>
      </c>
      <c r="AW481" s="82" t="str">
        <f ca="1">IF(    MAX(OFFSET(AN481,0,0,MATCH("-",AN481:AN$638,0))) = 0,"",
IFERROR(MAX(OFFSET(AN481,0,0,MATCH("-",AN481:AN$638,0))),""))</f>
        <v/>
      </c>
      <c r="AX481" s="82" t="str">
        <f ca="1">IF(    MAX(OFFSET(AO481,0,0,MATCH("-",AO481:AO$638,0))) = 0,"",
IFERROR(MAX(OFFSET(AO481,0,0,MATCH("-",AO481:AO$638,0))),""))</f>
        <v/>
      </c>
      <c r="AY481" s="82" t="str">
        <f ca="1">IF(    MAX(OFFSET(AP481,0,0,MATCH("-",AP481:AP$638,0))) = 0,"",
IFERROR(MAX(OFFSET(AP481,0,0,MATCH("-",AP481:AP$638,0))),""))</f>
        <v/>
      </c>
      <c r="AZ481" s="82" t="str">
        <f ca="1">IF(    MAX(OFFSET(AQ481,0,0,MATCH("-",AQ481:AQ$638,0))) = 0,"",
IFERROR(MAX(OFFSET(AQ481,0,0,MATCH("-",AQ481:AQ$638,0))),""))</f>
        <v/>
      </c>
      <c r="BA481" s="82" t="str">
        <f ca="1">IF(    MAX(OFFSET(AR481,0,0,MATCH("-",AR481:AR$638,0))) = 0,"",
IFERROR(MAX(OFFSET(AR481,0,0,MATCH("-",AR481:AR$638,0))),""))</f>
        <v/>
      </c>
      <c r="BB481" s="112">
        <f t="shared" ca="1" si="323"/>
        <v>-198</v>
      </c>
      <c r="BC481" s="111" t="str">
        <f t="shared" ca="1" si="324"/>
        <v>Radius</v>
      </c>
      <c r="BD481" s="112">
        <f t="shared" ca="1" si="325"/>
        <v>0</v>
      </c>
      <c r="BE481" s="111">
        <f t="shared" ca="1" si="326"/>
        <v>200</v>
      </c>
      <c r="BF481" s="113" t="e">
        <f t="shared" ca="1" si="327"/>
        <v>#VALUE!</v>
      </c>
      <c r="BG481" s="113" t="e">
        <f t="shared" ca="1" si="328"/>
        <v>#VALUE!</v>
      </c>
      <c r="BH481" s="112">
        <f t="shared" ca="1" si="329"/>
        <v>2000</v>
      </c>
      <c r="BI481" s="112">
        <f t="shared" ca="1" si="330"/>
        <v>200</v>
      </c>
      <c r="BJ481" s="157"/>
      <c r="BK481" s="157"/>
      <c r="BL481" s="158" t="str">
        <f>scriv!AI443</f>
        <v/>
      </c>
      <c r="BM481" s="157"/>
      <c r="BN481" s="157" t="str">
        <f t="shared" si="331"/>
        <v>node</v>
      </c>
      <c r="BO481" s="157"/>
      <c r="BP481" s="159">
        <f t="shared" ca="1" si="332"/>
        <v>0</v>
      </c>
      <c r="BQ481" s="159">
        <f t="shared" ca="1" si="333"/>
        <v>0</v>
      </c>
      <c r="BR481" s="159">
        <f t="shared" si="334"/>
        <v>1</v>
      </c>
      <c r="BS481" s="159" t="str">
        <f t="shared" si="335"/>
        <v>symbol</v>
      </c>
      <c r="BT481" s="157" t="str">
        <f ca="1">IF(scriv!V443&lt;&gt;"",scriv!V443,
IF(E481="",IFERROR(VLOOKUP(BL481,$AH$40:$BT$638,39,FALSE),$BT$36),
$BT$37))</f>
        <v>NodeSquare</v>
      </c>
      <c r="BU481" s="166">
        <f t="shared" ca="1" si="336"/>
        <v>2000</v>
      </c>
      <c r="BV481" s="166">
        <f t="shared" ca="1" si="337"/>
        <v>200</v>
      </c>
      <c r="BW481" s="166">
        <f t="shared" ca="1" si="338"/>
        <v>0</v>
      </c>
      <c r="BX481" s="166">
        <f t="shared" ca="1" si="339"/>
        <v>0</v>
      </c>
      <c r="BY481" s="180" t="str">
        <f t="shared" si="340"/>
        <v/>
      </c>
      <c r="BZ481" s="180" t="str">
        <f t="shared" si="341"/>
        <v/>
      </c>
      <c r="CA481" s="81" t="str">
        <f>IF(scriv!E443&lt;&gt;"",scriv!E443,"")</f>
        <v/>
      </c>
      <c r="CB481" s="82">
        <f t="shared" si="306"/>
        <v>0</v>
      </c>
      <c r="CC481" s="82">
        <f t="shared" si="342"/>
        <v>0</v>
      </c>
      <c r="CD481" s="82" t="str">
        <f t="shared" si="343"/>
        <v>-</v>
      </c>
      <c r="CE481" s="82" t="str">
        <f t="shared" si="344"/>
        <v>-</v>
      </c>
      <c r="CF481" s="82" t="str">
        <f t="shared" si="345"/>
        <v>-</v>
      </c>
      <c r="CG481" s="82" t="str">
        <f t="shared" si="346"/>
        <v>-</v>
      </c>
      <c r="CH481" s="82" t="str">
        <f t="shared" si="347"/>
        <v>-</v>
      </c>
      <c r="CI481" s="82" t="str">
        <f t="shared" si="348"/>
        <v>-</v>
      </c>
      <c r="CJ481" s="82" t="str">
        <f t="shared" si="349"/>
        <v>-</v>
      </c>
      <c r="CK481" s="82" t="str">
        <f t="shared" si="350"/>
        <v>-</v>
      </c>
    </row>
    <row r="482" spans="1:89" s="82" customFormat="1" ht="18" customHeight="1">
      <c r="A482" s="81" t="str">
        <f>scriv!AH444</f>
        <v/>
      </c>
      <c r="B482" s="81" t="str">
        <f>IF(scriv!D444&lt;&gt;"",scriv!D444,"")</f>
        <v/>
      </c>
      <c r="C482" s="81" t="str">
        <f>IF( scriv!AL444&lt;&gt;"", IF(D482&lt;&gt;"","connection ","")&amp;scriv!AL444,IF(D482&lt;&gt;"","connection",""))</f>
        <v/>
      </c>
      <c r="D482" s="82" t="str">
        <f>scriv!AJ444</f>
        <v/>
      </c>
      <c r="E482" s="82" t="str">
        <f>scriv!AK444</f>
        <v/>
      </c>
      <c r="F482" s="156">
        <f>ROW()</f>
        <v>482</v>
      </c>
      <c r="I482" s="81" t="str">
        <f>IF(scriv!AA444&lt;&gt;"",scriv!AA444,J482)</f>
        <v/>
      </c>
      <c r="J482" s="81" t="str">
        <f>IF(scriv!AB444&lt;&gt;"",scriv!AB444,"")</f>
        <v/>
      </c>
      <c r="K482" s="82" t="str">
        <f t="shared" si="307"/>
        <v>none</v>
      </c>
      <c r="L482" s="82" t="str">
        <f t="shared" si="308"/>
        <v>+++&amp;speakTT=</v>
      </c>
      <c r="M482" s="82" t="str">
        <f t="shared" si="305"/>
        <v>OpenClose</v>
      </c>
      <c r="N482" s="82" t="str">
        <f t="shared" si="309"/>
        <v/>
      </c>
      <c r="O482" s="119" t="str">
        <f t="shared" si="310"/>
        <v/>
      </c>
      <c r="P482" s="81" t="str">
        <f>IF(scriv!I444&lt;&gt;"",scriv!I444,"")</f>
        <v/>
      </c>
      <c r="Q482" s="81" t="str">
        <f>IF(scriv!J444&lt;&gt;"",scriv!J444,"")</f>
        <v/>
      </c>
      <c r="R482" s="81">
        <f>IF(scriv!K444&lt;&gt;"",scriv!K444,
IF(I482&lt;&gt;"",1,$R$36))</f>
        <v>0</v>
      </c>
      <c r="S482" s="81" t="str">
        <f>IF(scriv!L444&lt;&gt;"",scriv!L444,
IF(scriv!AB444&lt;&gt;"",$S$36,"none"))</f>
        <v>none</v>
      </c>
      <c r="T482" s="81" t="str">
        <f>IF(scriv!Q444&lt;&gt;"",scriv!Q444,"")</f>
        <v/>
      </c>
      <c r="U482" s="81" t="str">
        <f>IF(scriv!R444&lt;&gt;"",scriv!R444,"")</f>
        <v/>
      </c>
      <c r="V482" s="81" t="str">
        <f>IF(scriv!S444&lt;&gt;"",scriv!S444,"")</f>
        <v/>
      </c>
      <c r="W482" s="81" t="str">
        <f>IF(scriv!T444&lt;&gt;"",scriv!T444,"")</f>
        <v/>
      </c>
      <c r="X482" s="81" t="str">
        <f>IF($E482="",
( IF(scriv!AD444&lt;&gt;"", LEFT( scriv!AD444, FIND(",",scriv!AD444)-1) &amp; "=" &amp; $AH482 &amp; RIGHT( scriv!AD444, LEN(scriv!AD444) + 1 - FIND(",",scriv!AD444)),
  IF($X$36&lt;&gt;"",LEFT( X$36, FIND(",",X$36)-1) &amp; "=" &amp; $AH482 &amp; RIGHT( X$36, LEN(X$36) + 1 - FIND(",",X$36)),""))),
IF(scriv!M444&lt;&gt;"", LEFT( scriv!M444, FIND(",",scriv!M444)-1) &amp; "=" &amp; $AH482 &amp; RIGHT( scriv!M444, LEN(scriv!M444) + 1 - FIND(",",scriv!M444)),
LEFT( X$37, FIND(",",X$37)-1) &amp; "=" &amp; $AH482 &amp; RIGHT( X$37, LEN(X$37) + 1 - FIND(",",X$37))))</f>
        <v>fadeOn=,0.6</v>
      </c>
      <c r="Y482" s="81" t="str">
        <f>IF($E482="",
( IF(scriv!AE444&lt;&gt;"", LEFT( scriv!AE444, FIND(",",scriv!AE444)-1) &amp; "=" &amp; $AH482 &amp; RIGHT( scriv!AE444, LEN(scriv!AE444) + 1 - FIND(",",scriv!AE444)),
  IF($Y$36&lt;&gt;"",LEFT( Y$36, FIND(",",Y$36)-1) &amp; "=" &amp; $AH482 &amp; RIGHT( Y$36, LEN(Y$36) + 1 - FIND(",",Y$36)),""))),
IF(scriv!N444&lt;&gt;"", LEFT( scriv!N444, FIND(",",scriv!N444)-1) &amp; "=" &amp; $AH482 &amp; RIGHT( scriv!N444, LEN(scriv!N444) + 1 - FIND(",",scriv!N444)),
LEFT( Y$37, FIND(",",Y$37)-1) &amp; "=" &amp; $AH482 &amp; RIGHT( Y$37, LEN(Y$37) + 1 - FIND(",",Y$37))))</f>
        <v>fadeOff=,0.6</v>
      </c>
      <c r="Z482" s="81" t="str">
        <f>IF($E482="",
( IF(scriv!AF444&lt;&gt;"", LEFT( scriv!AF444, FIND(",",scriv!AF444)-1) &amp; "=" &amp; $AH482 &amp; RIGHT( scriv!AF444, LEN(scriv!AF444) + 1 - FIND(",",scriv!AF444)),
  IF($Z$36&lt;&gt;"",LEFT( Z$36, FIND(",",Z$36)-1) &amp; "=" &amp; $AH482 &amp; RIGHT( Z$36, LEN(Z$36) + 1 - FIND(",",Z$36)),""))),
IF(scriv!O444&lt;&gt;"", LEFT( scriv!O444, FIND(",",scriv!O444)-1) &amp; "=" &amp; $AH482 &amp; RIGHT( scriv!O444, LEN(scriv!O444) + 1 - FIND(",",scriv!O444)),
LEFT( Z$37, FIND(",",Z$37)-1) &amp; "=" &amp; $AH482 &amp; RIGHT( Z$37, LEN(Z$37) + 1 - FIND(",",Z$37))))</f>
        <v>drawOpen=,1.2</v>
      </c>
      <c r="AA482" s="81" t="str">
        <f>IF($E482="",
( IF(scriv!AG444&lt;&gt;"", LEFT( scriv!AG444, FIND(",",scriv!AG444)-1) &amp; "=" &amp; $AH482 &amp; RIGHT( scriv!AG444, LEN(scriv!AG444) + 1 - FIND(",",scriv!AG444)),
  IF($AA$36&lt;&gt;"",LEFT( AA$36, FIND(",",AA$36)-1) &amp; "=" &amp; $AH482 &amp; RIGHT( AA$36, LEN(AA$36) + 1 - FIND(",",AA$36)),""))),
IF(scriv!P444&lt;&gt;"", LEFT( scriv!P444, FIND(",",scriv!P444)-1) &amp; "=" &amp; $AH482 &amp; RIGHT( scriv!P444, LEN(scriv!P444) + 1 - FIND(",",scriv!P444)),
LEFT( AA$37, FIND(",",AA$37)-1) &amp; "=" &amp; $AH482 &amp; RIGHT( AA$37, LEN(AA$37) + 1 - FIND(",",AA$37))))</f>
        <v>drawClose=,1.2</v>
      </c>
      <c r="AB482" s="167" t="str">
        <f t="shared" si="304"/>
        <v>noTitle</v>
      </c>
      <c r="AC482" s="167"/>
      <c r="AD482" s="45"/>
      <c r="AE482" s="168"/>
      <c r="AF482" s="169">
        <f>IF(D482="",scriv!B444,"")</f>
        <v>0</v>
      </c>
      <c r="AG482" s="170" t="str">
        <f t="shared" si="311"/>
        <v/>
      </c>
      <c r="AH482" s="169" t="str">
        <f t="shared" si="312"/>
        <v/>
      </c>
      <c r="AI482" s="169" t="str">
        <f t="shared" si="313"/>
        <v/>
      </c>
      <c r="AJ482" s="86">
        <f>ROUNDDOWN( (LEN(scriv!B444)+1) / 2, 0 )</f>
        <v>0</v>
      </c>
      <c r="AK482" s="82">
        <f t="shared" si="314"/>
        <v>0</v>
      </c>
      <c r="AL482" s="82" t="str">
        <f t="shared" si="315"/>
        <v>-</v>
      </c>
      <c r="AM482" s="82" t="str">
        <f t="shared" si="316"/>
        <v>-</v>
      </c>
      <c r="AN482" s="82" t="str">
        <f t="shared" si="317"/>
        <v>-</v>
      </c>
      <c r="AO482" s="82" t="str">
        <f t="shared" si="318"/>
        <v>-</v>
      </c>
      <c r="AP482" s="82" t="str">
        <f t="shared" si="319"/>
        <v>-</v>
      </c>
      <c r="AQ482" s="82" t="str">
        <f t="shared" si="320"/>
        <v>-</v>
      </c>
      <c r="AR482" s="82" t="str">
        <f t="shared" si="321"/>
        <v>-</v>
      </c>
      <c r="AT482" s="82">
        <f t="shared" si="322"/>
        <v>10</v>
      </c>
      <c r="AU482" s="82" t="str">
        <f ca="1">IF(    MAX(OFFSET(AL482,0,0,MATCH("-",AL482:AL$638,0))) = 0,"",
IFERROR(MAX(OFFSET(AL482,0,0,MATCH("-",AL482:AL$638,0))),""))</f>
        <v/>
      </c>
      <c r="AV482" s="82" t="str">
        <f ca="1">IF(    MAX(OFFSET(AM482,0,0,MATCH("-",AM482:AM$638,0))) = 0,"",
IFERROR(MAX(OFFSET(AM482,0,0,MATCH("-",AM482:AM$638,0))),""))</f>
        <v/>
      </c>
      <c r="AW482" s="82" t="str">
        <f ca="1">IF(    MAX(OFFSET(AN482,0,0,MATCH("-",AN482:AN$638,0))) = 0,"",
IFERROR(MAX(OFFSET(AN482,0,0,MATCH("-",AN482:AN$638,0))),""))</f>
        <v/>
      </c>
      <c r="AX482" s="82" t="str">
        <f ca="1">IF(    MAX(OFFSET(AO482,0,0,MATCH("-",AO482:AO$638,0))) = 0,"",
IFERROR(MAX(OFFSET(AO482,0,0,MATCH("-",AO482:AO$638,0))),""))</f>
        <v/>
      </c>
      <c r="AY482" s="82" t="str">
        <f ca="1">IF(    MAX(OFFSET(AP482,0,0,MATCH("-",AP482:AP$638,0))) = 0,"",
IFERROR(MAX(OFFSET(AP482,0,0,MATCH("-",AP482:AP$638,0))),""))</f>
        <v/>
      </c>
      <c r="AZ482" s="82" t="str">
        <f ca="1">IF(    MAX(OFFSET(AQ482,0,0,MATCH("-",AQ482:AQ$638,0))) = 0,"",
IFERROR(MAX(OFFSET(AQ482,0,0,MATCH("-",AQ482:AQ$638,0))),""))</f>
        <v/>
      </c>
      <c r="BA482" s="82" t="str">
        <f ca="1">IF(    MAX(OFFSET(AR482,0,0,MATCH("-",AR482:AR$638,0))) = 0,"",
IFERROR(MAX(OFFSET(AR482,0,0,MATCH("-",AR482:AR$638,0))),""))</f>
        <v/>
      </c>
      <c r="BB482" s="112">
        <f t="shared" ca="1" si="323"/>
        <v>-198</v>
      </c>
      <c r="BC482" s="111" t="str">
        <f t="shared" ca="1" si="324"/>
        <v>Radius</v>
      </c>
      <c r="BD482" s="112">
        <f t="shared" ca="1" si="325"/>
        <v>0</v>
      </c>
      <c r="BE482" s="111">
        <f t="shared" ca="1" si="326"/>
        <v>200</v>
      </c>
      <c r="BF482" s="113" t="e">
        <f t="shared" ca="1" si="327"/>
        <v>#VALUE!</v>
      </c>
      <c r="BG482" s="113" t="e">
        <f t="shared" ca="1" si="328"/>
        <v>#VALUE!</v>
      </c>
      <c r="BH482" s="112">
        <f t="shared" ca="1" si="329"/>
        <v>2000</v>
      </c>
      <c r="BI482" s="112">
        <f t="shared" ca="1" si="330"/>
        <v>200</v>
      </c>
      <c r="BJ482" s="157"/>
      <c r="BK482" s="157"/>
      <c r="BL482" s="158" t="str">
        <f>scriv!AI444</f>
        <v/>
      </c>
      <c r="BM482" s="157"/>
      <c r="BN482" s="157" t="str">
        <f t="shared" si="331"/>
        <v>node</v>
      </c>
      <c r="BO482" s="157"/>
      <c r="BP482" s="159">
        <f t="shared" ca="1" si="332"/>
        <v>0</v>
      </c>
      <c r="BQ482" s="159">
        <f t="shared" ca="1" si="333"/>
        <v>0</v>
      </c>
      <c r="BR482" s="159">
        <f t="shared" si="334"/>
        <v>1</v>
      </c>
      <c r="BS482" s="159" t="str">
        <f t="shared" si="335"/>
        <v>symbol</v>
      </c>
      <c r="BT482" s="157" t="str">
        <f ca="1">IF(scriv!V444&lt;&gt;"",scriv!V444,
IF(E482="",IFERROR(VLOOKUP(BL482,$AH$40:$BT$638,39,FALSE),$BT$36),
$BT$37))</f>
        <v>NodeSquare</v>
      </c>
      <c r="BU482" s="166">
        <f t="shared" ca="1" si="336"/>
        <v>2000</v>
      </c>
      <c r="BV482" s="166">
        <f t="shared" ca="1" si="337"/>
        <v>200</v>
      </c>
      <c r="BW482" s="166">
        <f t="shared" ca="1" si="338"/>
        <v>0</v>
      </c>
      <c r="BX482" s="166">
        <f t="shared" ca="1" si="339"/>
        <v>0</v>
      </c>
      <c r="BY482" s="180" t="str">
        <f t="shared" si="340"/>
        <v/>
      </c>
      <c r="BZ482" s="180" t="str">
        <f t="shared" si="341"/>
        <v/>
      </c>
      <c r="CA482" s="81" t="str">
        <f>IF(scriv!E444&lt;&gt;"",scriv!E444,"")</f>
        <v/>
      </c>
      <c r="CB482" s="82">
        <f t="shared" si="306"/>
        <v>0</v>
      </c>
      <c r="CC482" s="82">
        <f t="shared" si="342"/>
        <v>0</v>
      </c>
      <c r="CD482" s="82" t="str">
        <f t="shared" si="343"/>
        <v>-</v>
      </c>
      <c r="CE482" s="82" t="str">
        <f t="shared" si="344"/>
        <v>-</v>
      </c>
      <c r="CF482" s="82" t="str">
        <f t="shared" si="345"/>
        <v>-</v>
      </c>
      <c r="CG482" s="82" t="str">
        <f t="shared" si="346"/>
        <v>-</v>
      </c>
      <c r="CH482" s="82" t="str">
        <f t="shared" si="347"/>
        <v>-</v>
      </c>
      <c r="CI482" s="82" t="str">
        <f t="shared" si="348"/>
        <v>-</v>
      </c>
      <c r="CJ482" s="82" t="str">
        <f t="shared" si="349"/>
        <v>-</v>
      </c>
      <c r="CK482" s="82" t="str">
        <f t="shared" si="350"/>
        <v>-</v>
      </c>
    </row>
    <row r="483" spans="1:89" s="82" customFormat="1" ht="18" customHeight="1">
      <c r="A483" s="81" t="str">
        <f>scriv!AH445</f>
        <v/>
      </c>
      <c r="B483" s="81" t="str">
        <f>IF(scriv!D445&lt;&gt;"",scriv!D445,"")</f>
        <v/>
      </c>
      <c r="C483" s="81" t="str">
        <f>IF( scriv!AL445&lt;&gt;"", IF(D483&lt;&gt;"","connection ","")&amp;scriv!AL445,IF(D483&lt;&gt;"","connection",""))</f>
        <v/>
      </c>
      <c r="D483" s="82" t="str">
        <f>scriv!AJ445</f>
        <v/>
      </c>
      <c r="E483" s="82" t="str">
        <f>scriv!AK445</f>
        <v/>
      </c>
      <c r="F483" s="156">
        <f>ROW()</f>
        <v>483</v>
      </c>
      <c r="I483" s="81" t="str">
        <f>IF(scriv!AA445&lt;&gt;"",scriv!AA445,J483)</f>
        <v/>
      </c>
      <c r="J483" s="81" t="str">
        <f>IF(scriv!AB445&lt;&gt;"",scriv!AB445,"")</f>
        <v/>
      </c>
      <c r="K483" s="82" t="str">
        <f t="shared" si="307"/>
        <v>none</v>
      </c>
      <c r="L483" s="82" t="str">
        <f t="shared" si="308"/>
        <v>+++&amp;speakTT=</v>
      </c>
      <c r="M483" s="82" t="str">
        <f t="shared" si="305"/>
        <v>OpenClose</v>
      </c>
      <c r="N483" s="82" t="str">
        <f t="shared" si="309"/>
        <v/>
      </c>
      <c r="O483" s="119" t="str">
        <f t="shared" si="310"/>
        <v/>
      </c>
      <c r="P483" s="81" t="str">
        <f>IF(scriv!I445&lt;&gt;"",scriv!I445,"")</f>
        <v/>
      </c>
      <c r="Q483" s="81" t="str">
        <f>IF(scriv!J445&lt;&gt;"",scriv!J445,"")</f>
        <v/>
      </c>
      <c r="R483" s="81">
        <f>IF(scriv!K445&lt;&gt;"",scriv!K445,
IF(I483&lt;&gt;"",1,$R$36))</f>
        <v>0</v>
      </c>
      <c r="S483" s="81" t="str">
        <f>IF(scriv!L445&lt;&gt;"",scriv!L445,
IF(scriv!AB445&lt;&gt;"",$S$36,"none"))</f>
        <v>none</v>
      </c>
      <c r="T483" s="81" t="str">
        <f>IF(scriv!Q445&lt;&gt;"",scriv!Q445,"")</f>
        <v/>
      </c>
      <c r="U483" s="81" t="str">
        <f>IF(scriv!R445&lt;&gt;"",scriv!R445,"")</f>
        <v/>
      </c>
      <c r="V483" s="81" t="str">
        <f>IF(scriv!S445&lt;&gt;"",scriv!S445,"")</f>
        <v/>
      </c>
      <c r="W483" s="81" t="str">
        <f>IF(scriv!T445&lt;&gt;"",scriv!T445,"")</f>
        <v/>
      </c>
      <c r="X483" s="81" t="str">
        <f>IF($E483="",
( IF(scriv!AD445&lt;&gt;"", LEFT( scriv!AD445, FIND(",",scriv!AD445)-1) &amp; "=" &amp; $AH483 &amp; RIGHT( scriv!AD445, LEN(scriv!AD445) + 1 - FIND(",",scriv!AD445)),
  IF($X$36&lt;&gt;"",LEFT( X$36, FIND(",",X$36)-1) &amp; "=" &amp; $AH483 &amp; RIGHT( X$36, LEN(X$36) + 1 - FIND(",",X$36)),""))),
IF(scriv!M445&lt;&gt;"", LEFT( scriv!M445, FIND(",",scriv!M445)-1) &amp; "=" &amp; $AH483 &amp; RIGHT( scriv!M445, LEN(scriv!M445) + 1 - FIND(",",scriv!M445)),
LEFT( X$37, FIND(",",X$37)-1) &amp; "=" &amp; $AH483 &amp; RIGHT( X$37, LEN(X$37) + 1 - FIND(",",X$37))))</f>
        <v>fadeOn=,0.6</v>
      </c>
      <c r="Y483" s="81" t="str">
        <f>IF($E483="",
( IF(scriv!AE445&lt;&gt;"", LEFT( scriv!AE445, FIND(",",scriv!AE445)-1) &amp; "=" &amp; $AH483 &amp; RIGHT( scriv!AE445, LEN(scriv!AE445) + 1 - FIND(",",scriv!AE445)),
  IF($Y$36&lt;&gt;"",LEFT( Y$36, FIND(",",Y$36)-1) &amp; "=" &amp; $AH483 &amp; RIGHT( Y$36, LEN(Y$36) + 1 - FIND(",",Y$36)),""))),
IF(scriv!N445&lt;&gt;"", LEFT( scriv!N445, FIND(",",scriv!N445)-1) &amp; "=" &amp; $AH483 &amp; RIGHT( scriv!N445, LEN(scriv!N445) + 1 - FIND(",",scriv!N445)),
LEFT( Y$37, FIND(",",Y$37)-1) &amp; "=" &amp; $AH483 &amp; RIGHT( Y$37, LEN(Y$37) + 1 - FIND(",",Y$37))))</f>
        <v>fadeOff=,0.6</v>
      </c>
      <c r="Z483" s="81" t="str">
        <f>IF($E483="",
( IF(scriv!AF445&lt;&gt;"", LEFT( scriv!AF445, FIND(",",scriv!AF445)-1) &amp; "=" &amp; $AH483 &amp; RIGHT( scriv!AF445, LEN(scriv!AF445) + 1 - FIND(",",scriv!AF445)),
  IF($Z$36&lt;&gt;"",LEFT( Z$36, FIND(",",Z$36)-1) &amp; "=" &amp; $AH483 &amp; RIGHT( Z$36, LEN(Z$36) + 1 - FIND(",",Z$36)),""))),
IF(scriv!O445&lt;&gt;"", LEFT( scriv!O445, FIND(",",scriv!O445)-1) &amp; "=" &amp; $AH483 &amp; RIGHT( scriv!O445, LEN(scriv!O445) + 1 - FIND(",",scriv!O445)),
LEFT( Z$37, FIND(",",Z$37)-1) &amp; "=" &amp; $AH483 &amp; RIGHT( Z$37, LEN(Z$37) + 1 - FIND(",",Z$37))))</f>
        <v>drawOpen=,1.2</v>
      </c>
      <c r="AA483" s="81" t="str">
        <f>IF($E483="",
( IF(scriv!AG445&lt;&gt;"", LEFT( scriv!AG445, FIND(",",scriv!AG445)-1) &amp; "=" &amp; $AH483 &amp; RIGHT( scriv!AG445, LEN(scriv!AG445) + 1 - FIND(",",scriv!AG445)),
  IF($AA$36&lt;&gt;"",LEFT( AA$36, FIND(",",AA$36)-1) &amp; "=" &amp; $AH483 &amp; RIGHT( AA$36, LEN(AA$36) + 1 - FIND(",",AA$36)),""))),
IF(scriv!P445&lt;&gt;"", LEFT( scriv!P445, FIND(",",scriv!P445)-1) &amp; "=" &amp; $AH483 &amp; RIGHT( scriv!P445, LEN(scriv!P445) + 1 - FIND(",",scriv!P445)),
LEFT( AA$37, FIND(",",AA$37)-1) &amp; "=" &amp; $AH483 &amp; RIGHT( AA$37, LEN(AA$37) + 1 - FIND(",",AA$37))))</f>
        <v>drawClose=,1.2</v>
      </c>
      <c r="AB483" s="167" t="str">
        <f t="shared" si="304"/>
        <v>noTitle</v>
      </c>
      <c r="AC483" s="167"/>
      <c r="AD483" s="45"/>
      <c r="AE483" s="168"/>
      <c r="AF483" s="169">
        <f>IF(D483="",scriv!B445,"")</f>
        <v>0</v>
      </c>
      <c r="AG483" s="170" t="str">
        <f t="shared" si="311"/>
        <v/>
      </c>
      <c r="AH483" s="169" t="str">
        <f t="shared" si="312"/>
        <v/>
      </c>
      <c r="AI483" s="169" t="str">
        <f t="shared" si="313"/>
        <v/>
      </c>
      <c r="AJ483" s="86">
        <f>ROUNDDOWN( (LEN(scriv!B445)+1) / 2, 0 )</f>
        <v>0</v>
      </c>
      <c r="AK483" s="82">
        <f t="shared" si="314"/>
        <v>0</v>
      </c>
      <c r="AL483" s="82" t="str">
        <f t="shared" si="315"/>
        <v>-</v>
      </c>
      <c r="AM483" s="82" t="str">
        <f t="shared" si="316"/>
        <v>-</v>
      </c>
      <c r="AN483" s="82" t="str">
        <f t="shared" si="317"/>
        <v>-</v>
      </c>
      <c r="AO483" s="82" t="str">
        <f t="shared" si="318"/>
        <v>-</v>
      </c>
      <c r="AP483" s="82" t="str">
        <f t="shared" si="319"/>
        <v>-</v>
      </c>
      <c r="AQ483" s="82" t="str">
        <f t="shared" si="320"/>
        <v>-</v>
      </c>
      <c r="AR483" s="82" t="str">
        <f t="shared" si="321"/>
        <v>-</v>
      </c>
      <c r="AT483" s="82">
        <f t="shared" si="322"/>
        <v>10</v>
      </c>
      <c r="AU483" s="82" t="str">
        <f ca="1">IF(    MAX(OFFSET(AL483,0,0,MATCH("-",AL483:AL$638,0))) = 0,"",
IFERROR(MAX(OFFSET(AL483,0,0,MATCH("-",AL483:AL$638,0))),""))</f>
        <v/>
      </c>
      <c r="AV483" s="82" t="str">
        <f ca="1">IF(    MAX(OFFSET(AM483,0,0,MATCH("-",AM483:AM$638,0))) = 0,"",
IFERROR(MAX(OFFSET(AM483,0,0,MATCH("-",AM483:AM$638,0))),""))</f>
        <v/>
      </c>
      <c r="AW483" s="82" t="str">
        <f ca="1">IF(    MAX(OFFSET(AN483,0,0,MATCH("-",AN483:AN$638,0))) = 0,"",
IFERROR(MAX(OFFSET(AN483,0,0,MATCH("-",AN483:AN$638,0))),""))</f>
        <v/>
      </c>
      <c r="AX483" s="82" t="str">
        <f ca="1">IF(    MAX(OFFSET(AO483,0,0,MATCH("-",AO483:AO$638,0))) = 0,"",
IFERROR(MAX(OFFSET(AO483,0,0,MATCH("-",AO483:AO$638,0))),""))</f>
        <v/>
      </c>
      <c r="AY483" s="82" t="str">
        <f ca="1">IF(    MAX(OFFSET(AP483,0,0,MATCH("-",AP483:AP$638,0))) = 0,"",
IFERROR(MAX(OFFSET(AP483,0,0,MATCH("-",AP483:AP$638,0))),""))</f>
        <v/>
      </c>
      <c r="AZ483" s="82" t="str">
        <f ca="1">IF(    MAX(OFFSET(AQ483,0,0,MATCH("-",AQ483:AQ$638,0))) = 0,"",
IFERROR(MAX(OFFSET(AQ483,0,0,MATCH("-",AQ483:AQ$638,0))),""))</f>
        <v/>
      </c>
      <c r="BA483" s="82" t="str">
        <f ca="1">IF(    MAX(OFFSET(AR483,0,0,MATCH("-",AR483:AR$638,0))) = 0,"",
IFERROR(MAX(OFFSET(AR483,0,0,MATCH("-",AR483:AR$638,0))),""))</f>
        <v/>
      </c>
      <c r="BB483" s="112">
        <f t="shared" ca="1" si="323"/>
        <v>-198</v>
      </c>
      <c r="BC483" s="111" t="str">
        <f t="shared" ca="1" si="324"/>
        <v>Radius</v>
      </c>
      <c r="BD483" s="112">
        <f t="shared" ca="1" si="325"/>
        <v>0</v>
      </c>
      <c r="BE483" s="111">
        <f t="shared" ca="1" si="326"/>
        <v>200</v>
      </c>
      <c r="BF483" s="113" t="e">
        <f t="shared" ca="1" si="327"/>
        <v>#VALUE!</v>
      </c>
      <c r="BG483" s="113" t="e">
        <f t="shared" ca="1" si="328"/>
        <v>#VALUE!</v>
      </c>
      <c r="BH483" s="112">
        <f t="shared" ca="1" si="329"/>
        <v>2000</v>
      </c>
      <c r="BI483" s="112">
        <f t="shared" ca="1" si="330"/>
        <v>200</v>
      </c>
      <c r="BJ483" s="157"/>
      <c r="BK483" s="157"/>
      <c r="BL483" s="158" t="str">
        <f>scriv!AI445</f>
        <v/>
      </c>
      <c r="BM483" s="157"/>
      <c r="BN483" s="157" t="str">
        <f t="shared" si="331"/>
        <v>node</v>
      </c>
      <c r="BO483" s="157"/>
      <c r="BP483" s="159">
        <f t="shared" ca="1" si="332"/>
        <v>0</v>
      </c>
      <c r="BQ483" s="159">
        <f t="shared" ca="1" si="333"/>
        <v>0</v>
      </c>
      <c r="BR483" s="159">
        <f t="shared" si="334"/>
        <v>1</v>
      </c>
      <c r="BS483" s="159" t="str">
        <f t="shared" si="335"/>
        <v>symbol</v>
      </c>
      <c r="BT483" s="157" t="str">
        <f ca="1">IF(scriv!V445&lt;&gt;"",scriv!V445,
IF(E483="",IFERROR(VLOOKUP(BL483,$AH$40:$BT$638,39,FALSE),$BT$36),
$BT$37))</f>
        <v>NodeSquare</v>
      </c>
      <c r="BU483" s="166">
        <f t="shared" ca="1" si="336"/>
        <v>2000</v>
      </c>
      <c r="BV483" s="166">
        <f t="shared" ca="1" si="337"/>
        <v>200</v>
      </c>
      <c r="BW483" s="166">
        <f t="shared" ca="1" si="338"/>
        <v>0</v>
      </c>
      <c r="BX483" s="166">
        <f t="shared" ca="1" si="339"/>
        <v>0</v>
      </c>
      <c r="BY483" s="180" t="str">
        <f t="shared" si="340"/>
        <v/>
      </c>
      <c r="BZ483" s="180" t="str">
        <f t="shared" si="341"/>
        <v/>
      </c>
      <c r="CA483" s="81" t="str">
        <f>IF(scriv!E445&lt;&gt;"",scriv!E445,"")</f>
        <v/>
      </c>
      <c r="CB483" s="82">
        <f t="shared" si="306"/>
        <v>0</v>
      </c>
      <c r="CC483" s="82">
        <f t="shared" si="342"/>
        <v>0</v>
      </c>
      <c r="CD483" s="82" t="str">
        <f t="shared" si="343"/>
        <v>-</v>
      </c>
      <c r="CE483" s="82" t="str">
        <f t="shared" si="344"/>
        <v>-</v>
      </c>
      <c r="CF483" s="82" t="str">
        <f t="shared" si="345"/>
        <v>-</v>
      </c>
      <c r="CG483" s="82" t="str">
        <f t="shared" si="346"/>
        <v>-</v>
      </c>
      <c r="CH483" s="82" t="str">
        <f t="shared" si="347"/>
        <v>-</v>
      </c>
      <c r="CI483" s="82" t="str">
        <f t="shared" si="348"/>
        <v>-</v>
      </c>
      <c r="CJ483" s="82" t="str">
        <f t="shared" si="349"/>
        <v>-</v>
      </c>
      <c r="CK483" s="82" t="str">
        <f t="shared" si="350"/>
        <v>-</v>
      </c>
    </row>
    <row r="484" spans="1:89" s="82" customFormat="1" ht="18" customHeight="1">
      <c r="A484" s="81" t="str">
        <f>scriv!AH446</f>
        <v/>
      </c>
      <c r="B484" s="81" t="str">
        <f>IF(scriv!D446&lt;&gt;"",scriv!D446,"")</f>
        <v/>
      </c>
      <c r="C484" s="81" t="str">
        <f>IF( scriv!AL446&lt;&gt;"", IF(D484&lt;&gt;"","connection ","")&amp;scriv!AL446,IF(D484&lt;&gt;"","connection",""))</f>
        <v/>
      </c>
      <c r="D484" s="82" t="str">
        <f>scriv!AJ446</f>
        <v/>
      </c>
      <c r="E484" s="82" t="str">
        <f>scriv!AK446</f>
        <v/>
      </c>
      <c r="F484" s="156">
        <f>ROW()</f>
        <v>484</v>
      </c>
      <c r="I484" s="81" t="str">
        <f>IF(scriv!AA446&lt;&gt;"",scriv!AA446,J484)</f>
        <v/>
      </c>
      <c r="J484" s="81" t="str">
        <f>IF(scriv!AB446&lt;&gt;"",scriv!AB446,"")</f>
        <v/>
      </c>
      <c r="K484" s="82" t="str">
        <f t="shared" si="307"/>
        <v>none</v>
      </c>
      <c r="L484" s="82" t="str">
        <f t="shared" si="308"/>
        <v>+++&amp;speakTT=</v>
      </c>
      <c r="M484" s="82" t="str">
        <f t="shared" si="305"/>
        <v>OpenClose</v>
      </c>
      <c r="N484" s="82" t="str">
        <f t="shared" si="309"/>
        <v/>
      </c>
      <c r="O484" s="119" t="str">
        <f t="shared" si="310"/>
        <v/>
      </c>
      <c r="P484" s="81" t="str">
        <f>IF(scriv!I446&lt;&gt;"",scriv!I446,"")</f>
        <v/>
      </c>
      <c r="Q484" s="81" t="str">
        <f>IF(scriv!J446&lt;&gt;"",scriv!J446,"")</f>
        <v/>
      </c>
      <c r="R484" s="81">
        <f>IF(scriv!K446&lt;&gt;"",scriv!K446,
IF(I484&lt;&gt;"",1,$R$36))</f>
        <v>0</v>
      </c>
      <c r="S484" s="81" t="str">
        <f>IF(scriv!L446&lt;&gt;"",scriv!L446,
IF(scriv!AB446&lt;&gt;"",$S$36,"none"))</f>
        <v>none</v>
      </c>
      <c r="T484" s="81" t="str">
        <f>IF(scriv!Q446&lt;&gt;"",scriv!Q446,"")</f>
        <v/>
      </c>
      <c r="U484" s="81" t="str">
        <f>IF(scriv!R446&lt;&gt;"",scriv!R446,"")</f>
        <v/>
      </c>
      <c r="V484" s="81" t="str">
        <f>IF(scriv!S446&lt;&gt;"",scriv!S446,"")</f>
        <v/>
      </c>
      <c r="W484" s="81" t="str">
        <f>IF(scriv!T446&lt;&gt;"",scriv!T446,"")</f>
        <v/>
      </c>
      <c r="X484" s="81" t="str">
        <f>IF($E484="",
( IF(scriv!AD446&lt;&gt;"", LEFT( scriv!AD446, FIND(",",scriv!AD446)-1) &amp; "=" &amp; $AH484 &amp; RIGHT( scriv!AD446, LEN(scriv!AD446) + 1 - FIND(",",scriv!AD446)),
  IF($X$36&lt;&gt;"",LEFT( X$36, FIND(",",X$36)-1) &amp; "=" &amp; $AH484 &amp; RIGHT( X$36, LEN(X$36) + 1 - FIND(",",X$36)),""))),
IF(scriv!M446&lt;&gt;"", LEFT( scriv!M446, FIND(",",scriv!M446)-1) &amp; "=" &amp; $AH484 &amp; RIGHT( scriv!M446, LEN(scriv!M446) + 1 - FIND(",",scriv!M446)),
LEFT( X$37, FIND(",",X$37)-1) &amp; "=" &amp; $AH484 &amp; RIGHT( X$37, LEN(X$37) + 1 - FIND(",",X$37))))</f>
        <v>fadeOn=,0.6</v>
      </c>
      <c r="Y484" s="81" t="str">
        <f>IF($E484="",
( IF(scriv!AE446&lt;&gt;"", LEFT( scriv!AE446, FIND(",",scriv!AE446)-1) &amp; "=" &amp; $AH484 &amp; RIGHT( scriv!AE446, LEN(scriv!AE446) + 1 - FIND(",",scriv!AE446)),
  IF($Y$36&lt;&gt;"",LEFT( Y$36, FIND(",",Y$36)-1) &amp; "=" &amp; $AH484 &amp; RIGHT( Y$36, LEN(Y$36) + 1 - FIND(",",Y$36)),""))),
IF(scriv!N446&lt;&gt;"", LEFT( scriv!N446, FIND(",",scriv!N446)-1) &amp; "=" &amp; $AH484 &amp; RIGHT( scriv!N446, LEN(scriv!N446) + 1 - FIND(",",scriv!N446)),
LEFT( Y$37, FIND(",",Y$37)-1) &amp; "=" &amp; $AH484 &amp; RIGHT( Y$37, LEN(Y$37) + 1 - FIND(",",Y$37))))</f>
        <v>fadeOff=,0.6</v>
      </c>
      <c r="Z484" s="81" t="str">
        <f>IF($E484="",
( IF(scriv!AF446&lt;&gt;"", LEFT( scriv!AF446, FIND(",",scriv!AF446)-1) &amp; "=" &amp; $AH484 &amp; RIGHT( scriv!AF446, LEN(scriv!AF446) + 1 - FIND(",",scriv!AF446)),
  IF($Z$36&lt;&gt;"",LEFT( Z$36, FIND(",",Z$36)-1) &amp; "=" &amp; $AH484 &amp; RIGHT( Z$36, LEN(Z$36) + 1 - FIND(",",Z$36)),""))),
IF(scriv!O446&lt;&gt;"", LEFT( scriv!O446, FIND(",",scriv!O446)-1) &amp; "=" &amp; $AH484 &amp; RIGHT( scriv!O446, LEN(scriv!O446) + 1 - FIND(",",scriv!O446)),
LEFT( Z$37, FIND(",",Z$37)-1) &amp; "=" &amp; $AH484 &amp; RIGHT( Z$37, LEN(Z$37) + 1 - FIND(",",Z$37))))</f>
        <v>drawOpen=,1.2</v>
      </c>
      <c r="AA484" s="81" t="str">
        <f>IF($E484="",
( IF(scriv!AG446&lt;&gt;"", LEFT( scriv!AG446, FIND(",",scriv!AG446)-1) &amp; "=" &amp; $AH484 &amp; RIGHT( scriv!AG446, LEN(scriv!AG446) + 1 - FIND(",",scriv!AG446)),
  IF($AA$36&lt;&gt;"",LEFT( AA$36, FIND(",",AA$36)-1) &amp; "=" &amp; $AH484 &amp; RIGHT( AA$36, LEN(AA$36) + 1 - FIND(",",AA$36)),""))),
IF(scriv!P446&lt;&gt;"", LEFT( scriv!P446, FIND(",",scriv!P446)-1) &amp; "=" &amp; $AH484 &amp; RIGHT( scriv!P446, LEN(scriv!P446) + 1 - FIND(",",scriv!P446)),
LEFT( AA$37, FIND(",",AA$37)-1) &amp; "=" &amp; $AH484 &amp; RIGHT( AA$37, LEN(AA$37) + 1 - FIND(",",AA$37))))</f>
        <v>drawClose=,1.2</v>
      </c>
      <c r="AB484" s="167" t="str">
        <f t="shared" si="304"/>
        <v>noTitle</v>
      </c>
      <c r="AC484" s="167"/>
      <c r="AD484" s="45"/>
      <c r="AE484" s="168"/>
      <c r="AF484" s="169">
        <f>IF(D484="",scriv!B446,"")</f>
        <v>0</v>
      </c>
      <c r="AG484" s="170" t="str">
        <f t="shared" si="311"/>
        <v/>
      </c>
      <c r="AH484" s="169" t="str">
        <f t="shared" si="312"/>
        <v/>
      </c>
      <c r="AI484" s="169" t="str">
        <f t="shared" si="313"/>
        <v/>
      </c>
      <c r="AJ484" s="86">
        <f>ROUNDDOWN( (LEN(scriv!B446)+1) / 2, 0 )</f>
        <v>0</v>
      </c>
      <c r="AK484" s="82">
        <f t="shared" si="314"/>
        <v>0</v>
      </c>
      <c r="AL484" s="82" t="str">
        <f t="shared" si="315"/>
        <v>-</v>
      </c>
      <c r="AM484" s="82" t="str">
        <f t="shared" si="316"/>
        <v>-</v>
      </c>
      <c r="AN484" s="82" t="str">
        <f t="shared" si="317"/>
        <v>-</v>
      </c>
      <c r="AO484" s="82" t="str">
        <f t="shared" si="318"/>
        <v>-</v>
      </c>
      <c r="AP484" s="82" t="str">
        <f t="shared" si="319"/>
        <v>-</v>
      </c>
      <c r="AQ484" s="82" t="str">
        <f t="shared" si="320"/>
        <v>-</v>
      </c>
      <c r="AR484" s="82" t="str">
        <f t="shared" si="321"/>
        <v>-</v>
      </c>
      <c r="AT484" s="82">
        <f t="shared" si="322"/>
        <v>10</v>
      </c>
      <c r="AU484" s="82" t="str">
        <f ca="1">IF(    MAX(OFFSET(AL484,0,0,MATCH("-",AL484:AL$638,0))) = 0,"",
IFERROR(MAX(OFFSET(AL484,0,0,MATCH("-",AL484:AL$638,0))),""))</f>
        <v/>
      </c>
      <c r="AV484" s="82" t="str">
        <f ca="1">IF(    MAX(OFFSET(AM484,0,0,MATCH("-",AM484:AM$638,0))) = 0,"",
IFERROR(MAX(OFFSET(AM484,0,0,MATCH("-",AM484:AM$638,0))),""))</f>
        <v/>
      </c>
      <c r="AW484" s="82" t="str">
        <f ca="1">IF(    MAX(OFFSET(AN484,0,0,MATCH("-",AN484:AN$638,0))) = 0,"",
IFERROR(MAX(OFFSET(AN484,0,0,MATCH("-",AN484:AN$638,0))),""))</f>
        <v/>
      </c>
      <c r="AX484" s="82" t="str">
        <f ca="1">IF(    MAX(OFFSET(AO484,0,0,MATCH("-",AO484:AO$638,0))) = 0,"",
IFERROR(MAX(OFFSET(AO484,0,0,MATCH("-",AO484:AO$638,0))),""))</f>
        <v/>
      </c>
      <c r="AY484" s="82" t="str">
        <f ca="1">IF(    MAX(OFFSET(AP484,0,0,MATCH("-",AP484:AP$638,0))) = 0,"",
IFERROR(MAX(OFFSET(AP484,0,0,MATCH("-",AP484:AP$638,0))),""))</f>
        <v/>
      </c>
      <c r="AZ484" s="82" t="str">
        <f ca="1">IF(    MAX(OFFSET(AQ484,0,0,MATCH("-",AQ484:AQ$638,0))) = 0,"",
IFERROR(MAX(OFFSET(AQ484,0,0,MATCH("-",AQ484:AQ$638,0))),""))</f>
        <v/>
      </c>
      <c r="BA484" s="82" t="str">
        <f ca="1">IF(    MAX(OFFSET(AR484,0,0,MATCH("-",AR484:AR$638,0))) = 0,"",
IFERROR(MAX(OFFSET(AR484,0,0,MATCH("-",AR484:AR$638,0))),""))</f>
        <v/>
      </c>
      <c r="BB484" s="112">
        <f t="shared" ca="1" si="323"/>
        <v>-198</v>
      </c>
      <c r="BC484" s="111" t="str">
        <f t="shared" ca="1" si="324"/>
        <v>Radius</v>
      </c>
      <c r="BD484" s="112">
        <f t="shared" ca="1" si="325"/>
        <v>0</v>
      </c>
      <c r="BE484" s="111">
        <f t="shared" ca="1" si="326"/>
        <v>200</v>
      </c>
      <c r="BF484" s="113" t="e">
        <f t="shared" ca="1" si="327"/>
        <v>#VALUE!</v>
      </c>
      <c r="BG484" s="113" t="e">
        <f t="shared" ca="1" si="328"/>
        <v>#VALUE!</v>
      </c>
      <c r="BH484" s="112">
        <f t="shared" ca="1" si="329"/>
        <v>2000</v>
      </c>
      <c r="BI484" s="112">
        <f t="shared" ca="1" si="330"/>
        <v>200</v>
      </c>
      <c r="BJ484" s="157"/>
      <c r="BK484" s="157"/>
      <c r="BL484" s="158" t="str">
        <f>scriv!AI446</f>
        <v/>
      </c>
      <c r="BM484" s="157"/>
      <c r="BN484" s="157" t="str">
        <f t="shared" si="331"/>
        <v>node</v>
      </c>
      <c r="BO484" s="157"/>
      <c r="BP484" s="159">
        <f t="shared" ca="1" si="332"/>
        <v>0</v>
      </c>
      <c r="BQ484" s="159">
        <f t="shared" ca="1" si="333"/>
        <v>0</v>
      </c>
      <c r="BR484" s="159">
        <f t="shared" si="334"/>
        <v>1</v>
      </c>
      <c r="BS484" s="159" t="str">
        <f t="shared" si="335"/>
        <v>symbol</v>
      </c>
      <c r="BT484" s="157" t="str">
        <f ca="1">IF(scriv!V446&lt;&gt;"",scriv!V446,
IF(E484="",IFERROR(VLOOKUP(BL484,$AH$40:$BT$638,39,FALSE),$BT$36),
$BT$37))</f>
        <v>NodeSquare</v>
      </c>
      <c r="BU484" s="166">
        <f t="shared" ca="1" si="336"/>
        <v>2000</v>
      </c>
      <c r="BV484" s="166">
        <f t="shared" ca="1" si="337"/>
        <v>200</v>
      </c>
      <c r="BW484" s="166">
        <f t="shared" ca="1" si="338"/>
        <v>0</v>
      </c>
      <c r="BX484" s="166">
        <f t="shared" ca="1" si="339"/>
        <v>0</v>
      </c>
      <c r="BY484" s="180" t="str">
        <f t="shared" si="340"/>
        <v/>
      </c>
      <c r="BZ484" s="180" t="str">
        <f t="shared" si="341"/>
        <v/>
      </c>
      <c r="CA484" s="81" t="str">
        <f>IF(scriv!E446&lt;&gt;"",scriv!E446,"")</f>
        <v/>
      </c>
      <c r="CB484" s="82">
        <f t="shared" si="306"/>
        <v>0</v>
      </c>
      <c r="CC484" s="82">
        <f t="shared" si="342"/>
        <v>0</v>
      </c>
      <c r="CD484" s="82" t="str">
        <f t="shared" si="343"/>
        <v>-</v>
      </c>
      <c r="CE484" s="82" t="str">
        <f t="shared" si="344"/>
        <v>-</v>
      </c>
      <c r="CF484" s="82" t="str">
        <f t="shared" si="345"/>
        <v>-</v>
      </c>
      <c r="CG484" s="82" t="str">
        <f t="shared" si="346"/>
        <v>-</v>
      </c>
      <c r="CH484" s="82" t="str">
        <f t="shared" si="347"/>
        <v>-</v>
      </c>
      <c r="CI484" s="82" t="str">
        <f t="shared" si="348"/>
        <v>-</v>
      </c>
      <c r="CJ484" s="82" t="str">
        <f t="shared" si="349"/>
        <v>-</v>
      </c>
      <c r="CK484" s="82" t="str">
        <f t="shared" si="350"/>
        <v>-</v>
      </c>
    </row>
    <row r="485" spans="1:89" s="82" customFormat="1" ht="18" customHeight="1">
      <c r="A485" s="81" t="str">
        <f>scriv!AH447</f>
        <v/>
      </c>
      <c r="B485" s="81" t="str">
        <f>IF(scriv!D447&lt;&gt;"",scriv!D447,"")</f>
        <v/>
      </c>
      <c r="C485" s="81" t="str">
        <f>IF( scriv!AL447&lt;&gt;"", IF(D485&lt;&gt;"","connection ","")&amp;scriv!AL447,IF(D485&lt;&gt;"","connection",""))</f>
        <v/>
      </c>
      <c r="D485" s="82" t="str">
        <f>scriv!AJ447</f>
        <v/>
      </c>
      <c r="E485" s="82" t="str">
        <f>scriv!AK447</f>
        <v/>
      </c>
      <c r="F485" s="156">
        <f>ROW()</f>
        <v>485</v>
      </c>
      <c r="I485" s="81" t="str">
        <f>IF(scriv!AA447&lt;&gt;"",scriv!AA447,J485)</f>
        <v/>
      </c>
      <c r="J485" s="81" t="str">
        <f>IF(scriv!AB447&lt;&gt;"",scriv!AB447,"")</f>
        <v/>
      </c>
      <c r="K485" s="82" t="str">
        <f t="shared" si="307"/>
        <v>none</v>
      </c>
      <c r="L485" s="82" t="str">
        <f t="shared" si="308"/>
        <v>+++&amp;speakTT=</v>
      </c>
      <c r="M485" s="82" t="str">
        <f t="shared" si="305"/>
        <v>OpenClose</v>
      </c>
      <c r="N485" s="82" t="str">
        <f t="shared" si="309"/>
        <v/>
      </c>
      <c r="O485" s="119" t="str">
        <f t="shared" si="310"/>
        <v/>
      </c>
      <c r="P485" s="81" t="str">
        <f>IF(scriv!I447&lt;&gt;"",scriv!I447,"")</f>
        <v/>
      </c>
      <c r="Q485" s="81" t="str">
        <f>IF(scriv!J447&lt;&gt;"",scriv!J447,"")</f>
        <v/>
      </c>
      <c r="R485" s="81">
        <f>IF(scriv!K447&lt;&gt;"",scriv!K447,
IF(I485&lt;&gt;"",1,$R$36))</f>
        <v>0</v>
      </c>
      <c r="S485" s="81" t="str">
        <f>IF(scriv!L447&lt;&gt;"",scriv!L447,
IF(scriv!AB447&lt;&gt;"",$S$36,"none"))</f>
        <v>none</v>
      </c>
      <c r="T485" s="81" t="str">
        <f>IF(scriv!Q447&lt;&gt;"",scriv!Q447,"")</f>
        <v/>
      </c>
      <c r="U485" s="81" t="str">
        <f>IF(scriv!R447&lt;&gt;"",scriv!R447,"")</f>
        <v/>
      </c>
      <c r="V485" s="81" t="str">
        <f>IF(scriv!S447&lt;&gt;"",scriv!S447,"")</f>
        <v/>
      </c>
      <c r="W485" s="81" t="str">
        <f>IF(scriv!T447&lt;&gt;"",scriv!T447,"")</f>
        <v/>
      </c>
      <c r="X485" s="81" t="str">
        <f>IF($E485="",
( IF(scriv!AD447&lt;&gt;"", LEFT( scriv!AD447, FIND(",",scriv!AD447)-1) &amp; "=" &amp; $AH485 &amp; RIGHT( scriv!AD447, LEN(scriv!AD447) + 1 - FIND(",",scriv!AD447)),
  IF($X$36&lt;&gt;"",LEFT( X$36, FIND(",",X$36)-1) &amp; "=" &amp; $AH485 &amp; RIGHT( X$36, LEN(X$36) + 1 - FIND(",",X$36)),""))),
IF(scriv!M447&lt;&gt;"", LEFT( scriv!M447, FIND(",",scriv!M447)-1) &amp; "=" &amp; $AH485 &amp; RIGHT( scriv!M447, LEN(scriv!M447) + 1 - FIND(",",scriv!M447)),
LEFT( X$37, FIND(",",X$37)-1) &amp; "=" &amp; $AH485 &amp; RIGHT( X$37, LEN(X$37) + 1 - FIND(",",X$37))))</f>
        <v>fadeOn=,0.6</v>
      </c>
      <c r="Y485" s="81" t="str">
        <f>IF($E485="",
( IF(scriv!AE447&lt;&gt;"", LEFT( scriv!AE447, FIND(",",scriv!AE447)-1) &amp; "=" &amp; $AH485 &amp; RIGHT( scriv!AE447, LEN(scriv!AE447) + 1 - FIND(",",scriv!AE447)),
  IF($Y$36&lt;&gt;"",LEFT( Y$36, FIND(",",Y$36)-1) &amp; "=" &amp; $AH485 &amp; RIGHT( Y$36, LEN(Y$36) + 1 - FIND(",",Y$36)),""))),
IF(scriv!N447&lt;&gt;"", LEFT( scriv!N447, FIND(",",scriv!N447)-1) &amp; "=" &amp; $AH485 &amp; RIGHT( scriv!N447, LEN(scriv!N447) + 1 - FIND(",",scriv!N447)),
LEFT( Y$37, FIND(",",Y$37)-1) &amp; "=" &amp; $AH485 &amp; RIGHT( Y$37, LEN(Y$37) + 1 - FIND(",",Y$37))))</f>
        <v>fadeOff=,0.6</v>
      </c>
      <c r="Z485" s="81" t="str">
        <f>IF($E485="",
( IF(scriv!AF447&lt;&gt;"", LEFT( scriv!AF447, FIND(",",scriv!AF447)-1) &amp; "=" &amp; $AH485 &amp; RIGHT( scriv!AF447, LEN(scriv!AF447) + 1 - FIND(",",scriv!AF447)),
  IF($Z$36&lt;&gt;"",LEFT( Z$36, FIND(",",Z$36)-1) &amp; "=" &amp; $AH485 &amp; RIGHT( Z$36, LEN(Z$36) + 1 - FIND(",",Z$36)),""))),
IF(scriv!O447&lt;&gt;"", LEFT( scriv!O447, FIND(",",scriv!O447)-1) &amp; "=" &amp; $AH485 &amp; RIGHT( scriv!O447, LEN(scriv!O447) + 1 - FIND(",",scriv!O447)),
LEFT( Z$37, FIND(",",Z$37)-1) &amp; "=" &amp; $AH485 &amp; RIGHT( Z$37, LEN(Z$37) + 1 - FIND(",",Z$37))))</f>
        <v>drawOpen=,1.2</v>
      </c>
      <c r="AA485" s="81" t="str">
        <f>IF($E485="",
( IF(scriv!AG447&lt;&gt;"", LEFT( scriv!AG447, FIND(",",scriv!AG447)-1) &amp; "=" &amp; $AH485 &amp; RIGHT( scriv!AG447, LEN(scriv!AG447) + 1 - FIND(",",scriv!AG447)),
  IF($AA$36&lt;&gt;"",LEFT( AA$36, FIND(",",AA$36)-1) &amp; "=" &amp; $AH485 &amp; RIGHT( AA$36, LEN(AA$36) + 1 - FIND(",",AA$36)),""))),
IF(scriv!P447&lt;&gt;"", LEFT( scriv!P447, FIND(",",scriv!P447)-1) &amp; "=" &amp; $AH485 &amp; RIGHT( scriv!P447, LEN(scriv!P447) + 1 - FIND(",",scriv!P447)),
LEFT( AA$37, FIND(",",AA$37)-1) &amp; "=" &amp; $AH485 &amp; RIGHT( AA$37, LEN(AA$37) + 1 - FIND(",",AA$37))))</f>
        <v>drawClose=,1.2</v>
      </c>
      <c r="AB485" s="167" t="str">
        <f t="shared" si="304"/>
        <v>noTitle</v>
      </c>
      <c r="AC485" s="167"/>
      <c r="AD485" s="45"/>
      <c r="AE485" s="168"/>
      <c r="AF485" s="169">
        <f>IF(D485="",scriv!B447,"")</f>
        <v>0</v>
      </c>
      <c r="AG485" s="170" t="str">
        <f t="shared" si="311"/>
        <v/>
      </c>
      <c r="AH485" s="169" t="str">
        <f t="shared" si="312"/>
        <v/>
      </c>
      <c r="AI485" s="169" t="str">
        <f t="shared" si="313"/>
        <v/>
      </c>
      <c r="AJ485" s="86">
        <f>ROUNDDOWN( (LEN(scriv!B447)+1) / 2, 0 )</f>
        <v>0</v>
      </c>
      <c r="AK485" s="82">
        <f t="shared" si="314"/>
        <v>0</v>
      </c>
      <c r="AL485" s="82" t="str">
        <f t="shared" si="315"/>
        <v>-</v>
      </c>
      <c r="AM485" s="82" t="str">
        <f t="shared" si="316"/>
        <v>-</v>
      </c>
      <c r="AN485" s="82" t="str">
        <f t="shared" si="317"/>
        <v>-</v>
      </c>
      <c r="AO485" s="82" t="str">
        <f t="shared" si="318"/>
        <v>-</v>
      </c>
      <c r="AP485" s="82" t="str">
        <f t="shared" si="319"/>
        <v>-</v>
      </c>
      <c r="AQ485" s="82" t="str">
        <f t="shared" si="320"/>
        <v>-</v>
      </c>
      <c r="AR485" s="82" t="str">
        <f t="shared" si="321"/>
        <v>-</v>
      </c>
      <c r="AT485" s="82">
        <f t="shared" si="322"/>
        <v>10</v>
      </c>
      <c r="AU485" s="82" t="str">
        <f ca="1">IF(    MAX(OFFSET(AL485,0,0,MATCH("-",AL485:AL$638,0))) = 0,"",
IFERROR(MAX(OFFSET(AL485,0,0,MATCH("-",AL485:AL$638,0))),""))</f>
        <v/>
      </c>
      <c r="AV485" s="82" t="str">
        <f ca="1">IF(    MAX(OFFSET(AM485,0,0,MATCH("-",AM485:AM$638,0))) = 0,"",
IFERROR(MAX(OFFSET(AM485,0,0,MATCH("-",AM485:AM$638,0))),""))</f>
        <v/>
      </c>
      <c r="AW485" s="82" t="str">
        <f ca="1">IF(    MAX(OFFSET(AN485,0,0,MATCH("-",AN485:AN$638,0))) = 0,"",
IFERROR(MAX(OFFSET(AN485,0,0,MATCH("-",AN485:AN$638,0))),""))</f>
        <v/>
      </c>
      <c r="AX485" s="82" t="str">
        <f ca="1">IF(    MAX(OFFSET(AO485,0,0,MATCH("-",AO485:AO$638,0))) = 0,"",
IFERROR(MAX(OFFSET(AO485,0,0,MATCH("-",AO485:AO$638,0))),""))</f>
        <v/>
      </c>
      <c r="AY485" s="82" t="str">
        <f ca="1">IF(    MAX(OFFSET(AP485,0,0,MATCH("-",AP485:AP$638,0))) = 0,"",
IFERROR(MAX(OFFSET(AP485,0,0,MATCH("-",AP485:AP$638,0))),""))</f>
        <v/>
      </c>
      <c r="AZ485" s="82" t="str">
        <f ca="1">IF(    MAX(OFFSET(AQ485,0,0,MATCH("-",AQ485:AQ$638,0))) = 0,"",
IFERROR(MAX(OFFSET(AQ485,0,0,MATCH("-",AQ485:AQ$638,0))),""))</f>
        <v/>
      </c>
      <c r="BA485" s="82" t="str">
        <f ca="1">IF(    MAX(OFFSET(AR485,0,0,MATCH("-",AR485:AR$638,0))) = 0,"",
IFERROR(MAX(OFFSET(AR485,0,0,MATCH("-",AR485:AR$638,0))),""))</f>
        <v/>
      </c>
      <c r="BB485" s="112">
        <f t="shared" ca="1" si="323"/>
        <v>-198</v>
      </c>
      <c r="BC485" s="111" t="str">
        <f t="shared" ca="1" si="324"/>
        <v>Radius</v>
      </c>
      <c r="BD485" s="112">
        <f t="shared" ca="1" si="325"/>
        <v>0</v>
      </c>
      <c r="BE485" s="111">
        <f t="shared" ca="1" si="326"/>
        <v>200</v>
      </c>
      <c r="BF485" s="113" t="e">
        <f t="shared" ca="1" si="327"/>
        <v>#VALUE!</v>
      </c>
      <c r="BG485" s="113" t="e">
        <f t="shared" ca="1" si="328"/>
        <v>#VALUE!</v>
      </c>
      <c r="BH485" s="112">
        <f t="shared" ca="1" si="329"/>
        <v>2000</v>
      </c>
      <c r="BI485" s="112">
        <f t="shared" ca="1" si="330"/>
        <v>200</v>
      </c>
      <c r="BJ485" s="157"/>
      <c r="BK485" s="157"/>
      <c r="BL485" s="158" t="str">
        <f>scriv!AI447</f>
        <v/>
      </c>
      <c r="BM485" s="157"/>
      <c r="BN485" s="157" t="str">
        <f t="shared" si="331"/>
        <v>node</v>
      </c>
      <c r="BO485" s="157"/>
      <c r="BP485" s="159">
        <f t="shared" ca="1" si="332"/>
        <v>0</v>
      </c>
      <c r="BQ485" s="159">
        <f t="shared" ca="1" si="333"/>
        <v>0</v>
      </c>
      <c r="BR485" s="159">
        <f t="shared" si="334"/>
        <v>1</v>
      </c>
      <c r="BS485" s="159" t="str">
        <f t="shared" si="335"/>
        <v>symbol</v>
      </c>
      <c r="BT485" s="157" t="str">
        <f ca="1">IF(scriv!V447&lt;&gt;"",scriv!V447,
IF(E485="",IFERROR(VLOOKUP(BL485,$AH$40:$BT$638,39,FALSE),$BT$36),
$BT$37))</f>
        <v>NodeSquare</v>
      </c>
      <c r="BU485" s="166">
        <f t="shared" ca="1" si="336"/>
        <v>2000</v>
      </c>
      <c r="BV485" s="166">
        <f t="shared" ca="1" si="337"/>
        <v>200</v>
      </c>
      <c r="BW485" s="166">
        <f t="shared" ca="1" si="338"/>
        <v>0</v>
      </c>
      <c r="BX485" s="166">
        <f t="shared" ca="1" si="339"/>
        <v>0</v>
      </c>
      <c r="BY485" s="180" t="str">
        <f t="shared" si="340"/>
        <v/>
      </c>
      <c r="BZ485" s="180" t="str">
        <f t="shared" si="341"/>
        <v/>
      </c>
      <c r="CA485" s="81" t="str">
        <f>IF(scriv!E447&lt;&gt;"",scriv!E447,"")</f>
        <v/>
      </c>
      <c r="CB485" s="82">
        <f t="shared" si="306"/>
        <v>0</v>
      </c>
      <c r="CC485" s="82">
        <f t="shared" si="342"/>
        <v>0</v>
      </c>
      <c r="CD485" s="82" t="str">
        <f t="shared" si="343"/>
        <v>-</v>
      </c>
      <c r="CE485" s="82" t="str">
        <f t="shared" si="344"/>
        <v>-</v>
      </c>
      <c r="CF485" s="82" t="str">
        <f t="shared" si="345"/>
        <v>-</v>
      </c>
      <c r="CG485" s="82" t="str">
        <f t="shared" si="346"/>
        <v>-</v>
      </c>
      <c r="CH485" s="82" t="str">
        <f t="shared" si="347"/>
        <v>-</v>
      </c>
      <c r="CI485" s="82" t="str">
        <f t="shared" si="348"/>
        <v>-</v>
      </c>
      <c r="CJ485" s="82" t="str">
        <f t="shared" si="349"/>
        <v>-</v>
      </c>
      <c r="CK485" s="82" t="str">
        <f t="shared" si="350"/>
        <v>-</v>
      </c>
    </row>
    <row r="486" spans="1:89" s="82" customFormat="1" ht="18" customHeight="1">
      <c r="A486" s="81" t="str">
        <f>scriv!AH448</f>
        <v/>
      </c>
      <c r="B486" s="81" t="str">
        <f>IF(scriv!D448&lt;&gt;"",scriv!D448,"")</f>
        <v/>
      </c>
      <c r="C486" s="81" t="str">
        <f>IF( scriv!AL448&lt;&gt;"", IF(D486&lt;&gt;"","connection ","")&amp;scriv!AL448,IF(D486&lt;&gt;"","connection",""))</f>
        <v/>
      </c>
      <c r="D486" s="82" t="str">
        <f>scriv!AJ448</f>
        <v/>
      </c>
      <c r="E486" s="82" t="str">
        <f>scriv!AK448</f>
        <v/>
      </c>
      <c r="F486" s="156">
        <f>ROW()</f>
        <v>486</v>
      </c>
      <c r="I486" s="81" t="str">
        <f>IF(scriv!AA448&lt;&gt;"",scriv!AA448,J486)</f>
        <v/>
      </c>
      <c r="J486" s="81" t="str">
        <f>IF(scriv!AB448&lt;&gt;"",scriv!AB448,"")</f>
        <v/>
      </c>
      <c r="K486" s="82" t="str">
        <f t="shared" si="307"/>
        <v>none</v>
      </c>
      <c r="L486" s="82" t="str">
        <f t="shared" si="308"/>
        <v>+++&amp;speakTT=</v>
      </c>
      <c r="M486" s="82" t="str">
        <f t="shared" si="305"/>
        <v>OpenClose</v>
      </c>
      <c r="N486" s="82" t="str">
        <f t="shared" si="309"/>
        <v/>
      </c>
      <c r="O486" s="119" t="str">
        <f t="shared" si="310"/>
        <v/>
      </c>
      <c r="P486" s="81" t="str">
        <f>IF(scriv!I448&lt;&gt;"",scriv!I448,"")</f>
        <v/>
      </c>
      <c r="Q486" s="81" t="str">
        <f>IF(scriv!J448&lt;&gt;"",scriv!J448,"")</f>
        <v/>
      </c>
      <c r="R486" s="81">
        <f>IF(scriv!K448&lt;&gt;"",scriv!K448,
IF(I486&lt;&gt;"",1,$R$36))</f>
        <v>0</v>
      </c>
      <c r="S486" s="81" t="str">
        <f>IF(scriv!L448&lt;&gt;"",scriv!L448,
IF(scriv!AB448&lt;&gt;"",$S$36,"none"))</f>
        <v>none</v>
      </c>
      <c r="T486" s="81" t="str">
        <f>IF(scriv!Q448&lt;&gt;"",scriv!Q448,"")</f>
        <v/>
      </c>
      <c r="U486" s="81" t="str">
        <f>IF(scriv!R448&lt;&gt;"",scriv!R448,"")</f>
        <v/>
      </c>
      <c r="V486" s="81" t="str">
        <f>IF(scriv!S448&lt;&gt;"",scriv!S448,"")</f>
        <v/>
      </c>
      <c r="W486" s="81" t="str">
        <f>IF(scriv!T448&lt;&gt;"",scriv!T448,"")</f>
        <v/>
      </c>
      <c r="X486" s="81" t="str">
        <f>IF($E486="",
( IF(scriv!AD448&lt;&gt;"", LEFT( scriv!AD448, FIND(",",scriv!AD448)-1) &amp; "=" &amp; $AH486 &amp; RIGHT( scriv!AD448, LEN(scriv!AD448) + 1 - FIND(",",scriv!AD448)),
  IF($X$36&lt;&gt;"",LEFT( X$36, FIND(",",X$36)-1) &amp; "=" &amp; $AH486 &amp; RIGHT( X$36, LEN(X$36) + 1 - FIND(",",X$36)),""))),
IF(scriv!M448&lt;&gt;"", LEFT( scriv!M448, FIND(",",scriv!M448)-1) &amp; "=" &amp; $AH486 &amp; RIGHT( scriv!M448, LEN(scriv!M448) + 1 - FIND(",",scriv!M448)),
LEFT( X$37, FIND(",",X$37)-1) &amp; "=" &amp; $AH486 &amp; RIGHT( X$37, LEN(X$37) + 1 - FIND(",",X$37))))</f>
        <v>fadeOn=,0.6</v>
      </c>
      <c r="Y486" s="81" t="str">
        <f>IF($E486="",
( IF(scriv!AE448&lt;&gt;"", LEFT( scriv!AE448, FIND(",",scriv!AE448)-1) &amp; "=" &amp; $AH486 &amp; RIGHT( scriv!AE448, LEN(scriv!AE448) + 1 - FIND(",",scriv!AE448)),
  IF($Y$36&lt;&gt;"",LEFT( Y$36, FIND(",",Y$36)-1) &amp; "=" &amp; $AH486 &amp; RIGHT( Y$36, LEN(Y$36) + 1 - FIND(",",Y$36)),""))),
IF(scriv!N448&lt;&gt;"", LEFT( scriv!N448, FIND(",",scriv!N448)-1) &amp; "=" &amp; $AH486 &amp; RIGHT( scriv!N448, LEN(scriv!N448) + 1 - FIND(",",scriv!N448)),
LEFT( Y$37, FIND(",",Y$37)-1) &amp; "=" &amp; $AH486 &amp; RIGHT( Y$37, LEN(Y$37) + 1 - FIND(",",Y$37))))</f>
        <v>fadeOff=,0.6</v>
      </c>
      <c r="Z486" s="81" t="str">
        <f>IF($E486="",
( IF(scriv!AF448&lt;&gt;"", LEFT( scriv!AF448, FIND(",",scriv!AF448)-1) &amp; "=" &amp; $AH486 &amp; RIGHT( scriv!AF448, LEN(scriv!AF448) + 1 - FIND(",",scriv!AF448)),
  IF($Z$36&lt;&gt;"",LEFT( Z$36, FIND(",",Z$36)-1) &amp; "=" &amp; $AH486 &amp; RIGHT( Z$36, LEN(Z$36) + 1 - FIND(",",Z$36)),""))),
IF(scriv!O448&lt;&gt;"", LEFT( scriv!O448, FIND(",",scriv!O448)-1) &amp; "=" &amp; $AH486 &amp; RIGHT( scriv!O448, LEN(scriv!O448) + 1 - FIND(",",scriv!O448)),
LEFT( Z$37, FIND(",",Z$37)-1) &amp; "=" &amp; $AH486 &amp; RIGHT( Z$37, LEN(Z$37) + 1 - FIND(",",Z$37))))</f>
        <v>drawOpen=,1.2</v>
      </c>
      <c r="AA486" s="81" t="str">
        <f>IF($E486="",
( IF(scriv!AG448&lt;&gt;"", LEFT( scriv!AG448, FIND(",",scriv!AG448)-1) &amp; "=" &amp; $AH486 &amp; RIGHT( scriv!AG448, LEN(scriv!AG448) + 1 - FIND(",",scriv!AG448)),
  IF($AA$36&lt;&gt;"",LEFT( AA$36, FIND(",",AA$36)-1) &amp; "=" &amp; $AH486 &amp; RIGHT( AA$36, LEN(AA$36) + 1 - FIND(",",AA$36)),""))),
IF(scriv!P448&lt;&gt;"", LEFT( scriv!P448, FIND(",",scriv!P448)-1) &amp; "=" &amp; $AH486 &amp; RIGHT( scriv!P448, LEN(scriv!P448) + 1 - FIND(",",scriv!P448)),
LEFT( AA$37, FIND(",",AA$37)-1) &amp; "=" &amp; $AH486 &amp; RIGHT( AA$37, LEN(AA$37) + 1 - FIND(",",AA$37))))</f>
        <v>drawClose=,1.2</v>
      </c>
      <c r="AB486" s="167" t="str">
        <f t="shared" si="304"/>
        <v>noTitle</v>
      </c>
      <c r="AC486" s="167"/>
      <c r="AD486" s="45"/>
      <c r="AE486" s="168"/>
      <c r="AF486" s="169">
        <f>IF(D486="",scriv!B448,"")</f>
        <v>0</v>
      </c>
      <c r="AG486" s="170" t="str">
        <f t="shared" si="311"/>
        <v/>
      </c>
      <c r="AH486" s="169" t="str">
        <f t="shared" si="312"/>
        <v/>
      </c>
      <c r="AI486" s="169" t="str">
        <f t="shared" si="313"/>
        <v/>
      </c>
      <c r="AJ486" s="86">
        <f>ROUNDDOWN( (LEN(scriv!B448)+1) / 2, 0 )</f>
        <v>0</v>
      </c>
      <c r="AK486" s="82">
        <f t="shared" si="314"/>
        <v>0</v>
      </c>
      <c r="AL486" s="82" t="str">
        <f t="shared" si="315"/>
        <v>-</v>
      </c>
      <c r="AM486" s="82" t="str">
        <f t="shared" si="316"/>
        <v>-</v>
      </c>
      <c r="AN486" s="82" t="str">
        <f t="shared" si="317"/>
        <v>-</v>
      </c>
      <c r="AO486" s="82" t="str">
        <f t="shared" si="318"/>
        <v>-</v>
      </c>
      <c r="AP486" s="82" t="str">
        <f t="shared" si="319"/>
        <v>-</v>
      </c>
      <c r="AQ486" s="82" t="str">
        <f t="shared" si="320"/>
        <v>-</v>
      </c>
      <c r="AR486" s="82" t="str">
        <f t="shared" si="321"/>
        <v>-</v>
      </c>
      <c r="AT486" s="82">
        <f t="shared" si="322"/>
        <v>10</v>
      </c>
      <c r="AU486" s="82" t="str">
        <f ca="1">IF(    MAX(OFFSET(AL486,0,0,MATCH("-",AL486:AL$638,0))) = 0,"",
IFERROR(MAX(OFFSET(AL486,0,0,MATCH("-",AL486:AL$638,0))),""))</f>
        <v/>
      </c>
      <c r="AV486" s="82" t="str">
        <f ca="1">IF(    MAX(OFFSET(AM486,0,0,MATCH("-",AM486:AM$638,0))) = 0,"",
IFERROR(MAX(OFFSET(AM486,0,0,MATCH("-",AM486:AM$638,0))),""))</f>
        <v/>
      </c>
      <c r="AW486" s="82" t="str">
        <f ca="1">IF(    MAX(OFFSET(AN486,0,0,MATCH("-",AN486:AN$638,0))) = 0,"",
IFERROR(MAX(OFFSET(AN486,0,0,MATCH("-",AN486:AN$638,0))),""))</f>
        <v/>
      </c>
      <c r="AX486" s="82" t="str">
        <f ca="1">IF(    MAX(OFFSET(AO486,0,0,MATCH("-",AO486:AO$638,0))) = 0,"",
IFERROR(MAX(OFFSET(AO486,0,0,MATCH("-",AO486:AO$638,0))),""))</f>
        <v/>
      </c>
      <c r="AY486" s="82" t="str">
        <f ca="1">IF(    MAX(OFFSET(AP486,0,0,MATCH("-",AP486:AP$638,0))) = 0,"",
IFERROR(MAX(OFFSET(AP486,0,0,MATCH("-",AP486:AP$638,0))),""))</f>
        <v/>
      </c>
      <c r="AZ486" s="82" t="str">
        <f ca="1">IF(    MAX(OFFSET(AQ486,0,0,MATCH("-",AQ486:AQ$638,0))) = 0,"",
IFERROR(MAX(OFFSET(AQ486,0,0,MATCH("-",AQ486:AQ$638,0))),""))</f>
        <v/>
      </c>
      <c r="BA486" s="82" t="str">
        <f ca="1">IF(    MAX(OFFSET(AR486,0,0,MATCH("-",AR486:AR$638,0))) = 0,"",
IFERROR(MAX(OFFSET(AR486,0,0,MATCH("-",AR486:AR$638,0))),""))</f>
        <v/>
      </c>
      <c r="BB486" s="112">
        <f t="shared" ca="1" si="323"/>
        <v>-198</v>
      </c>
      <c r="BC486" s="111" t="str">
        <f t="shared" ca="1" si="324"/>
        <v>Radius</v>
      </c>
      <c r="BD486" s="112">
        <f t="shared" ca="1" si="325"/>
        <v>0</v>
      </c>
      <c r="BE486" s="111">
        <f t="shared" ca="1" si="326"/>
        <v>200</v>
      </c>
      <c r="BF486" s="113" t="e">
        <f t="shared" ca="1" si="327"/>
        <v>#VALUE!</v>
      </c>
      <c r="BG486" s="113" t="e">
        <f t="shared" ca="1" si="328"/>
        <v>#VALUE!</v>
      </c>
      <c r="BH486" s="112">
        <f t="shared" ca="1" si="329"/>
        <v>2000</v>
      </c>
      <c r="BI486" s="112">
        <f t="shared" ca="1" si="330"/>
        <v>200</v>
      </c>
      <c r="BJ486" s="157"/>
      <c r="BK486" s="157"/>
      <c r="BL486" s="158" t="str">
        <f>scriv!AI448</f>
        <v/>
      </c>
      <c r="BM486" s="157"/>
      <c r="BN486" s="157" t="str">
        <f t="shared" si="331"/>
        <v>node</v>
      </c>
      <c r="BO486" s="157"/>
      <c r="BP486" s="159">
        <f t="shared" ca="1" si="332"/>
        <v>0</v>
      </c>
      <c r="BQ486" s="159">
        <f t="shared" ca="1" si="333"/>
        <v>0</v>
      </c>
      <c r="BR486" s="159">
        <f t="shared" si="334"/>
        <v>1</v>
      </c>
      <c r="BS486" s="159" t="str">
        <f t="shared" si="335"/>
        <v>symbol</v>
      </c>
      <c r="BT486" s="157" t="str">
        <f ca="1">IF(scriv!V448&lt;&gt;"",scriv!V448,
IF(E486="",IFERROR(VLOOKUP(BL486,$AH$40:$BT$638,39,FALSE),$BT$36),
$BT$37))</f>
        <v>NodeSquare</v>
      </c>
      <c r="BU486" s="166">
        <f t="shared" ca="1" si="336"/>
        <v>2000</v>
      </c>
      <c r="BV486" s="166">
        <f t="shared" ca="1" si="337"/>
        <v>200</v>
      </c>
      <c r="BW486" s="166">
        <f t="shared" ca="1" si="338"/>
        <v>0</v>
      </c>
      <c r="BX486" s="166">
        <f t="shared" ca="1" si="339"/>
        <v>0</v>
      </c>
      <c r="BY486" s="180" t="str">
        <f t="shared" si="340"/>
        <v/>
      </c>
      <c r="BZ486" s="180" t="str">
        <f t="shared" si="341"/>
        <v/>
      </c>
      <c r="CA486" s="81" t="str">
        <f>IF(scriv!E448&lt;&gt;"",scriv!E448,"")</f>
        <v/>
      </c>
      <c r="CB486" s="82">
        <f t="shared" si="306"/>
        <v>0</v>
      </c>
      <c r="CC486" s="82">
        <f t="shared" si="342"/>
        <v>0</v>
      </c>
      <c r="CD486" s="82" t="str">
        <f t="shared" si="343"/>
        <v>-</v>
      </c>
      <c r="CE486" s="82" t="str">
        <f t="shared" si="344"/>
        <v>-</v>
      </c>
      <c r="CF486" s="82" t="str">
        <f t="shared" si="345"/>
        <v>-</v>
      </c>
      <c r="CG486" s="82" t="str">
        <f t="shared" si="346"/>
        <v>-</v>
      </c>
      <c r="CH486" s="82" t="str">
        <f t="shared" si="347"/>
        <v>-</v>
      </c>
      <c r="CI486" s="82" t="str">
        <f t="shared" si="348"/>
        <v>-</v>
      </c>
      <c r="CJ486" s="82" t="str">
        <f t="shared" si="349"/>
        <v>-</v>
      </c>
      <c r="CK486" s="82" t="str">
        <f t="shared" si="350"/>
        <v>-</v>
      </c>
    </row>
    <row r="487" spans="1:89" s="82" customFormat="1" ht="18" customHeight="1">
      <c r="A487" s="81" t="str">
        <f>scriv!AH449</f>
        <v/>
      </c>
      <c r="B487" s="81" t="str">
        <f>IF(scriv!D449&lt;&gt;"",scriv!D449,"")</f>
        <v/>
      </c>
      <c r="C487" s="81" t="str">
        <f>IF( scriv!AL449&lt;&gt;"", IF(D487&lt;&gt;"","connection ","")&amp;scriv!AL449,IF(D487&lt;&gt;"","connection",""))</f>
        <v/>
      </c>
      <c r="D487" s="82" t="str">
        <f>scriv!AJ449</f>
        <v/>
      </c>
      <c r="E487" s="82" t="str">
        <f>scriv!AK449</f>
        <v/>
      </c>
      <c r="F487" s="156">
        <f>ROW()</f>
        <v>487</v>
      </c>
      <c r="I487" s="81" t="str">
        <f>IF(scriv!AA449&lt;&gt;"",scriv!AA449,J487)</f>
        <v/>
      </c>
      <c r="J487" s="81" t="str">
        <f>IF(scriv!AB449&lt;&gt;"",scriv!AB449,"")</f>
        <v/>
      </c>
      <c r="K487" s="82" t="str">
        <f t="shared" si="307"/>
        <v>none</v>
      </c>
      <c r="L487" s="82" t="str">
        <f t="shared" si="308"/>
        <v>+++&amp;speakTT=</v>
      </c>
      <c r="M487" s="82" t="str">
        <f t="shared" si="305"/>
        <v>OpenClose</v>
      </c>
      <c r="N487" s="82" t="str">
        <f t="shared" si="309"/>
        <v/>
      </c>
      <c r="O487" s="119" t="str">
        <f t="shared" si="310"/>
        <v/>
      </c>
      <c r="P487" s="81" t="str">
        <f>IF(scriv!I449&lt;&gt;"",scriv!I449,"")</f>
        <v/>
      </c>
      <c r="Q487" s="81" t="str">
        <f>IF(scriv!J449&lt;&gt;"",scriv!J449,"")</f>
        <v/>
      </c>
      <c r="R487" s="81">
        <f>IF(scriv!K449&lt;&gt;"",scriv!K449,
IF(I487&lt;&gt;"",1,$R$36))</f>
        <v>0</v>
      </c>
      <c r="S487" s="81" t="str">
        <f>IF(scriv!L449&lt;&gt;"",scriv!L449,
IF(scriv!AB449&lt;&gt;"",$S$36,"none"))</f>
        <v>none</v>
      </c>
      <c r="T487" s="81" t="str">
        <f>IF(scriv!Q449&lt;&gt;"",scriv!Q449,"")</f>
        <v/>
      </c>
      <c r="U487" s="81" t="str">
        <f>IF(scriv!R449&lt;&gt;"",scriv!R449,"")</f>
        <v/>
      </c>
      <c r="V487" s="81" t="str">
        <f>IF(scriv!S449&lt;&gt;"",scriv!S449,"")</f>
        <v/>
      </c>
      <c r="W487" s="81" t="str">
        <f>IF(scriv!T449&lt;&gt;"",scriv!T449,"")</f>
        <v/>
      </c>
      <c r="X487" s="81" t="str">
        <f>IF($E487="",
( IF(scriv!AD449&lt;&gt;"", LEFT( scriv!AD449, FIND(",",scriv!AD449)-1) &amp; "=" &amp; $AH487 &amp; RIGHT( scriv!AD449, LEN(scriv!AD449) + 1 - FIND(",",scriv!AD449)),
  IF($X$36&lt;&gt;"",LEFT( X$36, FIND(",",X$36)-1) &amp; "=" &amp; $AH487 &amp; RIGHT( X$36, LEN(X$36) + 1 - FIND(",",X$36)),""))),
IF(scriv!M449&lt;&gt;"", LEFT( scriv!M449, FIND(",",scriv!M449)-1) &amp; "=" &amp; $AH487 &amp; RIGHT( scriv!M449, LEN(scriv!M449) + 1 - FIND(",",scriv!M449)),
LEFT( X$37, FIND(",",X$37)-1) &amp; "=" &amp; $AH487 &amp; RIGHT( X$37, LEN(X$37) + 1 - FIND(",",X$37))))</f>
        <v>fadeOn=,0.6</v>
      </c>
      <c r="Y487" s="81" t="str">
        <f>IF($E487="",
( IF(scriv!AE449&lt;&gt;"", LEFT( scriv!AE449, FIND(",",scriv!AE449)-1) &amp; "=" &amp; $AH487 &amp; RIGHT( scriv!AE449, LEN(scriv!AE449) + 1 - FIND(",",scriv!AE449)),
  IF($Y$36&lt;&gt;"",LEFT( Y$36, FIND(",",Y$36)-1) &amp; "=" &amp; $AH487 &amp; RIGHT( Y$36, LEN(Y$36) + 1 - FIND(",",Y$36)),""))),
IF(scriv!N449&lt;&gt;"", LEFT( scriv!N449, FIND(",",scriv!N449)-1) &amp; "=" &amp; $AH487 &amp; RIGHT( scriv!N449, LEN(scriv!N449) + 1 - FIND(",",scriv!N449)),
LEFT( Y$37, FIND(",",Y$37)-1) &amp; "=" &amp; $AH487 &amp; RIGHT( Y$37, LEN(Y$37) + 1 - FIND(",",Y$37))))</f>
        <v>fadeOff=,0.6</v>
      </c>
      <c r="Z487" s="81" t="str">
        <f>IF($E487="",
( IF(scriv!AF449&lt;&gt;"", LEFT( scriv!AF449, FIND(",",scriv!AF449)-1) &amp; "=" &amp; $AH487 &amp; RIGHT( scriv!AF449, LEN(scriv!AF449) + 1 - FIND(",",scriv!AF449)),
  IF($Z$36&lt;&gt;"",LEFT( Z$36, FIND(",",Z$36)-1) &amp; "=" &amp; $AH487 &amp; RIGHT( Z$36, LEN(Z$36) + 1 - FIND(",",Z$36)),""))),
IF(scriv!O449&lt;&gt;"", LEFT( scriv!O449, FIND(",",scriv!O449)-1) &amp; "=" &amp; $AH487 &amp; RIGHT( scriv!O449, LEN(scriv!O449) + 1 - FIND(",",scriv!O449)),
LEFT( Z$37, FIND(",",Z$37)-1) &amp; "=" &amp; $AH487 &amp; RIGHT( Z$37, LEN(Z$37) + 1 - FIND(",",Z$37))))</f>
        <v>drawOpen=,1.2</v>
      </c>
      <c r="AA487" s="81" t="str">
        <f>IF($E487="",
( IF(scriv!AG449&lt;&gt;"", LEFT( scriv!AG449, FIND(",",scriv!AG449)-1) &amp; "=" &amp; $AH487 &amp; RIGHT( scriv!AG449, LEN(scriv!AG449) + 1 - FIND(",",scriv!AG449)),
  IF($AA$36&lt;&gt;"",LEFT( AA$36, FIND(",",AA$36)-1) &amp; "=" &amp; $AH487 &amp; RIGHT( AA$36, LEN(AA$36) + 1 - FIND(",",AA$36)),""))),
IF(scriv!P449&lt;&gt;"", LEFT( scriv!P449, FIND(",",scriv!P449)-1) &amp; "=" &amp; $AH487 &amp; RIGHT( scriv!P449, LEN(scriv!P449) + 1 - FIND(",",scriv!P449)),
LEFT( AA$37, FIND(",",AA$37)-1) &amp; "=" &amp; $AH487 &amp; RIGHT( AA$37, LEN(AA$37) + 1 - FIND(",",AA$37))))</f>
        <v>drawClose=,1.2</v>
      </c>
      <c r="AB487" s="167" t="str">
        <f t="shared" ref="AB487:AB550" si="351">$AB$36</f>
        <v>noTitle</v>
      </c>
      <c r="AC487" s="167"/>
      <c r="AD487" s="45"/>
      <c r="AE487" s="168"/>
      <c r="AF487" s="169">
        <f>IF(D487="",scriv!B449,"")</f>
        <v>0</v>
      </c>
      <c r="AG487" s="170" t="str">
        <f t="shared" si="311"/>
        <v/>
      </c>
      <c r="AH487" s="169" t="str">
        <f t="shared" si="312"/>
        <v/>
      </c>
      <c r="AI487" s="169" t="str">
        <f t="shared" si="313"/>
        <v/>
      </c>
      <c r="AJ487" s="86">
        <f>ROUNDDOWN( (LEN(scriv!B449)+1) / 2, 0 )</f>
        <v>0</v>
      </c>
      <c r="AK487" s="82">
        <f t="shared" si="314"/>
        <v>0</v>
      </c>
      <c r="AL487" s="82" t="str">
        <f t="shared" si="315"/>
        <v>-</v>
      </c>
      <c r="AM487" s="82" t="str">
        <f t="shared" si="316"/>
        <v>-</v>
      </c>
      <c r="AN487" s="82" t="str">
        <f t="shared" si="317"/>
        <v>-</v>
      </c>
      <c r="AO487" s="82" t="str">
        <f t="shared" si="318"/>
        <v>-</v>
      </c>
      <c r="AP487" s="82" t="str">
        <f t="shared" si="319"/>
        <v>-</v>
      </c>
      <c r="AQ487" s="82" t="str">
        <f t="shared" si="320"/>
        <v>-</v>
      </c>
      <c r="AR487" s="82" t="str">
        <f t="shared" si="321"/>
        <v>-</v>
      </c>
      <c r="AT487" s="82">
        <f t="shared" si="322"/>
        <v>10</v>
      </c>
      <c r="AU487" s="82" t="str">
        <f ca="1">IF(    MAX(OFFSET(AL487,0,0,MATCH("-",AL487:AL$638,0))) = 0,"",
IFERROR(MAX(OFFSET(AL487,0,0,MATCH("-",AL487:AL$638,0))),""))</f>
        <v/>
      </c>
      <c r="AV487" s="82" t="str">
        <f ca="1">IF(    MAX(OFFSET(AM487,0,0,MATCH("-",AM487:AM$638,0))) = 0,"",
IFERROR(MAX(OFFSET(AM487,0,0,MATCH("-",AM487:AM$638,0))),""))</f>
        <v/>
      </c>
      <c r="AW487" s="82" t="str">
        <f ca="1">IF(    MAX(OFFSET(AN487,0,0,MATCH("-",AN487:AN$638,0))) = 0,"",
IFERROR(MAX(OFFSET(AN487,0,0,MATCH("-",AN487:AN$638,0))),""))</f>
        <v/>
      </c>
      <c r="AX487" s="82" t="str">
        <f ca="1">IF(    MAX(OFFSET(AO487,0,0,MATCH("-",AO487:AO$638,0))) = 0,"",
IFERROR(MAX(OFFSET(AO487,0,0,MATCH("-",AO487:AO$638,0))),""))</f>
        <v/>
      </c>
      <c r="AY487" s="82" t="str">
        <f ca="1">IF(    MAX(OFFSET(AP487,0,0,MATCH("-",AP487:AP$638,0))) = 0,"",
IFERROR(MAX(OFFSET(AP487,0,0,MATCH("-",AP487:AP$638,0))),""))</f>
        <v/>
      </c>
      <c r="AZ487" s="82" t="str">
        <f ca="1">IF(    MAX(OFFSET(AQ487,0,0,MATCH("-",AQ487:AQ$638,0))) = 0,"",
IFERROR(MAX(OFFSET(AQ487,0,0,MATCH("-",AQ487:AQ$638,0))),""))</f>
        <v/>
      </c>
      <c r="BA487" s="82" t="str">
        <f ca="1">IF(    MAX(OFFSET(AR487,0,0,MATCH("-",AR487:AR$638,0))) = 0,"",
IFERROR(MAX(OFFSET(AR487,0,0,MATCH("-",AR487:AR$638,0))),""))</f>
        <v/>
      </c>
      <c r="BB487" s="112">
        <f t="shared" ca="1" si="323"/>
        <v>-198</v>
      </c>
      <c r="BC487" s="111" t="str">
        <f t="shared" ca="1" si="324"/>
        <v>Radius</v>
      </c>
      <c r="BD487" s="112">
        <f t="shared" ca="1" si="325"/>
        <v>0</v>
      </c>
      <c r="BE487" s="111">
        <f t="shared" ca="1" si="326"/>
        <v>200</v>
      </c>
      <c r="BF487" s="113" t="e">
        <f t="shared" ca="1" si="327"/>
        <v>#VALUE!</v>
      </c>
      <c r="BG487" s="113" t="e">
        <f t="shared" ca="1" si="328"/>
        <v>#VALUE!</v>
      </c>
      <c r="BH487" s="112">
        <f t="shared" ca="1" si="329"/>
        <v>2000</v>
      </c>
      <c r="BI487" s="112">
        <f t="shared" ca="1" si="330"/>
        <v>200</v>
      </c>
      <c r="BJ487" s="157"/>
      <c r="BK487" s="157"/>
      <c r="BL487" s="158" t="str">
        <f>scriv!AI449</f>
        <v/>
      </c>
      <c r="BM487" s="157"/>
      <c r="BN487" s="157" t="str">
        <f t="shared" si="331"/>
        <v>node</v>
      </c>
      <c r="BO487" s="157"/>
      <c r="BP487" s="159">
        <f t="shared" ca="1" si="332"/>
        <v>0</v>
      </c>
      <c r="BQ487" s="159">
        <f t="shared" ca="1" si="333"/>
        <v>0</v>
      </c>
      <c r="BR487" s="159">
        <f t="shared" si="334"/>
        <v>1</v>
      </c>
      <c r="BS487" s="159" t="str">
        <f t="shared" si="335"/>
        <v>symbol</v>
      </c>
      <c r="BT487" s="157" t="str">
        <f ca="1">IF(scriv!V449&lt;&gt;"",scriv!V449,
IF(E487="",IFERROR(VLOOKUP(BL487,$AH$40:$BT$638,39,FALSE),$BT$36),
$BT$37))</f>
        <v>NodeSquare</v>
      </c>
      <c r="BU487" s="166">
        <f t="shared" ca="1" si="336"/>
        <v>2000</v>
      </c>
      <c r="BV487" s="166">
        <f t="shared" ca="1" si="337"/>
        <v>200</v>
      </c>
      <c r="BW487" s="166">
        <f t="shared" ca="1" si="338"/>
        <v>0</v>
      </c>
      <c r="BX487" s="166">
        <f t="shared" ca="1" si="339"/>
        <v>0</v>
      </c>
      <c r="BY487" s="180" t="str">
        <f t="shared" si="340"/>
        <v/>
      </c>
      <c r="BZ487" s="180" t="str">
        <f t="shared" si="341"/>
        <v/>
      </c>
      <c r="CA487" s="81" t="str">
        <f>IF(scriv!E449&lt;&gt;"",scriv!E449,"")</f>
        <v/>
      </c>
      <c r="CB487" s="82">
        <f t="shared" si="306"/>
        <v>0</v>
      </c>
      <c r="CC487" s="82">
        <f t="shared" si="342"/>
        <v>0</v>
      </c>
      <c r="CD487" s="82" t="str">
        <f t="shared" si="343"/>
        <v>-</v>
      </c>
      <c r="CE487" s="82" t="str">
        <f t="shared" si="344"/>
        <v>-</v>
      </c>
      <c r="CF487" s="82" t="str">
        <f t="shared" si="345"/>
        <v>-</v>
      </c>
      <c r="CG487" s="82" t="str">
        <f t="shared" si="346"/>
        <v>-</v>
      </c>
      <c r="CH487" s="82" t="str">
        <f t="shared" si="347"/>
        <v>-</v>
      </c>
      <c r="CI487" s="82" t="str">
        <f t="shared" si="348"/>
        <v>-</v>
      </c>
      <c r="CJ487" s="82" t="str">
        <f t="shared" si="349"/>
        <v>-</v>
      </c>
      <c r="CK487" s="82" t="str">
        <f t="shared" si="350"/>
        <v>-</v>
      </c>
    </row>
    <row r="488" spans="1:89" s="82" customFormat="1" ht="18" customHeight="1">
      <c r="A488" s="81" t="str">
        <f>scriv!AH450</f>
        <v/>
      </c>
      <c r="B488" s="81" t="str">
        <f>IF(scriv!D450&lt;&gt;"",scriv!D450,"")</f>
        <v/>
      </c>
      <c r="C488" s="81" t="str">
        <f>IF( scriv!AL450&lt;&gt;"", IF(D488&lt;&gt;"","connection ","")&amp;scriv!AL450,IF(D488&lt;&gt;"","connection",""))</f>
        <v/>
      </c>
      <c r="D488" s="82" t="str">
        <f>scriv!AJ450</f>
        <v/>
      </c>
      <c r="E488" s="82" t="str">
        <f>scriv!AK450</f>
        <v/>
      </c>
      <c r="F488" s="156">
        <f>ROW()</f>
        <v>488</v>
      </c>
      <c r="I488" s="81" t="str">
        <f>IF(scriv!AA450&lt;&gt;"",scriv!AA450,J488)</f>
        <v/>
      </c>
      <c r="J488" s="81" t="str">
        <f>IF(scriv!AB450&lt;&gt;"",scriv!AB450,"")</f>
        <v/>
      </c>
      <c r="K488" s="82" t="str">
        <f t="shared" si="307"/>
        <v>none</v>
      </c>
      <c r="L488" s="82" t="str">
        <f t="shared" si="308"/>
        <v>+++&amp;speakTT=</v>
      </c>
      <c r="M488" s="82" t="str">
        <f t="shared" ref="M488:M551" si="352">$M$36</f>
        <v>OpenClose</v>
      </c>
      <c r="N488" s="82" t="str">
        <f t="shared" si="309"/>
        <v/>
      </c>
      <c r="O488" s="119" t="str">
        <f t="shared" si="310"/>
        <v/>
      </c>
      <c r="P488" s="81" t="str">
        <f>IF(scriv!I450&lt;&gt;"",scriv!I450,"")</f>
        <v/>
      </c>
      <c r="Q488" s="81" t="str">
        <f>IF(scriv!J450&lt;&gt;"",scriv!J450,"")</f>
        <v/>
      </c>
      <c r="R488" s="81">
        <f>IF(scriv!K450&lt;&gt;"",scriv!K450,
IF(I488&lt;&gt;"",1,$R$36))</f>
        <v>0</v>
      </c>
      <c r="S488" s="81" t="str">
        <f>IF(scriv!L450&lt;&gt;"",scriv!L450,
IF(scriv!AB450&lt;&gt;"",$S$36,"none"))</f>
        <v>none</v>
      </c>
      <c r="T488" s="81" t="str">
        <f>IF(scriv!Q450&lt;&gt;"",scriv!Q450,"")</f>
        <v/>
      </c>
      <c r="U488" s="81" t="str">
        <f>IF(scriv!R450&lt;&gt;"",scriv!R450,"")</f>
        <v/>
      </c>
      <c r="V488" s="81" t="str">
        <f>IF(scriv!S450&lt;&gt;"",scriv!S450,"")</f>
        <v/>
      </c>
      <c r="W488" s="81" t="str">
        <f>IF(scriv!T450&lt;&gt;"",scriv!T450,"")</f>
        <v/>
      </c>
      <c r="X488" s="81" t="str">
        <f>IF($E488="",
( IF(scriv!AD450&lt;&gt;"", LEFT( scriv!AD450, FIND(",",scriv!AD450)-1) &amp; "=" &amp; $AH488 &amp; RIGHT( scriv!AD450, LEN(scriv!AD450) + 1 - FIND(",",scriv!AD450)),
  IF($X$36&lt;&gt;"",LEFT( X$36, FIND(",",X$36)-1) &amp; "=" &amp; $AH488 &amp; RIGHT( X$36, LEN(X$36) + 1 - FIND(",",X$36)),""))),
IF(scriv!M450&lt;&gt;"", LEFT( scriv!M450, FIND(",",scriv!M450)-1) &amp; "=" &amp; $AH488 &amp; RIGHT( scriv!M450, LEN(scriv!M450) + 1 - FIND(",",scriv!M450)),
LEFT( X$37, FIND(",",X$37)-1) &amp; "=" &amp; $AH488 &amp; RIGHT( X$37, LEN(X$37) + 1 - FIND(",",X$37))))</f>
        <v>fadeOn=,0.6</v>
      </c>
      <c r="Y488" s="81" t="str">
        <f>IF($E488="",
( IF(scriv!AE450&lt;&gt;"", LEFT( scriv!AE450, FIND(",",scriv!AE450)-1) &amp; "=" &amp; $AH488 &amp; RIGHT( scriv!AE450, LEN(scriv!AE450) + 1 - FIND(",",scriv!AE450)),
  IF($Y$36&lt;&gt;"",LEFT( Y$36, FIND(",",Y$36)-1) &amp; "=" &amp; $AH488 &amp; RIGHT( Y$36, LEN(Y$36) + 1 - FIND(",",Y$36)),""))),
IF(scriv!N450&lt;&gt;"", LEFT( scriv!N450, FIND(",",scriv!N450)-1) &amp; "=" &amp; $AH488 &amp; RIGHT( scriv!N450, LEN(scriv!N450) + 1 - FIND(",",scriv!N450)),
LEFT( Y$37, FIND(",",Y$37)-1) &amp; "=" &amp; $AH488 &amp; RIGHT( Y$37, LEN(Y$37) + 1 - FIND(",",Y$37))))</f>
        <v>fadeOff=,0.6</v>
      </c>
      <c r="Z488" s="81" t="str">
        <f>IF($E488="",
( IF(scriv!AF450&lt;&gt;"", LEFT( scriv!AF450, FIND(",",scriv!AF450)-1) &amp; "=" &amp; $AH488 &amp; RIGHT( scriv!AF450, LEN(scriv!AF450) + 1 - FIND(",",scriv!AF450)),
  IF($Z$36&lt;&gt;"",LEFT( Z$36, FIND(",",Z$36)-1) &amp; "=" &amp; $AH488 &amp; RIGHT( Z$36, LEN(Z$36) + 1 - FIND(",",Z$36)),""))),
IF(scriv!O450&lt;&gt;"", LEFT( scriv!O450, FIND(",",scriv!O450)-1) &amp; "=" &amp; $AH488 &amp; RIGHT( scriv!O450, LEN(scriv!O450) + 1 - FIND(",",scriv!O450)),
LEFT( Z$37, FIND(",",Z$37)-1) &amp; "=" &amp; $AH488 &amp; RIGHT( Z$37, LEN(Z$37) + 1 - FIND(",",Z$37))))</f>
        <v>drawOpen=,1.2</v>
      </c>
      <c r="AA488" s="81" t="str">
        <f>IF($E488="",
( IF(scriv!AG450&lt;&gt;"", LEFT( scriv!AG450, FIND(",",scriv!AG450)-1) &amp; "=" &amp; $AH488 &amp; RIGHT( scriv!AG450, LEN(scriv!AG450) + 1 - FIND(",",scriv!AG450)),
  IF($AA$36&lt;&gt;"",LEFT( AA$36, FIND(",",AA$36)-1) &amp; "=" &amp; $AH488 &amp; RIGHT( AA$36, LEN(AA$36) + 1 - FIND(",",AA$36)),""))),
IF(scriv!P450&lt;&gt;"", LEFT( scriv!P450, FIND(",",scriv!P450)-1) &amp; "=" &amp; $AH488 &amp; RIGHT( scriv!P450, LEN(scriv!P450) + 1 - FIND(",",scriv!P450)),
LEFT( AA$37, FIND(",",AA$37)-1) &amp; "=" &amp; $AH488 &amp; RIGHT( AA$37, LEN(AA$37) + 1 - FIND(",",AA$37))))</f>
        <v>drawClose=,1.2</v>
      </c>
      <c r="AB488" s="167" t="str">
        <f t="shared" si="351"/>
        <v>noTitle</v>
      </c>
      <c r="AC488" s="167"/>
      <c r="AD488" s="45"/>
      <c r="AE488" s="168"/>
      <c r="AF488" s="169">
        <f>IF(D488="",scriv!B450,"")</f>
        <v>0</v>
      </c>
      <c r="AG488" s="170" t="str">
        <f t="shared" si="311"/>
        <v/>
      </c>
      <c r="AH488" s="169" t="str">
        <f t="shared" si="312"/>
        <v/>
      </c>
      <c r="AI488" s="169" t="str">
        <f t="shared" si="313"/>
        <v/>
      </c>
      <c r="AJ488" s="86">
        <f>ROUNDDOWN( (LEN(scriv!B450)+1) / 2, 0 )</f>
        <v>0</v>
      </c>
      <c r="AK488" s="82">
        <f t="shared" si="314"/>
        <v>0</v>
      </c>
      <c r="AL488" s="82" t="str">
        <f t="shared" si="315"/>
        <v>-</v>
      </c>
      <c r="AM488" s="82" t="str">
        <f t="shared" si="316"/>
        <v>-</v>
      </c>
      <c r="AN488" s="82" t="str">
        <f t="shared" si="317"/>
        <v>-</v>
      </c>
      <c r="AO488" s="82" t="str">
        <f t="shared" si="318"/>
        <v>-</v>
      </c>
      <c r="AP488" s="82" t="str">
        <f t="shared" si="319"/>
        <v>-</v>
      </c>
      <c r="AQ488" s="82" t="str">
        <f t="shared" si="320"/>
        <v>-</v>
      </c>
      <c r="AR488" s="82" t="str">
        <f t="shared" si="321"/>
        <v>-</v>
      </c>
      <c r="AT488" s="82">
        <f t="shared" si="322"/>
        <v>10</v>
      </c>
      <c r="AU488" s="82" t="str">
        <f ca="1">IF(    MAX(OFFSET(AL488,0,0,MATCH("-",AL488:AL$638,0))) = 0,"",
IFERROR(MAX(OFFSET(AL488,0,0,MATCH("-",AL488:AL$638,0))),""))</f>
        <v/>
      </c>
      <c r="AV488" s="82" t="str">
        <f ca="1">IF(    MAX(OFFSET(AM488,0,0,MATCH("-",AM488:AM$638,0))) = 0,"",
IFERROR(MAX(OFFSET(AM488,0,0,MATCH("-",AM488:AM$638,0))),""))</f>
        <v/>
      </c>
      <c r="AW488" s="82" t="str">
        <f ca="1">IF(    MAX(OFFSET(AN488,0,0,MATCH("-",AN488:AN$638,0))) = 0,"",
IFERROR(MAX(OFFSET(AN488,0,0,MATCH("-",AN488:AN$638,0))),""))</f>
        <v/>
      </c>
      <c r="AX488" s="82" t="str">
        <f ca="1">IF(    MAX(OFFSET(AO488,0,0,MATCH("-",AO488:AO$638,0))) = 0,"",
IFERROR(MAX(OFFSET(AO488,0,0,MATCH("-",AO488:AO$638,0))),""))</f>
        <v/>
      </c>
      <c r="AY488" s="82" t="str">
        <f ca="1">IF(    MAX(OFFSET(AP488,0,0,MATCH("-",AP488:AP$638,0))) = 0,"",
IFERROR(MAX(OFFSET(AP488,0,0,MATCH("-",AP488:AP$638,0))),""))</f>
        <v/>
      </c>
      <c r="AZ488" s="82" t="str">
        <f ca="1">IF(    MAX(OFFSET(AQ488,0,0,MATCH("-",AQ488:AQ$638,0))) = 0,"",
IFERROR(MAX(OFFSET(AQ488,0,0,MATCH("-",AQ488:AQ$638,0))),""))</f>
        <v/>
      </c>
      <c r="BA488" s="82" t="str">
        <f ca="1">IF(    MAX(OFFSET(AR488,0,0,MATCH("-",AR488:AR$638,0))) = 0,"",
IFERROR(MAX(OFFSET(AR488,0,0,MATCH("-",AR488:AR$638,0))),""))</f>
        <v/>
      </c>
      <c r="BB488" s="112">
        <f t="shared" ca="1" si="323"/>
        <v>-198</v>
      </c>
      <c r="BC488" s="111" t="str">
        <f t="shared" ca="1" si="324"/>
        <v>Radius</v>
      </c>
      <c r="BD488" s="112">
        <f t="shared" ca="1" si="325"/>
        <v>0</v>
      </c>
      <c r="BE488" s="111">
        <f t="shared" ca="1" si="326"/>
        <v>200</v>
      </c>
      <c r="BF488" s="113" t="e">
        <f t="shared" ca="1" si="327"/>
        <v>#VALUE!</v>
      </c>
      <c r="BG488" s="113" t="e">
        <f t="shared" ca="1" si="328"/>
        <v>#VALUE!</v>
      </c>
      <c r="BH488" s="112">
        <f t="shared" ca="1" si="329"/>
        <v>2000</v>
      </c>
      <c r="BI488" s="112">
        <f t="shared" ca="1" si="330"/>
        <v>200</v>
      </c>
      <c r="BJ488" s="157"/>
      <c r="BK488" s="157"/>
      <c r="BL488" s="158" t="str">
        <f>scriv!AI450</f>
        <v/>
      </c>
      <c r="BM488" s="157"/>
      <c r="BN488" s="157" t="str">
        <f t="shared" si="331"/>
        <v>node</v>
      </c>
      <c r="BO488" s="157"/>
      <c r="BP488" s="159">
        <f t="shared" ca="1" si="332"/>
        <v>0</v>
      </c>
      <c r="BQ488" s="159">
        <f t="shared" ca="1" si="333"/>
        <v>0</v>
      </c>
      <c r="BR488" s="159">
        <f t="shared" si="334"/>
        <v>1</v>
      </c>
      <c r="BS488" s="159" t="str">
        <f t="shared" si="335"/>
        <v>symbol</v>
      </c>
      <c r="BT488" s="157" t="str">
        <f ca="1">IF(scriv!V450&lt;&gt;"",scriv!V450,
IF(E488="",IFERROR(VLOOKUP(BL488,$AH$40:$BT$638,39,FALSE),$BT$36),
$BT$37))</f>
        <v>NodeSquare</v>
      </c>
      <c r="BU488" s="166">
        <f t="shared" ca="1" si="336"/>
        <v>2000</v>
      </c>
      <c r="BV488" s="166">
        <f t="shared" ca="1" si="337"/>
        <v>200</v>
      </c>
      <c r="BW488" s="166">
        <f t="shared" ca="1" si="338"/>
        <v>0</v>
      </c>
      <c r="BX488" s="166">
        <f t="shared" ca="1" si="339"/>
        <v>0</v>
      </c>
      <c r="BY488" s="180" t="str">
        <f t="shared" si="340"/>
        <v/>
      </c>
      <c r="BZ488" s="180" t="str">
        <f t="shared" si="341"/>
        <v/>
      </c>
      <c r="CA488" s="81" t="str">
        <f>IF(scriv!E450&lt;&gt;"",scriv!E450,"")</f>
        <v/>
      </c>
      <c r="CB488" s="82">
        <f t="shared" si="306"/>
        <v>0</v>
      </c>
      <c r="CC488" s="82">
        <f t="shared" si="342"/>
        <v>0</v>
      </c>
      <c r="CD488" s="82" t="str">
        <f t="shared" si="343"/>
        <v>-</v>
      </c>
      <c r="CE488" s="82" t="str">
        <f t="shared" si="344"/>
        <v>-</v>
      </c>
      <c r="CF488" s="82" t="str">
        <f t="shared" si="345"/>
        <v>-</v>
      </c>
      <c r="CG488" s="82" t="str">
        <f t="shared" si="346"/>
        <v>-</v>
      </c>
      <c r="CH488" s="82" t="str">
        <f t="shared" si="347"/>
        <v>-</v>
      </c>
      <c r="CI488" s="82" t="str">
        <f t="shared" si="348"/>
        <v>-</v>
      </c>
      <c r="CJ488" s="82" t="str">
        <f t="shared" si="349"/>
        <v>-</v>
      </c>
      <c r="CK488" s="82" t="str">
        <f t="shared" si="350"/>
        <v>-</v>
      </c>
    </row>
    <row r="489" spans="1:89" s="82" customFormat="1" ht="18" customHeight="1">
      <c r="A489" s="81" t="str">
        <f>scriv!AH451</f>
        <v/>
      </c>
      <c r="B489" s="81" t="str">
        <f>IF(scriv!D451&lt;&gt;"",scriv!D451,"")</f>
        <v/>
      </c>
      <c r="C489" s="81" t="str">
        <f>IF( scriv!AL451&lt;&gt;"", IF(D489&lt;&gt;"","connection ","")&amp;scriv!AL451,IF(D489&lt;&gt;"","connection",""))</f>
        <v/>
      </c>
      <c r="D489" s="82" t="str">
        <f>scriv!AJ451</f>
        <v/>
      </c>
      <c r="E489" s="82" t="str">
        <f>scriv!AK451</f>
        <v/>
      </c>
      <c r="F489" s="156">
        <f>ROW()</f>
        <v>489</v>
      </c>
      <c r="I489" s="81" t="str">
        <f>IF(scriv!AA451&lt;&gt;"",scriv!AA451,J489)</f>
        <v/>
      </c>
      <c r="J489" s="81" t="str">
        <f>IF(scriv!AB451&lt;&gt;"",scriv!AB451,"")</f>
        <v/>
      </c>
      <c r="K489" s="82" t="str">
        <f t="shared" si="307"/>
        <v>none</v>
      </c>
      <c r="L489" s="82" t="str">
        <f t="shared" si="308"/>
        <v>+++&amp;speakTT=</v>
      </c>
      <c r="M489" s="82" t="str">
        <f t="shared" si="352"/>
        <v>OpenClose</v>
      </c>
      <c r="N489" s="82" t="str">
        <f t="shared" si="309"/>
        <v/>
      </c>
      <c r="O489" s="119" t="str">
        <f t="shared" si="310"/>
        <v/>
      </c>
      <c r="P489" s="81" t="str">
        <f>IF(scriv!I451&lt;&gt;"",scriv!I451,"")</f>
        <v/>
      </c>
      <c r="Q489" s="81" t="str">
        <f>IF(scriv!J451&lt;&gt;"",scriv!J451,"")</f>
        <v/>
      </c>
      <c r="R489" s="81">
        <f>IF(scriv!K451&lt;&gt;"",scriv!K451,
IF(I489&lt;&gt;"",1,$R$36))</f>
        <v>0</v>
      </c>
      <c r="S489" s="81" t="str">
        <f>IF(scriv!L451&lt;&gt;"",scriv!L451,
IF(scriv!AB451&lt;&gt;"",$S$36,"none"))</f>
        <v>none</v>
      </c>
      <c r="T489" s="81" t="str">
        <f>IF(scriv!Q451&lt;&gt;"",scriv!Q451,"")</f>
        <v/>
      </c>
      <c r="U489" s="81" t="str">
        <f>IF(scriv!R451&lt;&gt;"",scriv!R451,"")</f>
        <v/>
      </c>
      <c r="V489" s="81" t="str">
        <f>IF(scriv!S451&lt;&gt;"",scriv!S451,"")</f>
        <v/>
      </c>
      <c r="W489" s="81" t="str">
        <f>IF(scriv!T451&lt;&gt;"",scriv!T451,"")</f>
        <v/>
      </c>
      <c r="X489" s="81" t="str">
        <f>IF($E489="",
( IF(scriv!AD451&lt;&gt;"", LEFT( scriv!AD451, FIND(",",scriv!AD451)-1) &amp; "=" &amp; $AH489 &amp; RIGHT( scriv!AD451, LEN(scriv!AD451) + 1 - FIND(",",scriv!AD451)),
  IF($X$36&lt;&gt;"",LEFT( X$36, FIND(",",X$36)-1) &amp; "=" &amp; $AH489 &amp; RIGHT( X$36, LEN(X$36) + 1 - FIND(",",X$36)),""))),
IF(scriv!M451&lt;&gt;"", LEFT( scriv!M451, FIND(",",scriv!M451)-1) &amp; "=" &amp; $AH489 &amp; RIGHT( scriv!M451, LEN(scriv!M451) + 1 - FIND(",",scriv!M451)),
LEFT( X$37, FIND(",",X$37)-1) &amp; "=" &amp; $AH489 &amp; RIGHT( X$37, LEN(X$37) + 1 - FIND(",",X$37))))</f>
        <v>fadeOn=,0.6</v>
      </c>
      <c r="Y489" s="81" t="str">
        <f>IF($E489="",
( IF(scriv!AE451&lt;&gt;"", LEFT( scriv!AE451, FIND(",",scriv!AE451)-1) &amp; "=" &amp; $AH489 &amp; RIGHT( scriv!AE451, LEN(scriv!AE451) + 1 - FIND(",",scriv!AE451)),
  IF($Y$36&lt;&gt;"",LEFT( Y$36, FIND(",",Y$36)-1) &amp; "=" &amp; $AH489 &amp; RIGHT( Y$36, LEN(Y$36) + 1 - FIND(",",Y$36)),""))),
IF(scriv!N451&lt;&gt;"", LEFT( scriv!N451, FIND(",",scriv!N451)-1) &amp; "=" &amp; $AH489 &amp; RIGHT( scriv!N451, LEN(scriv!N451) + 1 - FIND(",",scriv!N451)),
LEFT( Y$37, FIND(",",Y$37)-1) &amp; "=" &amp; $AH489 &amp; RIGHT( Y$37, LEN(Y$37) + 1 - FIND(",",Y$37))))</f>
        <v>fadeOff=,0.6</v>
      </c>
      <c r="Z489" s="81" t="str">
        <f>IF($E489="",
( IF(scriv!AF451&lt;&gt;"", LEFT( scriv!AF451, FIND(",",scriv!AF451)-1) &amp; "=" &amp; $AH489 &amp; RIGHT( scriv!AF451, LEN(scriv!AF451) + 1 - FIND(",",scriv!AF451)),
  IF($Z$36&lt;&gt;"",LEFT( Z$36, FIND(",",Z$36)-1) &amp; "=" &amp; $AH489 &amp; RIGHT( Z$36, LEN(Z$36) + 1 - FIND(",",Z$36)),""))),
IF(scriv!O451&lt;&gt;"", LEFT( scriv!O451, FIND(",",scriv!O451)-1) &amp; "=" &amp; $AH489 &amp; RIGHT( scriv!O451, LEN(scriv!O451) + 1 - FIND(",",scriv!O451)),
LEFT( Z$37, FIND(",",Z$37)-1) &amp; "=" &amp; $AH489 &amp; RIGHT( Z$37, LEN(Z$37) + 1 - FIND(",",Z$37))))</f>
        <v>drawOpen=,1.2</v>
      </c>
      <c r="AA489" s="81" t="str">
        <f>IF($E489="",
( IF(scriv!AG451&lt;&gt;"", LEFT( scriv!AG451, FIND(",",scriv!AG451)-1) &amp; "=" &amp; $AH489 &amp; RIGHT( scriv!AG451, LEN(scriv!AG451) + 1 - FIND(",",scriv!AG451)),
  IF($AA$36&lt;&gt;"",LEFT( AA$36, FIND(",",AA$36)-1) &amp; "=" &amp; $AH489 &amp; RIGHT( AA$36, LEN(AA$36) + 1 - FIND(",",AA$36)),""))),
IF(scriv!P451&lt;&gt;"", LEFT( scriv!P451, FIND(",",scriv!P451)-1) &amp; "=" &amp; $AH489 &amp; RIGHT( scriv!P451, LEN(scriv!P451) + 1 - FIND(",",scriv!P451)),
LEFT( AA$37, FIND(",",AA$37)-1) &amp; "=" &amp; $AH489 &amp; RIGHT( AA$37, LEN(AA$37) + 1 - FIND(",",AA$37))))</f>
        <v>drawClose=,1.2</v>
      </c>
      <c r="AB489" s="167" t="str">
        <f t="shared" si="351"/>
        <v>noTitle</v>
      </c>
      <c r="AC489" s="167"/>
      <c r="AD489" s="45"/>
      <c r="AE489" s="168"/>
      <c r="AF489" s="169">
        <f>IF(D489="",scriv!B451,"")</f>
        <v>0</v>
      </c>
      <c r="AG489" s="170" t="str">
        <f t="shared" si="311"/>
        <v/>
      </c>
      <c r="AH489" s="169" t="str">
        <f t="shared" si="312"/>
        <v/>
      </c>
      <c r="AI489" s="169" t="str">
        <f t="shared" si="313"/>
        <v/>
      </c>
      <c r="AJ489" s="86">
        <f>ROUNDDOWN( (LEN(scriv!B451)+1) / 2, 0 )</f>
        <v>0</v>
      </c>
      <c r="AK489" s="82">
        <f t="shared" si="314"/>
        <v>0</v>
      </c>
      <c r="AL489" s="82" t="str">
        <f t="shared" si="315"/>
        <v>-</v>
      </c>
      <c r="AM489" s="82" t="str">
        <f t="shared" si="316"/>
        <v>-</v>
      </c>
      <c r="AN489" s="82" t="str">
        <f t="shared" si="317"/>
        <v>-</v>
      </c>
      <c r="AO489" s="82" t="str">
        <f t="shared" si="318"/>
        <v>-</v>
      </c>
      <c r="AP489" s="82" t="str">
        <f t="shared" si="319"/>
        <v>-</v>
      </c>
      <c r="AQ489" s="82" t="str">
        <f t="shared" si="320"/>
        <v>-</v>
      </c>
      <c r="AR489" s="82" t="str">
        <f t="shared" si="321"/>
        <v>-</v>
      </c>
      <c r="AT489" s="82">
        <f t="shared" si="322"/>
        <v>10</v>
      </c>
      <c r="AU489" s="82" t="str">
        <f ca="1">IF(    MAX(OFFSET(AL489,0,0,MATCH("-",AL489:AL$638,0))) = 0,"",
IFERROR(MAX(OFFSET(AL489,0,0,MATCH("-",AL489:AL$638,0))),""))</f>
        <v/>
      </c>
      <c r="AV489" s="82" t="str">
        <f ca="1">IF(    MAX(OFFSET(AM489,0,0,MATCH("-",AM489:AM$638,0))) = 0,"",
IFERROR(MAX(OFFSET(AM489,0,0,MATCH("-",AM489:AM$638,0))),""))</f>
        <v/>
      </c>
      <c r="AW489" s="82" t="str">
        <f ca="1">IF(    MAX(OFFSET(AN489,0,0,MATCH("-",AN489:AN$638,0))) = 0,"",
IFERROR(MAX(OFFSET(AN489,0,0,MATCH("-",AN489:AN$638,0))),""))</f>
        <v/>
      </c>
      <c r="AX489" s="82" t="str">
        <f ca="1">IF(    MAX(OFFSET(AO489,0,0,MATCH("-",AO489:AO$638,0))) = 0,"",
IFERROR(MAX(OFFSET(AO489,0,0,MATCH("-",AO489:AO$638,0))),""))</f>
        <v/>
      </c>
      <c r="AY489" s="82" t="str">
        <f ca="1">IF(    MAX(OFFSET(AP489,0,0,MATCH("-",AP489:AP$638,0))) = 0,"",
IFERROR(MAX(OFFSET(AP489,0,0,MATCH("-",AP489:AP$638,0))),""))</f>
        <v/>
      </c>
      <c r="AZ489" s="82" t="str">
        <f ca="1">IF(    MAX(OFFSET(AQ489,0,0,MATCH("-",AQ489:AQ$638,0))) = 0,"",
IFERROR(MAX(OFFSET(AQ489,0,0,MATCH("-",AQ489:AQ$638,0))),""))</f>
        <v/>
      </c>
      <c r="BA489" s="82" t="str">
        <f ca="1">IF(    MAX(OFFSET(AR489,0,0,MATCH("-",AR489:AR$638,0))) = 0,"",
IFERROR(MAX(OFFSET(AR489,0,0,MATCH("-",AR489:AR$638,0))),""))</f>
        <v/>
      </c>
      <c r="BB489" s="112">
        <f t="shared" ca="1" si="323"/>
        <v>-198</v>
      </c>
      <c r="BC489" s="111" t="str">
        <f t="shared" ca="1" si="324"/>
        <v>Radius</v>
      </c>
      <c r="BD489" s="112">
        <f t="shared" ca="1" si="325"/>
        <v>0</v>
      </c>
      <c r="BE489" s="111">
        <f t="shared" ca="1" si="326"/>
        <v>200</v>
      </c>
      <c r="BF489" s="113" t="e">
        <f t="shared" ca="1" si="327"/>
        <v>#VALUE!</v>
      </c>
      <c r="BG489" s="113" t="e">
        <f t="shared" ca="1" si="328"/>
        <v>#VALUE!</v>
      </c>
      <c r="BH489" s="112">
        <f t="shared" ca="1" si="329"/>
        <v>2000</v>
      </c>
      <c r="BI489" s="112">
        <f t="shared" ca="1" si="330"/>
        <v>200</v>
      </c>
      <c r="BJ489" s="157"/>
      <c r="BK489" s="157"/>
      <c r="BL489" s="158" t="str">
        <f>scriv!AI451</f>
        <v/>
      </c>
      <c r="BM489" s="157"/>
      <c r="BN489" s="157" t="str">
        <f t="shared" si="331"/>
        <v>node</v>
      </c>
      <c r="BO489" s="157"/>
      <c r="BP489" s="159">
        <f t="shared" ca="1" si="332"/>
        <v>0</v>
      </c>
      <c r="BQ489" s="159">
        <f t="shared" ca="1" si="333"/>
        <v>0</v>
      </c>
      <c r="BR489" s="159">
        <f t="shared" si="334"/>
        <v>1</v>
      </c>
      <c r="BS489" s="159" t="str">
        <f t="shared" si="335"/>
        <v>symbol</v>
      </c>
      <c r="BT489" s="157" t="str">
        <f ca="1">IF(scriv!V451&lt;&gt;"",scriv!V451,
IF(E489="",IFERROR(VLOOKUP(BL489,$AH$40:$BT$638,39,FALSE),$BT$36),
$BT$37))</f>
        <v>NodeSquare</v>
      </c>
      <c r="BU489" s="166">
        <f t="shared" ca="1" si="336"/>
        <v>2000</v>
      </c>
      <c r="BV489" s="166">
        <f t="shared" ca="1" si="337"/>
        <v>200</v>
      </c>
      <c r="BW489" s="166">
        <f t="shared" ca="1" si="338"/>
        <v>0</v>
      </c>
      <c r="BX489" s="166">
        <f t="shared" ca="1" si="339"/>
        <v>0</v>
      </c>
      <c r="BY489" s="180" t="str">
        <f t="shared" si="340"/>
        <v/>
      </c>
      <c r="BZ489" s="180" t="str">
        <f t="shared" si="341"/>
        <v/>
      </c>
      <c r="CA489" s="81" t="str">
        <f>IF(scriv!E451&lt;&gt;"",scriv!E451,"")</f>
        <v/>
      </c>
      <c r="CB489" s="82">
        <f t="shared" ref="CB489:CB552" si="353">$CB$36</f>
        <v>0</v>
      </c>
      <c r="CC489" s="82">
        <f t="shared" si="342"/>
        <v>0</v>
      </c>
      <c r="CD489" s="82" t="str">
        <f t="shared" si="343"/>
        <v>-</v>
      </c>
      <c r="CE489" s="82" t="str">
        <f t="shared" si="344"/>
        <v>-</v>
      </c>
      <c r="CF489" s="82" t="str">
        <f t="shared" si="345"/>
        <v>-</v>
      </c>
      <c r="CG489" s="82" t="str">
        <f t="shared" si="346"/>
        <v>-</v>
      </c>
      <c r="CH489" s="82" t="str">
        <f t="shared" si="347"/>
        <v>-</v>
      </c>
      <c r="CI489" s="82" t="str">
        <f t="shared" si="348"/>
        <v>-</v>
      </c>
      <c r="CJ489" s="82" t="str">
        <f t="shared" si="349"/>
        <v>-</v>
      </c>
      <c r="CK489" s="82" t="str">
        <f t="shared" si="350"/>
        <v>-</v>
      </c>
    </row>
    <row r="490" spans="1:89" s="82" customFormat="1" ht="18" customHeight="1">
      <c r="A490" s="81" t="str">
        <f>scriv!AH452</f>
        <v/>
      </c>
      <c r="B490" s="81" t="str">
        <f>IF(scriv!D452&lt;&gt;"",scriv!D452,"")</f>
        <v/>
      </c>
      <c r="C490" s="81" t="str">
        <f>IF( scriv!AL452&lt;&gt;"", IF(D490&lt;&gt;"","connection ","")&amp;scriv!AL452,IF(D490&lt;&gt;"","connection",""))</f>
        <v/>
      </c>
      <c r="D490" s="82" t="str">
        <f>scriv!AJ452</f>
        <v/>
      </c>
      <c r="E490" s="82" t="str">
        <f>scriv!AK452</f>
        <v/>
      </c>
      <c r="F490" s="156">
        <f>ROW()</f>
        <v>490</v>
      </c>
      <c r="I490" s="81" t="str">
        <f>IF(scriv!AA452&lt;&gt;"",scriv!AA452,J490)</f>
        <v/>
      </c>
      <c r="J490" s="81" t="str">
        <f>IF(scriv!AB452&lt;&gt;"",scriv!AB452,"")</f>
        <v/>
      </c>
      <c r="K490" s="82" t="str">
        <f t="shared" ref="K490:K553" si="354">$K$36</f>
        <v>none</v>
      </c>
      <c r="L490" s="82" t="str">
        <f t="shared" ref="L490:L553" si="355">$L$36&amp;A490</f>
        <v>+++&amp;speakTT=</v>
      </c>
      <c r="M490" s="82" t="str">
        <f t="shared" si="352"/>
        <v>OpenClose</v>
      </c>
      <c r="N490" s="82" t="str">
        <f t="shared" ref="N490:N553" si="356">$N$36</f>
        <v/>
      </c>
      <c r="O490" s="119" t="str">
        <f t="shared" ref="O490:O553" si="357">IF(P490&lt;&gt;"","+++&amp;openLink="&amp;P490,"")</f>
        <v/>
      </c>
      <c r="P490" s="81" t="str">
        <f>IF(scriv!I452&lt;&gt;"",scriv!I452,"")</f>
        <v/>
      </c>
      <c r="Q490" s="81" t="str">
        <f>IF(scriv!J452&lt;&gt;"",scriv!J452,"")</f>
        <v/>
      </c>
      <c r="R490" s="81">
        <f>IF(scriv!K452&lt;&gt;"",scriv!K452,
IF(I490&lt;&gt;"",1,$R$36))</f>
        <v>0</v>
      </c>
      <c r="S490" s="81" t="str">
        <f>IF(scriv!L452&lt;&gt;"",scriv!L452,
IF(scriv!AB452&lt;&gt;"",$S$36,"none"))</f>
        <v>none</v>
      </c>
      <c r="T490" s="81" t="str">
        <f>IF(scriv!Q452&lt;&gt;"",scriv!Q452,"")</f>
        <v/>
      </c>
      <c r="U490" s="81" t="str">
        <f>IF(scriv!R452&lt;&gt;"",scriv!R452,"")</f>
        <v/>
      </c>
      <c r="V490" s="81" t="str">
        <f>IF(scriv!S452&lt;&gt;"",scriv!S452,"")</f>
        <v/>
      </c>
      <c r="W490" s="81" t="str">
        <f>IF(scriv!T452&lt;&gt;"",scriv!T452,"")</f>
        <v/>
      </c>
      <c r="X490" s="81" t="str">
        <f>IF($E490="",
( IF(scriv!AD452&lt;&gt;"", LEFT( scriv!AD452, FIND(",",scriv!AD452)-1) &amp; "=" &amp; $AH490 &amp; RIGHT( scriv!AD452, LEN(scriv!AD452) + 1 - FIND(",",scriv!AD452)),
  IF($X$36&lt;&gt;"",LEFT( X$36, FIND(",",X$36)-1) &amp; "=" &amp; $AH490 &amp; RIGHT( X$36, LEN(X$36) + 1 - FIND(",",X$36)),""))),
IF(scriv!M452&lt;&gt;"", LEFT( scriv!M452, FIND(",",scriv!M452)-1) &amp; "=" &amp; $AH490 &amp; RIGHT( scriv!M452, LEN(scriv!M452) + 1 - FIND(",",scriv!M452)),
LEFT( X$37, FIND(",",X$37)-1) &amp; "=" &amp; $AH490 &amp; RIGHT( X$37, LEN(X$37) + 1 - FIND(",",X$37))))</f>
        <v>fadeOn=,0.6</v>
      </c>
      <c r="Y490" s="81" t="str">
        <f>IF($E490="",
( IF(scriv!AE452&lt;&gt;"", LEFT( scriv!AE452, FIND(",",scriv!AE452)-1) &amp; "=" &amp; $AH490 &amp; RIGHT( scriv!AE452, LEN(scriv!AE452) + 1 - FIND(",",scriv!AE452)),
  IF($Y$36&lt;&gt;"",LEFT( Y$36, FIND(",",Y$36)-1) &amp; "=" &amp; $AH490 &amp; RIGHT( Y$36, LEN(Y$36) + 1 - FIND(",",Y$36)),""))),
IF(scriv!N452&lt;&gt;"", LEFT( scriv!N452, FIND(",",scriv!N452)-1) &amp; "=" &amp; $AH490 &amp; RIGHT( scriv!N452, LEN(scriv!N452) + 1 - FIND(",",scriv!N452)),
LEFT( Y$37, FIND(",",Y$37)-1) &amp; "=" &amp; $AH490 &amp; RIGHT( Y$37, LEN(Y$37) + 1 - FIND(",",Y$37))))</f>
        <v>fadeOff=,0.6</v>
      </c>
      <c r="Z490" s="81" t="str">
        <f>IF($E490="",
( IF(scriv!AF452&lt;&gt;"", LEFT( scriv!AF452, FIND(",",scriv!AF452)-1) &amp; "=" &amp; $AH490 &amp; RIGHT( scriv!AF452, LEN(scriv!AF452) + 1 - FIND(",",scriv!AF452)),
  IF($Z$36&lt;&gt;"",LEFT( Z$36, FIND(",",Z$36)-1) &amp; "=" &amp; $AH490 &amp; RIGHT( Z$36, LEN(Z$36) + 1 - FIND(",",Z$36)),""))),
IF(scriv!O452&lt;&gt;"", LEFT( scriv!O452, FIND(",",scriv!O452)-1) &amp; "=" &amp; $AH490 &amp; RIGHT( scriv!O452, LEN(scriv!O452) + 1 - FIND(",",scriv!O452)),
LEFT( Z$37, FIND(",",Z$37)-1) &amp; "=" &amp; $AH490 &amp; RIGHT( Z$37, LEN(Z$37) + 1 - FIND(",",Z$37))))</f>
        <v>drawOpen=,1.2</v>
      </c>
      <c r="AA490" s="81" t="str">
        <f>IF($E490="",
( IF(scriv!AG452&lt;&gt;"", LEFT( scriv!AG452, FIND(",",scriv!AG452)-1) &amp; "=" &amp; $AH490 &amp; RIGHT( scriv!AG452, LEN(scriv!AG452) + 1 - FIND(",",scriv!AG452)),
  IF($AA$36&lt;&gt;"",LEFT( AA$36, FIND(",",AA$36)-1) &amp; "=" &amp; $AH490 &amp; RIGHT( AA$36, LEN(AA$36) + 1 - FIND(",",AA$36)),""))),
IF(scriv!P452&lt;&gt;"", LEFT( scriv!P452, FIND(",",scriv!P452)-1) &amp; "=" &amp; $AH490 &amp; RIGHT( scriv!P452, LEN(scriv!P452) + 1 - FIND(",",scriv!P452)),
LEFT( AA$37, FIND(",",AA$37)-1) &amp; "=" &amp; $AH490 &amp; RIGHT( AA$37, LEN(AA$37) + 1 - FIND(",",AA$37))))</f>
        <v>drawClose=,1.2</v>
      </c>
      <c r="AB490" s="167" t="str">
        <f t="shared" si="351"/>
        <v>noTitle</v>
      </c>
      <c r="AC490" s="167"/>
      <c r="AD490" s="45"/>
      <c r="AE490" s="168"/>
      <c r="AF490" s="169">
        <f>IF(D490="",scriv!B452,"")</f>
        <v>0</v>
      </c>
      <c r="AG490" s="170" t="str">
        <f t="shared" ref="AG490:AG553" si="358">IF(AH490&lt;&gt;"",$AG$36,"")</f>
        <v/>
      </c>
      <c r="AH490" s="169" t="str">
        <f t="shared" ref="AH490:AH553" si="359">A490</f>
        <v/>
      </c>
      <c r="AI490" s="169" t="str">
        <f t="shared" ref="AI490:AI553" si="360">B490</f>
        <v/>
      </c>
      <c r="AJ490" s="86">
        <f>ROUNDDOWN( (LEN(scriv!B452)+1) / 2, 0 )</f>
        <v>0</v>
      </c>
      <c r="AK490" s="82">
        <f t="shared" ref="AK490:AK553" si="361">IF(CC490="","",
IF(CC490="-","-",
IF(ISERROR(LEFT(CC490,FIND(".",CC490)-1)),VALUE(CC490),
(VALUE(LEFT(CC490,FIND(".",CC490)-1))))))</f>
        <v>0</v>
      </c>
      <c r="AL490" s="82" t="str">
        <f t="shared" ref="AL490:AL553" si="362">IF(CD490="","",
IF(CD490="-","-",
IF(ISERROR(LEFT(CD490,FIND(".",CD490)-1)),VALUE(CD490),
(VALUE(LEFT(CD490,FIND(".",CD490)-1))))))</f>
        <v>-</v>
      </c>
      <c r="AM490" s="82" t="str">
        <f t="shared" ref="AM490:AM553" si="363">IF(CE490="","",
IF(CE490="-","-",
IF(ISERROR(LEFT(CE490,FIND(".",CE490)-1)),VALUE(CE490),
(VALUE(LEFT(CE490,FIND(".",CE490)-1))))))</f>
        <v>-</v>
      </c>
      <c r="AN490" s="82" t="str">
        <f t="shared" ref="AN490:AN553" si="364">IF(CF490="","",
IF(CF490="-","-",
IF(ISERROR(LEFT(CF490,FIND(".",CF490)-1)),VALUE(CF490),
(VALUE(LEFT(CF490,FIND(".",CF490)-1))))))</f>
        <v>-</v>
      </c>
      <c r="AO490" s="82" t="str">
        <f t="shared" ref="AO490:AO553" si="365">IF(CG490="","",
IF(CG490="-","-",
IF(ISERROR(LEFT(CG490,FIND(".",CG490)-1)),VALUE(CG490),
(VALUE(LEFT(CG490,FIND(".",CG490)-1))))))</f>
        <v>-</v>
      </c>
      <c r="AP490" s="82" t="str">
        <f t="shared" ref="AP490:AP553" si="366">IF(CH490="","",
IF(CH490="-","-",
IF(ISERROR(LEFT(CH490,FIND(".",CH490)-1)),VALUE(CH490),
(VALUE(LEFT(CH490,FIND(".",CH490)-1))))))</f>
        <v>-</v>
      </c>
      <c r="AQ490" s="82" t="str">
        <f t="shared" ref="AQ490:AQ553" si="367">IF(CI490="","",
IF(CI490="-","-",
IF(ISERROR(LEFT(CI490,FIND(".",CI490)-1)),VALUE(CI490),
(VALUE(LEFT(CI490,FIND(".",CI490)-1))))))</f>
        <v>-</v>
      </c>
      <c r="AR490" s="82" t="str">
        <f t="shared" ref="AR490:AR553" si="368">IF(CJ490="","",
IF(CJ490="-","-",
IF(ISERROR(LEFT(CJ490,FIND(".",CJ490)-1)),VALUE(CJ490),
(VALUE(LEFT(CJ490,FIND(".",CJ490)-1))))))</f>
        <v>-</v>
      </c>
      <c r="AT490" s="82">
        <f t="shared" ref="AT490:AT553" si="369">MAX($AK$40:$AK$140)</f>
        <v>10</v>
      </c>
      <c r="AU490" s="82" t="str">
        <f ca="1">IF(    MAX(OFFSET(AL490,0,0,MATCH("-",AL490:AL$638,0))) = 0,"",
IFERROR(MAX(OFFSET(AL490,0,0,MATCH("-",AL490:AL$638,0))),""))</f>
        <v/>
      </c>
      <c r="AV490" s="82" t="str">
        <f ca="1">IF(    MAX(OFFSET(AM490,0,0,MATCH("-",AM490:AM$638,0))) = 0,"",
IFERROR(MAX(OFFSET(AM490,0,0,MATCH("-",AM490:AM$638,0))),""))</f>
        <v/>
      </c>
      <c r="AW490" s="82" t="str">
        <f ca="1">IF(    MAX(OFFSET(AN490,0,0,MATCH("-",AN490:AN$638,0))) = 0,"",
IFERROR(MAX(OFFSET(AN490,0,0,MATCH("-",AN490:AN$638,0))),""))</f>
        <v/>
      </c>
      <c r="AX490" s="82" t="str">
        <f ca="1">IF(    MAX(OFFSET(AO490,0,0,MATCH("-",AO490:AO$638,0))) = 0,"",
IFERROR(MAX(OFFSET(AO490,0,0,MATCH("-",AO490:AO$638,0))),""))</f>
        <v/>
      </c>
      <c r="AY490" s="82" t="str">
        <f ca="1">IF(    MAX(OFFSET(AP490,0,0,MATCH("-",AP490:AP$638,0))) = 0,"",
IFERROR(MAX(OFFSET(AP490,0,0,MATCH("-",AP490:AP$638,0))),""))</f>
        <v/>
      </c>
      <c r="AZ490" s="82" t="str">
        <f ca="1">IF(    MAX(OFFSET(AQ490,0,0,MATCH("-",AQ490:AQ$638,0))) = 0,"",
IFERROR(MAX(OFFSET(AQ490,0,0,MATCH("-",AQ490:AQ$638,0))),""))</f>
        <v/>
      </c>
      <c r="BA490" s="82" t="str">
        <f ca="1">IF(    MAX(OFFSET(AR490,0,0,MATCH("-",AR490:AR$638,0))) = 0,"",
IFERROR(MAX(OFFSET(AR490,0,0,MATCH("-",AR490:AR$638,0))),""))</f>
        <v/>
      </c>
      <c r="BB490" s="112">
        <f t="shared" ref="BB490:BB553" ca="1" si="370">IF(AT490&lt;&gt;"",$BC$14/AT490*(AK490-1)-($BC$14)/2 + ($BC$14/AT490/2),0) +
IF(AU490&lt;&gt;"",$BC$14/AT490/AU490*(AL490-1)-($BC$14/AT490)/2 + ($BC$14/AT490/AU490/2),0) +
IF(AV490&lt;&gt;"",$BC$14/AT490/AU490/AV490*(AM490-1)-($BC$14/AT490/AU490)/2 + ($BC$14/AT490/AU490/AV490/2),0) +
IF(AW490&lt;&gt;"",$BC$14/AT490/AU490/AV490/AW490*(AN490-1)-($BC$14/AT490/AU490/AV490)/2 + ($BC$14/AT490/AU490/AV490/AW490/2),0) +
IF(AX490&lt;&gt;"",$BC$14/AT490/AU490/AV490/AW490/AX490*(AO490-1)-($BC$14/AT490/AU490/AV490/AW490)/2 + ($BC$14/AT490/AU490/AV490/AW490/AX490/2),0) +
IF(AY490&lt;&gt;"",$BC$14/AT490/AU490/AV490/AW490/AX490/AY490*(AP490-1)-($BC$14/AT490/AU490/AV490/AW490/AX490)/2 + ($BC$14/AT490/AU490/AV490/AW490/AX490/AY490/2),0)</f>
        <v>-198</v>
      </c>
      <c r="BC490" s="111" t="str">
        <f t="shared" ref="BC490:BC553" ca="1" si="371">INDIRECT("BC"&amp;19+AJ490)</f>
        <v>Radius</v>
      </c>
      <c r="BD490" s="112">
        <f t="shared" ref="BD490:BD553" ca="1" si="372">IF(AT490&lt;&gt;"", $BD$20 + (($BF$20/AT490) * (AK490 - 1)) - IF($BH$20=1,(($BF$20 / 2) - ($BF$20/AT490) / 2),0),0)
+IF(AU490&lt;&gt;"", $BD$21 + (($BF$21/AU490) * (AL490 - 1)) - IF($BH$21=1,(($BF$21 / 2) - ($BF$21/AU490) / 2),0),0)
+IF(AV490&lt;&gt;"", $BD$22 + (($BF$22/AV490) * (AM490 - 1)) - IF($BH$22=1,(($BF$22 / 2) - ($BF$22/AV490) / 2),0),0)
+IF(AW490&lt;&gt;"", $BD$23 + (($BF$23/AW490) * (AN490 - 1)) - IF($BH$23=1,(($BF$23 / 2) - ($BF$23/AW490) / 2),0),0)
+IF(AX490&lt;&gt;"", $BD$24 + (($BF$24/AX490) * (AO490 - 1)) - IF($BH$24=1,(($BF$24 / 2) - ($BF$24/AX490) / 2),0),0)
+IF(AY490&lt;&gt;"", $BD$25 + (($BF$25/AY490) * (AP490 - 1)) - IF($BH$25=1,(($BF$25 / 2) - ($BF$25/AY490) / 2),0),0)
+IF(AZ490&lt;&gt;"", $BD$26 + (($BF$26/AZ490) * (AQ490 - 1)) - IF($BH$26=1,(($BF$26 / 2) - ($BF$26/AZ490) / 2),0),0)
+IF(BA490&lt;&gt;"", $BD$27 + (($BF$27/BA490) * (AR490 - 1)) - IF($BH$27=1,(($BF$27 / 2) - ($BF$27/BA490) / 2),0),0)</f>
        <v>0</v>
      </c>
      <c r="BE490" s="111">
        <f t="shared" ref="BE490:BE553" ca="1" si="373">IF(AT490&lt;&gt;"", $BE$20 + (($BG$20/AT490) * (AK490 - 1)) - IF($BI$20=1,(($BG$20 / 2) - ($BG$20/AT490) / 2),0),0)
+IF(AU490&lt;&gt;"", $BE$21 + (($BG$21/AU490) * (AL490 - 1)) - IF($BI$21=1,(($BG$21 / 2) - ($BG$21/AU490) / 2),0),0)
+IF(AV490&lt;&gt;"", $BE$22 + (($BG$22/AV490) * (AM490 - 1)) - IF($BI$22=1,(($BG$22 / 2) - ($BG$22/AV490) / 2),0),0)
+IF(AW490&lt;&gt;"", $BE$23 + (($BG$23/AW490) * (AN490 - 1)) - IF($BI$23=1,(($BG$23 / 2) - ($BG$23/AW490) / 2),0),0)
+IF(AX490&lt;&gt;"", $BE$24 + (($BG$24/AX490) * (AO490 - 1)) - IF($BI$24=1,(($BG$24 / 2) - ($BG$24/AX490) / 2),0),0)
+IF(AY490&lt;&gt;"", $BE$25 + (($BG$25/AY490) * (AP490 - 1)) - IF($BI$25=1,(($BG$25 / 2) - ($BG$25/AY490) / 2),0),0)
+IF(AZ490&lt;&gt;"", $BE$26 + (($BG$26/AZ490) * (AQ490 - 1)) - IF($BI$26=1,(($BG$26 / 2) - ($BG$26/AZ490) / 2),0),0)
+IF(BA490&lt;&gt;"", $BE$27 + (($BG$27/BA490) * (AR490 - 1)) - IF($BI$27=1,(($BG$27 / 2) - ($BG$27/BA490) / 2),0),0)</f>
        <v>200</v>
      </c>
      <c r="BF490" s="113" t="e">
        <f t="shared" ref="BF490:BF553" ca="1" si="374">ROUND(BC490*COS(RADIANS(BB490+$BC$13)),2)+$BD$12</f>
        <v>#VALUE!</v>
      </c>
      <c r="BG490" s="113" t="e">
        <f t="shared" ref="BG490:BG553" ca="1" si="375">ROUND(BC490*SIN(RADIANS(BB490+$BC$13)),2)+$BE$12</f>
        <v>#VALUE!</v>
      </c>
      <c r="BH490" s="112">
        <f t="shared" ref="BH490:BH553" ca="1" si="376">BD490+$BD$12</f>
        <v>2000</v>
      </c>
      <c r="BI490" s="112">
        <f t="shared" ref="BI490:BI553" ca="1" si="377">BE490+$BE$12</f>
        <v>200</v>
      </c>
      <c r="BJ490" s="157"/>
      <c r="BK490" s="157"/>
      <c r="BL490" s="158" t="str">
        <f>scriv!AI452</f>
        <v/>
      </c>
      <c r="BM490" s="157"/>
      <c r="BN490" s="157" t="str">
        <f t="shared" ref="BN490:BN553" si="378">IF(D490="",$BN$36,"link")</f>
        <v>node</v>
      </c>
      <c r="BO490" s="157"/>
      <c r="BP490" s="159">
        <f t="shared" ref="BP490:BP553" ca="1" si="379">IF(AJ490&gt;0,INDIRECT("BP"&amp;19+AJ490),0)</f>
        <v>0</v>
      </c>
      <c r="BQ490" s="159">
        <f t="shared" ref="BQ490:BQ553" ca="1" si="380">IF(AJ490&gt;0,INDIRECT("BQ"&amp;19+AJ490),0)</f>
        <v>0</v>
      </c>
      <c r="BR490" s="159">
        <f t="shared" ref="BR490:BR553" si="381">$BR$36</f>
        <v>1</v>
      </c>
      <c r="BS490" s="159" t="str">
        <f t="shared" ref="BS490:BS553" si="382">$BS$36</f>
        <v>symbol</v>
      </c>
      <c r="BT490" s="157" t="str">
        <f ca="1">IF(scriv!V452&lt;&gt;"",scriv!V452,
IF(E490="",IFERROR(VLOOKUP(BL490,$AH$40:$BT$638,39,FALSE),$BT$36),
$BT$37))</f>
        <v>NodeSquare</v>
      </c>
      <c r="BU490" s="166">
        <f t="shared" ref="BU490:BU553" ca="1" si="383">IF(BN490&lt;&gt;"link",
IF($BE$10=0, ROUND(BF490,2),ROUND(BH490,2)),
IFERROR(VLOOKUP(BY490,$AH$40:$BQ$638,35,FALSE),1) )</f>
        <v>2000</v>
      </c>
      <c r="BV490" s="166">
        <f t="shared" ref="BV490:BV553" ca="1" si="384">IF(BN490&lt;&gt;"link",
IF($BE$10=0, ROUND(BG490,2),ROUND(BI490,2)),
IFERROR(VLOOKUP(BY490,$AH$40:$BQ$638,36,FALSE),1) )</f>
        <v>200</v>
      </c>
      <c r="BW490" s="166">
        <f t="shared" ref="BW490:BW553" ca="1" si="385">IFERROR(VLOOKUP(BZ490,$AH$40:$BQ$638,35,FALSE),0)</f>
        <v>0</v>
      </c>
      <c r="BX490" s="166">
        <f t="shared" ref="BX490:BX553" ca="1" si="386">IFERROR(VLOOKUP(BZ490,$AH$40:$BQ$638,36,FALSE),0)</f>
        <v>0</v>
      </c>
      <c r="BY490" s="180" t="str">
        <f t="shared" ref="BY490:BY553" si="387">D490</f>
        <v/>
      </c>
      <c r="BZ490" s="180" t="str">
        <f t="shared" ref="BZ490:BZ553" si="388">E490</f>
        <v/>
      </c>
      <c r="CA490" s="81" t="str">
        <f>IF(scriv!E452&lt;&gt;"",scriv!E452,"")</f>
        <v/>
      </c>
      <c r="CB490" s="82">
        <f t="shared" si="353"/>
        <v>0</v>
      </c>
      <c r="CC490" s="82">
        <f t="shared" ref="CC490:CC553" si="389">AF490</f>
        <v>0</v>
      </c>
      <c r="CD490" s="82" t="str">
        <f t="shared" ref="CD490:CD553" si="390">IF(CC490="","",
IF(ISERROR(RIGHT(CC490,LEN(CC490)-FIND(".",CC490))),"-",
RIGHT(CC490,LEN(CC490)-FIND(".",CC490))))</f>
        <v>-</v>
      </c>
      <c r="CE490" s="82" t="str">
        <f t="shared" ref="CE490:CE553" si="391">IF(CD490="","",
IF(ISERROR(RIGHT(CD490,LEN(CD490)-FIND(".",CD490))),"-",
RIGHT(CD490,LEN(CD490)-FIND(".",CD490))))</f>
        <v>-</v>
      </c>
      <c r="CF490" s="82" t="str">
        <f t="shared" ref="CF490:CF553" si="392">IF(CE490="","",
IF(ISERROR(RIGHT(CE490,LEN(CE490)-FIND(".",CE490))),"-",
RIGHT(CE490,LEN(CE490)-FIND(".",CE490))))</f>
        <v>-</v>
      </c>
      <c r="CG490" s="82" t="str">
        <f t="shared" ref="CG490:CG553" si="393">IF(CF490="","",
IF(ISERROR(RIGHT(CF490,LEN(CF490)-FIND(".",CF490))),"-",
RIGHT(CF490,LEN(CF490)-FIND(".",CF490))))</f>
        <v>-</v>
      </c>
      <c r="CH490" s="82" t="str">
        <f t="shared" ref="CH490:CH553" si="394">IF(CG490="","",
IF(ISERROR(RIGHT(CG490,LEN(CG490)-FIND(".",CG490))),"-",
RIGHT(CG490,LEN(CG490)-FIND(".",CG490))))</f>
        <v>-</v>
      </c>
      <c r="CI490" s="82" t="str">
        <f t="shared" ref="CI490:CI553" si="395">IF(CH490="","",
IF(ISERROR(RIGHT(CH490,LEN(CH490)-FIND(".",CH490))),"-",
RIGHT(CH490,LEN(CH490)-FIND(".",CH490))))</f>
        <v>-</v>
      </c>
      <c r="CJ490" s="82" t="str">
        <f t="shared" ref="CJ490:CJ553" si="396">IF(CI490="","",
IF(ISERROR(RIGHT(CI490,LEN(CI490)-FIND(".",CI490))),"-",
RIGHT(CI490,LEN(CI490)-FIND(".",CI490))))</f>
        <v>-</v>
      </c>
      <c r="CK490" s="82" t="str">
        <f t="shared" ref="CK490:CK553" si="397">IF(CJ490="","",
IF(ISERROR(RIGHT(CJ490,LEN(CJ490)-FIND(".",CJ490))),"-",
RIGHT(CJ490,LEN(CJ490)-FIND(".",CJ490))))</f>
        <v>-</v>
      </c>
    </row>
    <row r="491" spans="1:89" s="82" customFormat="1" ht="18" customHeight="1">
      <c r="A491" s="81" t="str">
        <f>scriv!AH453</f>
        <v/>
      </c>
      <c r="B491" s="81" t="str">
        <f>IF(scriv!D453&lt;&gt;"",scriv!D453,"")</f>
        <v/>
      </c>
      <c r="C491" s="81" t="str">
        <f>IF( scriv!AL453&lt;&gt;"", IF(D491&lt;&gt;"","connection ","")&amp;scriv!AL453,IF(D491&lt;&gt;"","connection",""))</f>
        <v/>
      </c>
      <c r="D491" s="82" t="str">
        <f>scriv!AJ453</f>
        <v/>
      </c>
      <c r="E491" s="82" t="str">
        <f>scriv!AK453</f>
        <v/>
      </c>
      <c r="F491" s="156">
        <f>ROW()</f>
        <v>491</v>
      </c>
      <c r="I491" s="81" t="str">
        <f>IF(scriv!AA453&lt;&gt;"",scriv!AA453,J491)</f>
        <v/>
      </c>
      <c r="J491" s="81" t="str">
        <f>IF(scriv!AB453&lt;&gt;"",scriv!AB453,"")</f>
        <v/>
      </c>
      <c r="K491" s="82" t="str">
        <f t="shared" si="354"/>
        <v>none</v>
      </c>
      <c r="L491" s="82" t="str">
        <f t="shared" si="355"/>
        <v>+++&amp;speakTT=</v>
      </c>
      <c r="M491" s="82" t="str">
        <f t="shared" si="352"/>
        <v>OpenClose</v>
      </c>
      <c r="N491" s="82" t="str">
        <f t="shared" si="356"/>
        <v/>
      </c>
      <c r="O491" s="119" t="str">
        <f t="shared" si="357"/>
        <v/>
      </c>
      <c r="P491" s="81" t="str">
        <f>IF(scriv!I453&lt;&gt;"",scriv!I453,"")</f>
        <v/>
      </c>
      <c r="Q491" s="81" t="str">
        <f>IF(scriv!J453&lt;&gt;"",scriv!J453,"")</f>
        <v/>
      </c>
      <c r="R491" s="81">
        <f>IF(scriv!K453&lt;&gt;"",scriv!K453,
IF(I491&lt;&gt;"",1,$R$36))</f>
        <v>0</v>
      </c>
      <c r="S491" s="81" t="str">
        <f>IF(scriv!L453&lt;&gt;"",scriv!L453,
IF(scriv!AB453&lt;&gt;"",$S$36,"none"))</f>
        <v>none</v>
      </c>
      <c r="T491" s="81" t="str">
        <f>IF(scriv!Q453&lt;&gt;"",scriv!Q453,"")</f>
        <v/>
      </c>
      <c r="U491" s="81" t="str">
        <f>IF(scriv!R453&lt;&gt;"",scriv!R453,"")</f>
        <v/>
      </c>
      <c r="V491" s="81" t="str">
        <f>IF(scriv!S453&lt;&gt;"",scriv!S453,"")</f>
        <v/>
      </c>
      <c r="W491" s="81" t="str">
        <f>IF(scriv!T453&lt;&gt;"",scriv!T453,"")</f>
        <v/>
      </c>
      <c r="X491" s="81" t="str">
        <f>IF($E491="",
( IF(scriv!AD453&lt;&gt;"", LEFT( scriv!AD453, FIND(",",scriv!AD453)-1) &amp; "=" &amp; $AH491 &amp; RIGHT( scriv!AD453, LEN(scriv!AD453) + 1 - FIND(",",scriv!AD453)),
  IF($X$36&lt;&gt;"",LEFT( X$36, FIND(",",X$36)-1) &amp; "=" &amp; $AH491 &amp; RIGHT( X$36, LEN(X$36) + 1 - FIND(",",X$36)),""))),
IF(scriv!M453&lt;&gt;"", LEFT( scriv!M453, FIND(",",scriv!M453)-1) &amp; "=" &amp; $AH491 &amp; RIGHT( scriv!M453, LEN(scriv!M453) + 1 - FIND(",",scriv!M453)),
LEFT( X$37, FIND(",",X$37)-1) &amp; "=" &amp; $AH491 &amp; RIGHT( X$37, LEN(X$37) + 1 - FIND(",",X$37))))</f>
        <v>fadeOn=,0.6</v>
      </c>
      <c r="Y491" s="81" t="str">
        <f>IF($E491="",
( IF(scriv!AE453&lt;&gt;"", LEFT( scriv!AE453, FIND(",",scriv!AE453)-1) &amp; "=" &amp; $AH491 &amp; RIGHT( scriv!AE453, LEN(scriv!AE453) + 1 - FIND(",",scriv!AE453)),
  IF($Y$36&lt;&gt;"",LEFT( Y$36, FIND(",",Y$36)-1) &amp; "=" &amp; $AH491 &amp; RIGHT( Y$36, LEN(Y$36) + 1 - FIND(",",Y$36)),""))),
IF(scriv!N453&lt;&gt;"", LEFT( scriv!N453, FIND(",",scriv!N453)-1) &amp; "=" &amp; $AH491 &amp; RIGHT( scriv!N453, LEN(scriv!N453) + 1 - FIND(",",scriv!N453)),
LEFT( Y$37, FIND(",",Y$37)-1) &amp; "=" &amp; $AH491 &amp; RIGHT( Y$37, LEN(Y$37) + 1 - FIND(",",Y$37))))</f>
        <v>fadeOff=,0.6</v>
      </c>
      <c r="Z491" s="81" t="str">
        <f>IF($E491="",
( IF(scriv!AF453&lt;&gt;"", LEFT( scriv!AF453, FIND(",",scriv!AF453)-1) &amp; "=" &amp; $AH491 &amp; RIGHT( scriv!AF453, LEN(scriv!AF453) + 1 - FIND(",",scriv!AF453)),
  IF($Z$36&lt;&gt;"",LEFT( Z$36, FIND(",",Z$36)-1) &amp; "=" &amp; $AH491 &amp; RIGHT( Z$36, LEN(Z$36) + 1 - FIND(",",Z$36)),""))),
IF(scriv!O453&lt;&gt;"", LEFT( scriv!O453, FIND(",",scriv!O453)-1) &amp; "=" &amp; $AH491 &amp; RIGHT( scriv!O453, LEN(scriv!O453) + 1 - FIND(",",scriv!O453)),
LEFT( Z$37, FIND(",",Z$37)-1) &amp; "=" &amp; $AH491 &amp; RIGHT( Z$37, LEN(Z$37) + 1 - FIND(",",Z$37))))</f>
        <v>drawOpen=,1.2</v>
      </c>
      <c r="AA491" s="81" t="str">
        <f>IF($E491="",
( IF(scriv!AG453&lt;&gt;"", LEFT( scriv!AG453, FIND(",",scriv!AG453)-1) &amp; "=" &amp; $AH491 &amp; RIGHT( scriv!AG453, LEN(scriv!AG453) + 1 - FIND(",",scriv!AG453)),
  IF($AA$36&lt;&gt;"",LEFT( AA$36, FIND(",",AA$36)-1) &amp; "=" &amp; $AH491 &amp; RIGHT( AA$36, LEN(AA$36) + 1 - FIND(",",AA$36)),""))),
IF(scriv!P453&lt;&gt;"", LEFT( scriv!P453, FIND(",",scriv!P453)-1) &amp; "=" &amp; $AH491 &amp; RIGHT( scriv!P453, LEN(scriv!P453) + 1 - FIND(",",scriv!P453)),
LEFT( AA$37, FIND(",",AA$37)-1) &amp; "=" &amp; $AH491 &amp; RIGHT( AA$37, LEN(AA$37) + 1 - FIND(",",AA$37))))</f>
        <v>drawClose=,1.2</v>
      </c>
      <c r="AB491" s="167" t="str">
        <f t="shared" si="351"/>
        <v>noTitle</v>
      </c>
      <c r="AC491" s="167"/>
      <c r="AD491" s="45"/>
      <c r="AE491" s="168"/>
      <c r="AF491" s="169">
        <f>IF(D491="",scriv!B453,"")</f>
        <v>0</v>
      </c>
      <c r="AG491" s="170" t="str">
        <f t="shared" si="358"/>
        <v/>
      </c>
      <c r="AH491" s="169" t="str">
        <f t="shared" si="359"/>
        <v/>
      </c>
      <c r="AI491" s="169" t="str">
        <f t="shared" si="360"/>
        <v/>
      </c>
      <c r="AJ491" s="86">
        <f>ROUNDDOWN( (LEN(scriv!B453)+1) / 2, 0 )</f>
        <v>0</v>
      </c>
      <c r="AK491" s="82">
        <f t="shared" si="361"/>
        <v>0</v>
      </c>
      <c r="AL491" s="82" t="str">
        <f t="shared" si="362"/>
        <v>-</v>
      </c>
      <c r="AM491" s="82" t="str">
        <f t="shared" si="363"/>
        <v>-</v>
      </c>
      <c r="AN491" s="82" t="str">
        <f t="shared" si="364"/>
        <v>-</v>
      </c>
      <c r="AO491" s="82" t="str">
        <f t="shared" si="365"/>
        <v>-</v>
      </c>
      <c r="AP491" s="82" t="str">
        <f t="shared" si="366"/>
        <v>-</v>
      </c>
      <c r="AQ491" s="82" t="str">
        <f t="shared" si="367"/>
        <v>-</v>
      </c>
      <c r="AR491" s="82" t="str">
        <f t="shared" si="368"/>
        <v>-</v>
      </c>
      <c r="AT491" s="82">
        <f t="shared" si="369"/>
        <v>10</v>
      </c>
      <c r="AU491" s="82" t="str">
        <f ca="1">IF(    MAX(OFFSET(AL491,0,0,MATCH("-",AL491:AL$638,0))) = 0,"",
IFERROR(MAX(OFFSET(AL491,0,0,MATCH("-",AL491:AL$638,0))),""))</f>
        <v/>
      </c>
      <c r="AV491" s="82" t="str">
        <f ca="1">IF(    MAX(OFFSET(AM491,0,0,MATCH("-",AM491:AM$638,0))) = 0,"",
IFERROR(MAX(OFFSET(AM491,0,0,MATCH("-",AM491:AM$638,0))),""))</f>
        <v/>
      </c>
      <c r="AW491" s="82" t="str">
        <f ca="1">IF(    MAX(OFFSET(AN491,0,0,MATCH("-",AN491:AN$638,0))) = 0,"",
IFERROR(MAX(OFFSET(AN491,0,0,MATCH("-",AN491:AN$638,0))),""))</f>
        <v/>
      </c>
      <c r="AX491" s="82" t="str">
        <f ca="1">IF(    MAX(OFFSET(AO491,0,0,MATCH("-",AO491:AO$638,0))) = 0,"",
IFERROR(MAX(OFFSET(AO491,0,0,MATCH("-",AO491:AO$638,0))),""))</f>
        <v/>
      </c>
      <c r="AY491" s="82" t="str">
        <f ca="1">IF(    MAX(OFFSET(AP491,0,0,MATCH("-",AP491:AP$638,0))) = 0,"",
IFERROR(MAX(OFFSET(AP491,0,0,MATCH("-",AP491:AP$638,0))),""))</f>
        <v/>
      </c>
      <c r="AZ491" s="82" t="str">
        <f ca="1">IF(    MAX(OFFSET(AQ491,0,0,MATCH("-",AQ491:AQ$638,0))) = 0,"",
IFERROR(MAX(OFFSET(AQ491,0,0,MATCH("-",AQ491:AQ$638,0))),""))</f>
        <v/>
      </c>
      <c r="BA491" s="82" t="str">
        <f ca="1">IF(    MAX(OFFSET(AR491,0,0,MATCH("-",AR491:AR$638,0))) = 0,"",
IFERROR(MAX(OFFSET(AR491,0,0,MATCH("-",AR491:AR$638,0))),""))</f>
        <v/>
      </c>
      <c r="BB491" s="112">
        <f t="shared" ca="1" si="370"/>
        <v>-198</v>
      </c>
      <c r="BC491" s="111" t="str">
        <f t="shared" ca="1" si="371"/>
        <v>Radius</v>
      </c>
      <c r="BD491" s="112">
        <f t="shared" ca="1" si="372"/>
        <v>0</v>
      </c>
      <c r="BE491" s="111">
        <f t="shared" ca="1" si="373"/>
        <v>200</v>
      </c>
      <c r="BF491" s="113" t="e">
        <f t="shared" ca="1" si="374"/>
        <v>#VALUE!</v>
      </c>
      <c r="BG491" s="113" t="e">
        <f t="shared" ca="1" si="375"/>
        <v>#VALUE!</v>
      </c>
      <c r="BH491" s="112">
        <f t="shared" ca="1" si="376"/>
        <v>2000</v>
      </c>
      <c r="BI491" s="112">
        <f t="shared" ca="1" si="377"/>
        <v>200</v>
      </c>
      <c r="BJ491" s="157"/>
      <c r="BK491" s="157"/>
      <c r="BL491" s="158" t="str">
        <f>scriv!AI453</f>
        <v/>
      </c>
      <c r="BM491" s="157"/>
      <c r="BN491" s="157" t="str">
        <f t="shared" si="378"/>
        <v>node</v>
      </c>
      <c r="BO491" s="157"/>
      <c r="BP491" s="159">
        <f t="shared" ca="1" si="379"/>
        <v>0</v>
      </c>
      <c r="BQ491" s="159">
        <f t="shared" ca="1" si="380"/>
        <v>0</v>
      </c>
      <c r="BR491" s="159">
        <f t="shared" si="381"/>
        <v>1</v>
      </c>
      <c r="BS491" s="159" t="str">
        <f t="shared" si="382"/>
        <v>symbol</v>
      </c>
      <c r="BT491" s="157" t="str">
        <f ca="1">IF(scriv!V453&lt;&gt;"",scriv!V453,
IF(E491="",IFERROR(VLOOKUP(BL491,$AH$40:$BT$638,39,FALSE),$BT$36),
$BT$37))</f>
        <v>NodeSquare</v>
      </c>
      <c r="BU491" s="166">
        <f t="shared" ca="1" si="383"/>
        <v>2000</v>
      </c>
      <c r="BV491" s="166">
        <f t="shared" ca="1" si="384"/>
        <v>200</v>
      </c>
      <c r="BW491" s="166">
        <f t="shared" ca="1" si="385"/>
        <v>0</v>
      </c>
      <c r="BX491" s="166">
        <f t="shared" ca="1" si="386"/>
        <v>0</v>
      </c>
      <c r="BY491" s="180" t="str">
        <f t="shared" si="387"/>
        <v/>
      </c>
      <c r="BZ491" s="180" t="str">
        <f t="shared" si="388"/>
        <v/>
      </c>
      <c r="CA491" s="81" t="str">
        <f>IF(scriv!E453&lt;&gt;"",scriv!E453,"")</f>
        <v/>
      </c>
      <c r="CB491" s="82">
        <f t="shared" si="353"/>
        <v>0</v>
      </c>
      <c r="CC491" s="82">
        <f t="shared" si="389"/>
        <v>0</v>
      </c>
      <c r="CD491" s="82" t="str">
        <f t="shared" si="390"/>
        <v>-</v>
      </c>
      <c r="CE491" s="82" t="str">
        <f t="shared" si="391"/>
        <v>-</v>
      </c>
      <c r="CF491" s="82" t="str">
        <f t="shared" si="392"/>
        <v>-</v>
      </c>
      <c r="CG491" s="82" t="str">
        <f t="shared" si="393"/>
        <v>-</v>
      </c>
      <c r="CH491" s="82" t="str">
        <f t="shared" si="394"/>
        <v>-</v>
      </c>
      <c r="CI491" s="82" t="str">
        <f t="shared" si="395"/>
        <v>-</v>
      </c>
      <c r="CJ491" s="82" t="str">
        <f t="shared" si="396"/>
        <v>-</v>
      </c>
      <c r="CK491" s="82" t="str">
        <f t="shared" si="397"/>
        <v>-</v>
      </c>
    </row>
    <row r="492" spans="1:89" s="82" customFormat="1" ht="18" customHeight="1">
      <c r="A492" s="81" t="str">
        <f>scriv!AH454</f>
        <v/>
      </c>
      <c r="B492" s="81" t="str">
        <f>IF(scriv!D454&lt;&gt;"",scriv!D454,"")</f>
        <v/>
      </c>
      <c r="C492" s="81" t="str">
        <f>IF( scriv!AL454&lt;&gt;"", IF(D492&lt;&gt;"","connection ","")&amp;scriv!AL454,IF(D492&lt;&gt;"","connection",""))</f>
        <v/>
      </c>
      <c r="D492" s="82" t="str">
        <f>scriv!AJ454</f>
        <v/>
      </c>
      <c r="E492" s="82" t="str">
        <f>scriv!AK454</f>
        <v/>
      </c>
      <c r="F492" s="156">
        <f>ROW()</f>
        <v>492</v>
      </c>
      <c r="I492" s="81" t="str">
        <f>IF(scriv!AA454&lt;&gt;"",scriv!AA454,J492)</f>
        <v/>
      </c>
      <c r="J492" s="81" t="str">
        <f>IF(scriv!AB454&lt;&gt;"",scriv!AB454,"")</f>
        <v/>
      </c>
      <c r="K492" s="82" t="str">
        <f t="shared" si="354"/>
        <v>none</v>
      </c>
      <c r="L492" s="82" t="str">
        <f t="shared" si="355"/>
        <v>+++&amp;speakTT=</v>
      </c>
      <c r="M492" s="82" t="str">
        <f t="shared" si="352"/>
        <v>OpenClose</v>
      </c>
      <c r="N492" s="82" t="str">
        <f t="shared" si="356"/>
        <v/>
      </c>
      <c r="O492" s="119" t="str">
        <f t="shared" si="357"/>
        <v/>
      </c>
      <c r="P492" s="81" t="str">
        <f>IF(scriv!I454&lt;&gt;"",scriv!I454,"")</f>
        <v/>
      </c>
      <c r="Q492" s="81" t="str">
        <f>IF(scriv!J454&lt;&gt;"",scriv!J454,"")</f>
        <v/>
      </c>
      <c r="R492" s="81">
        <f>IF(scriv!K454&lt;&gt;"",scriv!K454,
IF(I492&lt;&gt;"",1,$R$36))</f>
        <v>0</v>
      </c>
      <c r="S492" s="81" t="str">
        <f>IF(scriv!L454&lt;&gt;"",scriv!L454,
IF(scriv!AB454&lt;&gt;"",$S$36,"none"))</f>
        <v>none</v>
      </c>
      <c r="T492" s="81" t="str">
        <f>IF(scriv!Q454&lt;&gt;"",scriv!Q454,"")</f>
        <v/>
      </c>
      <c r="U492" s="81" t="str">
        <f>IF(scriv!R454&lt;&gt;"",scriv!R454,"")</f>
        <v/>
      </c>
      <c r="V492" s="81" t="str">
        <f>IF(scriv!S454&lt;&gt;"",scriv!S454,"")</f>
        <v/>
      </c>
      <c r="W492" s="81" t="str">
        <f>IF(scriv!T454&lt;&gt;"",scriv!T454,"")</f>
        <v/>
      </c>
      <c r="X492" s="81" t="str">
        <f>IF($E492="",
( IF(scriv!AD454&lt;&gt;"", LEFT( scriv!AD454, FIND(",",scriv!AD454)-1) &amp; "=" &amp; $AH492 &amp; RIGHT( scriv!AD454, LEN(scriv!AD454) + 1 - FIND(",",scriv!AD454)),
  IF($X$36&lt;&gt;"",LEFT( X$36, FIND(",",X$36)-1) &amp; "=" &amp; $AH492 &amp; RIGHT( X$36, LEN(X$36) + 1 - FIND(",",X$36)),""))),
IF(scriv!M454&lt;&gt;"", LEFT( scriv!M454, FIND(",",scriv!M454)-1) &amp; "=" &amp; $AH492 &amp; RIGHT( scriv!M454, LEN(scriv!M454) + 1 - FIND(",",scriv!M454)),
LEFT( X$37, FIND(",",X$37)-1) &amp; "=" &amp; $AH492 &amp; RIGHT( X$37, LEN(X$37) + 1 - FIND(",",X$37))))</f>
        <v>fadeOn=,0.6</v>
      </c>
      <c r="Y492" s="81" t="str">
        <f>IF($E492="",
( IF(scriv!AE454&lt;&gt;"", LEFT( scriv!AE454, FIND(",",scriv!AE454)-1) &amp; "=" &amp; $AH492 &amp; RIGHT( scriv!AE454, LEN(scriv!AE454) + 1 - FIND(",",scriv!AE454)),
  IF($Y$36&lt;&gt;"",LEFT( Y$36, FIND(",",Y$36)-1) &amp; "=" &amp; $AH492 &amp; RIGHT( Y$36, LEN(Y$36) + 1 - FIND(",",Y$36)),""))),
IF(scriv!N454&lt;&gt;"", LEFT( scriv!N454, FIND(",",scriv!N454)-1) &amp; "=" &amp; $AH492 &amp; RIGHT( scriv!N454, LEN(scriv!N454) + 1 - FIND(",",scriv!N454)),
LEFT( Y$37, FIND(",",Y$37)-1) &amp; "=" &amp; $AH492 &amp; RIGHT( Y$37, LEN(Y$37) + 1 - FIND(",",Y$37))))</f>
        <v>fadeOff=,0.6</v>
      </c>
      <c r="Z492" s="81" t="str">
        <f>IF($E492="",
( IF(scriv!AF454&lt;&gt;"", LEFT( scriv!AF454, FIND(",",scriv!AF454)-1) &amp; "=" &amp; $AH492 &amp; RIGHT( scriv!AF454, LEN(scriv!AF454) + 1 - FIND(",",scriv!AF454)),
  IF($Z$36&lt;&gt;"",LEFT( Z$36, FIND(",",Z$36)-1) &amp; "=" &amp; $AH492 &amp; RIGHT( Z$36, LEN(Z$36) + 1 - FIND(",",Z$36)),""))),
IF(scriv!O454&lt;&gt;"", LEFT( scriv!O454, FIND(",",scriv!O454)-1) &amp; "=" &amp; $AH492 &amp; RIGHT( scriv!O454, LEN(scriv!O454) + 1 - FIND(",",scriv!O454)),
LEFT( Z$37, FIND(",",Z$37)-1) &amp; "=" &amp; $AH492 &amp; RIGHT( Z$37, LEN(Z$37) + 1 - FIND(",",Z$37))))</f>
        <v>drawOpen=,1.2</v>
      </c>
      <c r="AA492" s="81" t="str">
        <f>IF($E492="",
( IF(scriv!AG454&lt;&gt;"", LEFT( scriv!AG454, FIND(",",scriv!AG454)-1) &amp; "=" &amp; $AH492 &amp; RIGHT( scriv!AG454, LEN(scriv!AG454) + 1 - FIND(",",scriv!AG454)),
  IF($AA$36&lt;&gt;"",LEFT( AA$36, FIND(",",AA$36)-1) &amp; "=" &amp; $AH492 &amp; RIGHT( AA$36, LEN(AA$36) + 1 - FIND(",",AA$36)),""))),
IF(scriv!P454&lt;&gt;"", LEFT( scriv!P454, FIND(",",scriv!P454)-1) &amp; "=" &amp; $AH492 &amp; RIGHT( scriv!P454, LEN(scriv!P454) + 1 - FIND(",",scriv!P454)),
LEFT( AA$37, FIND(",",AA$37)-1) &amp; "=" &amp; $AH492 &amp; RIGHT( AA$37, LEN(AA$37) + 1 - FIND(",",AA$37))))</f>
        <v>drawClose=,1.2</v>
      </c>
      <c r="AB492" s="167" t="str">
        <f t="shared" si="351"/>
        <v>noTitle</v>
      </c>
      <c r="AC492" s="167"/>
      <c r="AD492" s="45"/>
      <c r="AE492" s="168"/>
      <c r="AF492" s="169">
        <f>IF(D492="",scriv!B454,"")</f>
        <v>0</v>
      </c>
      <c r="AG492" s="170" t="str">
        <f t="shared" si="358"/>
        <v/>
      </c>
      <c r="AH492" s="169" t="str">
        <f t="shared" si="359"/>
        <v/>
      </c>
      <c r="AI492" s="169" t="str">
        <f t="shared" si="360"/>
        <v/>
      </c>
      <c r="AJ492" s="86">
        <f>ROUNDDOWN( (LEN(scriv!B454)+1) / 2, 0 )</f>
        <v>0</v>
      </c>
      <c r="AK492" s="82">
        <f t="shared" si="361"/>
        <v>0</v>
      </c>
      <c r="AL492" s="82" t="str">
        <f t="shared" si="362"/>
        <v>-</v>
      </c>
      <c r="AM492" s="82" t="str">
        <f t="shared" si="363"/>
        <v>-</v>
      </c>
      <c r="AN492" s="82" t="str">
        <f t="shared" si="364"/>
        <v>-</v>
      </c>
      <c r="AO492" s="82" t="str">
        <f t="shared" si="365"/>
        <v>-</v>
      </c>
      <c r="AP492" s="82" t="str">
        <f t="shared" si="366"/>
        <v>-</v>
      </c>
      <c r="AQ492" s="82" t="str">
        <f t="shared" si="367"/>
        <v>-</v>
      </c>
      <c r="AR492" s="82" t="str">
        <f t="shared" si="368"/>
        <v>-</v>
      </c>
      <c r="AT492" s="82">
        <f t="shared" si="369"/>
        <v>10</v>
      </c>
      <c r="AU492" s="82" t="str">
        <f ca="1">IF(    MAX(OFFSET(AL492,0,0,MATCH("-",AL492:AL$638,0))) = 0,"",
IFERROR(MAX(OFFSET(AL492,0,0,MATCH("-",AL492:AL$638,0))),""))</f>
        <v/>
      </c>
      <c r="AV492" s="82" t="str">
        <f ca="1">IF(    MAX(OFFSET(AM492,0,0,MATCH("-",AM492:AM$638,0))) = 0,"",
IFERROR(MAX(OFFSET(AM492,0,0,MATCH("-",AM492:AM$638,0))),""))</f>
        <v/>
      </c>
      <c r="AW492" s="82" t="str">
        <f ca="1">IF(    MAX(OFFSET(AN492,0,0,MATCH("-",AN492:AN$638,0))) = 0,"",
IFERROR(MAX(OFFSET(AN492,0,0,MATCH("-",AN492:AN$638,0))),""))</f>
        <v/>
      </c>
      <c r="AX492" s="82" t="str">
        <f ca="1">IF(    MAX(OFFSET(AO492,0,0,MATCH("-",AO492:AO$638,0))) = 0,"",
IFERROR(MAX(OFFSET(AO492,0,0,MATCH("-",AO492:AO$638,0))),""))</f>
        <v/>
      </c>
      <c r="AY492" s="82" t="str">
        <f ca="1">IF(    MAX(OFFSET(AP492,0,0,MATCH("-",AP492:AP$638,0))) = 0,"",
IFERROR(MAX(OFFSET(AP492,0,0,MATCH("-",AP492:AP$638,0))),""))</f>
        <v/>
      </c>
      <c r="AZ492" s="82" t="str">
        <f ca="1">IF(    MAX(OFFSET(AQ492,0,0,MATCH("-",AQ492:AQ$638,0))) = 0,"",
IFERROR(MAX(OFFSET(AQ492,0,0,MATCH("-",AQ492:AQ$638,0))),""))</f>
        <v/>
      </c>
      <c r="BA492" s="82" t="str">
        <f ca="1">IF(    MAX(OFFSET(AR492,0,0,MATCH("-",AR492:AR$638,0))) = 0,"",
IFERROR(MAX(OFFSET(AR492,0,0,MATCH("-",AR492:AR$638,0))),""))</f>
        <v/>
      </c>
      <c r="BB492" s="112">
        <f t="shared" ca="1" si="370"/>
        <v>-198</v>
      </c>
      <c r="BC492" s="111" t="str">
        <f t="shared" ca="1" si="371"/>
        <v>Radius</v>
      </c>
      <c r="BD492" s="112">
        <f t="shared" ca="1" si="372"/>
        <v>0</v>
      </c>
      <c r="BE492" s="111">
        <f t="shared" ca="1" si="373"/>
        <v>200</v>
      </c>
      <c r="BF492" s="113" t="e">
        <f t="shared" ca="1" si="374"/>
        <v>#VALUE!</v>
      </c>
      <c r="BG492" s="113" t="e">
        <f t="shared" ca="1" si="375"/>
        <v>#VALUE!</v>
      </c>
      <c r="BH492" s="112">
        <f t="shared" ca="1" si="376"/>
        <v>2000</v>
      </c>
      <c r="BI492" s="112">
        <f t="shared" ca="1" si="377"/>
        <v>200</v>
      </c>
      <c r="BJ492" s="157"/>
      <c r="BK492" s="157"/>
      <c r="BL492" s="158" t="str">
        <f>scriv!AI454</f>
        <v/>
      </c>
      <c r="BM492" s="157"/>
      <c r="BN492" s="157" t="str">
        <f t="shared" si="378"/>
        <v>node</v>
      </c>
      <c r="BO492" s="157"/>
      <c r="BP492" s="159">
        <f t="shared" ca="1" si="379"/>
        <v>0</v>
      </c>
      <c r="BQ492" s="159">
        <f t="shared" ca="1" si="380"/>
        <v>0</v>
      </c>
      <c r="BR492" s="159">
        <f t="shared" si="381"/>
        <v>1</v>
      </c>
      <c r="BS492" s="159" t="str">
        <f t="shared" si="382"/>
        <v>symbol</v>
      </c>
      <c r="BT492" s="157" t="str">
        <f ca="1">IF(scriv!V454&lt;&gt;"",scriv!V454,
IF(E492="",IFERROR(VLOOKUP(BL492,$AH$40:$BT$638,39,FALSE),$BT$36),
$BT$37))</f>
        <v>NodeSquare</v>
      </c>
      <c r="BU492" s="166">
        <f t="shared" ca="1" si="383"/>
        <v>2000</v>
      </c>
      <c r="BV492" s="166">
        <f t="shared" ca="1" si="384"/>
        <v>200</v>
      </c>
      <c r="BW492" s="166">
        <f t="shared" ca="1" si="385"/>
        <v>0</v>
      </c>
      <c r="BX492" s="166">
        <f t="shared" ca="1" si="386"/>
        <v>0</v>
      </c>
      <c r="BY492" s="180" t="str">
        <f t="shared" si="387"/>
        <v/>
      </c>
      <c r="BZ492" s="180" t="str">
        <f t="shared" si="388"/>
        <v/>
      </c>
      <c r="CA492" s="81" t="str">
        <f>IF(scriv!E454&lt;&gt;"",scriv!E454,"")</f>
        <v/>
      </c>
      <c r="CB492" s="82">
        <f t="shared" si="353"/>
        <v>0</v>
      </c>
      <c r="CC492" s="82">
        <f t="shared" si="389"/>
        <v>0</v>
      </c>
      <c r="CD492" s="82" t="str">
        <f t="shared" si="390"/>
        <v>-</v>
      </c>
      <c r="CE492" s="82" t="str">
        <f t="shared" si="391"/>
        <v>-</v>
      </c>
      <c r="CF492" s="82" t="str">
        <f t="shared" si="392"/>
        <v>-</v>
      </c>
      <c r="CG492" s="82" t="str">
        <f t="shared" si="393"/>
        <v>-</v>
      </c>
      <c r="CH492" s="82" t="str">
        <f t="shared" si="394"/>
        <v>-</v>
      </c>
      <c r="CI492" s="82" t="str">
        <f t="shared" si="395"/>
        <v>-</v>
      </c>
      <c r="CJ492" s="82" t="str">
        <f t="shared" si="396"/>
        <v>-</v>
      </c>
      <c r="CK492" s="82" t="str">
        <f t="shared" si="397"/>
        <v>-</v>
      </c>
    </row>
    <row r="493" spans="1:89" s="82" customFormat="1" ht="18" customHeight="1">
      <c r="A493" s="81" t="str">
        <f>scriv!AH455</f>
        <v/>
      </c>
      <c r="B493" s="81" t="str">
        <f>IF(scriv!D455&lt;&gt;"",scriv!D455,"")</f>
        <v/>
      </c>
      <c r="C493" s="81" t="str">
        <f>IF( scriv!AL455&lt;&gt;"", IF(D493&lt;&gt;"","connection ","")&amp;scriv!AL455,IF(D493&lt;&gt;"","connection",""))</f>
        <v/>
      </c>
      <c r="D493" s="82" t="str">
        <f>scriv!AJ455</f>
        <v/>
      </c>
      <c r="E493" s="82" t="str">
        <f>scriv!AK455</f>
        <v/>
      </c>
      <c r="F493" s="156">
        <f>ROW()</f>
        <v>493</v>
      </c>
      <c r="I493" s="81" t="str">
        <f>IF(scriv!AA455&lt;&gt;"",scriv!AA455,J493)</f>
        <v/>
      </c>
      <c r="J493" s="81" t="str">
        <f>IF(scriv!AB455&lt;&gt;"",scriv!AB455,"")</f>
        <v/>
      </c>
      <c r="K493" s="82" t="str">
        <f t="shared" si="354"/>
        <v>none</v>
      </c>
      <c r="L493" s="82" t="str">
        <f t="shared" si="355"/>
        <v>+++&amp;speakTT=</v>
      </c>
      <c r="M493" s="82" t="str">
        <f t="shared" si="352"/>
        <v>OpenClose</v>
      </c>
      <c r="N493" s="82" t="str">
        <f t="shared" si="356"/>
        <v/>
      </c>
      <c r="O493" s="119" t="str">
        <f t="shared" si="357"/>
        <v/>
      </c>
      <c r="P493" s="81" t="str">
        <f>IF(scriv!I455&lt;&gt;"",scriv!I455,"")</f>
        <v/>
      </c>
      <c r="Q493" s="81" t="str">
        <f>IF(scriv!J455&lt;&gt;"",scriv!J455,"")</f>
        <v/>
      </c>
      <c r="R493" s="81">
        <f>IF(scriv!K455&lt;&gt;"",scriv!K455,
IF(I493&lt;&gt;"",1,$R$36))</f>
        <v>0</v>
      </c>
      <c r="S493" s="81" t="str">
        <f>IF(scriv!L455&lt;&gt;"",scriv!L455,
IF(scriv!AB455&lt;&gt;"",$S$36,"none"))</f>
        <v>none</v>
      </c>
      <c r="T493" s="81" t="str">
        <f>IF(scriv!Q455&lt;&gt;"",scriv!Q455,"")</f>
        <v/>
      </c>
      <c r="U493" s="81" t="str">
        <f>IF(scriv!R455&lt;&gt;"",scriv!R455,"")</f>
        <v/>
      </c>
      <c r="V493" s="81" t="str">
        <f>IF(scriv!S455&lt;&gt;"",scriv!S455,"")</f>
        <v/>
      </c>
      <c r="W493" s="81" t="str">
        <f>IF(scriv!T455&lt;&gt;"",scriv!T455,"")</f>
        <v/>
      </c>
      <c r="X493" s="81" t="str">
        <f>IF($E493="",
( IF(scriv!AD455&lt;&gt;"", LEFT( scriv!AD455, FIND(",",scriv!AD455)-1) &amp; "=" &amp; $AH493 &amp; RIGHT( scriv!AD455, LEN(scriv!AD455) + 1 - FIND(",",scriv!AD455)),
  IF($X$36&lt;&gt;"",LEFT( X$36, FIND(",",X$36)-1) &amp; "=" &amp; $AH493 &amp; RIGHT( X$36, LEN(X$36) + 1 - FIND(",",X$36)),""))),
IF(scriv!M455&lt;&gt;"", LEFT( scriv!M455, FIND(",",scriv!M455)-1) &amp; "=" &amp; $AH493 &amp; RIGHT( scriv!M455, LEN(scriv!M455) + 1 - FIND(",",scriv!M455)),
LEFT( X$37, FIND(",",X$37)-1) &amp; "=" &amp; $AH493 &amp; RIGHT( X$37, LEN(X$37) + 1 - FIND(",",X$37))))</f>
        <v>fadeOn=,0.6</v>
      </c>
      <c r="Y493" s="81" t="str">
        <f>IF($E493="",
( IF(scriv!AE455&lt;&gt;"", LEFT( scriv!AE455, FIND(",",scriv!AE455)-1) &amp; "=" &amp; $AH493 &amp; RIGHT( scriv!AE455, LEN(scriv!AE455) + 1 - FIND(",",scriv!AE455)),
  IF($Y$36&lt;&gt;"",LEFT( Y$36, FIND(",",Y$36)-1) &amp; "=" &amp; $AH493 &amp; RIGHT( Y$36, LEN(Y$36) + 1 - FIND(",",Y$36)),""))),
IF(scriv!N455&lt;&gt;"", LEFT( scriv!N455, FIND(",",scriv!N455)-1) &amp; "=" &amp; $AH493 &amp; RIGHT( scriv!N455, LEN(scriv!N455) + 1 - FIND(",",scriv!N455)),
LEFT( Y$37, FIND(",",Y$37)-1) &amp; "=" &amp; $AH493 &amp; RIGHT( Y$37, LEN(Y$37) + 1 - FIND(",",Y$37))))</f>
        <v>fadeOff=,0.6</v>
      </c>
      <c r="Z493" s="81" t="str">
        <f>IF($E493="",
( IF(scriv!AF455&lt;&gt;"", LEFT( scriv!AF455, FIND(",",scriv!AF455)-1) &amp; "=" &amp; $AH493 &amp; RIGHT( scriv!AF455, LEN(scriv!AF455) + 1 - FIND(",",scriv!AF455)),
  IF($Z$36&lt;&gt;"",LEFT( Z$36, FIND(",",Z$36)-1) &amp; "=" &amp; $AH493 &amp; RIGHT( Z$36, LEN(Z$36) + 1 - FIND(",",Z$36)),""))),
IF(scriv!O455&lt;&gt;"", LEFT( scriv!O455, FIND(",",scriv!O455)-1) &amp; "=" &amp; $AH493 &amp; RIGHT( scriv!O455, LEN(scriv!O455) + 1 - FIND(",",scriv!O455)),
LEFT( Z$37, FIND(",",Z$37)-1) &amp; "=" &amp; $AH493 &amp; RIGHT( Z$37, LEN(Z$37) + 1 - FIND(",",Z$37))))</f>
        <v>drawOpen=,1.2</v>
      </c>
      <c r="AA493" s="81" t="str">
        <f>IF($E493="",
( IF(scriv!AG455&lt;&gt;"", LEFT( scriv!AG455, FIND(",",scriv!AG455)-1) &amp; "=" &amp; $AH493 &amp; RIGHT( scriv!AG455, LEN(scriv!AG455) + 1 - FIND(",",scriv!AG455)),
  IF($AA$36&lt;&gt;"",LEFT( AA$36, FIND(",",AA$36)-1) &amp; "=" &amp; $AH493 &amp; RIGHT( AA$36, LEN(AA$36) + 1 - FIND(",",AA$36)),""))),
IF(scriv!P455&lt;&gt;"", LEFT( scriv!P455, FIND(",",scriv!P455)-1) &amp; "=" &amp; $AH493 &amp; RIGHT( scriv!P455, LEN(scriv!P455) + 1 - FIND(",",scriv!P455)),
LEFT( AA$37, FIND(",",AA$37)-1) &amp; "=" &amp; $AH493 &amp; RIGHT( AA$37, LEN(AA$37) + 1 - FIND(",",AA$37))))</f>
        <v>drawClose=,1.2</v>
      </c>
      <c r="AB493" s="167" t="str">
        <f t="shared" si="351"/>
        <v>noTitle</v>
      </c>
      <c r="AC493" s="167"/>
      <c r="AD493" s="45"/>
      <c r="AE493" s="168"/>
      <c r="AF493" s="169">
        <f>IF(D493="",scriv!B455,"")</f>
        <v>0</v>
      </c>
      <c r="AG493" s="170" t="str">
        <f t="shared" si="358"/>
        <v/>
      </c>
      <c r="AH493" s="169" t="str">
        <f t="shared" si="359"/>
        <v/>
      </c>
      <c r="AI493" s="169" t="str">
        <f t="shared" si="360"/>
        <v/>
      </c>
      <c r="AJ493" s="86">
        <f>ROUNDDOWN( (LEN(scriv!B455)+1) / 2, 0 )</f>
        <v>0</v>
      </c>
      <c r="AK493" s="82">
        <f t="shared" si="361"/>
        <v>0</v>
      </c>
      <c r="AL493" s="82" t="str">
        <f t="shared" si="362"/>
        <v>-</v>
      </c>
      <c r="AM493" s="82" t="str">
        <f t="shared" si="363"/>
        <v>-</v>
      </c>
      <c r="AN493" s="82" t="str">
        <f t="shared" si="364"/>
        <v>-</v>
      </c>
      <c r="AO493" s="82" t="str">
        <f t="shared" si="365"/>
        <v>-</v>
      </c>
      <c r="AP493" s="82" t="str">
        <f t="shared" si="366"/>
        <v>-</v>
      </c>
      <c r="AQ493" s="82" t="str">
        <f t="shared" si="367"/>
        <v>-</v>
      </c>
      <c r="AR493" s="82" t="str">
        <f t="shared" si="368"/>
        <v>-</v>
      </c>
      <c r="AT493" s="82">
        <f t="shared" si="369"/>
        <v>10</v>
      </c>
      <c r="AU493" s="82" t="str">
        <f ca="1">IF(    MAX(OFFSET(AL493,0,0,MATCH("-",AL493:AL$638,0))) = 0,"",
IFERROR(MAX(OFFSET(AL493,0,0,MATCH("-",AL493:AL$638,0))),""))</f>
        <v/>
      </c>
      <c r="AV493" s="82" t="str">
        <f ca="1">IF(    MAX(OFFSET(AM493,0,0,MATCH("-",AM493:AM$638,0))) = 0,"",
IFERROR(MAX(OFFSET(AM493,0,0,MATCH("-",AM493:AM$638,0))),""))</f>
        <v/>
      </c>
      <c r="AW493" s="82" t="str">
        <f ca="1">IF(    MAX(OFFSET(AN493,0,0,MATCH("-",AN493:AN$638,0))) = 0,"",
IFERROR(MAX(OFFSET(AN493,0,0,MATCH("-",AN493:AN$638,0))),""))</f>
        <v/>
      </c>
      <c r="AX493" s="82" t="str">
        <f ca="1">IF(    MAX(OFFSET(AO493,0,0,MATCH("-",AO493:AO$638,0))) = 0,"",
IFERROR(MAX(OFFSET(AO493,0,0,MATCH("-",AO493:AO$638,0))),""))</f>
        <v/>
      </c>
      <c r="AY493" s="82" t="str">
        <f ca="1">IF(    MAX(OFFSET(AP493,0,0,MATCH("-",AP493:AP$638,0))) = 0,"",
IFERROR(MAX(OFFSET(AP493,0,0,MATCH("-",AP493:AP$638,0))),""))</f>
        <v/>
      </c>
      <c r="AZ493" s="82" t="str">
        <f ca="1">IF(    MAX(OFFSET(AQ493,0,0,MATCH("-",AQ493:AQ$638,0))) = 0,"",
IFERROR(MAX(OFFSET(AQ493,0,0,MATCH("-",AQ493:AQ$638,0))),""))</f>
        <v/>
      </c>
      <c r="BA493" s="82" t="str">
        <f ca="1">IF(    MAX(OFFSET(AR493,0,0,MATCH("-",AR493:AR$638,0))) = 0,"",
IFERROR(MAX(OFFSET(AR493,0,0,MATCH("-",AR493:AR$638,0))),""))</f>
        <v/>
      </c>
      <c r="BB493" s="112">
        <f t="shared" ca="1" si="370"/>
        <v>-198</v>
      </c>
      <c r="BC493" s="111" t="str">
        <f t="shared" ca="1" si="371"/>
        <v>Radius</v>
      </c>
      <c r="BD493" s="112">
        <f t="shared" ca="1" si="372"/>
        <v>0</v>
      </c>
      <c r="BE493" s="111">
        <f t="shared" ca="1" si="373"/>
        <v>200</v>
      </c>
      <c r="BF493" s="113" t="e">
        <f t="shared" ca="1" si="374"/>
        <v>#VALUE!</v>
      </c>
      <c r="BG493" s="113" t="e">
        <f t="shared" ca="1" si="375"/>
        <v>#VALUE!</v>
      </c>
      <c r="BH493" s="112">
        <f t="shared" ca="1" si="376"/>
        <v>2000</v>
      </c>
      <c r="BI493" s="112">
        <f t="shared" ca="1" si="377"/>
        <v>200</v>
      </c>
      <c r="BJ493" s="157"/>
      <c r="BK493" s="157"/>
      <c r="BL493" s="158" t="str">
        <f>scriv!AI455</f>
        <v/>
      </c>
      <c r="BM493" s="157"/>
      <c r="BN493" s="157" t="str">
        <f t="shared" si="378"/>
        <v>node</v>
      </c>
      <c r="BO493" s="157"/>
      <c r="BP493" s="159">
        <f t="shared" ca="1" si="379"/>
        <v>0</v>
      </c>
      <c r="BQ493" s="159">
        <f t="shared" ca="1" si="380"/>
        <v>0</v>
      </c>
      <c r="BR493" s="159">
        <f t="shared" si="381"/>
        <v>1</v>
      </c>
      <c r="BS493" s="159" t="str">
        <f t="shared" si="382"/>
        <v>symbol</v>
      </c>
      <c r="BT493" s="157" t="str">
        <f ca="1">IF(scriv!V455&lt;&gt;"",scriv!V455,
IF(E493="",IFERROR(VLOOKUP(BL493,$AH$40:$BT$638,39,FALSE),$BT$36),
$BT$37))</f>
        <v>NodeSquare</v>
      </c>
      <c r="BU493" s="166">
        <f t="shared" ca="1" si="383"/>
        <v>2000</v>
      </c>
      <c r="BV493" s="166">
        <f t="shared" ca="1" si="384"/>
        <v>200</v>
      </c>
      <c r="BW493" s="166">
        <f t="shared" ca="1" si="385"/>
        <v>0</v>
      </c>
      <c r="BX493" s="166">
        <f t="shared" ca="1" si="386"/>
        <v>0</v>
      </c>
      <c r="BY493" s="180" t="str">
        <f t="shared" si="387"/>
        <v/>
      </c>
      <c r="BZ493" s="180" t="str">
        <f t="shared" si="388"/>
        <v/>
      </c>
      <c r="CA493" s="81" t="str">
        <f>IF(scriv!E455&lt;&gt;"",scriv!E455,"")</f>
        <v/>
      </c>
      <c r="CB493" s="82">
        <f t="shared" si="353"/>
        <v>0</v>
      </c>
      <c r="CC493" s="82">
        <f t="shared" si="389"/>
        <v>0</v>
      </c>
      <c r="CD493" s="82" t="str">
        <f t="shared" si="390"/>
        <v>-</v>
      </c>
      <c r="CE493" s="82" t="str">
        <f t="shared" si="391"/>
        <v>-</v>
      </c>
      <c r="CF493" s="82" t="str">
        <f t="shared" si="392"/>
        <v>-</v>
      </c>
      <c r="CG493" s="82" t="str">
        <f t="shared" si="393"/>
        <v>-</v>
      </c>
      <c r="CH493" s="82" t="str">
        <f t="shared" si="394"/>
        <v>-</v>
      </c>
      <c r="CI493" s="82" t="str">
        <f t="shared" si="395"/>
        <v>-</v>
      </c>
      <c r="CJ493" s="82" t="str">
        <f t="shared" si="396"/>
        <v>-</v>
      </c>
      <c r="CK493" s="82" t="str">
        <f t="shared" si="397"/>
        <v>-</v>
      </c>
    </row>
    <row r="494" spans="1:89" s="82" customFormat="1" ht="18" customHeight="1">
      <c r="A494" s="81" t="str">
        <f>scriv!AH456</f>
        <v/>
      </c>
      <c r="B494" s="81" t="str">
        <f>IF(scriv!D456&lt;&gt;"",scriv!D456,"")</f>
        <v/>
      </c>
      <c r="C494" s="81" t="str">
        <f>IF( scriv!AL456&lt;&gt;"", IF(D494&lt;&gt;"","connection ","")&amp;scriv!AL456,IF(D494&lt;&gt;"","connection",""))</f>
        <v/>
      </c>
      <c r="D494" s="82" t="str">
        <f>scriv!AJ456</f>
        <v/>
      </c>
      <c r="E494" s="82" t="str">
        <f>scriv!AK456</f>
        <v/>
      </c>
      <c r="F494" s="156">
        <f>ROW()</f>
        <v>494</v>
      </c>
      <c r="I494" s="81" t="str">
        <f>IF(scriv!AA456&lt;&gt;"",scriv!AA456,J494)</f>
        <v/>
      </c>
      <c r="J494" s="81" t="str">
        <f>IF(scriv!AB456&lt;&gt;"",scriv!AB456,"")</f>
        <v/>
      </c>
      <c r="K494" s="82" t="str">
        <f t="shared" si="354"/>
        <v>none</v>
      </c>
      <c r="L494" s="82" t="str">
        <f t="shared" si="355"/>
        <v>+++&amp;speakTT=</v>
      </c>
      <c r="M494" s="82" t="str">
        <f t="shared" si="352"/>
        <v>OpenClose</v>
      </c>
      <c r="N494" s="82" t="str">
        <f t="shared" si="356"/>
        <v/>
      </c>
      <c r="O494" s="119" t="str">
        <f t="shared" si="357"/>
        <v/>
      </c>
      <c r="P494" s="81" t="str">
        <f>IF(scriv!I456&lt;&gt;"",scriv!I456,"")</f>
        <v/>
      </c>
      <c r="Q494" s="81" t="str">
        <f>IF(scriv!J456&lt;&gt;"",scriv!J456,"")</f>
        <v/>
      </c>
      <c r="R494" s="81">
        <f>IF(scriv!K456&lt;&gt;"",scriv!K456,
IF(I494&lt;&gt;"",1,$R$36))</f>
        <v>0</v>
      </c>
      <c r="S494" s="81" t="str">
        <f>IF(scriv!L456&lt;&gt;"",scriv!L456,
IF(scriv!AB456&lt;&gt;"",$S$36,"none"))</f>
        <v>none</v>
      </c>
      <c r="T494" s="81" t="str">
        <f>IF(scriv!Q456&lt;&gt;"",scriv!Q456,"")</f>
        <v/>
      </c>
      <c r="U494" s="81" t="str">
        <f>IF(scriv!R456&lt;&gt;"",scriv!R456,"")</f>
        <v/>
      </c>
      <c r="V494" s="81" t="str">
        <f>IF(scriv!S456&lt;&gt;"",scriv!S456,"")</f>
        <v/>
      </c>
      <c r="W494" s="81" t="str">
        <f>IF(scriv!T456&lt;&gt;"",scriv!T456,"")</f>
        <v/>
      </c>
      <c r="X494" s="81" t="str">
        <f>IF($E494="",
( IF(scriv!AD456&lt;&gt;"", LEFT( scriv!AD456, FIND(",",scriv!AD456)-1) &amp; "=" &amp; $AH494 &amp; RIGHT( scriv!AD456, LEN(scriv!AD456) + 1 - FIND(",",scriv!AD456)),
  IF($X$36&lt;&gt;"",LEFT( X$36, FIND(",",X$36)-1) &amp; "=" &amp; $AH494 &amp; RIGHT( X$36, LEN(X$36) + 1 - FIND(",",X$36)),""))),
IF(scriv!M456&lt;&gt;"", LEFT( scriv!M456, FIND(",",scriv!M456)-1) &amp; "=" &amp; $AH494 &amp; RIGHT( scriv!M456, LEN(scriv!M456) + 1 - FIND(",",scriv!M456)),
LEFT( X$37, FIND(",",X$37)-1) &amp; "=" &amp; $AH494 &amp; RIGHT( X$37, LEN(X$37) + 1 - FIND(",",X$37))))</f>
        <v>fadeOn=,0.6</v>
      </c>
      <c r="Y494" s="81" t="str">
        <f>IF($E494="",
( IF(scriv!AE456&lt;&gt;"", LEFT( scriv!AE456, FIND(",",scriv!AE456)-1) &amp; "=" &amp; $AH494 &amp; RIGHT( scriv!AE456, LEN(scriv!AE456) + 1 - FIND(",",scriv!AE456)),
  IF($Y$36&lt;&gt;"",LEFT( Y$36, FIND(",",Y$36)-1) &amp; "=" &amp; $AH494 &amp; RIGHT( Y$36, LEN(Y$36) + 1 - FIND(",",Y$36)),""))),
IF(scriv!N456&lt;&gt;"", LEFT( scriv!N456, FIND(",",scriv!N456)-1) &amp; "=" &amp; $AH494 &amp; RIGHT( scriv!N456, LEN(scriv!N456) + 1 - FIND(",",scriv!N456)),
LEFT( Y$37, FIND(",",Y$37)-1) &amp; "=" &amp; $AH494 &amp; RIGHT( Y$37, LEN(Y$37) + 1 - FIND(",",Y$37))))</f>
        <v>fadeOff=,0.6</v>
      </c>
      <c r="Z494" s="81" t="str">
        <f>IF($E494="",
( IF(scriv!AF456&lt;&gt;"", LEFT( scriv!AF456, FIND(",",scriv!AF456)-1) &amp; "=" &amp; $AH494 &amp; RIGHT( scriv!AF456, LEN(scriv!AF456) + 1 - FIND(",",scriv!AF456)),
  IF($Z$36&lt;&gt;"",LEFT( Z$36, FIND(",",Z$36)-1) &amp; "=" &amp; $AH494 &amp; RIGHT( Z$36, LEN(Z$36) + 1 - FIND(",",Z$36)),""))),
IF(scriv!O456&lt;&gt;"", LEFT( scriv!O456, FIND(",",scriv!O456)-1) &amp; "=" &amp; $AH494 &amp; RIGHT( scriv!O456, LEN(scriv!O456) + 1 - FIND(",",scriv!O456)),
LEFT( Z$37, FIND(",",Z$37)-1) &amp; "=" &amp; $AH494 &amp; RIGHT( Z$37, LEN(Z$37) + 1 - FIND(",",Z$37))))</f>
        <v>drawOpen=,1.2</v>
      </c>
      <c r="AA494" s="81" t="str">
        <f>IF($E494="",
( IF(scriv!AG456&lt;&gt;"", LEFT( scriv!AG456, FIND(",",scriv!AG456)-1) &amp; "=" &amp; $AH494 &amp; RIGHT( scriv!AG456, LEN(scriv!AG456) + 1 - FIND(",",scriv!AG456)),
  IF($AA$36&lt;&gt;"",LEFT( AA$36, FIND(",",AA$36)-1) &amp; "=" &amp; $AH494 &amp; RIGHT( AA$36, LEN(AA$36) + 1 - FIND(",",AA$36)),""))),
IF(scriv!P456&lt;&gt;"", LEFT( scriv!P456, FIND(",",scriv!P456)-1) &amp; "=" &amp; $AH494 &amp; RIGHT( scriv!P456, LEN(scriv!P456) + 1 - FIND(",",scriv!P456)),
LEFT( AA$37, FIND(",",AA$37)-1) &amp; "=" &amp; $AH494 &amp; RIGHT( AA$37, LEN(AA$37) + 1 - FIND(",",AA$37))))</f>
        <v>drawClose=,1.2</v>
      </c>
      <c r="AB494" s="167" t="str">
        <f t="shared" si="351"/>
        <v>noTitle</v>
      </c>
      <c r="AC494" s="167"/>
      <c r="AD494" s="45"/>
      <c r="AE494" s="168"/>
      <c r="AF494" s="169">
        <f>IF(D494="",scriv!B456,"")</f>
        <v>0</v>
      </c>
      <c r="AG494" s="170" t="str">
        <f t="shared" si="358"/>
        <v/>
      </c>
      <c r="AH494" s="169" t="str">
        <f t="shared" si="359"/>
        <v/>
      </c>
      <c r="AI494" s="169" t="str">
        <f t="shared" si="360"/>
        <v/>
      </c>
      <c r="AJ494" s="86">
        <f>ROUNDDOWN( (LEN(scriv!B456)+1) / 2, 0 )</f>
        <v>0</v>
      </c>
      <c r="AK494" s="82">
        <f t="shared" si="361"/>
        <v>0</v>
      </c>
      <c r="AL494" s="82" t="str">
        <f t="shared" si="362"/>
        <v>-</v>
      </c>
      <c r="AM494" s="82" t="str">
        <f t="shared" si="363"/>
        <v>-</v>
      </c>
      <c r="AN494" s="82" t="str">
        <f t="shared" si="364"/>
        <v>-</v>
      </c>
      <c r="AO494" s="82" t="str">
        <f t="shared" si="365"/>
        <v>-</v>
      </c>
      <c r="AP494" s="82" t="str">
        <f t="shared" si="366"/>
        <v>-</v>
      </c>
      <c r="AQ494" s="82" t="str">
        <f t="shared" si="367"/>
        <v>-</v>
      </c>
      <c r="AR494" s="82" t="str">
        <f t="shared" si="368"/>
        <v>-</v>
      </c>
      <c r="AT494" s="82">
        <f t="shared" si="369"/>
        <v>10</v>
      </c>
      <c r="AU494" s="82" t="str">
        <f ca="1">IF(    MAX(OFFSET(AL494,0,0,MATCH("-",AL494:AL$638,0))) = 0,"",
IFERROR(MAX(OFFSET(AL494,0,0,MATCH("-",AL494:AL$638,0))),""))</f>
        <v/>
      </c>
      <c r="AV494" s="82" t="str">
        <f ca="1">IF(    MAX(OFFSET(AM494,0,0,MATCH("-",AM494:AM$638,0))) = 0,"",
IFERROR(MAX(OFFSET(AM494,0,0,MATCH("-",AM494:AM$638,0))),""))</f>
        <v/>
      </c>
      <c r="AW494" s="82" t="str">
        <f ca="1">IF(    MAX(OFFSET(AN494,0,0,MATCH("-",AN494:AN$638,0))) = 0,"",
IFERROR(MAX(OFFSET(AN494,0,0,MATCH("-",AN494:AN$638,0))),""))</f>
        <v/>
      </c>
      <c r="AX494" s="82" t="str">
        <f ca="1">IF(    MAX(OFFSET(AO494,0,0,MATCH("-",AO494:AO$638,0))) = 0,"",
IFERROR(MAX(OFFSET(AO494,0,0,MATCH("-",AO494:AO$638,0))),""))</f>
        <v/>
      </c>
      <c r="AY494" s="82" t="str">
        <f ca="1">IF(    MAX(OFFSET(AP494,0,0,MATCH("-",AP494:AP$638,0))) = 0,"",
IFERROR(MAX(OFFSET(AP494,0,0,MATCH("-",AP494:AP$638,0))),""))</f>
        <v/>
      </c>
      <c r="AZ494" s="82" t="str">
        <f ca="1">IF(    MAX(OFFSET(AQ494,0,0,MATCH("-",AQ494:AQ$638,0))) = 0,"",
IFERROR(MAX(OFFSET(AQ494,0,0,MATCH("-",AQ494:AQ$638,0))),""))</f>
        <v/>
      </c>
      <c r="BA494" s="82" t="str">
        <f ca="1">IF(    MAX(OFFSET(AR494,0,0,MATCH("-",AR494:AR$638,0))) = 0,"",
IFERROR(MAX(OFFSET(AR494,0,0,MATCH("-",AR494:AR$638,0))),""))</f>
        <v/>
      </c>
      <c r="BB494" s="112">
        <f t="shared" ca="1" si="370"/>
        <v>-198</v>
      </c>
      <c r="BC494" s="111" t="str">
        <f t="shared" ca="1" si="371"/>
        <v>Radius</v>
      </c>
      <c r="BD494" s="112">
        <f t="shared" ca="1" si="372"/>
        <v>0</v>
      </c>
      <c r="BE494" s="111">
        <f t="shared" ca="1" si="373"/>
        <v>200</v>
      </c>
      <c r="BF494" s="113" t="e">
        <f t="shared" ca="1" si="374"/>
        <v>#VALUE!</v>
      </c>
      <c r="BG494" s="113" t="e">
        <f t="shared" ca="1" si="375"/>
        <v>#VALUE!</v>
      </c>
      <c r="BH494" s="112">
        <f t="shared" ca="1" si="376"/>
        <v>2000</v>
      </c>
      <c r="BI494" s="112">
        <f t="shared" ca="1" si="377"/>
        <v>200</v>
      </c>
      <c r="BJ494" s="157"/>
      <c r="BK494" s="157"/>
      <c r="BL494" s="158" t="str">
        <f>scriv!AI456</f>
        <v/>
      </c>
      <c r="BM494" s="157"/>
      <c r="BN494" s="157" t="str">
        <f t="shared" si="378"/>
        <v>node</v>
      </c>
      <c r="BO494" s="157"/>
      <c r="BP494" s="159">
        <f t="shared" ca="1" si="379"/>
        <v>0</v>
      </c>
      <c r="BQ494" s="159">
        <f t="shared" ca="1" si="380"/>
        <v>0</v>
      </c>
      <c r="BR494" s="159">
        <f t="shared" si="381"/>
        <v>1</v>
      </c>
      <c r="BS494" s="159" t="str">
        <f t="shared" si="382"/>
        <v>symbol</v>
      </c>
      <c r="BT494" s="157" t="str">
        <f ca="1">IF(scriv!V456&lt;&gt;"",scriv!V456,
IF(E494="",IFERROR(VLOOKUP(BL494,$AH$40:$BT$638,39,FALSE),$BT$36),
$BT$37))</f>
        <v>NodeSquare</v>
      </c>
      <c r="BU494" s="166">
        <f t="shared" ca="1" si="383"/>
        <v>2000</v>
      </c>
      <c r="BV494" s="166">
        <f t="shared" ca="1" si="384"/>
        <v>200</v>
      </c>
      <c r="BW494" s="166">
        <f t="shared" ca="1" si="385"/>
        <v>0</v>
      </c>
      <c r="BX494" s="166">
        <f t="shared" ca="1" si="386"/>
        <v>0</v>
      </c>
      <c r="BY494" s="180" t="str">
        <f t="shared" si="387"/>
        <v/>
      </c>
      <c r="BZ494" s="180" t="str">
        <f t="shared" si="388"/>
        <v/>
      </c>
      <c r="CA494" s="81" t="str">
        <f>IF(scriv!E456&lt;&gt;"",scriv!E456,"")</f>
        <v/>
      </c>
      <c r="CB494" s="82">
        <f t="shared" si="353"/>
        <v>0</v>
      </c>
      <c r="CC494" s="82">
        <f t="shared" si="389"/>
        <v>0</v>
      </c>
      <c r="CD494" s="82" t="str">
        <f t="shared" si="390"/>
        <v>-</v>
      </c>
      <c r="CE494" s="82" t="str">
        <f t="shared" si="391"/>
        <v>-</v>
      </c>
      <c r="CF494" s="82" t="str">
        <f t="shared" si="392"/>
        <v>-</v>
      </c>
      <c r="CG494" s="82" t="str">
        <f t="shared" si="393"/>
        <v>-</v>
      </c>
      <c r="CH494" s="82" t="str">
        <f t="shared" si="394"/>
        <v>-</v>
      </c>
      <c r="CI494" s="82" t="str">
        <f t="shared" si="395"/>
        <v>-</v>
      </c>
      <c r="CJ494" s="82" t="str">
        <f t="shared" si="396"/>
        <v>-</v>
      </c>
      <c r="CK494" s="82" t="str">
        <f t="shared" si="397"/>
        <v>-</v>
      </c>
    </row>
    <row r="495" spans="1:89" s="82" customFormat="1" ht="18" customHeight="1">
      <c r="A495" s="81" t="str">
        <f>scriv!AH457</f>
        <v/>
      </c>
      <c r="B495" s="81" t="str">
        <f>IF(scriv!D457&lt;&gt;"",scriv!D457,"")</f>
        <v/>
      </c>
      <c r="C495" s="81" t="str">
        <f>IF( scriv!AL457&lt;&gt;"", IF(D495&lt;&gt;"","connection ","")&amp;scriv!AL457,IF(D495&lt;&gt;"","connection",""))</f>
        <v/>
      </c>
      <c r="D495" s="82" t="str">
        <f>scriv!AJ457</f>
        <v/>
      </c>
      <c r="E495" s="82" t="str">
        <f>scriv!AK457</f>
        <v/>
      </c>
      <c r="F495" s="156">
        <f>ROW()</f>
        <v>495</v>
      </c>
      <c r="I495" s="81" t="str">
        <f>IF(scriv!AA457&lt;&gt;"",scriv!AA457,J495)</f>
        <v/>
      </c>
      <c r="J495" s="81" t="str">
        <f>IF(scriv!AB457&lt;&gt;"",scriv!AB457,"")</f>
        <v/>
      </c>
      <c r="K495" s="82" t="str">
        <f t="shared" si="354"/>
        <v>none</v>
      </c>
      <c r="L495" s="82" t="str">
        <f t="shared" si="355"/>
        <v>+++&amp;speakTT=</v>
      </c>
      <c r="M495" s="82" t="str">
        <f t="shared" si="352"/>
        <v>OpenClose</v>
      </c>
      <c r="N495" s="82" t="str">
        <f t="shared" si="356"/>
        <v/>
      </c>
      <c r="O495" s="119" t="str">
        <f t="shared" si="357"/>
        <v/>
      </c>
      <c r="P495" s="81" t="str">
        <f>IF(scriv!I457&lt;&gt;"",scriv!I457,"")</f>
        <v/>
      </c>
      <c r="Q495" s="81" t="str">
        <f>IF(scriv!J457&lt;&gt;"",scriv!J457,"")</f>
        <v/>
      </c>
      <c r="R495" s="81">
        <f>IF(scriv!K457&lt;&gt;"",scriv!K457,
IF(I495&lt;&gt;"",1,$R$36))</f>
        <v>0</v>
      </c>
      <c r="S495" s="81" t="str">
        <f>IF(scriv!L457&lt;&gt;"",scriv!L457,
IF(scriv!AB457&lt;&gt;"",$S$36,"none"))</f>
        <v>none</v>
      </c>
      <c r="T495" s="81" t="str">
        <f>IF(scriv!Q457&lt;&gt;"",scriv!Q457,"")</f>
        <v/>
      </c>
      <c r="U495" s="81" t="str">
        <f>IF(scriv!R457&lt;&gt;"",scriv!R457,"")</f>
        <v/>
      </c>
      <c r="V495" s="81" t="str">
        <f>IF(scriv!S457&lt;&gt;"",scriv!S457,"")</f>
        <v/>
      </c>
      <c r="W495" s="81" t="str">
        <f>IF(scriv!T457&lt;&gt;"",scriv!T457,"")</f>
        <v/>
      </c>
      <c r="X495" s="81" t="str">
        <f>IF($E495="",
( IF(scriv!AD457&lt;&gt;"", LEFT( scriv!AD457, FIND(",",scriv!AD457)-1) &amp; "=" &amp; $AH495 &amp; RIGHT( scriv!AD457, LEN(scriv!AD457) + 1 - FIND(",",scriv!AD457)),
  IF($X$36&lt;&gt;"",LEFT( X$36, FIND(",",X$36)-1) &amp; "=" &amp; $AH495 &amp; RIGHT( X$36, LEN(X$36) + 1 - FIND(",",X$36)),""))),
IF(scriv!M457&lt;&gt;"", LEFT( scriv!M457, FIND(",",scriv!M457)-1) &amp; "=" &amp; $AH495 &amp; RIGHT( scriv!M457, LEN(scriv!M457) + 1 - FIND(",",scriv!M457)),
LEFT( X$37, FIND(",",X$37)-1) &amp; "=" &amp; $AH495 &amp; RIGHT( X$37, LEN(X$37) + 1 - FIND(",",X$37))))</f>
        <v>fadeOn=,0.6</v>
      </c>
      <c r="Y495" s="81" t="str">
        <f>IF($E495="",
( IF(scriv!AE457&lt;&gt;"", LEFT( scriv!AE457, FIND(",",scriv!AE457)-1) &amp; "=" &amp; $AH495 &amp; RIGHT( scriv!AE457, LEN(scriv!AE457) + 1 - FIND(",",scriv!AE457)),
  IF($Y$36&lt;&gt;"",LEFT( Y$36, FIND(",",Y$36)-1) &amp; "=" &amp; $AH495 &amp; RIGHT( Y$36, LEN(Y$36) + 1 - FIND(",",Y$36)),""))),
IF(scriv!N457&lt;&gt;"", LEFT( scriv!N457, FIND(",",scriv!N457)-1) &amp; "=" &amp; $AH495 &amp; RIGHT( scriv!N457, LEN(scriv!N457) + 1 - FIND(",",scriv!N457)),
LEFT( Y$37, FIND(",",Y$37)-1) &amp; "=" &amp; $AH495 &amp; RIGHT( Y$37, LEN(Y$37) + 1 - FIND(",",Y$37))))</f>
        <v>fadeOff=,0.6</v>
      </c>
      <c r="Z495" s="81" t="str">
        <f>IF($E495="",
( IF(scriv!AF457&lt;&gt;"", LEFT( scriv!AF457, FIND(",",scriv!AF457)-1) &amp; "=" &amp; $AH495 &amp; RIGHT( scriv!AF457, LEN(scriv!AF457) + 1 - FIND(",",scriv!AF457)),
  IF($Z$36&lt;&gt;"",LEFT( Z$36, FIND(",",Z$36)-1) &amp; "=" &amp; $AH495 &amp; RIGHT( Z$36, LEN(Z$36) + 1 - FIND(",",Z$36)),""))),
IF(scriv!O457&lt;&gt;"", LEFT( scriv!O457, FIND(",",scriv!O457)-1) &amp; "=" &amp; $AH495 &amp; RIGHT( scriv!O457, LEN(scriv!O457) + 1 - FIND(",",scriv!O457)),
LEFT( Z$37, FIND(",",Z$37)-1) &amp; "=" &amp; $AH495 &amp; RIGHT( Z$37, LEN(Z$37) + 1 - FIND(",",Z$37))))</f>
        <v>drawOpen=,1.2</v>
      </c>
      <c r="AA495" s="81" t="str">
        <f>IF($E495="",
( IF(scriv!AG457&lt;&gt;"", LEFT( scriv!AG457, FIND(",",scriv!AG457)-1) &amp; "=" &amp; $AH495 &amp; RIGHT( scriv!AG457, LEN(scriv!AG457) + 1 - FIND(",",scriv!AG457)),
  IF($AA$36&lt;&gt;"",LEFT( AA$36, FIND(",",AA$36)-1) &amp; "=" &amp; $AH495 &amp; RIGHT( AA$36, LEN(AA$36) + 1 - FIND(",",AA$36)),""))),
IF(scriv!P457&lt;&gt;"", LEFT( scriv!P457, FIND(",",scriv!P457)-1) &amp; "=" &amp; $AH495 &amp; RIGHT( scriv!P457, LEN(scriv!P457) + 1 - FIND(",",scriv!P457)),
LEFT( AA$37, FIND(",",AA$37)-1) &amp; "=" &amp; $AH495 &amp; RIGHT( AA$37, LEN(AA$37) + 1 - FIND(",",AA$37))))</f>
        <v>drawClose=,1.2</v>
      </c>
      <c r="AB495" s="167" t="str">
        <f t="shared" si="351"/>
        <v>noTitle</v>
      </c>
      <c r="AC495" s="167"/>
      <c r="AD495" s="45"/>
      <c r="AE495" s="168"/>
      <c r="AF495" s="169">
        <f>IF(D495="",scriv!B457,"")</f>
        <v>0</v>
      </c>
      <c r="AG495" s="170" t="str">
        <f t="shared" si="358"/>
        <v/>
      </c>
      <c r="AH495" s="169" t="str">
        <f t="shared" si="359"/>
        <v/>
      </c>
      <c r="AI495" s="169" t="str">
        <f t="shared" si="360"/>
        <v/>
      </c>
      <c r="AJ495" s="86">
        <f>ROUNDDOWN( (LEN(scriv!B457)+1) / 2, 0 )</f>
        <v>0</v>
      </c>
      <c r="AK495" s="82">
        <f t="shared" si="361"/>
        <v>0</v>
      </c>
      <c r="AL495" s="82" t="str">
        <f t="shared" si="362"/>
        <v>-</v>
      </c>
      <c r="AM495" s="82" t="str">
        <f t="shared" si="363"/>
        <v>-</v>
      </c>
      <c r="AN495" s="82" t="str">
        <f t="shared" si="364"/>
        <v>-</v>
      </c>
      <c r="AO495" s="82" t="str">
        <f t="shared" si="365"/>
        <v>-</v>
      </c>
      <c r="AP495" s="82" t="str">
        <f t="shared" si="366"/>
        <v>-</v>
      </c>
      <c r="AQ495" s="82" t="str">
        <f t="shared" si="367"/>
        <v>-</v>
      </c>
      <c r="AR495" s="82" t="str">
        <f t="shared" si="368"/>
        <v>-</v>
      </c>
      <c r="AT495" s="82">
        <f t="shared" si="369"/>
        <v>10</v>
      </c>
      <c r="AU495" s="82" t="str">
        <f ca="1">IF(    MAX(OFFSET(AL495,0,0,MATCH("-",AL495:AL$638,0))) = 0,"",
IFERROR(MAX(OFFSET(AL495,0,0,MATCH("-",AL495:AL$638,0))),""))</f>
        <v/>
      </c>
      <c r="AV495" s="82" t="str">
        <f ca="1">IF(    MAX(OFFSET(AM495,0,0,MATCH("-",AM495:AM$638,0))) = 0,"",
IFERROR(MAX(OFFSET(AM495,0,0,MATCH("-",AM495:AM$638,0))),""))</f>
        <v/>
      </c>
      <c r="AW495" s="82" t="str">
        <f ca="1">IF(    MAX(OFFSET(AN495,0,0,MATCH("-",AN495:AN$638,0))) = 0,"",
IFERROR(MAX(OFFSET(AN495,0,0,MATCH("-",AN495:AN$638,0))),""))</f>
        <v/>
      </c>
      <c r="AX495" s="82" t="str">
        <f ca="1">IF(    MAX(OFFSET(AO495,0,0,MATCH("-",AO495:AO$638,0))) = 0,"",
IFERROR(MAX(OFFSET(AO495,0,0,MATCH("-",AO495:AO$638,0))),""))</f>
        <v/>
      </c>
      <c r="AY495" s="82" t="str">
        <f ca="1">IF(    MAX(OFFSET(AP495,0,0,MATCH("-",AP495:AP$638,0))) = 0,"",
IFERROR(MAX(OFFSET(AP495,0,0,MATCH("-",AP495:AP$638,0))),""))</f>
        <v/>
      </c>
      <c r="AZ495" s="82" t="str">
        <f ca="1">IF(    MAX(OFFSET(AQ495,0,0,MATCH("-",AQ495:AQ$638,0))) = 0,"",
IFERROR(MAX(OFFSET(AQ495,0,0,MATCH("-",AQ495:AQ$638,0))),""))</f>
        <v/>
      </c>
      <c r="BA495" s="82" t="str">
        <f ca="1">IF(    MAX(OFFSET(AR495,0,0,MATCH("-",AR495:AR$638,0))) = 0,"",
IFERROR(MAX(OFFSET(AR495,0,0,MATCH("-",AR495:AR$638,0))),""))</f>
        <v/>
      </c>
      <c r="BB495" s="112">
        <f t="shared" ca="1" si="370"/>
        <v>-198</v>
      </c>
      <c r="BC495" s="111" t="str">
        <f t="shared" ca="1" si="371"/>
        <v>Radius</v>
      </c>
      <c r="BD495" s="112">
        <f t="shared" ca="1" si="372"/>
        <v>0</v>
      </c>
      <c r="BE495" s="111">
        <f t="shared" ca="1" si="373"/>
        <v>200</v>
      </c>
      <c r="BF495" s="113" t="e">
        <f t="shared" ca="1" si="374"/>
        <v>#VALUE!</v>
      </c>
      <c r="BG495" s="113" t="e">
        <f t="shared" ca="1" si="375"/>
        <v>#VALUE!</v>
      </c>
      <c r="BH495" s="112">
        <f t="shared" ca="1" si="376"/>
        <v>2000</v>
      </c>
      <c r="BI495" s="112">
        <f t="shared" ca="1" si="377"/>
        <v>200</v>
      </c>
      <c r="BJ495" s="157"/>
      <c r="BK495" s="157"/>
      <c r="BL495" s="158" t="str">
        <f>scriv!AI457</f>
        <v/>
      </c>
      <c r="BM495" s="157"/>
      <c r="BN495" s="157" t="str">
        <f t="shared" si="378"/>
        <v>node</v>
      </c>
      <c r="BO495" s="157"/>
      <c r="BP495" s="159">
        <f t="shared" ca="1" si="379"/>
        <v>0</v>
      </c>
      <c r="BQ495" s="159">
        <f t="shared" ca="1" si="380"/>
        <v>0</v>
      </c>
      <c r="BR495" s="159">
        <f t="shared" si="381"/>
        <v>1</v>
      </c>
      <c r="BS495" s="159" t="str">
        <f t="shared" si="382"/>
        <v>symbol</v>
      </c>
      <c r="BT495" s="157" t="str">
        <f ca="1">IF(scriv!V457&lt;&gt;"",scriv!V457,
IF(E495="",IFERROR(VLOOKUP(BL495,$AH$40:$BT$638,39,FALSE),$BT$36),
$BT$37))</f>
        <v>NodeSquare</v>
      </c>
      <c r="BU495" s="166">
        <f t="shared" ca="1" si="383"/>
        <v>2000</v>
      </c>
      <c r="BV495" s="166">
        <f t="shared" ca="1" si="384"/>
        <v>200</v>
      </c>
      <c r="BW495" s="166">
        <f t="shared" ca="1" si="385"/>
        <v>0</v>
      </c>
      <c r="BX495" s="166">
        <f t="shared" ca="1" si="386"/>
        <v>0</v>
      </c>
      <c r="BY495" s="180" t="str">
        <f t="shared" si="387"/>
        <v/>
      </c>
      <c r="BZ495" s="180" t="str">
        <f t="shared" si="388"/>
        <v/>
      </c>
      <c r="CA495" s="81" t="str">
        <f>IF(scriv!E457&lt;&gt;"",scriv!E457,"")</f>
        <v/>
      </c>
      <c r="CB495" s="82">
        <f t="shared" si="353"/>
        <v>0</v>
      </c>
      <c r="CC495" s="82">
        <f t="shared" si="389"/>
        <v>0</v>
      </c>
      <c r="CD495" s="82" t="str">
        <f t="shared" si="390"/>
        <v>-</v>
      </c>
      <c r="CE495" s="82" t="str">
        <f t="shared" si="391"/>
        <v>-</v>
      </c>
      <c r="CF495" s="82" t="str">
        <f t="shared" si="392"/>
        <v>-</v>
      </c>
      <c r="CG495" s="82" t="str">
        <f t="shared" si="393"/>
        <v>-</v>
      </c>
      <c r="CH495" s="82" t="str">
        <f t="shared" si="394"/>
        <v>-</v>
      </c>
      <c r="CI495" s="82" t="str">
        <f t="shared" si="395"/>
        <v>-</v>
      </c>
      <c r="CJ495" s="82" t="str">
        <f t="shared" si="396"/>
        <v>-</v>
      </c>
      <c r="CK495" s="82" t="str">
        <f t="shared" si="397"/>
        <v>-</v>
      </c>
    </row>
    <row r="496" spans="1:89" s="82" customFormat="1" ht="18" customHeight="1">
      <c r="A496" s="81" t="str">
        <f>scriv!AH458</f>
        <v/>
      </c>
      <c r="B496" s="81" t="str">
        <f>IF(scriv!D458&lt;&gt;"",scriv!D458,"")</f>
        <v/>
      </c>
      <c r="C496" s="81" t="str">
        <f>IF( scriv!AL458&lt;&gt;"", IF(D496&lt;&gt;"","connection ","")&amp;scriv!AL458,IF(D496&lt;&gt;"","connection",""))</f>
        <v/>
      </c>
      <c r="D496" s="82" t="str">
        <f>scriv!AJ458</f>
        <v/>
      </c>
      <c r="E496" s="82" t="str">
        <f>scriv!AK458</f>
        <v/>
      </c>
      <c r="F496" s="156">
        <f>ROW()</f>
        <v>496</v>
      </c>
      <c r="I496" s="81" t="str">
        <f>IF(scriv!AA458&lt;&gt;"",scriv!AA458,J496)</f>
        <v/>
      </c>
      <c r="J496" s="81" t="str">
        <f>IF(scriv!AB458&lt;&gt;"",scriv!AB458,"")</f>
        <v/>
      </c>
      <c r="K496" s="82" t="str">
        <f t="shared" si="354"/>
        <v>none</v>
      </c>
      <c r="L496" s="82" t="str">
        <f t="shared" si="355"/>
        <v>+++&amp;speakTT=</v>
      </c>
      <c r="M496" s="82" t="str">
        <f t="shared" si="352"/>
        <v>OpenClose</v>
      </c>
      <c r="N496" s="82" t="str">
        <f t="shared" si="356"/>
        <v/>
      </c>
      <c r="O496" s="119" t="str">
        <f t="shared" si="357"/>
        <v/>
      </c>
      <c r="P496" s="81" t="str">
        <f>IF(scriv!I458&lt;&gt;"",scriv!I458,"")</f>
        <v/>
      </c>
      <c r="Q496" s="81" t="str">
        <f>IF(scriv!J458&lt;&gt;"",scriv!J458,"")</f>
        <v/>
      </c>
      <c r="R496" s="81">
        <f>IF(scriv!K458&lt;&gt;"",scriv!K458,
IF(I496&lt;&gt;"",1,$R$36))</f>
        <v>0</v>
      </c>
      <c r="S496" s="81" t="str">
        <f>IF(scriv!L458&lt;&gt;"",scriv!L458,
IF(scriv!AB458&lt;&gt;"",$S$36,"none"))</f>
        <v>none</v>
      </c>
      <c r="T496" s="81" t="str">
        <f>IF(scriv!Q458&lt;&gt;"",scriv!Q458,"")</f>
        <v/>
      </c>
      <c r="U496" s="81" t="str">
        <f>IF(scriv!R458&lt;&gt;"",scriv!R458,"")</f>
        <v/>
      </c>
      <c r="V496" s="81" t="str">
        <f>IF(scriv!S458&lt;&gt;"",scriv!S458,"")</f>
        <v/>
      </c>
      <c r="W496" s="81" t="str">
        <f>IF(scriv!T458&lt;&gt;"",scriv!T458,"")</f>
        <v/>
      </c>
      <c r="X496" s="81" t="str">
        <f>IF($E496="",
( IF(scriv!AD458&lt;&gt;"", LEFT( scriv!AD458, FIND(",",scriv!AD458)-1) &amp; "=" &amp; $AH496 &amp; RIGHT( scriv!AD458, LEN(scriv!AD458) + 1 - FIND(",",scriv!AD458)),
  IF($X$36&lt;&gt;"",LEFT( X$36, FIND(",",X$36)-1) &amp; "=" &amp; $AH496 &amp; RIGHT( X$36, LEN(X$36) + 1 - FIND(",",X$36)),""))),
IF(scriv!M458&lt;&gt;"", LEFT( scriv!M458, FIND(",",scriv!M458)-1) &amp; "=" &amp; $AH496 &amp; RIGHT( scriv!M458, LEN(scriv!M458) + 1 - FIND(",",scriv!M458)),
LEFT( X$37, FIND(",",X$37)-1) &amp; "=" &amp; $AH496 &amp; RIGHT( X$37, LEN(X$37) + 1 - FIND(",",X$37))))</f>
        <v>fadeOn=,0.6</v>
      </c>
      <c r="Y496" s="81" t="str">
        <f>IF($E496="",
( IF(scriv!AE458&lt;&gt;"", LEFT( scriv!AE458, FIND(",",scriv!AE458)-1) &amp; "=" &amp; $AH496 &amp; RIGHT( scriv!AE458, LEN(scriv!AE458) + 1 - FIND(",",scriv!AE458)),
  IF($Y$36&lt;&gt;"",LEFT( Y$36, FIND(",",Y$36)-1) &amp; "=" &amp; $AH496 &amp; RIGHT( Y$36, LEN(Y$36) + 1 - FIND(",",Y$36)),""))),
IF(scriv!N458&lt;&gt;"", LEFT( scriv!N458, FIND(",",scriv!N458)-1) &amp; "=" &amp; $AH496 &amp; RIGHT( scriv!N458, LEN(scriv!N458) + 1 - FIND(",",scriv!N458)),
LEFT( Y$37, FIND(",",Y$37)-1) &amp; "=" &amp; $AH496 &amp; RIGHT( Y$37, LEN(Y$37) + 1 - FIND(",",Y$37))))</f>
        <v>fadeOff=,0.6</v>
      </c>
      <c r="Z496" s="81" t="str">
        <f>IF($E496="",
( IF(scriv!AF458&lt;&gt;"", LEFT( scriv!AF458, FIND(",",scriv!AF458)-1) &amp; "=" &amp; $AH496 &amp; RIGHT( scriv!AF458, LEN(scriv!AF458) + 1 - FIND(",",scriv!AF458)),
  IF($Z$36&lt;&gt;"",LEFT( Z$36, FIND(",",Z$36)-1) &amp; "=" &amp; $AH496 &amp; RIGHT( Z$36, LEN(Z$36) + 1 - FIND(",",Z$36)),""))),
IF(scriv!O458&lt;&gt;"", LEFT( scriv!O458, FIND(",",scriv!O458)-1) &amp; "=" &amp; $AH496 &amp; RIGHT( scriv!O458, LEN(scriv!O458) + 1 - FIND(",",scriv!O458)),
LEFT( Z$37, FIND(",",Z$37)-1) &amp; "=" &amp; $AH496 &amp; RIGHT( Z$37, LEN(Z$37) + 1 - FIND(",",Z$37))))</f>
        <v>drawOpen=,1.2</v>
      </c>
      <c r="AA496" s="81" t="str">
        <f>IF($E496="",
( IF(scriv!AG458&lt;&gt;"", LEFT( scriv!AG458, FIND(",",scriv!AG458)-1) &amp; "=" &amp; $AH496 &amp; RIGHT( scriv!AG458, LEN(scriv!AG458) + 1 - FIND(",",scriv!AG458)),
  IF($AA$36&lt;&gt;"",LEFT( AA$36, FIND(",",AA$36)-1) &amp; "=" &amp; $AH496 &amp; RIGHT( AA$36, LEN(AA$36) + 1 - FIND(",",AA$36)),""))),
IF(scriv!P458&lt;&gt;"", LEFT( scriv!P458, FIND(",",scriv!P458)-1) &amp; "=" &amp; $AH496 &amp; RIGHT( scriv!P458, LEN(scriv!P458) + 1 - FIND(",",scriv!P458)),
LEFT( AA$37, FIND(",",AA$37)-1) &amp; "=" &amp; $AH496 &amp; RIGHT( AA$37, LEN(AA$37) + 1 - FIND(",",AA$37))))</f>
        <v>drawClose=,1.2</v>
      </c>
      <c r="AB496" s="167" t="str">
        <f t="shared" si="351"/>
        <v>noTitle</v>
      </c>
      <c r="AC496" s="167"/>
      <c r="AD496" s="45"/>
      <c r="AE496" s="168"/>
      <c r="AF496" s="169">
        <f>IF(D496="",scriv!B458,"")</f>
        <v>0</v>
      </c>
      <c r="AG496" s="170" t="str">
        <f t="shared" si="358"/>
        <v/>
      </c>
      <c r="AH496" s="169" t="str">
        <f t="shared" si="359"/>
        <v/>
      </c>
      <c r="AI496" s="169" t="str">
        <f t="shared" si="360"/>
        <v/>
      </c>
      <c r="AJ496" s="86">
        <f>ROUNDDOWN( (LEN(scriv!B458)+1) / 2, 0 )</f>
        <v>0</v>
      </c>
      <c r="AK496" s="82">
        <f t="shared" si="361"/>
        <v>0</v>
      </c>
      <c r="AL496" s="82" t="str">
        <f t="shared" si="362"/>
        <v>-</v>
      </c>
      <c r="AM496" s="82" t="str">
        <f t="shared" si="363"/>
        <v>-</v>
      </c>
      <c r="AN496" s="82" t="str">
        <f t="shared" si="364"/>
        <v>-</v>
      </c>
      <c r="AO496" s="82" t="str">
        <f t="shared" si="365"/>
        <v>-</v>
      </c>
      <c r="AP496" s="82" t="str">
        <f t="shared" si="366"/>
        <v>-</v>
      </c>
      <c r="AQ496" s="82" t="str">
        <f t="shared" si="367"/>
        <v>-</v>
      </c>
      <c r="AR496" s="82" t="str">
        <f t="shared" si="368"/>
        <v>-</v>
      </c>
      <c r="AT496" s="82">
        <f t="shared" si="369"/>
        <v>10</v>
      </c>
      <c r="AU496" s="82" t="str">
        <f ca="1">IF(    MAX(OFFSET(AL496,0,0,MATCH("-",AL496:AL$638,0))) = 0,"",
IFERROR(MAX(OFFSET(AL496,0,0,MATCH("-",AL496:AL$638,0))),""))</f>
        <v/>
      </c>
      <c r="AV496" s="82" t="str">
        <f ca="1">IF(    MAX(OFFSET(AM496,0,0,MATCH("-",AM496:AM$638,0))) = 0,"",
IFERROR(MAX(OFFSET(AM496,0,0,MATCH("-",AM496:AM$638,0))),""))</f>
        <v/>
      </c>
      <c r="AW496" s="82" t="str">
        <f ca="1">IF(    MAX(OFFSET(AN496,0,0,MATCH("-",AN496:AN$638,0))) = 0,"",
IFERROR(MAX(OFFSET(AN496,0,0,MATCH("-",AN496:AN$638,0))),""))</f>
        <v/>
      </c>
      <c r="AX496" s="82" t="str">
        <f ca="1">IF(    MAX(OFFSET(AO496,0,0,MATCH("-",AO496:AO$638,0))) = 0,"",
IFERROR(MAX(OFFSET(AO496,0,0,MATCH("-",AO496:AO$638,0))),""))</f>
        <v/>
      </c>
      <c r="AY496" s="82" t="str">
        <f ca="1">IF(    MAX(OFFSET(AP496,0,0,MATCH("-",AP496:AP$638,0))) = 0,"",
IFERROR(MAX(OFFSET(AP496,0,0,MATCH("-",AP496:AP$638,0))),""))</f>
        <v/>
      </c>
      <c r="AZ496" s="82" t="str">
        <f ca="1">IF(    MAX(OFFSET(AQ496,0,0,MATCH("-",AQ496:AQ$638,0))) = 0,"",
IFERROR(MAX(OFFSET(AQ496,0,0,MATCH("-",AQ496:AQ$638,0))),""))</f>
        <v/>
      </c>
      <c r="BA496" s="82" t="str">
        <f ca="1">IF(    MAX(OFFSET(AR496,0,0,MATCH("-",AR496:AR$638,0))) = 0,"",
IFERROR(MAX(OFFSET(AR496,0,0,MATCH("-",AR496:AR$638,0))),""))</f>
        <v/>
      </c>
      <c r="BB496" s="112">
        <f t="shared" ca="1" si="370"/>
        <v>-198</v>
      </c>
      <c r="BC496" s="111" t="str">
        <f t="shared" ca="1" si="371"/>
        <v>Radius</v>
      </c>
      <c r="BD496" s="112">
        <f t="shared" ca="1" si="372"/>
        <v>0</v>
      </c>
      <c r="BE496" s="111">
        <f t="shared" ca="1" si="373"/>
        <v>200</v>
      </c>
      <c r="BF496" s="113" t="e">
        <f t="shared" ca="1" si="374"/>
        <v>#VALUE!</v>
      </c>
      <c r="BG496" s="113" t="e">
        <f t="shared" ca="1" si="375"/>
        <v>#VALUE!</v>
      </c>
      <c r="BH496" s="112">
        <f t="shared" ca="1" si="376"/>
        <v>2000</v>
      </c>
      <c r="BI496" s="112">
        <f t="shared" ca="1" si="377"/>
        <v>200</v>
      </c>
      <c r="BJ496" s="157"/>
      <c r="BK496" s="157"/>
      <c r="BL496" s="158" t="str">
        <f>scriv!AI458</f>
        <v/>
      </c>
      <c r="BM496" s="157"/>
      <c r="BN496" s="157" t="str">
        <f t="shared" si="378"/>
        <v>node</v>
      </c>
      <c r="BO496" s="157"/>
      <c r="BP496" s="159">
        <f t="shared" ca="1" si="379"/>
        <v>0</v>
      </c>
      <c r="BQ496" s="159">
        <f t="shared" ca="1" si="380"/>
        <v>0</v>
      </c>
      <c r="BR496" s="159">
        <f t="shared" si="381"/>
        <v>1</v>
      </c>
      <c r="BS496" s="159" t="str">
        <f t="shared" si="382"/>
        <v>symbol</v>
      </c>
      <c r="BT496" s="157" t="str">
        <f ca="1">IF(scriv!V458&lt;&gt;"",scriv!V458,
IF(E496="",IFERROR(VLOOKUP(BL496,$AH$40:$BT$638,39,FALSE),$BT$36),
$BT$37))</f>
        <v>NodeSquare</v>
      </c>
      <c r="BU496" s="166">
        <f t="shared" ca="1" si="383"/>
        <v>2000</v>
      </c>
      <c r="BV496" s="166">
        <f t="shared" ca="1" si="384"/>
        <v>200</v>
      </c>
      <c r="BW496" s="166">
        <f t="shared" ca="1" si="385"/>
        <v>0</v>
      </c>
      <c r="BX496" s="166">
        <f t="shared" ca="1" si="386"/>
        <v>0</v>
      </c>
      <c r="BY496" s="180" t="str">
        <f t="shared" si="387"/>
        <v/>
      </c>
      <c r="BZ496" s="180" t="str">
        <f t="shared" si="388"/>
        <v/>
      </c>
      <c r="CA496" s="81" t="str">
        <f>IF(scriv!E458&lt;&gt;"",scriv!E458,"")</f>
        <v/>
      </c>
      <c r="CB496" s="82">
        <f t="shared" si="353"/>
        <v>0</v>
      </c>
      <c r="CC496" s="82">
        <f t="shared" si="389"/>
        <v>0</v>
      </c>
      <c r="CD496" s="82" t="str">
        <f t="shared" si="390"/>
        <v>-</v>
      </c>
      <c r="CE496" s="82" t="str">
        <f t="shared" si="391"/>
        <v>-</v>
      </c>
      <c r="CF496" s="82" t="str">
        <f t="shared" si="392"/>
        <v>-</v>
      </c>
      <c r="CG496" s="82" t="str">
        <f t="shared" si="393"/>
        <v>-</v>
      </c>
      <c r="CH496" s="82" t="str">
        <f t="shared" si="394"/>
        <v>-</v>
      </c>
      <c r="CI496" s="82" t="str">
        <f t="shared" si="395"/>
        <v>-</v>
      </c>
      <c r="CJ496" s="82" t="str">
        <f t="shared" si="396"/>
        <v>-</v>
      </c>
      <c r="CK496" s="82" t="str">
        <f t="shared" si="397"/>
        <v>-</v>
      </c>
    </row>
    <row r="497" spans="1:89" s="82" customFormat="1" ht="18" customHeight="1">
      <c r="A497" s="81" t="str">
        <f>scriv!AH459</f>
        <v/>
      </c>
      <c r="B497" s="81" t="str">
        <f>IF(scriv!D459&lt;&gt;"",scriv!D459,"")</f>
        <v/>
      </c>
      <c r="C497" s="81" t="str">
        <f>IF( scriv!AL459&lt;&gt;"", IF(D497&lt;&gt;"","connection ","")&amp;scriv!AL459,IF(D497&lt;&gt;"","connection",""))</f>
        <v/>
      </c>
      <c r="D497" s="82" t="str">
        <f>scriv!AJ459</f>
        <v/>
      </c>
      <c r="E497" s="82" t="str">
        <f>scriv!AK459</f>
        <v/>
      </c>
      <c r="F497" s="156">
        <f>ROW()</f>
        <v>497</v>
      </c>
      <c r="I497" s="81" t="str">
        <f>IF(scriv!AA459&lt;&gt;"",scriv!AA459,J497)</f>
        <v/>
      </c>
      <c r="J497" s="81" t="str">
        <f>IF(scriv!AB459&lt;&gt;"",scriv!AB459,"")</f>
        <v/>
      </c>
      <c r="K497" s="82" t="str">
        <f t="shared" si="354"/>
        <v>none</v>
      </c>
      <c r="L497" s="82" t="str">
        <f t="shared" si="355"/>
        <v>+++&amp;speakTT=</v>
      </c>
      <c r="M497" s="82" t="str">
        <f t="shared" si="352"/>
        <v>OpenClose</v>
      </c>
      <c r="N497" s="82" t="str">
        <f t="shared" si="356"/>
        <v/>
      </c>
      <c r="O497" s="119" t="str">
        <f t="shared" si="357"/>
        <v/>
      </c>
      <c r="P497" s="81" t="str">
        <f>IF(scriv!I459&lt;&gt;"",scriv!I459,"")</f>
        <v/>
      </c>
      <c r="Q497" s="81" t="str">
        <f>IF(scriv!J459&lt;&gt;"",scriv!J459,"")</f>
        <v/>
      </c>
      <c r="R497" s="81">
        <f>IF(scriv!K459&lt;&gt;"",scriv!K459,
IF(I497&lt;&gt;"",1,$R$36))</f>
        <v>0</v>
      </c>
      <c r="S497" s="81" t="str">
        <f>IF(scriv!L459&lt;&gt;"",scriv!L459,
IF(scriv!AB459&lt;&gt;"",$S$36,"none"))</f>
        <v>none</v>
      </c>
      <c r="T497" s="81" t="str">
        <f>IF(scriv!Q459&lt;&gt;"",scriv!Q459,"")</f>
        <v/>
      </c>
      <c r="U497" s="81" t="str">
        <f>IF(scriv!R459&lt;&gt;"",scriv!R459,"")</f>
        <v/>
      </c>
      <c r="V497" s="81" t="str">
        <f>IF(scriv!S459&lt;&gt;"",scriv!S459,"")</f>
        <v/>
      </c>
      <c r="W497" s="81" t="str">
        <f>IF(scriv!T459&lt;&gt;"",scriv!T459,"")</f>
        <v/>
      </c>
      <c r="X497" s="81" t="str">
        <f>IF($E497="",
( IF(scriv!AD459&lt;&gt;"", LEFT( scriv!AD459, FIND(",",scriv!AD459)-1) &amp; "=" &amp; $AH497 &amp; RIGHT( scriv!AD459, LEN(scriv!AD459) + 1 - FIND(",",scriv!AD459)),
  IF($X$36&lt;&gt;"",LEFT( X$36, FIND(",",X$36)-1) &amp; "=" &amp; $AH497 &amp; RIGHT( X$36, LEN(X$36) + 1 - FIND(",",X$36)),""))),
IF(scriv!M459&lt;&gt;"", LEFT( scriv!M459, FIND(",",scriv!M459)-1) &amp; "=" &amp; $AH497 &amp; RIGHT( scriv!M459, LEN(scriv!M459) + 1 - FIND(",",scriv!M459)),
LEFT( X$37, FIND(",",X$37)-1) &amp; "=" &amp; $AH497 &amp; RIGHT( X$37, LEN(X$37) + 1 - FIND(",",X$37))))</f>
        <v>fadeOn=,0.6</v>
      </c>
      <c r="Y497" s="81" t="str">
        <f>IF($E497="",
( IF(scriv!AE459&lt;&gt;"", LEFT( scriv!AE459, FIND(",",scriv!AE459)-1) &amp; "=" &amp; $AH497 &amp; RIGHT( scriv!AE459, LEN(scriv!AE459) + 1 - FIND(",",scriv!AE459)),
  IF($Y$36&lt;&gt;"",LEFT( Y$36, FIND(",",Y$36)-1) &amp; "=" &amp; $AH497 &amp; RIGHT( Y$36, LEN(Y$36) + 1 - FIND(",",Y$36)),""))),
IF(scriv!N459&lt;&gt;"", LEFT( scriv!N459, FIND(",",scriv!N459)-1) &amp; "=" &amp; $AH497 &amp; RIGHT( scriv!N459, LEN(scriv!N459) + 1 - FIND(",",scriv!N459)),
LEFT( Y$37, FIND(",",Y$37)-1) &amp; "=" &amp; $AH497 &amp; RIGHT( Y$37, LEN(Y$37) + 1 - FIND(",",Y$37))))</f>
        <v>fadeOff=,0.6</v>
      </c>
      <c r="Z497" s="81" t="str">
        <f>IF($E497="",
( IF(scriv!AF459&lt;&gt;"", LEFT( scriv!AF459, FIND(",",scriv!AF459)-1) &amp; "=" &amp; $AH497 &amp; RIGHT( scriv!AF459, LEN(scriv!AF459) + 1 - FIND(",",scriv!AF459)),
  IF($Z$36&lt;&gt;"",LEFT( Z$36, FIND(",",Z$36)-1) &amp; "=" &amp; $AH497 &amp; RIGHT( Z$36, LEN(Z$36) + 1 - FIND(",",Z$36)),""))),
IF(scriv!O459&lt;&gt;"", LEFT( scriv!O459, FIND(",",scriv!O459)-1) &amp; "=" &amp; $AH497 &amp; RIGHT( scriv!O459, LEN(scriv!O459) + 1 - FIND(",",scriv!O459)),
LEFT( Z$37, FIND(",",Z$37)-1) &amp; "=" &amp; $AH497 &amp; RIGHT( Z$37, LEN(Z$37) + 1 - FIND(",",Z$37))))</f>
        <v>drawOpen=,1.2</v>
      </c>
      <c r="AA497" s="81" t="str">
        <f>IF($E497="",
( IF(scriv!AG459&lt;&gt;"", LEFT( scriv!AG459, FIND(",",scriv!AG459)-1) &amp; "=" &amp; $AH497 &amp; RIGHT( scriv!AG459, LEN(scriv!AG459) + 1 - FIND(",",scriv!AG459)),
  IF($AA$36&lt;&gt;"",LEFT( AA$36, FIND(",",AA$36)-1) &amp; "=" &amp; $AH497 &amp; RIGHT( AA$36, LEN(AA$36) + 1 - FIND(",",AA$36)),""))),
IF(scriv!P459&lt;&gt;"", LEFT( scriv!P459, FIND(",",scriv!P459)-1) &amp; "=" &amp; $AH497 &amp; RIGHT( scriv!P459, LEN(scriv!P459) + 1 - FIND(",",scriv!P459)),
LEFT( AA$37, FIND(",",AA$37)-1) &amp; "=" &amp; $AH497 &amp; RIGHT( AA$37, LEN(AA$37) + 1 - FIND(",",AA$37))))</f>
        <v>drawClose=,1.2</v>
      </c>
      <c r="AB497" s="167" t="str">
        <f t="shared" si="351"/>
        <v>noTitle</v>
      </c>
      <c r="AC497" s="167"/>
      <c r="AD497" s="45"/>
      <c r="AE497" s="168"/>
      <c r="AF497" s="169">
        <f>IF(D497="",scriv!B459,"")</f>
        <v>0</v>
      </c>
      <c r="AG497" s="170" t="str">
        <f t="shared" si="358"/>
        <v/>
      </c>
      <c r="AH497" s="169" t="str">
        <f t="shared" si="359"/>
        <v/>
      </c>
      <c r="AI497" s="169" t="str">
        <f t="shared" si="360"/>
        <v/>
      </c>
      <c r="AJ497" s="86">
        <f>ROUNDDOWN( (LEN(scriv!B459)+1) / 2, 0 )</f>
        <v>0</v>
      </c>
      <c r="AK497" s="82">
        <f t="shared" si="361"/>
        <v>0</v>
      </c>
      <c r="AL497" s="82" t="str">
        <f t="shared" si="362"/>
        <v>-</v>
      </c>
      <c r="AM497" s="82" t="str">
        <f t="shared" si="363"/>
        <v>-</v>
      </c>
      <c r="AN497" s="82" t="str">
        <f t="shared" si="364"/>
        <v>-</v>
      </c>
      <c r="AO497" s="82" t="str">
        <f t="shared" si="365"/>
        <v>-</v>
      </c>
      <c r="AP497" s="82" t="str">
        <f t="shared" si="366"/>
        <v>-</v>
      </c>
      <c r="AQ497" s="82" t="str">
        <f t="shared" si="367"/>
        <v>-</v>
      </c>
      <c r="AR497" s="82" t="str">
        <f t="shared" si="368"/>
        <v>-</v>
      </c>
      <c r="AT497" s="82">
        <f t="shared" si="369"/>
        <v>10</v>
      </c>
      <c r="AU497" s="82" t="str">
        <f ca="1">IF(    MAX(OFFSET(AL497,0,0,MATCH("-",AL497:AL$638,0))) = 0,"",
IFERROR(MAX(OFFSET(AL497,0,0,MATCH("-",AL497:AL$638,0))),""))</f>
        <v/>
      </c>
      <c r="AV497" s="82" t="str">
        <f ca="1">IF(    MAX(OFFSET(AM497,0,0,MATCH("-",AM497:AM$638,0))) = 0,"",
IFERROR(MAX(OFFSET(AM497,0,0,MATCH("-",AM497:AM$638,0))),""))</f>
        <v/>
      </c>
      <c r="AW497" s="82" t="str">
        <f ca="1">IF(    MAX(OFFSET(AN497,0,0,MATCH("-",AN497:AN$638,0))) = 0,"",
IFERROR(MAX(OFFSET(AN497,0,0,MATCH("-",AN497:AN$638,0))),""))</f>
        <v/>
      </c>
      <c r="AX497" s="82" t="str">
        <f ca="1">IF(    MAX(OFFSET(AO497,0,0,MATCH("-",AO497:AO$638,0))) = 0,"",
IFERROR(MAX(OFFSET(AO497,0,0,MATCH("-",AO497:AO$638,0))),""))</f>
        <v/>
      </c>
      <c r="AY497" s="82" t="str">
        <f ca="1">IF(    MAX(OFFSET(AP497,0,0,MATCH("-",AP497:AP$638,0))) = 0,"",
IFERROR(MAX(OFFSET(AP497,0,0,MATCH("-",AP497:AP$638,0))),""))</f>
        <v/>
      </c>
      <c r="AZ497" s="82" t="str">
        <f ca="1">IF(    MAX(OFFSET(AQ497,0,0,MATCH("-",AQ497:AQ$638,0))) = 0,"",
IFERROR(MAX(OFFSET(AQ497,0,0,MATCH("-",AQ497:AQ$638,0))),""))</f>
        <v/>
      </c>
      <c r="BA497" s="82" t="str">
        <f ca="1">IF(    MAX(OFFSET(AR497,0,0,MATCH("-",AR497:AR$638,0))) = 0,"",
IFERROR(MAX(OFFSET(AR497,0,0,MATCH("-",AR497:AR$638,0))),""))</f>
        <v/>
      </c>
      <c r="BB497" s="112">
        <f t="shared" ca="1" si="370"/>
        <v>-198</v>
      </c>
      <c r="BC497" s="111" t="str">
        <f t="shared" ca="1" si="371"/>
        <v>Radius</v>
      </c>
      <c r="BD497" s="112">
        <f t="shared" ca="1" si="372"/>
        <v>0</v>
      </c>
      <c r="BE497" s="111">
        <f t="shared" ca="1" si="373"/>
        <v>200</v>
      </c>
      <c r="BF497" s="113" t="e">
        <f t="shared" ca="1" si="374"/>
        <v>#VALUE!</v>
      </c>
      <c r="BG497" s="113" t="e">
        <f t="shared" ca="1" si="375"/>
        <v>#VALUE!</v>
      </c>
      <c r="BH497" s="112">
        <f t="shared" ca="1" si="376"/>
        <v>2000</v>
      </c>
      <c r="BI497" s="112">
        <f t="shared" ca="1" si="377"/>
        <v>200</v>
      </c>
      <c r="BJ497" s="157"/>
      <c r="BK497" s="157"/>
      <c r="BL497" s="158" t="str">
        <f>scriv!AI459</f>
        <v/>
      </c>
      <c r="BM497" s="157"/>
      <c r="BN497" s="157" t="str">
        <f t="shared" si="378"/>
        <v>node</v>
      </c>
      <c r="BO497" s="157"/>
      <c r="BP497" s="159">
        <f t="shared" ca="1" si="379"/>
        <v>0</v>
      </c>
      <c r="BQ497" s="159">
        <f t="shared" ca="1" si="380"/>
        <v>0</v>
      </c>
      <c r="BR497" s="159">
        <f t="shared" si="381"/>
        <v>1</v>
      </c>
      <c r="BS497" s="159" t="str">
        <f t="shared" si="382"/>
        <v>symbol</v>
      </c>
      <c r="BT497" s="157" t="str">
        <f ca="1">IF(scriv!V459&lt;&gt;"",scriv!V459,
IF(E497="",IFERROR(VLOOKUP(BL497,$AH$40:$BT$638,39,FALSE),$BT$36),
$BT$37))</f>
        <v>NodeSquare</v>
      </c>
      <c r="BU497" s="166">
        <f t="shared" ca="1" si="383"/>
        <v>2000</v>
      </c>
      <c r="BV497" s="166">
        <f t="shared" ca="1" si="384"/>
        <v>200</v>
      </c>
      <c r="BW497" s="166">
        <f t="shared" ca="1" si="385"/>
        <v>0</v>
      </c>
      <c r="BX497" s="166">
        <f t="shared" ca="1" si="386"/>
        <v>0</v>
      </c>
      <c r="BY497" s="180" t="str">
        <f t="shared" si="387"/>
        <v/>
      </c>
      <c r="BZ497" s="180" t="str">
        <f t="shared" si="388"/>
        <v/>
      </c>
      <c r="CA497" s="81" t="str">
        <f>IF(scriv!E459&lt;&gt;"",scriv!E459,"")</f>
        <v/>
      </c>
      <c r="CB497" s="82">
        <f t="shared" si="353"/>
        <v>0</v>
      </c>
      <c r="CC497" s="82">
        <f t="shared" si="389"/>
        <v>0</v>
      </c>
      <c r="CD497" s="82" t="str">
        <f t="shared" si="390"/>
        <v>-</v>
      </c>
      <c r="CE497" s="82" t="str">
        <f t="shared" si="391"/>
        <v>-</v>
      </c>
      <c r="CF497" s="82" t="str">
        <f t="shared" si="392"/>
        <v>-</v>
      </c>
      <c r="CG497" s="82" t="str">
        <f t="shared" si="393"/>
        <v>-</v>
      </c>
      <c r="CH497" s="82" t="str">
        <f t="shared" si="394"/>
        <v>-</v>
      </c>
      <c r="CI497" s="82" t="str">
        <f t="shared" si="395"/>
        <v>-</v>
      </c>
      <c r="CJ497" s="82" t="str">
        <f t="shared" si="396"/>
        <v>-</v>
      </c>
      <c r="CK497" s="82" t="str">
        <f t="shared" si="397"/>
        <v>-</v>
      </c>
    </row>
    <row r="498" spans="1:89" s="82" customFormat="1" ht="18" customHeight="1">
      <c r="A498" s="81" t="str">
        <f>scriv!AH460</f>
        <v/>
      </c>
      <c r="B498" s="81" t="str">
        <f>IF(scriv!D460&lt;&gt;"",scriv!D460,"")</f>
        <v/>
      </c>
      <c r="C498" s="81" t="str">
        <f>IF( scriv!AL460&lt;&gt;"", IF(D498&lt;&gt;"","connection ","")&amp;scriv!AL460,IF(D498&lt;&gt;"","connection",""))</f>
        <v/>
      </c>
      <c r="D498" s="82" t="str">
        <f>scriv!AJ460</f>
        <v/>
      </c>
      <c r="E498" s="82" t="str">
        <f>scriv!AK460</f>
        <v/>
      </c>
      <c r="F498" s="156">
        <f>ROW()</f>
        <v>498</v>
      </c>
      <c r="I498" s="81" t="str">
        <f>IF(scriv!AA460&lt;&gt;"",scriv!AA460,J498)</f>
        <v/>
      </c>
      <c r="J498" s="81" t="str">
        <f>IF(scriv!AB460&lt;&gt;"",scriv!AB460,"")</f>
        <v/>
      </c>
      <c r="K498" s="82" t="str">
        <f t="shared" si="354"/>
        <v>none</v>
      </c>
      <c r="L498" s="82" t="str">
        <f t="shared" si="355"/>
        <v>+++&amp;speakTT=</v>
      </c>
      <c r="M498" s="82" t="str">
        <f t="shared" si="352"/>
        <v>OpenClose</v>
      </c>
      <c r="N498" s="82" t="str">
        <f t="shared" si="356"/>
        <v/>
      </c>
      <c r="O498" s="119" t="str">
        <f t="shared" si="357"/>
        <v/>
      </c>
      <c r="P498" s="81" t="str">
        <f>IF(scriv!I460&lt;&gt;"",scriv!I460,"")</f>
        <v/>
      </c>
      <c r="Q498" s="81" t="str">
        <f>IF(scriv!J460&lt;&gt;"",scriv!J460,"")</f>
        <v/>
      </c>
      <c r="R498" s="81">
        <f>IF(scriv!K460&lt;&gt;"",scriv!K460,
IF(I498&lt;&gt;"",1,$R$36))</f>
        <v>0</v>
      </c>
      <c r="S498" s="81" t="str">
        <f>IF(scriv!L460&lt;&gt;"",scriv!L460,
IF(scriv!AB460&lt;&gt;"",$S$36,"none"))</f>
        <v>none</v>
      </c>
      <c r="T498" s="81" t="str">
        <f>IF(scriv!Q460&lt;&gt;"",scriv!Q460,"")</f>
        <v/>
      </c>
      <c r="U498" s="81" t="str">
        <f>IF(scriv!R460&lt;&gt;"",scriv!R460,"")</f>
        <v/>
      </c>
      <c r="V498" s="81" t="str">
        <f>IF(scriv!S460&lt;&gt;"",scriv!S460,"")</f>
        <v/>
      </c>
      <c r="W498" s="81" t="str">
        <f>IF(scriv!T460&lt;&gt;"",scriv!T460,"")</f>
        <v/>
      </c>
      <c r="X498" s="81" t="str">
        <f>IF($E498="",
( IF(scriv!AD460&lt;&gt;"", LEFT( scriv!AD460, FIND(",",scriv!AD460)-1) &amp; "=" &amp; $AH498 &amp; RIGHT( scriv!AD460, LEN(scriv!AD460) + 1 - FIND(",",scriv!AD460)),
  IF($X$36&lt;&gt;"",LEFT( X$36, FIND(",",X$36)-1) &amp; "=" &amp; $AH498 &amp; RIGHT( X$36, LEN(X$36) + 1 - FIND(",",X$36)),""))),
IF(scriv!M460&lt;&gt;"", LEFT( scriv!M460, FIND(",",scriv!M460)-1) &amp; "=" &amp; $AH498 &amp; RIGHT( scriv!M460, LEN(scriv!M460) + 1 - FIND(",",scriv!M460)),
LEFT( X$37, FIND(",",X$37)-1) &amp; "=" &amp; $AH498 &amp; RIGHT( X$37, LEN(X$37) + 1 - FIND(",",X$37))))</f>
        <v>fadeOn=,0.6</v>
      </c>
      <c r="Y498" s="81" t="str">
        <f>IF($E498="",
( IF(scriv!AE460&lt;&gt;"", LEFT( scriv!AE460, FIND(",",scriv!AE460)-1) &amp; "=" &amp; $AH498 &amp; RIGHT( scriv!AE460, LEN(scriv!AE460) + 1 - FIND(",",scriv!AE460)),
  IF($Y$36&lt;&gt;"",LEFT( Y$36, FIND(",",Y$36)-1) &amp; "=" &amp; $AH498 &amp; RIGHT( Y$36, LEN(Y$36) + 1 - FIND(",",Y$36)),""))),
IF(scriv!N460&lt;&gt;"", LEFT( scriv!N460, FIND(",",scriv!N460)-1) &amp; "=" &amp; $AH498 &amp; RIGHT( scriv!N460, LEN(scriv!N460) + 1 - FIND(",",scriv!N460)),
LEFT( Y$37, FIND(",",Y$37)-1) &amp; "=" &amp; $AH498 &amp; RIGHT( Y$37, LEN(Y$37) + 1 - FIND(",",Y$37))))</f>
        <v>fadeOff=,0.6</v>
      </c>
      <c r="Z498" s="81" t="str">
        <f>IF($E498="",
( IF(scriv!AF460&lt;&gt;"", LEFT( scriv!AF460, FIND(",",scriv!AF460)-1) &amp; "=" &amp; $AH498 &amp; RIGHT( scriv!AF460, LEN(scriv!AF460) + 1 - FIND(",",scriv!AF460)),
  IF($Z$36&lt;&gt;"",LEFT( Z$36, FIND(",",Z$36)-1) &amp; "=" &amp; $AH498 &amp; RIGHT( Z$36, LEN(Z$36) + 1 - FIND(",",Z$36)),""))),
IF(scriv!O460&lt;&gt;"", LEFT( scriv!O460, FIND(",",scriv!O460)-1) &amp; "=" &amp; $AH498 &amp; RIGHT( scriv!O460, LEN(scriv!O460) + 1 - FIND(",",scriv!O460)),
LEFT( Z$37, FIND(",",Z$37)-1) &amp; "=" &amp; $AH498 &amp; RIGHT( Z$37, LEN(Z$37) + 1 - FIND(",",Z$37))))</f>
        <v>drawOpen=,1.2</v>
      </c>
      <c r="AA498" s="81" t="str">
        <f>IF($E498="",
( IF(scriv!AG460&lt;&gt;"", LEFT( scriv!AG460, FIND(",",scriv!AG460)-1) &amp; "=" &amp; $AH498 &amp; RIGHT( scriv!AG460, LEN(scriv!AG460) + 1 - FIND(",",scriv!AG460)),
  IF($AA$36&lt;&gt;"",LEFT( AA$36, FIND(",",AA$36)-1) &amp; "=" &amp; $AH498 &amp; RIGHT( AA$36, LEN(AA$36) + 1 - FIND(",",AA$36)),""))),
IF(scriv!P460&lt;&gt;"", LEFT( scriv!P460, FIND(",",scriv!P460)-1) &amp; "=" &amp; $AH498 &amp; RIGHT( scriv!P460, LEN(scriv!P460) + 1 - FIND(",",scriv!P460)),
LEFT( AA$37, FIND(",",AA$37)-1) &amp; "=" &amp; $AH498 &amp; RIGHT( AA$37, LEN(AA$37) + 1 - FIND(",",AA$37))))</f>
        <v>drawClose=,1.2</v>
      </c>
      <c r="AB498" s="167" t="str">
        <f t="shared" si="351"/>
        <v>noTitle</v>
      </c>
      <c r="AC498" s="167"/>
      <c r="AD498" s="45"/>
      <c r="AE498" s="168"/>
      <c r="AF498" s="169">
        <f>IF(D498="",scriv!B460,"")</f>
        <v>0</v>
      </c>
      <c r="AG498" s="170" t="str">
        <f t="shared" si="358"/>
        <v/>
      </c>
      <c r="AH498" s="169" t="str">
        <f t="shared" si="359"/>
        <v/>
      </c>
      <c r="AI498" s="169" t="str">
        <f t="shared" si="360"/>
        <v/>
      </c>
      <c r="AJ498" s="86">
        <f>ROUNDDOWN( (LEN(scriv!B460)+1) / 2, 0 )</f>
        <v>0</v>
      </c>
      <c r="AK498" s="82">
        <f t="shared" si="361"/>
        <v>0</v>
      </c>
      <c r="AL498" s="82" t="str">
        <f t="shared" si="362"/>
        <v>-</v>
      </c>
      <c r="AM498" s="82" t="str">
        <f t="shared" si="363"/>
        <v>-</v>
      </c>
      <c r="AN498" s="82" t="str">
        <f t="shared" si="364"/>
        <v>-</v>
      </c>
      <c r="AO498" s="82" t="str">
        <f t="shared" si="365"/>
        <v>-</v>
      </c>
      <c r="AP498" s="82" t="str">
        <f t="shared" si="366"/>
        <v>-</v>
      </c>
      <c r="AQ498" s="82" t="str">
        <f t="shared" si="367"/>
        <v>-</v>
      </c>
      <c r="AR498" s="82" t="str">
        <f t="shared" si="368"/>
        <v>-</v>
      </c>
      <c r="AT498" s="82">
        <f t="shared" si="369"/>
        <v>10</v>
      </c>
      <c r="AU498" s="82" t="str">
        <f ca="1">IF(    MAX(OFFSET(AL498,0,0,MATCH("-",AL498:AL$638,0))) = 0,"",
IFERROR(MAX(OFFSET(AL498,0,0,MATCH("-",AL498:AL$638,0))),""))</f>
        <v/>
      </c>
      <c r="AV498" s="82" t="str">
        <f ca="1">IF(    MAX(OFFSET(AM498,0,0,MATCH("-",AM498:AM$638,0))) = 0,"",
IFERROR(MAX(OFFSET(AM498,0,0,MATCH("-",AM498:AM$638,0))),""))</f>
        <v/>
      </c>
      <c r="AW498" s="82" t="str">
        <f ca="1">IF(    MAX(OFFSET(AN498,0,0,MATCH("-",AN498:AN$638,0))) = 0,"",
IFERROR(MAX(OFFSET(AN498,0,0,MATCH("-",AN498:AN$638,0))),""))</f>
        <v/>
      </c>
      <c r="AX498" s="82" t="str">
        <f ca="1">IF(    MAX(OFFSET(AO498,0,0,MATCH("-",AO498:AO$638,0))) = 0,"",
IFERROR(MAX(OFFSET(AO498,0,0,MATCH("-",AO498:AO$638,0))),""))</f>
        <v/>
      </c>
      <c r="AY498" s="82" t="str">
        <f ca="1">IF(    MAX(OFFSET(AP498,0,0,MATCH("-",AP498:AP$638,0))) = 0,"",
IFERROR(MAX(OFFSET(AP498,0,0,MATCH("-",AP498:AP$638,0))),""))</f>
        <v/>
      </c>
      <c r="AZ498" s="82" t="str">
        <f ca="1">IF(    MAX(OFFSET(AQ498,0,0,MATCH("-",AQ498:AQ$638,0))) = 0,"",
IFERROR(MAX(OFFSET(AQ498,0,0,MATCH("-",AQ498:AQ$638,0))),""))</f>
        <v/>
      </c>
      <c r="BA498" s="82" t="str">
        <f ca="1">IF(    MAX(OFFSET(AR498,0,0,MATCH("-",AR498:AR$638,0))) = 0,"",
IFERROR(MAX(OFFSET(AR498,0,0,MATCH("-",AR498:AR$638,0))),""))</f>
        <v/>
      </c>
      <c r="BB498" s="112">
        <f t="shared" ca="1" si="370"/>
        <v>-198</v>
      </c>
      <c r="BC498" s="111" t="str">
        <f t="shared" ca="1" si="371"/>
        <v>Radius</v>
      </c>
      <c r="BD498" s="112">
        <f t="shared" ca="1" si="372"/>
        <v>0</v>
      </c>
      <c r="BE498" s="111">
        <f t="shared" ca="1" si="373"/>
        <v>200</v>
      </c>
      <c r="BF498" s="113" t="e">
        <f t="shared" ca="1" si="374"/>
        <v>#VALUE!</v>
      </c>
      <c r="BG498" s="113" t="e">
        <f t="shared" ca="1" si="375"/>
        <v>#VALUE!</v>
      </c>
      <c r="BH498" s="112">
        <f t="shared" ca="1" si="376"/>
        <v>2000</v>
      </c>
      <c r="BI498" s="112">
        <f t="shared" ca="1" si="377"/>
        <v>200</v>
      </c>
      <c r="BJ498" s="157"/>
      <c r="BK498" s="157"/>
      <c r="BL498" s="158" t="str">
        <f>scriv!AI460</f>
        <v/>
      </c>
      <c r="BM498" s="157"/>
      <c r="BN498" s="157" t="str">
        <f t="shared" si="378"/>
        <v>node</v>
      </c>
      <c r="BO498" s="157"/>
      <c r="BP498" s="159">
        <f t="shared" ca="1" si="379"/>
        <v>0</v>
      </c>
      <c r="BQ498" s="159">
        <f t="shared" ca="1" si="380"/>
        <v>0</v>
      </c>
      <c r="BR498" s="159">
        <f t="shared" si="381"/>
        <v>1</v>
      </c>
      <c r="BS498" s="159" t="str">
        <f t="shared" si="382"/>
        <v>symbol</v>
      </c>
      <c r="BT498" s="157" t="str">
        <f ca="1">IF(scriv!V460&lt;&gt;"",scriv!V460,
IF(E498="",IFERROR(VLOOKUP(BL498,$AH$40:$BT$638,39,FALSE),$BT$36),
$BT$37))</f>
        <v>NodeSquare</v>
      </c>
      <c r="BU498" s="166">
        <f t="shared" ca="1" si="383"/>
        <v>2000</v>
      </c>
      <c r="BV498" s="166">
        <f t="shared" ca="1" si="384"/>
        <v>200</v>
      </c>
      <c r="BW498" s="166">
        <f t="shared" ca="1" si="385"/>
        <v>0</v>
      </c>
      <c r="BX498" s="166">
        <f t="shared" ca="1" si="386"/>
        <v>0</v>
      </c>
      <c r="BY498" s="180" t="str">
        <f t="shared" si="387"/>
        <v/>
      </c>
      <c r="BZ498" s="180" t="str">
        <f t="shared" si="388"/>
        <v/>
      </c>
      <c r="CA498" s="81" t="str">
        <f>IF(scriv!E460&lt;&gt;"",scriv!E460,"")</f>
        <v/>
      </c>
      <c r="CB498" s="82">
        <f t="shared" si="353"/>
        <v>0</v>
      </c>
      <c r="CC498" s="82">
        <f t="shared" si="389"/>
        <v>0</v>
      </c>
      <c r="CD498" s="82" t="str">
        <f t="shared" si="390"/>
        <v>-</v>
      </c>
      <c r="CE498" s="82" t="str">
        <f t="shared" si="391"/>
        <v>-</v>
      </c>
      <c r="CF498" s="82" t="str">
        <f t="shared" si="392"/>
        <v>-</v>
      </c>
      <c r="CG498" s="82" t="str">
        <f t="shared" si="393"/>
        <v>-</v>
      </c>
      <c r="CH498" s="82" t="str">
        <f t="shared" si="394"/>
        <v>-</v>
      </c>
      <c r="CI498" s="82" t="str">
        <f t="shared" si="395"/>
        <v>-</v>
      </c>
      <c r="CJ498" s="82" t="str">
        <f t="shared" si="396"/>
        <v>-</v>
      </c>
      <c r="CK498" s="82" t="str">
        <f t="shared" si="397"/>
        <v>-</v>
      </c>
    </row>
    <row r="499" spans="1:89" s="82" customFormat="1" ht="18" customHeight="1">
      <c r="A499" s="81" t="str">
        <f>scriv!AH461</f>
        <v/>
      </c>
      <c r="B499" s="81" t="str">
        <f>IF(scriv!D461&lt;&gt;"",scriv!D461,"")</f>
        <v/>
      </c>
      <c r="C499" s="81" t="str">
        <f>IF( scriv!AL461&lt;&gt;"", IF(D499&lt;&gt;"","connection ","")&amp;scriv!AL461,IF(D499&lt;&gt;"","connection",""))</f>
        <v/>
      </c>
      <c r="D499" s="82" t="str">
        <f>scriv!AJ461</f>
        <v/>
      </c>
      <c r="E499" s="82" t="str">
        <f>scriv!AK461</f>
        <v/>
      </c>
      <c r="F499" s="156">
        <f>ROW()</f>
        <v>499</v>
      </c>
      <c r="I499" s="81" t="str">
        <f>IF(scriv!AA461&lt;&gt;"",scriv!AA461,J499)</f>
        <v/>
      </c>
      <c r="J499" s="81" t="str">
        <f>IF(scriv!AB461&lt;&gt;"",scriv!AB461,"")</f>
        <v/>
      </c>
      <c r="K499" s="82" t="str">
        <f t="shared" si="354"/>
        <v>none</v>
      </c>
      <c r="L499" s="82" t="str">
        <f t="shared" si="355"/>
        <v>+++&amp;speakTT=</v>
      </c>
      <c r="M499" s="82" t="str">
        <f t="shared" si="352"/>
        <v>OpenClose</v>
      </c>
      <c r="N499" s="82" t="str">
        <f t="shared" si="356"/>
        <v/>
      </c>
      <c r="O499" s="119" t="str">
        <f t="shared" si="357"/>
        <v/>
      </c>
      <c r="P499" s="81" t="str">
        <f>IF(scriv!I461&lt;&gt;"",scriv!I461,"")</f>
        <v/>
      </c>
      <c r="Q499" s="81" t="str">
        <f>IF(scriv!J461&lt;&gt;"",scriv!J461,"")</f>
        <v/>
      </c>
      <c r="R499" s="81">
        <f>IF(scriv!K461&lt;&gt;"",scriv!K461,
IF(I499&lt;&gt;"",1,$R$36))</f>
        <v>0</v>
      </c>
      <c r="S499" s="81" t="str">
        <f>IF(scriv!L461&lt;&gt;"",scriv!L461,
IF(scriv!AB461&lt;&gt;"",$S$36,"none"))</f>
        <v>none</v>
      </c>
      <c r="T499" s="81" t="str">
        <f>IF(scriv!Q461&lt;&gt;"",scriv!Q461,"")</f>
        <v/>
      </c>
      <c r="U499" s="81" t="str">
        <f>IF(scriv!R461&lt;&gt;"",scriv!R461,"")</f>
        <v/>
      </c>
      <c r="V499" s="81" t="str">
        <f>IF(scriv!S461&lt;&gt;"",scriv!S461,"")</f>
        <v/>
      </c>
      <c r="W499" s="81" t="str">
        <f>IF(scriv!T461&lt;&gt;"",scriv!T461,"")</f>
        <v/>
      </c>
      <c r="X499" s="81" t="str">
        <f>IF($E499="",
( IF(scriv!AD461&lt;&gt;"", LEFT( scriv!AD461, FIND(",",scriv!AD461)-1) &amp; "=" &amp; $AH499 &amp; RIGHT( scriv!AD461, LEN(scriv!AD461) + 1 - FIND(",",scriv!AD461)),
  IF($X$36&lt;&gt;"",LEFT( X$36, FIND(",",X$36)-1) &amp; "=" &amp; $AH499 &amp; RIGHT( X$36, LEN(X$36) + 1 - FIND(",",X$36)),""))),
IF(scriv!M461&lt;&gt;"", LEFT( scriv!M461, FIND(",",scriv!M461)-1) &amp; "=" &amp; $AH499 &amp; RIGHT( scriv!M461, LEN(scriv!M461) + 1 - FIND(",",scriv!M461)),
LEFT( X$37, FIND(",",X$37)-1) &amp; "=" &amp; $AH499 &amp; RIGHT( X$37, LEN(X$37) + 1 - FIND(",",X$37))))</f>
        <v>fadeOn=,0.6</v>
      </c>
      <c r="Y499" s="81" t="str">
        <f>IF($E499="",
( IF(scriv!AE461&lt;&gt;"", LEFT( scriv!AE461, FIND(",",scriv!AE461)-1) &amp; "=" &amp; $AH499 &amp; RIGHT( scriv!AE461, LEN(scriv!AE461) + 1 - FIND(",",scriv!AE461)),
  IF($Y$36&lt;&gt;"",LEFT( Y$36, FIND(",",Y$36)-1) &amp; "=" &amp; $AH499 &amp; RIGHT( Y$36, LEN(Y$36) + 1 - FIND(",",Y$36)),""))),
IF(scriv!N461&lt;&gt;"", LEFT( scriv!N461, FIND(",",scriv!N461)-1) &amp; "=" &amp; $AH499 &amp; RIGHT( scriv!N461, LEN(scriv!N461) + 1 - FIND(",",scriv!N461)),
LEFT( Y$37, FIND(",",Y$37)-1) &amp; "=" &amp; $AH499 &amp; RIGHT( Y$37, LEN(Y$37) + 1 - FIND(",",Y$37))))</f>
        <v>fadeOff=,0.6</v>
      </c>
      <c r="Z499" s="81" t="str">
        <f>IF($E499="",
( IF(scriv!AF461&lt;&gt;"", LEFT( scriv!AF461, FIND(",",scriv!AF461)-1) &amp; "=" &amp; $AH499 &amp; RIGHT( scriv!AF461, LEN(scriv!AF461) + 1 - FIND(",",scriv!AF461)),
  IF($Z$36&lt;&gt;"",LEFT( Z$36, FIND(",",Z$36)-1) &amp; "=" &amp; $AH499 &amp; RIGHT( Z$36, LEN(Z$36) + 1 - FIND(",",Z$36)),""))),
IF(scriv!O461&lt;&gt;"", LEFT( scriv!O461, FIND(",",scriv!O461)-1) &amp; "=" &amp; $AH499 &amp; RIGHT( scriv!O461, LEN(scriv!O461) + 1 - FIND(",",scriv!O461)),
LEFT( Z$37, FIND(",",Z$37)-1) &amp; "=" &amp; $AH499 &amp; RIGHT( Z$37, LEN(Z$37) + 1 - FIND(",",Z$37))))</f>
        <v>drawOpen=,1.2</v>
      </c>
      <c r="AA499" s="81" t="str">
        <f>IF($E499="",
( IF(scriv!AG461&lt;&gt;"", LEFT( scriv!AG461, FIND(",",scriv!AG461)-1) &amp; "=" &amp; $AH499 &amp; RIGHT( scriv!AG461, LEN(scriv!AG461) + 1 - FIND(",",scriv!AG461)),
  IF($AA$36&lt;&gt;"",LEFT( AA$36, FIND(",",AA$36)-1) &amp; "=" &amp; $AH499 &amp; RIGHT( AA$36, LEN(AA$36) + 1 - FIND(",",AA$36)),""))),
IF(scriv!P461&lt;&gt;"", LEFT( scriv!P461, FIND(",",scriv!P461)-1) &amp; "=" &amp; $AH499 &amp; RIGHT( scriv!P461, LEN(scriv!P461) + 1 - FIND(",",scriv!P461)),
LEFT( AA$37, FIND(",",AA$37)-1) &amp; "=" &amp; $AH499 &amp; RIGHT( AA$37, LEN(AA$37) + 1 - FIND(",",AA$37))))</f>
        <v>drawClose=,1.2</v>
      </c>
      <c r="AB499" s="167" t="str">
        <f t="shared" si="351"/>
        <v>noTitle</v>
      </c>
      <c r="AC499" s="167"/>
      <c r="AD499" s="45"/>
      <c r="AE499" s="168"/>
      <c r="AF499" s="169">
        <f>IF(D499="",scriv!B461,"")</f>
        <v>0</v>
      </c>
      <c r="AG499" s="170" t="str">
        <f t="shared" si="358"/>
        <v/>
      </c>
      <c r="AH499" s="169" t="str">
        <f t="shared" si="359"/>
        <v/>
      </c>
      <c r="AI499" s="169" t="str">
        <f t="shared" si="360"/>
        <v/>
      </c>
      <c r="AJ499" s="86">
        <f>ROUNDDOWN( (LEN(scriv!B461)+1) / 2, 0 )</f>
        <v>0</v>
      </c>
      <c r="AK499" s="82">
        <f t="shared" si="361"/>
        <v>0</v>
      </c>
      <c r="AL499" s="82" t="str">
        <f t="shared" si="362"/>
        <v>-</v>
      </c>
      <c r="AM499" s="82" t="str">
        <f t="shared" si="363"/>
        <v>-</v>
      </c>
      <c r="AN499" s="82" t="str">
        <f t="shared" si="364"/>
        <v>-</v>
      </c>
      <c r="AO499" s="82" t="str">
        <f t="shared" si="365"/>
        <v>-</v>
      </c>
      <c r="AP499" s="82" t="str">
        <f t="shared" si="366"/>
        <v>-</v>
      </c>
      <c r="AQ499" s="82" t="str">
        <f t="shared" si="367"/>
        <v>-</v>
      </c>
      <c r="AR499" s="82" t="str">
        <f t="shared" si="368"/>
        <v>-</v>
      </c>
      <c r="AT499" s="82">
        <f t="shared" si="369"/>
        <v>10</v>
      </c>
      <c r="AU499" s="82" t="str">
        <f ca="1">IF(    MAX(OFFSET(AL499,0,0,MATCH("-",AL499:AL$638,0))) = 0,"",
IFERROR(MAX(OFFSET(AL499,0,0,MATCH("-",AL499:AL$638,0))),""))</f>
        <v/>
      </c>
      <c r="AV499" s="82" t="str">
        <f ca="1">IF(    MAX(OFFSET(AM499,0,0,MATCH("-",AM499:AM$638,0))) = 0,"",
IFERROR(MAX(OFFSET(AM499,0,0,MATCH("-",AM499:AM$638,0))),""))</f>
        <v/>
      </c>
      <c r="AW499" s="82" t="str">
        <f ca="1">IF(    MAX(OFFSET(AN499,0,0,MATCH("-",AN499:AN$638,0))) = 0,"",
IFERROR(MAX(OFFSET(AN499,0,0,MATCH("-",AN499:AN$638,0))),""))</f>
        <v/>
      </c>
      <c r="AX499" s="82" t="str">
        <f ca="1">IF(    MAX(OFFSET(AO499,0,0,MATCH("-",AO499:AO$638,0))) = 0,"",
IFERROR(MAX(OFFSET(AO499,0,0,MATCH("-",AO499:AO$638,0))),""))</f>
        <v/>
      </c>
      <c r="AY499" s="82" t="str">
        <f ca="1">IF(    MAX(OFFSET(AP499,0,0,MATCH("-",AP499:AP$638,0))) = 0,"",
IFERROR(MAX(OFFSET(AP499,0,0,MATCH("-",AP499:AP$638,0))),""))</f>
        <v/>
      </c>
      <c r="AZ499" s="82" t="str">
        <f ca="1">IF(    MAX(OFFSET(AQ499,0,0,MATCH("-",AQ499:AQ$638,0))) = 0,"",
IFERROR(MAX(OFFSET(AQ499,0,0,MATCH("-",AQ499:AQ$638,0))),""))</f>
        <v/>
      </c>
      <c r="BA499" s="82" t="str">
        <f ca="1">IF(    MAX(OFFSET(AR499,0,0,MATCH("-",AR499:AR$638,0))) = 0,"",
IFERROR(MAX(OFFSET(AR499,0,0,MATCH("-",AR499:AR$638,0))),""))</f>
        <v/>
      </c>
      <c r="BB499" s="112">
        <f t="shared" ca="1" si="370"/>
        <v>-198</v>
      </c>
      <c r="BC499" s="111" t="str">
        <f t="shared" ca="1" si="371"/>
        <v>Radius</v>
      </c>
      <c r="BD499" s="112">
        <f t="shared" ca="1" si="372"/>
        <v>0</v>
      </c>
      <c r="BE499" s="111">
        <f t="shared" ca="1" si="373"/>
        <v>200</v>
      </c>
      <c r="BF499" s="113" t="e">
        <f t="shared" ca="1" si="374"/>
        <v>#VALUE!</v>
      </c>
      <c r="BG499" s="113" t="e">
        <f t="shared" ca="1" si="375"/>
        <v>#VALUE!</v>
      </c>
      <c r="BH499" s="112">
        <f t="shared" ca="1" si="376"/>
        <v>2000</v>
      </c>
      <c r="BI499" s="112">
        <f t="shared" ca="1" si="377"/>
        <v>200</v>
      </c>
      <c r="BJ499" s="157"/>
      <c r="BK499" s="157"/>
      <c r="BL499" s="158" t="str">
        <f>scriv!AI461</f>
        <v/>
      </c>
      <c r="BM499" s="157"/>
      <c r="BN499" s="157" t="str">
        <f t="shared" si="378"/>
        <v>node</v>
      </c>
      <c r="BO499" s="157"/>
      <c r="BP499" s="159">
        <f t="shared" ca="1" si="379"/>
        <v>0</v>
      </c>
      <c r="BQ499" s="159">
        <f t="shared" ca="1" si="380"/>
        <v>0</v>
      </c>
      <c r="BR499" s="159">
        <f t="shared" si="381"/>
        <v>1</v>
      </c>
      <c r="BS499" s="159" t="str">
        <f t="shared" si="382"/>
        <v>symbol</v>
      </c>
      <c r="BT499" s="157" t="str">
        <f ca="1">IF(scriv!V461&lt;&gt;"",scriv!V461,
IF(E499="",IFERROR(VLOOKUP(BL499,$AH$40:$BT$638,39,FALSE),$BT$36),
$BT$37))</f>
        <v>NodeSquare</v>
      </c>
      <c r="BU499" s="166">
        <f t="shared" ca="1" si="383"/>
        <v>2000</v>
      </c>
      <c r="BV499" s="166">
        <f t="shared" ca="1" si="384"/>
        <v>200</v>
      </c>
      <c r="BW499" s="166">
        <f t="shared" ca="1" si="385"/>
        <v>0</v>
      </c>
      <c r="BX499" s="166">
        <f t="shared" ca="1" si="386"/>
        <v>0</v>
      </c>
      <c r="BY499" s="180" t="str">
        <f t="shared" si="387"/>
        <v/>
      </c>
      <c r="BZ499" s="180" t="str">
        <f t="shared" si="388"/>
        <v/>
      </c>
      <c r="CA499" s="81" t="str">
        <f>IF(scriv!E461&lt;&gt;"",scriv!E461,"")</f>
        <v/>
      </c>
      <c r="CB499" s="82">
        <f t="shared" si="353"/>
        <v>0</v>
      </c>
      <c r="CC499" s="82">
        <f t="shared" si="389"/>
        <v>0</v>
      </c>
      <c r="CD499" s="82" t="str">
        <f t="shared" si="390"/>
        <v>-</v>
      </c>
      <c r="CE499" s="82" t="str">
        <f t="shared" si="391"/>
        <v>-</v>
      </c>
      <c r="CF499" s="82" t="str">
        <f t="shared" si="392"/>
        <v>-</v>
      </c>
      <c r="CG499" s="82" t="str">
        <f t="shared" si="393"/>
        <v>-</v>
      </c>
      <c r="CH499" s="82" t="str">
        <f t="shared" si="394"/>
        <v>-</v>
      </c>
      <c r="CI499" s="82" t="str">
        <f t="shared" si="395"/>
        <v>-</v>
      </c>
      <c r="CJ499" s="82" t="str">
        <f t="shared" si="396"/>
        <v>-</v>
      </c>
      <c r="CK499" s="82" t="str">
        <f t="shared" si="397"/>
        <v>-</v>
      </c>
    </row>
    <row r="500" spans="1:89" s="82" customFormat="1" ht="18" customHeight="1">
      <c r="A500" s="81" t="str">
        <f>scriv!AH462</f>
        <v/>
      </c>
      <c r="B500" s="81" t="str">
        <f>IF(scriv!D462&lt;&gt;"",scriv!D462,"")</f>
        <v/>
      </c>
      <c r="C500" s="81" t="str">
        <f>IF( scriv!AL462&lt;&gt;"", IF(D500&lt;&gt;"","connection ","")&amp;scriv!AL462,IF(D500&lt;&gt;"","connection",""))</f>
        <v/>
      </c>
      <c r="D500" s="82" t="str">
        <f>scriv!AJ462</f>
        <v/>
      </c>
      <c r="E500" s="82" t="str">
        <f>scriv!AK462</f>
        <v/>
      </c>
      <c r="F500" s="156">
        <f>ROW()</f>
        <v>500</v>
      </c>
      <c r="I500" s="81" t="str">
        <f>IF(scriv!AA462&lt;&gt;"",scriv!AA462,J500)</f>
        <v/>
      </c>
      <c r="J500" s="81" t="str">
        <f>IF(scriv!AB462&lt;&gt;"",scriv!AB462,"")</f>
        <v/>
      </c>
      <c r="K500" s="82" t="str">
        <f t="shared" si="354"/>
        <v>none</v>
      </c>
      <c r="L500" s="82" t="str">
        <f t="shared" si="355"/>
        <v>+++&amp;speakTT=</v>
      </c>
      <c r="M500" s="82" t="str">
        <f t="shared" si="352"/>
        <v>OpenClose</v>
      </c>
      <c r="N500" s="82" t="str">
        <f t="shared" si="356"/>
        <v/>
      </c>
      <c r="O500" s="119" t="str">
        <f t="shared" si="357"/>
        <v/>
      </c>
      <c r="P500" s="81" t="str">
        <f>IF(scriv!I462&lt;&gt;"",scriv!I462,"")</f>
        <v/>
      </c>
      <c r="Q500" s="81" t="str">
        <f>IF(scriv!J462&lt;&gt;"",scriv!J462,"")</f>
        <v/>
      </c>
      <c r="R500" s="81">
        <f>IF(scriv!K462&lt;&gt;"",scriv!K462,
IF(I500&lt;&gt;"",1,$R$36))</f>
        <v>0</v>
      </c>
      <c r="S500" s="81" t="str">
        <f>IF(scriv!L462&lt;&gt;"",scriv!L462,
IF(scriv!AB462&lt;&gt;"",$S$36,"none"))</f>
        <v>none</v>
      </c>
      <c r="T500" s="81" t="str">
        <f>IF(scriv!Q462&lt;&gt;"",scriv!Q462,"")</f>
        <v/>
      </c>
      <c r="U500" s="81" t="str">
        <f>IF(scriv!R462&lt;&gt;"",scriv!R462,"")</f>
        <v/>
      </c>
      <c r="V500" s="81" t="str">
        <f>IF(scriv!S462&lt;&gt;"",scriv!S462,"")</f>
        <v/>
      </c>
      <c r="W500" s="81" t="str">
        <f>IF(scriv!T462&lt;&gt;"",scriv!T462,"")</f>
        <v/>
      </c>
      <c r="X500" s="81" t="str">
        <f>IF($E500="",
( IF(scriv!AD462&lt;&gt;"", LEFT( scriv!AD462, FIND(",",scriv!AD462)-1) &amp; "=" &amp; $AH500 &amp; RIGHT( scriv!AD462, LEN(scriv!AD462) + 1 - FIND(",",scriv!AD462)),
  IF($X$36&lt;&gt;"",LEFT( X$36, FIND(",",X$36)-1) &amp; "=" &amp; $AH500 &amp; RIGHT( X$36, LEN(X$36) + 1 - FIND(",",X$36)),""))),
IF(scriv!M462&lt;&gt;"", LEFT( scriv!M462, FIND(",",scriv!M462)-1) &amp; "=" &amp; $AH500 &amp; RIGHT( scriv!M462, LEN(scriv!M462) + 1 - FIND(",",scriv!M462)),
LEFT( X$37, FIND(",",X$37)-1) &amp; "=" &amp; $AH500 &amp; RIGHT( X$37, LEN(X$37) + 1 - FIND(",",X$37))))</f>
        <v>fadeOn=,0.6</v>
      </c>
      <c r="Y500" s="81" t="str">
        <f>IF($E500="",
( IF(scriv!AE462&lt;&gt;"", LEFT( scriv!AE462, FIND(",",scriv!AE462)-1) &amp; "=" &amp; $AH500 &amp; RIGHT( scriv!AE462, LEN(scriv!AE462) + 1 - FIND(",",scriv!AE462)),
  IF($Y$36&lt;&gt;"",LEFT( Y$36, FIND(",",Y$36)-1) &amp; "=" &amp; $AH500 &amp; RIGHT( Y$36, LEN(Y$36) + 1 - FIND(",",Y$36)),""))),
IF(scriv!N462&lt;&gt;"", LEFT( scriv!N462, FIND(",",scriv!N462)-1) &amp; "=" &amp; $AH500 &amp; RIGHT( scriv!N462, LEN(scriv!N462) + 1 - FIND(",",scriv!N462)),
LEFT( Y$37, FIND(",",Y$37)-1) &amp; "=" &amp; $AH500 &amp; RIGHT( Y$37, LEN(Y$37) + 1 - FIND(",",Y$37))))</f>
        <v>fadeOff=,0.6</v>
      </c>
      <c r="Z500" s="81" t="str">
        <f>IF($E500="",
( IF(scriv!AF462&lt;&gt;"", LEFT( scriv!AF462, FIND(",",scriv!AF462)-1) &amp; "=" &amp; $AH500 &amp; RIGHT( scriv!AF462, LEN(scriv!AF462) + 1 - FIND(",",scriv!AF462)),
  IF($Z$36&lt;&gt;"",LEFT( Z$36, FIND(",",Z$36)-1) &amp; "=" &amp; $AH500 &amp; RIGHT( Z$36, LEN(Z$36) + 1 - FIND(",",Z$36)),""))),
IF(scriv!O462&lt;&gt;"", LEFT( scriv!O462, FIND(",",scriv!O462)-1) &amp; "=" &amp; $AH500 &amp; RIGHT( scriv!O462, LEN(scriv!O462) + 1 - FIND(",",scriv!O462)),
LEFT( Z$37, FIND(",",Z$37)-1) &amp; "=" &amp; $AH500 &amp; RIGHT( Z$37, LEN(Z$37) + 1 - FIND(",",Z$37))))</f>
        <v>drawOpen=,1.2</v>
      </c>
      <c r="AA500" s="81" t="str">
        <f>IF($E500="",
( IF(scriv!AG462&lt;&gt;"", LEFT( scriv!AG462, FIND(",",scriv!AG462)-1) &amp; "=" &amp; $AH500 &amp; RIGHT( scriv!AG462, LEN(scriv!AG462) + 1 - FIND(",",scriv!AG462)),
  IF($AA$36&lt;&gt;"",LEFT( AA$36, FIND(",",AA$36)-1) &amp; "=" &amp; $AH500 &amp; RIGHT( AA$36, LEN(AA$36) + 1 - FIND(",",AA$36)),""))),
IF(scriv!P462&lt;&gt;"", LEFT( scriv!P462, FIND(",",scriv!P462)-1) &amp; "=" &amp; $AH500 &amp; RIGHT( scriv!P462, LEN(scriv!P462) + 1 - FIND(",",scriv!P462)),
LEFT( AA$37, FIND(",",AA$37)-1) &amp; "=" &amp; $AH500 &amp; RIGHT( AA$37, LEN(AA$37) + 1 - FIND(",",AA$37))))</f>
        <v>drawClose=,1.2</v>
      </c>
      <c r="AB500" s="167" t="str">
        <f t="shared" si="351"/>
        <v>noTitle</v>
      </c>
      <c r="AC500" s="167"/>
      <c r="AD500" s="45"/>
      <c r="AE500" s="168"/>
      <c r="AF500" s="169">
        <f>IF(D500="",scriv!B462,"")</f>
        <v>0</v>
      </c>
      <c r="AG500" s="170" t="str">
        <f t="shared" si="358"/>
        <v/>
      </c>
      <c r="AH500" s="169" t="str">
        <f t="shared" si="359"/>
        <v/>
      </c>
      <c r="AI500" s="169" t="str">
        <f t="shared" si="360"/>
        <v/>
      </c>
      <c r="AJ500" s="86">
        <f>ROUNDDOWN( (LEN(scriv!B462)+1) / 2, 0 )</f>
        <v>0</v>
      </c>
      <c r="AK500" s="82">
        <f t="shared" si="361"/>
        <v>0</v>
      </c>
      <c r="AL500" s="82" t="str">
        <f t="shared" si="362"/>
        <v>-</v>
      </c>
      <c r="AM500" s="82" t="str">
        <f t="shared" si="363"/>
        <v>-</v>
      </c>
      <c r="AN500" s="82" t="str">
        <f t="shared" si="364"/>
        <v>-</v>
      </c>
      <c r="AO500" s="82" t="str">
        <f t="shared" si="365"/>
        <v>-</v>
      </c>
      <c r="AP500" s="82" t="str">
        <f t="shared" si="366"/>
        <v>-</v>
      </c>
      <c r="AQ500" s="82" t="str">
        <f t="shared" si="367"/>
        <v>-</v>
      </c>
      <c r="AR500" s="82" t="str">
        <f t="shared" si="368"/>
        <v>-</v>
      </c>
      <c r="AT500" s="82">
        <f t="shared" si="369"/>
        <v>10</v>
      </c>
      <c r="AU500" s="82" t="str">
        <f ca="1">IF(    MAX(OFFSET(AL500,0,0,MATCH("-",AL500:AL$638,0))) = 0,"",
IFERROR(MAX(OFFSET(AL500,0,0,MATCH("-",AL500:AL$638,0))),""))</f>
        <v/>
      </c>
      <c r="AV500" s="82" t="str">
        <f ca="1">IF(    MAX(OFFSET(AM500,0,0,MATCH("-",AM500:AM$638,0))) = 0,"",
IFERROR(MAX(OFFSET(AM500,0,0,MATCH("-",AM500:AM$638,0))),""))</f>
        <v/>
      </c>
      <c r="AW500" s="82" t="str">
        <f ca="1">IF(    MAX(OFFSET(AN500,0,0,MATCH("-",AN500:AN$638,0))) = 0,"",
IFERROR(MAX(OFFSET(AN500,0,0,MATCH("-",AN500:AN$638,0))),""))</f>
        <v/>
      </c>
      <c r="AX500" s="82" t="str">
        <f ca="1">IF(    MAX(OFFSET(AO500,0,0,MATCH("-",AO500:AO$638,0))) = 0,"",
IFERROR(MAX(OFFSET(AO500,0,0,MATCH("-",AO500:AO$638,0))),""))</f>
        <v/>
      </c>
      <c r="AY500" s="82" t="str">
        <f ca="1">IF(    MAX(OFFSET(AP500,0,0,MATCH("-",AP500:AP$638,0))) = 0,"",
IFERROR(MAX(OFFSET(AP500,0,0,MATCH("-",AP500:AP$638,0))),""))</f>
        <v/>
      </c>
      <c r="AZ500" s="82" t="str">
        <f ca="1">IF(    MAX(OFFSET(AQ500,0,0,MATCH("-",AQ500:AQ$638,0))) = 0,"",
IFERROR(MAX(OFFSET(AQ500,0,0,MATCH("-",AQ500:AQ$638,0))),""))</f>
        <v/>
      </c>
      <c r="BA500" s="82" t="str">
        <f ca="1">IF(    MAX(OFFSET(AR500,0,0,MATCH("-",AR500:AR$638,0))) = 0,"",
IFERROR(MAX(OFFSET(AR500,0,0,MATCH("-",AR500:AR$638,0))),""))</f>
        <v/>
      </c>
      <c r="BB500" s="112">
        <f t="shared" ca="1" si="370"/>
        <v>-198</v>
      </c>
      <c r="BC500" s="111" t="str">
        <f t="shared" ca="1" si="371"/>
        <v>Radius</v>
      </c>
      <c r="BD500" s="112">
        <f t="shared" ca="1" si="372"/>
        <v>0</v>
      </c>
      <c r="BE500" s="111">
        <f t="shared" ca="1" si="373"/>
        <v>200</v>
      </c>
      <c r="BF500" s="113" t="e">
        <f t="shared" ca="1" si="374"/>
        <v>#VALUE!</v>
      </c>
      <c r="BG500" s="113" t="e">
        <f t="shared" ca="1" si="375"/>
        <v>#VALUE!</v>
      </c>
      <c r="BH500" s="112">
        <f t="shared" ca="1" si="376"/>
        <v>2000</v>
      </c>
      <c r="BI500" s="112">
        <f t="shared" ca="1" si="377"/>
        <v>200</v>
      </c>
      <c r="BJ500" s="157"/>
      <c r="BK500" s="157"/>
      <c r="BL500" s="158" t="str">
        <f>scriv!AI462</f>
        <v/>
      </c>
      <c r="BM500" s="157"/>
      <c r="BN500" s="157" t="str">
        <f t="shared" si="378"/>
        <v>node</v>
      </c>
      <c r="BO500" s="157"/>
      <c r="BP500" s="159">
        <f t="shared" ca="1" si="379"/>
        <v>0</v>
      </c>
      <c r="BQ500" s="159">
        <f t="shared" ca="1" si="380"/>
        <v>0</v>
      </c>
      <c r="BR500" s="159">
        <f t="shared" si="381"/>
        <v>1</v>
      </c>
      <c r="BS500" s="159" t="str">
        <f t="shared" si="382"/>
        <v>symbol</v>
      </c>
      <c r="BT500" s="157" t="str">
        <f ca="1">IF(scriv!V462&lt;&gt;"",scriv!V462,
IF(E500="",IFERROR(VLOOKUP(BL500,$AH$40:$BT$638,39,FALSE),$BT$36),
$BT$37))</f>
        <v>NodeSquare</v>
      </c>
      <c r="BU500" s="166">
        <f t="shared" ca="1" si="383"/>
        <v>2000</v>
      </c>
      <c r="BV500" s="166">
        <f t="shared" ca="1" si="384"/>
        <v>200</v>
      </c>
      <c r="BW500" s="166">
        <f t="shared" ca="1" si="385"/>
        <v>0</v>
      </c>
      <c r="BX500" s="166">
        <f t="shared" ca="1" si="386"/>
        <v>0</v>
      </c>
      <c r="BY500" s="180" t="str">
        <f t="shared" si="387"/>
        <v/>
      </c>
      <c r="BZ500" s="180" t="str">
        <f t="shared" si="388"/>
        <v/>
      </c>
      <c r="CA500" s="81" t="str">
        <f>IF(scriv!E462&lt;&gt;"",scriv!E462,"")</f>
        <v/>
      </c>
      <c r="CB500" s="82">
        <f t="shared" si="353"/>
        <v>0</v>
      </c>
      <c r="CC500" s="82">
        <f t="shared" si="389"/>
        <v>0</v>
      </c>
      <c r="CD500" s="82" t="str">
        <f t="shared" si="390"/>
        <v>-</v>
      </c>
      <c r="CE500" s="82" t="str">
        <f t="shared" si="391"/>
        <v>-</v>
      </c>
      <c r="CF500" s="82" t="str">
        <f t="shared" si="392"/>
        <v>-</v>
      </c>
      <c r="CG500" s="82" t="str">
        <f t="shared" si="393"/>
        <v>-</v>
      </c>
      <c r="CH500" s="82" t="str">
        <f t="shared" si="394"/>
        <v>-</v>
      </c>
      <c r="CI500" s="82" t="str">
        <f t="shared" si="395"/>
        <v>-</v>
      </c>
      <c r="CJ500" s="82" t="str">
        <f t="shared" si="396"/>
        <v>-</v>
      </c>
      <c r="CK500" s="82" t="str">
        <f t="shared" si="397"/>
        <v>-</v>
      </c>
    </row>
    <row r="501" spans="1:89" s="82" customFormat="1" ht="18" customHeight="1">
      <c r="A501" s="81" t="str">
        <f>scriv!AH463</f>
        <v/>
      </c>
      <c r="B501" s="81" t="str">
        <f>IF(scriv!D463&lt;&gt;"",scriv!D463,"")</f>
        <v/>
      </c>
      <c r="C501" s="81" t="str">
        <f>IF( scriv!AL463&lt;&gt;"", IF(D501&lt;&gt;"","connection ","")&amp;scriv!AL463,IF(D501&lt;&gt;"","connection",""))</f>
        <v/>
      </c>
      <c r="D501" s="82" t="str">
        <f>scriv!AJ463</f>
        <v/>
      </c>
      <c r="E501" s="82" t="str">
        <f>scriv!AK463</f>
        <v/>
      </c>
      <c r="F501" s="156">
        <f>ROW()</f>
        <v>501</v>
      </c>
      <c r="I501" s="81" t="str">
        <f>IF(scriv!AA463&lt;&gt;"",scriv!AA463,J501)</f>
        <v/>
      </c>
      <c r="J501" s="81" t="str">
        <f>IF(scriv!AB463&lt;&gt;"",scriv!AB463,"")</f>
        <v/>
      </c>
      <c r="K501" s="82" t="str">
        <f t="shared" si="354"/>
        <v>none</v>
      </c>
      <c r="L501" s="82" t="str">
        <f t="shared" si="355"/>
        <v>+++&amp;speakTT=</v>
      </c>
      <c r="M501" s="82" t="str">
        <f t="shared" si="352"/>
        <v>OpenClose</v>
      </c>
      <c r="N501" s="82" t="str">
        <f t="shared" si="356"/>
        <v/>
      </c>
      <c r="O501" s="119" t="str">
        <f t="shared" si="357"/>
        <v/>
      </c>
      <c r="P501" s="81" t="str">
        <f>IF(scriv!I463&lt;&gt;"",scriv!I463,"")</f>
        <v/>
      </c>
      <c r="Q501" s="81" t="str">
        <f>IF(scriv!J463&lt;&gt;"",scriv!J463,"")</f>
        <v/>
      </c>
      <c r="R501" s="81">
        <f>IF(scriv!K463&lt;&gt;"",scriv!K463,
IF(I501&lt;&gt;"",1,$R$36))</f>
        <v>0</v>
      </c>
      <c r="S501" s="81" t="str">
        <f>IF(scriv!L463&lt;&gt;"",scriv!L463,
IF(scriv!AB463&lt;&gt;"",$S$36,"none"))</f>
        <v>none</v>
      </c>
      <c r="T501" s="81" t="str">
        <f>IF(scriv!Q463&lt;&gt;"",scriv!Q463,"")</f>
        <v/>
      </c>
      <c r="U501" s="81" t="str">
        <f>IF(scriv!R463&lt;&gt;"",scriv!R463,"")</f>
        <v/>
      </c>
      <c r="V501" s="81" t="str">
        <f>IF(scriv!S463&lt;&gt;"",scriv!S463,"")</f>
        <v/>
      </c>
      <c r="W501" s="81" t="str">
        <f>IF(scriv!T463&lt;&gt;"",scriv!T463,"")</f>
        <v/>
      </c>
      <c r="X501" s="81" t="str">
        <f>IF($E501="",
( IF(scriv!AD463&lt;&gt;"", LEFT( scriv!AD463, FIND(",",scriv!AD463)-1) &amp; "=" &amp; $AH501 &amp; RIGHT( scriv!AD463, LEN(scriv!AD463) + 1 - FIND(",",scriv!AD463)),
  IF($X$36&lt;&gt;"",LEFT( X$36, FIND(",",X$36)-1) &amp; "=" &amp; $AH501 &amp; RIGHT( X$36, LEN(X$36) + 1 - FIND(",",X$36)),""))),
IF(scriv!M463&lt;&gt;"", LEFT( scriv!M463, FIND(",",scriv!M463)-1) &amp; "=" &amp; $AH501 &amp; RIGHT( scriv!M463, LEN(scriv!M463) + 1 - FIND(",",scriv!M463)),
LEFT( X$37, FIND(",",X$37)-1) &amp; "=" &amp; $AH501 &amp; RIGHT( X$37, LEN(X$37) + 1 - FIND(",",X$37))))</f>
        <v>fadeOn=,0.6</v>
      </c>
      <c r="Y501" s="81" t="str">
        <f>IF($E501="",
( IF(scriv!AE463&lt;&gt;"", LEFT( scriv!AE463, FIND(",",scriv!AE463)-1) &amp; "=" &amp; $AH501 &amp; RIGHT( scriv!AE463, LEN(scriv!AE463) + 1 - FIND(",",scriv!AE463)),
  IF($Y$36&lt;&gt;"",LEFT( Y$36, FIND(",",Y$36)-1) &amp; "=" &amp; $AH501 &amp; RIGHT( Y$36, LEN(Y$36) + 1 - FIND(",",Y$36)),""))),
IF(scriv!N463&lt;&gt;"", LEFT( scriv!N463, FIND(",",scriv!N463)-1) &amp; "=" &amp; $AH501 &amp; RIGHT( scriv!N463, LEN(scriv!N463) + 1 - FIND(",",scriv!N463)),
LEFT( Y$37, FIND(",",Y$37)-1) &amp; "=" &amp; $AH501 &amp; RIGHT( Y$37, LEN(Y$37) + 1 - FIND(",",Y$37))))</f>
        <v>fadeOff=,0.6</v>
      </c>
      <c r="Z501" s="81" t="str">
        <f>IF($E501="",
( IF(scriv!AF463&lt;&gt;"", LEFT( scriv!AF463, FIND(",",scriv!AF463)-1) &amp; "=" &amp; $AH501 &amp; RIGHT( scriv!AF463, LEN(scriv!AF463) + 1 - FIND(",",scriv!AF463)),
  IF($Z$36&lt;&gt;"",LEFT( Z$36, FIND(",",Z$36)-1) &amp; "=" &amp; $AH501 &amp; RIGHT( Z$36, LEN(Z$36) + 1 - FIND(",",Z$36)),""))),
IF(scriv!O463&lt;&gt;"", LEFT( scriv!O463, FIND(",",scriv!O463)-1) &amp; "=" &amp; $AH501 &amp; RIGHT( scriv!O463, LEN(scriv!O463) + 1 - FIND(",",scriv!O463)),
LEFT( Z$37, FIND(",",Z$37)-1) &amp; "=" &amp; $AH501 &amp; RIGHT( Z$37, LEN(Z$37) + 1 - FIND(",",Z$37))))</f>
        <v>drawOpen=,1.2</v>
      </c>
      <c r="AA501" s="81" t="str">
        <f>IF($E501="",
( IF(scriv!AG463&lt;&gt;"", LEFT( scriv!AG463, FIND(",",scriv!AG463)-1) &amp; "=" &amp; $AH501 &amp; RIGHT( scriv!AG463, LEN(scriv!AG463) + 1 - FIND(",",scriv!AG463)),
  IF($AA$36&lt;&gt;"",LEFT( AA$36, FIND(",",AA$36)-1) &amp; "=" &amp; $AH501 &amp; RIGHT( AA$36, LEN(AA$36) + 1 - FIND(",",AA$36)),""))),
IF(scriv!P463&lt;&gt;"", LEFT( scriv!P463, FIND(",",scriv!P463)-1) &amp; "=" &amp; $AH501 &amp; RIGHT( scriv!P463, LEN(scriv!P463) + 1 - FIND(",",scriv!P463)),
LEFT( AA$37, FIND(",",AA$37)-1) &amp; "=" &amp; $AH501 &amp; RIGHT( AA$37, LEN(AA$37) + 1 - FIND(",",AA$37))))</f>
        <v>drawClose=,1.2</v>
      </c>
      <c r="AB501" s="167" t="str">
        <f t="shared" si="351"/>
        <v>noTitle</v>
      </c>
      <c r="AC501" s="167"/>
      <c r="AD501" s="45"/>
      <c r="AE501" s="168"/>
      <c r="AF501" s="169">
        <f>IF(D501="",scriv!B463,"")</f>
        <v>0</v>
      </c>
      <c r="AG501" s="170" t="str">
        <f t="shared" si="358"/>
        <v/>
      </c>
      <c r="AH501" s="169" t="str">
        <f t="shared" si="359"/>
        <v/>
      </c>
      <c r="AI501" s="169" t="str">
        <f t="shared" si="360"/>
        <v/>
      </c>
      <c r="AJ501" s="86">
        <f>ROUNDDOWN( (LEN(scriv!B463)+1) / 2, 0 )</f>
        <v>0</v>
      </c>
      <c r="AK501" s="82">
        <f t="shared" si="361"/>
        <v>0</v>
      </c>
      <c r="AL501" s="82" t="str">
        <f t="shared" si="362"/>
        <v>-</v>
      </c>
      <c r="AM501" s="82" t="str">
        <f t="shared" si="363"/>
        <v>-</v>
      </c>
      <c r="AN501" s="82" t="str">
        <f t="shared" si="364"/>
        <v>-</v>
      </c>
      <c r="AO501" s="82" t="str">
        <f t="shared" si="365"/>
        <v>-</v>
      </c>
      <c r="AP501" s="82" t="str">
        <f t="shared" si="366"/>
        <v>-</v>
      </c>
      <c r="AQ501" s="82" t="str">
        <f t="shared" si="367"/>
        <v>-</v>
      </c>
      <c r="AR501" s="82" t="str">
        <f t="shared" si="368"/>
        <v>-</v>
      </c>
      <c r="AT501" s="82">
        <f t="shared" si="369"/>
        <v>10</v>
      </c>
      <c r="AU501" s="82" t="str">
        <f ca="1">IF(    MAX(OFFSET(AL501,0,0,MATCH("-",AL501:AL$638,0))) = 0,"",
IFERROR(MAX(OFFSET(AL501,0,0,MATCH("-",AL501:AL$638,0))),""))</f>
        <v/>
      </c>
      <c r="AV501" s="82" t="str">
        <f ca="1">IF(    MAX(OFFSET(AM501,0,0,MATCH("-",AM501:AM$638,0))) = 0,"",
IFERROR(MAX(OFFSET(AM501,0,0,MATCH("-",AM501:AM$638,0))),""))</f>
        <v/>
      </c>
      <c r="AW501" s="82" t="str">
        <f ca="1">IF(    MAX(OFFSET(AN501,0,0,MATCH("-",AN501:AN$638,0))) = 0,"",
IFERROR(MAX(OFFSET(AN501,0,0,MATCH("-",AN501:AN$638,0))),""))</f>
        <v/>
      </c>
      <c r="AX501" s="82" t="str">
        <f ca="1">IF(    MAX(OFFSET(AO501,0,0,MATCH("-",AO501:AO$638,0))) = 0,"",
IFERROR(MAX(OFFSET(AO501,0,0,MATCH("-",AO501:AO$638,0))),""))</f>
        <v/>
      </c>
      <c r="AY501" s="82" t="str">
        <f ca="1">IF(    MAX(OFFSET(AP501,0,0,MATCH("-",AP501:AP$638,0))) = 0,"",
IFERROR(MAX(OFFSET(AP501,0,0,MATCH("-",AP501:AP$638,0))),""))</f>
        <v/>
      </c>
      <c r="AZ501" s="82" t="str">
        <f ca="1">IF(    MAX(OFFSET(AQ501,0,0,MATCH("-",AQ501:AQ$638,0))) = 0,"",
IFERROR(MAX(OFFSET(AQ501,0,0,MATCH("-",AQ501:AQ$638,0))),""))</f>
        <v/>
      </c>
      <c r="BA501" s="82" t="str">
        <f ca="1">IF(    MAX(OFFSET(AR501,0,0,MATCH("-",AR501:AR$638,0))) = 0,"",
IFERROR(MAX(OFFSET(AR501,0,0,MATCH("-",AR501:AR$638,0))),""))</f>
        <v/>
      </c>
      <c r="BB501" s="112">
        <f t="shared" ca="1" si="370"/>
        <v>-198</v>
      </c>
      <c r="BC501" s="111" t="str">
        <f t="shared" ca="1" si="371"/>
        <v>Radius</v>
      </c>
      <c r="BD501" s="112">
        <f t="shared" ca="1" si="372"/>
        <v>0</v>
      </c>
      <c r="BE501" s="111">
        <f t="shared" ca="1" si="373"/>
        <v>200</v>
      </c>
      <c r="BF501" s="113" t="e">
        <f t="shared" ca="1" si="374"/>
        <v>#VALUE!</v>
      </c>
      <c r="BG501" s="113" t="e">
        <f t="shared" ca="1" si="375"/>
        <v>#VALUE!</v>
      </c>
      <c r="BH501" s="112">
        <f t="shared" ca="1" si="376"/>
        <v>2000</v>
      </c>
      <c r="BI501" s="112">
        <f t="shared" ca="1" si="377"/>
        <v>200</v>
      </c>
      <c r="BJ501" s="157"/>
      <c r="BK501" s="157"/>
      <c r="BL501" s="158" t="str">
        <f>scriv!AI463</f>
        <v/>
      </c>
      <c r="BM501" s="157"/>
      <c r="BN501" s="157" t="str">
        <f t="shared" si="378"/>
        <v>node</v>
      </c>
      <c r="BO501" s="157"/>
      <c r="BP501" s="159">
        <f t="shared" ca="1" si="379"/>
        <v>0</v>
      </c>
      <c r="BQ501" s="159">
        <f t="shared" ca="1" si="380"/>
        <v>0</v>
      </c>
      <c r="BR501" s="159">
        <f t="shared" si="381"/>
        <v>1</v>
      </c>
      <c r="BS501" s="159" t="str">
        <f t="shared" si="382"/>
        <v>symbol</v>
      </c>
      <c r="BT501" s="157" t="str">
        <f ca="1">IF(scriv!V463&lt;&gt;"",scriv!V463,
IF(E501="",IFERROR(VLOOKUP(BL501,$AH$40:$BT$638,39,FALSE),$BT$36),
$BT$37))</f>
        <v>NodeSquare</v>
      </c>
      <c r="BU501" s="166">
        <f t="shared" ca="1" si="383"/>
        <v>2000</v>
      </c>
      <c r="BV501" s="166">
        <f t="shared" ca="1" si="384"/>
        <v>200</v>
      </c>
      <c r="BW501" s="166">
        <f t="shared" ca="1" si="385"/>
        <v>0</v>
      </c>
      <c r="BX501" s="166">
        <f t="shared" ca="1" si="386"/>
        <v>0</v>
      </c>
      <c r="BY501" s="180" t="str">
        <f t="shared" si="387"/>
        <v/>
      </c>
      <c r="BZ501" s="180" t="str">
        <f t="shared" si="388"/>
        <v/>
      </c>
      <c r="CA501" s="81" t="str">
        <f>IF(scriv!E463&lt;&gt;"",scriv!E463,"")</f>
        <v/>
      </c>
      <c r="CB501" s="82">
        <f t="shared" si="353"/>
        <v>0</v>
      </c>
      <c r="CC501" s="82">
        <f t="shared" si="389"/>
        <v>0</v>
      </c>
      <c r="CD501" s="82" t="str">
        <f t="shared" si="390"/>
        <v>-</v>
      </c>
      <c r="CE501" s="82" t="str">
        <f t="shared" si="391"/>
        <v>-</v>
      </c>
      <c r="CF501" s="82" t="str">
        <f t="shared" si="392"/>
        <v>-</v>
      </c>
      <c r="CG501" s="82" t="str">
        <f t="shared" si="393"/>
        <v>-</v>
      </c>
      <c r="CH501" s="82" t="str">
        <f t="shared" si="394"/>
        <v>-</v>
      </c>
      <c r="CI501" s="82" t="str">
        <f t="shared" si="395"/>
        <v>-</v>
      </c>
      <c r="CJ501" s="82" t="str">
        <f t="shared" si="396"/>
        <v>-</v>
      </c>
      <c r="CK501" s="82" t="str">
        <f t="shared" si="397"/>
        <v>-</v>
      </c>
    </row>
    <row r="502" spans="1:89" s="82" customFormat="1" ht="18" customHeight="1">
      <c r="A502" s="81" t="str">
        <f>scriv!AH464</f>
        <v/>
      </c>
      <c r="B502" s="81" t="str">
        <f>IF(scriv!D464&lt;&gt;"",scriv!D464,"")</f>
        <v/>
      </c>
      <c r="C502" s="81" t="str">
        <f>IF( scriv!AL464&lt;&gt;"", IF(D502&lt;&gt;"","connection ","")&amp;scriv!AL464,IF(D502&lt;&gt;"","connection",""))</f>
        <v/>
      </c>
      <c r="D502" s="82" t="str">
        <f>scriv!AJ464</f>
        <v/>
      </c>
      <c r="E502" s="82" t="str">
        <f>scriv!AK464</f>
        <v/>
      </c>
      <c r="F502" s="156">
        <f>ROW()</f>
        <v>502</v>
      </c>
      <c r="I502" s="81" t="str">
        <f>IF(scriv!AA464&lt;&gt;"",scriv!AA464,J502)</f>
        <v/>
      </c>
      <c r="J502" s="81" t="str">
        <f>IF(scriv!AB464&lt;&gt;"",scriv!AB464,"")</f>
        <v/>
      </c>
      <c r="K502" s="82" t="str">
        <f t="shared" si="354"/>
        <v>none</v>
      </c>
      <c r="L502" s="82" t="str">
        <f t="shared" si="355"/>
        <v>+++&amp;speakTT=</v>
      </c>
      <c r="M502" s="82" t="str">
        <f t="shared" si="352"/>
        <v>OpenClose</v>
      </c>
      <c r="N502" s="82" t="str">
        <f t="shared" si="356"/>
        <v/>
      </c>
      <c r="O502" s="119" t="str">
        <f t="shared" si="357"/>
        <v/>
      </c>
      <c r="P502" s="81" t="str">
        <f>IF(scriv!I464&lt;&gt;"",scriv!I464,"")</f>
        <v/>
      </c>
      <c r="Q502" s="81" t="str">
        <f>IF(scriv!J464&lt;&gt;"",scriv!J464,"")</f>
        <v/>
      </c>
      <c r="R502" s="81">
        <f>IF(scriv!K464&lt;&gt;"",scriv!K464,
IF(I502&lt;&gt;"",1,$R$36))</f>
        <v>0</v>
      </c>
      <c r="S502" s="81" t="str">
        <f>IF(scriv!L464&lt;&gt;"",scriv!L464,
IF(scriv!AB464&lt;&gt;"",$S$36,"none"))</f>
        <v>none</v>
      </c>
      <c r="T502" s="81" t="str">
        <f>IF(scriv!Q464&lt;&gt;"",scriv!Q464,"")</f>
        <v/>
      </c>
      <c r="U502" s="81" t="str">
        <f>IF(scriv!R464&lt;&gt;"",scriv!R464,"")</f>
        <v/>
      </c>
      <c r="V502" s="81" t="str">
        <f>IF(scriv!S464&lt;&gt;"",scriv!S464,"")</f>
        <v/>
      </c>
      <c r="W502" s="81" t="str">
        <f>IF(scriv!T464&lt;&gt;"",scriv!T464,"")</f>
        <v/>
      </c>
      <c r="X502" s="81" t="str">
        <f>IF($E502="",
( IF(scriv!AD464&lt;&gt;"", LEFT( scriv!AD464, FIND(",",scriv!AD464)-1) &amp; "=" &amp; $AH502 &amp; RIGHT( scriv!AD464, LEN(scriv!AD464) + 1 - FIND(",",scriv!AD464)),
  IF($X$36&lt;&gt;"",LEFT( X$36, FIND(",",X$36)-1) &amp; "=" &amp; $AH502 &amp; RIGHT( X$36, LEN(X$36) + 1 - FIND(",",X$36)),""))),
IF(scriv!M464&lt;&gt;"", LEFT( scriv!M464, FIND(",",scriv!M464)-1) &amp; "=" &amp; $AH502 &amp; RIGHT( scriv!M464, LEN(scriv!M464) + 1 - FIND(",",scriv!M464)),
LEFT( X$37, FIND(",",X$37)-1) &amp; "=" &amp; $AH502 &amp; RIGHT( X$37, LEN(X$37) + 1 - FIND(",",X$37))))</f>
        <v>fadeOn=,0.6</v>
      </c>
      <c r="Y502" s="81" t="str">
        <f>IF($E502="",
( IF(scriv!AE464&lt;&gt;"", LEFT( scriv!AE464, FIND(",",scriv!AE464)-1) &amp; "=" &amp; $AH502 &amp; RIGHT( scriv!AE464, LEN(scriv!AE464) + 1 - FIND(",",scriv!AE464)),
  IF($Y$36&lt;&gt;"",LEFT( Y$36, FIND(",",Y$36)-1) &amp; "=" &amp; $AH502 &amp; RIGHT( Y$36, LEN(Y$36) + 1 - FIND(",",Y$36)),""))),
IF(scriv!N464&lt;&gt;"", LEFT( scriv!N464, FIND(",",scriv!N464)-1) &amp; "=" &amp; $AH502 &amp; RIGHT( scriv!N464, LEN(scriv!N464) + 1 - FIND(",",scriv!N464)),
LEFT( Y$37, FIND(",",Y$37)-1) &amp; "=" &amp; $AH502 &amp; RIGHT( Y$37, LEN(Y$37) + 1 - FIND(",",Y$37))))</f>
        <v>fadeOff=,0.6</v>
      </c>
      <c r="Z502" s="81" t="str">
        <f>IF($E502="",
( IF(scriv!AF464&lt;&gt;"", LEFT( scriv!AF464, FIND(",",scriv!AF464)-1) &amp; "=" &amp; $AH502 &amp; RIGHT( scriv!AF464, LEN(scriv!AF464) + 1 - FIND(",",scriv!AF464)),
  IF($Z$36&lt;&gt;"",LEFT( Z$36, FIND(",",Z$36)-1) &amp; "=" &amp; $AH502 &amp; RIGHT( Z$36, LEN(Z$36) + 1 - FIND(",",Z$36)),""))),
IF(scriv!O464&lt;&gt;"", LEFT( scriv!O464, FIND(",",scriv!O464)-1) &amp; "=" &amp; $AH502 &amp; RIGHT( scriv!O464, LEN(scriv!O464) + 1 - FIND(",",scriv!O464)),
LEFT( Z$37, FIND(",",Z$37)-1) &amp; "=" &amp; $AH502 &amp; RIGHT( Z$37, LEN(Z$37) + 1 - FIND(",",Z$37))))</f>
        <v>drawOpen=,1.2</v>
      </c>
      <c r="AA502" s="81" t="str">
        <f>IF($E502="",
( IF(scriv!AG464&lt;&gt;"", LEFT( scriv!AG464, FIND(",",scriv!AG464)-1) &amp; "=" &amp; $AH502 &amp; RIGHT( scriv!AG464, LEN(scriv!AG464) + 1 - FIND(",",scriv!AG464)),
  IF($AA$36&lt;&gt;"",LEFT( AA$36, FIND(",",AA$36)-1) &amp; "=" &amp; $AH502 &amp; RIGHT( AA$36, LEN(AA$36) + 1 - FIND(",",AA$36)),""))),
IF(scriv!P464&lt;&gt;"", LEFT( scriv!P464, FIND(",",scriv!P464)-1) &amp; "=" &amp; $AH502 &amp; RIGHT( scriv!P464, LEN(scriv!P464) + 1 - FIND(",",scriv!P464)),
LEFT( AA$37, FIND(",",AA$37)-1) &amp; "=" &amp; $AH502 &amp; RIGHT( AA$37, LEN(AA$37) + 1 - FIND(",",AA$37))))</f>
        <v>drawClose=,1.2</v>
      </c>
      <c r="AB502" s="167" t="str">
        <f t="shared" si="351"/>
        <v>noTitle</v>
      </c>
      <c r="AC502" s="167"/>
      <c r="AD502" s="45"/>
      <c r="AE502" s="168"/>
      <c r="AF502" s="169">
        <f>IF(D502="",scriv!B464,"")</f>
        <v>0</v>
      </c>
      <c r="AG502" s="170" t="str">
        <f t="shared" si="358"/>
        <v/>
      </c>
      <c r="AH502" s="169" t="str">
        <f t="shared" si="359"/>
        <v/>
      </c>
      <c r="AI502" s="169" t="str">
        <f t="shared" si="360"/>
        <v/>
      </c>
      <c r="AJ502" s="86">
        <f>ROUNDDOWN( (LEN(scriv!B464)+1) / 2, 0 )</f>
        <v>0</v>
      </c>
      <c r="AK502" s="82">
        <f t="shared" si="361"/>
        <v>0</v>
      </c>
      <c r="AL502" s="82" t="str">
        <f t="shared" si="362"/>
        <v>-</v>
      </c>
      <c r="AM502" s="82" t="str">
        <f t="shared" si="363"/>
        <v>-</v>
      </c>
      <c r="AN502" s="82" t="str">
        <f t="shared" si="364"/>
        <v>-</v>
      </c>
      <c r="AO502" s="82" t="str">
        <f t="shared" si="365"/>
        <v>-</v>
      </c>
      <c r="AP502" s="82" t="str">
        <f t="shared" si="366"/>
        <v>-</v>
      </c>
      <c r="AQ502" s="82" t="str">
        <f t="shared" si="367"/>
        <v>-</v>
      </c>
      <c r="AR502" s="82" t="str">
        <f t="shared" si="368"/>
        <v>-</v>
      </c>
      <c r="AT502" s="82">
        <f t="shared" si="369"/>
        <v>10</v>
      </c>
      <c r="AU502" s="82" t="str">
        <f ca="1">IF(    MAX(OFFSET(AL502,0,0,MATCH("-",AL502:AL$638,0))) = 0,"",
IFERROR(MAX(OFFSET(AL502,0,0,MATCH("-",AL502:AL$638,0))),""))</f>
        <v/>
      </c>
      <c r="AV502" s="82" t="str">
        <f ca="1">IF(    MAX(OFFSET(AM502,0,0,MATCH("-",AM502:AM$638,0))) = 0,"",
IFERROR(MAX(OFFSET(AM502,0,0,MATCH("-",AM502:AM$638,0))),""))</f>
        <v/>
      </c>
      <c r="AW502" s="82" t="str">
        <f ca="1">IF(    MAX(OFFSET(AN502,0,0,MATCH("-",AN502:AN$638,0))) = 0,"",
IFERROR(MAX(OFFSET(AN502,0,0,MATCH("-",AN502:AN$638,0))),""))</f>
        <v/>
      </c>
      <c r="AX502" s="82" t="str">
        <f ca="1">IF(    MAX(OFFSET(AO502,0,0,MATCH("-",AO502:AO$638,0))) = 0,"",
IFERROR(MAX(OFFSET(AO502,0,0,MATCH("-",AO502:AO$638,0))),""))</f>
        <v/>
      </c>
      <c r="AY502" s="82" t="str">
        <f ca="1">IF(    MAX(OFFSET(AP502,0,0,MATCH("-",AP502:AP$638,0))) = 0,"",
IFERROR(MAX(OFFSET(AP502,0,0,MATCH("-",AP502:AP$638,0))),""))</f>
        <v/>
      </c>
      <c r="AZ502" s="82" t="str">
        <f ca="1">IF(    MAX(OFFSET(AQ502,0,0,MATCH("-",AQ502:AQ$638,0))) = 0,"",
IFERROR(MAX(OFFSET(AQ502,0,0,MATCH("-",AQ502:AQ$638,0))),""))</f>
        <v/>
      </c>
      <c r="BA502" s="82" t="str">
        <f ca="1">IF(    MAX(OFFSET(AR502,0,0,MATCH("-",AR502:AR$638,0))) = 0,"",
IFERROR(MAX(OFFSET(AR502,0,0,MATCH("-",AR502:AR$638,0))),""))</f>
        <v/>
      </c>
      <c r="BB502" s="112">
        <f t="shared" ca="1" si="370"/>
        <v>-198</v>
      </c>
      <c r="BC502" s="111" t="str">
        <f t="shared" ca="1" si="371"/>
        <v>Radius</v>
      </c>
      <c r="BD502" s="112">
        <f t="shared" ca="1" si="372"/>
        <v>0</v>
      </c>
      <c r="BE502" s="111">
        <f t="shared" ca="1" si="373"/>
        <v>200</v>
      </c>
      <c r="BF502" s="113" t="e">
        <f t="shared" ca="1" si="374"/>
        <v>#VALUE!</v>
      </c>
      <c r="BG502" s="113" t="e">
        <f t="shared" ca="1" si="375"/>
        <v>#VALUE!</v>
      </c>
      <c r="BH502" s="112">
        <f t="shared" ca="1" si="376"/>
        <v>2000</v>
      </c>
      <c r="BI502" s="112">
        <f t="shared" ca="1" si="377"/>
        <v>200</v>
      </c>
      <c r="BJ502" s="157"/>
      <c r="BK502" s="157"/>
      <c r="BL502" s="158" t="str">
        <f>scriv!AI464</f>
        <v/>
      </c>
      <c r="BM502" s="157"/>
      <c r="BN502" s="157" t="str">
        <f t="shared" si="378"/>
        <v>node</v>
      </c>
      <c r="BO502" s="157"/>
      <c r="BP502" s="159">
        <f t="shared" ca="1" si="379"/>
        <v>0</v>
      </c>
      <c r="BQ502" s="159">
        <f t="shared" ca="1" si="380"/>
        <v>0</v>
      </c>
      <c r="BR502" s="159">
        <f t="shared" si="381"/>
        <v>1</v>
      </c>
      <c r="BS502" s="159" t="str">
        <f t="shared" si="382"/>
        <v>symbol</v>
      </c>
      <c r="BT502" s="157" t="str">
        <f ca="1">IF(scriv!V464&lt;&gt;"",scriv!V464,
IF(E502="",IFERROR(VLOOKUP(BL502,$AH$40:$BT$638,39,FALSE),$BT$36),
$BT$37))</f>
        <v>NodeSquare</v>
      </c>
      <c r="BU502" s="166">
        <f t="shared" ca="1" si="383"/>
        <v>2000</v>
      </c>
      <c r="BV502" s="166">
        <f t="shared" ca="1" si="384"/>
        <v>200</v>
      </c>
      <c r="BW502" s="166">
        <f t="shared" ca="1" si="385"/>
        <v>0</v>
      </c>
      <c r="BX502" s="166">
        <f t="shared" ca="1" si="386"/>
        <v>0</v>
      </c>
      <c r="BY502" s="180" t="str">
        <f t="shared" si="387"/>
        <v/>
      </c>
      <c r="BZ502" s="180" t="str">
        <f t="shared" si="388"/>
        <v/>
      </c>
      <c r="CA502" s="81" t="str">
        <f>IF(scriv!E464&lt;&gt;"",scriv!E464,"")</f>
        <v/>
      </c>
      <c r="CB502" s="82">
        <f t="shared" si="353"/>
        <v>0</v>
      </c>
      <c r="CC502" s="82">
        <f t="shared" si="389"/>
        <v>0</v>
      </c>
      <c r="CD502" s="82" t="str">
        <f t="shared" si="390"/>
        <v>-</v>
      </c>
      <c r="CE502" s="82" t="str">
        <f t="shared" si="391"/>
        <v>-</v>
      </c>
      <c r="CF502" s="82" t="str">
        <f t="shared" si="392"/>
        <v>-</v>
      </c>
      <c r="CG502" s="82" t="str">
        <f t="shared" si="393"/>
        <v>-</v>
      </c>
      <c r="CH502" s="82" t="str">
        <f t="shared" si="394"/>
        <v>-</v>
      </c>
      <c r="CI502" s="82" t="str">
        <f t="shared" si="395"/>
        <v>-</v>
      </c>
      <c r="CJ502" s="82" t="str">
        <f t="shared" si="396"/>
        <v>-</v>
      </c>
      <c r="CK502" s="82" t="str">
        <f t="shared" si="397"/>
        <v>-</v>
      </c>
    </row>
    <row r="503" spans="1:89" s="82" customFormat="1" ht="18" customHeight="1">
      <c r="A503" s="81" t="str">
        <f>scriv!AH465</f>
        <v/>
      </c>
      <c r="B503" s="81" t="str">
        <f>IF(scriv!D465&lt;&gt;"",scriv!D465,"")</f>
        <v/>
      </c>
      <c r="C503" s="81" t="str">
        <f>IF( scriv!AL465&lt;&gt;"", IF(D503&lt;&gt;"","connection ","")&amp;scriv!AL465,IF(D503&lt;&gt;"","connection",""))</f>
        <v/>
      </c>
      <c r="D503" s="82" t="str">
        <f>scriv!AJ465</f>
        <v/>
      </c>
      <c r="E503" s="82" t="str">
        <f>scriv!AK465</f>
        <v/>
      </c>
      <c r="F503" s="156">
        <f>ROW()</f>
        <v>503</v>
      </c>
      <c r="I503" s="81" t="str">
        <f>IF(scriv!AA465&lt;&gt;"",scriv!AA465,J503)</f>
        <v/>
      </c>
      <c r="J503" s="81" t="str">
        <f>IF(scriv!AB465&lt;&gt;"",scriv!AB465,"")</f>
        <v/>
      </c>
      <c r="K503" s="82" t="str">
        <f t="shared" si="354"/>
        <v>none</v>
      </c>
      <c r="L503" s="82" t="str">
        <f t="shared" si="355"/>
        <v>+++&amp;speakTT=</v>
      </c>
      <c r="M503" s="82" t="str">
        <f t="shared" si="352"/>
        <v>OpenClose</v>
      </c>
      <c r="N503" s="82" t="str">
        <f t="shared" si="356"/>
        <v/>
      </c>
      <c r="O503" s="119" t="str">
        <f t="shared" si="357"/>
        <v/>
      </c>
      <c r="P503" s="81" t="str">
        <f>IF(scriv!I465&lt;&gt;"",scriv!I465,"")</f>
        <v/>
      </c>
      <c r="Q503" s="81" t="str">
        <f>IF(scriv!J465&lt;&gt;"",scriv!J465,"")</f>
        <v/>
      </c>
      <c r="R503" s="81">
        <f>IF(scriv!K465&lt;&gt;"",scriv!K465,
IF(I503&lt;&gt;"",1,$R$36))</f>
        <v>0</v>
      </c>
      <c r="S503" s="81" t="str">
        <f>IF(scriv!L465&lt;&gt;"",scriv!L465,
IF(scriv!AB465&lt;&gt;"",$S$36,"none"))</f>
        <v>none</v>
      </c>
      <c r="T503" s="81" t="str">
        <f>IF(scriv!Q465&lt;&gt;"",scriv!Q465,"")</f>
        <v/>
      </c>
      <c r="U503" s="81" t="str">
        <f>IF(scriv!R465&lt;&gt;"",scriv!R465,"")</f>
        <v/>
      </c>
      <c r="V503" s="81" t="str">
        <f>IF(scriv!S465&lt;&gt;"",scriv!S465,"")</f>
        <v/>
      </c>
      <c r="W503" s="81" t="str">
        <f>IF(scriv!T465&lt;&gt;"",scriv!T465,"")</f>
        <v/>
      </c>
      <c r="X503" s="81" t="str">
        <f>IF($E503="",
( IF(scriv!AD465&lt;&gt;"", LEFT( scriv!AD465, FIND(",",scriv!AD465)-1) &amp; "=" &amp; $AH503 &amp; RIGHT( scriv!AD465, LEN(scriv!AD465) + 1 - FIND(",",scriv!AD465)),
  IF($X$36&lt;&gt;"",LEFT( X$36, FIND(",",X$36)-1) &amp; "=" &amp; $AH503 &amp; RIGHT( X$36, LEN(X$36) + 1 - FIND(",",X$36)),""))),
IF(scriv!M465&lt;&gt;"", LEFT( scriv!M465, FIND(",",scriv!M465)-1) &amp; "=" &amp; $AH503 &amp; RIGHT( scriv!M465, LEN(scriv!M465) + 1 - FIND(",",scriv!M465)),
LEFT( X$37, FIND(",",X$37)-1) &amp; "=" &amp; $AH503 &amp; RIGHT( X$37, LEN(X$37) + 1 - FIND(",",X$37))))</f>
        <v>fadeOn=,0.6</v>
      </c>
      <c r="Y503" s="81" t="str">
        <f>IF($E503="",
( IF(scriv!AE465&lt;&gt;"", LEFT( scriv!AE465, FIND(",",scriv!AE465)-1) &amp; "=" &amp; $AH503 &amp; RIGHT( scriv!AE465, LEN(scriv!AE465) + 1 - FIND(",",scriv!AE465)),
  IF($Y$36&lt;&gt;"",LEFT( Y$36, FIND(",",Y$36)-1) &amp; "=" &amp; $AH503 &amp; RIGHT( Y$36, LEN(Y$36) + 1 - FIND(",",Y$36)),""))),
IF(scriv!N465&lt;&gt;"", LEFT( scriv!N465, FIND(",",scriv!N465)-1) &amp; "=" &amp; $AH503 &amp; RIGHT( scriv!N465, LEN(scriv!N465) + 1 - FIND(",",scriv!N465)),
LEFT( Y$37, FIND(",",Y$37)-1) &amp; "=" &amp; $AH503 &amp; RIGHT( Y$37, LEN(Y$37) + 1 - FIND(",",Y$37))))</f>
        <v>fadeOff=,0.6</v>
      </c>
      <c r="Z503" s="81" t="str">
        <f>IF($E503="",
( IF(scriv!AF465&lt;&gt;"", LEFT( scriv!AF465, FIND(",",scriv!AF465)-1) &amp; "=" &amp; $AH503 &amp; RIGHT( scriv!AF465, LEN(scriv!AF465) + 1 - FIND(",",scriv!AF465)),
  IF($Z$36&lt;&gt;"",LEFT( Z$36, FIND(",",Z$36)-1) &amp; "=" &amp; $AH503 &amp; RIGHT( Z$36, LEN(Z$36) + 1 - FIND(",",Z$36)),""))),
IF(scriv!O465&lt;&gt;"", LEFT( scriv!O465, FIND(",",scriv!O465)-1) &amp; "=" &amp; $AH503 &amp; RIGHT( scriv!O465, LEN(scriv!O465) + 1 - FIND(",",scriv!O465)),
LEFT( Z$37, FIND(",",Z$37)-1) &amp; "=" &amp; $AH503 &amp; RIGHT( Z$37, LEN(Z$37) + 1 - FIND(",",Z$37))))</f>
        <v>drawOpen=,1.2</v>
      </c>
      <c r="AA503" s="81" t="str">
        <f>IF($E503="",
( IF(scriv!AG465&lt;&gt;"", LEFT( scriv!AG465, FIND(",",scriv!AG465)-1) &amp; "=" &amp; $AH503 &amp; RIGHT( scriv!AG465, LEN(scriv!AG465) + 1 - FIND(",",scriv!AG465)),
  IF($AA$36&lt;&gt;"",LEFT( AA$36, FIND(",",AA$36)-1) &amp; "=" &amp; $AH503 &amp; RIGHT( AA$36, LEN(AA$36) + 1 - FIND(",",AA$36)),""))),
IF(scriv!P465&lt;&gt;"", LEFT( scriv!P465, FIND(",",scriv!P465)-1) &amp; "=" &amp; $AH503 &amp; RIGHT( scriv!P465, LEN(scriv!P465) + 1 - FIND(",",scriv!P465)),
LEFT( AA$37, FIND(",",AA$37)-1) &amp; "=" &amp; $AH503 &amp; RIGHT( AA$37, LEN(AA$37) + 1 - FIND(",",AA$37))))</f>
        <v>drawClose=,1.2</v>
      </c>
      <c r="AB503" s="167" t="str">
        <f t="shared" si="351"/>
        <v>noTitle</v>
      </c>
      <c r="AC503" s="167"/>
      <c r="AD503" s="45"/>
      <c r="AE503" s="168"/>
      <c r="AF503" s="169">
        <f>IF(D503="",scriv!B465,"")</f>
        <v>0</v>
      </c>
      <c r="AG503" s="170" t="str">
        <f t="shared" si="358"/>
        <v/>
      </c>
      <c r="AH503" s="169" t="str">
        <f t="shared" si="359"/>
        <v/>
      </c>
      <c r="AI503" s="169" t="str">
        <f t="shared" si="360"/>
        <v/>
      </c>
      <c r="AJ503" s="86">
        <f>ROUNDDOWN( (LEN(scriv!B465)+1) / 2, 0 )</f>
        <v>0</v>
      </c>
      <c r="AK503" s="82">
        <f t="shared" si="361"/>
        <v>0</v>
      </c>
      <c r="AL503" s="82" t="str">
        <f t="shared" si="362"/>
        <v>-</v>
      </c>
      <c r="AM503" s="82" t="str">
        <f t="shared" si="363"/>
        <v>-</v>
      </c>
      <c r="AN503" s="82" t="str">
        <f t="shared" si="364"/>
        <v>-</v>
      </c>
      <c r="AO503" s="82" t="str">
        <f t="shared" si="365"/>
        <v>-</v>
      </c>
      <c r="AP503" s="82" t="str">
        <f t="shared" si="366"/>
        <v>-</v>
      </c>
      <c r="AQ503" s="82" t="str">
        <f t="shared" si="367"/>
        <v>-</v>
      </c>
      <c r="AR503" s="82" t="str">
        <f t="shared" si="368"/>
        <v>-</v>
      </c>
      <c r="AT503" s="82">
        <f t="shared" si="369"/>
        <v>10</v>
      </c>
      <c r="AU503" s="82" t="str">
        <f ca="1">IF(    MAX(OFFSET(AL503,0,0,MATCH("-",AL503:AL$638,0))) = 0,"",
IFERROR(MAX(OFFSET(AL503,0,0,MATCH("-",AL503:AL$638,0))),""))</f>
        <v/>
      </c>
      <c r="AV503" s="82" t="str">
        <f ca="1">IF(    MAX(OFFSET(AM503,0,0,MATCH("-",AM503:AM$638,0))) = 0,"",
IFERROR(MAX(OFFSET(AM503,0,0,MATCH("-",AM503:AM$638,0))),""))</f>
        <v/>
      </c>
      <c r="AW503" s="82" t="str">
        <f ca="1">IF(    MAX(OFFSET(AN503,0,0,MATCH("-",AN503:AN$638,0))) = 0,"",
IFERROR(MAX(OFFSET(AN503,0,0,MATCH("-",AN503:AN$638,0))),""))</f>
        <v/>
      </c>
      <c r="AX503" s="82" t="str">
        <f ca="1">IF(    MAX(OFFSET(AO503,0,0,MATCH("-",AO503:AO$638,0))) = 0,"",
IFERROR(MAX(OFFSET(AO503,0,0,MATCH("-",AO503:AO$638,0))),""))</f>
        <v/>
      </c>
      <c r="AY503" s="82" t="str">
        <f ca="1">IF(    MAX(OFFSET(AP503,0,0,MATCH("-",AP503:AP$638,0))) = 0,"",
IFERROR(MAX(OFFSET(AP503,0,0,MATCH("-",AP503:AP$638,0))),""))</f>
        <v/>
      </c>
      <c r="AZ503" s="82" t="str">
        <f ca="1">IF(    MAX(OFFSET(AQ503,0,0,MATCH("-",AQ503:AQ$638,0))) = 0,"",
IFERROR(MAX(OFFSET(AQ503,0,0,MATCH("-",AQ503:AQ$638,0))),""))</f>
        <v/>
      </c>
      <c r="BA503" s="82" t="str">
        <f ca="1">IF(    MAX(OFFSET(AR503,0,0,MATCH("-",AR503:AR$638,0))) = 0,"",
IFERROR(MAX(OFFSET(AR503,0,0,MATCH("-",AR503:AR$638,0))),""))</f>
        <v/>
      </c>
      <c r="BB503" s="112">
        <f t="shared" ca="1" si="370"/>
        <v>-198</v>
      </c>
      <c r="BC503" s="111" t="str">
        <f t="shared" ca="1" si="371"/>
        <v>Radius</v>
      </c>
      <c r="BD503" s="112">
        <f t="shared" ca="1" si="372"/>
        <v>0</v>
      </c>
      <c r="BE503" s="111">
        <f t="shared" ca="1" si="373"/>
        <v>200</v>
      </c>
      <c r="BF503" s="113" t="e">
        <f t="shared" ca="1" si="374"/>
        <v>#VALUE!</v>
      </c>
      <c r="BG503" s="113" t="e">
        <f t="shared" ca="1" si="375"/>
        <v>#VALUE!</v>
      </c>
      <c r="BH503" s="112">
        <f t="shared" ca="1" si="376"/>
        <v>2000</v>
      </c>
      <c r="BI503" s="112">
        <f t="shared" ca="1" si="377"/>
        <v>200</v>
      </c>
      <c r="BJ503" s="157"/>
      <c r="BK503" s="157"/>
      <c r="BL503" s="158" t="str">
        <f>scriv!AI465</f>
        <v/>
      </c>
      <c r="BM503" s="157"/>
      <c r="BN503" s="157" t="str">
        <f t="shared" si="378"/>
        <v>node</v>
      </c>
      <c r="BO503" s="157"/>
      <c r="BP503" s="159">
        <f t="shared" ca="1" si="379"/>
        <v>0</v>
      </c>
      <c r="BQ503" s="159">
        <f t="shared" ca="1" si="380"/>
        <v>0</v>
      </c>
      <c r="BR503" s="159">
        <f t="shared" si="381"/>
        <v>1</v>
      </c>
      <c r="BS503" s="159" t="str">
        <f t="shared" si="382"/>
        <v>symbol</v>
      </c>
      <c r="BT503" s="157" t="str">
        <f ca="1">IF(scriv!V465&lt;&gt;"",scriv!V465,
IF(E503="",IFERROR(VLOOKUP(BL503,$AH$40:$BT$638,39,FALSE),$BT$36),
$BT$37))</f>
        <v>NodeSquare</v>
      </c>
      <c r="BU503" s="166">
        <f t="shared" ca="1" si="383"/>
        <v>2000</v>
      </c>
      <c r="BV503" s="166">
        <f t="shared" ca="1" si="384"/>
        <v>200</v>
      </c>
      <c r="BW503" s="166">
        <f t="shared" ca="1" si="385"/>
        <v>0</v>
      </c>
      <c r="BX503" s="166">
        <f t="shared" ca="1" si="386"/>
        <v>0</v>
      </c>
      <c r="BY503" s="180" t="str">
        <f t="shared" si="387"/>
        <v/>
      </c>
      <c r="BZ503" s="180" t="str">
        <f t="shared" si="388"/>
        <v/>
      </c>
      <c r="CA503" s="81" t="str">
        <f>IF(scriv!E465&lt;&gt;"",scriv!E465,"")</f>
        <v/>
      </c>
      <c r="CB503" s="82">
        <f t="shared" si="353"/>
        <v>0</v>
      </c>
      <c r="CC503" s="82">
        <f t="shared" si="389"/>
        <v>0</v>
      </c>
      <c r="CD503" s="82" t="str">
        <f t="shared" si="390"/>
        <v>-</v>
      </c>
      <c r="CE503" s="82" t="str">
        <f t="shared" si="391"/>
        <v>-</v>
      </c>
      <c r="CF503" s="82" t="str">
        <f t="shared" si="392"/>
        <v>-</v>
      </c>
      <c r="CG503" s="82" t="str">
        <f t="shared" si="393"/>
        <v>-</v>
      </c>
      <c r="CH503" s="82" t="str">
        <f t="shared" si="394"/>
        <v>-</v>
      </c>
      <c r="CI503" s="82" t="str">
        <f t="shared" si="395"/>
        <v>-</v>
      </c>
      <c r="CJ503" s="82" t="str">
        <f t="shared" si="396"/>
        <v>-</v>
      </c>
      <c r="CK503" s="82" t="str">
        <f t="shared" si="397"/>
        <v>-</v>
      </c>
    </row>
    <row r="504" spans="1:89" s="82" customFormat="1" ht="18" customHeight="1">
      <c r="A504" s="81" t="str">
        <f>scriv!AH466</f>
        <v/>
      </c>
      <c r="B504" s="81" t="str">
        <f>IF(scriv!D466&lt;&gt;"",scriv!D466,"")</f>
        <v/>
      </c>
      <c r="C504" s="81" t="str">
        <f>IF( scriv!AL466&lt;&gt;"", IF(D504&lt;&gt;"","connection ","")&amp;scriv!AL466,IF(D504&lt;&gt;"","connection",""))</f>
        <v/>
      </c>
      <c r="D504" s="82" t="str">
        <f>scriv!AJ466</f>
        <v/>
      </c>
      <c r="E504" s="82" t="str">
        <f>scriv!AK466</f>
        <v/>
      </c>
      <c r="F504" s="156">
        <f>ROW()</f>
        <v>504</v>
      </c>
      <c r="I504" s="81" t="str">
        <f>IF(scriv!AA466&lt;&gt;"",scriv!AA466,J504)</f>
        <v/>
      </c>
      <c r="J504" s="81" t="str">
        <f>IF(scriv!AB466&lt;&gt;"",scriv!AB466,"")</f>
        <v/>
      </c>
      <c r="K504" s="82" t="str">
        <f t="shared" si="354"/>
        <v>none</v>
      </c>
      <c r="L504" s="82" t="str">
        <f t="shared" si="355"/>
        <v>+++&amp;speakTT=</v>
      </c>
      <c r="M504" s="82" t="str">
        <f t="shared" si="352"/>
        <v>OpenClose</v>
      </c>
      <c r="N504" s="82" t="str">
        <f t="shared" si="356"/>
        <v/>
      </c>
      <c r="O504" s="119" t="str">
        <f t="shared" si="357"/>
        <v/>
      </c>
      <c r="P504" s="81" t="str">
        <f>IF(scriv!I466&lt;&gt;"",scriv!I466,"")</f>
        <v/>
      </c>
      <c r="Q504" s="81" t="str">
        <f>IF(scriv!J466&lt;&gt;"",scriv!J466,"")</f>
        <v/>
      </c>
      <c r="R504" s="81">
        <f>IF(scriv!K466&lt;&gt;"",scriv!K466,
IF(I504&lt;&gt;"",1,$R$36))</f>
        <v>0</v>
      </c>
      <c r="S504" s="81" t="str">
        <f>IF(scriv!L466&lt;&gt;"",scriv!L466,
IF(scriv!AB466&lt;&gt;"",$S$36,"none"))</f>
        <v>none</v>
      </c>
      <c r="T504" s="81" t="str">
        <f>IF(scriv!Q466&lt;&gt;"",scriv!Q466,"")</f>
        <v/>
      </c>
      <c r="U504" s="81" t="str">
        <f>IF(scriv!R466&lt;&gt;"",scriv!R466,"")</f>
        <v/>
      </c>
      <c r="V504" s="81" t="str">
        <f>IF(scriv!S466&lt;&gt;"",scriv!S466,"")</f>
        <v/>
      </c>
      <c r="W504" s="81" t="str">
        <f>IF(scriv!T466&lt;&gt;"",scriv!T466,"")</f>
        <v/>
      </c>
      <c r="X504" s="81" t="str">
        <f>IF($E504="",
( IF(scriv!AD466&lt;&gt;"", LEFT( scriv!AD466, FIND(",",scriv!AD466)-1) &amp; "=" &amp; $AH504 &amp; RIGHT( scriv!AD466, LEN(scriv!AD466) + 1 - FIND(",",scriv!AD466)),
  IF($X$36&lt;&gt;"",LEFT( X$36, FIND(",",X$36)-1) &amp; "=" &amp; $AH504 &amp; RIGHT( X$36, LEN(X$36) + 1 - FIND(",",X$36)),""))),
IF(scriv!M466&lt;&gt;"", LEFT( scriv!M466, FIND(",",scriv!M466)-1) &amp; "=" &amp; $AH504 &amp; RIGHT( scriv!M466, LEN(scriv!M466) + 1 - FIND(",",scriv!M466)),
LEFT( X$37, FIND(",",X$37)-1) &amp; "=" &amp; $AH504 &amp; RIGHT( X$37, LEN(X$37) + 1 - FIND(",",X$37))))</f>
        <v>fadeOn=,0.6</v>
      </c>
      <c r="Y504" s="81" t="str">
        <f>IF($E504="",
( IF(scriv!AE466&lt;&gt;"", LEFT( scriv!AE466, FIND(",",scriv!AE466)-1) &amp; "=" &amp; $AH504 &amp; RIGHT( scriv!AE466, LEN(scriv!AE466) + 1 - FIND(",",scriv!AE466)),
  IF($Y$36&lt;&gt;"",LEFT( Y$36, FIND(",",Y$36)-1) &amp; "=" &amp; $AH504 &amp; RIGHT( Y$36, LEN(Y$36) + 1 - FIND(",",Y$36)),""))),
IF(scriv!N466&lt;&gt;"", LEFT( scriv!N466, FIND(",",scriv!N466)-1) &amp; "=" &amp; $AH504 &amp; RIGHT( scriv!N466, LEN(scriv!N466) + 1 - FIND(",",scriv!N466)),
LEFT( Y$37, FIND(",",Y$37)-1) &amp; "=" &amp; $AH504 &amp; RIGHT( Y$37, LEN(Y$37) + 1 - FIND(",",Y$37))))</f>
        <v>fadeOff=,0.6</v>
      </c>
      <c r="Z504" s="81" t="str">
        <f>IF($E504="",
( IF(scriv!AF466&lt;&gt;"", LEFT( scriv!AF466, FIND(",",scriv!AF466)-1) &amp; "=" &amp; $AH504 &amp; RIGHT( scriv!AF466, LEN(scriv!AF466) + 1 - FIND(",",scriv!AF466)),
  IF($Z$36&lt;&gt;"",LEFT( Z$36, FIND(",",Z$36)-1) &amp; "=" &amp; $AH504 &amp; RIGHT( Z$36, LEN(Z$36) + 1 - FIND(",",Z$36)),""))),
IF(scriv!O466&lt;&gt;"", LEFT( scriv!O466, FIND(",",scriv!O466)-1) &amp; "=" &amp; $AH504 &amp; RIGHT( scriv!O466, LEN(scriv!O466) + 1 - FIND(",",scriv!O466)),
LEFT( Z$37, FIND(",",Z$37)-1) &amp; "=" &amp; $AH504 &amp; RIGHT( Z$37, LEN(Z$37) + 1 - FIND(",",Z$37))))</f>
        <v>drawOpen=,1.2</v>
      </c>
      <c r="AA504" s="81" t="str">
        <f>IF($E504="",
( IF(scriv!AG466&lt;&gt;"", LEFT( scriv!AG466, FIND(",",scriv!AG466)-1) &amp; "=" &amp; $AH504 &amp; RIGHT( scriv!AG466, LEN(scriv!AG466) + 1 - FIND(",",scriv!AG466)),
  IF($AA$36&lt;&gt;"",LEFT( AA$36, FIND(",",AA$36)-1) &amp; "=" &amp; $AH504 &amp; RIGHT( AA$36, LEN(AA$36) + 1 - FIND(",",AA$36)),""))),
IF(scriv!P466&lt;&gt;"", LEFT( scriv!P466, FIND(",",scriv!P466)-1) &amp; "=" &amp; $AH504 &amp; RIGHT( scriv!P466, LEN(scriv!P466) + 1 - FIND(",",scriv!P466)),
LEFT( AA$37, FIND(",",AA$37)-1) &amp; "=" &amp; $AH504 &amp; RIGHT( AA$37, LEN(AA$37) + 1 - FIND(",",AA$37))))</f>
        <v>drawClose=,1.2</v>
      </c>
      <c r="AB504" s="167" t="str">
        <f t="shared" si="351"/>
        <v>noTitle</v>
      </c>
      <c r="AC504" s="167"/>
      <c r="AD504" s="45"/>
      <c r="AE504" s="168"/>
      <c r="AF504" s="169">
        <f>IF(D504="",scriv!B466,"")</f>
        <v>0</v>
      </c>
      <c r="AG504" s="170" t="str">
        <f t="shared" si="358"/>
        <v/>
      </c>
      <c r="AH504" s="169" t="str">
        <f t="shared" si="359"/>
        <v/>
      </c>
      <c r="AI504" s="169" t="str">
        <f t="shared" si="360"/>
        <v/>
      </c>
      <c r="AJ504" s="86">
        <f>ROUNDDOWN( (LEN(scriv!B466)+1) / 2, 0 )</f>
        <v>0</v>
      </c>
      <c r="AK504" s="82">
        <f t="shared" si="361"/>
        <v>0</v>
      </c>
      <c r="AL504" s="82" t="str">
        <f t="shared" si="362"/>
        <v>-</v>
      </c>
      <c r="AM504" s="82" t="str">
        <f t="shared" si="363"/>
        <v>-</v>
      </c>
      <c r="AN504" s="82" t="str">
        <f t="shared" si="364"/>
        <v>-</v>
      </c>
      <c r="AO504" s="82" t="str">
        <f t="shared" si="365"/>
        <v>-</v>
      </c>
      <c r="AP504" s="82" t="str">
        <f t="shared" si="366"/>
        <v>-</v>
      </c>
      <c r="AQ504" s="82" t="str">
        <f t="shared" si="367"/>
        <v>-</v>
      </c>
      <c r="AR504" s="82" t="str">
        <f t="shared" si="368"/>
        <v>-</v>
      </c>
      <c r="AT504" s="82">
        <f t="shared" si="369"/>
        <v>10</v>
      </c>
      <c r="AU504" s="82" t="str">
        <f ca="1">IF(    MAX(OFFSET(AL504,0,0,MATCH("-",AL504:AL$638,0))) = 0,"",
IFERROR(MAX(OFFSET(AL504,0,0,MATCH("-",AL504:AL$638,0))),""))</f>
        <v/>
      </c>
      <c r="AV504" s="82" t="str">
        <f ca="1">IF(    MAX(OFFSET(AM504,0,0,MATCH("-",AM504:AM$638,0))) = 0,"",
IFERROR(MAX(OFFSET(AM504,0,0,MATCH("-",AM504:AM$638,0))),""))</f>
        <v/>
      </c>
      <c r="AW504" s="82" t="str">
        <f ca="1">IF(    MAX(OFFSET(AN504,0,0,MATCH("-",AN504:AN$638,0))) = 0,"",
IFERROR(MAX(OFFSET(AN504,0,0,MATCH("-",AN504:AN$638,0))),""))</f>
        <v/>
      </c>
      <c r="AX504" s="82" t="str">
        <f ca="1">IF(    MAX(OFFSET(AO504,0,0,MATCH("-",AO504:AO$638,0))) = 0,"",
IFERROR(MAX(OFFSET(AO504,0,0,MATCH("-",AO504:AO$638,0))),""))</f>
        <v/>
      </c>
      <c r="AY504" s="82" t="str">
        <f ca="1">IF(    MAX(OFFSET(AP504,0,0,MATCH("-",AP504:AP$638,0))) = 0,"",
IFERROR(MAX(OFFSET(AP504,0,0,MATCH("-",AP504:AP$638,0))),""))</f>
        <v/>
      </c>
      <c r="AZ504" s="82" t="str">
        <f ca="1">IF(    MAX(OFFSET(AQ504,0,0,MATCH("-",AQ504:AQ$638,0))) = 0,"",
IFERROR(MAX(OFFSET(AQ504,0,0,MATCH("-",AQ504:AQ$638,0))),""))</f>
        <v/>
      </c>
      <c r="BA504" s="82" t="str">
        <f ca="1">IF(    MAX(OFFSET(AR504,0,0,MATCH("-",AR504:AR$638,0))) = 0,"",
IFERROR(MAX(OFFSET(AR504,0,0,MATCH("-",AR504:AR$638,0))),""))</f>
        <v/>
      </c>
      <c r="BB504" s="112">
        <f t="shared" ca="1" si="370"/>
        <v>-198</v>
      </c>
      <c r="BC504" s="111" t="str">
        <f t="shared" ca="1" si="371"/>
        <v>Radius</v>
      </c>
      <c r="BD504" s="112">
        <f t="shared" ca="1" si="372"/>
        <v>0</v>
      </c>
      <c r="BE504" s="111">
        <f t="shared" ca="1" si="373"/>
        <v>200</v>
      </c>
      <c r="BF504" s="113" t="e">
        <f t="shared" ca="1" si="374"/>
        <v>#VALUE!</v>
      </c>
      <c r="BG504" s="113" t="e">
        <f t="shared" ca="1" si="375"/>
        <v>#VALUE!</v>
      </c>
      <c r="BH504" s="112">
        <f t="shared" ca="1" si="376"/>
        <v>2000</v>
      </c>
      <c r="BI504" s="112">
        <f t="shared" ca="1" si="377"/>
        <v>200</v>
      </c>
      <c r="BJ504" s="157"/>
      <c r="BK504" s="157"/>
      <c r="BL504" s="158" t="str">
        <f>scriv!AI466</f>
        <v/>
      </c>
      <c r="BM504" s="157"/>
      <c r="BN504" s="157" t="str">
        <f t="shared" si="378"/>
        <v>node</v>
      </c>
      <c r="BO504" s="157"/>
      <c r="BP504" s="159">
        <f t="shared" ca="1" si="379"/>
        <v>0</v>
      </c>
      <c r="BQ504" s="159">
        <f t="shared" ca="1" si="380"/>
        <v>0</v>
      </c>
      <c r="BR504" s="159">
        <f t="shared" si="381"/>
        <v>1</v>
      </c>
      <c r="BS504" s="159" t="str">
        <f t="shared" si="382"/>
        <v>symbol</v>
      </c>
      <c r="BT504" s="157" t="str">
        <f ca="1">IF(scriv!V466&lt;&gt;"",scriv!V466,
IF(E504="",IFERROR(VLOOKUP(BL504,$AH$40:$BT$638,39,FALSE),$BT$36),
$BT$37))</f>
        <v>NodeSquare</v>
      </c>
      <c r="BU504" s="166">
        <f t="shared" ca="1" si="383"/>
        <v>2000</v>
      </c>
      <c r="BV504" s="166">
        <f t="shared" ca="1" si="384"/>
        <v>200</v>
      </c>
      <c r="BW504" s="166">
        <f t="shared" ca="1" si="385"/>
        <v>0</v>
      </c>
      <c r="BX504" s="166">
        <f t="shared" ca="1" si="386"/>
        <v>0</v>
      </c>
      <c r="BY504" s="180" t="str">
        <f t="shared" si="387"/>
        <v/>
      </c>
      <c r="BZ504" s="180" t="str">
        <f t="shared" si="388"/>
        <v/>
      </c>
      <c r="CA504" s="81" t="str">
        <f>IF(scriv!E466&lt;&gt;"",scriv!E466,"")</f>
        <v/>
      </c>
      <c r="CB504" s="82">
        <f t="shared" si="353"/>
        <v>0</v>
      </c>
      <c r="CC504" s="82">
        <f t="shared" si="389"/>
        <v>0</v>
      </c>
      <c r="CD504" s="82" t="str">
        <f t="shared" si="390"/>
        <v>-</v>
      </c>
      <c r="CE504" s="82" t="str">
        <f t="shared" si="391"/>
        <v>-</v>
      </c>
      <c r="CF504" s="82" t="str">
        <f t="shared" si="392"/>
        <v>-</v>
      </c>
      <c r="CG504" s="82" t="str">
        <f t="shared" si="393"/>
        <v>-</v>
      </c>
      <c r="CH504" s="82" t="str">
        <f t="shared" si="394"/>
        <v>-</v>
      </c>
      <c r="CI504" s="82" t="str">
        <f t="shared" si="395"/>
        <v>-</v>
      </c>
      <c r="CJ504" s="82" t="str">
        <f t="shared" si="396"/>
        <v>-</v>
      </c>
      <c r="CK504" s="82" t="str">
        <f t="shared" si="397"/>
        <v>-</v>
      </c>
    </row>
    <row r="505" spans="1:89" s="82" customFormat="1" ht="18" customHeight="1">
      <c r="A505" s="81" t="str">
        <f>scriv!AH467</f>
        <v/>
      </c>
      <c r="B505" s="81" t="str">
        <f>IF(scriv!D467&lt;&gt;"",scriv!D467,"")</f>
        <v/>
      </c>
      <c r="C505" s="81" t="str">
        <f>IF( scriv!AL467&lt;&gt;"", IF(D505&lt;&gt;"","connection ","")&amp;scriv!AL467,IF(D505&lt;&gt;"","connection",""))</f>
        <v/>
      </c>
      <c r="D505" s="82" t="str">
        <f>scriv!AJ467</f>
        <v/>
      </c>
      <c r="E505" s="82" t="str">
        <f>scriv!AK467</f>
        <v/>
      </c>
      <c r="F505" s="156">
        <f>ROW()</f>
        <v>505</v>
      </c>
      <c r="I505" s="81" t="str">
        <f>IF(scriv!AA467&lt;&gt;"",scriv!AA467,J505)</f>
        <v/>
      </c>
      <c r="J505" s="81" t="str">
        <f>IF(scriv!AB467&lt;&gt;"",scriv!AB467,"")</f>
        <v/>
      </c>
      <c r="K505" s="82" t="str">
        <f t="shared" si="354"/>
        <v>none</v>
      </c>
      <c r="L505" s="82" t="str">
        <f t="shared" si="355"/>
        <v>+++&amp;speakTT=</v>
      </c>
      <c r="M505" s="82" t="str">
        <f t="shared" si="352"/>
        <v>OpenClose</v>
      </c>
      <c r="N505" s="82" t="str">
        <f t="shared" si="356"/>
        <v/>
      </c>
      <c r="O505" s="119" t="str">
        <f t="shared" si="357"/>
        <v/>
      </c>
      <c r="P505" s="81" t="str">
        <f>IF(scriv!I467&lt;&gt;"",scriv!I467,"")</f>
        <v/>
      </c>
      <c r="Q505" s="81" t="str">
        <f>IF(scriv!J467&lt;&gt;"",scriv!J467,"")</f>
        <v/>
      </c>
      <c r="R505" s="81">
        <f>IF(scriv!K467&lt;&gt;"",scriv!K467,
IF(I505&lt;&gt;"",1,$R$36))</f>
        <v>0</v>
      </c>
      <c r="S505" s="81" t="str">
        <f>IF(scriv!L467&lt;&gt;"",scriv!L467,
IF(scriv!AB467&lt;&gt;"",$S$36,"none"))</f>
        <v>none</v>
      </c>
      <c r="T505" s="81" t="str">
        <f>IF(scriv!Q467&lt;&gt;"",scriv!Q467,"")</f>
        <v/>
      </c>
      <c r="U505" s="81" t="str">
        <f>IF(scriv!R467&lt;&gt;"",scriv!R467,"")</f>
        <v/>
      </c>
      <c r="V505" s="81" t="str">
        <f>IF(scriv!S467&lt;&gt;"",scriv!S467,"")</f>
        <v/>
      </c>
      <c r="W505" s="81" t="str">
        <f>IF(scriv!T467&lt;&gt;"",scriv!T467,"")</f>
        <v/>
      </c>
      <c r="X505" s="81" t="str">
        <f>IF($E505="",
( IF(scriv!AD467&lt;&gt;"", LEFT( scriv!AD467, FIND(",",scriv!AD467)-1) &amp; "=" &amp; $AH505 &amp; RIGHT( scriv!AD467, LEN(scriv!AD467) + 1 - FIND(",",scriv!AD467)),
  IF($X$36&lt;&gt;"",LEFT( X$36, FIND(",",X$36)-1) &amp; "=" &amp; $AH505 &amp; RIGHT( X$36, LEN(X$36) + 1 - FIND(",",X$36)),""))),
IF(scriv!M467&lt;&gt;"", LEFT( scriv!M467, FIND(",",scriv!M467)-1) &amp; "=" &amp; $AH505 &amp; RIGHT( scriv!M467, LEN(scriv!M467) + 1 - FIND(",",scriv!M467)),
LEFT( X$37, FIND(",",X$37)-1) &amp; "=" &amp; $AH505 &amp; RIGHT( X$37, LEN(X$37) + 1 - FIND(",",X$37))))</f>
        <v>fadeOn=,0.6</v>
      </c>
      <c r="Y505" s="81" t="str">
        <f>IF($E505="",
( IF(scriv!AE467&lt;&gt;"", LEFT( scriv!AE467, FIND(",",scriv!AE467)-1) &amp; "=" &amp; $AH505 &amp; RIGHT( scriv!AE467, LEN(scriv!AE467) + 1 - FIND(",",scriv!AE467)),
  IF($Y$36&lt;&gt;"",LEFT( Y$36, FIND(",",Y$36)-1) &amp; "=" &amp; $AH505 &amp; RIGHT( Y$36, LEN(Y$36) + 1 - FIND(",",Y$36)),""))),
IF(scriv!N467&lt;&gt;"", LEFT( scriv!N467, FIND(",",scriv!N467)-1) &amp; "=" &amp; $AH505 &amp; RIGHT( scriv!N467, LEN(scriv!N467) + 1 - FIND(",",scriv!N467)),
LEFT( Y$37, FIND(",",Y$37)-1) &amp; "=" &amp; $AH505 &amp; RIGHT( Y$37, LEN(Y$37) + 1 - FIND(",",Y$37))))</f>
        <v>fadeOff=,0.6</v>
      </c>
      <c r="Z505" s="81" t="str">
        <f>IF($E505="",
( IF(scriv!AF467&lt;&gt;"", LEFT( scriv!AF467, FIND(",",scriv!AF467)-1) &amp; "=" &amp; $AH505 &amp; RIGHT( scriv!AF467, LEN(scriv!AF467) + 1 - FIND(",",scriv!AF467)),
  IF($Z$36&lt;&gt;"",LEFT( Z$36, FIND(",",Z$36)-1) &amp; "=" &amp; $AH505 &amp; RIGHT( Z$36, LEN(Z$36) + 1 - FIND(",",Z$36)),""))),
IF(scriv!O467&lt;&gt;"", LEFT( scriv!O467, FIND(",",scriv!O467)-1) &amp; "=" &amp; $AH505 &amp; RIGHT( scriv!O467, LEN(scriv!O467) + 1 - FIND(",",scriv!O467)),
LEFT( Z$37, FIND(",",Z$37)-1) &amp; "=" &amp; $AH505 &amp; RIGHT( Z$37, LEN(Z$37) + 1 - FIND(",",Z$37))))</f>
        <v>drawOpen=,1.2</v>
      </c>
      <c r="AA505" s="81" t="str">
        <f>IF($E505="",
( IF(scriv!AG467&lt;&gt;"", LEFT( scriv!AG467, FIND(",",scriv!AG467)-1) &amp; "=" &amp; $AH505 &amp; RIGHT( scriv!AG467, LEN(scriv!AG467) + 1 - FIND(",",scriv!AG467)),
  IF($AA$36&lt;&gt;"",LEFT( AA$36, FIND(",",AA$36)-1) &amp; "=" &amp; $AH505 &amp; RIGHT( AA$36, LEN(AA$36) + 1 - FIND(",",AA$36)),""))),
IF(scriv!P467&lt;&gt;"", LEFT( scriv!P467, FIND(",",scriv!P467)-1) &amp; "=" &amp; $AH505 &amp; RIGHT( scriv!P467, LEN(scriv!P467) + 1 - FIND(",",scriv!P467)),
LEFT( AA$37, FIND(",",AA$37)-1) &amp; "=" &amp; $AH505 &amp; RIGHT( AA$37, LEN(AA$37) + 1 - FIND(",",AA$37))))</f>
        <v>drawClose=,1.2</v>
      </c>
      <c r="AB505" s="167" t="str">
        <f t="shared" si="351"/>
        <v>noTitle</v>
      </c>
      <c r="AC505" s="167"/>
      <c r="AD505" s="45"/>
      <c r="AE505" s="168"/>
      <c r="AF505" s="169">
        <f>IF(D505="",scriv!B467,"")</f>
        <v>0</v>
      </c>
      <c r="AG505" s="170" t="str">
        <f t="shared" si="358"/>
        <v/>
      </c>
      <c r="AH505" s="169" t="str">
        <f t="shared" si="359"/>
        <v/>
      </c>
      <c r="AI505" s="169" t="str">
        <f t="shared" si="360"/>
        <v/>
      </c>
      <c r="AJ505" s="86">
        <f>ROUNDDOWN( (LEN(scriv!B467)+1) / 2, 0 )</f>
        <v>0</v>
      </c>
      <c r="AK505" s="82">
        <f t="shared" si="361"/>
        <v>0</v>
      </c>
      <c r="AL505" s="82" t="str">
        <f t="shared" si="362"/>
        <v>-</v>
      </c>
      <c r="AM505" s="82" t="str">
        <f t="shared" si="363"/>
        <v>-</v>
      </c>
      <c r="AN505" s="82" t="str">
        <f t="shared" si="364"/>
        <v>-</v>
      </c>
      <c r="AO505" s="82" t="str">
        <f t="shared" si="365"/>
        <v>-</v>
      </c>
      <c r="AP505" s="82" t="str">
        <f t="shared" si="366"/>
        <v>-</v>
      </c>
      <c r="AQ505" s="82" t="str">
        <f t="shared" si="367"/>
        <v>-</v>
      </c>
      <c r="AR505" s="82" t="str">
        <f t="shared" si="368"/>
        <v>-</v>
      </c>
      <c r="AT505" s="82">
        <f t="shared" si="369"/>
        <v>10</v>
      </c>
      <c r="AU505" s="82" t="str">
        <f ca="1">IF(    MAX(OFFSET(AL505,0,0,MATCH("-",AL505:AL$638,0))) = 0,"",
IFERROR(MAX(OFFSET(AL505,0,0,MATCH("-",AL505:AL$638,0))),""))</f>
        <v/>
      </c>
      <c r="AV505" s="82" t="str">
        <f ca="1">IF(    MAX(OFFSET(AM505,0,0,MATCH("-",AM505:AM$638,0))) = 0,"",
IFERROR(MAX(OFFSET(AM505,0,0,MATCH("-",AM505:AM$638,0))),""))</f>
        <v/>
      </c>
      <c r="AW505" s="82" t="str">
        <f ca="1">IF(    MAX(OFFSET(AN505,0,0,MATCH("-",AN505:AN$638,0))) = 0,"",
IFERROR(MAX(OFFSET(AN505,0,0,MATCH("-",AN505:AN$638,0))),""))</f>
        <v/>
      </c>
      <c r="AX505" s="82" t="str">
        <f ca="1">IF(    MAX(OFFSET(AO505,0,0,MATCH("-",AO505:AO$638,0))) = 0,"",
IFERROR(MAX(OFFSET(AO505,0,0,MATCH("-",AO505:AO$638,0))),""))</f>
        <v/>
      </c>
      <c r="AY505" s="82" t="str">
        <f ca="1">IF(    MAX(OFFSET(AP505,0,0,MATCH("-",AP505:AP$638,0))) = 0,"",
IFERROR(MAX(OFFSET(AP505,0,0,MATCH("-",AP505:AP$638,0))),""))</f>
        <v/>
      </c>
      <c r="AZ505" s="82" t="str">
        <f ca="1">IF(    MAX(OFFSET(AQ505,0,0,MATCH("-",AQ505:AQ$638,0))) = 0,"",
IFERROR(MAX(OFFSET(AQ505,0,0,MATCH("-",AQ505:AQ$638,0))),""))</f>
        <v/>
      </c>
      <c r="BA505" s="82" t="str">
        <f ca="1">IF(    MAX(OFFSET(AR505,0,0,MATCH("-",AR505:AR$638,0))) = 0,"",
IFERROR(MAX(OFFSET(AR505,0,0,MATCH("-",AR505:AR$638,0))),""))</f>
        <v/>
      </c>
      <c r="BB505" s="112">
        <f t="shared" ca="1" si="370"/>
        <v>-198</v>
      </c>
      <c r="BC505" s="111" t="str">
        <f t="shared" ca="1" si="371"/>
        <v>Radius</v>
      </c>
      <c r="BD505" s="112">
        <f t="shared" ca="1" si="372"/>
        <v>0</v>
      </c>
      <c r="BE505" s="111">
        <f t="shared" ca="1" si="373"/>
        <v>200</v>
      </c>
      <c r="BF505" s="113" t="e">
        <f t="shared" ca="1" si="374"/>
        <v>#VALUE!</v>
      </c>
      <c r="BG505" s="113" t="e">
        <f t="shared" ca="1" si="375"/>
        <v>#VALUE!</v>
      </c>
      <c r="BH505" s="112">
        <f t="shared" ca="1" si="376"/>
        <v>2000</v>
      </c>
      <c r="BI505" s="112">
        <f t="shared" ca="1" si="377"/>
        <v>200</v>
      </c>
      <c r="BJ505" s="157"/>
      <c r="BK505" s="157"/>
      <c r="BL505" s="158" t="str">
        <f>scriv!AI467</f>
        <v/>
      </c>
      <c r="BM505" s="157"/>
      <c r="BN505" s="157" t="str">
        <f t="shared" si="378"/>
        <v>node</v>
      </c>
      <c r="BO505" s="157"/>
      <c r="BP505" s="159">
        <f t="shared" ca="1" si="379"/>
        <v>0</v>
      </c>
      <c r="BQ505" s="159">
        <f t="shared" ca="1" si="380"/>
        <v>0</v>
      </c>
      <c r="BR505" s="159">
        <f t="shared" si="381"/>
        <v>1</v>
      </c>
      <c r="BS505" s="159" t="str">
        <f t="shared" si="382"/>
        <v>symbol</v>
      </c>
      <c r="BT505" s="157" t="str">
        <f ca="1">IF(scriv!V467&lt;&gt;"",scriv!V467,
IF(E505="",IFERROR(VLOOKUP(BL505,$AH$40:$BT$638,39,FALSE),$BT$36),
$BT$37))</f>
        <v>NodeSquare</v>
      </c>
      <c r="BU505" s="166">
        <f t="shared" ca="1" si="383"/>
        <v>2000</v>
      </c>
      <c r="BV505" s="166">
        <f t="shared" ca="1" si="384"/>
        <v>200</v>
      </c>
      <c r="BW505" s="166">
        <f t="shared" ca="1" si="385"/>
        <v>0</v>
      </c>
      <c r="BX505" s="166">
        <f t="shared" ca="1" si="386"/>
        <v>0</v>
      </c>
      <c r="BY505" s="180" t="str">
        <f t="shared" si="387"/>
        <v/>
      </c>
      <c r="BZ505" s="180" t="str">
        <f t="shared" si="388"/>
        <v/>
      </c>
      <c r="CA505" s="81" t="str">
        <f>IF(scriv!E467&lt;&gt;"",scriv!E467,"")</f>
        <v/>
      </c>
      <c r="CB505" s="82">
        <f t="shared" si="353"/>
        <v>0</v>
      </c>
      <c r="CC505" s="82">
        <f t="shared" si="389"/>
        <v>0</v>
      </c>
      <c r="CD505" s="82" t="str">
        <f t="shared" si="390"/>
        <v>-</v>
      </c>
      <c r="CE505" s="82" t="str">
        <f t="shared" si="391"/>
        <v>-</v>
      </c>
      <c r="CF505" s="82" t="str">
        <f t="shared" si="392"/>
        <v>-</v>
      </c>
      <c r="CG505" s="82" t="str">
        <f t="shared" si="393"/>
        <v>-</v>
      </c>
      <c r="CH505" s="82" t="str">
        <f t="shared" si="394"/>
        <v>-</v>
      </c>
      <c r="CI505" s="82" t="str">
        <f t="shared" si="395"/>
        <v>-</v>
      </c>
      <c r="CJ505" s="82" t="str">
        <f t="shared" si="396"/>
        <v>-</v>
      </c>
      <c r="CK505" s="82" t="str">
        <f t="shared" si="397"/>
        <v>-</v>
      </c>
    </row>
    <row r="506" spans="1:89" s="82" customFormat="1" ht="18" customHeight="1">
      <c r="A506" s="81" t="str">
        <f>scriv!AH468</f>
        <v/>
      </c>
      <c r="B506" s="81" t="str">
        <f>IF(scriv!D468&lt;&gt;"",scriv!D468,"")</f>
        <v/>
      </c>
      <c r="C506" s="81" t="str">
        <f>IF( scriv!AL468&lt;&gt;"", IF(D506&lt;&gt;"","connection ","")&amp;scriv!AL468,IF(D506&lt;&gt;"","connection",""))</f>
        <v/>
      </c>
      <c r="D506" s="82" t="str">
        <f>scriv!AJ468</f>
        <v/>
      </c>
      <c r="E506" s="82" t="str">
        <f>scriv!AK468</f>
        <v/>
      </c>
      <c r="F506" s="156">
        <f>ROW()</f>
        <v>506</v>
      </c>
      <c r="I506" s="81" t="str">
        <f>IF(scriv!AA468&lt;&gt;"",scriv!AA468,J506)</f>
        <v/>
      </c>
      <c r="J506" s="81" t="str">
        <f>IF(scriv!AB468&lt;&gt;"",scriv!AB468,"")</f>
        <v/>
      </c>
      <c r="K506" s="82" t="str">
        <f t="shared" si="354"/>
        <v>none</v>
      </c>
      <c r="L506" s="82" t="str">
        <f t="shared" si="355"/>
        <v>+++&amp;speakTT=</v>
      </c>
      <c r="M506" s="82" t="str">
        <f t="shared" si="352"/>
        <v>OpenClose</v>
      </c>
      <c r="N506" s="82" t="str">
        <f t="shared" si="356"/>
        <v/>
      </c>
      <c r="O506" s="119" t="str">
        <f t="shared" si="357"/>
        <v/>
      </c>
      <c r="P506" s="81" t="str">
        <f>IF(scriv!I468&lt;&gt;"",scriv!I468,"")</f>
        <v/>
      </c>
      <c r="Q506" s="81" t="str">
        <f>IF(scriv!J468&lt;&gt;"",scriv!J468,"")</f>
        <v/>
      </c>
      <c r="R506" s="81">
        <f>IF(scriv!K468&lt;&gt;"",scriv!K468,
IF(I506&lt;&gt;"",1,$R$36))</f>
        <v>0</v>
      </c>
      <c r="S506" s="81" t="str">
        <f>IF(scriv!L468&lt;&gt;"",scriv!L468,
IF(scriv!AB468&lt;&gt;"",$S$36,"none"))</f>
        <v>none</v>
      </c>
      <c r="T506" s="81" t="str">
        <f>IF(scriv!Q468&lt;&gt;"",scriv!Q468,"")</f>
        <v/>
      </c>
      <c r="U506" s="81" t="str">
        <f>IF(scriv!R468&lt;&gt;"",scriv!R468,"")</f>
        <v/>
      </c>
      <c r="V506" s="81" t="str">
        <f>IF(scriv!S468&lt;&gt;"",scriv!S468,"")</f>
        <v/>
      </c>
      <c r="W506" s="81" t="str">
        <f>IF(scriv!T468&lt;&gt;"",scriv!T468,"")</f>
        <v/>
      </c>
      <c r="X506" s="81" t="str">
        <f>IF($E506="",
( IF(scriv!AD468&lt;&gt;"", LEFT( scriv!AD468, FIND(",",scriv!AD468)-1) &amp; "=" &amp; $AH506 &amp; RIGHT( scriv!AD468, LEN(scriv!AD468) + 1 - FIND(",",scriv!AD468)),
  IF($X$36&lt;&gt;"",LEFT( X$36, FIND(",",X$36)-1) &amp; "=" &amp; $AH506 &amp; RIGHT( X$36, LEN(X$36) + 1 - FIND(",",X$36)),""))),
IF(scriv!M468&lt;&gt;"", LEFT( scriv!M468, FIND(",",scriv!M468)-1) &amp; "=" &amp; $AH506 &amp; RIGHT( scriv!M468, LEN(scriv!M468) + 1 - FIND(",",scriv!M468)),
LEFT( X$37, FIND(",",X$37)-1) &amp; "=" &amp; $AH506 &amp; RIGHT( X$37, LEN(X$37) + 1 - FIND(",",X$37))))</f>
        <v>fadeOn=,0.6</v>
      </c>
      <c r="Y506" s="81" t="str">
        <f>IF($E506="",
( IF(scriv!AE468&lt;&gt;"", LEFT( scriv!AE468, FIND(",",scriv!AE468)-1) &amp; "=" &amp; $AH506 &amp; RIGHT( scriv!AE468, LEN(scriv!AE468) + 1 - FIND(",",scriv!AE468)),
  IF($Y$36&lt;&gt;"",LEFT( Y$36, FIND(",",Y$36)-1) &amp; "=" &amp; $AH506 &amp; RIGHT( Y$36, LEN(Y$36) + 1 - FIND(",",Y$36)),""))),
IF(scriv!N468&lt;&gt;"", LEFT( scriv!N468, FIND(",",scriv!N468)-1) &amp; "=" &amp; $AH506 &amp; RIGHT( scriv!N468, LEN(scriv!N468) + 1 - FIND(",",scriv!N468)),
LEFT( Y$37, FIND(",",Y$37)-1) &amp; "=" &amp; $AH506 &amp; RIGHT( Y$37, LEN(Y$37) + 1 - FIND(",",Y$37))))</f>
        <v>fadeOff=,0.6</v>
      </c>
      <c r="Z506" s="81" t="str">
        <f>IF($E506="",
( IF(scriv!AF468&lt;&gt;"", LEFT( scriv!AF468, FIND(",",scriv!AF468)-1) &amp; "=" &amp; $AH506 &amp; RIGHT( scriv!AF468, LEN(scriv!AF468) + 1 - FIND(",",scriv!AF468)),
  IF($Z$36&lt;&gt;"",LEFT( Z$36, FIND(",",Z$36)-1) &amp; "=" &amp; $AH506 &amp; RIGHT( Z$36, LEN(Z$36) + 1 - FIND(",",Z$36)),""))),
IF(scriv!O468&lt;&gt;"", LEFT( scriv!O468, FIND(",",scriv!O468)-1) &amp; "=" &amp; $AH506 &amp; RIGHT( scriv!O468, LEN(scriv!O468) + 1 - FIND(",",scriv!O468)),
LEFT( Z$37, FIND(",",Z$37)-1) &amp; "=" &amp; $AH506 &amp; RIGHT( Z$37, LEN(Z$37) + 1 - FIND(",",Z$37))))</f>
        <v>drawOpen=,1.2</v>
      </c>
      <c r="AA506" s="81" t="str">
        <f>IF($E506="",
( IF(scriv!AG468&lt;&gt;"", LEFT( scriv!AG468, FIND(",",scriv!AG468)-1) &amp; "=" &amp; $AH506 &amp; RIGHT( scriv!AG468, LEN(scriv!AG468) + 1 - FIND(",",scriv!AG468)),
  IF($AA$36&lt;&gt;"",LEFT( AA$36, FIND(",",AA$36)-1) &amp; "=" &amp; $AH506 &amp; RIGHT( AA$36, LEN(AA$36) + 1 - FIND(",",AA$36)),""))),
IF(scriv!P468&lt;&gt;"", LEFT( scriv!P468, FIND(",",scriv!P468)-1) &amp; "=" &amp; $AH506 &amp; RIGHT( scriv!P468, LEN(scriv!P468) + 1 - FIND(",",scriv!P468)),
LEFT( AA$37, FIND(",",AA$37)-1) &amp; "=" &amp; $AH506 &amp; RIGHT( AA$37, LEN(AA$37) + 1 - FIND(",",AA$37))))</f>
        <v>drawClose=,1.2</v>
      </c>
      <c r="AB506" s="167" t="str">
        <f t="shared" si="351"/>
        <v>noTitle</v>
      </c>
      <c r="AC506" s="167"/>
      <c r="AD506" s="45"/>
      <c r="AE506" s="168"/>
      <c r="AF506" s="169">
        <f>IF(D506="",scriv!B468,"")</f>
        <v>0</v>
      </c>
      <c r="AG506" s="170" t="str">
        <f t="shared" si="358"/>
        <v/>
      </c>
      <c r="AH506" s="169" t="str">
        <f t="shared" si="359"/>
        <v/>
      </c>
      <c r="AI506" s="169" t="str">
        <f t="shared" si="360"/>
        <v/>
      </c>
      <c r="AJ506" s="86">
        <f>ROUNDDOWN( (LEN(scriv!B468)+1) / 2, 0 )</f>
        <v>0</v>
      </c>
      <c r="AK506" s="82">
        <f t="shared" si="361"/>
        <v>0</v>
      </c>
      <c r="AL506" s="82" t="str">
        <f t="shared" si="362"/>
        <v>-</v>
      </c>
      <c r="AM506" s="82" t="str">
        <f t="shared" si="363"/>
        <v>-</v>
      </c>
      <c r="AN506" s="82" t="str">
        <f t="shared" si="364"/>
        <v>-</v>
      </c>
      <c r="AO506" s="82" t="str">
        <f t="shared" si="365"/>
        <v>-</v>
      </c>
      <c r="AP506" s="82" t="str">
        <f t="shared" si="366"/>
        <v>-</v>
      </c>
      <c r="AQ506" s="82" t="str">
        <f t="shared" si="367"/>
        <v>-</v>
      </c>
      <c r="AR506" s="82" t="str">
        <f t="shared" si="368"/>
        <v>-</v>
      </c>
      <c r="AT506" s="82">
        <f t="shared" si="369"/>
        <v>10</v>
      </c>
      <c r="AU506" s="82" t="str">
        <f ca="1">IF(    MAX(OFFSET(AL506,0,0,MATCH("-",AL506:AL$638,0))) = 0,"",
IFERROR(MAX(OFFSET(AL506,0,0,MATCH("-",AL506:AL$638,0))),""))</f>
        <v/>
      </c>
      <c r="AV506" s="82" t="str">
        <f ca="1">IF(    MAX(OFFSET(AM506,0,0,MATCH("-",AM506:AM$638,0))) = 0,"",
IFERROR(MAX(OFFSET(AM506,0,0,MATCH("-",AM506:AM$638,0))),""))</f>
        <v/>
      </c>
      <c r="AW506" s="82" t="str">
        <f ca="1">IF(    MAX(OFFSET(AN506,0,0,MATCH("-",AN506:AN$638,0))) = 0,"",
IFERROR(MAX(OFFSET(AN506,0,0,MATCH("-",AN506:AN$638,0))),""))</f>
        <v/>
      </c>
      <c r="AX506" s="82" t="str">
        <f ca="1">IF(    MAX(OFFSET(AO506,0,0,MATCH("-",AO506:AO$638,0))) = 0,"",
IFERROR(MAX(OFFSET(AO506,0,0,MATCH("-",AO506:AO$638,0))),""))</f>
        <v/>
      </c>
      <c r="AY506" s="82" t="str">
        <f ca="1">IF(    MAX(OFFSET(AP506,0,0,MATCH("-",AP506:AP$638,0))) = 0,"",
IFERROR(MAX(OFFSET(AP506,0,0,MATCH("-",AP506:AP$638,0))),""))</f>
        <v/>
      </c>
      <c r="AZ506" s="82" t="str">
        <f ca="1">IF(    MAX(OFFSET(AQ506,0,0,MATCH("-",AQ506:AQ$638,0))) = 0,"",
IFERROR(MAX(OFFSET(AQ506,0,0,MATCH("-",AQ506:AQ$638,0))),""))</f>
        <v/>
      </c>
      <c r="BA506" s="82" t="str">
        <f ca="1">IF(    MAX(OFFSET(AR506,0,0,MATCH("-",AR506:AR$638,0))) = 0,"",
IFERROR(MAX(OFFSET(AR506,0,0,MATCH("-",AR506:AR$638,0))),""))</f>
        <v/>
      </c>
      <c r="BB506" s="112">
        <f t="shared" ca="1" si="370"/>
        <v>-198</v>
      </c>
      <c r="BC506" s="111" t="str">
        <f t="shared" ca="1" si="371"/>
        <v>Radius</v>
      </c>
      <c r="BD506" s="112">
        <f t="shared" ca="1" si="372"/>
        <v>0</v>
      </c>
      <c r="BE506" s="111">
        <f t="shared" ca="1" si="373"/>
        <v>200</v>
      </c>
      <c r="BF506" s="113" t="e">
        <f t="shared" ca="1" si="374"/>
        <v>#VALUE!</v>
      </c>
      <c r="BG506" s="113" t="e">
        <f t="shared" ca="1" si="375"/>
        <v>#VALUE!</v>
      </c>
      <c r="BH506" s="112">
        <f t="shared" ca="1" si="376"/>
        <v>2000</v>
      </c>
      <c r="BI506" s="112">
        <f t="shared" ca="1" si="377"/>
        <v>200</v>
      </c>
      <c r="BJ506" s="157"/>
      <c r="BK506" s="157"/>
      <c r="BL506" s="158" t="str">
        <f>scriv!AI468</f>
        <v/>
      </c>
      <c r="BM506" s="157"/>
      <c r="BN506" s="157" t="str">
        <f t="shared" si="378"/>
        <v>node</v>
      </c>
      <c r="BO506" s="157"/>
      <c r="BP506" s="159">
        <f t="shared" ca="1" si="379"/>
        <v>0</v>
      </c>
      <c r="BQ506" s="159">
        <f t="shared" ca="1" si="380"/>
        <v>0</v>
      </c>
      <c r="BR506" s="159">
        <f t="shared" si="381"/>
        <v>1</v>
      </c>
      <c r="BS506" s="159" t="str">
        <f t="shared" si="382"/>
        <v>symbol</v>
      </c>
      <c r="BT506" s="157" t="str">
        <f ca="1">IF(scriv!V468&lt;&gt;"",scriv!V468,
IF(E506="",IFERROR(VLOOKUP(BL506,$AH$40:$BT$638,39,FALSE),$BT$36),
$BT$37))</f>
        <v>NodeSquare</v>
      </c>
      <c r="BU506" s="166">
        <f t="shared" ca="1" si="383"/>
        <v>2000</v>
      </c>
      <c r="BV506" s="166">
        <f t="shared" ca="1" si="384"/>
        <v>200</v>
      </c>
      <c r="BW506" s="166">
        <f t="shared" ca="1" si="385"/>
        <v>0</v>
      </c>
      <c r="BX506" s="166">
        <f t="shared" ca="1" si="386"/>
        <v>0</v>
      </c>
      <c r="BY506" s="180" t="str">
        <f t="shared" si="387"/>
        <v/>
      </c>
      <c r="BZ506" s="180" t="str">
        <f t="shared" si="388"/>
        <v/>
      </c>
      <c r="CA506" s="81" t="str">
        <f>IF(scriv!E468&lt;&gt;"",scriv!E468,"")</f>
        <v/>
      </c>
      <c r="CB506" s="82">
        <f t="shared" si="353"/>
        <v>0</v>
      </c>
      <c r="CC506" s="82">
        <f t="shared" si="389"/>
        <v>0</v>
      </c>
      <c r="CD506" s="82" t="str">
        <f t="shared" si="390"/>
        <v>-</v>
      </c>
      <c r="CE506" s="82" t="str">
        <f t="shared" si="391"/>
        <v>-</v>
      </c>
      <c r="CF506" s="82" t="str">
        <f t="shared" si="392"/>
        <v>-</v>
      </c>
      <c r="CG506" s="82" t="str">
        <f t="shared" si="393"/>
        <v>-</v>
      </c>
      <c r="CH506" s="82" t="str">
        <f t="shared" si="394"/>
        <v>-</v>
      </c>
      <c r="CI506" s="82" t="str">
        <f t="shared" si="395"/>
        <v>-</v>
      </c>
      <c r="CJ506" s="82" t="str">
        <f t="shared" si="396"/>
        <v>-</v>
      </c>
      <c r="CK506" s="82" t="str">
        <f t="shared" si="397"/>
        <v>-</v>
      </c>
    </row>
    <row r="507" spans="1:89" s="82" customFormat="1" ht="18" customHeight="1">
      <c r="A507" s="81" t="str">
        <f>scriv!AH469</f>
        <v/>
      </c>
      <c r="B507" s="81" t="str">
        <f>IF(scriv!D469&lt;&gt;"",scriv!D469,"")</f>
        <v/>
      </c>
      <c r="C507" s="81" t="str">
        <f>IF( scriv!AL469&lt;&gt;"", IF(D507&lt;&gt;"","connection ","")&amp;scriv!AL469,IF(D507&lt;&gt;"","connection",""))</f>
        <v/>
      </c>
      <c r="D507" s="82" t="str">
        <f>scriv!AJ469</f>
        <v/>
      </c>
      <c r="E507" s="82" t="str">
        <f>scriv!AK469</f>
        <v/>
      </c>
      <c r="F507" s="156">
        <f>ROW()</f>
        <v>507</v>
      </c>
      <c r="I507" s="81" t="str">
        <f>IF(scriv!AA469&lt;&gt;"",scriv!AA469,J507)</f>
        <v/>
      </c>
      <c r="J507" s="81" t="str">
        <f>IF(scriv!AB469&lt;&gt;"",scriv!AB469,"")</f>
        <v/>
      </c>
      <c r="K507" s="82" t="str">
        <f t="shared" si="354"/>
        <v>none</v>
      </c>
      <c r="L507" s="82" t="str">
        <f t="shared" si="355"/>
        <v>+++&amp;speakTT=</v>
      </c>
      <c r="M507" s="82" t="str">
        <f t="shared" si="352"/>
        <v>OpenClose</v>
      </c>
      <c r="N507" s="82" t="str">
        <f t="shared" si="356"/>
        <v/>
      </c>
      <c r="O507" s="119" t="str">
        <f t="shared" si="357"/>
        <v/>
      </c>
      <c r="P507" s="81" t="str">
        <f>IF(scriv!I469&lt;&gt;"",scriv!I469,"")</f>
        <v/>
      </c>
      <c r="Q507" s="81" t="str">
        <f>IF(scriv!J469&lt;&gt;"",scriv!J469,"")</f>
        <v/>
      </c>
      <c r="R507" s="81">
        <f>IF(scriv!K469&lt;&gt;"",scriv!K469,
IF(I507&lt;&gt;"",1,$R$36))</f>
        <v>0</v>
      </c>
      <c r="S507" s="81" t="str">
        <f>IF(scriv!L469&lt;&gt;"",scriv!L469,
IF(scriv!AB469&lt;&gt;"",$S$36,"none"))</f>
        <v>none</v>
      </c>
      <c r="T507" s="81" t="str">
        <f>IF(scriv!Q469&lt;&gt;"",scriv!Q469,"")</f>
        <v/>
      </c>
      <c r="U507" s="81" t="str">
        <f>IF(scriv!R469&lt;&gt;"",scriv!R469,"")</f>
        <v/>
      </c>
      <c r="V507" s="81" t="str">
        <f>IF(scriv!S469&lt;&gt;"",scriv!S469,"")</f>
        <v/>
      </c>
      <c r="W507" s="81" t="str">
        <f>IF(scriv!T469&lt;&gt;"",scriv!T469,"")</f>
        <v/>
      </c>
      <c r="X507" s="81" t="str">
        <f>IF($E507="",
( IF(scriv!AD469&lt;&gt;"", LEFT( scriv!AD469, FIND(",",scriv!AD469)-1) &amp; "=" &amp; $AH507 &amp; RIGHT( scriv!AD469, LEN(scriv!AD469) + 1 - FIND(",",scriv!AD469)),
  IF($X$36&lt;&gt;"",LEFT( X$36, FIND(",",X$36)-1) &amp; "=" &amp; $AH507 &amp; RIGHT( X$36, LEN(X$36) + 1 - FIND(",",X$36)),""))),
IF(scriv!M469&lt;&gt;"", LEFT( scriv!M469, FIND(",",scriv!M469)-1) &amp; "=" &amp; $AH507 &amp; RIGHT( scriv!M469, LEN(scriv!M469) + 1 - FIND(",",scriv!M469)),
LEFT( X$37, FIND(",",X$37)-1) &amp; "=" &amp; $AH507 &amp; RIGHT( X$37, LEN(X$37) + 1 - FIND(",",X$37))))</f>
        <v>fadeOn=,0.6</v>
      </c>
      <c r="Y507" s="81" t="str">
        <f>IF($E507="",
( IF(scriv!AE469&lt;&gt;"", LEFT( scriv!AE469, FIND(",",scriv!AE469)-1) &amp; "=" &amp; $AH507 &amp; RIGHT( scriv!AE469, LEN(scriv!AE469) + 1 - FIND(",",scriv!AE469)),
  IF($Y$36&lt;&gt;"",LEFT( Y$36, FIND(",",Y$36)-1) &amp; "=" &amp; $AH507 &amp; RIGHT( Y$36, LEN(Y$36) + 1 - FIND(",",Y$36)),""))),
IF(scriv!N469&lt;&gt;"", LEFT( scriv!N469, FIND(",",scriv!N469)-1) &amp; "=" &amp; $AH507 &amp; RIGHT( scriv!N469, LEN(scriv!N469) + 1 - FIND(",",scriv!N469)),
LEFT( Y$37, FIND(",",Y$37)-1) &amp; "=" &amp; $AH507 &amp; RIGHT( Y$37, LEN(Y$37) + 1 - FIND(",",Y$37))))</f>
        <v>fadeOff=,0.6</v>
      </c>
      <c r="Z507" s="81" t="str">
        <f>IF($E507="",
( IF(scriv!AF469&lt;&gt;"", LEFT( scriv!AF469, FIND(",",scriv!AF469)-1) &amp; "=" &amp; $AH507 &amp; RIGHT( scriv!AF469, LEN(scriv!AF469) + 1 - FIND(",",scriv!AF469)),
  IF($Z$36&lt;&gt;"",LEFT( Z$36, FIND(",",Z$36)-1) &amp; "=" &amp; $AH507 &amp; RIGHT( Z$36, LEN(Z$36) + 1 - FIND(",",Z$36)),""))),
IF(scriv!O469&lt;&gt;"", LEFT( scriv!O469, FIND(",",scriv!O469)-1) &amp; "=" &amp; $AH507 &amp; RIGHT( scriv!O469, LEN(scriv!O469) + 1 - FIND(",",scriv!O469)),
LEFT( Z$37, FIND(",",Z$37)-1) &amp; "=" &amp; $AH507 &amp; RIGHT( Z$37, LEN(Z$37) + 1 - FIND(",",Z$37))))</f>
        <v>drawOpen=,1.2</v>
      </c>
      <c r="AA507" s="81" t="str">
        <f>IF($E507="",
( IF(scriv!AG469&lt;&gt;"", LEFT( scriv!AG469, FIND(",",scriv!AG469)-1) &amp; "=" &amp; $AH507 &amp; RIGHT( scriv!AG469, LEN(scriv!AG469) + 1 - FIND(",",scriv!AG469)),
  IF($AA$36&lt;&gt;"",LEFT( AA$36, FIND(",",AA$36)-1) &amp; "=" &amp; $AH507 &amp; RIGHT( AA$36, LEN(AA$36) + 1 - FIND(",",AA$36)),""))),
IF(scriv!P469&lt;&gt;"", LEFT( scriv!P469, FIND(",",scriv!P469)-1) &amp; "=" &amp; $AH507 &amp; RIGHT( scriv!P469, LEN(scriv!P469) + 1 - FIND(",",scriv!P469)),
LEFT( AA$37, FIND(",",AA$37)-1) &amp; "=" &amp; $AH507 &amp; RIGHT( AA$37, LEN(AA$37) + 1 - FIND(",",AA$37))))</f>
        <v>drawClose=,1.2</v>
      </c>
      <c r="AB507" s="167" t="str">
        <f t="shared" si="351"/>
        <v>noTitle</v>
      </c>
      <c r="AC507" s="167"/>
      <c r="AD507" s="45"/>
      <c r="AE507" s="168"/>
      <c r="AF507" s="169">
        <f>IF(D507="",scriv!B469,"")</f>
        <v>0</v>
      </c>
      <c r="AG507" s="170" t="str">
        <f t="shared" si="358"/>
        <v/>
      </c>
      <c r="AH507" s="169" t="str">
        <f t="shared" si="359"/>
        <v/>
      </c>
      <c r="AI507" s="169" t="str">
        <f t="shared" si="360"/>
        <v/>
      </c>
      <c r="AJ507" s="86">
        <f>ROUNDDOWN( (LEN(scriv!B469)+1) / 2, 0 )</f>
        <v>0</v>
      </c>
      <c r="AK507" s="82">
        <f t="shared" si="361"/>
        <v>0</v>
      </c>
      <c r="AL507" s="82" t="str">
        <f t="shared" si="362"/>
        <v>-</v>
      </c>
      <c r="AM507" s="82" t="str">
        <f t="shared" si="363"/>
        <v>-</v>
      </c>
      <c r="AN507" s="82" t="str">
        <f t="shared" si="364"/>
        <v>-</v>
      </c>
      <c r="AO507" s="82" t="str">
        <f t="shared" si="365"/>
        <v>-</v>
      </c>
      <c r="AP507" s="82" t="str">
        <f t="shared" si="366"/>
        <v>-</v>
      </c>
      <c r="AQ507" s="82" t="str">
        <f t="shared" si="367"/>
        <v>-</v>
      </c>
      <c r="AR507" s="82" t="str">
        <f t="shared" si="368"/>
        <v>-</v>
      </c>
      <c r="AT507" s="82">
        <f t="shared" si="369"/>
        <v>10</v>
      </c>
      <c r="AU507" s="82" t="str">
        <f ca="1">IF(    MAX(OFFSET(AL507,0,0,MATCH("-",AL507:AL$638,0))) = 0,"",
IFERROR(MAX(OFFSET(AL507,0,0,MATCH("-",AL507:AL$638,0))),""))</f>
        <v/>
      </c>
      <c r="AV507" s="82" t="str">
        <f ca="1">IF(    MAX(OFFSET(AM507,0,0,MATCH("-",AM507:AM$638,0))) = 0,"",
IFERROR(MAX(OFFSET(AM507,0,0,MATCH("-",AM507:AM$638,0))),""))</f>
        <v/>
      </c>
      <c r="AW507" s="82" t="str">
        <f ca="1">IF(    MAX(OFFSET(AN507,0,0,MATCH("-",AN507:AN$638,0))) = 0,"",
IFERROR(MAX(OFFSET(AN507,0,0,MATCH("-",AN507:AN$638,0))),""))</f>
        <v/>
      </c>
      <c r="AX507" s="82" t="str">
        <f ca="1">IF(    MAX(OFFSET(AO507,0,0,MATCH("-",AO507:AO$638,0))) = 0,"",
IFERROR(MAX(OFFSET(AO507,0,0,MATCH("-",AO507:AO$638,0))),""))</f>
        <v/>
      </c>
      <c r="AY507" s="82" t="str">
        <f ca="1">IF(    MAX(OFFSET(AP507,0,0,MATCH("-",AP507:AP$638,0))) = 0,"",
IFERROR(MAX(OFFSET(AP507,0,0,MATCH("-",AP507:AP$638,0))),""))</f>
        <v/>
      </c>
      <c r="AZ507" s="82" t="str">
        <f ca="1">IF(    MAX(OFFSET(AQ507,0,0,MATCH("-",AQ507:AQ$638,0))) = 0,"",
IFERROR(MAX(OFFSET(AQ507,0,0,MATCH("-",AQ507:AQ$638,0))),""))</f>
        <v/>
      </c>
      <c r="BA507" s="82" t="str">
        <f ca="1">IF(    MAX(OFFSET(AR507,0,0,MATCH("-",AR507:AR$638,0))) = 0,"",
IFERROR(MAX(OFFSET(AR507,0,0,MATCH("-",AR507:AR$638,0))),""))</f>
        <v/>
      </c>
      <c r="BB507" s="112">
        <f t="shared" ca="1" si="370"/>
        <v>-198</v>
      </c>
      <c r="BC507" s="111" t="str">
        <f t="shared" ca="1" si="371"/>
        <v>Radius</v>
      </c>
      <c r="BD507" s="112">
        <f t="shared" ca="1" si="372"/>
        <v>0</v>
      </c>
      <c r="BE507" s="111">
        <f t="shared" ca="1" si="373"/>
        <v>200</v>
      </c>
      <c r="BF507" s="113" t="e">
        <f t="shared" ca="1" si="374"/>
        <v>#VALUE!</v>
      </c>
      <c r="BG507" s="113" t="e">
        <f t="shared" ca="1" si="375"/>
        <v>#VALUE!</v>
      </c>
      <c r="BH507" s="112">
        <f t="shared" ca="1" si="376"/>
        <v>2000</v>
      </c>
      <c r="BI507" s="112">
        <f t="shared" ca="1" si="377"/>
        <v>200</v>
      </c>
      <c r="BJ507" s="157"/>
      <c r="BK507" s="157"/>
      <c r="BL507" s="158" t="str">
        <f>scriv!AI469</f>
        <v/>
      </c>
      <c r="BM507" s="157"/>
      <c r="BN507" s="157" t="str">
        <f t="shared" si="378"/>
        <v>node</v>
      </c>
      <c r="BO507" s="157"/>
      <c r="BP507" s="159">
        <f t="shared" ca="1" si="379"/>
        <v>0</v>
      </c>
      <c r="BQ507" s="159">
        <f t="shared" ca="1" si="380"/>
        <v>0</v>
      </c>
      <c r="BR507" s="159">
        <f t="shared" si="381"/>
        <v>1</v>
      </c>
      <c r="BS507" s="159" t="str">
        <f t="shared" si="382"/>
        <v>symbol</v>
      </c>
      <c r="BT507" s="157" t="str">
        <f ca="1">IF(scriv!V469&lt;&gt;"",scriv!V469,
IF(E507="",IFERROR(VLOOKUP(BL507,$AH$40:$BT$638,39,FALSE),$BT$36),
$BT$37))</f>
        <v>NodeSquare</v>
      </c>
      <c r="BU507" s="166">
        <f t="shared" ca="1" si="383"/>
        <v>2000</v>
      </c>
      <c r="BV507" s="166">
        <f t="shared" ca="1" si="384"/>
        <v>200</v>
      </c>
      <c r="BW507" s="166">
        <f t="shared" ca="1" si="385"/>
        <v>0</v>
      </c>
      <c r="BX507" s="166">
        <f t="shared" ca="1" si="386"/>
        <v>0</v>
      </c>
      <c r="BY507" s="180" t="str">
        <f t="shared" si="387"/>
        <v/>
      </c>
      <c r="BZ507" s="180" t="str">
        <f t="shared" si="388"/>
        <v/>
      </c>
      <c r="CA507" s="81" t="str">
        <f>IF(scriv!E469&lt;&gt;"",scriv!E469,"")</f>
        <v/>
      </c>
      <c r="CB507" s="82">
        <f t="shared" si="353"/>
        <v>0</v>
      </c>
      <c r="CC507" s="82">
        <f t="shared" si="389"/>
        <v>0</v>
      </c>
      <c r="CD507" s="82" t="str">
        <f t="shared" si="390"/>
        <v>-</v>
      </c>
      <c r="CE507" s="82" t="str">
        <f t="shared" si="391"/>
        <v>-</v>
      </c>
      <c r="CF507" s="82" t="str">
        <f t="shared" si="392"/>
        <v>-</v>
      </c>
      <c r="CG507" s="82" t="str">
        <f t="shared" si="393"/>
        <v>-</v>
      </c>
      <c r="CH507" s="82" t="str">
        <f t="shared" si="394"/>
        <v>-</v>
      </c>
      <c r="CI507" s="82" t="str">
        <f t="shared" si="395"/>
        <v>-</v>
      </c>
      <c r="CJ507" s="82" t="str">
        <f t="shared" si="396"/>
        <v>-</v>
      </c>
      <c r="CK507" s="82" t="str">
        <f t="shared" si="397"/>
        <v>-</v>
      </c>
    </row>
    <row r="508" spans="1:89" s="82" customFormat="1" ht="18" customHeight="1">
      <c r="A508" s="81" t="str">
        <f>scriv!AH470</f>
        <v/>
      </c>
      <c r="B508" s="81" t="str">
        <f>IF(scriv!D470&lt;&gt;"",scriv!D470,"")</f>
        <v/>
      </c>
      <c r="C508" s="81" t="str">
        <f>IF( scriv!AL470&lt;&gt;"", IF(D508&lt;&gt;"","connection ","")&amp;scriv!AL470,IF(D508&lt;&gt;"","connection",""))</f>
        <v/>
      </c>
      <c r="D508" s="82" t="str">
        <f>scriv!AJ470</f>
        <v/>
      </c>
      <c r="E508" s="82" t="str">
        <f>scriv!AK470</f>
        <v/>
      </c>
      <c r="F508" s="156">
        <f>ROW()</f>
        <v>508</v>
      </c>
      <c r="I508" s="81" t="str">
        <f>IF(scriv!AA470&lt;&gt;"",scriv!AA470,J508)</f>
        <v/>
      </c>
      <c r="J508" s="81" t="str">
        <f>IF(scriv!AB470&lt;&gt;"",scriv!AB470,"")</f>
        <v/>
      </c>
      <c r="K508" s="82" t="str">
        <f t="shared" si="354"/>
        <v>none</v>
      </c>
      <c r="L508" s="82" t="str">
        <f t="shared" si="355"/>
        <v>+++&amp;speakTT=</v>
      </c>
      <c r="M508" s="82" t="str">
        <f t="shared" si="352"/>
        <v>OpenClose</v>
      </c>
      <c r="N508" s="82" t="str">
        <f t="shared" si="356"/>
        <v/>
      </c>
      <c r="O508" s="119" t="str">
        <f t="shared" si="357"/>
        <v/>
      </c>
      <c r="P508" s="81" t="str">
        <f>IF(scriv!I470&lt;&gt;"",scriv!I470,"")</f>
        <v/>
      </c>
      <c r="Q508" s="81" t="str">
        <f>IF(scriv!J470&lt;&gt;"",scriv!J470,"")</f>
        <v/>
      </c>
      <c r="R508" s="81">
        <f>IF(scriv!K470&lt;&gt;"",scriv!K470,
IF(I508&lt;&gt;"",1,$R$36))</f>
        <v>0</v>
      </c>
      <c r="S508" s="81" t="str">
        <f>IF(scriv!L470&lt;&gt;"",scriv!L470,
IF(scriv!AB470&lt;&gt;"",$S$36,"none"))</f>
        <v>none</v>
      </c>
      <c r="T508" s="81" t="str">
        <f>IF(scriv!Q470&lt;&gt;"",scriv!Q470,"")</f>
        <v/>
      </c>
      <c r="U508" s="81" t="str">
        <f>IF(scriv!R470&lt;&gt;"",scriv!R470,"")</f>
        <v/>
      </c>
      <c r="V508" s="81" t="str">
        <f>IF(scriv!S470&lt;&gt;"",scriv!S470,"")</f>
        <v/>
      </c>
      <c r="W508" s="81" t="str">
        <f>IF(scriv!T470&lt;&gt;"",scriv!T470,"")</f>
        <v/>
      </c>
      <c r="X508" s="81" t="str">
        <f>IF($E508="",
( IF(scriv!AD470&lt;&gt;"", LEFT( scriv!AD470, FIND(",",scriv!AD470)-1) &amp; "=" &amp; $AH508 &amp; RIGHT( scriv!AD470, LEN(scriv!AD470) + 1 - FIND(",",scriv!AD470)),
  IF($X$36&lt;&gt;"",LEFT( X$36, FIND(",",X$36)-1) &amp; "=" &amp; $AH508 &amp; RIGHT( X$36, LEN(X$36) + 1 - FIND(",",X$36)),""))),
IF(scriv!M470&lt;&gt;"", LEFT( scriv!M470, FIND(",",scriv!M470)-1) &amp; "=" &amp; $AH508 &amp; RIGHT( scriv!M470, LEN(scriv!M470) + 1 - FIND(",",scriv!M470)),
LEFT( X$37, FIND(",",X$37)-1) &amp; "=" &amp; $AH508 &amp; RIGHT( X$37, LEN(X$37) + 1 - FIND(",",X$37))))</f>
        <v>fadeOn=,0.6</v>
      </c>
      <c r="Y508" s="81" t="str">
        <f>IF($E508="",
( IF(scriv!AE470&lt;&gt;"", LEFT( scriv!AE470, FIND(",",scriv!AE470)-1) &amp; "=" &amp; $AH508 &amp; RIGHT( scriv!AE470, LEN(scriv!AE470) + 1 - FIND(",",scriv!AE470)),
  IF($Y$36&lt;&gt;"",LEFT( Y$36, FIND(",",Y$36)-1) &amp; "=" &amp; $AH508 &amp; RIGHT( Y$36, LEN(Y$36) + 1 - FIND(",",Y$36)),""))),
IF(scriv!N470&lt;&gt;"", LEFT( scriv!N470, FIND(",",scriv!N470)-1) &amp; "=" &amp; $AH508 &amp; RIGHT( scriv!N470, LEN(scriv!N470) + 1 - FIND(",",scriv!N470)),
LEFT( Y$37, FIND(",",Y$37)-1) &amp; "=" &amp; $AH508 &amp; RIGHT( Y$37, LEN(Y$37) + 1 - FIND(",",Y$37))))</f>
        <v>fadeOff=,0.6</v>
      </c>
      <c r="Z508" s="81" t="str">
        <f>IF($E508="",
( IF(scriv!AF470&lt;&gt;"", LEFT( scriv!AF470, FIND(",",scriv!AF470)-1) &amp; "=" &amp; $AH508 &amp; RIGHT( scriv!AF470, LEN(scriv!AF470) + 1 - FIND(",",scriv!AF470)),
  IF($Z$36&lt;&gt;"",LEFT( Z$36, FIND(",",Z$36)-1) &amp; "=" &amp; $AH508 &amp; RIGHT( Z$36, LEN(Z$36) + 1 - FIND(",",Z$36)),""))),
IF(scriv!O470&lt;&gt;"", LEFT( scriv!O470, FIND(",",scriv!O470)-1) &amp; "=" &amp; $AH508 &amp; RIGHT( scriv!O470, LEN(scriv!O470) + 1 - FIND(",",scriv!O470)),
LEFT( Z$37, FIND(",",Z$37)-1) &amp; "=" &amp; $AH508 &amp; RIGHT( Z$37, LEN(Z$37) + 1 - FIND(",",Z$37))))</f>
        <v>drawOpen=,1.2</v>
      </c>
      <c r="AA508" s="81" t="str">
        <f>IF($E508="",
( IF(scriv!AG470&lt;&gt;"", LEFT( scriv!AG470, FIND(",",scriv!AG470)-1) &amp; "=" &amp; $AH508 &amp; RIGHT( scriv!AG470, LEN(scriv!AG470) + 1 - FIND(",",scriv!AG470)),
  IF($AA$36&lt;&gt;"",LEFT( AA$36, FIND(",",AA$36)-1) &amp; "=" &amp; $AH508 &amp; RIGHT( AA$36, LEN(AA$36) + 1 - FIND(",",AA$36)),""))),
IF(scriv!P470&lt;&gt;"", LEFT( scriv!P470, FIND(",",scriv!P470)-1) &amp; "=" &amp; $AH508 &amp; RIGHT( scriv!P470, LEN(scriv!P470) + 1 - FIND(",",scriv!P470)),
LEFT( AA$37, FIND(",",AA$37)-1) &amp; "=" &amp; $AH508 &amp; RIGHT( AA$37, LEN(AA$37) + 1 - FIND(",",AA$37))))</f>
        <v>drawClose=,1.2</v>
      </c>
      <c r="AB508" s="167" t="str">
        <f t="shared" si="351"/>
        <v>noTitle</v>
      </c>
      <c r="AC508" s="167"/>
      <c r="AD508" s="45"/>
      <c r="AE508" s="168"/>
      <c r="AF508" s="169">
        <f>IF(D508="",scriv!B470,"")</f>
        <v>0</v>
      </c>
      <c r="AG508" s="170" t="str">
        <f t="shared" si="358"/>
        <v/>
      </c>
      <c r="AH508" s="169" t="str">
        <f t="shared" si="359"/>
        <v/>
      </c>
      <c r="AI508" s="169" t="str">
        <f t="shared" si="360"/>
        <v/>
      </c>
      <c r="AJ508" s="86">
        <f>ROUNDDOWN( (LEN(scriv!B470)+1) / 2, 0 )</f>
        <v>0</v>
      </c>
      <c r="AK508" s="82">
        <f t="shared" si="361"/>
        <v>0</v>
      </c>
      <c r="AL508" s="82" t="str">
        <f t="shared" si="362"/>
        <v>-</v>
      </c>
      <c r="AM508" s="82" t="str">
        <f t="shared" si="363"/>
        <v>-</v>
      </c>
      <c r="AN508" s="82" t="str">
        <f t="shared" si="364"/>
        <v>-</v>
      </c>
      <c r="AO508" s="82" t="str">
        <f t="shared" si="365"/>
        <v>-</v>
      </c>
      <c r="AP508" s="82" t="str">
        <f t="shared" si="366"/>
        <v>-</v>
      </c>
      <c r="AQ508" s="82" t="str">
        <f t="shared" si="367"/>
        <v>-</v>
      </c>
      <c r="AR508" s="82" t="str">
        <f t="shared" si="368"/>
        <v>-</v>
      </c>
      <c r="AT508" s="82">
        <f t="shared" si="369"/>
        <v>10</v>
      </c>
      <c r="AU508" s="82" t="str">
        <f ca="1">IF(    MAX(OFFSET(AL508,0,0,MATCH("-",AL508:AL$638,0))) = 0,"",
IFERROR(MAX(OFFSET(AL508,0,0,MATCH("-",AL508:AL$638,0))),""))</f>
        <v/>
      </c>
      <c r="AV508" s="82" t="str">
        <f ca="1">IF(    MAX(OFFSET(AM508,0,0,MATCH("-",AM508:AM$638,0))) = 0,"",
IFERROR(MAX(OFFSET(AM508,0,0,MATCH("-",AM508:AM$638,0))),""))</f>
        <v/>
      </c>
      <c r="AW508" s="82" t="str">
        <f ca="1">IF(    MAX(OFFSET(AN508,0,0,MATCH("-",AN508:AN$638,0))) = 0,"",
IFERROR(MAX(OFFSET(AN508,0,0,MATCH("-",AN508:AN$638,0))),""))</f>
        <v/>
      </c>
      <c r="AX508" s="82" t="str">
        <f ca="1">IF(    MAX(OFFSET(AO508,0,0,MATCH("-",AO508:AO$638,0))) = 0,"",
IFERROR(MAX(OFFSET(AO508,0,0,MATCH("-",AO508:AO$638,0))),""))</f>
        <v/>
      </c>
      <c r="AY508" s="82" t="str">
        <f ca="1">IF(    MAX(OFFSET(AP508,0,0,MATCH("-",AP508:AP$638,0))) = 0,"",
IFERROR(MAX(OFFSET(AP508,0,0,MATCH("-",AP508:AP$638,0))),""))</f>
        <v/>
      </c>
      <c r="AZ508" s="82" t="str">
        <f ca="1">IF(    MAX(OFFSET(AQ508,0,0,MATCH("-",AQ508:AQ$638,0))) = 0,"",
IFERROR(MAX(OFFSET(AQ508,0,0,MATCH("-",AQ508:AQ$638,0))),""))</f>
        <v/>
      </c>
      <c r="BA508" s="82" t="str">
        <f ca="1">IF(    MAX(OFFSET(AR508,0,0,MATCH("-",AR508:AR$638,0))) = 0,"",
IFERROR(MAX(OFFSET(AR508,0,0,MATCH("-",AR508:AR$638,0))),""))</f>
        <v/>
      </c>
      <c r="BB508" s="112">
        <f t="shared" ca="1" si="370"/>
        <v>-198</v>
      </c>
      <c r="BC508" s="111" t="str">
        <f t="shared" ca="1" si="371"/>
        <v>Radius</v>
      </c>
      <c r="BD508" s="112">
        <f t="shared" ca="1" si="372"/>
        <v>0</v>
      </c>
      <c r="BE508" s="111">
        <f t="shared" ca="1" si="373"/>
        <v>200</v>
      </c>
      <c r="BF508" s="113" t="e">
        <f t="shared" ca="1" si="374"/>
        <v>#VALUE!</v>
      </c>
      <c r="BG508" s="113" t="e">
        <f t="shared" ca="1" si="375"/>
        <v>#VALUE!</v>
      </c>
      <c r="BH508" s="112">
        <f t="shared" ca="1" si="376"/>
        <v>2000</v>
      </c>
      <c r="BI508" s="112">
        <f t="shared" ca="1" si="377"/>
        <v>200</v>
      </c>
      <c r="BJ508" s="157"/>
      <c r="BK508" s="157"/>
      <c r="BL508" s="158" t="str">
        <f>scriv!AI470</f>
        <v/>
      </c>
      <c r="BM508" s="157"/>
      <c r="BN508" s="157" t="str">
        <f t="shared" si="378"/>
        <v>node</v>
      </c>
      <c r="BO508" s="157"/>
      <c r="BP508" s="159">
        <f t="shared" ca="1" si="379"/>
        <v>0</v>
      </c>
      <c r="BQ508" s="159">
        <f t="shared" ca="1" si="380"/>
        <v>0</v>
      </c>
      <c r="BR508" s="159">
        <f t="shared" si="381"/>
        <v>1</v>
      </c>
      <c r="BS508" s="159" t="str">
        <f t="shared" si="382"/>
        <v>symbol</v>
      </c>
      <c r="BT508" s="157" t="str">
        <f ca="1">IF(scriv!V470&lt;&gt;"",scriv!V470,
IF(E508="",IFERROR(VLOOKUP(BL508,$AH$40:$BT$638,39,FALSE),$BT$36),
$BT$37))</f>
        <v>NodeSquare</v>
      </c>
      <c r="BU508" s="166">
        <f t="shared" ca="1" si="383"/>
        <v>2000</v>
      </c>
      <c r="BV508" s="166">
        <f t="shared" ca="1" si="384"/>
        <v>200</v>
      </c>
      <c r="BW508" s="166">
        <f t="shared" ca="1" si="385"/>
        <v>0</v>
      </c>
      <c r="BX508" s="166">
        <f t="shared" ca="1" si="386"/>
        <v>0</v>
      </c>
      <c r="BY508" s="180" t="str">
        <f t="shared" si="387"/>
        <v/>
      </c>
      <c r="BZ508" s="180" t="str">
        <f t="shared" si="388"/>
        <v/>
      </c>
      <c r="CA508" s="81" t="str">
        <f>IF(scriv!E470&lt;&gt;"",scriv!E470,"")</f>
        <v/>
      </c>
      <c r="CB508" s="82">
        <f t="shared" si="353"/>
        <v>0</v>
      </c>
      <c r="CC508" s="82">
        <f t="shared" si="389"/>
        <v>0</v>
      </c>
      <c r="CD508" s="82" t="str">
        <f t="shared" si="390"/>
        <v>-</v>
      </c>
      <c r="CE508" s="82" t="str">
        <f t="shared" si="391"/>
        <v>-</v>
      </c>
      <c r="CF508" s="82" t="str">
        <f t="shared" si="392"/>
        <v>-</v>
      </c>
      <c r="CG508" s="82" t="str">
        <f t="shared" si="393"/>
        <v>-</v>
      </c>
      <c r="CH508" s="82" t="str">
        <f t="shared" si="394"/>
        <v>-</v>
      </c>
      <c r="CI508" s="82" t="str">
        <f t="shared" si="395"/>
        <v>-</v>
      </c>
      <c r="CJ508" s="82" t="str">
        <f t="shared" si="396"/>
        <v>-</v>
      </c>
      <c r="CK508" s="82" t="str">
        <f t="shared" si="397"/>
        <v>-</v>
      </c>
    </row>
    <row r="509" spans="1:89" s="82" customFormat="1" ht="18" customHeight="1">
      <c r="A509" s="81" t="str">
        <f>scriv!AH471</f>
        <v/>
      </c>
      <c r="B509" s="81" t="str">
        <f>IF(scriv!D471&lt;&gt;"",scriv!D471,"")</f>
        <v/>
      </c>
      <c r="C509" s="81" t="str">
        <f>IF( scriv!AL471&lt;&gt;"", IF(D509&lt;&gt;"","connection ","")&amp;scriv!AL471,IF(D509&lt;&gt;"","connection",""))</f>
        <v/>
      </c>
      <c r="D509" s="82" t="str">
        <f>scriv!AJ471</f>
        <v/>
      </c>
      <c r="E509" s="82" t="str">
        <f>scriv!AK471</f>
        <v/>
      </c>
      <c r="F509" s="156">
        <f>ROW()</f>
        <v>509</v>
      </c>
      <c r="I509" s="81" t="str">
        <f>IF(scriv!AA471&lt;&gt;"",scriv!AA471,J509)</f>
        <v/>
      </c>
      <c r="J509" s="81" t="str">
        <f>IF(scriv!AB471&lt;&gt;"",scriv!AB471,"")</f>
        <v/>
      </c>
      <c r="K509" s="82" t="str">
        <f t="shared" si="354"/>
        <v>none</v>
      </c>
      <c r="L509" s="82" t="str">
        <f t="shared" si="355"/>
        <v>+++&amp;speakTT=</v>
      </c>
      <c r="M509" s="82" t="str">
        <f t="shared" si="352"/>
        <v>OpenClose</v>
      </c>
      <c r="N509" s="82" t="str">
        <f t="shared" si="356"/>
        <v/>
      </c>
      <c r="O509" s="119" t="str">
        <f t="shared" si="357"/>
        <v/>
      </c>
      <c r="P509" s="81" t="str">
        <f>IF(scriv!I471&lt;&gt;"",scriv!I471,"")</f>
        <v/>
      </c>
      <c r="Q509" s="81" t="str">
        <f>IF(scriv!J471&lt;&gt;"",scriv!J471,"")</f>
        <v/>
      </c>
      <c r="R509" s="81">
        <f>IF(scriv!K471&lt;&gt;"",scriv!K471,
IF(I509&lt;&gt;"",1,$R$36))</f>
        <v>0</v>
      </c>
      <c r="S509" s="81" t="str">
        <f>IF(scriv!L471&lt;&gt;"",scriv!L471,
IF(scriv!AB471&lt;&gt;"",$S$36,"none"))</f>
        <v>none</v>
      </c>
      <c r="T509" s="81" t="str">
        <f>IF(scriv!Q471&lt;&gt;"",scriv!Q471,"")</f>
        <v/>
      </c>
      <c r="U509" s="81" t="str">
        <f>IF(scriv!R471&lt;&gt;"",scriv!R471,"")</f>
        <v/>
      </c>
      <c r="V509" s="81" t="str">
        <f>IF(scriv!S471&lt;&gt;"",scriv!S471,"")</f>
        <v/>
      </c>
      <c r="W509" s="81" t="str">
        <f>IF(scriv!T471&lt;&gt;"",scriv!T471,"")</f>
        <v/>
      </c>
      <c r="X509" s="81" t="str">
        <f>IF($E509="",
( IF(scriv!AD471&lt;&gt;"", LEFT( scriv!AD471, FIND(",",scriv!AD471)-1) &amp; "=" &amp; $AH509 &amp; RIGHT( scriv!AD471, LEN(scriv!AD471) + 1 - FIND(",",scriv!AD471)),
  IF($X$36&lt;&gt;"",LEFT( X$36, FIND(",",X$36)-1) &amp; "=" &amp; $AH509 &amp; RIGHT( X$36, LEN(X$36) + 1 - FIND(",",X$36)),""))),
IF(scriv!M471&lt;&gt;"", LEFT( scriv!M471, FIND(",",scriv!M471)-1) &amp; "=" &amp; $AH509 &amp; RIGHT( scriv!M471, LEN(scriv!M471) + 1 - FIND(",",scriv!M471)),
LEFT( X$37, FIND(",",X$37)-1) &amp; "=" &amp; $AH509 &amp; RIGHT( X$37, LEN(X$37) + 1 - FIND(",",X$37))))</f>
        <v>fadeOn=,0.6</v>
      </c>
      <c r="Y509" s="81" t="str">
        <f>IF($E509="",
( IF(scriv!AE471&lt;&gt;"", LEFT( scriv!AE471, FIND(",",scriv!AE471)-1) &amp; "=" &amp; $AH509 &amp; RIGHT( scriv!AE471, LEN(scriv!AE471) + 1 - FIND(",",scriv!AE471)),
  IF($Y$36&lt;&gt;"",LEFT( Y$36, FIND(",",Y$36)-1) &amp; "=" &amp; $AH509 &amp; RIGHT( Y$36, LEN(Y$36) + 1 - FIND(",",Y$36)),""))),
IF(scriv!N471&lt;&gt;"", LEFT( scriv!N471, FIND(",",scriv!N471)-1) &amp; "=" &amp; $AH509 &amp; RIGHT( scriv!N471, LEN(scriv!N471) + 1 - FIND(",",scriv!N471)),
LEFT( Y$37, FIND(",",Y$37)-1) &amp; "=" &amp; $AH509 &amp; RIGHT( Y$37, LEN(Y$37) + 1 - FIND(",",Y$37))))</f>
        <v>fadeOff=,0.6</v>
      </c>
      <c r="Z509" s="81" t="str">
        <f>IF($E509="",
( IF(scriv!AF471&lt;&gt;"", LEFT( scriv!AF471, FIND(",",scriv!AF471)-1) &amp; "=" &amp; $AH509 &amp; RIGHT( scriv!AF471, LEN(scriv!AF471) + 1 - FIND(",",scriv!AF471)),
  IF($Z$36&lt;&gt;"",LEFT( Z$36, FIND(",",Z$36)-1) &amp; "=" &amp; $AH509 &amp; RIGHT( Z$36, LEN(Z$36) + 1 - FIND(",",Z$36)),""))),
IF(scriv!O471&lt;&gt;"", LEFT( scriv!O471, FIND(",",scriv!O471)-1) &amp; "=" &amp; $AH509 &amp; RIGHT( scriv!O471, LEN(scriv!O471) + 1 - FIND(",",scriv!O471)),
LEFT( Z$37, FIND(",",Z$37)-1) &amp; "=" &amp; $AH509 &amp; RIGHT( Z$37, LEN(Z$37) + 1 - FIND(",",Z$37))))</f>
        <v>drawOpen=,1.2</v>
      </c>
      <c r="AA509" s="81" t="str">
        <f>IF($E509="",
( IF(scriv!AG471&lt;&gt;"", LEFT( scriv!AG471, FIND(",",scriv!AG471)-1) &amp; "=" &amp; $AH509 &amp; RIGHT( scriv!AG471, LEN(scriv!AG471) + 1 - FIND(",",scriv!AG471)),
  IF($AA$36&lt;&gt;"",LEFT( AA$36, FIND(",",AA$36)-1) &amp; "=" &amp; $AH509 &amp; RIGHT( AA$36, LEN(AA$36) + 1 - FIND(",",AA$36)),""))),
IF(scriv!P471&lt;&gt;"", LEFT( scriv!P471, FIND(",",scriv!P471)-1) &amp; "=" &amp; $AH509 &amp; RIGHT( scriv!P471, LEN(scriv!P471) + 1 - FIND(",",scriv!P471)),
LEFT( AA$37, FIND(",",AA$37)-1) &amp; "=" &amp; $AH509 &amp; RIGHT( AA$37, LEN(AA$37) + 1 - FIND(",",AA$37))))</f>
        <v>drawClose=,1.2</v>
      </c>
      <c r="AB509" s="167" t="str">
        <f t="shared" si="351"/>
        <v>noTitle</v>
      </c>
      <c r="AC509" s="167"/>
      <c r="AD509" s="45"/>
      <c r="AE509" s="168"/>
      <c r="AF509" s="169">
        <f>IF(D509="",scriv!B471,"")</f>
        <v>0</v>
      </c>
      <c r="AG509" s="170" t="str">
        <f t="shared" si="358"/>
        <v/>
      </c>
      <c r="AH509" s="169" t="str">
        <f t="shared" si="359"/>
        <v/>
      </c>
      <c r="AI509" s="169" t="str">
        <f t="shared" si="360"/>
        <v/>
      </c>
      <c r="AJ509" s="86">
        <f>ROUNDDOWN( (LEN(scriv!B471)+1) / 2, 0 )</f>
        <v>0</v>
      </c>
      <c r="AK509" s="82">
        <f t="shared" si="361"/>
        <v>0</v>
      </c>
      <c r="AL509" s="82" t="str">
        <f t="shared" si="362"/>
        <v>-</v>
      </c>
      <c r="AM509" s="82" t="str">
        <f t="shared" si="363"/>
        <v>-</v>
      </c>
      <c r="AN509" s="82" t="str">
        <f t="shared" si="364"/>
        <v>-</v>
      </c>
      <c r="AO509" s="82" t="str">
        <f t="shared" si="365"/>
        <v>-</v>
      </c>
      <c r="AP509" s="82" t="str">
        <f t="shared" si="366"/>
        <v>-</v>
      </c>
      <c r="AQ509" s="82" t="str">
        <f t="shared" si="367"/>
        <v>-</v>
      </c>
      <c r="AR509" s="82" t="str">
        <f t="shared" si="368"/>
        <v>-</v>
      </c>
      <c r="AT509" s="82">
        <f t="shared" si="369"/>
        <v>10</v>
      </c>
      <c r="AU509" s="82" t="str">
        <f ca="1">IF(    MAX(OFFSET(AL509,0,0,MATCH("-",AL509:AL$638,0))) = 0,"",
IFERROR(MAX(OFFSET(AL509,0,0,MATCH("-",AL509:AL$638,0))),""))</f>
        <v/>
      </c>
      <c r="AV509" s="82" t="str">
        <f ca="1">IF(    MAX(OFFSET(AM509,0,0,MATCH("-",AM509:AM$638,0))) = 0,"",
IFERROR(MAX(OFFSET(AM509,0,0,MATCH("-",AM509:AM$638,0))),""))</f>
        <v/>
      </c>
      <c r="AW509" s="82" t="str">
        <f ca="1">IF(    MAX(OFFSET(AN509,0,0,MATCH("-",AN509:AN$638,0))) = 0,"",
IFERROR(MAX(OFFSET(AN509,0,0,MATCH("-",AN509:AN$638,0))),""))</f>
        <v/>
      </c>
      <c r="AX509" s="82" t="str">
        <f ca="1">IF(    MAX(OFFSET(AO509,0,0,MATCH("-",AO509:AO$638,0))) = 0,"",
IFERROR(MAX(OFFSET(AO509,0,0,MATCH("-",AO509:AO$638,0))),""))</f>
        <v/>
      </c>
      <c r="AY509" s="82" t="str">
        <f ca="1">IF(    MAX(OFFSET(AP509,0,0,MATCH("-",AP509:AP$638,0))) = 0,"",
IFERROR(MAX(OFFSET(AP509,0,0,MATCH("-",AP509:AP$638,0))),""))</f>
        <v/>
      </c>
      <c r="AZ509" s="82" t="str">
        <f ca="1">IF(    MAX(OFFSET(AQ509,0,0,MATCH("-",AQ509:AQ$638,0))) = 0,"",
IFERROR(MAX(OFFSET(AQ509,0,0,MATCH("-",AQ509:AQ$638,0))),""))</f>
        <v/>
      </c>
      <c r="BA509" s="82" t="str">
        <f ca="1">IF(    MAX(OFFSET(AR509,0,0,MATCH("-",AR509:AR$638,0))) = 0,"",
IFERROR(MAX(OFFSET(AR509,0,0,MATCH("-",AR509:AR$638,0))),""))</f>
        <v/>
      </c>
      <c r="BB509" s="112">
        <f t="shared" ca="1" si="370"/>
        <v>-198</v>
      </c>
      <c r="BC509" s="111" t="str">
        <f t="shared" ca="1" si="371"/>
        <v>Radius</v>
      </c>
      <c r="BD509" s="112">
        <f t="shared" ca="1" si="372"/>
        <v>0</v>
      </c>
      <c r="BE509" s="111">
        <f t="shared" ca="1" si="373"/>
        <v>200</v>
      </c>
      <c r="BF509" s="113" t="e">
        <f t="shared" ca="1" si="374"/>
        <v>#VALUE!</v>
      </c>
      <c r="BG509" s="113" t="e">
        <f t="shared" ca="1" si="375"/>
        <v>#VALUE!</v>
      </c>
      <c r="BH509" s="112">
        <f t="shared" ca="1" si="376"/>
        <v>2000</v>
      </c>
      <c r="BI509" s="112">
        <f t="shared" ca="1" si="377"/>
        <v>200</v>
      </c>
      <c r="BJ509" s="157"/>
      <c r="BK509" s="157"/>
      <c r="BL509" s="158" t="str">
        <f>scriv!AI471</f>
        <v/>
      </c>
      <c r="BM509" s="157"/>
      <c r="BN509" s="157" t="str">
        <f t="shared" si="378"/>
        <v>node</v>
      </c>
      <c r="BO509" s="157"/>
      <c r="BP509" s="159">
        <f t="shared" ca="1" si="379"/>
        <v>0</v>
      </c>
      <c r="BQ509" s="159">
        <f t="shared" ca="1" si="380"/>
        <v>0</v>
      </c>
      <c r="BR509" s="159">
        <f t="shared" si="381"/>
        <v>1</v>
      </c>
      <c r="BS509" s="159" t="str">
        <f t="shared" si="382"/>
        <v>symbol</v>
      </c>
      <c r="BT509" s="157" t="str">
        <f ca="1">IF(scriv!V471&lt;&gt;"",scriv!V471,
IF(E509="",IFERROR(VLOOKUP(BL509,$AH$40:$BT$638,39,FALSE),$BT$36),
$BT$37))</f>
        <v>NodeSquare</v>
      </c>
      <c r="BU509" s="166">
        <f t="shared" ca="1" si="383"/>
        <v>2000</v>
      </c>
      <c r="BV509" s="166">
        <f t="shared" ca="1" si="384"/>
        <v>200</v>
      </c>
      <c r="BW509" s="166">
        <f t="shared" ca="1" si="385"/>
        <v>0</v>
      </c>
      <c r="BX509" s="166">
        <f t="shared" ca="1" si="386"/>
        <v>0</v>
      </c>
      <c r="BY509" s="180" t="str">
        <f t="shared" si="387"/>
        <v/>
      </c>
      <c r="BZ509" s="180" t="str">
        <f t="shared" si="388"/>
        <v/>
      </c>
      <c r="CA509" s="81" t="str">
        <f>IF(scriv!E471&lt;&gt;"",scriv!E471,"")</f>
        <v/>
      </c>
      <c r="CB509" s="82">
        <f t="shared" si="353"/>
        <v>0</v>
      </c>
      <c r="CC509" s="82">
        <f t="shared" si="389"/>
        <v>0</v>
      </c>
      <c r="CD509" s="82" t="str">
        <f t="shared" si="390"/>
        <v>-</v>
      </c>
      <c r="CE509" s="82" t="str">
        <f t="shared" si="391"/>
        <v>-</v>
      </c>
      <c r="CF509" s="82" t="str">
        <f t="shared" si="392"/>
        <v>-</v>
      </c>
      <c r="CG509" s="82" t="str">
        <f t="shared" si="393"/>
        <v>-</v>
      </c>
      <c r="CH509" s="82" t="str">
        <f t="shared" si="394"/>
        <v>-</v>
      </c>
      <c r="CI509" s="82" t="str">
        <f t="shared" si="395"/>
        <v>-</v>
      </c>
      <c r="CJ509" s="82" t="str">
        <f t="shared" si="396"/>
        <v>-</v>
      </c>
      <c r="CK509" s="82" t="str">
        <f t="shared" si="397"/>
        <v>-</v>
      </c>
    </row>
    <row r="510" spans="1:89" s="82" customFormat="1" ht="18" customHeight="1">
      <c r="A510" s="81" t="str">
        <f>scriv!AH472</f>
        <v/>
      </c>
      <c r="B510" s="81" t="str">
        <f>IF(scriv!D472&lt;&gt;"",scriv!D472,"")</f>
        <v/>
      </c>
      <c r="C510" s="81" t="str">
        <f>IF( scriv!AL472&lt;&gt;"", IF(D510&lt;&gt;"","connection ","")&amp;scriv!AL472,IF(D510&lt;&gt;"","connection",""))</f>
        <v/>
      </c>
      <c r="D510" s="82" t="str">
        <f>scriv!AJ472</f>
        <v/>
      </c>
      <c r="E510" s="82" t="str">
        <f>scriv!AK472</f>
        <v/>
      </c>
      <c r="F510" s="156">
        <f>ROW()</f>
        <v>510</v>
      </c>
      <c r="I510" s="81" t="str">
        <f>IF(scriv!AA472&lt;&gt;"",scriv!AA472,J510)</f>
        <v/>
      </c>
      <c r="J510" s="81" t="str">
        <f>IF(scriv!AB472&lt;&gt;"",scriv!AB472,"")</f>
        <v/>
      </c>
      <c r="K510" s="82" t="str">
        <f t="shared" si="354"/>
        <v>none</v>
      </c>
      <c r="L510" s="82" t="str">
        <f t="shared" si="355"/>
        <v>+++&amp;speakTT=</v>
      </c>
      <c r="M510" s="82" t="str">
        <f t="shared" si="352"/>
        <v>OpenClose</v>
      </c>
      <c r="N510" s="82" t="str">
        <f t="shared" si="356"/>
        <v/>
      </c>
      <c r="O510" s="119" t="str">
        <f t="shared" si="357"/>
        <v/>
      </c>
      <c r="P510" s="81" t="str">
        <f>IF(scriv!I472&lt;&gt;"",scriv!I472,"")</f>
        <v/>
      </c>
      <c r="Q510" s="81" t="str">
        <f>IF(scriv!J472&lt;&gt;"",scriv!J472,"")</f>
        <v/>
      </c>
      <c r="R510" s="81">
        <f>IF(scriv!K472&lt;&gt;"",scriv!K472,
IF(I510&lt;&gt;"",1,$R$36))</f>
        <v>0</v>
      </c>
      <c r="S510" s="81" t="str">
        <f>IF(scriv!L472&lt;&gt;"",scriv!L472,
IF(scriv!AB472&lt;&gt;"",$S$36,"none"))</f>
        <v>none</v>
      </c>
      <c r="T510" s="81" t="str">
        <f>IF(scriv!Q472&lt;&gt;"",scriv!Q472,"")</f>
        <v/>
      </c>
      <c r="U510" s="81" t="str">
        <f>IF(scriv!R472&lt;&gt;"",scriv!R472,"")</f>
        <v/>
      </c>
      <c r="V510" s="81" t="str">
        <f>IF(scriv!S472&lt;&gt;"",scriv!S472,"")</f>
        <v/>
      </c>
      <c r="W510" s="81" t="str">
        <f>IF(scriv!T472&lt;&gt;"",scriv!T472,"")</f>
        <v/>
      </c>
      <c r="X510" s="81" t="str">
        <f>IF($E510="",
( IF(scriv!AD472&lt;&gt;"", LEFT( scriv!AD472, FIND(",",scriv!AD472)-1) &amp; "=" &amp; $AH510 &amp; RIGHT( scriv!AD472, LEN(scriv!AD472) + 1 - FIND(",",scriv!AD472)),
  IF($X$36&lt;&gt;"",LEFT( X$36, FIND(",",X$36)-1) &amp; "=" &amp; $AH510 &amp; RIGHT( X$36, LEN(X$36) + 1 - FIND(",",X$36)),""))),
IF(scriv!M472&lt;&gt;"", LEFT( scriv!M472, FIND(",",scriv!M472)-1) &amp; "=" &amp; $AH510 &amp; RIGHT( scriv!M472, LEN(scriv!M472) + 1 - FIND(",",scriv!M472)),
LEFT( X$37, FIND(",",X$37)-1) &amp; "=" &amp; $AH510 &amp; RIGHT( X$37, LEN(X$37) + 1 - FIND(",",X$37))))</f>
        <v>fadeOn=,0.6</v>
      </c>
      <c r="Y510" s="81" t="str">
        <f>IF($E510="",
( IF(scriv!AE472&lt;&gt;"", LEFT( scriv!AE472, FIND(",",scriv!AE472)-1) &amp; "=" &amp; $AH510 &amp; RIGHT( scriv!AE472, LEN(scriv!AE472) + 1 - FIND(",",scriv!AE472)),
  IF($Y$36&lt;&gt;"",LEFT( Y$36, FIND(",",Y$36)-1) &amp; "=" &amp; $AH510 &amp; RIGHT( Y$36, LEN(Y$36) + 1 - FIND(",",Y$36)),""))),
IF(scriv!N472&lt;&gt;"", LEFT( scriv!N472, FIND(",",scriv!N472)-1) &amp; "=" &amp; $AH510 &amp; RIGHT( scriv!N472, LEN(scriv!N472) + 1 - FIND(",",scriv!N472)),
LEFT( Y$37, FIND(",",Y$37)-1) &amp; "=" &amp; $AH510 &amp; RIGHT( Y$37, LEN(Y$37) + 1 - FIND(",",Y$37))))</f>
        <v>fadeOff=,0.6</v>
      </c>
      <c r="Z510" s="81" t="str">
        <f>IF($E510="",
( IF(scriv!AF472&lt;&gt;"", LEFT( scriv!AF472, FIND(",",scriv!AF472)-1) &amp; "=" &amp; $AH510 &amp; RIGHT( scriv!AF472, LEN(scriv!AF472) + 1 - FIND(",",scriv!AF472)),
  IF($Z$36&lt;&gt;"",LEFT( Z$36, FIND(",",Z$36)-1) &amp; "=" &amp; $AH510 &amp; RIGHT( Z$36, LEN(Z$36) + 1 - FIND(",",Z$36)),""))),
IF(scriv!O472&lt;&gt;"", LEFT( scriv!O472, FIND(",",scriv!O472)-1) &amp; "=" &amp; $AH510 &amp; RIGHT( scriv!O472, LEN(scriv!O472) + 1 - FIND(",",scriv!O472)),
LEFT( Z$37, FIND(",",Z$37)-1) &amp; "=" &amp; $AH510 &amp; RIGHT( Z$37, LEN(Z$37) + 1 - FIND(",",Z$37))))</f>
        <v>drawOpen=,1.2</v>
      </c>
      <c r="AA510" s="81" t="str">
        <f>IF($E510="",
( IF(scriv!AG472&lt;&gt;"", LEFT( scriv!AG472, FIND(",",scriv!AG472)-1) &amp; "=" &amp; $AH510 &amp; RIGHT( scriv!AG472, LEN(scriv!AG472) + 1 - FIND(",",scriv!AG472)),
  IF($AA$36&lt;&gt;"",LEFT( AA$36, FIND(",",AA$36)-1) &amp; "=" &amp; $AH510 &amp; RIGHT( AA$36, LEN(AA$36) + 1 - FIND(",",AA$36)),""))),
IF(scriv!P472&lt;&gt;"", LEFT( scriv!P472, FIND(",",scriv!P472)-1) &amp; "=" &amp; $AH510 &amp; RIGHT( scriv!P472, LEN(scriv!P472) + 1 - FIND(",",scriv!P472)),
LEFT( AA$37, FIND(",",AA$37)-1) &amp; "=" &amp; $AH510 &amp; RIGHT( AA$37, LEN(AA$37) + 1 - FIND(",",AA$37))))</f>
        <v>drawClose=,1.2</v>
      </c>
      <c r="AB510" s="167" t="str">
        <f t="shared" si="351"/>
        <v>noTitle</v>
      </c>
      <c r="AC510" s="167"/>
      <c r="AD510" s="45"/>
      <c r="AE510" s="168"/>
      <c r="AF510" s="169">
        <f>IF(D510="",scriv!B472,"")</f>
        <v>0</v>
      </c>
      <c r="AG510" s="170" t="str">
        <f t="shared" si="358"/>
        <v/>
      </c>
      <c r="AH510" s="169" t="str">
        <f t="shared" si="359"/>
        <v/>
      </c>
      <c r="AI510" s="169" t="str">
        <f t="shared" si="360"/>
        <v/>
      </c>
      <c r="AJ510" s="86">
        <f>ROUNDDOWN( (LEN(scriv!B472)+1) / 2, 0 )</f>
        <v>0</v>
      </c>
      <c r="AK510" s="82">
        <f t="shared" si="361"/>
        <v>0</v>
      </c>
      <c r="AL510" s="82" t="str">
        <f t="shared" si="362"/>
        <v>-</v>
      </c>
      <c r="AM510" s="82" t="str">
        <f t="shared" si="363"/>
        <v>-</v>
      </c>
      <c r="AN510" s="82" t="str">
        <f t="shared" si="364"/>
        <v>-</v>
      </c>
      <c r="AO510" s="82" t="str">
        <f t="shared" si="365"/>
        <v>-</v>
      </c>
      <c r="AP510" s="82" t="str">
        <f t="shared" si="366"/>
        <v>-</v>
      </c>
      <c r="AQ510" s="82" t="str">
        <f t="shared" si="367"/>
        <v>-</v>
      </c>
      <c r="AR510" s="82" t="str">
        <f t="shared" si="368"/>
        <v>-</v>
      </c>
      <c r="AT510" s="82">
        <f t="shared" si="369"/>
        <v>10</v>
      </c>
      <c r="AU510" s="82" t="str">
        <f ca="1">IF(    MAX(OFFSET(AL510,0,0,MATCH("-",AL510:AL$638,0))) = 0,"",
IFERROR(MAX(OFFSET(AL510,0,0,MATCH("-",AL510:AL$638,0))),""))</f>
        <v/>
      </c>
      <c r="AV510" s="82" t="str">
        <f ca="1">IF(    MAX(OFFSET(AM510,0,0,MATCH("-",AM510:AM$638,0))) = 0,"",
IFERROR(MAX(OFFSET(AM510,0,0,MATCH("-",AM510:AM$638,0))),""))</f>
        <v/>
      </c>
      <c r="AW510" s="82" t="str">
        <f ca="1">IF(    MAX(OFFSET(AN510,0,0,MATCH("-",AN510:AN$638,0))) = 0,"",
IFERROR(MAX(OFFSET(AN510,0,0,MATCH("-",AN510:AN$638,0))),""))</f>
        <v/>
      </c>
      <c r="AX510" s="82" t="str">
        <f ca="1">IF(    MAX(OFFSET(AO510,0,0,MATCH("-",AO510:AO$638,0))) = 0,"",
IFERROR(MAX(OFFSET(AO510,0,0,MATCH("-",AO510:AO$638,0))),""))</f>
        <v/>
      </c>
      <c r="AY510" s="82" t="str">
        <f ca="1">IF(    MAX(OFFSET(AP510,0,0,MATCH("-",AP510:AP$638,0))) = 0,"",
IFERROR(MAX(OFFSET(AP510,0,0,MATCH("-",AP510:AP$638,0))),""))</f>
        <v/>
      </c>
      <c r="AZ510" s="82" t="str">
        <f ca="1">IF(    MAX(OFFSET(AQ510,0,0,MATCH("-",AQ510:AQ$638,0))) = 0,"",
IFERROR(MAX(OFFSET(AQ510,0,0,MATCH("-",AQ510:AQ$638,0))),""))</f>
        <v/>
      </c>
      <c r="BA510" s="82" t="str">
        <f ca="1">IF(    MAX(OFFSET(AR510,0,0,MATCH("-",AR510:AR$638,0))) = 0,"",
IFERROR(MAX(OFFSET(AR510,0,0,MATCH("-",AR510:AR$638,0))),""))</f>
        <v/>
      </c>
      <c r="BB510" s="112">
        <f t="shared" ca="1" si="370"/>
        <v>-198</v>
      </c>
      <c r="BC510" s="111" t="str">
        <f t="shared" ca="1" si="371"/>
        <v>Radius</v>
      </c>
      <c r="BD510" s="112">
        <f t="shared" ca="1" si="372"/>
        <v>0</v>
      </c>
      <c r="BE510" s="111">
        <f t="shared" ca="1" si="373"/>
        <v>200</v>
      </c>
      <c r="BF510" s="113" t="e">
        <f t="shared" ca="1" si="374"/>
        <v>#VALUE!</v>
      </c>
      <c r="BG510" s="113" t="e">
        <f t="shared" ca="1" si="375"/>
        <v>#VALUE!</v>
      </c>
      <c r="BH510" s="112">
        <f t="shared" ca="1" si="376"/>
        <v>2000</v>
      </c>
      <c r="BI510" s="112">
        <f t="shared" ca="1" si="377"/>
        <v>200</v>
      </c>
      <c r="BJ510" s="157"/>
      <c r="BK510" s="157"/>
      <c r="BL510" s="158" t="str">
        <f>scriv!AI472</f>
        <v/>
      </c>
      <c r="BM510" s="157"/>
      <c r="BN510" s="157" t="str">
        <f t="shared" si="378"/>
        <v>node</v>
      </c>
      <c r="BO510" s="157"/>
      <c r="BP510" s="159">
        <f t="shared" ca="1" si="379"/>
        <v>0</v>
      </c>
      <c r="BQ510" s="159">
        <f t="shared" ca="1" si="380"/>
        <v>0</v>
      </c>
      <c r="BR510" s="159">
        <f t="shared" si="381"/>
        <v>1</v>
      </c>
      <c r="BS510" s="159" t="str">
        <f t="shared" si="382"/>
        <v>symbol</v>
      </c>
      <c r="BT510" s="157" t="str">
        <f ca="1">IF(scriv!V472&lt;&gt;"",scriv!V472,
IF(E510="",IFERROR(VLOOKUP(BL510,$AH$40:$BT$638,39,FALSE),$BT$36),
$BT$37))</f>
        <v>NodeSquare</v>
      </c>
      <c r="BU510" s="166">
        <f t="shared" ca="1" si="383"/>
        <v>2000</v>
      </c>
      <c r="BV510" s="166">
        <f t="shared" ca="1" si="384"/>
        <v>200</v>
      </c>
      <c r="BW510" s="166">
        <f t="shared" ca="1" si="385"/>
        <v>0</v>
      </c>
      <c r="BX510" s="166">
        <f t="shared" ca="1" si="386"/>
        <v>0</v>
      </c>
      <c r="BY510" s="180" t="str">
        <f t="shared" si="387"/>
        <v/>
      </c>
      <c r="BZ510" s="180" t="str">
        <f t="shared" si="388"/>
        <v/>
      </c>
      <c r="CA510" s="81" t="str">
        <f>IF(scriv!E472&lt;&gt;"",scriv!E472,"")</f>
        <v/>
      </c>
      <c r="CB510" s="82">
        <f t="shared" si="353"/>
        <v>0</v>
      </c>
      <c r="CC510" s="82">
        <f t="shared" si="389"/>
        <v>0</v>
      </c>
      <c r="CD510" s="82" t="str">
        <f t="shared" si="390"/>
        <v>-</v>
      </c>
      <c r="CE510" s="82" t="str">
        <f t="shared" si="391"/>
        <v>-</v>
      </c>
      <c r="CF510" s="82" t="str">
        <f t="shared" si="392"/>
        <v>-</v>
      </c>
      <c r="CG510" s="82" t="str">
        <f t="shared" si="393"/>
        <v>-</v>
      </c>
      <c r="CH510" s="82" t="str">
        <f t="shared" si="394"/>
        <v>-</v>
      </c>
      <c r="CI510" s="82" t="str">
        <f t="shared" si="395"/>
        <v>-</v>
      </c>
      <c r="CJ510" s="82" t="str">
        <f t="shared" si="396"/>
        <v>-</v>
      </c>
      <c r="CK510" s="82" t="str">
        <f t="shared" si="397"/>
        <v>-</v>
      </c>
    </row>
    <row r="511" spans="1:89" s="82" customFormat="1" ht="18" customHeight="1">
      <c r="A511" s="81" t="str">
        <f>scriv!AH473</f>
        <v/>
      </c>
      <c r="B511" s="81" t="str">
        <f>IF(scriv!D473&lt;&gt;"",scriv!D473,"")</f>
        <v/>
      </c>
      <c r="C511" s="81" t="str">
        <f>IF( scriv!AL473&lt;&gt;"", IF(D511&lt;&gt;"","connection ","")&amp;scriv!AL473,IF(D511&lt;&gt;"","connection",""))</f>
        <v/>
      </c>
      <c r="D511" s="82" t="str">
        <f>scriv!AJ473</f>
        <v/>
      </c>
      <c r="E511" s="82" t="str">
        <f>scriv!AK473</f>
        <v/>
      </c>
      <c r="F511" s="156">
        <f>ROW()</f>
        <v>511</v>
      </c>
      <c r="I511" s="81" t="str">
        <f>IF(scriv!AA473&lt;&gt;"",scriv!AA473,J511)</f>
        <v/>
      </c>
      <c r="J511" s="81" t="str">
        <f>IF(scriv!AB473&lt;&gt;"",scriv!AB473,"")</f>
        <v/>
      </c>
      <c r="K511" s="82" t="str">
        <f t="shared" si="354"/>
        <v>none</v>
      </c>
      <c r="L511" s="82" t="str">
        <f t="shared" si="355"/>
        <v>+++&amp;speakTT=</v>
      </c>
      <c r="M511" s="82" t="str">
        <f t="shared" si="352"/>
        <v>OpenClose</v>
      </c>
      <c r="N511" s="82" t="str">
        <f t="shared" si="356"/>
        <v/>
      </c>
      <c r="O511" s="119" t="str">
        <f t="shared" si="357"/>
        <v/>
      </c>
      <c r="P511" s="81" t="str">
        <f>IF(scriv!I473&lt;&gt;"",scriv!I473,"")</f>
        <v/>
      </c>
      <c r="Q511" s="81" t="str">
        <f>IF(scriv!J473&lt;&gt;"",scriv!J473,"")</f>
        <v/>
      </c>
      <c r="R511" s="81">
        <f>IF(scriv!K473&lt;&gt;"",scriv!K473,
IF(I511&lt;&gt;"",1,$R$36))</f>
        <v>0</v>
      </c>
      <c r="S511" s="81" t="str">
        <f>IF(scriv!L473&lt;&gt;"",scriv!L473,
IF(scriv!AB473&lt;&gt;"",$S$36,"none"))</f>
        <v>none</v>
      </c>
      <c r="T511" s="81" t="str">
        <f>IF(scriv!Q473&lt;&gt;"",scriv!Q473,"")</f>
        <v/>
      </c>
      <c r="U511" s="81" t="str">
        <f>IF(scriv!R473&lt;&gt;"",scriv!R473,"")</f>
        <v/>
      </c>
      <c r="V511" s="81" t="str">
        <f>IF(scriv!S473&lt;&gt;"",scriv!S473,"")</f>
        <v/>
      </c>
      <c r="W511" s="81" t="str">
        <f>IF(scriv!T473&lt;&gt;"",scriv!T473,"")</f>
        <v/>
      </c>
      <c r="X511" s="81" t="str">
        <f>IF($E511="",
( IF(scriv!AD473&lt;&gt;"", LEFT( scriv!AD473, FIND(",",scriv!AD473)-1) &amp; "=" &amp; $AH511 &amp; RIGHT( scriv!AD473, LEN(scriv!AD473) + 1 - FIND(",",scriv!AD473)),
  IF($X$36&lt;&gt;"",LEFT( X$36, FIND(",",X$36)-1) &amp; "=" &amp; $AH511 &amp; RIGHT( X$36, LEN(X$36) + 1 - FIND(",",X$36)),""))),
IF(scriv!M473&lt;&gt;"", LEFT( scriv!M473, FIND(",",scriv!M473)-1) &amp; "=" &amp; $AH511 &amp; RIGHT( scriv!M473, LEN(scriv!M473) + 1 - FIND(",",scriv!M473)),
LEFT( X$37, FIND(",",X$37)-1) &amp; "=" &amp; $AH511 &amp; RIGHT( X$37, LEN(X$37) + 1 - FIND(",",X$37))))</f>
        <v>fadeOn=,0.6</v>
      </c>
      <c r="Y511" s="81" t="str">
        <f>IF($E511="",
( IF(scriv!AE473&lt;&gt;"", LEFT( scriv!AE473, FIND(",",scriv!AE473)-1) &amp; "=" &amp; $AH511 &amp; RIGHT( scriv!AE473, LEN(scriv!AE473) + 1 - FIND(",",scriv!AE473)),
  IF($Y$36&lt;&gt;"",LEFT( Y$36, FIND(",",Y$36)-1) &amp; "=" &amp; $AH511 &amp; RIGHT( Y$36, LEN(Y$36) + 1 - FIND(",",Y$36)),""))),
IF(scriv!N473&lt;&gt;"", LEFT( scriv!N473, FIND(",",scriv!N473)-1) &amp; "=" &amp; $AH511 &amp; RIGHT( scriv!N473, LEN(scriv!N473) + 1 - FIND(",",scriv!N473)),
LEFT( Y$37, FIND(",",Y$37)-1) &amp; "=" &amp; $AH511 &amp; RIGHT( Y$37, LEN(Y$37) + 1 - FIND(",",Y$37))))</f>
        <v>fadeOff=,0.6</v>
      </c>
      <c r="Z511" s="81" t="str">
        <f>IF($E511="",
( IF(scriv!AF473&lt;&gt;"", LEFT( scriv!AF473, FIND(",",scriv!AF473)-1) &amp; "=" &amp; $AH511 &amp; RIGHT( scriv!AF473, LEN(scriv!AF473) + 1 - FIND(",",scriv!AF473)),
  IF($Z$36&lt;&gt;"",LEFT( Z$36, FIND(",",Z$36)-1) &amp; "=" &amp; $AH511 &amp; RIGHT( Z$36, LEN(Z$36) + 1 - FIND(",",Z$36)),""))),
IF(scriv!O473&lt;&gt;"", LEFT( scriv!O473, FIND(",",scriv!O473)-1) &amp; "=" &amp; $AH511 &amp; RIGHT( scriv!O473, LEN(scriv!O473) + 1 - FIND(",",scriv!O473)),
LEFT( Z$37, FIND(",",Z$37)-1) &amp; "=" &amp; $AH511 &amp; RIGHT( Z$37, LEN(Z$37) + 1 - FIND(",",Z$37))))</f>
        <v>drawOpen=,1.2</v>
      </c>
      <c r="AA511" s="81" t="str">
        <f>IF($E511="",
( IF(scriv!AG473&lt;&gt;"", LEFT( scriv!AG473, FIND(",",scriv!AG473)-1) &amp; "=" &amp; $AH511 &amp; RIGHT( scriv!AG473, LEN(scriv!AG473) + 1 - FIND(",",scriv!AG473)),
  IF($AA$36&lt;&gt;"",LEFT( AA$36, FIND(",",AA$36)-1) &amp; "=" &amp; $AH511 &amp; RIGHT( AA$36, LEN(AA$36) + 1 - FIND(",",AA$36)),""))),
IF(scriv!P473&lt;&gt;"", LEFT( scriv!P473, FIND(",",scriv!P473)-1) &amp; "=" &amp; $AH511 &amp; RIGHT( scriv!P473, LEN(scriv!P473) + 1 - FIND(",",scriv!P473)),
LEFT( AA$37, FIND(",",AA$37)-1) &amp; "=" &amp; $AH511 &amp; RIGHT( AA$37, LEN(AA$37) + 1 - FIND(",",AA$37))))</f>
        <v>drawClose=,1.2</v>
      </c>
      <c r="AB511" s="167" t="str">
        <f t="shared" si="351"/>
        <v>noTitle</v>
      </c>
      <c r="AC511" s="167"/>
      <c r="AD511" s="45"/>
      <c r="AE511" s="168"/>
      <c r="AF511" s="169">
        <f>IF(D511="",scriv!B473,"")</f>
        <v>0</v>
      </c>
      <c r="AG511" s="170" t="str">
        <f t="shared" si="358"/>
        <v/>
      </c>
      <c r="AH511" s="169" t="str">
        <f t="shared" si="359"/>
        <v/>
      </c>
      <c r="AI511" s="169" t="str">
        <f t="shared" si="360"/>
        <v/>
      </c>
      <c r="AJ511" s="86">
        <f>ROUNDDOWN( (LEN(scriv!B473)+1) / 2, 0 )</f>
        <v>0</v>
      </c>
      <c r="AK511" s="82">
        <f t="shared" si="361"/>
        <v>0</v>
      </c>
      <c r="AL511" s="82" t="str">
        <f t="shared" si="362"/>
        <v>-</v>
      </c>
      <c r="AM511" s="82" t="str">
        <f t="shared" si="363"/>
        <v>-</v>
      </c>
      <c r="AN511" s="82" t="str">
        <f t="shared" si="364"/>
        <v>-</v>
      </c>
      <c r="AO511" s="82" t="str">
        <f t="shared" si="365"/>
        <v>-</v>
      </c>
      <c r="AP511" s="82" t="str">
        <f t="shared" si="366"/>
        <v>-</v>
      </c>
      <c r="AQ511" s="82" t="str">
        <f t="shared" si="367"/>
        <v>-</v>
      </c>
      <c r="AR511" s="82" t="str">
        <f t="shared" si="368"/>
        <v>-</v>
      </c>
      <c r="AT511" s="82">
        <f t="shared" si="369"/>
        <v>10</v>
      </c>
      <c r="AU511" s="82" t="str">
        <f ca="1">IF(    MAX(OFFSET(AL511,0,0,MATCH("-",AL511:AL$638,0))) = 0,"",
IFERROR(MAX(OFFSET(AL511,0,0,MATCH("-",AL511:AL$638,0))),""))</f>
        <v/>
      </c>
      <c r="AV511" s="82" t="str">
        <f ca="1">IF(    MAX(OFFSET(AM511,0,0,MATCH("-",AM511:AM$638,0))) = 0,"",
IFERROR(MAX(OFFSET(AM511,0,0,MATCH("-",AM511:AM$638,0))),""))</f>
        <v/>
      </c>
      <c r="AW511" s="82" t="str">
        <f ca="1">IF(    MAX(OFFSET(AN511,0,0,MATCH("-",AN511:AN$638,0))) = 0,"",
IFERROR(MAX(OFFSET(AN511,0,0,MATCH("-",AN511:AN$638,0))),""))</f>
        <v/>
      </c>
      <c r="AX511" s="82" t="str">
        <f ca="1">IF(    MAX(OFFSET(AO511,0,0,MATCH("-",AO511:AO$638,0))) = 0,"",
IFERROR(MAX(OFFSET(AO511,0,0,MATCH("-",AO511:AO$638,0))),""))</f>
        <v/>
      </c>
      <c r="AY511" s="82" t="str">
        <f ca="1">IF(    MAX(OFFSET(AP511,0,0,MATCH("-",AP511:AP$638,0))) = 0,"",
IFERROR(MAX(OFFSET(AP511,0,0,MATCH("-",AP511:AP$638,0))),""))</f>
        <v/>
      </c>
      <c r="AZ511" s="82" t="str">
        <f ca="1">IF(    MAX(OFFSET(AQ511,0,0,MATCH("-",AQ511:AQ$638,0))) = 0,"",
IFERROR(MAX(OFFSET(AQ511,0,0,MATCH("-",AQ511:AQ$638,0))),""))</f>
        <v/>
      </c>
      <c r="BA511" s="82" t="str">
        <f ca="1">IF(    MAX(OFFSET(AR511,0,0,MATCH("-",AR511:AR$638,0))) = 0,"",
IFERROR(MAX(OFFSET(AR511,0,0,MATCH("-",AR511:AR$638,0))),""))</f>
        <v/>
      </c>
      <c r="BB511" s="112">
        <f t="shared" ca="1" si="370"/>
        <v>-198</v>
      </c>
      <c r="BC511" s="111" t="str">
        <f t="shared" ca="1" si="371"/>
        <v>Radius</v>
      </c>
      <c r="BD511" s="112">
        <f t="shared" ca="1" si="372"/>
        <v>0</v>
      </c>
      <c r="BE511" s="111">
        <f t="shared" ca="1" si="373"/>
        <v>200</v>
      </c>
      <c r="BF511" s="113" t="e">
        <f t="shared" ca="1" si="374"/>
        <v>#VALUE!</v>
      </c>
      <c r="BG511" s="113" t="e">
        <f t="shared" ca="1" si="375"/>
        <v>#VALUE!</v>
      </c>
      <c r="BH511" s="112">
        <f t="shared" ca="1" si="376"/>
        <v>2000</v>
      </c>
      <c r="BI511" s="112">
        <f t="shared" ca="1" si="377"/>
        <v>200</v>
      </c>
      <c r="BJ511" s="157"/>
      <c r="BK511" s="157"/>
      <c r="BL511" s="158" t="str">
        <f>scriv!AI473</f>
        <v/>
      </c>
      <c r="BM511" s="157"/>
      <c r="BN511" s="157" t="str">
        <f t="shared" si="378"/>
        <v>node</v>
      </c>
      <c r="BO511" s="157"/>
      <c r="BP511" s="159">
        <f t="shared" ca="1" si="379"/>
        <v>0</v>
      </c>
      <c r="BQ511" s="159">
        <f t="shared" ca="1" si="380"/>
        <v>0</v>
      </c>
      <c r="BR511" s="159">
        <f t="shared" si="381"/>
        <v>1</v>
      </c>
      <c r="BS511" s="159" t="str">
        <f t="shared" si="382"/>
        <v>symbol</v>
      </c>
      <c r="BT511" s="157" t="str">
        <f ca="1">IF(scriv!V473&lt;&gt;"",scriv!V473,
IF(E511="",IFERROR(VLOOKUP(BL511,$AH$40:$BT$638,39,FALSE),$BT$36),
$BT$37))</f>
        <v>NodeSquare</v>
      </c>
      <c r="BU511" s="166">
        <f t="shared" ca="1" si="383"/>
        <v>2000</v>
      </c>
      <c r="BV511" s="166">
        <f t="shared" ca="1" si="384"/>
        <v>200</v>
      </c>
      <c r="BW511" s="166">
        <f t="shared" ca="1" si="385"/>
        <v>0</v>
      </c>
      <c r="BX511" s="166">
        <f t="shared" ca="1" si="386"/>
        <v>0</v>
      </c>
      <c r="BY511" s="180" t="str">
        <f t="shared" si="387"/>
        <v/>
      </c>
      <c r="BZ511" s="180" t="str">
        <f t="shared" si="388"/>
        <v/>
      </c>
      <c r="CA511" s="81" t="str">
        <f>IF(scriv!E473&lt;&gt;"",scriv!E473,"")</f>
        <v/>
      </c>
      <c r="CB511" s="82">
        <f t="shared" si="353"/>
        <v>0</v>
      </c>
      <c r="CC511" s="82">
        <f t="shared" si="389"/>
        <v>0</v>
      </c>
      <c r="CD511" s="82" t="str">
        <f t="shared" si="390"/>
        <v>-</v>
      </c>
      <c r="CE511" s="82" t="str">
        <f t="shared" si="391"/>
        <v>-</v>
      </c>
      <c r="CF511" s="82" t="str">
        <f t="shared" si="392"/>
        <v>-</v>
      </c>
      <c r="CG511" s="82" t="str">
        <f t="shared" si="393"/>
        <v>-</v>
      </c>
      <c r="CH511" s="82" t="str">
        <f t="shared" si="394"/>
        <v>-</v>
      </c>
      <c r="CI511" s="82" t="str">
        <f t="shared" si="395"/>
        <v>-</v>
      </c>
      <c r="CJ511" s="82" t="str">
        <f t="shared" si="396"/>
        <v>-</v>
      </c>
      <c r="CK511" s="82" t="str">
        <f t="shared" si="397"/>
        <v>-</v>
      </c>
    </row>
    <row r="512" spans="1:89" s="82" customFormat="1" ht="18" customHeight="1">
      <c r="A512" s="81" t="str">
        <f>scriv!AH474</f>
        <v/>
      </c>
      <c r="B512" s="81" t="str">
        <f>IF(scriv!D474&lt;&gt;"",scriv!D474,"")</f>
        <v/>
      </c>
      <c r="C512" s="81" t="str">
        <f>IF( scriv!AL474&lt;&gt;"", IF(D512&lt;&gt;"","connection ","")&amp;scriv!AL474,IF(D512&lt;&gt;"","connection",""))</f>
        <v/>
      </c>
      <c r="D512" s="82" t="str">
        <f>scriv!AJ474</f>
        <v/>
      </c>
      <c r="E512" s="82" t="str">
        <f>scriv!AK474</f>
        <v/>
      </c>
      <c r="F512" s="156">
        <f>ROW()</f>
        <v>512</v>
      </c>
      <c r="I512" s="81" t="str">
        <f>IF(scriv!AA474&lt;&gt;"",scriv!AA474,J512)</f>
        <v/>
      </c>
      <c r="J512" s="81" t="str">
        <f>IF(scriv!AB474&lt;&gt;"",scriv!AB474,"")</f>
        <v/>
      </c>
      <c r="K512" s="82" t="str">
        <f t="shared" si="354"/>
        <v>none</v>
      </c>
      <c r="L512" s="82" t="str">
        <f t="shared" si="355"/>
        <v>+++&amp;speakTT=</v>
      </c>
      <c r="M512" s="82" t="str">
        <f t="shared" si="352"/>
        <v>OpenClose</v>
      </c>
      <c r="N512" s="82" t="str">
        <f t="shared" si="356"/>
        <v/>
      </c>
      <c r="O512" s="119" t="str">
        <f t="shared" si="357"/>
        <v/>
      </c>
      <c r="P512" s="81" t="str">
        <f>IF(scriv!I474&lt;&gt;"",scriv!I474,"")</f>
        <v/>
      </c>
      <c r="Q512" s="81" t="str">
        <f>IF(scriv!J474&lt;&gt;"",scriv!J474,"")</f>
        <v/>
      </c>
      <c r="R512" s="81">
        <f>IF(scriv!K474&lt;&gt;"",scriv!K474,
IF(I512&lt;&gt;"",1,$R$36))</f>
        <v>0</v>
      </c>
      <c r="S512" s="81" t="str">
        <f>IF(scriv!L474&lt;&gt;"",scriv!L474,
IF(scriv!AB474&lt;&gt;"",$S$36,"none"))</f>
        <v>none</v>
      </c>
      <c r="T512" s="81" t="str">
        <f>IF(scriv!Q474&lt;&gt;"",scriv!Q474,"")</f>
        <v/>
      </c>
      <c r="U512" s="81" t="str">
        <f>IF(scriv!R474&lt;&gt;"",scriv!R474,"")</f>
        <v/>
      </c>
      <c r="V512" s="81" t="str">
        <f>IF(scriv!S474&lt;&gt;"",scriv!S474,"")</f>
        <v/>
      </c>
      <c r="W512" s="81" t="str">
        <f>IF(scriv!T474&lt;&gt;"",scriv!T474,"")</f>
        <v/>
      </c>
      <c r="X512" s="81" t="str">
        <f>IF($E512="",
( IF(scriv!AD474&lt;&gt;"", LEFT( scriv!AD474, FIND(",",scriv!AD474)-1) &amp; "=" &amp; $AH512 &amp; RIGHT( scriv!AD474, LEN(scriv!AD474) + 1 - FIND(",",scriv!AD474)),
  IF($X$36&lt;&gt;"",LEFT( X$36, FIND(",",X$36)-1) &amp; "=" &amp; $AH512 &amp; RIGHT( X$36, LEN(X$36) + 1 - FIND(",",X$36)),""))),
IF(scriv!M474&lt;&gt;"", LEFT( scriv!M474, FIND(",",scriv!M474)-1) &amp; "=" &amp; $AH512 &amp; RIGHT( scriv!M474, LEN(scriv!M474) + 1 - FIND(",",scriv!M474)),
LEFT( X$37, FIND(",",X$37)-1) &amp; "=" &amp; $AH512 &amp; RIGHT( X$37, LEN(X$37) + 1 - FIND(",",X$37))))</f>
        <v>fadeOn=,0.6</v>
      </c>
      <c r="Y512" s="81" t="str">
        <f>IF($E512="",
( IF(scriv!AE474&lt;&gt;"", LEFT( scriv!AE474, FIND(",",scriv!AE474)-1) &amp; "=" &amp; $AH512 &amp; RIGHT( scriv!AE474, LEN(scriv!AE474) + 1 - FIND(",",scriv!AE474)),
  IF($Y$36&lt;&gt;"",LEFT( Y$36, FIND(",",Y$36)-1) &amp; "=" &amp; $AH512 &amp; RIGHT( Y$36, LEN(Y$36) + 1 - FIND(",",Y$36)),""))),
IF(scriv!N474&lt;&gt;"", LEFT( scriv!N474, FIND(",",scriv!N474)-1) &amp; "=" &amp; $AH512 &amp; RIGHT( scriv!N474, LEN(scriv!N474) + 1 - FIND(",",scriv!N474)),
LEFT( Y$37, FIND(",",Y$37)-1) &amp; "=" &amp; $AH512 &amp; RIGHT( Y$37, LEN(Y$37) + 1 - FIND(",",Y$37))))</f>
        <v>fadeOff=,0.6</v>
      </c>
      <c r="Z512" s="81" t="str">
        <f>IF($E512="",
( IF(scriv!AF474&lt;&gt;"", LEFT( scriv!AF474, FIND(",",scriv!AF474)-1) &amp; "=" &amp; $AH512 &amp; RIGHT( scriv!AF474, LEN(scriv!AF474) + 1 - FIND(",",scriv!AF474)),
  IF($Z$36&lt;&gt;"",LEFT( Z$36, FIND(",",Z$36)-1) &amp; "=" &amp; $AH512 &amp; RIGHT( Z$36, LEN(Z$36) + 1 - FIND(",",Z$36)),""))),
IF(scriv!O474&lt;&gt;"", LEFT( scriv!O474, FIND(",",scriv!O474)-1) &amp; "=" &amp; $AH512 &amp; RIGHT( scriv!O474, LEN(scriv!O474) + 1 - FIND(",",scriv!O474)),
LEFT( Z$37, FIND(",",Z$37)-1) &amp; "=" &amp; $AH512 &amp; RIGHT( Z$37, LEN(Z$37) + 1 - FIND(",",Z$37))))</f>
        <v>drawOpen=,1.2</v>
      </c>
      <c r="AA512" s="81" t="str">
        <f>IF($E512="",
( IF(scriv!AG474&lt;&gt;"", LEFT( scriv!AG474, FIND(",",scriv!AG474)-1) &amp; "=" &amp; $AH512 &amp; RIGHT( scriv!AG474, LEN(scriv!AG474) + 1 - FIND(",",scriv!AG474)),
  IF($AA$36&lt;&gt;"",LEFT( AA$36, FIND(",",AA$36)-1) &amp; "=" &amp; $AH512 &amp; RIGHT( AA$36, LEN(AA$36) + 1 - FIND(",",AA$36)),""))),
IF(scriv!P474&lt;&gt;"", LEFT( scriv!P474, FIND(",",scriv!P474)-1) &amp; "=" &amp; $AH512 &amp; RIGHT( scriv!P474, LEN(scriv!P474) + 1 - FIND(",",scriv!P474)),
LEFT( AA$37, FIND(",",AA$37)-1) &amp; "=" &amp; $AH512 &amp; RIGHT( AA$37, LEN(AA$37) + 1 - FIND(",",AA$37))))</f>
        <v>drawClose=,1.2</v>
      </c>
      <c r="AB512" s="167" t="str">
        <f t="shared" si="351"/>
        <v>noTitle</v>
      </c>
      <c r="AC512" s="167"/>
      <c r="AD512" s="45"/>
      <c r="AE512" s="168"/>
      <c r="AF512" s="169">
        <f>IF(D512="",scriv!B474,"")</f>
        <v>0</v>
      </c>
      <c r="AG512" s="170" t="str">
        <f t="shared" si="358"/>
        <v/>
      </c>
      <c r="AH512" s="169" t="str">
        <f t="shared" si="359"/>
        <v/>
      </c>
      <c r="AI512" s="169" t="str">
        <f t="shared" si="360"/>
        <v/>
      </c>
      <c r="AJ512" s="86">
        <f>ROUNDDOWN( (LEN(scriv!B474)+1) / 2, 0 )</f>
        <v>0</v>
      </c>
      <c r="AK512" s="82">
        <f t="shared" si="361"/>
        <v>0</v>
      </c>
      <c r="AL512" s="82" t="str">
        <f t="shared" si="362"/>
        <v>-</v>
      </c>
      <c r="AM512" s="82" t="str">
        <f t="shared" si="363"/>
        <v>-</v>
      </c>
      <c r="AN512" s="82" t="str">
        <f t="shared" si="364"/>
        <v>-</v>
      </c>
      <c r="AO512" s="82" t="str">
        <f t="shared" si="365"/>
        <v>-</v>
      </c>
      <c r="AP512" s="82" t="str">
        <f t="shared" si="366"/>
        <v>-</v>
      </c>
      <c r="AQ512" s="82" t="str">
        <f t="shared" si="367"/>
        <v>-</v>
      </c>
      <c r="AR512" s="82" t="str">
        <f t="shared" si="368"/>
        <v>-</v>
      </c>
      <c r="AT512" s="82">
        <f t="shared" si="369"/>
        <v>10</v>
      </c>
      <c r="AU512" s="82" t="str">
        <f ca="1">IF(    MAX(OFFSET(AL512,0,0,MATCH("-",AL512:AL$638,0))) = 0,"",
IFERROR(MAX(OFFSET(AL512,0,0,MATCH("-",AL512:AL$638,0))),""))</f>
        <v/>
      </c>
      <c r="AV512" s="82" t="str">
        <f ca="1">IF(    MAX(OFFSET(AM512,0,0,MATCH("-",AM512:AM$638,0))) = 0,"",
IFERROR(MAX(OFFSET(AM512,0,0,MATCH("-",AM512:AM$638,0))),""))</f>
        <v/>
      </c>
      <c r="AW512" s="82" t="str">
        <f ca="1">IF(    MAX(OFFSET(AN512,0,0,MATCH("-",AN512:AN$638,0))) = 0,"",
IFERROR(MAX(OFFSET(AN512,0,0,MATCH("-",AN512:AN$638,0))),""))</f>
        <v/>
      </c>
      <c r="AX512" s="82" t="str">
        <f ca="1">IF(    MAX(OFFSET(AO512,0,0,MATCH("-",AO512:AO$638,0))) = 0,"",
IFERROR(MAX(OFFSET(AO512,0,0,MATCH("-",AO512:AO$638,0))),""))</f>
        <v/>
      </c>
      <c r="AY512" s="82" t="str">
        <f ca="1">IF(    MAX(OFFSET(AP512,0,0,MATCH("-",AP512:AP$638,0))) = 0,"",
IFERROR(MAX(OFFSET(AP512,0,0,MATCH("-",AP512:AP$638,0))),""))</f>
        <v/>
      </c>
      <c r="AZ512" s="82" t="str">
        <f ca="1">IF(    MAX(OFFSET(AQ512,0,0,MATCH("-",AQ512:AQ$638,0))) = 0,"",
IFERROR(MAX(OFFSET(AQ512,0,0,MATCH("-",AQ512:AQ$638,0))),""))</f>
        <v/>
      </c>
      <c r="BA512" s="82" t="str">
        <f ca="1">IF(    MAX(OFFSET(AR512,0,0,MATCH("-",AR512:AR$638,0))) = 0,"",
IFERROR(MAX(OFFSET(AR512,0,0,MATCH("-",AR512:AR$638,0))),""))</f>
        <v/>
      </c>
      <c r="BB512" s="112">
        <f t="shared" ca="1" si="370"/>
        <v>-198</v>
      </c>
      <c r="BC512" s="111" t="str">
        <f t="shared" ca="1" si="371"/>
        <v>Radius</v>
      </c>
      <c r="BD512" s="112">
        <f t="shared" ca="1" si="372"/>
        <v>0</v>
      </c>
      <c r="BE512" s="111">
        <f t="shared" ca="1" si="373"/>
        <v>200</v>
      </c>
      <c r="BF512" s="113" t="e">
        <f t="shared" ca="1" si="374"/>
        <v>#VALUE!</v>
      </c>
      <c r="BG512" s="113" t="e">
        <f t="shared" ca="1" si="375"/>
        <v>#VALUE!</v>
      </c>
      <c r="BH512" s="112">
        <f t="shared" ca="1" si="376"/>
        <v>2000</v>
      </c>
      <c r="BI512" s="112">
        <f t="shared" ca="1" si="377"/>
        <v>200</v>
      </c>
      <c r="BJ512" s="157"/>
      <c r="BK512" s="157"/>
      <c r="BL512" s="158" t="str">
        <f>scriv!AI474</f>
        <v/>
      </c>
      <c r="BM512" s="157"/>
      <c r="BN512" s="157" t="str">
        <f t="shared" si="378"/>
        <v>node</v>
      </c>
      <c r="BO512" s="157"/>
      <c r="BP512" s="159">
        <f t="shared" ca="1" si="379"/>
        <v>0</v>
      </c>
      <c r="BQ512" s="159">
        <f t="shared" ca="1" si="380"/>
        <v>0</v>
      </c>
      <c r="BR512" s="159">
        <f t="shared" si="381"/>
        <v>1</v>
      </c>
      <c r="BS512" s="159" t="str">
        <f t="shared" si="382"/>
        <v>symbol</v>
      </c>
      <c r="BT512" s="157" t="str">
        <f ca="1">IF(scriv!V474&lt;&gt;"",scriv!V474,
IF(E512="",IFERROR(VLOOKUP(BL512,$AH$40:$BT$638,39,FALSE),$BT$36),
$BT$37))</f>
        <v>NodeSquare</v>
      </c>
      <c r="BU512" s="166">
        <f t="shared" ca="1" si="383"/>
        <v>2000</v>
      </c>
      <c r="BV512" s="166">
        <f t="shared" ca="1" si="384"/>
        <v>200</v>
      </c>
      <c r="BW512" s="166">
        <f t="shared" ca="1" si="385"/>
        <v>0</v>
      </c>
      <c r="BX512" s="166">
        <f t="shared" ca="1" si="386"/>
        <v>0</v>
      </c>
      <c r="BY512" s="180" t="str">
        <f t="shared" si="387"/>
        <v/>
      </c>
      <c r="BZ512" s="180" t="str">
        <f t="shared" si="388"/>
        <v/>
      </c>
      <c r="CA512" s="81" t="str">
        <f>IF(scriv!E474&lt;&gt;"",scriv!E474,"")</f>
        <v/>
      </c>
      <c r="CB512" s="82">
        <f t="shared" si="353"/>
        <v>0</v>
      </c>
      <c r="CC512" s="82">
        <f t="shared" si="389"/>
        <v>0</v>
      </c>
      <c r="CD512" s="82" t="str">
        <f t="shared" si="390"/>
        <v>-</v>
      </c>
      <c r="CE512" s="82" t="str">
        <f t="shared" si="391"/>
        <v>-</v>
      </c>
      <c r="CF512" s="82" t="str">
        <f t="shared" si="392"/>
        <v>-</v>
      </c>
      <c r="CG512" s="82" t="str">
        <f t="shared" si="393"/>
        <v>-</v>
      </c>
      <c r="CH512" s="82" t="str">
        <f t="shared" si="394"/>
        <v>-</v>
      </c>
      <c r="CI512" s="82" t="str">
        <f t="shared" si="395"/>
        <v>-</v>
      </c>
      <c r="CJ512" s="82" t="str">
        <f t="shared" si="396"/>
        <v>-</v>
      </c>
      <c r="CK512" s="82" t="str">
        <f t="shared" si="397"/>
        <v>-</v>
      </c>
    </row>
    <row r="513" spans="1:89" s="82" customFormat="1" ht="18" customHeight="1">
      <c r="A513" s="81" t="str">
        <f>scriv!AH475</f>
        <v/>
      </c>
      <c r="B513" s="81" t="str">
        <f>IF(scriv!D475&lt;&gt;"",scriv!D475,"")</f>
        <v/>
      </c>
      <c r="C513" s="81" t="str">
        <f>IF( scriv!AL475&lt;&gt;"", IF(D513&lt;&gt;"","connection ","")&amp;scriv!AL475,IF(D513&lt;&gt;"","connection",""))</f>
        <v/>
      </c>
      <c r="D513" s="82" t="str">
        <f>scriv!AJ475</f>
        <v/>
      </c>
      <c r="E513" s="82" t="str">
        <f>scriv!AK475</f>
        <v/>
      </c>
      <c r="F513" s="156">
        <f>ROW()</f>
        <v>513</v>
      </c>
      <c r="I513" s="81" t="str">
        <f>IF(scriv!AA475&lt;&gt;"",scriv!AA475,J513)</f>
        <v/>
      </c>
      <c r="J513" s="81" t="str">
        <f>IF(scriv!AB475&lt;&gt;"",scriv!AB475,"")</f>
        <v/>
      </c>
      <c r="K513" s="82" t="str">
        <f t="shared" si="354"/>
        <v>none</v>
      </c>
      <c r="L513" s="82" t="str">
        <f t="shared" si="355"/>
        <v>+++&amp;speakTT=</v>
      </c>
      <c r="M513" s="82" t="str">
        <f t="shared" si="352"/>
        <v>OpenClose</v>
      </c>
      <c r="N513" s="82" t="str">
        <f t="shared" si="356"/>
        <v/>
      </c>
      <c r="O513" s="119" t="str">
        <f t="shared" si="357"/>
        <v/>
      </c>
      <c r="P513" s="81" t="str">
        <f>IF(scriv!I475&lt;&gt;"",scriv!I475,"")</f>
        <v/>
      </c>
      <c r="Q513" s="81" t="str">
        <f>IF(scriv!J475&lt;&gt;"",scriv!J475,"")</f>
        <v/>
      </c>
      <c r="R513" s="81">
        <f>IF(scriv!K475&lt;&gt;"",scriv!K475,
IF(I513&lt;&gt;"",1,$R$36))</f>
        <v>0</v>
      </c>
      <c r="S513" s="81" t="str">
        <f>IF(scriv!L475&lt;&gt;"",scriv!L475,
IF(scriv!AB475&lt;&gt;"",$S$36,"none"))</f>
        <v>none</v>
      </c>
      <c r="T513" s="81" t="str">
        <f>IF(scriv!Q475&lt;&gt;"",scriv!Q475,"")</f>
        <v/>
      </c>
      <c r="U513" s="81" t="str">
        <f>IF(scriv!R475&lt;&gt;"",scriv!R475,"")</f>
        <v/>
      </c>
      <c r="V513" s="81" t="str">
        <f>IF(scriv!S475&lt;&gt;"",scriv!S475,"")</f>
        <v/>
      </c>
      <c r="W513" s="81" t="str">
        <f>IF(scriv!T475&lt;&gt;"",scriv!T475,"")</f>
        <v/>
      </c>
      <c r="X513" s="81" t="str">
        <f>IF($E513="",
( IF(scriv!AD475&lt;&gt;"", LEFT( scriv!AD475, FIND(",",scriv!AD475)-1) &amp; "=" &amp; $AH513 &amp; RIGHT( scriv!AD475, LEN(scriv!AD475) + 1 - FIND(",",scriv!AD475)),
  IF($X$36&lt;&gt;"",LEFT( X$36, FIND(",",X$36)-1) &amp; "=" &amp; $AH513 &amp; RIGHT( X$36, LEN(X$36) + 1 - FIND(",",X$36)),""))),
IF(scriv!M475&lt;&gt;"", LEFT( scriv!M475, FIND(",",scriv!M475)-1) &amp; "=" &amp; $AH513 &amp; RIGHT( scriv!M475, LEN(scriv!M475) + 1 - FIND(",",scriv!M475)),
LEFT( X$37, FIND(",",X$37)-1) &amp; "=" &amp; $AH513 &amp; RIGHT( X$37, LEN(X$37) + 1 - FIND(",",X$37))))</f>
        <v>fadeOn=,0.6</v>
      </c>
      <c r="Y513" s="81" t="str">
        <f>IF($E513="",
( IF(scriv!AE475&lt;&gt;"", LEFT( scriv!AE475, FIND(",",scriv!AE475)-1) &amp; "=" &amp; $AH513 &amp; RIGHT( scriv!AE475, LEN(scriv!AE475) + 1 - FIND(",",scriv!AE475)),
  IF($Y$36&lt;&gt;"",LEFT( Y$36, FIND(",",Y$36)-1) &amp; "=" &amp; $AH513 &amp; RIGHT( Y$36, LEN(Y$36) + 1 - FIND(",",Y$36)),""))),
IF(scriv!N475&lt;&gt;"", LEFT( scriv!N475, FIND(",",scriv!N475)-1) &amp; "=" &amp; $AH513 &amp; RIGHT( scriv!N475, LEN(scriv!N475) + 1 - FIND(",",scriv!N475)),
LEFT( Y$37, FIND(",",Y$37)-1) &amp; "=" &amp; $AH513 &amp; RIGHT( Y$37, LEN(Y$37) + 1 - FIND(",",Y$37))))</f>
        <v>fadeOff=,0.6</v>
      </c>
      <c r="Z513" s="81" t="str">
        <f>IF($E513="",
( IF(scriv!AF475&lt;&gt;"", LEFT( scriv!AF475, FIND(",",scriv!AF475)-1) &amp; "=" &amp; $AH513 &amp; RIGHT( scriv!AF475, LEN(scriv!AF475) + 1 - FIND(",",scriv!AF475)),
  IF($Z$36&lt;&gt;"",LEFT( Z$36, FIND(",",Z$36)-1) &amp; "=" &amp; $AH513 &amp; RIGHT( Z$36, LEN(Z$36) + 1 - FIND(",",Z$36)),""))),
IF(scriv!O475&lt;&gt;"", LEFT( scriv!O475, FIND(",",scriv!O475)-1) &amp; "=" &amp; $AH513 &amp; RIGHT( scriv!O475, LEN(scriv!O475) + 1 - FIND(",",scriv!O475)),
LEFT( Z$37, FIND(",",Z$37)-1) &amp; "=" &amp; $AH513 &amp; RIGHT( Z$37, LEN(Z$37) + 1 - FIND(",",Z$37))))</f>
        <v>drawOpen=,1.2</v>
      </c>
      <c r="AA513" s="81" t="str">
        <f>IF($E513="",
( IF(scriv!AG475&lt;&gt;"", LEFT( scriv!AG475, FIND(",",scriv!AG475)-1) &amp; "=" &amp; $AH513 &amp; RIGHT( scriv!AG475, LEN(scriv!AG475) + 1 - FIND(",",scriv!AG475)),
  IF($AA$36&lt;&gt;"",LEFT( AA$36, FIND(",",AA$36)-1) &amp; "=" &amp; $AH513 &amp; RIGHT( AA$36, LEN(AA$36) + 1 - FIND(",",AA$36)),""))),
IF(scriv!P475&lt;&gt;"", LEFT( scriv!P475, FIND(",",scriv!P475)-1) &amp; "=" &amp; $AH513 &amp; RIGHT( scriv!P475, LEN(scriv!P475) + 1 - FIND(",",scriv!P475)),
LEFT( AA$37, FIND(",",AA$37)-1) &amp; "=" &amp; $AH513 &amp; RIGHT( AA$37, LEN(AA$37) + 1 - FIND(",",AA$37))))</f>
        <v>drawClose=,1.2</v>
      </c>
      <c r="AB513" s="167" t="str">
        <f t="shared" si="351"/>
        <v>noTitle</v>
      </c>
      <c r="AC513" s="167"/>
      <c r="AD513" s="45"/>
      <c r="AE513" s="168"/>
      <c r="AF513" s="169">
        <f>IF(D513="",scriv!B475,"")</f>
        <v>0</v>
      </c>
      <c r="AG513" s="170" t="str">
        <f t="shared" si="358"/>
        <v/>
      </c>
      <c r="AH513" s="169" t="str">
        <f t="shared" si="359"/>
        <v/>
      </c>
      <c r="AI513" s="169" t="str">
        <f t="shared" si="360"/>
        <v/>
      </c>
      <c r="AJ513" s="86">
        <f>ROUNDDOWN( (LEN(scriv!B475)+1) / 2, 0 )</f>
        <v>0</v>
      </c>
      <c r="AK513" s="82">
        <f t="shared" si="361"/>
        <v>0</v>
      </c>
      <c r="AL513" s="82" t="str">
        <f t="shared" si="362"/>
        <v>-</v>
      </c>
      <c r="AM513" s="82" t="str">
        <f t="shared" si="363"/>
        <v>-</v>
      </c>
      <c r="AN513" s="82" t="str">
        <f t="shared" si="364"/>
        <v>-</v>
      </c>
      <c r="AO513" s="82" t="str">
        <f t="shared" si="365"/>
        <v>-</v>
      </c>
      <c r="AP513" s="82" t="str">
        <f t="shared" si="366"/>
        <v>-</v>
      </c>
      <c r="AQ513" s="82" t="str">
        <f t="shared" si="367"/>
        <v>-</v>
      </c>
      <c r="AR513" s="82" t="str">
        <f t="shared" si="368"/>
        <v>-</v>
      </c>
      <c r="AT513" s="82">
        <f t="shared" si="369"/>
        <v>10</v>
      </c>
      <c r="AU513" s="82" t="str">
        <f ca="1">IF(    MAX(OFFSET(AL513,0,0,MATCH("-",AL513:AL$638,0))) = 0,"",
IFERROR(MAX(OFFSET(AL513,0,0,MATCH("-",AL513:AL$638,0))),""))</f>
        <v/>
      </c>
      <c r="AV513" s="82" t="str">
        <f ca="1">IF(    MAX(OFFSET(AM513,0,0,MATCH("-",AM513:AM$638,0))) = 0,"",
IFERROR(MAX(OFFSET(AM513,0,0,MATCH("-",AM513:AM$638,0))),""))</f>
        <v/>
      </c>
      <c r="AW513" s="82" t="str">
        <f ca="1">IF(    MAX(OFFSET(AN513,0,0,MATCH("-",AN513:AN$638,0))) = 0,"",
IFERROR(MAX(OFFSET(AN513,0,0,MATCH("-",AN513:AN$638,0))),""))</f>
        <v/>
      </c>
      <c r="AX513" s="82" t="str">
        <f ca="1">IF(    MAX(OFFSET(AO513,0,0,MATCH("-",AO513:AO$638,0))) = 0,"",
IFERROR(MAX(OFFSET(AO513,0,0,MATCH("-",AO513:AO$638,0))),""))</f>
        <v/>
      </c>
      <c r="AY513" s="82" t="str">
        <f ca="1">IF(    MAX(OFFSET(AP513,0,0,MATCH("-",AP513:AP$638,0))) = 0,"",
IFERROR(MAX(OFFSET(AP513,0,0,MATCH("-",AP513:AP$638,0))),""))</f>
        <v/>
      </c>
      <c r="AZ513" s="82" t="str">
        <f ca="1">IF(    MAX(OFFSET(AQ513,0,0,MATCH("-",AQ513:AQ$638,0))) = 0,"",
IFERROR(MAX(OFFSET(AQ513,0,0,MATCH("-",AQ513:AQ$638,0))),""))</f>
        <v/>
      </c>
      <c r="BA513" s="82" t="str">
        <f ca="1">IF(    MAX(OFFSET(AR513,0,0,MATCH("-",AR513:AR$638,0))) = 0,"",
IFERROR(MAX(OFFSET(AR513,0,0,MATCH("-",AR513:AR$638,0))),""))</f>
        <v/>
      </c>
      <c r="BB513" s="112">
        <f t="shared" ca="1" si="370"/>
        <v>-198</v>
      </c>
      <c r="BC513" s="111" t="str">
        <f t="shared" ca="1" si="371"/>
        <v>Radius</v>
      </c>
      <c r="BD513" s="112">
        <f t="shared" ca="1" si="372"/>
        <v>0</v>
      </c>
      <c r="BE513" s="111">
        <f t="shared" ca="1" si="373"/>
        <v>200</v>
      </c>
      <c r="BF513" s="113" t="e">
        <f t="shared" ca="1" si="374"/>
        <v>#VALUE!</v>
      </c>
      <c r="BG513" s="113" t="e">
        <f t="shared" ca="1" si="375"/>
        <v>#VALUE!</v>
      </c>
      <c r="BH513" s="112">
        <f t="shared" ca="1" si="376"/>
        <v>2000</v>
      </c>
      <c r="BI513" s="112">
        <f t="shared" ca="1" si="377"/>
        <v>200</v>
      </c>
      <c r="BJ513" s="157"/>
      <c r="BK513" s="157"/>
      <c r="BL513" s="158" t="str">
        <f>scriv!AI475</f>
        <v/>
      </c>
      <c r="BM513" s="157"/>
      <c r="BN513" s="157" t="str">
        <f t="shared" si="378"/>
        <v>node</v>
      </c>
      <c r="BO513" s="157"/>
      <c r="BP513" s="159">
        <f t="shared" ca="1" si="379"/>
        <v>0</v>
      </c>
      <c r="BQ513" s="159">
        <f t="shared" ca="1" si="380"/>
        <v>0</v>
      </c>
      <c r="BR513" s="159">
        <f t="shared" si="381"/>
        <v>1</v>
      </c>
      <c r="BS513" s="159" t="str">
        <f t="shared" si="382"/>
        <v>symbol</v>
      </c>
      <c r="BT513" s="157" t="str">
        <f ca="1">IF(scriv!V475&lt;&gt;"",scriv!V475,
IF(E513="",IFERROR(VLOOKUP(BL513,$AH$40:$BT$638,39,FALSE),$BT$36),
$BT$37))</f>
        <v>NodeSquare</v>
      </c>
      <c r="BU513" s="166">
        <f t="shared" ca="1" si="383"/>
        <v>2000</v>
      </c>
      <c r="BV513" s="166">
        <f t="shared" ca="1" si="384"/>
        <v>200</v>
      </c>
      <c r="BW513" s="166">
        <f t="shared" ca="1" si="385"/>
        <v>0</v>
      </c>
      <c r="BX513" s="166">
        <f t="shared" ca="1" si="386"/>
        <v>0</v>
      </c>
      <c r="BY513" s="180" t="str">
        <f t="shared" si="387"/>
        <v/>
      </c>
      <c r="BZ513" s="180" t="str">
        <f t="shared" si="388"/>
        <v/>
      </c>
      <c r="CA513" s="81" t="str">
        <f>IF(scriv!E475&lt;&gt;"",scriv!E475,"")</f>
        <v/>
      </c>
      <c r="CB513" s="82">
        <f t="shared" si="353"/>
        <v>0</v>
      </c>
      <c r="CC513" s="82">
        <f t="shared" si="389"/>
        <v>0</v>
      </c>
      <c r="CD513" s="82" t="str">
        <f t="shared" si="390"/>
        <v>-</v>
      </c>
      <c r="CE513" s="82" t="str">
        <f t="shared" si="391"/>
        <v>-</v>
      </c>
      <c r="CF513" s="82" t="str">
        <f t="shared" si="392"/>
        <v>-</v>
      </c>
      <c r="CG513" s="82" t="str">
        <f t="shared" si="393"/>
        <v>-</v>
      </c>
      <c r="CH513" s="82" t="str">
        <f t="shared" si="394"/>
        <v>-</v>
      </c>
      <c r="CI513" s="82" t="str">
        <f t="shared" si="395"/>
        <v>-</v>
      </c>
      <c r="CJ513" s="82" t="str">
        <f t="shared" si="396"/>
        <v>-</v>
      </c>
      <c r="CK513" s="82" t="str">
        <f t="shared" si="397"/>
        <v>-</v>
      </c>
    </row>
    <row r="514" spans="1:89" s="82" customFormat="1" ht="18" customHeight="1">
      <c r="A514" s="81" t="str">
        <f>scriv!AH476</f>
        <v/>
      </c>
      <c r="B514" s="81" t="str">
        <f>IF(scriv!D476&lt;&gt;"",scriv!D476,"")</f>
        <v/>
      </c>
      <c r="C514" s="81" t="str">
        <f>IF( scriv!AL476&lt;&gt;"", IF(D514&lt;&gt;"","connection ","")&amp;scriv!AL476,IF(D514&lt;&gt;"","connection",""))</f>
        <v/>
      </c>
      <c r="D514" s="82" t="str">
        <f>scriv!AJ476</f>
        <v/>
      </c>
      <c r="E514" s="82" t="str">
        <f>scriv!AK476</f>
        <v/>
      </c>
      <c r="F514" s="156">
        <f>ROW()</f>
        <v>514</v>
      </c>
      <c r="I514" s="81" t="str">
        <f>IF(scriv!AA476&lt;&gt;"",scriv!AA476,J514)</f>
        <v/>
      </c>
      <c r="J514" s="81" t="str">
        <f>IF(scriv!AB476&lt;&gt;"",scriv!AB476,"")</f>
        <v/>
      </c>
      <c r="K514" s="82" t="str">
        <f t="shared" si="354"/>
        <v>none</v>
      </c>
      <c r="L514" s="82" t="str">
        <f t="shared" si="355"/>
        <v>+++&amp;speakTT=</v>
      </c>
      <c r="M514" s="82" t="str">
        <f t="shared" si="352"/>
        <v>OpenClose</v>
      </c>
      <c r="N514" s="82" t="str">
        <f t="shared" si="356"/>
        <v/>
      </c>
      <c r="O514" s="119" t="str">
        <f t="shared" si="357"/>
        <v/>
      </c>
      <c r="P514" s="81" t="str">
        <f>IF(scriv!I476&lt;&gt;"",scriv!I476,"")</f>
        <v/>
      </c>
      <c r="Q514" s="81" t="str">
        <f>IF(scriv!J476&lt;&gt;"",scriv!J476,"")</f>
        <v/>
      </c>
      <c r="R514" s="81">
        <f>IF(scriv!K476&lt;&gt;"",scriv!K476,
IF(I514&lt;&gt;"",1,$R$36))</f>
        <v>0</v>
      </c>
      <c r="S514" s="81" t="str">
        <f>IF(scriv!L476&lt;&gt;"",scriv!L476,
IF(scriv!AB476&lt;&gt;"",$S$36,"none"))</f>
        <v>none</v>
      </c>
      <c r="T514" s="81" t="str">
        <f>IF(scriv!Q476&lt;&gt;"",scriv!Q476,"")</f>
        <v/>
      </c>
      <c r="U514" s="81" t="str">
        <f>IF(scriv!R476&lt;&gt;"",scriv!R476,"")</f>
        <v/>
      </c>
      <c r="V514" s="81" t="str">
        <f>IF(scriv!S476&lt;&gt;"",scriv!S476,"")</f>
        <v/>
      </c>
      <c r="W514" s="81" t="str">
        <f>IF(scriv!T476&lt;&gt;"",scriv!T476,"")</f>
        <v/>
      </c>
      <c r="X514" s="81" t="str">
        <f>IF($E514="",
( IF(scriv!AD476&lt;&gt;"", LEFT( scriv!AD476, FIND(",",scriv!AD476)-1) &amp; "=" &amp; $AH514 &amp; RIGHT( scriv!AD476, LEN(scriv!AD476) + 1 - FIND(",",scriv!AD476)),
  IF($X$36&lt;&gt;"",LEFT( X$36, FIND(",",X$36)-1) &amp; "=" &amp; $AH514 &amp; RIGHT( X$36, LEN(X$36) + 1 - FIND(",",X$36)),""))),
IF(scriv!M476&lt;&gt;"", LEFT( scriv!M476, FIND(",",scriv!M476)-1) &amp; "=" &amp; $AH514 &amp; RIGHT( scriv!M476, LEN(scriv!M476) + 1 - FIND(",",scriv!M476)),
LEFT( X$37, FIND(",",X$37)-1) &amp; "=" &amp; $AH514 &amp; RIGHT( X$37, LEN(X$37) + 1 - FIND(",",X$37))))</f>
        <v>fadeOn=,0.6</v>
      </c>
      <c r="Y514" s="81" t="str">
        <f>IF($E514="",
( IF(scriv!AE476&lt;&gt;"", LEFT( scriv!AE476, FIND(",",scriv!AE476)-1) &amp; "=" &amp; $AH514 &amp; RIGHT( scriv!AE476, LEN(scriv!AE476) + 1 - FIND(",",scriv!AE476)),
  IF($Y$36&lt;&gt;"",LEFT( Y$36, FIND(",",Y$36)-1) &amp; "=" &amp; $AH514 &amp; RIGHT( Y$36, LEN(Y$36) + 1 - FIND(",",Y$36)),""))),
IF(scriv!N476&lt;&gt;"", LEFT( scriv!N476, FIND(",",scriv!N476)-1) &amp; "=" &amp; $AH514 &amp; RIGHT( scriv!N476, LEN(scriv!N476) + 1 - FIND(",",scriv!N476)),
LEFT( Y$37, FIND(",",Y$37)-1) &amp; "=" &amp; $AH514 &amp; RIGHT( Y$37, LEN(Y$37) + 1 - FIND(",",Y$37))))</f>
        <v>fadeOff=,0.6</v>
      </c>
      <c r="Z514" s="81" t="str">
        <f>IF($E514="",
( IF(scriv!AF476&lt;&gt;"", LEFT( scriv!AF476, FIND(",",scriv!AF476)-1) &amp; "=" &amp; $AH514 &amp; RIGHT( scriv!AF476, LEN(scriv!AF476) + 1 - FIND(",",scriv!AF476)),
  IF($Z$36&lt;&gt;"",LEFT( Z$36, FIND(",",Z$36)-1) &amp; "=" &amp; $AH514 &amp; RIGHT( Z$36, LEN(Z$36) + 1 - FIND(",",Z$36)),""))),
IF(scriv!O476&lt;&gt;"", LEFT( scriv!O476, FIND(",",scriv!O476)-1) &amp; "=" &amp; $AH514 &amp; RIGHT( scriv!O476, LEN(scriv!O476) + 1 - FIND(",",scriv!O476)),
LEFT( Z$37, FIND(",",Z$37)-1) &amp; "=" &amp; $AH514 &amp; RIGHT( Z$37, LEN(Z$37) + 1 - FIND(",",Z$37))))</f>
        <v>drawOpen=,1.2</v>
      </c>
      <c r="AA514" s="81" t="str">
        <f>IF($E514="",
( IF(scriv!AG476&lt;&gt;"", LEFT( scriv!AG476, FIND(",",scriv!AG476)-1) &amp; "=" &amp; $AH514 &amp; RIGHT( scriv!AG476, LEN(scriv!AG476) + 1 - FIND(",",scriv!AG476)),
  IF($AA$36&lt;&gt;"",LEFT( AA$36, FIND(",",AA$36)-1) &amp; "=" &amp; $AH514 &amp; RIGHT( AA$36, LEN(AA$36) + 1 - FIND(",",AA$36)),""))),
IF(scriv!P476&lt;&gt;"", LEFT( scriv!P476, FIND(",",scriv!P476)-1) &amp; "=" &amp; $AH514 &amp; RIGHT( scriv!P476, LEN(scriv!P476) + 1 - FIND(",",scriv!P476)),
LEFT( AA$37, FIND(",",AA$37)-1) &amp; "=" &amp; $AH514 &amp; RIGHT( AA$37, LEN(AA$37) + 1 - FIND(",",AA$37))))</f>
        <v>drawClose=,1.2</v>
      </c>
      <c r="AB514" s="167" t="str">
        <f t="shared" si="351"/>
        <v>noTitle</v>
      </c>
      <c r="AC514" s="167"/>
      <c r="AD514" s="45"/>
      <c r="AE514" s="168"/>
      <c r="AF514" s="169">
        <f>IF(D514="",scriv!B476,"")</f>
        <v>0</v>
      </c>
      <c r="AG514" s="170" t="str">
        <f t="shared" si="358"/>
        <v/>
      </c>
      <c r="AH514" s="169" t="str">
        <f t="shared" si="359"/>
        <v/>
      </c>
      <c r="AI514" s="169" t="str">
        <f t="shared" si="360"/>
        <v/>
      </c>
      <c r="AJ514" s="86">
        <f>ROUNDDOWN( (LEN(scriv!B476)+1) / 2, 0 )</f>
        <v>0</v>
      </c>
      <c r="AK514" s="82">
        <f t="shared" si="361"/>
        <v>0</v>
      </c>
      <c r="AL514" s="82" t="str">
        <f t="shared" si="362"/>
        <v>-</v>
      </c>
      <c r="AM514" s="82" t="str">
        <f t="shared" si="363"/>
        <v>-</v>
      </c>
      <c r="AN514" s="82" t="str">
        <f t="shared" si="364"/>
        <v>-</v>
      </c>
      <c r="AO514" s="82" t="str">
        <f t="shared" si="365"/>
        <v>-</v>
      </c>
      <c r="AP514" s="82" t="str">
        <f t="shared" si="366"/>
        <v>-</v>
      </c>
      <c r="AQ514" s="82" t="str">
        <f t="shared" si="367"/>
        <v>-</v>
      </c>
      <c r="AR514" s="82" t="str">
        <f t="shared" si="368"/>
        <v>-</v>
      </c>
      <c r="AT514" s="82">
        <f t="shared" si="369"/>
        <v>10</v>
      </c>
      <c r="AU514" s="82" t="str">
        <f ca="1">IF(    MAX(OFFSET(AL514,0,0,MATCH("-",AL514:AL$638,0))) = 0,"",
IFERROR(MAX(OFFSET(AL514,0,0,MATCH("-",AL514:AL$638,0))),""))</f>
        <v/>
      </c>
      <c r="AV514" s="82" t="str">
        <f ca="1">IF(    MAX(OFFSET(AM514,0,0,MATCH("-",AM514:AM$638,0))) = 0,"",
IFERROR(MAX(OFFSET(AM514,0,0,MATCH("-",AM514:AM$638,0))),""))</f>
        <v/>
      </c>
      <c r="AW514" s="82" t="str">
        <f ca="1">IF(    MAX(OFFSET(AN514,0,0,MATCH("-",AN514:AN$638,0))) = 0,"",
IFERROR(MAX(OFFSET(AN514,0,0,MATCH("-",AN514:AN$638,0))),""))</f>
        <v/>
      </c>
      <c r="AX514" s="82" t="str">
        <f ca="1">IF(    MAX(OFFSET(AO514,0,0,MATCH("-",AO514:AO$638,0))) = 0,"",
IFERROR(MAX(OFFSET(AO514,0,0,MATCH("-",AO514:AO$638,0))),""))</f>
        <v/>
      </c>
      <c r="AY514" s="82" t="str">
        <f ca="1">IF(    MAX(OFFSET(AP514,0,0,MATCH("-",AP514:AP$638,0))) = 0,"",
IFERROR(MAX(OFFSET(AP514,0,0,MATCH("-",AP514:AP$638,0))),""))</f>
        <v/>
      </c>
      <c r="AZ514" s="82" t="str">
        <f ca="1">IF(    MAX(OFFSET(AQ514,0,0,MATCH("-",AQ514:AQ$638,0))) = 0,"",
IFERROR(MAX(OFFSET(AQ514,0,0,MATCH("-",AQ514:AQ$638,0))),""))</f>
        <v/>
      </c>
      <c r="BA514" s="82" t="str">
        <f ca="1">IF(    MAX(OFFSET(AR514,0,0,MATCH("-",AR514:AR$638,0))) = 0,"",
IFERROR(MAX(OFFSET(AR514,0,0,MATCH("-",AR514:AR$638,0))),""))</f>
        <v/>
      </c>
      <c r="BB514" s="112">
        <f t="shared" ca="1" si="370"/>
        <v>-198</v>
      </c>
      <c r="BC514" s="111" t="str">
        <f t="shared" ca="1" si="371"/>
        <v>Radius</v>
      </c>
      <c r="BD514" s="112">
        <f t="shared" ca="1" si="372"/>
        <v>0</v>
      </c>
      <c r="BE514" s="111">
        <f t="shared" ca="1" si="373"/>
        <v>200</v>
      </c>
      <c r="BF514" s="113" t="e">
        <f t="shared" ca="1" si="374"/>
        <v>#VALUE!</v>
      </c>
      <c r="BG514" s="113" t="e">
        <f t="shared" ca="1" si="375"/>
        <v>#VALUE!</v>
      </c>
      <c r="BH514" s="112">
        <f t="shared" ca="1" si="376"/>
        <v>2000</v>
      </c>
      <c r="BI514" s="112">
        <f t="shared" ca="1" si="377"/>
        <v>200</v>
      </c>
      <c r="BJ514" s="157"/>
      <c r="BK514" s="157"/>
      <c r="BL514" s="158" t="str">
        <f>scriv!AI476</f>
        <v/>
      </c>
      <c r="BM514" s="157"/>
      <c r="BN514" s="157" t="str">
        <f t="shared" si="378"/>
        <v>node</v>
      </c>
      <c r="BO514" s="157"/>
      <c r="BP514" s="159">
        <f t="shared" ca="1" si="379"/>
        <v>0</v>
      </c>
      <c r="BQ514" s="159">
        <f t="shared" ca="1" si="380"/>
        <v>0</v>
      </c>
      <c r="BR514" s="159">
        <f t="shared" si="381"/>
        <v>1</v>
      </c>
      <c r="BS514" s="159" t="str">
        <f t="shared" si="382"/>
        <v>symbol</v>
      </c>
      <c r="BT514" s="157" t="str">
        <f ca="1">IF(scriv!V476&lt;&gt;"",scriv!V476,
IF(E514="",IFERROR(VLOOKUP(BL514,$AH$40:$BT$638,39,FALSE),$BT$36),
$BT$37))</f>
        <v>NodeSquare</v>
      </c>
      <c r="BU514" s="166">
        <f t="shared" ca="1" si="383"/>
        <v>2000</v>
      </c>
      <c r="BV514" s="166">
        <f t="shared" ca="1" si="384"/>
        <v>200</v>
      </c>
      <c r="BW514" s="166">
        <f t="shared" ca="1" si="385"/>
        <v>0</v>
      </c>
      <c r="BX514" s="166">
        <f t="shared" ca="1" si="386"/>
        <v>0</v>
      </c>
      <c r="BY514" s="180" t="str">
        <f t="shared" si="387"/>
        <v/>
      </c>
      <c r="BZ514" s="180" t="str">
        <f t="shared" si="388"/>
        <v/>
      </c>
      <c r="CA514" s="81" t="str">
        <f>IF(scriv!E476&lt;&gt;"",scriv!E476,"")</f>
        <v/>
      </c>
      <c r="CB514" s="82">
        <f t="shared" si="353"/>
        <v>0</v>
      </c>
      <c r="CC514" s="82">
        <f t="shared" si="389"/>
        <v>0</v>
      </c>
      <c r="CD514" s="82" t="str">
        <f t="shared" si="390"/>
        <v>-</v>
      </c>
      <c r="CE514" s="82" t="str">
        <f t="shared" si="391"/>
        <v>-</v>
      </c>
      <c r="CF514" s="82" t="str">
        <f t="shared" si="392"/>
        <v>-</v>
      </c>
      <c r="CG514" s="82" t="str">
        <f t="shared" si="393"/>
        <v>-</v>
      </c>
      <c r="CH514" s="82" t="str">
        <f t="shared" si="394"/>
        <v>-</v>
      </c>
      <c r="CI514" s="82" t="str">
        <f t="shared" si="395"/>
        <v>-</v>
      </c>
      <c r="CJ514" s="82" t="str">
        <f t="shared" si="396"/>
        <v>-</v>
      </c>
      <c r="CK514" s="82" t="str">
        <f t="shared" si="397"/>
        <v>-</v>
      </c>
    </row>
    <row r="515" spans="1:89" s="82" customFormat="1" ht="18" customHeight="1">
      <c r="A515" s="81" t="str">
        <f>scriv!AH477</f>
        <v/>
      </c>
      <c r="B515" s="81" t="str">
        <f>IF(scriv!D477&lt;&gt;"",scriv!D477,"")</f>
        <v/>
      </c>
      <c r="C515" s="81" t="str">
        <f>IF( scriv!AL477&lt;&gt;"", IF(D515&lt;&gt;"","connection ","")&amp;scriv!AL477,IF(D515&lt;&gt;"","connection",""))</f>
        <v/>
      </c>
      <c r="D515" s="82" t="str">
        <f>scriv!AJ477</f>
        <v/>
      </c>
      <c r="E515" s="82" t="str">
        <f>scriv!AK477</f>
        <v/>
      </c>
      <c r="F515" s="156">
        <f>ROW()</f>
        <v>515</v>
      </c>
      <c r="I515" s="81" t="str">
        <f>IF(scriv!AA477&lt;&gt;"",scriv!AA477,J515)</f>
        <v/>
      </c>
      <c r="J515" s="81" t="str">
        <f>IF(scriv!AB477&lt;&gt;"",scriv!AB477,"")</f>
        <v/>
      </c>
      <c r="K515" s="82" t="str">
        <f t="shared" si="354"/>
        <v>none</v>
      </c>
      <c r="L515" s="82" t="str">
        <f t="shared" si="355"/>
        <v>+++&amp;speakTT=</v>
      </c>
      <c r="M515" s="82" t="str">
        <f t="shared" si="352"/>
        <v>OpenClose</v>
      </c>
      <c r="N515" s="82" t="str">
        <f t="shared" si="356"/>
        <v/>
      </c>
      <c r="O515" s="119" t="str">
        <f t="shared" si="357"/>
        <v/>
      </c>
      <c r="P515" s="81" t="str">
        <f>IF(scriv!I477&lt;&gt;"",scriv!I477,"")</f>
        <v/>
      </c>
      <c r="Q515" s="81" t="str">
        <f>IF(scriv!J477&lt;&gt;"",scriv!J477,"")</f>
        <v/>
      </c>
      <c r="R515" s="81">
        <f>IF(scriv!K477&lt;&gt;"",scriv!K477,
IF(I515&lt;&gt;"",1,$R$36))</f>
        <v>0</v>
      </c>
      <c r="S515" s="81" t="str">
        <f>IF(scriv!L477&lt;&gt;"",scriv!L477,
IF(scriv!AB477&lt;&gt;"",$S$36,"none"))</f>
        <v>none</v>
      </c>
      <c r="T515" s="81" t="str">
        <f>IF(scriv!Q477&lt;&gt;"",scriv!Q477,"")</f>
        <v/>
      </c>
      <c r="U515" s="81" t="str">
        <f>IF(scriv!R477&lt;&gt;"",scriv!R477,"")</f>
        <v/>
      </c>
      <c r="V515" s="81" t="str">
        <f>IF(scriv!S477&lt;&gt;"",scriv!S477,"")</f>
        <v/>
      </c>
      <c r="W515" s="81" t="str">
        <f>IF(scriv!T477&lt;&gt;"",scriv!T477,"")</f>
        <v/>
      </c>
      <c r="X515" s="81" t="str">
        <f>IF($E515="",
( IF(scriv!AD477&lt;&gt;"", LEFT( scriv!AD477, FIND(",",scriv!AD477)-1) &amp; "=" &amp; $AH515 &amp; RIGHT( scriv!AD477, LEN(scriv!AD477) + 1 - FIND(",",scriv!AD477)),
  IF($X$36&lt;&gt;"",LEFT( X$36, FIND(",",X$36)-1) &amp; "=" &amp; $AH515 &amp; RIGHT( X$36, LEN(X$36) + 1 - FIND(",",X$36)),""))),
IF(scriv!M477&lt;&gt;"", LEFT( scriv!M477, FIND(",",scriv!M477)-1) &amp; "=" &amp; $AH515 &amp; RIGHT( scriv!M477, LEN(scriv!M477) + 1 - FIND(",",scriv!M477)),
LEFT( X$37, FIND(",",X$37)-1) &amp; "=" &amp; $AH515 &amp; RIGHT( X$37, LEN(X$37) + 1 - FIND(",",X$37))))</f>
        <v>fadeOn=,0.6</v>
      </c>
      <c r="Y515" s="81" t="str">
        <f>IF($E515="",
( IF(scriv!AE477&lt;&gt;"", LEFT( scriv!AE477, FIND(",",scriv!AE477)-1) &amp; "=" &amp; $AH515 &amp; RIGHT( scriv!AE477, LEN(scriv!AE477) + 1 - FIND(",",scriv!AE477)),
  IF($Y$36&lt;&gt;"",LEFT( Y$36, FIND(",",Y$36)-1) &amp; "=" &amp; $AH515 &amp; RIGHT( Y$36, LEN(Y$36) + 1 - FIND(",",Y$36)),""))),
IF(scriv!N477&lt;&gt;"", LEFT( scriv!N477, FIND(",",scriv!N477)-1) &amp; "=" &amp; $AH515 &amp; RIGHT( scriv!N477, LEN(scriv!N477) + 1 - FIND(",",scriv!N477)),
LEFT( Y$37, FIND(",",Y$37)-1) &amp; "=" &amp; $AH515 &amp; RIGHT( Y$37, LEN(Y$37) + 1 - FIND(",",Y$37))))</f>
        <v>fadeOff=,0.6</v>
      </c>
      <c r="Z515" s="81" t="str">
        <f>IF($E515="",
( IF(scriv!AF477&lt;&gt;"", LEFT( scriv!AF477, FIND(",",scriv!AF477)-1) &amp; "=" &amp; $AH515 &amp; RIGHT( scriv!AF477, LEN(scriv!AF477) + 1 - FIND(",",scriv!AF477)),
  IF($Z$36&lt;&gt;"",LEFT( Z$36, FIND(",",Z$36)-1) &amp; "=" &amp; $AH515 &amp; RIGHT( Z$36, LEN(Z$36) + 1 - FIND(",",Z$36)),""))),
IF(scriv!O477&lt;&gt;"", LEFT( scriv!O477, FIND(",",scriv!O477)-1) &amp; "=" &amp; $AH515 &amp; RIGHT( scriv!O477, LEN(scriv!O477) + 1 - FIND(",",scriv!O477)),
LEFT( Z$37, FIND(",",Z$37)-1) &amp; "=" &amp; $AH515 &amp; RIGHT( Z$37, LEN(Z$37) + 1 - FIND(",",Z$37))))</f>
        <v>drawOpen=,1.2</v>
      </c>
      <c r="AA515" s="81" t="str">
        <f>IF($E515="",
( IF(scriv!AG477&lt;&gt;"", LEFT( scriv!AG477, FIND(",",scriv!AG477)-1) &amp; "=" &amp; $AH515 &amp; RIGHT( scriv!AG477, LEN(scriv!AG477) + 1 - FIND(",",scriv!AG477)),
  IF($AA$36&lt;&gt;"",LEFT( AA$36, FIND(",",AA$36)-1) &amp; "=" &amp; $AH515 &amp; RIGHT( AA$36, LEN(AA$36) + 1 - FIND(",",AA$36)),""))),
IF(scriv!P477&lt;&gt;"", LEFT( scriv!P477, FIND(",",scriv!P477)-1) &amp; "=" &amp; $AH515 &amp; RIGHT( scriv!P477, LEN(scriv!P477) + 1 - FIND(",",scriv!P477)),
LEFT( AA$37, FIND(",",AA$37)-1) &amp; "=" &amp; $AH515 &amp; RIGHT( AA$37, LEN(AA$37) + 1 - FIND(",",AA$37))))</f>
        <v>drawClose=,1.2</v>
      </c>
      <c r="AB515" s="167" t="str">
        <f t="shared" si="351"/>
        <v>noTitle</v>
      </c>
      <c r="AC515" s="167"/>
      <c r="AD515" s="45"/>
      <c r="AE515" s="168"/>
      <c r="AF515" s="169">
        <f>IF(D515="",scriv!B477,"")</f>
        <v>0</v>
      </c>
      <c r="AG515" s="170" t="str">
        <f t="shared" si="358"/>
        <v/>
      </c>
      <c r="AH515" s="169" t="str">
        <f t="shared" si="359"/>
        <v/>
      </c>
      <c r="AI515" s="169" t="str">
        <f t="shared" si="360"/>
        <v/>
      </c>
      <c r="AJ515" s="86">
        <f>ROUNDDOWN( (LEN(scriv!B477)+1) / 2, 0 )</f>
        <v>0</v>
      </c>
      <c r="AK515" s="82">
        <f t="shared" si="361"/>
        <v>0</v>
      </c>
      <c r="AL515" s="82" t="str">
        <f t="shared" si="362"/>
        <v>-</v>
      </c>
      <c r="AM515" s="82" t="str">
        <f t="shared" si="363"/>
        <v>-</v>
      </c>
      <c r="AN515" s="82" t="str">
        <f t="shared" si="364"/>
        <v>-</v>
      </c>
      <c r="AO515" s="82" t="str">
        <f t="shared" si="365"/>
        <v>-</v>
      </c>
      <c r="AP515" s="82" t="str">
        <f t="shared" si="366"/>
        <v>-</v>
      </c>
      <c r="AQ515" s="82" t="str">
        <f t="shared" si="367"/>
        <v>-</v>
      </c>
      <c r="AR515" s="82" t="str">
        <f t="shared" si="368"/>
        <v>-</v>
      </c>
      <c r="AT515" s="82">
        <f t="shared" si="369"/>
        <v>10</v>
      </c>
      <c r="AU515" s="82" t="str">
        <f ca="1">IF(    MAX(OFFSET(AL515,0,0,MATCH("-",AL515:AL$638,0))) = 0,"",
IFERROR(MAX(OFFSET(AL515,0,0,MATCH("-",AL515:AL$638,0))),""))</f>
        <v/>
      </c>
      <c r="AV515" s="82" t="str">
        <f ca="1">IF(    MAX(OFFSET(AM515,0,0,MATCH("-",AM515:AM$638,0))) = 0,"",
IFERROR(MAX(OFFSET(AM515,0,0,MATCH("-",AM515:AM$638,0))),""))</f>
        <v/>
      </c>
      <c r="AW515" s="82" t="str">
        <f ca="1">IF(    MAX(OFFSET(AN515,0,0,MATCH("-",AN515:AN$638,0))) = 0,"",
IFERROR(MAX(OFFSET(AN515,0,0,MATCH("-",AN515:AN$638,0))),""))</f>
        <v/>
      </c>
      <c r="AX515" s="82" t="str">
        <f ca="1">IF(    MAX(OFFSET(AO515,0,0,MATCH("-",AO515:AO$638,0))) = 0,"",
IFERROR(MAX(OFFSET(AO515,0,0,MATCH("-",AO515:AO$638,0))),""))</f>
        <v/>
      </c>
      <c r="AY515" s="82" t="str">
        <f ca="1">IF(    MAX(OFFSET(AP515,0,0,MATCH("-",AP515:AP$638,0))) = 0,"",
IFERROR(MAX(OFFSET(AP515,0,0,MATCH("-",AP515:AP$638,0))),""))</f>
        <v/>
      </c>
      <c r="AZ515" s="82" t="str">
        <f ca="1">IF(    MAX(OFFSET(AQ515,0,0,MATCH("-",AQ515:AQ$638,0))) = 0,"",
IFERROR(MAX(OFFSET(AQ515,0,0,MATCH("-",AQ515:AQ$638,0))),""))</f>
        <v/>
      </c>
      <c r="BA515" s="82" t="str">
        <f ca="1">IF(    MAX(OFFSET(AR515,0,0,MATCH("-",AR515:AR$638,0))) = 0,"",
IFERROR(MAX(OFFSET(AR515,0,0,MATCH("-",AR515:AR$638,0))),""))</f>
        <v/>
      </c>
      <c r="BB515" s="112">
        <f t="shared" ca="1" si="370"/>
        <v>-198</v>
      </c>
      <c r="BC515" s="111" t="str">
        <f t="shared" ca="1" si="371"/>
        <v>Radius</v>
      </c>
      <c r="BD515" s="112">
        <f t="shared" ca="1" si="372"/>
        <v>0</v>
      </c>
      <c r="BE515" s="111">
        <f t="shared" ca="1" si="373"/>
        <v>200</v>
      </c>
      <c r="BF515" s="113" t="e">
        <f t="shared" ca="1" si="374"/>
        <v>#VALUE!</v>
      </c>
      <c r="BG515" s="113" t="e">
        <f t="shared" ca="1" si="375"/>
        <v>#VALUE!</v>
      </c>
      <c r="BH515" s="112">
        <f t="shared" ca="1" si="376"/>
        <v>2000</v>
      </c>
      <c r="BI515" s="112">
        <f t="shared" ca="1" si="377"/>
        <v>200</v>
      </c>
      <c r="BJ515" s="157"/>
      <c r="BK515" s="157"/>
      <c r="BL515" s="158" t="str">
        <f>scriv!AI477</f>
        <v/>
      </c>
      <c r="BM515" s="157"/>
      <c r="BN515" s="157" t="str">
        <f t="shared" si="378"/>
        <v>node</v>
      </c>
      <c r="BO515" s="157"/>
      <c r="BP515" s="159">
        <f t="shared" ca="1" si="379"/>
        <v>0</v>
      </c>
      <c r="BQ515" s="159">
        <f t="shared" ca="1" si="380"/>
        <v>0</v>
      </c>
      <c r="BR515" s="159">
        <f t="shared" si="381"/>
        <v>1</v>
      </c>
      <c r="BS515" s="159" t="str">
        <f t="shared" si="382"/>
        <v>symbol</v>
      </c>
      <c r="BT515" s="157" t="str">
        <f ca="1">IF(scriv!V477&lt;&gt;"",scriv!V477,
IF(E515="",IFERROR(VLOOKUP(BL515,$AH$40:$BT$638,39,FALSE),$BT$36),
$BT$37))</f>
        <v>NodeSquare</v>
      </c>
      <c r="BU515" s="166">
        <f t="shared" ca="1" si="383"/>
        <v>2000</v>
      </c>
      <c r="BV515" s="166">
        <f t="shared" ca="1" si="384"/>
        <v>200</v>
      </c>
      <c r="BW515" s="166">
        <f t="shared" ca="1" si="385"/>
        <v>0</v>
      </c>
      <c r="BX515" s="166">
        <f t="shared" ca="1" si="386"/>
        <v>0</v>
      </c>
      <c r="BY515" s="180" t="str">
        <f t="shared" si="387"/>
        <v/>
      </c>
      <c r="BZ515" s="180" t="str">
        <f t="shared" si="388"/>
        <v/>
      </c>
      <c r="CA515" s="81" t="str">
        <f>IF(scriv!E477&lt;&gt;"",scriv!E477,"")</f>
        <v/>
      </c>
      <c r="CB515" s="82">
        <f t="shared" si="353"/>
        <v>0</v>
      </c>
      <c r="CC515" s="82">
        <f t="shared" si="389"/>
        <v>0</v>
      </c>
      <c r="CD515" s="82" t="str">
        <f t="shared" si="390"/>
        <v>-</v>
      </c>
      <c r="CE515" s="82" t="str">
        <f t="shared" si="391"/>
        <v>-</v>
      </c>
      <c r="CF515" s="82" t="str">
        <f t="shared" si="392"/>
        <v>-</v>
      </c>
      <c r="CG515" s="82" t="str">
        <f t="shared" si="393"/>
        <v>-</v>
      </c>
      <c r="CH515" s="82" t="str">
        <f t="shared" si="394"/>
        <v>-</v>
      </c>
      <c r="CI515" s="82" t="str">
        <f t="shared" si="395"/>
        <v>-</v>
      </c>
      <c r="CJ515" s="82" t="str">
        <f t="shared" si="396"/>
        <v>-</v>
      </c>
      <c r="CK515" s="82" t="str">
        <f t="shared" si="397"/>
        <v>-</v>
      </c>
    </row>
    <row r="516" spans="1:89" s="82" customFormat="1" ht="18" customHeight="1">
      <c r="A516" s="81" t="str">
        <f>scriv!AH478</f>
        <v/>
      </c>
      <c r="B516" s="81" t="str">
        <f>IF(scriv!D478&lt;&gt;"",scriv!D478,"")</f>
        <v/>
      </c>
      <c r="C516" s="81" t="str">
        <f>IF( scriv!AL478&lt;&gt;"", IF(D516&lt;&gt;"","connection ","")&amp;scriv!AL478,IF(D516&lt;&gt;"","connection",""))</f>
        <v/>
      </c>
      <c r="D516" s="82" t="str">
        <f>scriv!AJ478</f>
        <v/>
      </c>
      <c r="E516" s="82" t="str">
        <f>scriv!AK478</f>
        <v/>
      </c>
      <c r="F516" s="156">
        <f>ROW()</f>
        <v>516</v>
      </c>
      <c r="I516" s="81" t="str">
        <f>IF(scriv!AA478&lt;&gt;"",scriv!AA478,J516)</f>
        <v/>
      </c>
      <c r="J516" s="81" t="str">
        <f>IF(scriv!AB478&lt;&gt;"",scriv!AB478,"")</f>
        <v/>
      </c>
      <c r="K516" s="82" t="str">
        <f t="shared" si="354"/>
        <v>none</v>
      </c>
      <c r="L516" s="82" t="str">
        <f t="shared" si="355"/>
        <v>+++&amp;speakTT=</v>
      </c>
      <c r="M516" s="82" t="str">
        <f t="shared" si="352"/>
        <v>OpenClose</v>
      </c>
      <c r="N516" s="82" t="str">
        <f t="shared" si="356"/>
        <v/>
      </c>
      <c r="O516" s="119" t="str">
        <f t="shared" si="357"/>
        <v/>
      </c>
      <c r="P516" s="81" t="str">
        <f>IF(scriv!I478&lt;&gt;"",scriv!I478,"")</f>
        <v/>
      </c>
      <c r="Q516" s="81" t="str">
        <f>IF(scriv!J478&lt;&gt;"",scriv!J478,"")</f>
        <v/>
      </c>
      <c r="R516" s="81">
        <f>IF(scriv!K478&lt;&gt;"",scriv!K478,
IF(I516&lt;&gt;"",1,$R$36))</f>
        <v>0</v>
      </c>
      <c r="S516" s="81" t="str">
        <f>IF(scriv!L478&lt;&gt;"",scriv!L478,
IF(scriv!AB478&lt;&gt;"",$S$36,"none"))</f>
        <v>none</v>
      </c>
      <c r="T516" s="81" t="str">
        <f>IF(scriv!Q478&lt;&gt;"",scriv!Q478,"")</f>
        <v/>
      </c>
      <c r="U516" s="81" t="str">
        <f>IF(scriv!R478&lt;&gt;"",scriv!R478,"")</f>
        <v/>
      </c>
      <c r="V516" s="81" t="str">
        <f>IF(scriv!S478&lt;&gt;"",scriv!S478,"")</f>
        <v/>
      </c>
      <c r="W516" s="81" t="str">
        <f>IF(scriv!T478&lt;&gt;"",scriv!T478,"")</f>
        <v/>
      </c>
      <c r="X516" s="81" t="str">
        <f>IF($E516="",
( IF(scriv!AD478&lt;&gt;"", LEFT( scriv!AD478, FIND(",",scriv!AD478)-1) &amp; "=" &amp; $AH516 &amp; RIGHT( scriv!AD478, LEN(scriv!AD478) + 1 - FIND(",",scriv!AD478)),
  IF($X$36&lt;&gt;"",LEFT( X$36, FIND(",",X$36)-1) &amp; "=" &amp; $AH516 &amp; RIGHT( X$36, LEN(X$36) + 1 - FIND(",",X$36)),""))),
IF(scriv!M478&lt;&gt;"", LEFT( scriv!M478, FIND(",",scriv!M478)-1) &amp; "=" &amp; $AH516 &amp; RIGHT( scriv!M478, LEN(scriv!M478) + 1 - FIND(",",scriv!M478)),
LEFT( X$37, FIND(",",X$37)-1) &amp; "=" &amp; $AH516 &amp; RIGHT( X$37, LEN(X$37) + 1 - FIND(",",X$37))))</f>
        <v>fadeOn=,0.6</v>
      </c>
      <c r="Y516" s="81" t="str">
        <f>IF($E516="",
( IF(scriv!AE478&lt;&gt;"", LEFT( scriv!AE478, FIND(",",scriv!AE478)-1) &amp; "=" &amp; $AH516 &amp; RIGHT( scriv!AE478, LEN(scriv!AE478) + 1 - FIND(",",scriv!AE478)),
  IF($Y$36&lt;&gt;"",LEFT( Y$36, FIND(",",Y$36)-1) &amp; "=" &amp; $AH516 &amp; RIGHT( Y$36, LEN(Y$36) + 1 - FIND(",",Y$36)),""))),
IF(scriv!N478&lt;&gt;"", LEFT( scriv!N478, FIND(",",scriv!N478)-1) &amp; "=" &amp; $AH516 &amp; RIGHT( scriv!N478, LEN(scriv!N478) + 1 - FIND(",",scriv!N478)),
LEFT( Y$37, FIND(",",Y$37)-1) &amp; "=" &amp; $AH516 &amp; RIGHT( Y$37, LEN(Y$37) + 1 - FIND(",",Y$37))))</f>
        <v>fadeOff=,0.6</v>
      </c>
      <c r="Z516" s="81" t="str">
        <f>IF($E516="",
( IF(scriv!AF478&lt;&gt;"", LEFT( scriv!AF478, FIND(",",scriv!AF478)-1) &amp; "=" &amp; $AH516 &amp; RIGHT( scriv!AF478, LEN(scriv!AF478) + 1 - FIND(",",scriv!AF478)),
  IF($Z$36&lt;&gt;"",LEFT( Z$36, FIND(",",Z$36)-1) &amp; "=" &amp; $AH516 &amp; RIGHT( Z$36, LEN(Z$36) + 1 - FIND(",",Z$36)),""))),
IF(scriv!O478&lt;&gt;"", LEFT( scriv!O478, FIND(",",scriv!O478)-1) &amp; "=" &amp; $AH516 &amp; RIGHT( scriv!O478, LEN(scriv!O478) + 1 - FIND(",",scriv!O478)),
LEFT( Z$37, FIND(",",Z$37)-1) &amp; "=" &amp; $AH516 &amp; RIGHT( Z$37, LEN(Z$37) + 1 - FIND(",",Z$37))))</f>
        <v>drawOpen=,1.2</v>
      </c>
      <c r="AA516" s="81" t="str">
        <f>IF($E516="",
( IF(scriv!AG478&lt;&gt;"", LEFT( scriv!AG478, FIND(",",scriv!AG478)-1) &amp; "=" &amp; $AH516 &amp; RIGHT( scriv!AG478, LEN(scriv!AG478) + 1 - FIND(",",scriv!AG478)),
  IF($AA$36&lt;&gt;"",LEFT( AA$36, FIND(",",AA$36)-1) &amp; "=" &amp; $AH516 &amp; RIGHT( AA$36, LEN(AA$36) + 1 - FIND(",",AA$36)),""))),
IF(scriv!P478&lt;&gt;"", LEFT( scriv!P478, FIND(",",scriv!P478)-1) &amp; "=" &amp; $AH516 &amp; RIGHT( scriv!P478, LEN(scriv!P478) + 1 - FIND(",",scriv!P478)),
LEFT( AA$37, FIND(",",AA$37)-1) &amp; "=" &amp; $AH516 &amp; RIGHT( AA$37, LEN(AA$37) + 1 - FIND(",",AA$37))))</f>
        <v>drawClose=,1.2</v>
      </c>
      <c r="AB516" s="167" t="str">
        <f t="shared" si="351"/>
        <v>noTitle</v>
      </c>
      <c r="AC516" s="167"/>
      <c r="AD516" s="45"/>
      <c r="AE516" s="168"/>
      <c r="AF516" s="169">
        <f>IF(D516="",scriv!B478,"")</f>
        <v>0</v>
      </c>
      <c r="AG516" s="170" t="str">
        <f t="shared" si="358"/>
        <v/>
      </c>
      <c r="AH516" s="169" t="str">
        <f t="shared" si="359"/>
        <v/>
      </c>
      <c r="AI516" s="169" t="str">
        <f t="shared" si="360"/>
        <v/>
      </c>
      <c r="AJ516" s="86">
        <f>ROUNDDOWN( (LEN(scriv!B478)+1) / 2, 0 )</f>
        <v>0</v>
      </c>
      <c r="AK516" s="82">
        <f t="shared" si="361"/>
        <v>0</v>
      </c>
      <c r="AL516" s="82" t="str">
        <f t="shared" si="362"/>
        <v>-</v>
      </c>
      <c r="AM516" s="82" t="str">
        <f t="shared" si="363"/>
        <v>-</v>
      </c>
      <c r="AN516" s="82" t="str">
        <f t="shared" si="364"/>
        <v>-</v>
      </c>
      <c r="AO516" s="82" t="str">
        <f t="shared" si="365"/>
        <v>-</v>
      </c>
      <c r="AP516" s="82" t="str">
        <f t="shared" si="366"/>
        <v>-</v>
      </c>
      <c r="AQ516" s="82" t="str">
        <f t="shared" si="367"/>
        <v>-</v>
      </c>
      <c r="AR516" s="82" t="str">
        <f t="shared" si="368"/>
        <v>-</v>
      </c>
      <c r="AT516" s="82">
        <f t="shared" si="369"/>
        <v>10</v>
      </c>
      <c r="AU516" s="82" t="str">
        <f ca="1">IF(    MAX(OFFSET(AL516,0,0,MATCH("-",AL516:AL$638,0))) = 0,"",
IFERROR(MAX(OFFSET(AL516,0,0,MATCH("-",AL516:AL$638,0))),""))</f>
        <v/>
      </c>
      <c r="AV516" s="82" t="str">
        <f ca="1">IF(    MAX(OFFSET(AM516,0,0,MATCH("-",AM516:AM$638,0))) = 0,"",
IFERROR(MAX(OFFSET(AM516,0,0,MATCH("-",AM516:AM$638,0))),""))</f>
        <v/>
      </c>
      <c r="AW516" s="82" t="str">
        <f ca="1">IF(    MAX(OFFSET(AN516,0,0,MATCH("-",AN516:AN$638,0))) = 0,"",
IFERROR(MAX(OFFSET(AN516,0,0,MATCH("-",AN516:AN$638,0))),""))</f>
        <v/>
      </c>
      <c r="AX516" s="82" t="str">
        <f ca="1">IF(    MAX(OFFSET(AO516,0,0,MATCH("-",AO516:AO$638,0))) = 0,"",
IFERROR(MAX(OFFSET(AO516,0,0,MATCH("-",AO516:AO$638,0))),""))</f>
        <v/>
      </c>
      <c r="AY516" s="82" t="str">
        <f ca="1">IF(    MAX(OFFSET(AP516,0,0,MATCH("-",AP516:AP$638,0))) = 0,"",
IFERROR(MAX(OFFSET(AP516,0,0,MATCH("-",AP516:AP$638,0))),""))</f>
        <v/>
      </c>
      <c r="AZ516" s="82" t="str">
        <f ca="1">IF(    MAX(OFFSET(AQ516,0,0,MATCH("-",AQ516:AQ$638,0))) = 0,"",
IFERROR(MAX(OFFSET(AQ516,0,0,MATCH("-",AQ516:AQ$638,0))),""))</f>
        <v/>
      </c>
      <c r="BA516" s="82" t="str">
        <f ca="1">IF(    MAX(OFFSET(AR516,0,0,MATCH("-",AR516:AR$638,0))) = 0,"",
IFERROR(MAX(OFFSET(AR516,0,0,MATCH("-",AR516:AR$638,0))),""))</f>
        <v/>
      </c>
      <c r="BB516" s="112">
        <f t="shared" ca="1" si="370"/>
        <v>-198</v>
      </c>
      <c r="BC516" s="111" t="str">
        <f t="shared" ca="1" si="371"/>
        <v>Radius</v>
      </c>
      <c r="BD516" s="112">
        <f t="shared" ca="1" si="372"/>
        <v>0</v>
      </c>
      <c r="BE516" s="111">
        <f t="shared" ca="1" si="373"/>
        <v>200</v>
      </c>
      <c r="BF516" s="113" t="e">
        <f t="shared" ca="1" si="374"/>
        <v>#VALUE!</v>
      </c>
      <c r="BG516" s="113" t="e">
        <f t="shared" ca="1" si="375"/>
        <v>#VALUE!</v>
      </c>
      <c r="BH516" s="112">
        <f t="shared" ca="1" si="376"/>
        <v>2000</v>
      </c>
      <c r="BI516" s="112">
        <f t="shared" ca="1" si="377"/>
        <v>200</v>
      </c>
      <c r="BJ516" s="157"/>
      <c r="BK516" s="157"/>
      <c r="BL516" s="158" t="str">
        <f>scriv!AI478</f>
        <v/>
      </c>
      <c r="BM516" s="157"/>
      <c r="BN516" s="157" t="str">
        <f t="shared" si="378"/>
        <v>node</v>
      </c>
      <c r="BO516" s="157"/>
      <c r="BP516" s="159">
        <f t="shared" ca="1" si="379"/>
        <v>0</v>
      </c>
      <c r="BQ516" s="159">
        <f t="shared" ca="1" si="380"/>
        <v>0</v>
      </c>
      <c r="BR516" s="159">
        <f t="shared" si="381"/>
        <v>1</v>
      </c>
      <c r="BS516" s="159" t="str">
        <f t="shared" si="382"/>
        <v>symbol</v>
      </c>
      <c r="BT516" s="157" t="str">
        <f ca="1">IF(scriv!V478&lt;&gt;"",scriv!V478,
IF(E516="",IFERROR(VLOOKUP(BL516,$AH$40:$BT$638,39,FALSE),$BT$36),
$BT$37))</f>
        <v>NodeSquare</v>
      </c>
      <c r="BU516" s="166">
        <f t="shared" ca="1" si="383"/>
        <v>2000</v>
      </c>
      <c r="BV516" s="166">
        <f t="shared" ca="1" si="384"/>
        <v>200</v>
      </c>
      <c r="BW516" s="166">
        <f t="shared" ca="1" si="385"/>
        <v>0</v>
      </c>
      <c r="BX516" s="166">
        <f t="shared" ca="1" si="386"/>
        <v>0</v>
      </c>
      <c r="BY516" s="180" t="str">
        <f t="shared" si="387"/>
        <v/>
      </c>
      <c r="BZ516" s="180" t="str">
        <f t="shared" si="388"/>
        <v/>
      </c>
      <c r="CA516" s="81" t="str">
        <f>IF(scriv!E478&lt;&gt;"",scriv!E478,"")</f>
        <v/>
      </c>
      <c r="CB516" s="82">
        <f t="shared" si="353"/>
        <v>0</v>
      </c>
      <c r="CC516" s="82">
        <f t="shared" si="389"/>
        <v>0</v>
      </c>
      <c r="CD516" s="82" t="str">
        <f t="shared" si="390"/>
        <v>-</v>
      </c>
      <c r="CE516" s="82" t="str">
        <f t="shared" si="391"/>
        <v>-</v>
      </c>
      <c r="CF516" s="82" t="str">
        <f t="shared" si="392"/>
        <v>-</v>
      </c>
      <c r="CG516" s="82" t="str">
        <f t="shared" si="393"/>
        <v>-</v>
      </c>
      <c r="CH516" s="82" t="str">
        <f t="shared" si="394"/>
        <v>-</v>
      </c>
      <c r="CI516" s="82" t="str">
        <f t="shared" si="395"/>
        <v>-</v>
      </c>
      <c r="CJ516" s="82" t="str">
        <f t="shared" si="396"/>
        <v>-</v>
      </c>
      <c r="CK516" s="82" t="str">
        <f t="shared" si="397"/>
        <v>-</v>
      </c>
    </row>
    <row r="517" spans="1:89" s="82" customFormat="1" ht="18" customHeight="1">
      <c r="A517" s="81" t="str">
        <f>scriv!AH479</f>
        <v/>
      </c>
      <c r="B517" s="81" t="str">
        <f>IF(scriv!D479&lt;&gt;"",scriv!D479,"")</f>
        <v/>
      </c>
      <c r="C517" s="81" t="str">
        <f>IF( scriv!AL479&lt;&gt;"", IF(D517&lt;&gt;"","connection ","")&amp;scriv!AL479,IF(D517&lt;&gt;"","connection",""))</f>
        <v/>
      </c>
      <c r="D517" s="82" t="str">
        <f>scriv!AJ479</f>
        <v/>
      </c>
      <c r="E517" s="82" t="str">
        <f>scriv!AK479</f>
        <v/>
      </c>
      <c r="F517" s="156">
        <f>ROW()</f>
        <v>517</v>
      </c>
      <c r="I517" s="81" t="str">
        <f>IF(scriv!AA479&lt;&gt;"",scriv!AA479,J517)</f>
        <v/>
      </c>
      <c r="J517" s="81" t="str">
        <f>IF(scriv!AB479&lt;&gt;"",scriv!AB479,"")</f>
        <v/>
      </c>
      <c r="K517" s="82" t="str">
        <f t="shared" si="354"/>
        <v>none</v>
      </c>
      <c r="L517" s="82" t="str">
        <f t="shared" si="355"/>
        <v>+++&amp;speakTT=</v>
      </c>
      <c r="M517" s="82" t="str">
        <f t="shared" si="352"/>
        <v>OpenClose</v>
      </c>
      <c r="N517" s="82" t="str">
        <f t="shared" si="356"/>
        <v/>
      </c>
      <c r="O517" s="119" t="str">
        <f t="shared" si="357"/>
        <v/>
      </c>
      <c r="P517" s="81" t="str">
        <f>IF(scriv!I479&lt;&gt;"",scriv!I479,"")</f>
        <v/>
      </c>
      <c r="Q517" s="81" t="str">
        <f>IF(scriv!J479&lt;&gt;"",scriv!J479,"")</f>
        <v/>
      </c>
      <c r="R517" s="81">
        <f>IF(scriv!K479&lt;&gt;"",scriv!K479,
IF(I517&lt;&gt;"",1,$R$36))</f>
        <v>0</v>
      </c>
      <c r="S517" s="81" t="str">
        <f>IF(scriv!L479&lt;&gt;"",scriv!L479,
IF(scriv!AB479&lt;&gt;"",$S$36,"none"))</f>
        <v>none</v>
      </c>
      <c r="T517" s="81" t="str">
        <f>IF(scriv!Q479&lt;&gt;"",scriv!Q479,"")</f>
        <v/>
      </c>
      <c r="U517" s="81" t="str">
        <f>IF(scriv!R479&lt;&gt;"",scriv!R479,"")</f>
        <v/>
      </c>
      <c r="V517" s="81" t="str">
        <f>IF(scriv!S479&lt;&gt;"",scriv!S479,"")</f>
        <v/>
      </c>
      <c r="W517" s="81" t="str">
        <f>IF(scriv!T479&lt;&gt;"",scriv!T479,"")</f>
        <v/>
      </c>
      <c r="X517" s="81" t="str">
        <f>IF($E517="",
( IF(scriv!AD479&lt;&gt;"", LEFT( scriv!AD479, FIND(",",scriv!AD479)-1) &amp; "=" &amp; $AH517 &amp; RIGHT( scriv!AD479, LEN(scriv!AD479) + 1 - FIND(",",scriv!AD479)),
  IF($X$36&lt;&gt;"",LEFT( X$36, FIND(",",X$36)-1) &amp; "=" &amp; $AH517 &amp; RIGHT( X$36, LEN(X$36) + 1 - FIND(",",X$36)),""))),
IF(scriv!M479&lt;&gt;"", LEFT( scriv!M479, FIND(",",scriv!M479)-1) &amp; "=" &amp; $AH517 &amp; RIGHT( scriv!M479, LEN(scriv!M479) + 1 - FIND(",",scriv!M479)),
LEFT( X$37, FIND(",",X$37)-1) &amp; "=" &amp; $AH517 &amp; RIGHT( X$37, LEN(X$37) + 1 - FIND(",",X$37))))</f>
        <v>fadeOn=,0.6</v>
      </c>
      <c r="Y517" s="81" t="str">
        <f>IF($E517="",
( IF(scriv!AE479&lt;&gt;"", LEFT( scriv!AE479, FIND(",",scriv!AE479)-1) &amp; "=" &amp; $AH517 &amp; RIGHT( scriv!AE479, LEN(scriv!AE479) + 1 - FIND(",",scriv!AE479)),
  IF($Y$36&lt;&gt;"",LEFT( Y$36, FIND(",",Y$36)-1) &amp; "=" &amp; $AH517 &amp; RIGHT( Y$36, LEN(Y$36) + 1 - FIND(",",Y$36)),""))),
IF(scriv!N479&lt;&gt;"", LEFT( scriv!N479, FIND(",",scriv!N479)-1) &amp; "=" &amp; $AH517 &amp; RIGHT( scriv!N479, LEN(scriv!N479) + 1 - FIND(",",scriv!N479)),
LEFT( Y$37, FIND(",",Y$37)-1) &amp; "=" &amp; $AH517 &amp; RIGHT( Y$37, LEN(Y$37) + 1 - FIND(",",Y$37))))</f>
        <v>fadeOff=,0.6</v>
      </c>
      <c r="Z517" s="81" t="str">
        <f>IF($E517="",
( IF(scriv!AF479&lt;&gt;"", LEFT( scriv!AF479, FIND(",",scriv!AF479)-1) &amp; "=" &amp; $AH517 &amp; RIGHT( scriv!AF479, LEN(scriv!AF479) + 1 - FIND(",",scriv!AF479)),
  IF($Z$36&lt;&gt;"",LEFT( Z$36, FIND(",",Z$36)-1) &amp; "=" &amp; $AH517 &amp; RIGHT( Z$36, LEN(Z$36) + 1 - FIND(",",Z$36)),""))),
IF(scriv!O479&lt;&gt;"", LEFT( scriv!O479, FIND(",",scriv!O479)-1) &amp; "=" &amp; $AH517 &amp; RIGHT( scriv!O479, LEN(scriv!O479) + 1 - FIND(",",scriv!O479)),
LEFT( Z$37, FIND(",",Z$37)-1) &amp; "=" &amp; $AH517 &amp; RIGHT( Z$37, LEN(Z$37) + 1 - FIND(",",Z$37))))</f>
        <v>drawOpen=,1.2</v>
      </c>
      <c r="AA517" s="81" t="str">
        <f>IF($E517="",
( IF(scriv!AG479&lt;&gt;"", LEFT( scriv!AG479, FIND(",",scriv!AG479)-1) &amp; "=" &amp; $AH517 &amp; RIGHT( scriv!AG479, LEN(scriv!AG479) + 1 - FIND(",",scriv!AG479)),
  IF($AA$36&lt;&gt;"",LEFT( AA$36, FIND(",",AA$36)-1) &amp; "=" &amp; $AH517 &amp; RIGHT( AA$36, LEN(AA$36) + 1 - FIND(",",AA$36)),""))),
IF(scriv!P479&lt;&gt;"", LEFT( scriv!P479, FIND(",",scriv!P479)-1) &amp; "=" &amp; $AH517 &amp; RIGHT( scriv!P479, LEN(scriv!P479) + 1 - FIND(",",scriv!P479)),
LEFT( AA$37, FIND(",",AA$37)-1) &amp; "=" &amp; $AH517 &amp; RIGHT( AA$37, LEN(AA$37) + 1 - FIND(",",AA$37))))</f>
        <v>drawClose=,1.2</v>
      </c>
      <c r="AB517" s="167" t="str">
        <f t="shared" si="351"/>
        <v>noTitle</v>
      </c>
      <c r="AC517" s="167"/>
      <c r="AD517" s="45"/>
      <c r="AE517" s="168"/>
      <c r="AF517" s="169">
        <f>IF(D517="",scriv!B479,"")</f>
        <v>0</v>
      </c>
      <c r="AG517" s="170" t="str">
        <f t="shared" si="358"/>
        <v/>
      </c>
      <c r="AH517" s="169" t="str">
        <f t="shared" si="359"/>
        <v/>
      </c>
      <c r="AI517" s="169" t="str">
        <f t="shared" si="360"/>
        <v/>
      </c>
      <c r="AJ517" s="86">
        <f>ROUNDDOWN( (LEN(scriv!B479)+1) / 2, 0 )</f>
        <v>0</v>
      </c>
      <c r="AK517" s="82">
        <f t="shared" si="361"/>
        <v>0</v>
      </c>
      <c r="AL517" s="82" t="str">
        <f t="shared" si="362"/>
        <v>-</v>
      </c>
      <c r="AM517" s="82" t="str">
        <f t="shared" si="363"/>
        <v>-</v>
      </c>
      <c r="AN517" s="82" t="str">
        <f t="shared" si="364"/>
        <v>-</v>
      </c>
      <c r="AO517" s="82" t="str">
        <f t="shared" si="365"/>
        <v>-</v>
      </c>
      <c r="AP517" s="82" t="str">
        <f t="shared" si="366"/>
        <v>-</v>
      </c>
      <c r="AQ517" s="82" t="str">
        <f t="shared" si="367"/>
        <v>-</v>
      </c>
      <c r="AR517" s="82" t="str">
        <f t="shared" si="368"/>
        <v>-</v>
      </c>
      <c r="AT517" s="82">
        <f t="shared" si="369"/>
        <v>10</v>
      </c>
      <c r="AU517" s="82" t="str">
        <f ca="1">IF(    MAX(OFFSET(AL517,0,0,MATCH("-",AL517:AL$638,0))) = 0,"",
IFERROR(MAX(OFFSET(AL517,0,0,MATCH("-",AL517:AL$638,0))),""))</f>
        <v/>
      </c>
      <c r="AV517" s="82" t="str">
        <f ca="1">IF(    MAX(OFFSET(AM517,0,0,MATCH("-",AM517:AM$638,0))) = 0,"",
IFERROR(MAX(OFFSET(AM517,0,0,MATCH("-",AM517:AM$638,0))),""))</f>
        <v/>
      </c>
      <c r="AW517" s="82" t="str">
        <f ca="1">IF(    MAX(OFFSET(AN517,0,0,MATCH("-",AN517:AN$638,0))) = 0,"",
IFERROR(MAX(OFFSET(AN517,0,0,MATCH("-",AN517:AN$638,0))),""))</f>
        <v/>
      </c>
      <c r="AX517" s="82" t="str">
        <f ca="1">IF(    MAX(OFFSET(AO517,0,0,MATCH("-",AO517:AO$638,0))) = 0,"",
IFERROR(MAX(OFFSET(AO517,0,0,MATCH("-",AO517:AO$638,0))),""))</f>
        <v/>
      </c>
      <c r="AY517" s="82" t="str">
        <f ca="1">IF(    MAX(OFFSET(AP517,0,0,MATCH("-",AP517:AP$638,0))) = 0,"",
IFERROR(MAX(OFFSET(AP517,0,0,MATCH("-",AP517:AP$638,0))),""))</f>
        <v/>
      </c>
      <c r="AZ517" s="82" t="str">
        <f ca="1">IF(    MAX(OFFSET(AQ517,0,0,MATCH("-",AQ517:AQ$638,0))) = 0,"",
IFERROR(MAX(OFFSET(AQ517,0,0,MATCH("-",AQ517:AQ$638,0))),""))</f>
        <v/>
      </c>
      <c r="BA517" s="82" t="str">
        <f ca="1">IF(    MAX(OFFSET(AR517,0,0,MATCH("-",AR517:AR$638,0))) = 0,"",
IFERROR(MAX(OFFSET(AR517,0,0,MATCH("-",AR517:AR$638,0))),""))</f>
        <v/>
      </c>
      <c r="BB517" s="112">
        <f t="shared" ca="1" si="370"/>
        <v>-198</v>
      </c>
      <c r="BC517" s="111" t="str">
        <f t="shared" ca="1" si="371"/>
        <v>Radius</v>
      </c>
      <c r="BD517" s="112">
        <f t="shared" ca="1" si="372"/>
        <v>0</v>
      </c>
      <c r="BE517" s="111">
        <f t="shared" ca="1" si="373"/>
        <v>200</v>
      </c>
      <c r="BF517" s="113" t="e">
        <f t="shared" ca="1" si="374"/>
        <v>#VALUE!</v>
      </c>
      <c r="BG517" s="113" t="e">
        <f t="shared" ca="1" si="375"/>
        <v>#VALUE!</v>
      </c>
      <c r="BH517" s="112">
        <f t="shared" ca="1" si="376"/>
        <v>2000</v>
      </c>
      <c r="BI517" s="112">
        <f t="shared" ca="1" si="377"/>
        <v>200</v>
      </c>
      <c r="BJ517" s="157"/>
      <c r="BK517" s="157"/>
      <c r="BL517" s="158" t="str">
        <f>scriv!AI479</f>
        <v/>
      </c>
      <c r="BM517" s="157"/>
      <c r="BN517" s="157" t="str">
        <f t="shared" si="378"/>
        <v>node</v>
      </c>
      <c r="BO517" s="157"/>
      <c r="BP517" s="159">
        <f t="shared" ca="1" si="379"/>
        <v>0</v>
      </c>
      <c r="BQ517" s="159">
        <f t="shared" ca="1" si="380"/>
        <v>0</v>
      </c>
      <c r="BR517" s="159">
        <f t="shared" si="381"/>
        <v>1</v>
      </c>
      <c r="BS517" s="159" t="str">
        <f t="shared" si="382"/>
        <v>symbol</v>
      </c>
      <c r="BT517" s="157" t="str">
        <f ca="1">IF(scriv!V479&lt;&gt;"",scriv!V479,
IF(E517="",IFERROR(VLOOKUP(BL517,$AH$40:$BT$638,39,FALSE),$BT$36),
$BT$37))</f>
        <v>NodeSquare</v>
      </c>
      <c r="BU517" s="166">
        <f t="shared" ca="1" si="383"/>
        <v>2000</v>
      </c>
      <c r="BV517" s="166">
        <f t="shared" ca="1" si="384"/>
        <v>200</v>
      </c>
      <c r="BW517" s="166">
        <f t="shared" ca="1" si="385"/>
        <v>0</v>
      </c>
      <c r="BX517" s="166">
        <f t="shared" ca="1" si="386"/>
        <v>0</v>
      </c>
      <c r="BY517" s="180" t="str">
        <f t="shared" si="387"/>
        <v/>
      </c>
      <c r="BZ517" s="180" t="str">
        <f t="shared" si="388"/>
        <v/>
      </c>
      <c r="CA517" s="81" t="str">
        <f>IF(scriv!E479&lt;&gt;"",scriv!E479,"")</f>
        <v/>
      </c>
      <c r="CB517" s="82">
        <f t="shared" si="353"/>
        <v>0</v>
      </c>
      <c r="CC517" s="82">
        <f t="shared" si="389"/>
        <v>0</v>
      </c>
      <c r="CD517" s="82" t="str">
        <f t="shared" si="390"/>
        <v>-</v>
      </c>
      <c r="CE517" s="82" t="str">
        <f t="shared" si="391"/>
        <v>-</v>
      </c>
      <c r="CF517" s="82" t="str">
        <f t="shared" si="392"/>
        <v>-</v>
      </c>
      <c r="CG517" s="82" t="str">
        <f t="shared" si="393"/>
        <v>-</v>
      </c>
      <c r="CH517" s="82" t="str">
        <f t="shared" si="394"/>
        <v>-</v>
      </c>
      <c r="CI517" s="82" t="str">
        <f t="shared" si="395"/>
        <v>-</v>
      </c>
      <c r="CJ517" s="82" t="str">
        <f t="shared" si="396"/>
        <v>-</v>
      </c>
      <c r="CK517" s="82" t="str">
        <f t="shared" si="397"/>
        <v>-</v>
      </c>
    </row>
    <row r="518" spans="1:89" s="82" customFormat="1" ht="18" customHeight="1">
      <c r="A518" s="81" t="str">
        <f>scriv!AH480</f>
        <v/>
      </c>
      <c r="B518" s="81" t="str">
        <f>IF(scriv!D480&lt;&gt;"",scriv!D480,"")</f>
        <v/>
      </c>
      <c r="C518" s="81" t="str">
        <f>IF( scriv!AL480&lt;&gt;"", IF(D518&lt;&gt;"","connection ","")&amp;scriv!AL480,IF(D518&lt;&gt;"","connection",""))</f>
        <v/>
      </c>
      <c r="D518" s="82" t="str">
        <f>scriv!AJ480</f>
        <v/>
      </c>
      <c r="E518" s="82" t="str">
        <f>scriv!AK480</f>
        <v/>
      </c>
      <c r="F518" s="156">
        <f>ROW()</f>
        <v>518</v>
      </c>
      <c r="I518" s="81" t="str">
        <f>IF(scriv!AA480&lt;&gt;"",scriv!AA480,J518)</f>
        <v/>
      </c>
      <c r="J518" s="81" t="str">
        <f>IF(scriv!AB480&lt;&gt;"",scriv!AB480,"")</f>
        <v/>
      </c>
      <c r="K518" s="82" t="str">
        <f t="shared" si="354"/>
        <v>none</v>
      </c>
      <c r="L518" s="82" t="str">
        <f t="shared" si="355"/>
        <v>+++&amp;speakTT=</v>
      </c>
      <c r="M518" s="82" t="str">
        <f t="shared" si="352"/>
        <v>OpenClose</v>
      </c>
      <c r="N518" s="82" t="str">
        <f t="shared" si="356"/>
        <v/>
      </c>
      <c r="O518" s="119" t="str">
        <f t="shared" si="357"/>
        <v/>
      </c>
      <c r="P518" s="81" t="str">
        <f>IF(scriv!I480&lt;&gt;"",scriv!I480,"")</f>
        <v/>
      </c>
      <c r="Q518" s="81" t="str">
        <f>IF(scriv!J480&lt;&gt;"",scriv!J480,"")</f>
        <v/>
      </c>
      <c r="R518" s="81">
        <f>IF(scriv!K480&lt;&gt;"",scriv!K480,
IF(I518&lt;&gt;"",1,$R$36))</f>
        <v>0</v>
      </c>
      <c r="S518" s="81" t="str">
        <f>IF(scriv!L480&lt;&gt;"",scriv!L480,
IF(scriv!AB480&lt;&gt;"",$S$36,"none"))</f>
        <v>none</v>
      </c>
      <c r="T518" s="81" t="str">
        <f>IF(scriv!Q480&lt;&gt;"",scriv!Q480,"")</f>
        <v/>
      </c>
      <c r="U518" s="81" t="str">
        <f>IF(scriv!R480&lt;&gt;"",scriv!R480,"")</f>
        <v/>
      </c>
      <c r="V518" s="81" t="str">
        <f>IF(scriv!S480&lt;&gt;"",scriv!S480,"")</f>
        <v/>
      </c>
      <c r="W518" s="81" t="str">
        <f>IF(scriv!T480&lt;&gt;"",scriv!T480,"")</f>
        <v/>
      </c>
      <c r="X518" s="81" t="str">
        <f>IF($E518="",
( IF(scriv!AD480&lt;&gt;"", LEFT( scriv!AD480, FIND(",",scriv!AD480)-1) &amp; "=" &amp; $AH518 &amp; RIGHT( scriv!AD480, LEN(scriv!AD480) + 1 - FIND(",",scriv!AD480)),
  IF($X$36&lt;&gt;"",LEFT( X$36, FIND(",",X$36)-1) &amp; "=" &amp; $AH518 &amp; RIGHT( X$36, LEN(X$36) + 1 - FIND(",",X$36)),""))),
IF(scriv!M480&lt;&gt;"", LEFT( scriv!M480, FIND(",",scriv!M480)-1) &amp; "=" &amp; $AH518 &amp; RIGHT( scriv!M480, LEN(scriv!M480) + 1 - FIND(",",scriv!M480)),
LEFT( X$37, FIND(",",X$37)-1) &amp; "=" &amp; $AH518 &amp; RIGHT( X$37, LEN(X$37) + 1 - FIND(",",X$37))))</f>
        <v>fadeOn=,0.6</v>
      </c>
      <c r="Y518" s="81" t="str">
        <f>IF($E518="",
( IF(scriv!AE480&lt;&gt;"", LEFT( scriv!AE480, FIND(",",scriv!AE480)-1) &amp; "=" &amp; $AH518 &amp; RIGHT( scriv!AE480, LEN(scriv!AE480) + 1 - FIND(",",scriv!AE480)),
  IF($Y$36&lt;&gt;"",LEFT( Y$36, FIND(",",Y$36)-1) &amp; "=" &amp; $AH518 &amp; RIGHT( Y$36, LEN(Y$36) + 1 - FIND(",",Y$36)),""))),
IF(scriv!N480&lt;&gt;"", LEFT( scriv!N480, FIND(",",scriv!N480)-1) &amp; "=" &amp; $AH518 &amp; RIGHT( scriv!N480, LEN(scriv!N480) + 1 - FIND(",",scriv!N480)),
LEFT( Y$37, FIND(",",Y$37)-1) &amp; "=" &amp; $AH518 &amp; RIGHT( Y$37, LEN(Y$37) + 1 - FIND(",",Y$37))))</f>
        <v>fadeOff=,0.6</v>
      </c>
      <c r="Z518" s="81" t="str">
        <f>IF($E518="",
( IF(scriv!AF480&lt;&gt;"", LEFT( scriv!AF480, FIND(",",scriv!AF480)-1) &amp; "=" &amp; $AH518 &amp; RIGHT( scriv!AF480, LEN(scriv!AF480) + 1 - FIND(",",scriv!AF480)),
  IF($Z$36&lt;&gt;"",LEFT( Z$36, FIND(",",Z$36)-1) &amp; "=" &amp; $AH518 &amp; RIGHT( Z$36, LEN(Z$36) + 1 - FIND(",",Z$36)),""))),
IF(scriv!O480&lt;&gt;"", LEFT( scriv!O480, FIND(",",scriv!O480)-1) &amp; "=" &amp; $AH518 &amp; RIGHT( scriv!O480, LEN(scriv!O480) + 1 - FIND(",",scriv!O480)),
LEFT( Z$37, FIND(",",Z$37)-1) &amp; "=" &amp; $AH518 &amp; RIGHT( Z$37, LEN(Z$37) + 1 - FIND(",",Z$37))))</f>
        <v>drawOpen=,1.2</v>
      </c>
      <c r="AA518" s="81" t="str">
        <f>IF($E518="",
( IF(scriv!AG480&lt;&gt;"", LEFT( scriv!AG480, FIND(",",scriv!AG480)-1) &amp; "=" &amp; $AH518 &amp; RIGHT( scriv!AG480, LEN(scriv!AG480) + 1 - FIND(",",scriv!AG480)),
  IF($AA$36&lt;&gt;"",LEFT( AA$36, FIND(",",AA$36)-1) &amp; "=" &amp; $AH518 &amp; RIGHT( AA$36, LEN(AA$36) + 1 - FIND(",",AA$36)),""))),
IF(scriv!P480&lt;&gt;"", LEFT( scriv!P480, FIND(",",scriv!P480)-1) &amp; "=" &amp; $AH518 &amp; RIGHT( scriv!P480, LEN(scriv!P480) + 1 - FIND(",",scriv!P480)),
LEFT( AA$37, FIND(",",AA$37)-1) &amp; "=" &amp; $AH518 &amp; RIGHT( AA$37, LEN(AA$37) + 1 - FIND(",",AA$37))))</f>
        <v>drawClose=,1.2</v>
      </c>
      <c r="AB518" s="167" t="str">
        <f t="shared" si="351"/>
        <v>noTitle</v>
      </c>
      <c r="AC518" s="167"/>
      <c r="AD518" s="45"/>
      <c r="AE518" s="168"/>
      <c r="AF518" s="169">
        <f>IF(D518="",scriv!B480,"")</f>
        <v>0</v>
      </c>
      <c r="AG518" s="170" t="str">
        <f t="shared" si="358"/>
        <v/>
      </c>
      <c r="AH518" s="169" t="str">
        <f t="shared" si="359"/>
        <v/>
      </c>
      <c r="AI518" s="169" t="str">
        <f t="shared" si="360"/>
        <v/>
      </c>
      <c r="AJ518" s="86">
        <f>ROUNDDOWN( (LEN(scriv!B480)+1) / 2, 0 )</f>
        <v>0</v>
      </c>
      <c r="AK518" s="82">
        <f t="shared" si="361"/>
        <v>0</v>
      </c>
      <c r="AL518" s="82" t="str">
        <f t="shared" si="362"/>
        <v>-</v>
      </c>
      <c r="AM518" s="82" t="str">
        <f t="shared" si="363"/>
        <v>-</v>
      </c>
      <c r="AN518" s="82" t="str">
        <f t="shared" si="364"/>
        <v>-</v>
      </c>
      <c r="AO518" s="82" t="str">
        <f t="shared" si="365"/>
        <v>-</v>
      </c>
      <c r="AP518" s="82" t="str">
        <f t="shared" si="366"/>
        <v>-</v>
      </c>
      <c r="AQ518" s="82" t="str">
        <f t="shared" si="367"/>
        <v>-</v>
      </c>
      <c r="AR518" s="82" t="str">
        <f t="shared" si="368"/>
        <v>-</v>
      </c>
      <c r="AT518" s="82">
        <f t="shared" si="369"/>
        <v>10</v>
      </c>
      <c r="AU518" s="82" t="str">
        <f ca="1">IF(    MAX(OFFSET(AL518,0,0,MATCH("-",AL518:AL$638,0))) = 0,"",
IFERROR(MAX(OFFSET(AL518,0,0,MATCH("-",AL518:AL$638,0))),""))</f>
        <v/>
      </c>
      <c r="AV518" s="82" t="str">
        <f ca="1">IF(    MAX(OFFSET(AM518,0,0,MATCH("-",AM518:AM$638,0))) = 0,"",
IFERROR(MAX(OFFSET(AM518,0,0,MATCH("-",AM518:AM$638,0))),""))</f>
        <v/>
      </c>
      <c r="AW518" s="82" t="str">
        <f ca="1">IF(    MAX(OFFSET(AN518,0,0,MATCH("-",AN518:AN$638,0))) = 0,"",
IFERROR(MAX(OFFSET(AN518,0,0,MATCH("-",AN518:AN$638,0))),""))</f>
        <v/>
      </c>
      <c r="AX518" s="82" t="str">
        <f ca="1">IF(    MAX(OFFSET(AO518,0,0,MATCH("-",AO518:AO$638,0))) = 0,"",
IFERROR(MAX(OFFSET(AO518,0,0,MATCH("-",AO518:AO$638,0))),""))</f>
        <v/>
      </c>
      <c r="AY518" s="82" t="str">
        <f ca="1">IF(    MAX(OFFSET(AP518,0,0,MATCH("-",AP518:AP$638,0))) = 0,"",
IFERROR(MAX(OFFSET(AP518,0,0,MATCH("-",AP518:AP$638,0))),""))</f>
        <v/>
      </c>
      <c r="AZ518" s="82" t="str">
        <f ca="1">IF(    MAX(OFFSET(AQ518,0,0,MATCH("-",AQ518:AQ$638,0))) = 0,"",
IFERROR(MAX(OFFSET(AQ518,0,0,MATCH("-",AQ518:AQ$638,0))),""))</f>
        <v/>
      </c>
      <c r="BA518" s="82" t="str">
        <f ca="1">IF(    MAX(OFFSET(AR518,0,0,MATCH("-",AR518:AR$638,0))) = 0,"",
IFERROR(MAX(OFFSET(AR518,0,0,MATCH("-",AR518:AR$638,0))),""))</f>
        <v/>
      </c>
      <c r="BB518" s="112">
        <f t="shared" ca="1" si="370"/>
        <v>-198</v>
      </c>
      <c r="BC518" s="111" t="str">
        <f t="shared" ca="1" si="371"/>
        <v>Radius</v>
      </c>
      <c r="BD518" s="112">
        <f t="shared" ca="1" si="372"/>
        <v>0</v>
      </c>
      <c r="BE518" s="111">
        <f t="shared" ca="1" si="373"/>
        <v>200</v>
      </c>
      <c r="BF518" s="113" t="e">
        <f t="shared" ca="1" si="374"/>
        <v>#VALUE!</v>
      </c>
      <c r="BG518" s="113" t="e">
        <f t="shared" ca="1" si="375"/>
        <v>#VALUE!</v>
      </c>
      <c r="BH518" s="112">
        <f t="shared" ca="1" si="376"/>
        <v>2000</v>
      </c>
      <c r="BI518" s="112">
        <f t="shared" ca="1" si="377"/>
        <v>200</v>
      </c>
      <c r="BJ518" s="157"/>
      <c r="BK518" s="157"/>
      <c r="BL518" s="158" t="str">
        <f>scriv!AI480</f>
        <v/>
      </c>
      <c r="BM518" s="157"/>
      <c r="BN518" s="157" t="str">
        <f t="shared" si="378"/>
        <v>node</v>
      </c>
      <c r="BO518" s="157"/>
      <c r="BP518" s="159">
        <f t="shared" ca="1" si="379"/>
        <v>0</v>
      </c>
      <c r="BQ518" s="159">
        <f t="shared" ca="1" si="380"/>
        <v>0</v>
      </c>
      <c r="BR518" s="159">
        <f t="shared" si="381"/>
        <v>1</v>
      </c>
      <c r="BS518" s="159" t="str">
        <f t="shared" si="382"/>
        <v>symbol</v>
      </c>
      <c r="BT518" s="157" t="str">
        <f ca="1">IF(scriv!V480&lt;&gt;"",scriv!V480,
IF(E518="",IFERROR(VLOOKUP(BL518,$AH$40:$BT$638,39,FALSE),$BT$36),
$BT$37))</f>
        <v>NodeSquare</v>
      </c>
      <c r="BU518" s="166">
        <f t="shared" ca="1" si="383"/>
        <v>2000</v>
      </c>
      <c r="BV518" s="166">
        <f t="shared" ca="1" si="384"/>
        <v>200</v>
      </c>
      <c r="BW518" s="166">
        <f t="shared" ca="1" si="385"/>
        <v>0</v>
      </c>
      <c r="BX518" s="166">
        <f t="shared" ca="1" si="386"/>
        <v>0</v>
      </c>
      <c r="BY518" s="180" t="str">
        <f t="shared" si="387"/>
        <v/>
      </c>
      <c r="BZ518" s="180" t="str">
        <f t="shared" si="388"/>
        <v/>
      </c>
      <c r="CA518" s="81" t="str">
        <f>IF(scriv!E480&lt;&gt;"",scriv!E480,"")</f>
        <v/>
      </c>
      <c r="CB518" s="82">
        <f t="shared" si="353"/>
        <v>0</v>
      </c>
      <c r="CC518" s="82">
        <f t="shared" si="389"/>
        <v>0</v>
      </c>
      <c r="CD518" s="82" t="str">
        <f t="shared" si="390"/>
        <v>-</v>
      </c>
      <c r="CE518" s="82" t="str">
        <f t="shared" si="391"/>
        <v>-</v>
      </c>
      <c r="CF518" s="82" t="str">
        <f t="shared" si="392"/>
        <v>-</v>
      </c>
      <c r="CG518" s="82" t="str">
        <f t="shared" si="393"/>
        <v>-</v>
      </c>
      <c r="CH518" s="82" t="str">
        <f t="shared" si="394"/>
        <v>-</v>
      </c>
      <c r="CI518" s="82" t="str">
        <f t="shared" si="395"/>
        <v>-</v>
      </c>
      <c r="CJ518" s="82" t="str">
        <f t="shared" si="396"/>
        <v>-</v>
      </c>
      <c r="CK518" s="82" t="str">
        <f t="shared" si="397"/>
        <v>-</v>
      </c>
    </row>
    <row r="519" spans="1:89" s="82" customFormat="1" ht="18" customHeight="1">
      <c r="A519" s="81" t="str">
        <f>scriv!AH481</f>
        <v/>
      </c>
      <c r="B519" s="81" t="str">
        <f>IF(scriv!D481&lt;&gt;"",scriv!D481,"")</f>
        <v/>
      </c>
      <c r="C519" s="81" t="str">
        <f>IF( scriv!AL481&lt;&gt;"", IF(D519&lt;&gt;"","connection ","")&amp;scriv!AL481,IF(D519&lt;&gt;"","connection",""))</f>
        <v/>
      </c>
      <c r="D519" s="82" t="str">
        <f>scriv!AJ481</f>
        <v/>
      </c>
      <c r="E519" s="82" t="str">
        <f>scriv!AK481</f>
        <v/>
      </c>
      <c r="F519" s="156">
        <f>ROW()</f>
        <v>519</v>
      </c>
      <c r="I519" s="81" t="str">
        <f>IF(scriv!AA481&lt;&gt;"",scriv!AA481,J519)</f>
        <v/>
      </c>
      <c r="J519" s="81" t="str">
        <f>IF(scriv!AB481&lt;&gt;"",scriv!AB481,"")</f>
        <v/>
      </c>
      <c r="K519" s="82" t="str">
        <f t="shared" si="354"/>
        <v>none</v>
      </c>
      <c r="L519" s="82" t="str">
        <f t="shared" si="355"/>
        <v>+++&amp;speakTT=</v>
      </c>
      <c r="M519" s="82" t="str">
        <f t="shared" si="352"/>
        <v>OpenClose</v>
      </c>
      <c r="N519" s="82" t="str">
        <f t="shared" si="356"/>
        <v/>
      </c>
      <c r="O519" s="119" t="str">
        <f t="shared" si="357"/>
        <v/>
      </c>
      <c r="P519" s="81" t="str">
        <f>IF(scriv!I481&lt;&gt;"",scriv!I481,"")</f>
        <v/>
      </c>
      <c r="Q519" s="81" t="str">
        <f>IF(scriv!J481&lt;&gt;"",scriv!J481,"")</f>
        <v/>
      </c>
      <c r="R519" s="81">
        <f>IF(scriv!K481&lt;&gt;"",scriv!K481,
IF(I519&lt;&gt;"",1,$R$36))</f>
        <v>0</v>
      </c>
      <c r="S519" s="81" t="str">
        <f>IF(scriv!L481&lt;&gt;"",scriv!L481,
IF(scriv!AB481&lt;&gt;"",$S$36,"none"))</f>
        <v>none</v>
      </c>
      <c r="T519" s="81" t="str">
        <f>IF(scriv!Q481&lt;&gt;"",scriv!Q481,"")</f>
        <v/>
      </c>
      <c r="U519" s="81" t="str">
        <f>IF(scriv!R481&lt;&gt;"",scriv!R481,"")</f>
        <v/>
      </c>
      <c r="V519" s="81" t="str">
        <f>IF(scriv!S481&lt;&gt;"",scriv!S481,"")</f>
        <v/>
      </c>
      <c r="W519" s="81" t="str">
        <f>IF(scriv!T481&lt;&gt;"",scriv!T481,"")</f>
        <v/>
      </c>
      <c r="X519" s="81" t="str">
        <f>IF($E519="",
( IF(scriv!AD481&lt;&gt;"", LEFT( scriv!AD481, FIND(",",scriv!AD481)-1) &amp; "=" &amp; $AH519 &amp; RIGHT( scriv!AD481, LEN(scriv!AD481) + 1 - FIND(",",scriv!AD481)),
  IF($X$36&lt;&gt;"",LEFT( X$36, FIND(",",X$36)-1) &amp; "=" &amp; $AH519 &amp; RIGHT( X$36, LEN(X$36) + 1 - FIND(",",X$36)),""))),
IF(scriv!M481&lt;&gt;"", LEFT( scriv!M481, FIND(",",scriv!M481)-1) &amp; "=" &amp; $AH519 &amp; RIGHT( scriv!M481, LEN(scriv!M481) + 1 - FIND(",",scriv!M481)),
LEFT( X$37, FIND(",",X$37)-1) &amp; "=" &amp; $AH519 &amp; RIGHT( X$37, LEN(X$37) + 1 - FIND(",",X$37))))</f>
        <v>fadeOn=,0.6</v>
      </c>
      <c r="Y519" s="81" t="str">
        <f>IF($E519="",
( IF(scriv!AE481&lt;&gt;"", LEFT( scriv!AE481, FIND(",",scriv!AE481)-1) &amp; "=" &amp; $AH519 &amp; RIGHT( scriv!AE481, LEN(scriv!AE481) + 1 - FIND(",",scriv!AE481)),
  IF($Y$36&lt;&gt;"",LEFT( Y$36, FIND(",",Y$36)-1) &amp; "=" &amp; $AH519 &amp; RIGHT( Y$36, LEN(Y$36) + 1 - FIND(",",Y$36)),""))),
IF(scriv!N481&lt;&gt;"", LEFT( scriv!N481, FIND(",",scriv!N481)-1) &amp; "=" &amp; $AH519 &amp; RIGHT( scriv!N481, LEN(scriv!N481) + 1 - FIND(",",scriv!N481)),
LEFT( Y$37, FIND(",",Y$37)-1) &amp; "=" &amp; $AH519 &amp; RIGHT( Y$37, LEN(Y$37) + 1 - FIND(",",Y$37))))</f>
        <v>fadeOff=,0.6</v>
      </c>
      <c r="Z519" s="81" t="str">
        <f>IF($E519="",
( IF(scriv!AF481&lt;&gt;"", LEFT( scriv!AF481, FIND(",",scriv!AF481)-1) &amp; "=" &amp; $AH519 &amp; RIGHT( scriv!AF481, LEN(scriv!AF481) + 1 - FIND(",",scriv!AF481)),
  IF($Z$36&lt;&gt;"",LEFT( Z$36, FIND(",",Z$36)-1) &amp; "=" &amp; $AH519 &amp; RIGHT( Z$36, LEN(Z$36) + 1 - FIND(",",Z$36)),""))),
IF(scriv!O481&lt;&gt;"", LEFT( scriv!O481, FIND(",",scriv!O481)-1) &amp; "=" &amp; $AH519 &amp; RIGHT( scriv!O481, LEN(scriv!O481) + 1 - FIND(",",scriv!O481)),
LEFT( Z$37, FIND(",",Z$37)-1) &amp; "=" &amp; $AH519 &amp; RIGHT( Z$37, LEN(Z$37) + 1 - FIND(",",Z$37))))</f>
        <v>drawOpen=,1.2</v>
      </c>
      <c r="AA519" s="81" t="str">
        <f>IF($E519="",
( IF(scriv!AG481&lt;&gt;"", LEFT( scriv!AG481, FIND(",",scriv!AG481)-1) &amp; "=" &amp; $AH519 &amp; RIGHT( scriv!AG481, LEN(scriv!AG481) + 1 - FIND(",",scriv!AG481)),
  IF($AA$36&lt;&gt;"",LEFT( AA$36, FIND(",",AA$36)-1) &amp; "=" &amp; $AH519 &amp; RIGHT( AA$36, LEN(AA$36) + 1 - FIND(",",AA$36)),""))),
IF(scriv!P481&lt;&gt;"", LEFT( scriv!P481, FIND(",",scriv!P481)-1) &amp; "=" &amp; $AH519 &amp; RIGHT( scriv!P481, LEN(scriv!P481) + 1 - FIND(",",scriv!P481)),
LEFT( AA$37, FIND(",",AA$37)-1) &amp; "=" &amp; $AH519 &amp; RIGHT( AA$37, LEN(AA$37) + 1 - FIND(",",AA$37))))</f>
        <v>drawClose=,1.2</v>
      </c>
      <c r="AB519" s="167" t="str">
        <f t="shared" si="351"/>
        <v>noTitle</v>
      </c>
      <c r="AC519" s="167"/>
      <c r="AD519" s="45"/>
      <c r="AE519" s="168"/>
      <c r="AF519" s="169">
        <f>IF(D519="",scriv!B481,"")</f>
        <v>0</v>
      </c>
      <c r="AG519" s="170" t="str">
        <f t="shared" si="358"/>
        <v/>
      </c>
      <c r="AH519" s="169" t="str">
        <f t="shared" si="359"/>
        <v/>
      </c>
      <c r="AI519" s="169" t="str">
        <f t="shared" si="360"/>
        <v/>
      </c>
      <c r="AJ519" s="86">
        <f>ROUNDDOWN( (LEN(scriv!B481)+1) / 2, 0 )</f>
        <v>0</v>
      </c>
      <c r="AK519" s="82">
        <f t="shared" si="361"/>
        <v>0</v>
      </c>
      <c r="AL519" s="82" t="str">
        <f t="shared" si="362"/>
        <v>-</v>
      </c>
      <c r="AM519" s="82" t="str">
        <f t="shared" si="363"/>
        <v>-</v>
      </c>
      <c r="AN519" s="82" t="str">
        <f t="shared" si="364"/>
        <v>-</v>
      </c>
      <c r="AO519" s="82" t="str">
        <f t="shared" si="365"/>
        <v>-</v>
      </c>
      <c r="AP519" s="82" t="str">
        <f t="shared" si="366"/>
        <v>-</v>
      </c>
      <c r="AQ519" s="82" t="str">
        <f t="shared" si="367"/>
        <v>-</v>
      </c>
      <c r="AR519" s="82" t="str">
        <f t="shared" si="368"/>
        <v>-</v>
      </c>
      <c r="AT519" s="82">
        <f t="shared" si="369"/>
        <v>10</v>
      </c>
      <c r="AU519" s="82" t="str">
        <f ca="1">IF(    MAX(OFFSET(AL519,0,0,MATCH("-",AL519:AL$638,0))) = 0,"",
IFERROR(MAX(OFFSET(AL519,0,0,MATCH("-",AL519:AL$638,0))),""))</f>
        <v/>
      </c>
      <c r="AV519" s="82" t="str">
        <f ca="1">IF(    MAX(OFFSET(AM519,0,0,MATCH("-",AM519:AM$638,0))) = 0,"",
IFERROR(MAX(OFFSET(AM519,0,0,MATCH("-",AM519:AM$638,0))),""))</f>
        <v/>
      </c>
      <c r="AW519" s="82" t="str">
        <f ca="1">IF(    MAX(OFFSET(AN519,0,0,MATCH("-",AN519:AN$638,0))) = 0,"",
IFERROR(MAX(OFFSET(AN519,0,0,MATCH("-",AN519:AN$638,0))),""))</f>
        <v/>
      </c>
      <c r="AX519" s="82" t="str">
        <f ca="1">IF(    MAX(OFFSET(AO519,0,0,MATCH("-",AO519:AO$638,0))) = 0,"",
IFERROR(MAX(OFFSET(AO519,0,0,MATCH("-",AO519:AO$638,0))),""))</f>
        <v/>
      </c>
      <c r="AY519" s="82" t="str">
        <f ca="1">IF(    MAX(OFFSET(AP519,0,0,MATCH("-",AP519:AP$638,0))) = 0,"",
IFERROR(MAX(OFFSET(AP519,0,0,MATCH("-",AP519:AP$638,0))),""))</f>
        <v/>
      </c>
      <c r="AZ519" s="82" t="str">
        <f ca="1">IF(    MAX(OFFSET(AQ519,0,0,MATCH("-",AQ519:AQ$638,0))) = 0,"",
IFERROR(MAX(OFFSET(AQ519,0,0,MATCH("-",AQ519:AQ$638,0))),""))</f>
        <v/>
      </c>
      <c r="BA519" s="82" t="str">
        <f ca="1">IF(    MAX(OFFSET(AR519,0,0,MATCH("-",AR519:AR$638,0))) = 0,"",
IFERROR(MAX(OFFSET(AR519,0,0,MATCH("-",AR519:AR$638,0))),""))</f>
        <v/>
      </c>
      <c r="BB519" s="112">
        <f t="shared" ca="1" si="370"/>
        <v>-198</v>
      </c>
      <c r="BC519" s="111" t="str">
        <f t="shared" ca="1" si="371"/>
        <v>Radius</v>
      </c>
      <c r="BD519" s="112">
        <f t="shared" ca="1" si="372"/>
        <v>0</v>
      </c>
      <c r="BE519" s="111">
        <f t="shared" ca="1" si="373"/>
        <v>200</v>
      </c>
      <c r="BF519" s="113" t="e">
        <f t="shared" ca="1" si="374"/>
        <v>#VALUE!</v>
      </c>
      <c r="BG519" s="113" t="e">
        <f t="shared" ca="1" si="375"/>
        <v>#VALUE!</v>
      </c>
      <c r="BH519" s="112">
        <f t="shared" ca="1" si="376"/>
        <v>2000</v>
      </c>
      <c r="BI519" s="112">
        <f t="shared" ca="1" si="377"/>
        <v>200</v>
      </c>
      <c r="BJ519" s="157"/>
      <c r="BK519" s="157"/>
      <c r="BL519" s="158" t="str">
        <f>scriv!AI481</f>
        <v/>
      </c>
      <c r="BM519" s="157"/>
      <c r="BN519" s="157" t="str">
        <f t="shared" si="378"/>
        <v>node</v>
      </c>
      <c r="BO519" s="157"/>
      <c r="BP519" s="159">
        <f t="shared" ca="1" si="379"/>
        <v>0</v>
      </c>
      <c r="BQ519" s="159">
        <f t="shared" ca="1" si="380"/>
        <v>0</v>
      </c>
      <c r="BR519" s="159">
        <f t="shared" si="381"/>
        <v>1</v>
      </c>
      <c r="BS519" s="159" t="str">
        <f t="shared" si="382"/>
        <v>symbol</v>
      </c>
      <c r="BT519" s="157" t="str">
        <f ca="1">IF(scriv!V481&lt;&gt;"",scriv!V481,
IF(E519="",IFERROR(VLOOKUP(BL519,$AH$40:$BT$638,39,FALSE),$BT$36),
$BT$37))</f>
        <v>NodeSquare</v>
      </c>
      <c r="BU519" s="166">
        <f t="shared" ca="1" si="383"/>
        <v>2000</v>
      </c>
      <c r="BV519" s="166">
        <f t="shared" ca="1" si="384"/>
        <v>200</v>
      </c>
      <c r="BW519" s="166">
        <f t="shared" ca="1" si="385"/>
        <v>0</v>
      </c>
      <c r="BX519" s="166">
        <f t="shared" ca="1" si="386"/>
        <v>0</v>
      </c>
      <c r="BY519" s="180" t="str">
        <f t="shared" si="387"/>
        <v/>
      </c>
      <c r="BZ519" s="180" t="str">
        <f t="shared" si="388"/>
        <v/>
      </c>
      <c r="CA519" s="81" t="str">
        <f>IF(scriv!E481&lt;&gt;"",scriv!E481,"")</f>
        <v/>
      </c>
      <c r="CB519" s="82">
        <f t="shared" si="353"/>
        <v>0</v>
      </c>
      <c r="CC519" s="82">
        <f t="shared" si="389"/>
        <v>0</v>
      </c>
      <c r="CD519" s="82" t="str">
        <f t="shared" si="390"/>
        <v>-</v>
      </c>
      <c r="CE519" s="82" t="str">
        <f t="shared" si="391"/>
        <v>-</v>
      </c>
      <c r="CF519" s="82" t="str">
        <f t="shared" si="392"/>
        <v>-</v>
      </c>
      <c r="CG519" s="82" t="str">
        <f t="shared" si="393"/>
        <v>-</v>
      </c>
      <c r="CH519" s="82" t="str">
        <f t="shared" si="394"/>
        <v>-</v>
      </c>
      <c r="CI519" s="82" t="str">
        <f t="shared" si="395"/>
        <v>-</v>
      </c>
      <c r="CJ519" s="82" t="str">
        <f t="shared" si="396"/>
        <v>-</v>
      </c>
      <c r="CK519" s="82" t="str">
        <f t="shared" si="397"/>
        <v>-</v>
      </c>
    </row>
    <row r="520" spans="1:89" s="82" customFormat="1" ht="18" customHeight="1">
      <c r="A520" s="81" t="str">
        <f>scriv!AH482</f>
        <v/>
      </c>
      <c r="B520" s="81" t="str">
        <f>IF(scriv!D482&lt;&gt;"",scriv!D482,"")</f>
        <v/>
      </c>
      <c r="C520" s="81" t="str">
        <f>IF( scriv!AL482&lt;&gt;"", IF(D520&lt;&gt;"","connection ","")&amp;scriv!AL482,IF(D520&lt;&gt;"","connection",""))</f>
        <v/>
      </c>
      <c r="D520" s="82" t="str">
        <f>scriv!AJ482</f>
        <v/>
      </c>
      <c r="E520" s="82" t="str">
        <f>scriv!AK482</f>
        <v/>
      </c>
      <c r="F520" s="156">
        <f>ROW()</f>
        <v>520</v>
      </c>
      <c r="I520" s="81" t="str">
        <f>IF(scriv!AA482&lt;&gt;"",scriv!AA482,J520)</f>
        <v/>
      </c>
      <c r="J520" s="81" t="str">
        <f>IF(scriv!AB482&lt;&gt;"",scriv!AB482,"")</f>
        <v/>
      </c>
      <c r="K520" s="82" t="str">
        <f t="shared" si="354"/>
        <v>none</v>
      </c>
      <c r="L520" s="82" t="str">
        <f t="shared" si="355"/>
        <v>+++&amp;speakTT=</v>
      </c>
      <c r="M520" s="82" t="str">
        <f t="shared" si="352"/>
        <v>OpenClose</v>
      </c>
      <c r="N520" s="82" t="str">
        <f t="shared" si="356"/>
        <v/>
      </c>
      <c r="O520" s="119" t="str">
        <f t="shared" si="357"/>
        <v/>
      </c>
      <c r="P520" s="81" t="str">
        <f>IF(scriv!I482&lt;&gt;"",scriv!I482,"")</f>
        <v/>
      </c>
      <c r="Q520" s="81" t="str">
        <f>IF(scriv!J482&lt;&gt;"",scriv!J482,"")</f>
        <v/>
      </c>
      <c r="R520" s="81">
        <f>IF(scriv!K482&lt;&gt;"",scriv!K482,
IF(I520&lt;&gt;"",1,$R$36))</f>
        <v>0</v>
      </c>
      <c r="S520" s="81" t="str">
        <f>IF(scriv!L482&lt;&gt;"",scriv!L482,
IF(scriv!AB482&lt;&gt;"",$S$36,"none"))</f>
        <v>none</v>
      </c>
      <c r="T520" s="81" t="str">
        <f>IF(scriv!Q482&lt;&gt;"",scriv!Q482,"")</f>
        <v/>
      </c>
      <c r="U520" s="81" t="str">
        <f>IF(scriv!R482&lt;&gt;"",scriv!R482,"")</f>
        <v/>
      </c>
      <c r="V520" s="81" t="str">
        <f>IF(scriv!S482&lt;&gt;"",scriv!S482,"")</f>
        <v/>
      </c>
      <c r="W520" s="81" t="str">
        <f>IF(scriv!T482&lt;&gt;"",scriv!T482,"")</f>
        <v/>
      </c>
      <c r="X520" s="81" t="str">
        <f>IF($E520="",
( IF(scriv!AD482&lt;&gt;"", LEFT( scriv!AD482, FIND(",",scriv!AD482)-1) &amp; "=" &amp; $AH520 &amp; RIGHT( scriv!AD482, LEN(scriv!AD482) + 1 - FIND(",",scriv!AD482)),
  IF($X$36&lt;&gt;"",LEFT( X$36, FIND(",",X$36)-1) &amp; "=" &amp; $AH520 &amp; RIGHT( X$36, LEN(X$36) + 1 - FIND(",",X$36)),""))),
IF(scriv!M482&lt;&gt;"", LEFT( scriv!M482, FIND(",",scriv!M482)-1) &amp; "=" &amp; $AH520 &amp; RIGHT( scriv!M482, LEN(scriv!M482) + 1 - FIND(",",scriv!M482)),
LEFT( X$37, FIND(",",X$37)-1) &amp; "=" &amp; $AH520 &amp; RIGHT( X$37, LEN(X$37) + 1 - FIND(",",X$37))))</f>
        <v>fadeOn=,0.6</v>
      </c>
      <c r="Y520" s="81" t="str">
        <f>IF($E520="",
( IF(scriv!AE482&lt;&gt;"", LEFT( scriv!AE482, FIND(",",scriv!AE482)-1) &amp; "=" &amp; $AH520 &amp; RIGHT( scriv!AE482, LEN(scriv!AE482) + 1 - FIND(",",scriv!AE482)),
  IF($Y$36&lt;&gt;"",LEFT( Y$36, FIND(",",Y$36)-1) &amp; "=" &amp; $AH520 &amp; RIGHT( Y$36, LEN(Y$36) + 1 - FIND(",",Y$36)),""))),
IF(scriv!N482&lt;&gt;"", LEFT( scriv!N482, FIND(",",scriv!N482)-1) &amp; "=" &amp; $AH520 &amp; RIGHT( scriv!N482, LEN(scriv!N482) + 1 - FIND(",",scriv!N482)),
LEFT( Y$37, FIND(",",Y$37)-1) &amp; "=" &amp; $AH520 &amp; RIGHT( Y$37, LEN(Y$37) + 1 - FIND(",",Y$37))))</f>
        <v>fadeOff=,0.6</v>
      </c>
      <c r="Z520" s="81" t="str">
        <f>IF($E520="",
( IF(scriv!AF482&lt;&gt;"", LEFT( scriv!AF482, FIND(",",scriv!AF482)-1) &amp; "=" &amp; $AH520 &amp; RIGHT( scriv!AF482, LEN(scriv!AF482) + 1 - FIND(",",scriv!AF482)),
  IF($Z$36&lt;&gt;"",LEFT( Z$36, FIND(",",Z$36)-1) &amp; "=" &amp; $AH520 &amp; RIGHT( Z$36, LEN(Z$36) + 1 - FIND(",",Z$36)),""))),
IF(scriv!O482&lt;&gt;"", LEFT( scriv!O482, FIND(",",scriv!O482)-1) &amp; "=" &amp; $AH520 &amp; RIGHT( scriv!O482, LEN(scriv!O482) + 1 - FIND(",",scriv!O482)),
LEFT( Z$37, FIND(",",Z$37)-1) &amp; "=" &amp; $AH520 &amp; RIGHT( Z$37, LEN(Z$37) + 1 - FIND(",",Z$37))))</f>
        <v>drawOpen=,1.2</v>
      </c>
      <c r="AA520" s="81" t="str">
        <f>IF($E520="",
( IF(scriv!AG482&lt;&gt;"", LEFT( scriv!AG482, FIND(",",scriv!AG482)-1) &amp; "=" &amp; $AH520 &amp; RIGHT( scriv!AG482, LEN(scriv!AG482) + 1 - FIND(",",scriv!AG482)),
  IF($AA$36&lt;&gt;"",LEFT( AA$36, FIND(",",AA$36)-1) &amp; "=" &amp; $AH520 &amp; RIGHT( AA$36, LEN(AA$36) + 1 - FIND(",",AA$36)),""))),
IF(scriv!P482&lt;&gt;"", LEFT( scriv!P482, FIND(",",scriv!P482)-1) &amp; "=" &amp; $AH520 &amp; RIGHT( scriv!P482, LEN(scriv!P482) + 1 - FIND(",",scriv!P482)),
LEFT( AA$37, FIND(",",AA$37)-1) &amp; "=" &amp; $AH520 &amp; RIGHT( AA$37, LEN(AA$37) + 1 - FIND(",",AA$37))))</f>
        <v>drawClose=,1.2</v>
      </c>
      <c r="AB520" s="167" t="str">
        <f t="shared" si="351"/>
        <v>noTitle</v>
      </c>
      <c r="AC520" s="167"/>
      <c r="AD520" s="45"/>
      <c r="AE520" s="168"/>
      <c r="AF520" s="169">
        <f>IF(D520="",scriv!B482,"")</f>
        <v>0</v>
      </c>
      <c r="AG520" s="170" t="str">
        <f t="shared" si="358"/>
        <v/>
      </c>
      <c r="AH520" s="169" t="str">
        <f t="shared" si="359"/>
        <v/>
      </c>
      <c r="AI520" s="169" t="str">
        <f t="shared" si="360"/>
        <v/>
      </c>
      <c r="AJ520" s="86">
        <f>ROUNDDOWN( (LEN(scriv!B482)+1) / 2, 0 )</f>
        <v>0</v>
      </c>
      <c r="AK520" s="82">
        <f t="shared" si="361"/>
        <v>0</v>
      </c>
      <c r="AL520" s="82" t="str">
        <f t="shared" si="362"/>
        <v>-</v>
      </c>
      <c r="AM520" s="82" t="str">
        <f t="shared" si="363"/>
        <v>-</v>
      </c>
      <c r="AN520" s="82" t="str">
        <f t="shared" si="364"/>
        <v>-</v>
      </c>
      <c r="AO520" s="82" t="str">
        <f t="shared" si="365"/>
        <v>-</v>
      </c>
      <c r="AP520" s="82" t="str">
        <f t="shared" si="366"/>
        <v>-</v>
      </c>
      <c r="AQ520" s="82" t="str">
        <f t="shared" si="367"/>
        <v>-</v>
      </c>
      <c r="AR520" s="82" t="str">
        <f t="shared" si="368"/>
        <v>-</v>
      </c>
      <c r="AT520" s="82">
        <f t="shared" si="369"/>
        <v>10</v>
      </c>
      <c r="AU520" s="82" t="str">
        <f ca="1">IF(    MAX(OFFSET(AL520,0,0,MATCH("-",AL520:AL$638,0))) = 0,"",
IFERROR(MAX(OFFSET(AL520,0,0,MATCH("-",AL520:AL$638,0))),""))</f>
        <v/>
      </c>
      <c r="AV520" s="82" t="str">
        <f ca="1">IF(    MAX(OFFSET(AM520,0,0,MATCH("-",AM520:AM$638,0))) = 0,"",
IFERROR(MAX(OFFSET(AM520,0,0,MATCH("-",AM520:AM$638,0))),""))</f>
        <v/>
      </c>
      <c r="AW520" s="82" t="str">
        <f ca="1">IF(    MAX(OFFSET(AN520,0,0,MATCH("-",AN520:AN$638,0))) = 0,"",
IFERROR(MAX(OFFSET(AN520,0,0,MATCH("-",AN520:AN$638,0))),""))</f>
        <v/>
      </c>
      <c r="AX520" s="82" t="str">
        <f ca="1">IF(    MAX(OFFSET(AO520,0,0,MATCH("-",AO520:AO$638,0))) = 0,"",
IFERROR(MAX(OFFSET(AO520,0,0,MATCH("-",AO520:AO$638,0))),""))</f>
        <v/>
      </c>
      <c r="AY520" s="82" t="str">
        <f ca="1">IF(    MAX(OFFSET(AP520,0,0,MATCH("-",AP520:AP$638,0))) = 0,"",
IFERROR(MAX(OFFSET(AP520,0,0,MATCH("-",AP520:AP$638,0))),""))</f>
        <v/>
      </c>
      <c r="AZ520" s="82" t="str">
        <f ca="1">IF(    MAX(OFFSET(AQ520,0,0,MATCH("-",AQ520:AQ$638,0))) = 0,"",
IFERROR(MAX(OFFSET(AQ520,0,0,MATCH("-",AQ520:AQ$638,0))),""))</f>
        <v/>
      </c>
      <c r="BA520" s="82" t="str">
        <f ca="1">IF(    MAX(OFFSET(AR520,0,0,MATCH("-",AR520:AR$638,0))) = 0,"",
IFERROR(MAX(OFFSET(AR520,0,0,MATCH("-",AR520:AR$638,0))),""))</f>
        <v/>
      </c>
      <c r="BB520" s="112">
        <f t="shared" ca="1" si="370"/>
        <v>-198</v>
      </c>
      <c r="BC520" s="111" t="str">
        <f t="shared" ca="1" si="371"/>
        <v>Radius</v>
      </c>
      <c r="BD520" s="112">
        <f t="shared" ca="1" si="372"/>
        <v>0</v>
      </c>
      <c r="BE520" s="111">
        <f t="shared" ca="1" si="373"/>
        <v>200</v>
      </c>
      <c r="BF520" s="113" t="e">
        <f t="shared" ca="1" si="374"/>
        <v>#VALUE!</v>
      </c>
      <c r="BG520" s="113" t="e">
        <f t="shared" ca="1" si="375"/>
        <v>#VALUE!</v>
      </c>
      <c r="BH520" s="112">
        <f t="shared" ca="1" si="376"/>
        <v>2000</v>
      </c>
      <c r="BI520" s="112">
        <f t="shared" ca="1" si="377"/>
        <v>200</v>
      </c>
      <c r="BJ520" s="157"/>
      <c r="BK520" s="157"/>
      <c r="BL520" s="158" t="str">
        <f>scriv!AI482</f>
        <v/>
      </c>
      <c r="BM520" s="157"/>
      <c r="BN520" s="157" t="str">
        <f t="shared" si="378"/>
        <v>node</v>
      </c>
      <c r="BO520" s="157"/>
      <c r="BP520" s="159">
        <f t="shared" ca="1" si="379"/>
        <v>0</v>
      </c>
      <c r="BQ520" s="159">
        <f t="shared" ca="1" si="380"/>
        <v>0</v>
      </c>
      <c r="BR520" s="159">
        <f t="shared" si="381"/>
        <v>1</v>
      </c>
      <c r="BS520" s="159" t="str">
        <f t="shared" si="382"/>
        <v>symbol</v>
      </c>
      <c r="BT520" s="157" t="str">
        <f ca="1">IF(scriv!V482&lt;&gt;"",scriv!V482,
IF(E520="",IFERROR(VLOOKUP(BL520,$AH$40:$BT$638,39,FALSE),$BT$36),
$BT$37))</f>
        <v>NodeSquare</v>
      </c>
      <c r="BU520" s="166">
        <f t="shared" ca="1" si="383"/>
        <v>2000</v>
      </c>
      <c r="BV520" s="166">
        <f t="shared" ca="1" si="384"/>
        <v>200</v>
      </c>
      <c r="BW520" s="166">
        <f t="shared" ca="1" si="385"/>
        <v>0</v>
      </c>
      <c r="BX520" s="166">
        <f t="shared" ca="1" si="386"/>
        <v>0</v>
      </c>
      <c r="BY520" s="180" t="str">
        <f t="shared" si="387"/>
        <v/>
      </c>
      <c r="BZ520" s="180" t="str">
        <f t="shared" si="388"/>
        <v/>
      </c>
      <c r="CA520" s="81" t="str">
        <f>IF(scriv!E482&lt;&gt;"",scriv!E482,"")</f>
        <v/>
      </c>
      <c r="CB520" s="82">
        <f t="shared" si="353"/>
        <v>0</v>
      </c>
      <c r="CC520" s="82">
        <f t="shared" si="389"/>
        <v>0</v>
      </c>
      <c r="CD520" s="82" t="str">
        <f t="shared" si="390"/>
        <v>-</v>
      </c>
      <c r="CE520" s="82" t="str">
        <f t="shared" si="391"/>
        <v>-</v>
      </c>
      <c r="CF520" s="82" t="str">
        <f t="shared" si="392"/>
        <v>-</v>
      </c>
      <c r="CG520" s="82" t="str">
        <f t="shared" si="393"/>
        <v>-</v>
      </c>
      <c r="CH520" s="82" t="str">
        <f t="shared" si="394"/>
        <v>-</v>
      </c>
      <c r="CI520" s="82" t="str">
        <f t="shared" si="395"/>
        <v>-</v>
      </c>
      <c r="CJ520" s="82" t="str">
        <f t="shared" si="396"/>
        <v>-</v>
      </c>
      <c r="CK520" s="82" t="str">
        <f t="shared" si="397"/>
        <v>-</v>
      </c>
    </row>
    <row r="521" spans="1:89" s="82" customFormat="1" ht="18" customHeight="1">
      <c r="A521" s="81" t="str">
        <f>scriv!AH483</f>
        <v/>
      </c>
      <c r="B521" s="81" t="str">
        <f>IF(scriv!D483&lt;&gt;"",scriv!D483,"")</f>
        <v/>
      </c>
      <c r="C521" s="81" t="str">
        <f>IF( scriv!AL483&lt;&gt;"", IF(D521&lt;&gt;"","connection ","")&amp;scriv!AL483,IF(D521&lt;&gt;"","connection",""))</f>
        <v/>
      </c>
      <c r="D521" s="82" t="str">
        <f>scriv!AJ483</f>
        <v/>
      </c>
      <c r="E521" s="82" t="str">
        <f>scriv!AK483</f>
        <v/>
      </c>
      <c r="F521" s="156">
        <f>ROW()</f>
        <v>521</v>
      </c>
      <c r="I521" s="81" t="str">
        <f>IF(scriv!AA483&lt;&gt;"",scriv!AA483,J521)</f>
        <v/>
      </c>
      <c r="J521" s="81" t="str">
        <f>IF(scriv!AB483&lt;&gt;"",scriv!AB483,"")</f>
        <v/>
      </c>
      <c r="K521" s="82" t="str">
        <f t="shared" si="354"/>
        <v>none</v>
      </c>
      <c r="L521" s="82" t="str">
        <f t="shared" si="355"/>
        <v>+++&amp;speakTT=</v>
      </c>
      <c r="M521" s="82" t="str">
        <f t="shared" si="352"/>
        <v>OpenClose</v>
      </c>
      <c r="N521" s="82" t="str">
        <f t="shared" si="356"/>
        <v/>
      </c>
      <c r="O521" s="119" t="str">
        <f t="shared" si="357"/>
        <v/>
      </c>
      <c r="P521" s="81" t="str">
        <f>IF(scriv!I483&lt;&gt;"",scriv!I483,"")</f>
        <v/>
      </c>
      <c r="Q521" s="81" t="str">
        <f>IF(scriv!J483&lt;&gt;"",scriv!J483,"")</f>
        <v/>
      </c>
      <c r="R521" s="81">
        <f>IF(scriv!K483&lt;&gt;"",scriv!K483,
IF(I521&lt;&gt;"",1,$R$36))</f>
        <v>0</v>
      </c>
      <c r="S521" s="81" t="str">
        <f>IF(scriv!L483&lt;&gt;"",scriv!L483,
IF(scriv!AB483&lt;&gt;"",$S$36,"none"))</f>
        <v>none</v>
      </c>
      <c r="T521" s="81" t="str">
        <f>IF(scriv!Q483&lt;&gt;"",scriv!Q483,"")</f>
        <v/>
      </c>
      <c r="U521" s="81" t="str">
        <f>IF(scriv!R483&lt;&gt;"",scriv!R483,"")</f>
        <v/>
      </c>
      <c r="V521" s="81" t="str">
        <f>IF(scriv!S483&lt;&gt;"",scriv!S483,"")</f>
        <v/>
      </c>
      <c r="W521" s="81" t="str">
        <f>IF(scriv!T483&lt;&gt;"",scriv!T483,"")</f>
        <v/>
      </c>
      <c r="X521" s="81" t="str">
        <f>IF($E521="",
( IF(scriv!AD483&lt;&gt;"", LEFT( scriv!AD483, FIND(",",scriv!AD483)-1) &amp; "=" &amp; $AH521 &amp; RIGHT( scriv!AD483, LEN(scriv!AD483) + 1 - FIND(",",scriv!AD483)),
  IF($X$36&lt;&gt;"",LEFT( X$36, FIND(",",X$36)-1) &amp; "=" &amp; $AH521 &amp; RIGHT( X$36, LEN(X$36) + 1 - FIND(",",X$36)),""))),
IF(scriv!M483&lt;&gt;"", LEFT( scriv!M483, FIND(",",scriv!M483)-1) &amp; "=" &amp; $AH521 &amp; RIGHT( scriv!M483, LEN(scriv!M483) + 1 - FIND(",",scriv!M483)),
LEFT( X$37, FIND(",",X$37)-1) &amp; "=" &amp; $AH521 &amp; RIGHT( X$37, LEN(X$37) + 1 - FIND(",",X$37))))</f>
        <v>fadeOn=,0.6</v>
      </c>
      <c r="Y521" s="81" t="str">
        <f>IF($E521="",
( IF(scriv!AE483&lt;&gt;"", LEFT( scriv!AE483, FIND(",",scriv!AE483)-1) &amp; "=" &amp; $AH521 &amp; RIGHT( scriv!AE483, LEN(scriv!AE483) + 1 - FIND(",",scriv!AE483)),
  IF($Y$36&lt;&gt;"",LEFT( Y$36, FIND(",",Y$36)-1) &amp; "=" &amp; $AH521 &amp; RIGHT( Y$36, LEN(Y$36) + 1 - FIND(",",Y$36)),""))),
IF(scriv!N483&lt;&gt;"", LEFT( scriv!N483, FIND(",",scriv!N483)-1) &amp; "=" &amp; $AH521 &amp; RIGHT( scriv!N483, LEN(scriv!N483) + 1 - FIND(",",scriv!N483)),
LEFT( Y$37, FIND(",",Y$37)-1) &amp; "=" &amp; $AH521 &amp; RIGHT( Y$37, LEN(Y$37) + 1 - FIND(",",Y$37))))</f>
        <v>fadeOff=,0.6</v>
      </c>
      <c r="Z521" s="81" t="str">
        <f>IF($E521="",
( IF(scriv!AF483&lt;&gt;"", LEFT( scriv!AF483, FIND(",",scriv!AF483)-1) &amp; "=" &amp; $AH521 &amp; RIGHT( scriv!AF483, LEN(scriv!AF483) + 1 - FIND(",",scriv!AF483)),
  IF($Z$36&lt;&gt;"",LEFT( Z$36, FIND(",",Z$36)-1) &amp; "=" &amp; $AH521 &amp; RIGHT( Z$36, LEN(Z$36) + 1 - FIND(",",Z$36)),""))),
IF(scriv!O483&lt;&gt;"", LEFT( scriv!O483, FIND(",",scriv!O483)-1) &amp; "=" &amp; $AH521 &amp; RIGHT( scriv!O483, LEN(scriv!O483) + 1 - FIND(",",scriv!O483)),
LEFT( Z$37, FIND(",",Z$37)-1) &amp; "=" &amp; $AH521 &amp; RIGHT( Z$37, LEN(Z$37) + 1 - FIND(",",Z$37))))</f>
        <v>drawOpen=,1.2</v>
      </c>
      <c r="AA521" s="81" t="str">
        <f>IF($E521="",
( IF(scriv!AG483&lt;&gt;"", LEFT( scriv!AG483, FIND(",",scriv!AG483)-1) &amp; "=" &amp; $AH521 &amp; RIGHT( scriv!AG483, LEN(scriv!AG483) + 1 - FIND(",",scriv!AG483)),
  IF($AA$36&lt;&gt;"",LEFT( AA$36, FIND(",",AA$36)-1) &amp; "=" &amp; $AH521 &amp; RIGHT( AA$36, LEN(AA$36) + 1 - FIND(",",AA$36)),""))),
IF(scriv!P483&lt;&gt;"", LEFT( scriv!P483, FIND(",",scriv!P483)-1) &amp; "=" &amp; $AH521 &amp; RIGHT( scriv!P483, LEN(scriv!P483) + 1 - FIND(",",scriv!P483)),
LEFT( AA$37, FIND(",",AA$37)-1) &amp; "=" &amp; $AH521 &amp; RIGHT( AA$37, LEN(AA$37) + 1 - FIND(",",AA$37))))</f>
        <v>drawClose=,1.2</v>
      </c>
      <c r="AB521" s="167" t="str">
        <f t="shared" si="351"/>
        <v>noTitle</v>
      </c>
      <c r="AC521" s="167"/>
      <c r="AD521" s="45"/>
      <c r="AE521" s="168"/>
      <c r="AF521" s="169">
        <f>IF(D521="",scriv!B483,"")</f>
        <v>0</v>
      </c>
      <c r="AG521" s="170" t="str">
        <f t="shared" si="358"/>
        <v/>
      </c>
      <c r="AH521" s="169" t="str">
        <f t="shared" si="359"/>
        <v/>
      </c>
      <c r="AI521" s="169" t="str">
        <f t="shared" si="360"/>
        <v/>
      </c>
      <c r="AJ521" s="86">
        <f>ROUNDDOWN( (LEN(scriv!B483)+1) / 2, 0 )</f>
        <v>0</v>
      </c>
      <c r="AK521" s="82">
        <f t="shared" si="361"/>
        <v>0</v>
      </c>
      <c r="AL521" s="82" t="str">
        <f t="shared" si="362"/>
        <v>-</v>
      </c>
      <c r="AM521" s="82" t="str">
        <f t="shared" si="363"/>
        <v>-</v>
      </c>
      <c r="AN521" s="82" t="str">
        <f t="shared" si="364"/>
        <v>-</v>
      </c>
      <c r="AO521" s="82" t="str">
        <f t="shared" si="365"/>
        <v>-</v>
      </c>
      <c r="AP521" s="82" t="str">
        <f t="shared" si="366"/>
        <v>-</v>
      </c>
      <c r="AQ521" s="82" t="str">
        <f t="shared" si="367"/>
        <v>-</v>
      </c>
      <c r="AR521" s="82" t="str">
        <f t="shared" si="368"/>
        <v>-</v>
      </c>
      <c r="AT521" s="82">
        <f t="shared" si="369"/>
        <v>10</v>
      </c>
      <c r="AU521" s="82" t="str">
        <f ca="1">IF(    MAX(OFFSET(AL521,0,0,MATCH("-",AL521:AL$638,0))) = 0,"",
IFERROR(MAX(OFFSET(AL521,0,0,MATCH("-",AL521:AL$638,0))),""))</f>
        <v/>
      </c>
      <c r="AV521" s="82" t="str">
        <f ca="1">IF(    MAX(OFFSET(AM521,0,0,MATCH("-",AM521:AM$638,0))) = 0,"",
IFERROR(MAX(OFFSET(AM521,0,0,MATCH("-",AM521:AM$638,0))),""))</f>
        <v/>
      </c>
      <c r="AW521" s="82" t="str">
        <f ca="1">IF(    MAX(OFFSET(AN521,0,0,MATCH("-",AN521:AN$638,0))) = 0,"",
IFERROR(MAX(OFFSET(AN521,0,0,MATCH("-",AN521:AN$638,0))),""))</f>
        <v/>
      </c>
      <c r="AX521" s="82" t="str">
        <f ca="1">IF(    MAX(OFFSET(AO521,0,0,MATCH("-",AO521:AO$638,0))) = 0,"",
IFERROR(MAX(OFFSET(AO521,0,0,MATCH("-",AO521:AO$638,0))),""))</f>
        <v/>
      </c>
      <c r="AY521" s="82" t="str">
        <f ca="1">IF(    MAX(OFFSET(AP521,0,0,MATCH("-",AP521:AP$638,0))) = 0,"",
IFERROR(MAX(OFFSET(AP521,0,0,MATCH("-",AP521:AP$638,0))),""))</f>
        <v/>
      </c>
      <c r="AZ521" s="82" t="str">
        <f ca="1">IF(    MAX(OFFSET(AQ521,0,0,MATCH("-",AQ521:AQ$638,0))) = 0,"",
IFERROR(MAX(OFFSET(AQ521,0,0,MATCH("-",AQ521:AQ$638,0))),""))</f>
        <v/>
      </c>
      <c r="BA521" s="82" t="str">
        <f ca="1">IF(    MAX(OFFSET(AR521,0,0,MATCH("-",AR521:AR$638,0))) = 0,"",
IFERROR(MAX(OFFSET(AR521,0,0,MATCH("-",AR521:AR$638,0))),""))</f>
        <v/>
      </c>
      <c r="BB521" s="112">
        <f t="shared" ca="1" si="370"/>
        <v>-198</v>
      </c>
      <c r="BC521" s="111" t="str">
        <f t="shared" ca="1" si="371"/>
        <v>Radius</v>
      </c>
      <c r="BD521" s="112">
        <f t="shared" ca="1" si="372"/>
        <v>0</v>
      </c>
      <c r="BE521" s="111">
        <f t="shared" ca="1" si="373"/>
        <v>200</v>
      </c>
      <c r="BF521" s="113" t="e">
        <f t="shared" ca="1" si="374"/>
        <v>#VALUE!</v>
      </c>
      <c r="BG521" s="113" t="e">
        <f t="shared" ca="1" si="375"/>
        <v>#VALUE!</v>
      </c>
      <c r="BH521" s="112">
        <f t="shared" ca="1" si="376"/>
        <v>2000</v>
      </c>
      <c r="BI521" s="112">
        <f t="shared" ca="1" si="377"/>
        <v>200</v>
      </c>
      <c r="BJ521" s="157"/>
      <c r="BK521" s="157"/>
      <c r="BL521" s="158" t="str">
        <f>scriv!AI483</f>
        <v/>
      </c>
      <c r="BM521" s="157"/>
      <c r="BN521" s="157" t="str">
        <f t="shared" si="378"/>
        <v>node</v>
      </c>
      <c r="BO521" s="157"/>
      <c r="BP521" s="159">
        <f t="shared" ca="1" si="379"/>
        <v>0</v>
      </c>
      <c r="BQ521" s="159">
        <f t="shared" ca="1" si="380"/>
        <v>0</v>
      </c>
      <c r="BR521" s="159">
        <f t="shared" si="381"/>
        <v>1</v>
      </c>
      <c r="BS521" s="159" t="str">
        <f t="shared" si="382"/>
        <v>symbol</v>
      </c>
      <c r="BT521" s="157" t="str">
        <f ca="1">IF(scriv!V483&lt;&gt;"",scriv!V483,
IF(E521="",IFERROR(VLOOKUP(BL521,$AH$40:$BT$638,39,FALSE),$BT$36),
$BT$37))</f>
        <v>NodeSquare</v>
      </c>
      <c r="BU521" s="166">
        <f t="shared" ca="1" si="383"/>
        <v>2000</v>
      </c>
      <c r="BV521" s="166">
        <f t="shared" ca="1" si="384"/>
        <v>200</v>
      </c>
      <c r="BW521" s="166">
        <f t="shared" ca="1" si="385"/>
        <v>0</v>
      </c>
      <c r="BX521" s="166">
        <f t="shared" ca="1" si="386"/>
        <v>0</v>
      </c>
      <c r="BY521" s="180" t="str">
        <f t="shared" si="387"/>
        <v/>
      </c>
      <c r="BZ521" s="180" t="str">
        <f t="shared" si="388"/>
        <v/>
      </c>
      <c r="CA521" s="81" t="str">
        <f>IF(scriv!E483&lt;&gt;"",scriv!E483,"")</f>
        <v/>
      </c>
      <c r="CB521" s="82">
        <f t="shared" si="353"/>
        <v>0</v>
      </c>
      <c r="CC521" s="82">
        <f t="shared" si="389"/>
        <v>0</v>
      </c>
      <c r="CD521" s="82" t="str">
        <f t="shared" si="390"/>
        <v>-</v>
      </c>
      <c r="CE521" s="82" t="str">
        <f t="shared" si="391"/>
        <v>-</v>
      </c>
      <c r="CF521" s="82" t="str">
        <f t="shared" si="392"/>
        <v>-</v>
      </c>
      <c r="CG521" s="82" t="str">
        <f t="shared" si="393"/>
        <v>-</v>
      </c>
      <c r="CH521" s="82" t="str">
        <f t="shared" si="394"/>
        <v>-</v>
      </c>
      <c r="CI521" s="82" t="str">
        <f t="shared" si="395"/>
        <v>-</v>
      </c>
      <c r="CJ521" s="82" t="str">
        <f t="shared" si="396"/>
        <v>-</v>
      </c>
      <c r="CK521" s="82" t="str">
        <f t="shared" si="397"/>
        <v>-</v>
      </c>
    </row>
    <row r="522" spans="1:89" s="82" customFormat="1" ht="18" customHeight="1">
      <c r="A522" s="81" t="str">
        <f>scriv!AH484</f>
        <v/>
      </c>
      <c r="B522" s="81" t="str">
        <f>IF(scriv!D484&lt;&gt;"",scriv!D484,"")</f>
        <v/>
      </c>
      <c r="C522" s="81" t="str">
        <f>IF( scriv!AL484&lt;&gt;"", IF(D522&lt;&gt;"","connection ","")&amp;scriv!AL484,IF(D522&lt;&gt;"","connection",""))</f>
        <v/>
      </c>
      <c r="D522" s="82" t="str">
        <f>scriv!AJ484</f>
        <v/>
      </c>
      <c r="E522" s="82" t="str">
        <f>scriv!AK484</f>
        <v/>
      </c>
      <c r="F522" s="156">
        <f>ROW()</f>
        <v>522</v>
      </c>
      <c r="I522" s="81" t="str">
        <f>IF(scriv!AA484&lt;&gt;"",scriv!AA484,J522)</f>
        <v/>
      </c>
      <c r="J522" s="81" t="str">
        <f>IF(scriv!AB484&lt;&gt;"",scriv!AB484,"")</f>
        <v/>
      </c>
      <c r="K522" s="82" t="str">
        <f t="shared" si="354"/>
        <v>none</v>
      </c>
      <c r="L522" s="82" t="str">
        <f t="shared" si="355"/>
        <v>+++&amp;speakTT=</v>
      </c>
      <c r="M522" s="82" t="str">
        <f t="shared" si="352"/>
        <v>OpenClose</v>
      </c>
      <c r="N522" s="82" t="str">
        <f t="shared" si="356"/>
        <v/>
      </c>
      <c r="O522" s="119" t="str">
        <f t="shared" si="357"/>
        <v/>
      </c>
      <c r="P522" s="81" t="str">
        <f>IF(scriv!I484&lt;&gt;"",scriv!I484,"")</f>
        <v/>
      </c>
      <c r="Q522" s="81" t="str">
        <f>IF(scriv!J484&lt;&gt;"",scriv!J484,"")</f>
        <v/>
      </c>
      <c r="R522" s="81">
        <f>IF(scriv!K484&lt;&gt;"",scriv!K484,
IF(I522&lt;&gt;"",1,$R$36))</f>
        <v>0</v>
      </c>
      <c r="S522" s="81" t="str">
        <f>IF(scriv!L484&lt;&gt;"",scriv!L484,
IF(scriv!AB484&lt;&gt;"",$S$36,"none"))</f>
        <v>none</v>
      </c>
      <c r="T522" s="81" t="str">
        <f>IF(scriv!Q484&lt;&gt;"",scriv!Q484,"")</f>
        <v/>
      </c>
      <c r="U522" s="81" t="str">
        <f>IF(scriv!R484&lt;&gt;"",scriv!R484,"")</f>
        <v/>
      </c>
      <c r="V522" s="81" t="str">
        <f>IF(scriv!S484&lt;&gt;"",scriv!S484,"")</f>
        <v/>
      </c>
      <c r="W522" s="81" t="str">
        <f>IF(scriv!T484&lt;&gt;"",scriv!T484,"")</f>
        <v/>
      </c>
      <c r="X522" s="81" t="str">
        <f>IF($E522="",
( IF(scriv!AD484&lt;&gt;"", LEFT( scriv!AD484, FIND(",",scriv!AD484)-1) &amp; "=" &amp; $AH522 &amp; RIGHT( scriv!AD484, LEN(scriv!AD484) + 1 - FIND(",",scriv!AD484)),
  IF($X$36&lt;&gt;"",LEFT( X$36, FIND(",",X$36)-1) &amp; "=" &amp; $AH522 &amp; RIGHT( X$36, LEN(X$36) + 1 - FIND(",",X$36)),""))),
IF(scriv!M484&lt;&gt;"", LEFT( scriv!M484, FIND(",",scriv!M484)-1) &amp; "=" &amp; $AH522 &amp; RIGHT( scriv!M484, LEN(scriv!M484) + 1 - FIND(",",scriv!M484)),
LEFT( X$37, FIND(",",X$37)-1) &amp; "=" &amp; $AH522 &amp; RIGHT( X$37, LEN(X$37) + 1 - FIND(",",X$37))))</f>
        <v>fadeOn=,0.6</v>
      </c>
      <c r="Y522" s="81" t="str">
        <f>IF($E522="",
( IF(scriv!AE484&lt;&gt;"", LEFT( scriv!AE484, FIND(",",scriv!AE484)-1) &amp; "=" &amp; $AH522 &amp; RIGHT( scriv!AE484, LEN(scriv!AE484) + 1 - FIND(",",scriv!AE484)),
  IF($Y$36&lt;&gt;"",LEFT( Y$36, FIND(",",Y$36)-1) &amp; "=" &amp; $AH522 &amp; RIGHT( Y$36, LEN(Y$36) + 1 - FIND(",",Y$36)),""))),
IF(scriv!N484&lt;&gt;"", LEFT( scriv!N484, FIND(",",scriv!N484)-1) &amp; "=" &amp; $AH522 &amp; RIGHT( scriv!N484, LEN(scriv!N484) + 1 - FIND(",",scriv!N484)),
LEFT( Y$37, FIND(",",Y$37)-1) &amp; "=" &amp; $AH522 &amp; RIGHT( Y$37, LEN(Y$37) + 1 - FIND(",",Y$37))))</f>
        <v>fadeOff=,0.6</v>
      </c>
      <c r="Z522" s="81" t="str">
        <f>IF($E522="",
( IF(scriv!AF484&lt;&gt;"", LEFT( scriv!AF484, FIND(",",scriv!AF484)-1) &amp; "=" &amp; $AH522 &amp; RIGHT( scriv!AF484, LEN(scriv!AF484) + 1 - FIND(",",scriv!AF484)),
  IF($Z$36&lt;&gt;"",LEFT( Z$36, FIND(",",Z$36)-1) &amp; "=" &amp; $AH522 &amp; RIGHT( Z$36, LEN(Z$36) + 1 - FIND(",",Z$36)),""))),
IF(scriv!O484&lt;&gt;"", LEFT( scriv!O484, FIND(",",scriv!O484)-1) &amp; "=" &amp; $AH522 &amp; RIGHT( scriv!O484, LEN(scriv!O484) + 1 - FIND(",",scriv!O484)),
LEFT( Z$37, FIND(",",Z$37)-1) &amp; "=" &amp; $AH522 &amp; RIGHT( Z$37, LEN(Z$37) + 1 - FIND(",",Z$37))))</f>
        <v>drawOpen=,1.2</v>
      </c>
      <c r="AA522" s="81" t="str">
        <f>IF($E522="",
( IF(scriv!AG484&lt;&gt;"", LEFT( scriv!AG484, FIND(",",scriv!AG484)-1) &amp; "=" &amp; $AH522 &amp; RIGHT( scriv!AG484, LEN(scriv!AG484) + 1 - FIND(",",scriv!AG484)),
  IF($AA$36&lt;&gt;"",LEFT( AA$36, FIND(",",AA$36)-1) &amp; "=" &amp; $AH522 &amp; RIGHT( AA$36, LEN(AA$36) + 1 - FIND(",",AA$36)),""))),
IF(scriv!P484&lt;&gt;"", LEFT( scriv!P484, FIND(",",scriv!P484)-1) &amp; "=" &amp; $AH522 &amp; RIGHT( scriv!P484, LEN(scriv!P484) + 1 - FIND(",",scriv!P484)),
LEFT( AA$37, FIND(",",AA$37)-1) &amp; "=" &amp; $AH522 &amp; RIGHT( AA$37, LEN(AA$37) + 1 - FIND(",",AA$37))))</f>
        <v>drawClose=,1.2</v>
      </c>
      <c r="AB522" s="167" t="str">
        <f t="shared" si="351"/>
        <v>noTitle</v>
      </c>
      <c r="AC522" s="167"/>
      <c r="AD522" s="45"/>
      <c r="AE522" s="168"/>
      <c r="AF522" s="169">
        <f>IF(D522="",scriv!B484,"")</f>
        <v>0</v>
      </c>
      <c r="AG522" s="170" t="str">
        <f t="shared" si="358"/>
        <v/>
      </c>
      <c r="AH522" s="169" t="str">
        <f t="shared" si="359"/>
        <v/>
      </c>
      <c r="AI522" s="169" t="str">
        <f t="shared" si="360"/>
        <v/>
      </c>
      <c r="AJ522" s="86">
        <f>ROUNDDOWN( (LEN(scriv!B484)+1) / 2, 0 )</f>
        <v>0</v>
      </c>
      <c r="AK522" s="82">
        <f t="shared" si="361"/>
        <v>0</v>
      </c>
      <c r="AL522" s="82" t="str">
        <f t="shared" si="362"/>
        <v>-</v>
      </c>
      <c r="AM522" s="82" t="str">
        <f t="shared" si="363"/>
        <v>-</v>
      </c>
      <c r="AN522" s="82" t="str">
        <f t="shared" si="364"/>
        <v>-</v>
      </c>
      <c r="AO522" s="82" t="str">
        <f t="shared" si="365"/>
        <v>-</v>
      </c>
      <c r="AP522" s="82" t="str">
        <f t="shared" si="366"/>
        <v>-</v>
      </c>
      <c r="AQ522" s="82" t="str">
        <f t="shared" si="367"/>
        <v>-</v>
      </c>
      <c r="AR522" s="82" t="str">
        <f t="shared" si="368"/>
        <v>-</v>
      </c>
      <c r="AT522" s="82">
        <f t="shared" si="369"/>
        <v>10</v>
      </c>
      <c r="AU522" s="82" t="str">
        <f ca="1">IF(    MAX(OFFSET(AL522,0,0,MATCH("-",AL522:AL$638,0))) = 0,"",
IFERROR(MAX(OFFSET(AL522,0,0,MATCH("-",AL522:AL$638,0))),""))</f>
        <v/>
      </c>
      <c r="AV522" s="82" t="str">
        <f ca="1">IF(    MAX(OFFSET(AM522,0,0,MATCH("-",AM522:AM$638,0))) = 0,"",
IFERROR(MAX(OFFSET(AM522,0,0,MATCH("-",AM522:AM$638,0))),""))</f>
        <v/>
      </c>
      <c r="AW522" s="82" t="str">
        <f ca="1">IF(    MAX(OFFSET(AN522,0,0,MATCH("-",AN522:AN$638,0))) = 0,"",
IFERROR(MAX(OFFSET(AN522,0,0,MATCH("-",AN522:AN$638,0))),""))</f>
        <v/>
      </c>
      <c r="AX522" s="82" t="str">
        <f ca="1">IF(    MAX(OFFSET(AO522,0,0,MATCH("-",AO522:AO$638,0))) = 0,"",
IFERROR(MAX(OFFSET(AO522,0,0,MATCH("-",AO522:AO$638,0))),""))</f>
        <v/>
      </c>
      <c r="AY522" s="82" t="str">
        <f ca="1">IF(    MAX(OFFSET(AP522,0,0,MATCH("-",AP522:AP$638,0))) = 0,"",
IFERROR(MAX(OFFSET(AP522,0,0,MATCH("-",AP522:AP$638,0))),""))</f>
        <v/>
      </c>
      <c r="AZ522" s="82" t="str">
        <f ca="1">IF(    MAX(OFFSET(AQ522,0,0,MATCH("-",AQ522:AQ$638,0))) = 0,"",
IFERROR(MAX(OFFSET(AQ522,0,0,MATCH("-",AQ522:AQ$638,0))),""))</f>
        <v/>
      </c>
      <c r="BA522" s="82" t="str">
        <f ca="1">IF(    MAX(OFFSET(AR522,0,0,MATCH("-",AR522:AR$638,0))) = 0,"",
IFERROR(MAX(OFFSET(AR522,0,0,MATCH("-",AR522:AR$638,0))),""))</f>
        <v/>
      </c>
      <c r="BB522" s="112">
        <f t="shared" ca="1" si="370"/>
        <v>-198</v>
      </c>
      <c r="BC522" s="111" t="str">
        <f t="shared" ca="1" si="371"/>
        <v>Radius</v>
      </c>
      <c r="BD522" s="112">
        <f t="shared" ca="1" si="372"/>
        <v>0</v>
      </c>
      <c r="BE522" s="111">
        <f t="shared" ca="1" si="373"/>
        <v>200</v>
      </c>
      <c r="BF522" s="113" t="e">
        <f t="shared" ca="1" si="374"/>
        <v>#VALUE!</v>
      </c>
      <c r="BG522" s="113" t="e">
        <f t="shared" ca="1" si="375"/>
        <v>#VALUE!</v>
      </c>
      <c r="BH522" s="112">
        <f t="shared" ca="1" si="376"/>
        <v>2000</v>
      </c>
      <c r="BI522" s="112">
        <f t="shared" ca="1" si="377"/>
        <v>200</v>
      </c>
      <c r="BJ522" s="157"/>
      <c r="BK522" s="157"/>
      <c r="BL522" s="158" t="str">
        <f>scriv!AI484</f>
        <v/>
      </c>
      <c r="BM522" s="157"/>
      <c r="BN522" s="157" t="str">
        <f t="shared" si="378"/>
        <v>node</v>
      </c>
      <c r="BO522" s="157"/>
      <c r="BP522" s="159">
        <f t="shared" ca="1" si="379"/>
        <v>0</v>
      </c>
      <c r="BQ522" s="159">
        <f t="shared" ca="1" si="380"/>
        <v>0</v>
      </c>
      <c r="BR522" s="159">
        <f t="shared" si="381"/>
        <v>1</v>
      </c>
      <c r="BS522" s="159" t="str">
        <f t="shared" si="382"/>
        <v>symbol</v>
      </c>
      <c r="BT522" s="157" t="str">
        <f ca="1">IF(scriv!V484&lt;&gt;"",scriv!V484,
IF(E522="",IFERROR(VLOOKUP(BL522,$AH$40:$BT$638,39,FALSE),$BT$36),
$BT$37))</f>
        <v>NodeSquare</v>
      </c>
      <c r="BU522" s="166">
        <f t="shared" ca="1" si="383"/>
        <v>2000</v>
      </c>
      <c r="BV522" s="166">
        <f t="shared" ca="1" si="384"/>
        <v>200</v>
      </c>
      <c r="BW522" s="166">
        <f t="shared" ca="1" si="385"/>
        <v>0</v>
      </c>
      <c r="BX522" s="166">
        <f t="shared" ca="1" si="386"/>
        <v>0</v>
      </c>
      <c r="BY522" s="180" t="str">
        <f t="shared" si="387"/>
        <v/>
      </c>
      <c r="BZ522" s="180" t="str">
        <f t="shared" si="388"/>
        <v/>
      </c>
      <c r="CA522" s="81" t="str">
        <f>IF(scriv!E484&lt;&gt;"",scriv!E484,"")</f>
        <v/>
      </c>
      <c r="CB522" s="82">
        <f t="shared" si="353"/>
        <v>0</v>
      </c>
      <c r="CC522" s="82">
        <f t="shared" si="389"/>
        <v>0</v>
      </c>
      <c r="CD522" s="82" t="str">
        <f t="shared" si="390"/>
        <v>-</v>
      </c>
      <c r="CE522" s="82" t="str">
        <f t="shared" si="391"/>
        <v>-</v>
      </c>
      <c r="CF522" s="82" t="str">
        <f t="shared" si="392"/>
        <v>-</v>
      </c>
      <c r="CG522" s="82" t="str">
        <f t="shared" si="393"/>
        <v>-</v>
      </c>
      <c r="CH522" s="82" t="str">
        <f t="shared" si="394"/>
        <v>-</v>
      </c>
      <c r="CI522" s="82" t="str">
        <f t="shared" si="395"/>
        <v>-</v>
      </c>
      <c r="CJ522" s="82" t="str">
        <f t="shared" si="396"/>
        <v>-</v>
      </c>
      <c r="CK522" s="82" t="str">
        <f t="shared" si="397"/>
        <v>-</v>
      </c>
    </row>
    <row r="523" spans="1:89" s="82" customFormat="1" ht="18" customHeight="1">
      <c r="A523" s="81" t="str">
        <f>scriv!AH485</f>
        <v/>
      </c>
      <c r="B523" s="81" t="str">
        <f>IF(scriv!D485&lt;&gt;"",scriv!D485,"")</f>
        <v/>
      </c>
      <c r="C523" s="81" t="str">
        <f>IF( scriv!AL485&lt;&gt;"", IF(D523&lt;&gt;"","connection ","")&amp;scriv!AL485,IF(D523&lt;&gt;"","connection",""))</f>
        <v/>
      </c>
      <c r="D523" s="82" t="str">
        <f>scriv!AJ485</f>
        <v/>
      </c>
      <c r="E523" s="82" t="str">
        <f>scriv!AK485</f>
        <v/>
      </c>
      <c r="F523" s="156">
        <f>ROW()</f>
        <v>523</v>
      </c>
      <c r="I523" s="81" t="str">
        <f>IF(scriv!AA485&lt;&gt;"",scriv!AA485,J523)</f>
        <v/>
      </c>
      <c r="J523" s="81" t="str">
        <f>IF(scriv!AB485&lt;&gt;"",scriv!AB485,"")</f>
        <v/>
      </c>
      <c r="K523" s="82" t="str">
        <f t="shared" si="354"/>
        <v>none</v>
      </c>
      <c r="L523" s="82" t="str">
        <f t="shared" si="355"/>
        <v>+++&amp;speakTT=</v>
      </c>
      <c r="M523" s="82" t="str">
        <f t="shared" si="352"/>
        <v>OpenClose</v>
      </c>
      <c r="N523" s="82" t="str">
        <f t="shared" si="356"/>
        <v/>
      </c>
      <c r="O523" s="119" t="str">
        <f t="shared" si="357"/>
        <v/>
      </c>
      <c r="P523" s="81" t="str">
        <f>IF(scriv!I485&lt;&gt;"",scriv!I485,"")</f>
        <v/>
      </c>
      <c r="Q523" s="81" t="str">
        <f>IF(scriv!J485&lt;&gt;"",scriv!J485,"")</f>
        <v/>
      </c>
      <c r="R523" s="81">
        <f>IF(scriv!K485&lt;&gt;"",scriv!K485,
IF(I523&lt;&gt;"",1,$R$36))</f>
        <v>0</v>
      </c>
      <c r="S523" s="81" t="str">
        <f>IF(scriv!L485&lt;&gt;"",scriv!L485,
IF(scriv!AB485&lt;&gt;"",$S$36,"none"))</f>
        <v>none</v>
      </c>
      <c r="T523" s="81" t="str">
        <f>IF(scriv!Q485&lt;&gt;"",scriv!Q485,"")</f>
        <v/>
      </c>
      <c r="U523" s="81" t="str">
        <f>IF(scriv!R485&lt;&gt;"",scriv!R485,"")</f>
        <v/>
      </c>
      <c r="V523" s="81" t="str">
        <f>IF(scriv!S485&lt;&gt;"",scriv!S485,"")</f>
        <v/>
      </c>
      <c r="W523" s="81" t="str">
        <f>IF(scriv!T485&lt;&gt;"",scriv!T485,"")</f>
        <v/>
      </c>
      <c r="X523" s="81" t="str">
        <f>IF($E523="",
( IF(scriv!AD485&lt;&gt;"", LEFT( scriv!AD485, FIND(",",scriv!AD485)-1) &amp; "=" &amp; $AH523 &amp; RIGHT( scriv!AD485, LEN(scriv!AD485) + 1 - FIND(",",scriv!AD485)),
  IF($X$36&lt;&gt;"",LEFT( X$36, FIND(",",X$36)-1) &amp; "=" &amp; $AH523 &amp; RIGHT( X$36, LEN(X$36) + 1 - FIND(",",X$36)),""))),
IF(scriv!M485&lt;&gt;"", LEFT( scriv!M485, FIND(",",scriv!M485)-1) &amp; "=" &amp; $AH523 &amp; RIGHT( scriv!M485, LEN(scriv!M485) + 1 - FIND(",",scriv!M485)),
LEFT( X$37, FIND(",",X$37)-1) &amp; "=" &amp; $AH523 &amp; RIGHT( X$37, LEN(X$37) + 1 - FIND(",",X$37))))</f>
        <v>fadeOn=,0.6</v>
      </c>
      <c r="Y523" s="81" t="str">
        <f>IF($E523="",
( IF(scriv!AE485&lt;&gt;"", LEFT( scriv!AE485, FIND(",",scriv!AE485)-1) &amp; "=" &amp; $AH523 &amp; RIGHT( scriv!AE485, LEN(scriv!AE485) + 1 - FIND(",",scriv!AE485)),
  IF($Y$36&lt;&gt;"",LEFT( Y$36, FIND(",",Y$36)-1) &amp; "=" &amp; $AH523 &amp; RIGHT( Y$36, LEN(Y$36) + 1 - FIND(",",Y$36)),""))),
IF(scriv!N485&lt;&gt;"", LEFT( scriv!N485, FIND(",",scriv!N485)-1) &amp; "=" &amp; $AH523 &amp; RIGHT( scriv!N485, LEN(scriv!N485) + 1 - FIND(",",scriv!N485)),
LEFT( Y$37, FIND(",",Y$37)-1) &amp; "=" &amp; $AH523 &amp; RIGHT( Y$37, LEN(Y$37) + 1 - FIND(",",Y$37))))</f>
        <v>fadeOff=,0.6</v>
      </c>
      <c r="Z523" s="81" t="str">
        <f>IF($E523="",
( IF(scriv!AF485&lt;&gt;"", LEFT( scriv!AF485, FIND(",",scriv!AF485)-1) &amp; "=" &amp; $AH523 &amp; RIGHT( scriv!AF485, LEN(scriv!AF485) + 1 - FIND(",",scriv!AF485)),
  IF($Z$36&lt;&gt;"",LEFT( Z$36, FIND(",",Z$36)-1) &amp; "=" &amp; $AH523 &amp; RIGHT( Z$36, LEN(Z$36) + 1 - FIND(",",Z$36)),""))),
IF(scriv!O485&lt;&gt;"", LEFT( scriv!O485, FIND(",",scriv!O485)-1) &amp; "=" &amp; $AH523 &amp; RIGHT( scriv!O485, LEN(scriv!O485) + 1 - FIND(",",scriv!O485)),
LEFT( Z$37, FIND(",",Z$37)-1) &amp; "=" &amp; $AH523 &amp; RIGHT( Z$37, LEN(Z$37) + 1 - FIND(",",Z$37))))</f>
        <v>drawOpen=,1.2</v>
      </c>
      <c r="AA523" s="81" t="str">
        <f>IF($E523="",
( IF(scriv!AG485&lt;&gt;"", LEFT( scriv!AG485, FIND(",",scriv!AG485)-1) &amp; "=" &amp; $AH523 &amp; RIGHT( scriv!AG485, LEN(scriv!AG485) + 1 - FIND(",",scriv!AG485)),
  IF($AA$36&lt;&gt;"",LEFT( AA$36, FIND(",",AA$36)-1) &amp; "=" &amp; $AH523 &amp; RIGHT( AA$36, LEN(AA$36) + 1 - FIND(",",AA$36)),""))),
IF(scriv!P485&lt;&gt;"", LEFT( scriv!P485, FIND(",",scriv!P485)-1) &amp; "=" &amp; $AH523 &amp; RIGHT( scriv!P485, LEN(scriv!P485) + 1 - FIND(",",scriv!P485)),
LEFT( AA$37, FIND(",",AA$37)-1) &amp; "=" &amp; $AH523 &amp; RIGHT( AA$37, LEN(AA$37) + 1 - FIND(",",AA$37))))</f>
        <v>drawClose=,1.2</v>
      </c>
      <c r="AB523" s="167" t="str">
        <f t="shared" si="351"/>
        <v>noTitle</v>
      </c>
      <c r="AC523" s="167"/>
      <c r="AD523" s="45"/>
      <c r="AE523" s="168"/>
      <c r="AF523" s="169">
        <f>IF(D523="",scriv!B485,"")</f>
        <v>0</v>
      </c>
      <c r="AG523" s="170" t="str">
        <f t="shared" si="358"/>
        <v/>
      </c>
      <c r="AH523" s="169" t="str">
        <f t="shared" si="359"/>
        <v/>
      </c>
      <c r="AI523" s="169" t="str">
        <f t="shared" si="360"/>
        <v/>
      </c>
      <c r="AJ523" s="86">
        <f>ROUNDDOWN( (LEN(scriv!B485)+1) / 2, 0 )</f>
        <v>0</v>
      </c>
      <c r="AK523" s="82">
        <f t="shared" si="361"/>
        <v>0</v>
      </c>
      <c r="AL523" s="82" t="str">
        <f t="shared" si="362"/>
        <v>-</v>
      </c>
      <c r="AM523" s="82" t="str">
        <f t="shared" si="363"/>
        <v>-</v>
      </c>
      <c r="AN523" s="82" t="str">
        <f t="shared" si="364"/>
        <v>-</v>
      </c>
      <c r="AO523" s="82" t="str">
        <f t="shared" si="365"/>
        <v>-</v>
      </c>
      <c r="AP523" s="82" t="str">
        <f t="shared" si="366"/>
        <v>-</v>
      </c>
      <c r="AQ523" s="82" t="str">
        <f t="shared" si="367"/>
        <v>-</v>
      </c>
      <c r="AR523" s="82" t="str">
        <f t="shared" si="368"/>
        <v>-</v>
      </c>
      <c r="AT523" s="82">
        <f t="shared" si="369"/>
        <v>10</v>
      </c>
      <c r="AU523" s="82" t="str">
        <f ca="1">IF(    MAX(OFFSET(AL523,0,0,MATCH("-",AL523:AL$638,0))) = 0,"",
IFERROR(MAX(OFFSET(AL523,0,0,MATCH("-",AL523:AL$638,0))),""))</f>
        <v/>
      </c>
      <c r="AV523" s="82" t="str">
        <f ca="1">IF(    MAX(OFFSET(AM523,0,0,MATCH("-",AM523:AM$638,0))) = 0,"",
IFERROR(MAX(OFFSET(AM523,0,0,MATCH("-",AM523:AM$638,0))),""))</f>
        <v/>
      </c>
      <c r="AW523" s="82" t="str">
        <f ca="1">IF(    MAX(OFFSET(AN523,0,0,MATCH("-",AN523:AN$638,0))) = 0,"",
IFERROR(MAX(OFFSET(AN523,0,0,MATCH("-",AN523:AN$638,0))),""))</f>
        <v/>
      </c>
      <c r="AX523" s="82" t="str">
        <f ca="1">IF(    MAX(OFFSET(AO523,0,0,MATCH("-",AO523:AO$638,0))) = 0,"",
IFERROR(MAX(OFFSET(AO523,0,0,MATCH("-",AO523:AO$638,0))),""))</f>
        <v/>
      </c>
      <c r="AY523" s="82" t="str">
        <f ca="1">IF(    MAX(OFFSET(AP523,0,0,MATCH("-",AP523:AP$638,0))) = 0,"",
IFERROR(MAX(OFFSET(AP523,0,0,MATCH("-",AP523:AP$638,0))),""))</f>
        <v/>
      </c>
      <c r="AZ523" s="82" t="str">
        <f ca="1">IF(    MAX(OFFSET(AQ523,0,0,MATCH("-",AQ523:AQ$638,0))) = 0,"",
IFERROR(MAX(OFFSET(AQ523,0,0,MATCH("-",AQ523:AQ$638,0))),""))</f>
        <v/>
      </c>
      <c r="BA523" s="82" t="str">
        <f ca="1">IF(    MAX(OFFSET(AR523,0,0,MATCH("-",AR523:AR$638,0))) = 0,"",
IFERROR(MAX(OFFSET(AR523,0,0,MATCH("-",AR523:AR$638,0))),""))</f>
        <v/>
      </c>
      <c r="BB523" s="112">
        <f t="shared" ca="1" si="370"/>
        <v>-198</v>
      </c>
      <c r="BC523" s="111" t="str">
        <f t="shared" ca="1" si="371"/>
        <v>Radius</v>
      </c>
      <c r="BD523" s="112">
        <f t="shared" ca="1" si="372"/>
        <v>0</v>
      </c>
      <c r="BE523" s="111">
        <f t="shared" ca="1" si="373"/>
        <v>200</v>
      </c>
      <c r="BF523" s="113" t="e">
        <f t="shared" ca="1" si="374"/>
        <v>#VALUE!</v>
      </c>
      <c r="BG523" s="113" t="e">
        <f t="shared" ca="1" si="375"/>
        <v>#VALUE!</v>
      </c>
      <c r="BH523" s="112">
        <f t="shared" ca="1" si="376"/>
        <v>2000</v>
      </c>
      <c r="BI523" s="112">
        <f t="shared" ca="1" si="377"/>
        <v>200</v>
      </c>
      <c r="BJ523" s="157"/>
      <c r="BK523" s="157"/>
      <c r="BL523" s="158" t="str">
        <f>scriv!AI485</f>
        <v/>
      </c>
      <c r="BM523" s="157"/>
      <c r="BN523" s="157" t="str">
        <f t="shared" si="378"/>
        <v>node</v>
      </c>
      <c r="BO523" s="157"/>
      <c r="BP523" s="159">
        <f t="shared" ca="1" si="379"/>
        <v>0</v>
      </c>
      <c r="BQ523" s="159">
        <f t="shared" ca="1" si="380"/>
        <v>0</v>
      </c>
      <c r="BR523" s="159">
        <f t="shared" si="381"/>
        <v>1</v>
      </c>
      <c r="BS523" s="159" t="str">
        <f t="shared" si="382"/>
        <v>symbol</v>
      </c>
      <c r="BT523" s="157" t="str">
        <f ca="1">IF(scriv!V485&lt;&gt;"",scriv!V485,
IF(E523="",IFERROR(VLOOKUP(BL523,$AH$40:$BT$638,39,FALSE),$BT$36),
$BT$37))</f>
        <v>NodeSquare</v>
      </c>
      <c r="BU523" s="166">
        <f t="shared" ca="1" si="383"/>
        <v>2000</v>
      </c>
      <c r="BV523" s="166">
        <f t="shared" ca="1" si="384"/>
        <v>200</v>
      </c>
      <c r="BW523" s="166">
        <f t="shared" ca="1" si="385"/>
        <v>0</v>
      </c>
      <c r="BX523" s="166">
        <f t="shared" ca="1" si="386"/>
        <v>0</v>
      </c>
      <c r="BY523" s="180" t="str">
        <f t="shared" si="387"/>
        <v/>
      </c>
      <c r="BZ523" s="180" t="str">
        <f t="shared" si="388"/>
        <v/>
      </c>
      <c r="CA523" s="81" t="str">
        <f>IF(scriv!E485&lt;&gt;"",scriv!E485,"")</f>
        <v/>
      </c>
      <c r="CB523" s="82">
        <f t="shared" si="353"/>
        <v>0</v>
      </c>
      <c r="CC523" s="82">
        <f t="shared" si="389"/>
        <v>0</v>
      </c>
      <c r="CD523" s="82" t="str">
        <f t="shared" si="390"/>
        <v>-</v>
      </c>
      <c r="CE523" s="82" t="str">
        <f t="shared" si="391"/>
        <v>-</v>
      </c>
      <c r="CF523" s="82" t="str">
        <f t="shared" si="392"/>
        <v>-</v>
      </c>
      <c r="CG523" s="82" t="str">
        <f t="shared" si="393"/>
        <v>-</v>
      </c>
      <c r="CH523" s="82" t="str">
        <f t="shared" si="394"/>
        <v>-</v>
      </c>
      <c r="CI523" s="82" t="str">
        <f t="shared" si="395"/>
        <v>-</v>
      </c>
      <c r="CJ523" s="82" t="str">
        <f t="shared" si="396"/>
        <v>-</v>
      </c>
      <c r="CK523" s="82" t="str">
        <f t="shared" si="397"/>
        <v>-</v>
      </c>
    </row>
    <row r="524" spans="1:89" s="82" customFormat="1" ht="18" customHeight="1">
      <c r="A524" s="81" t="str">
        <f>scriv!AH486</f>
        <v/>
      </c>
      <c r="B524" s="81" t="str">
        <f>IF(scriv!D486&lt;&gt;"",scriv!D486,"")</f>
        <v/>
      </c>
      <c r="C524" s="81" t="str">
        <f>IF( scriv!AL486&lt;&gt;"", IF(D524&lt;&gt;"","connection ","")&amp;scriv!AL486,IF(D524&lt;&gt;"","connection",""))</f>
        <v/>
      </c>
      <c r="D524" s="82" t="str">
        <f>scriv!AJ486</f>
        <v/>
      </c>
      <c r="E524" s="82" t="str">
        <f>scriv!AK486</f>
        <v/>
      </c>
      <c r="F524" s="156">
        <f>ROW()</f>
        <v>524</v>
      </c>
      <c r="I524" s="81" t="str">
        <f>IF(scriv!AA486&lt;&gt;"",scriv!AA486,J524)</f>
        <v/>
      </c>
      <c r="J524" s="81" t="str">
        <f>IF(scriv!AB486&lt;&gt;"",scriv!AB486,"")</f>
        <v/>
      </c>
      <c r="K524" s="82" t="str">
        <f t="shared" si="354"/>
        <v>none</v>
      </c>
      <c r="L524" s="82" t="str">
        <f t="shared" si="355"/>
        <v>+++&amp;speakTT=</v>
      </c>
      <c r="M524" s="82" t="str">
        <f t="shared" si="352"/>
        <v>OpenClose</v>
      </c>
      <c r="N524" s="82" t="str">
        <f t="shared" si="356"/>
        <v/>
      </c>
      <c r="O524" s="119" t="str">
        <f t="shared" si="357"/>
        <v/>
      </c>
      <c r="P524" s="81" t="str">
        <f>IF(scriv!I486&lt;&gt;"",scriv!I486,"")</f>
        <v/>
      </c>
      <c r="Q524" s="81" t="str">
        <f>IF(scriv!J486&lt;&gt;"",scriv!J486,"")</f>
        <v/>
      </c>
      <c r="R524" s="81">
        <f>IF(scriv!K486&lt;&gt;"",scriv!K486,
IF(I524&lt;&gt;"",1,$R$36))</f>
        <v>0</v>
      </c>
      <c r="S524" s="81" t="str">
        <f>IF(scriv!L486&lt;&gt;"",scriv!L486,
IF(scriv!AB486&lt;&gt;"",$S$36,"none"))</f>
        <v>none</v>
      </c>
      <c r="T524" s="81" t="str">
        <f>IF(scriv!Q486&lt;&gt;"",scriv!Q486,"")</f>
        <v/>
      </c>
      <c r="U524" s="81" t="str">
        <f>IF(scriv!R486&lt;&gt;"",scriv!R486,"")</f>
        <v/>
      </c>
      <c r="V524" s="81" t="str">
        <f>IF(scriv!S486&lt;&gt;"",scriv!S486,"")</f>
        <v/>
      </c>
      <c r="W524" s="81" t="str">
        <f>IF(scriv!T486&lt;&gt;"",scriv!T486,"")</f>
        <v/>
      </c>
      <c r="X524" s="81" t="str">
        <f>IF($E524="",
( IF(scriv!AD486&lt;&gt;"", LEFT( scriv!AD486, FIND(",",scriv!AD486)-1) &amp; "=" &amp; $AH524 &amp; RIGHT( scriv!AD486, LEN(scriv!AD486) + 1 - FIND(",",scriv!AD486)),
  IF($X$36&lt;&gt;"",LEFT( X$36, FIND(",",X$36)-1) &amp; "=" &amp; $AH524 &amp; RIGHT( X$36, LEN(X$36) + 1 - FIND(",",X$36)),""))),
IF(scriv!M486&lt;&gt;"", LEFT( scriv!M486, FIND(",",scriv!M486)-1) &amp; "=" &amp; $AH524 &amp; RIGHT( scriv!M486, LEN(scriv!M486) + 1 - FIND(",",scriv!M486)),
LEFT( X$37, FIND(",",X$37)-1) &amp; "=" &amp; $AH524 &amp; RIGHT( X$37, LEN(X$37) + 1 - FIND(",",X$37))))</f>
        <v>fadeOn=,0.6</v>
      </c>
      <c r="Y524" s="81" t="str">
        <f>IF($E524="",
( IF(scriv!AE486&lt;&gt;"", LEFT( scriv!AE486, FIND(",",scriv!AE486)-1) &amp; "=" &amp; $AH524 &amp; RIGHT( scriv!AE486, LEN(scriv!AE486) + 1 - FIND(",",scriv!AE486)),
  IF($Y$36&lt;&gt;"",LEFT( Y$36, FIND(",",Y$36)-1) &amp; "=" &amp; $AH524 &amp; RIGHT( Y$36, LEN(Y$36) + 1 - FIND(",",Y$36)),""))),
IF(scriv!N486&lt;&gt;"", LEFT( scriv!N486, FIND(",",scriv!N486)-1) &amp; "=" &amp; $AH524 &amp; RIGHT( scriv!N486, LEN(scriv!N486) + 1 - FIND(",",scriv!N486)),
LEFT( Y$37, FIND(",",Y$37)-1) &amp; "=" &amp; $AH524 &amp; RIGHT( Y$37, LEN(Y$37) + 1 - FIND(",",Y$37))))</f>
        <v>fadeOff=,0.6</v>
      </c>
      <c r="Z524" s="81" t="str">
        <f>IF($E524="",
( IF(scriv!AF486&lt;&gt;"", LEFT( scriv!AF486, FIND(",",scriv!AF486)-1) &amp; "=" &amp; $AH524 &amp; RIGHT( scriv!AF486, LEN(scriv!AF486) + 1 - FIND(",",scriv!AF486)),
  IF($Z$36&lt;&gt;"",LEFT( Z$36, FIND(",",Z$36)-1) &amp; "=" &amp; $AH524 &amp; RIGHT( Z$36, LEN(Z$36) + 1 - FIND(",",Z$36)),""))),
IF(scriv!O486&lt;&gt;"", LEFT( scriv!O486, FIND(",",scriv!O486)-1) &amp; "=" &amp; $AH524 &amp; RIGHT( scriv!O486, LEN(scriv!O486) + 1 - FIND(",",scriv!O486)),
LEFT( Z$37, FIND(",",Z$37)-1) &amp; "=" &amp; $AH524 &amp; RIGHT( Z$37, LEN(Z$37) + 1 - FIND(",",Z$37))))</f>
        <v>drawOpen=,1.2</v>
      </c>
      <c r="AA524" s="81" t="str">
        <f>IF($E524="",
( IF(scriv!AG486&lt;&gt;"", LEFT( scriv!AG486, FIND(",",scriv!AG486)-1) &amp; "=" &amp; $AH524 &amp; RIGHT( scriv!AG486, LEN(scriv!AG486) + 1 - FIND(",",scriv!AG486)),
  IF($AA$36&lt;&gt;"",LEFT( AA$36, FIND(",",AA$36)-1) &amp; "=" &amp; $AH524 &amp; RIGHT( AA$36, LEN(AA$36) + 1 - FIND(",",AA$36)),""))),
IF(scriv!P486&lt;&gt;"", LEFT( scriv!P486, FIND(",",scriv!P486)-1) &amp; "=" &amp; $AH524 &amp; RIGHT( scriv!P486, LEN(scriv!P486) + 1 - FIND(",",scriv!P486)),
LEFT( AA$37, FIND(",",AA$37)-1) &amp; "=" &amp; $AH524 &amp; RIGHT( AA$37, LEN(AA$37) + 1 - FIND(",",AA$37))))</f>
        <v>drawClose=,1.2</v>
      </c>
      <c r="AB524" s="167" t="str">
        <f t="shared" si="351"/>
        <v>noTitle</v>
      </c>
      <c r="AC524" s="167"/>
      <c r="AD524" s="45"/>
      <c r="AE524" s="168"/>
      <c r="AF524" s="169">
        <f>IF(D524="",scriv!B486,"")</f>
        <v>0</v>
      </c>
      <c r="AG524" s="170" t="str">
        <f t="shared" si="358"/>
        <v/>
      </c>
      <c r="AH524" s="169" t="str">
        <f t="shared" si="359"/>
        <v/>
      </c>
      <c r="AI524" s="169" t="str">
        <f t="shared" si="360"/>
        <v/>
      </c>
      <c r="AJ524" s="86">
        <f>ROUNDDOWN( (LEN(scriv!B486)+1) / 2, 0 )</f>
        <v>0</v>
      </c>
      <c r="AK524" s="82">
        <f t="shared" si="361"/>
        <v>0</v>
      </c>
      <c r="AL524" s="82" t="str">
        <f t="shared" si="362"/>
        <v>-</v>
      </c>
      <c r="AM524" s="82" t="str">
        <f t="shared" si="363"/>
        <v>-</v>
      </c>
      <c r="AN524" s="82" t="str">
        <f t="shared" si="364"/>
        <v>-</v>
      </c>
      <c r="AO524" s="82" t="str">
        <f t="shared" si="365"/>
        <v>-</v>
      </c>
      <c r="AP524" s="82" t="str">
        <f t="shared" si="366"/>
        <v>-</v>
      </c>
      <c r="AQ524" s="82" t="str">
        <f t="shared" si="367"/>
        <v>-</v>
      </c>
      <c r="AR524" s="82" t="str">
        <f t="shared" si="368"/>
        <v>-</v>
      </c>
      <c r="AT524" s="82">
        <f t="shared" si="369"/>
        <v>10</v>
      </c>
      <c r="AU524" s="82" t="str">
        <f ca="1">IF(    MAX(OFFSET(AL524,0,0,MATCH("-",AL524:AL$638,0))) = 0,"",
IFERROR(MAX(OFFSET(AL524,0,0,MATCH("-",AL524:AL$638,0))),""))</f>
        <v/>
      </c>
      <c r="AV524" s="82" t="str">
        <f ca="1">IF(    MAX(OFFSET(AM524,0,0,MATCH("-",AM524:AM$638,0))) = 0,"",
IFERROR(MAX(OFFSET(AM524,0,0,MATCH("-",AM524:AM$638,0))),""))</f>
        <v/>
      </c>
      <c r="AW524" s="82" t="str">
        <f ca="1">IF(    MAX(OFFSET(AN524,0,0,MATCH("-",AN524:AN$638,0))) = 0,"",
IFERROR(MAX(OFFSET(AN524,0,0,MATCH("-",AN524:AN$638,0))),""))</f>
        <v/>
      </c>
      <c r="AX524" s="82" t="str">
        <f ca="1">IF(    MAX(OFFSET(AO524,0,0,MATCH("-",AO524:AO$638,0))) = 0,"",
IFERROR(MAX(OFFSET(AO524,0,0,MATCH("-",AO524:AO$638,0))),""))</f>
        <v/>
      </c>
      <c r="AY524" s="82" t="str">
        <f ca="1">IF(    MAX(OFFSET(AP524,0,0,MATCH("-",AP524:AP$638,0))) = 0,"",
IFERROR(MAX(OFFSET(AP524,0,0,MATCH("-",AP524:AP$638,0))),""))</f>
        <v/>
      </c>
      <c r="AZ524" s="82" t="str">
        <f ca="1">IF(    MAX(OFFSET(AQ524,0,0,MATCH("-",AQ524:AQ$638,0))) = 0,"",
IFERROR(MAX(OFFSET(AQ524,0,0,MATCH("-",AQ524:AQ$638,0))),""))</f>
        <v/>
      </c>
      <c r="BA524" s="82" t="str">
        <f ca="1">IF(    MAX(OFFSET(AR524,0,0,MATCH("-",AR524:AR$638,0))) = 0,"",
IFERROR(MAX(OFFSET(AR524,0,0,MATCH("-",AR524:AR$638,0))),""))</f>
        <v/>
      </c>
      <c r="BB524" s="112">
        <f t="shared" ca="1" si="370"/>
        <v>-198</v>
      </c>
      <c r="BC524" s="111" t="str">
        <f t="shared" ca="1" si="371"/>
        <v>Radius</v>
      </c>
      <c r="BD524" s="112">
        <f t="shared" ca="1" si="372"/>
        <v>0</v>
      </c>
      <c r="BE524" s="111">
        <f t="shared" ca="1" si="373"/>
        <v>200</v>
      </c>
      <c r="BF524" s="113" t="e">
        <f t="shared" ca="1" si="374"/>
        <v>#VALUE!</v>
      </c>
      <c r="BG524" s="113" t="e">
        <f t="shared" ca="1" si="375"/>
        <v>#VALUE!</v>
      </c>
      <c r="BH524" s="112">
        <f t="shared" ca="1" si="376"/>
        <v>2000</v>
      </c>
      <c r="BI524" s="112">
        <f t="shared" ca="1" si="377"/>
        <v>200</v>
      </c>
      <c r="BJ524" s="157"/>
      <c r="BK524" s="157"/>
      <c r="BL524" s="158" t="str">
        <f>scriv!AI486</f>
        <v/>
      </c>
      <c r="BM524" s="157"/>
      <c r="BN524" s="157" t="str">
        <f t="shared" si="378"/>
        <v>node</v>
      </c>
      <c r="BO524" s="157"/>
      <c r="BP524" s="159">
        <f t="shared" ca="1" si="379"/>
        <v>0</v>
      </c>
      <c r="BQ524" s="159">
        <f t="shared" ca="1" si="380"/>
        <v>0</v>
      </c>
      <c r="BR524" s="159">
        <f t="shared" si="381"/>
        <v>1</v>
      </c>
      <c r="BS524" s="159" t="str">
        <f t="shared" si="382"/>
        <v>symbol</v>
      </c>
      <c r="BT524" s="157" t="str">
        <f ca="1">IF(scriv!V486&lt;&gt;"",scriv!V486,
IF(E524="",IFERROR(VLOOKUP(BL524,$AH$40:$BT$638,39,FALSE),$BT$36),
$BT$37))</f>
        <v>NodeSquare</v>
      </c>
      <c r="BU524" s="166">
        <f t="shared" ca="1" si="383"/>
        <v>2000</v>
      </c>
      <c r="BV524" s="166">
        <f t="shared" ca="1" si="384"/>
        <v>200</v>
      </c>
      <c r="BW524" s="166">
        <f t="shared" ca="1" si="385"/>
        <v>0</v>
      </c>
      <c r="BX524" s="166">
        <f t="shared" ca="1" si="386"/>
        <v>0</v>
      </c>
      <c r="BY524" s="180" t="str">
        <f t="shared" si="387"/>
        <v/>
      </c>
      <c r="BZ524" s="180" t="str">
        <f t="shared" si="388"/>
        <v/>
      </c>
      <c r="CA524" s="81" t="str">
        <f>IF(scriv!E486&lt;&gt;"",scriv!E486,"")</f>
        <v/>
      </c>
      <c r="CB524" s="82">
        <f t="shared" si="353"/>
        <v>0</v>
      </c>
      <c r="CC524" s="82">
        <f t="shared" si="389"/>
        <v>0</v>
      </c>
      <c r="CD524" s="82" t="str">
        <f t="shared" si="390"/>
        <v>-</v>
      </c>
      <c r="CE524" s="82" t="str">
        <f t="shared" si="391"/>
        <v>-</v>
      </c>
      <c r="CF524" s="82" t="str">
        <f t="shared" si="392"/>
        <v>-</v>
      </c>
      <c r="CG524" s="82" t="str">
        <f t="shared" si="393"/>
        <v>-</v>
      </c>
      <c r="CH524" s="82" t="str">
        <f t="shared" si="394"/>
        <v>-</v>
      </c>
      <c r="CI524" s="82" t="str">
        <f t="shared" si="395"/>
        <v>-</v>
      </c>
      <c r="CJ524" s="82" t="str">
        <f t="shared" si="396"/>
        <v>-</v>
      </c>
      <c r="CK524" s="82" t="str">
        <f t="shared" si="397"/>
        <v>-</v>
      </c>
    </row>
    <row r="525" spans="1:89" s="82" customFormat="1" ht="18" customHeight="1">
      <c r="A525" s="81" t="str">
        <f>scriv!AH487</f>
        <v/>
      </c>
      <c r="B525" s="81" t="str">
        <f>IF(scriv!D487&lt;&gt;"",scriv!D487,"")</f>
        <v/>
      </c>
      <c r="C525" s="81" t="str">
        <f>IF( scriv!AL487&lt;&gt;"", IF(D525&lt;&gt;"","connection ","")&amp;scriv!AL487,IF(D525&lt;&gt;"","connection",""))</f>
        <v/>
      </c>
      <c r="D525" s="82" t="str">
        <f>scriv!AJ487</f>
        <v/>
      </c>
      <c r="E525" s="82" t="str">
        <f>scriv!AK487</f>
        <v/>
      </c>
      <c r="F525" s="156">
        <f>ROW()</f>
        <v>525</v>
      </c>
      <c r="I525" s="81" t="str">
        <f>IF(scriv!AA487&lt;&gt;"",scriv!AA487,J525)</f>
        <v/>
      </c>
      <c r="J525" s="81" t="str">
        <f>IF(scriv!AB487&lt;&gt;"",scriv!AB487,"")</f>
        <v/>
      </c>
      <c r="K525" s="82" t="str">
        <f t="shared" si="354"/>
        <v>none</v>
      </c>
      <c r="L525" s="82" t="str">
        <f t="shared" si="355"/>
        <v>+++&amp;speakTT=</v>
      </c>
      <c r="M525" s="82" t="str">
        <f t="shared" si="352"/>
        <v>OpenClose</v>
      </c>
      <c r="N525" s="82" t="str">
        <f t="shared" si="356"/>
        <v/>
      </c>
      <c r="O525" s="119" t="str">
        <f t="shared" si="357"/>
        <v/>
      </c>
      <c r="P525" s="81" t="str">
        <f>IF(scriv!I487&lt;&gt;"",scriv!I487,"")</f>
        <v/>
      </c>
      <c r="Q525" s="81" t="str">
        <f>IF(scriv!J487&lt;&gt;"",scriv!J487,"")</f>
        <v/>
      </c>
      <c r="R525" s="81">
        <f>IF(scriv!K487&lt;&gt;"",scriv!K487,
IF(I525&lt;&gt;"",1,$R$36))</f>
        <v>0</v>
      </c>
      <c r="S525" s="81" t="str">
        <f>IF(scriv!L487&lt;&gt;"",scriv!L487,
IF(scriv!AB487&lt;&gt;"",$S$36,"none"))</f>
        <v>none</v>
      </c>
      <c r="T525" s="81" t="str">
        <f>IF(scriv!Q487&lt;&gt;"",scriv!Q487,"")</f>
        <v/>
      </c>
      <c r="U525" s="81" t="str">
        <f>IF(scriv!R487&lt;&gt;"",scriv!R487,"")</f>
        <v/>
      </c>
      <c r="V525" s="81" t="str">
        <f>IF(scriv!S487&lt;&gt;"",scriv!S487,"")</f>
        <v/>
      </c>
      <c r="W525" s="81" t="str">
        <f>IF(scriv!T487&lt;&gt;"",scriv!T487,"")</f>
        <v/>
      </c>
      <c r="X525" s="81" t="str">
        <f>IF($E525="",
( IF(scriv!AD487&lt;&gt;"", LEFT( scriv!AD487, FIND(",",scriv!AD487)-1) &amp; "=" &amp; $AH525 &amp; RIGHT( scriv!AD487, LEN(scriv!AD487) + 1 - FIND(",",scriv!AD487)),
  IF($X$36&lt;&gt;"",LEFT( X$36, FIND(",",X$36)-1) &amp; "=" &amp; $AH525 &amp; RIGHT( X$36, LEN(X$36) + 1 - FIND(",",X$36)),""))),
IF(scriv!M487&lt;&gt;"", LEFT( scriv!M487, FIND(",",scriv!M487)-1) &amp; "=" &amp; $AH525 &amp; RIGHT( scriv!M487, LEN(scriv!M487) + 1 - FIND(",",scriv!M487)),
LEFT( X$37, FIND(",",X$37)-1) &amp; "=" &amp; $AH525 &amp; RIGHT( X$37, LEN(X$37) + 1 - FIND(",",X$37))))</f>
        <v>fadeOn=,0.6</v>
      </c>
      <c r="Y525" s="81" t="str">
        <f>IF($E525="",
( IF(scriv!AE487&lt;&gt;"", LEFT( scriv!AE487, FIND(",",scriv!AE487)-1) &amp; "=" &amp; $AH525 &amp; RIGHT( scriv!AE487, LEN(scriv!AE487) + 1 - FIND(",",scriv!AE487)),
  IF($Y$36&lt;&gt;"",LEFT( Y$36, FIND(",",Y$36)-1) &amp; "=" &amp; $AH525 &amp; RIGHT( Y$36, LEN(Y$36) + 1 - FIND(",",Y$36)),""))),
IF(scriv!N487&lt;&gt;"", LEFT( scriv!N487, FIND(",",scriv!N487)-1) &amp; "=" &amp; $AH525 &amp; RIGHT( scriv!N487, LEN(scriv!N487) + 1 - FIND(",",scriv!N487)),
LEFT( Y$37, FIND(",",Y$37)-1) &amp; "=" &amp; $AH525 &amp; RIGHT( Y$37, LEN(Y$37) + 1 - FIND(",",Y$37))))</f>
        <v>fadeOff=,0.6</v>
      </c>
      <c r="Z525" s="81" t="str">
        <f>IF($E525="",
( IF(scriv!AF487&lt;&gt;"", LEFT( scriv!AF487, FIND(",",scriv!AF487)-1) &amp; "=" &amp; $AH525 &amp; RIGHT( scriv!AF487, LEN(scriv!AF487) + 1 - FIND(",",scriv!AF487)),
  IF($Z$36&lt;&gt;"",LEFT( Z$36, FIND(",",Z$36)-1) &amp; "=" &amp; $AH525 &amp; RIGHT( Z$36, LEN(Z$36) + 1 - FIND(",",Z$36)),""))),
IF(scriv!O487&lt;&gt;"", LEFT( scriv!O487, FIND(",",scriv!O487)-1) &amp; "=" &amp; $AH525 &amp; RIGHT( scriv!O487, LEN(scriv!O487) + 1 - FIND(",",scriv!O487)),
LEFT( Z$37, FIND(",",Z$37)-1) &amp; "=" &amp; $AH525 &amp; RIGHT( Z$37, LEN(Z$37) + 1 - FIND(",",Z$37))))</f>
        <v>drawOpen=,1.2</v>
      </c>
      <c r="AA525" s="81" t="str">
        <f>IF($E525="",
( IF(scriv!AG487&lt;&gt;"", LEFT( scriv!AG487, FIND(",",scriv!AG487)-1) &amp; "=" &amp; $AH525 &amp; RIGHT( scriv!AG487, LEN(scriv!AG487) + 1 - FIND(",",scriv!AG487)),
  IF($AA$36&lt;&gt;"",LEFT( AA$36, FIND(",",AA$36)-1) &amp; "=" &amp; $AH525 &amp; RIGHT( AA$36, LEN(AA$36) + 1 - FIND(",",AA$36)),""))),
IF(scriv!P487&lt;&gt;"", LEFT( scriv!P487, FIND(",",scriv!P487)-1) &amp; "=" &amp; $AH525 &amp; RIGHT( scriv!P487, LEN(scriv!P487) + 1 - FIND(",",scriv!P487)),
LEFT( AA$37, FIND(",",AA$37)-1) &amp; "=" &amp; $AH525 &amp; RIGHT( AA$37, LEN(AA$37) + 1 - FIND(",",AA$37))))</f>
        <v>drawClose=,1.2</v>
      </c>
      <c r="AB525" s="167" t="str">
        <f t="shared" si="351"/>
        <v>noTitle</v>
      </c>
      <c r="AC525" s="167"/>
      <c r="AD525" s="45"/>
      <c r="AE525" s="168"/>
      <c r="AF525" s="169">
        <f>IF(D525="",scriv!B487,"")</f>
        <v>0</v>
      </c>
      <c r="AG525" s="170" t="str">
        <f t="shared" si="358"/>
        <v/>
      </c>
      <c r="AH525" s="169" t="str">
        <f t="shared" si="359"/>
        <v/>
      </c>
      <c r="AI525" s="169" t="str">
        <f t="shared" si="360"/>
        <v/>
      </c>
      <c r="AJ525" s="86">
        <f>ROUNDDOWN( (LEN(scriv!B487)+1) / 2, 0 )</f>
        <v>0</v>
      </c>
      <c r="AK525" s="82">
        <f t="shared" si="361"/>
        <v>0</v>
      </c>
      <c r="AL525" s="82" t="str">
        <f t="shared" si="362"/>
        <v>-</v>
      </c>
      <c r="AM525" s="82" t="str">
        <f t="shared" si="363"/>
        <v>-</v>
      </c>
      <c r="AN525" s="82" t="str">
        <f t="shared" si="364"/>
        <v>-</v>
      </c>
      <c r="AO525" s="82" t="str">
        <f t="shared" si="365"/>
        <v>-</v>
      </c>
      <c r="AP525" s="82" t="str">
        <f t="shared" si="366"/>
        <v>-</v>
      </c>
      <c r="AQ525" s="82" t="str">
        <f t="shared" si="367"/>
        <v>-</v>
      </c>
      <c r="AR525" s="82" t="str">
        <f t="shared" si="368"/>
        <v>-</v>
      </c>
      <c r="AT525" s="82">
        <f t="shared" si="369"/>
        <v>10</v>
      </c>
      <c r="AU525" s="82" t="str">
        <f ca="1">IF(    MAX(OFFSET(AL525,0,0,MATCH("-",AL525:AL$638,0))) = 0,"",
IFERROR(MAX(OFFSET(AL525,0,0,MATCH("-",AL525:AL$638,0))),""))</f>
        <v/>
      </c>
      <c r="AV525" s="82" t="str">
        <f ca="1">IF(    MAX(OFFSET(AM525,0,0,MATCH("-",AM525:AM$638,0))) = 0,"",
IFERROR(MAX(OFFSET(AM525,0,0,MATCH("-",AM525:AM$638,0))),""))</f>
        <v/>
      </c>
      <c r="AW525" s="82" t="str">
        <f ca="1">IF(    MAX(OFFSET(AN525,0,0,MATCH("-",AN525:AN$638,0))) = 0,"",
IFERROR(MAX(OFFSET(AN525,0,0,MATCH("-",AN525:AN$638,0))),""))</f>
        <v/>
      </c>
      <c r="AX525" s="82" t="str">
        <f ca="1">IF(    MAX(OFFSET(AO525,0,0,MATCH("-",AO525:AO$638,0))) = 0,"",
IFERROR(MAX(OFFSET(AO525,0,0,MATCH("-",AO525:AO$638,0))),""))</f>
        <v/>
      </c>
      <c r="AY525" s="82" t="str">
        <f ca="1">IF(    MAX(OFFSET(AP525,0,0,MATCH("-",AP525:AP$638,0))) = 0,"",
IFERROR(MAX(OFFSET(AP525,0,0,MATCH("-",AP525:AP$638,0))),""))</f>
        <v/>
      </c>
      <c r="AZ525" s="82" t="str">
        <f ca="1">IF(    MAX(OFFSET(AQ525,0,0,MATCH("-",AQ525:AQ$638,0))) = 0,"",
IFERROR(MAX(OFFSET(AQ525,0,0,MATCH("-",AQ525:AQ$638,0))),""))</f>
        <v/>
      </c>
      <c r="BA525" s="82" t="str">
        <f ca="1">IF(    MAX(OFFSET(AR525,0,0,MATCH("-",AR525:AR$638,0))) = 0,"",
IFERROR(MAX(OFFSET(AR525,0,0,MATCH("-",AR525:AR$638,0))),""))</f>
        <v/>
      </c>
      <c r="BB525" s="112">
        <f t="shared" ca="1" si="370"/>
        <v>-198</v>
      </c>
      <c r="BC525" s="111" t="str">
        <f t="shared" ca="1" si="371"/>
        <v>Radius</v>
      </c>
      <c r="BD525" s="112">
        <f t="shared" ca="1" si="372"/>
        <v>0</v>
      </c>
      <c r="BE525" s="111">
        <f t="shared" ca="1" si="373"/>
        <v>200</v>
      </c>
      <c r="BF525" s="113" t="e">
        <f t="shared" ca="1" si="374"/>
        <v>#VALUE!</v>
      </c>
      <c r="BG525" s="113" t="e">
        <f t="shared" ca="1" si="375"/>
        <v>#VALUE!</v>
      </c>
      <c r="BH525" s="112">
        <f t="shared" ca="1" si="376"/>
        <v>2000</v>
      </c>
      <c r="BI525" s="112">
        <f t="shared" ca="1" si="377"/>
        <v>200</v>
      </c>
      <c r="BJ525" s="157"/>
      <c r="BK525" s="157"/>
      <c r="BL525" s="158" t="str">
        <f>scriv!AI487</f>
        <v/>
      </c>
      <c r="BM525" s="157"/>
      <c r="BN525" s="157" t="str">
        <f t="shared" si="378"/>
        <v>node</v>
      </c>
      <c r="BO525" s="157"/>
      <c r="BP525" s="159">
        <f t="shared" ca="1" si="379"/>
        <v>0</v>
      </c>
      <c r="BQ525" s="159">
        <f t="shared" ca="1" si="380"/>
        <v>0</v>
      </c>
      <c r="BR525" s="159">
        <f t="shared" si="381"/>
        <v>1</v>
      </c>
      <c r="BS525" s="159" t="str">
        <f t="shared" si="382"/>
        <v>symbol</v>
      </c>
      <c r="BT525" s="157" t="str">
        <f ca="1">IF(scriv!V487&lt;&gt;"",scriv!V487,
IF(E525="",IFERROR(VLOOKUP(BL525,$AH$40:$BT$638,39,FALSE),$BT$36),
$BT$37))</f>
        <v>NodeSquare</v>
      </c>
      <c r="BU525" s="166">
        <f t="shared" ca="1" si="383"/>
        <v>2000</v>
      </c>
      <c r="BV525" s="166">
        <f t="shared" ca="1" si="384"/>
        <v>200</v>
      </c>
      <c r="BW525" s="166">
        <f t="shared" ca="1" si="385"/>
        <v>0</v>
      </c>
      <c r="BX525" s="166">
        <f t="shared" ca="1" si="386"/>
        <v>0</v>
      </c>
      <c r="BY525" s="180" t="str">
        <f t="shared" si="387"/>
        <v/>
      </c>
      <c r="BZ525" s="180" t="str">
        <f t="shared" si="388"/>
        <v/>
      </c>
      <c r="CA525" s="81" t="str">
        <f>IF(scriv!E487&lt;&gt;"",scriv!E487,"")</f>
        <v/>
      </c>
      <c r="CB525" s="82">
        <f t="shared" si="353"/>
        <v>0</v>
      </c>
      <c r="CC525" s="82">
        <f t="shared" si="389"/>
        <v>0</v>
      </c>
      <c r="CD525" s="82" t="str">
        <f t="shared" si="390"/>
        <v>-</v>
      </c>
      <c r="CE525" s="82" t="str">
        <f t="shared" si="391"/>
        <v>-</v>
      </c>
      <c r="CF525" s="82" t="str">
        <f t="shared" si="392"/>
        <v>-</v>
      </c>
      <c r="CG525" s="82" t="str">
        <f t="shared" si="393"/>
        <v>-</v>
      </c>
      <c r="CH525" s="82" t="str">
        <f t="shared" si="394"/>
        <v>-</v>
      </c>
      <c r="CI525" s="82" t="str">
        <f t="shared" si="395"/>
        <v>-</v>
      </c>
      <c r="CJ525" s="82" t="str">
        <f t="shared" si="396"/>
        <v>-</v>
      </c>
      <c r="CK525" s="82" t="str">
        <f t="shared" si="397"/>
        <v>-</v>
      </c>
    </row>
    <row r="526" spans="1:89" s="82" customFormat="1" ht="18" customHeight="1">
      <c r="A526" s="81" t="str">
        <f>scriv!AH488</f>
        <v/>
      </c>
      <c r="B526" s="81" t="str">
        <f>IF(scriv!D488&lt;&gt;"",scriv!D488,"")</f>
        <v/>
      </c>
      <c r="C526" s="81" t="str">
        <f>IF( scriv!AL488&lt;&gt;"", IF(D526&lt;&gt;"","connection ","")&amp;scriv!AL488,IF(D526&lt;&gt;"","connection",""))</f>
        <v/>
      </c>
      <c r="D526" s="82" t="str">
        <f>scriv!AJ488</f>
        <v/>
      </c>
      <c r="E526" s="82" t="str">
        <f>scriv!AK488</f>
        <v/>
      </c>
      <c r="F526" s="156">
        <f>ROW()</f>
        <v>526</v>
      </c>
      <c r="I526" s="81" t="str">
        <f>IF(scriv!AA488&lt;&gt;"",scriv!AA488,J526)</f>
        <v/>
      </c>
      <c r="J526" s="81" t="str">
        <f>IF(scriv!AB488&lt;&gt;"",scriv!AB488,"")</f>
        <v/>
      </c>
      <c r="K526" s="82" t="str">
        <f t="shared" si="354"/>
        <v>none</v>
      </c>
      <c r="L526" s="82" t="str">
        <f t="shared" si="355"/>
        <v>+++&amp;speakTT=</v>
      </c>
      <c r="M526" s="82" t="str">
        <f t="shared" si="352"/>
        <v>OpenClose</v>
      </c>
      <c r="N526" s="82" t="str">
        <f t="shared" si="356"/>
        <v/>
      </c>
      <c r="O526" s="119" t="str">
        <f t="shared" si="357"/>
        <v/>
      </c>
      <c r="P526" s="81" t="str">
        <f>IF(scriv!I488&lt;&gt;"",scriv!I488,"")</f>
        <v/>
      </c>
      <c r="Q526" s="81" t="str">
        <f>IF(scriv!J488&lt;&gt;"",scriv!J488,"")</f>
        <v/>
      </c>
      <c r="R526" s="81">
        <f>IF(scriv!K488&lt;&gt;"",scriv!K488,
IF(I526&lt;&gt;"",1,$R$36))</f>
        <v>0</v>
      </c>
      <c r="S526" s="81" t="str">
        <f>IF(scriv!L488&lt;&gt;"",scriv!L488,
IF(scriv!AB488&lt;&gt;"",$S$36,"none"))</f>
        <v>none</v>
      </c>
      <c r="T526" s="81" t="str">
        <f>IF(scriv!Q488&lt;&gt;"",scriv!Q488,"")</f>
        <v/>
      </c>
      <c r="U526" s="81" t="str">
        <f>IF(scriv!R488&lt;&gt;"",scriv!R488,"")</f>
        <v/>
      </c>
      <c r="V526" s="81" t="str">
        <f>IF(scriv!S488&lt;&gt;"",scriv!S488,"")</f>
        <v/>
      </c>
      <c r="W526" s="81" t="str">
        <f>IF(scriv!T488&lt;&gt;"",scriv!T488,"")</f>
        <v/>
      </c>
      <c r="X526" s="81" t="str">
        <f>IF($E526="",
( IF(scriv!AD488&lt;&gt;"", LEFT( scriv!AD488, FIND(",",scriv!AD488)-1) &amp; "=" &amp; $AH526 &amp; RIGHT( scriv!AD488, LEN(scriv!AD488) + 1 - FIND(",",scriv!AD488)),
  IF($X$36&lt;&gt;"",LEFT( X$36, FIND(",",X$36)-1) &amp; "=" &amp; $AH526 &amp; RIGHT( X$36, LEN(X$36) + 1 - FIND(",",X$36)),""))),
IF(scriv!M488&lt;&gt;"", LEFT( scriv!M488, FIND(",",scriv!M488)-1) &amp; "=" &amp; $AH526 &amp; RIGHT( scriv!M488, LEN(scriv!M488) + 1 - FIND(",",scriv!M488)),
LEFT( X$37, FIND(",",X$37)-1) &amp; "=" &amp; $AH526 &amp; RIGHT( X$37, LEN(X$37) + 1 - FIND(",",X$37))))</f>
        <v>fadeOn=,0.6</v>
      </c>
      <c r="Y526" s="81" t="str">
        <f>IF($E526="",
( IF(scriv!AE488&lt;&gt;"", LEFT( scriv!AE488, FIND(",",scriv!AE488)-1) &amp; "=" &amp; $AH526 &amp; RIGHT( scriv!AE488, LEN(scriv!AE488) + 1 - FIND(",",scriv!AE488)),
  IF($Y$36&lt;&gt;"",LEFT( Y$36, FIND(",",Y$36)-1) &amp; "=" &amp; $AH526 &amp; RIGHT( Y$36, LEN(Y$36) + 1 - FIND(",",Y$36)),""))),
IF(scriv!N488&lt;&gt;"", LEFT( scriv!N488, FIND(",",scriv!N488)-1) &amp; "=" &amp; $AH526 &amp; RIGHT( scriv!N488, LEN(scriv!N488) + 1 - FIND(",",scriv!N488)),
LEFT( Y$37, FIND(",",Y$37)-1) &amp; "=" &amp; $AH526 &amp; RIGHT( Y$37, LEN(Y$37) + 1 - FIND(",",Y$37))))</f>
        <v>fadeOff=,0.6</v>
      </c>
      <c r="Z526" s="81" t="str">
        <f>IF($E526="",
( IF(scriv!AF488&lt;&gt;"", LEFT( scriv!AF488, FIND(",",scriv!AF488)-1) &amp; "=" &amp; $AH526 &amp; RIGHT( scriv!AF488, LEN(scriv!AF488) + 1 - FIND(",",scriv!AF488)),
  IF($Z$36&lt;&gt;"",LEFT( Z$36, FIND(",",Z$36)-1) &amp; "=" &amp; $AH526 &amp; RIGHT( Z$36, LEN(Z$36) + 1 - FIND(",",Z$36)),""))),
IF(scriv!O488&lt;&gt;"", LEFT( scriv!O488, FIND(",",scriv!O488)-1) &amp; "=" &amp; $AH526 &amp; RIGHT( scriv!O488, LEN(scriv!O488) + 1 - FIND(",",scriv!O488)),
LEFT( Z$37, FIND(",",Z$37)-1) &amp; "=" &amp; $AH526 &amp; RIGHT( Z$37, LEN(Z$37) + 1 - FIND(",",Z$37))))</f>
        <v>drawOpen=,1.2</v>
      </c>
      <c r="AA526" s="81" t="str">
        <f>IF($E526="",
( IF(scriv!AG488&lt;&gt;"", LEFT( scriv!AG488, FIND(",",scriv!AG488)-1) &amp; "=" &amp; $AH526 &amp; RIGHT( scriv!AG488, LEN(scriv!AG488) + 1 - FIND(",",scriv!AG488)),
  IF($AA$36&lt;&gt;"",LEFT( AA$36, FIND(",",AA$36)-1) &amp; "=" &amp; $AH526 &amp; RIGHT( AA$36, LEN(AA$36) + 1 - FIND(",",AA$36)),""))),
IF(scriv!P488&lt;&gt;"", LEFT( scriv!P488, FIND(",",scriv!P488)-1) &amp; "=" &amp; $AH526 &amp; RIGHT( scriv!P488, LEN(scriv!P488) + 1 - FIND(",",scriv!P488)),
LEFT( AA$37, FIND(",",AA$37)-1) &amp; "=" &amp; $AH526 &amp; RIGHT( AA$37, LEN(AA$37) + 1 - FIND(",",AA$37))))</f>
        <v>drawClose=,1.2</v>
      </c>
      <c r="AB526" s="167" t="str">
        <f t="shared" si="351"/>
        <v>noTitle</v>
      </c>
      <c r="AC526" s="167"/>
      <c r="AD526" s="45"/>
      <c r="AE526" s="168"/>
      <c r="AF526" s="169">
        <f>IF(D526="",scriv!B488,"")</f>
        <v>0</v>
      </c>
      <c r="AG526" s="170" t="str">
        <f t="shared" si="358"/>
        <v/>
      </c>
      <c r="AH526" s="169" t="str">
        <f t="shared" si="359"/>
        <v/>
      </c>
      <c r="AI526" s="169" t="str">
        <f t="shared" si="360"/>
        <v/>
      </c>
      <c r="AJ526" s="86">
        <f>ROUNDDOWN( (LEN(scriv!B488)+1) / 2, 0 )</f>
        <v>0</v>
      </c>
      <c r="AK526" s="82">
        <f t="shared" si="361"/>
        <v>0</v>
      </c>
      <c r="AL526" s="82" t="str">
        <f t="shared" si="362"/>
        <v>-</v>
      </c>
      <c r="AM526" s="82" t="str">
        <f t="shared" si="363"/>
        <v>-</v>
      </c>
      <c r="AN526" s="82" t="str">
        <f t="shared" si="364"/>
        <v>-</v>
      </c>
      <c r="AO526" s="82" t="str">
        <f t="shared" si="365"/>
        <v>-</v>
      </c>
      <c r="AP526" s="82" t="str">
        <f t="shared" si="366"/>
        <v>-</v>
      </c>
      <c r="AQ526" s="82" t="str">
        <f t="shared" si="367"/>
        <v>-</v>
      </c>
      <c r="AR526" s="82" t="str">
        <f t="shared" si="368"/>
        <v>-</v>
      </c>
      <c r="AT526" s="82">
        <f t="shared" si="369"/>
        <v>10</v>
      </c>
      <c r="AU526" s="82" t="str">
        <f ca="1">IF(    MAX(OFFSET(AL526,0,0,MATCH("-",AL526:AL$638,0))) = 0,"",
IFERROR(MAX(OFFSET(AL526,0,0,MATCH("-",AL526:AL$638,0))),""))</f>
        <v/>
      </c>
      <c r="AV526" s="82" t="str">
        <f ca="1">IF(    MAX(OFFSET(AM526,0,0,MATCH("-",AM526:AM$638,0))) = 0,"",
IFERROR(MAX(OFFSET(AM526,0,0,MATCH("-",AM526:AM$638,0))),""))</f>
        <v/>
      </c>
      <c r="AW526" s="82" t="str">
        <f ca="1">IF(    MAX(OFFSET(AN526,0,0,MATCH("-",AN526:AN$638,0))) = 0,"",
IFERROR(MAX(OFFSET(AN526,0,0,MATCH("-",AN526:AN$638,0))),""))</f>
        <v/>
      </c>
      <c r="AX526" s="82" t="str">
        <f ca="1">IF(    MAX(OFFSET(AO526,0,0,MATCH("-",AO526:AO$638,0))) = 0,"",
IFERROR(MAX(OFFSET(AO526,0,0,MATCH("-",AO526:AO$638,0))),""))</f>
        <v/>
      </c>
      <c r="AY526" s="82" t="str">
        <f ca="1">IF(    MAX(OFFSET(AP526,0,0,MATCH("-",AP526:AP$638,0))) = 0,"",
IFERROR(MAX(OFFSET(AP526,0,0,MATCH("-",AP526:AP$638,0))),""))</f>
        <v/>
      </c>
      <c r="AZ526" s="82" t="str">
        <f ca="1">IF(    MAX(OFFSET(AQ526,0,0,MATCH("-",AQ526:AQ$638,0))) = 0,"",
IFERROR(MAX(OFFSET(AQ526,0,0,MATCH("-",AQ526:AQ$638,0))),""))</f>
        <v/>
      </c>
      <c r="BA526" s="82" t="str">
        <f ca="1">IF(    MAX(OFFSET(AR526,0,0,MATCH("-",AR526:AR$638,0))) = 0,"",
IFERROR(MAX(OFFSET(AR526,0,0,MATCH("-",AR526:AR$638,0))),""))</f>
        <v/>
      </c>
      <c r="BB526" s="112">
        <f t="shared" ca="1" si="370"/>
        <v>-198</v>
      </c>
      <c r="BC526" s="111" t="str">
        <f t="shared" ca="1" si="371"/>
        <v>Radius</v>
      </c>
      <c r="BD526" s="112">
        <f t="shared" ca="1" si="372"/>
        <v>0</v>
      </c>
      <c r="BE526" s="111">
        <f t="shared" ca="1" si="373"/>
        <v>200</v>
      </c>
      <c r="BF526" s="113" t="e">
        <f t="shared" ca="1" si="374"/>
        <v>#VALUE!</v>
      </c>
      <c r="BG526" s="113" t="e">
        <f t="shared" ca="1" si="375"/>
        <v>#VALUE!</v>
      </c>
      <c r="BH526" s="112">
        <f t="shared" ca="1" si="376"/>
        <v>2000</v>
      </c>
      <c r="BI526" s="112">
        <f t="shared" ca="1" si="377"/>
        <v>200</v>
      </c>
      <c r="BJ526" s="157"/>
      <c r="BK526" s="157"/>
      <c r="BL526" s="158" t="str">
        <f>scriv!AI488</f>
        <v/>
      </c>
      <c r="BM526" s="157"/>
      <c r="BN526" s="157" t="str">
        <f t="shared" si="378"/>
        <v>node</v>
      </c>
      <c r="BO526" s="157"/>
      <c r="BP526" s="159">
        <f t="shared" ca="1" si="379"/>
        <v>0</v>
      </c>
      <c r="BQ526" s="159">
        <f t="shared" ca="1" si="380"/>
        <v>0</v>
      </c>
      <c r="BR526" s="159">
        <f t="shared" si="381"/>
        <v>1</v>
      </c>
      <c r="BS526" s="159" t="str">
        <f t="shared" si="382"/>
        <v>symbol</v>
      </c>
      <c r="BT526" s="157" t="str">
        <f ca="1">IF(scriv!V488&lt;&gt;"",scriv!V488,
IF(E526="",IFERROR(VLOOKUP(BL526,$AH$40:$BT$638,39,FALSE),$BT$36),
$BT$37))</f>
        <v>NodeSquare</v>
      </c>
      <c r="BU526" s="166">
        <f t="shared" ca="1" si="383"/>
        <v>2000</v>
      </c>
      <c r="BV526" s="166">
        <f t="shared" ca="1" si="384"/>
        <v>200</v>
      </c>
      <c r="BW526" s="166">
        <f t="shared" ca="1" si="385"/>
        <v>0</v>
      </c>
      <c r="BX526" s="166">
        <f t="shared" ca="1" si="386"/>
        <v>0</v>
      </c>
      <c r="BY526" s="180" t="str">
        <f t="shared" si="387"/>
        <v/>
      </c>
      <c r="BZ526" s="180" t="str">
        <f t="shared" si="388"/>
        <v/>
      </c>
      <c r="CA526" s="81" t="str">
        <f>IF(scriv!E488&lt;&gt;"",scriv!E488,"")</f>
        <v/>
      </c>
      <c r="CB526" s="82">
        <f t="shared" si="353"/>
        <v>0</v>
      </c>
      <c r="CC526" s="82">
        <f t="shared" si="389"/>
        <v>0</v>
      </c>
      <c r="CD526" s="82" t="str">
        <f t="shared" si="390"/>
        <v>-</v>
      </c>
      <c r="CE526" s="82" t="str">
        <f t="shared" si="391"/>
        <v>-</v>
      </c>
      <c r="CF526" s="82" t="str">
        <f t="shared" si="392"/>
        <v>-</v>
      </c>
      <c r="CG526" s="82" t="str">
        <f t="shared" si="393"/>
        <v>-</v>
      </c>
      <c r="CH526" s="82" t="str">
        <f t="shared" si="394"/>
        <v>-</v>
      </c>
      <c r="CI526" s="82" t="str">
        <f t="shared" si="395"/>
        <v>-</v>
      </c>
      <c r="CJ526" s="82" t="str">
        <f t="shared" si="396"/>
        <v>-</v>
      </c>
      <c r="CK526" s="82" t="str">
        <f t="shared" si="397"/>
        <v>-</v>
      </c>
    </row>
    <row r="527" spans="1:89" s="82" customFormat="1" ht="18" customHeight="1">
      <c r="A527" s="81" t="str">
        <f>scriv!AH489</f>
        <v/>
      </c>
      <c r="B527" s="81" t="str">
        <f>IF(scriv!D489&lt;&gt;"",scriv!D489,"")</f>
        <v/>
      </c>
      <c r="C527" s="81" t="str">
        <f>IF( scriv!AL489&lt;&gt;"", IF(D527&lt;&gt;"","connection ","")&amp;scriv!AL489,IF(D527&lt;&gt;"","connection",""))</f>
        <v/>
      </c>
      <c r="D527" s="82" t="str">
        <f>scriv!AJ489</f>
        <v/>
      </c>
      <c r="E527" s="82" t="str">
        <f>scriv!AK489</f>
        <v/>
      </c>
      <c r="F527" s="156">
        <f>ROW()</f>
        <v>527</v>
      </c>
      <c r="I527" s="81" t="str">
        <f>IF(scriv!AA489&lt;&gt;"",scriv!AA489,J527)</f>
        <v/>
      </c>
      <c r="J527" s="81" t="str">
        <f>IF(scriv!AB489&lt;&gt;"",scriv!AB489,"")</f>
        <v/>
      </c>
      <c r="K527" s="82" t="str">
        <f t="shared" si="354"/>
        <v>none</v>
      </c>
      <c r="L527" s="82" t="str">
        <f t="shared" si="355"/>
        <v>+++&amp;speakTT=</v>
      </c>
      <c r="M527" s="82" t="str">
        <f t="shared" si="352"/>
        <v>OpenClose</v>
      </c>
      <c r="N527" s="82" t="str">
        <f t="shared" si="356"/>
        <v/>
      </c>
      <c r="O527" s="119" t="str">
        <f t="shared" si="357"/>
        <v/>
      </c>
      <c r="P527" s="81" t="str">
        <f>IF(scriv!I489&lt;&gt;"",scriv!I489,"")</f>
        <v/>
      </c>
      <c r="Q527" s="81" t="str">
        <f>IF(scriv!J489&lt;&gt;"",scriv!J489,"")</f>
        <v/>
      </c>
      <c r="R527" s="81">
        <f>IF(scriv!K489&lt;&gt;"",scriv!K489,
IF(I527&lt;&gt;"",1,$R$36))</f>
        <v>0</v>
      </c>
      <c r="S527" s="81" t="str">
        <f>IF(scriv!L489&lt;&gt;"",scriv!L489,
IF(scriv!AB489&lt;&gt;"",$S$36,"none"))</f>
        <v>none</v>
      </c>
      <c r="T527" s="81" t="str">
        <f>IF(scriv!Q489&lt;&gt;"",scriv!Q489,"")</f>
        <v/>
      </c>
      <c r="U527" s="81" t="str">
        <f>IF(scriv!R489&lt;&gt;"",scriv!R489,"")</f>
        <v/>
      </c>
      <c r="V527" s="81" t="str">
        <f>IF(scriv!S489&lt;&gt;"",scriv!S489,"")</f>
        <v/>
      </c>
      <c r="W527" s="81" t="str">
        <f>IF(scriv!T489&lt;&gt;"",scriv!T489,"")</f>
        <v/>
      </c>
      <c r="X527" s="81" t="str">
        <f>IF($E527="",
( IF(scriv!AD489&lt;&gt;"", LEFT( scriv!AD489, FIND(",",scriv!AD489)-1) &amp; "=" &amp; $AH527 &amp; RIGHT( scriv!AD489, LEN(scriv!AD489) + 1 - FIND(",",scriv!AD489)),
  IF($X$36&lt;&gt;"",LEFT( X$36, FIND(",",X$36)-1) &amp; "=" &amp; $AH527 &amp; RIGHT( X$36, LEN(X$36) + 1 - FIND(",",X$36)),""))),
IF(scriv!M489&lt;&gt;"", LEFT( scriv!M489, FIND(",",scriv!M489)-1) &amp; "=" &amp; $AH527 &amp; RIGHT( scriv!M489, LEN(scriv!M489) + 1 - FIND(",",scriv!M489)),
LEFT( X$37, FIND(",",X$37)-1) &amp; "=" &amp; $AH527 &amp; RIGHT( X$37, LEN(X$37) + 1 - FIND(",",X$37))))</f>
        <v>fadeOn=,0.6</v>
      </c>
      <c r="Y527" s="81" t="str">
        <f>IF($E527="",
( IF(scriv!AE489&lt;&gt;"", LEFT( scriv!AE489, FIND(",",scriv!AE489)-1) &amp; "=" &amp; $AH527 &amp; RIGHT( scriv!AE489, LEN(scriv!AE489) + 1 - FIND(",",scriv!AE489)),
  IF($Y$36&lt;&gt;"",LEFT( Y$36, FIND(",",Y$36)-1) &amp; "=" &amp; $AH527 &amp; RIGHT( Y$36, LEN(Y$36) + 1 - FIND(",",Y$36)),""))),
IF(scriv!N489&lt;&gt;"", LEFT( scriv!N489, FIND(",",scriv!N489)-1) &amp; "=" &amp; $AH527 &amp; RIGHT( scriv!N489, LEN(scriv!N489) + 1 - FIND(",",scriv!N489)),
LEFT( Y$37, FIND(",",Y$37)-1) &amp; "=" &amp; $AH527 &amp; RIGHT( Y$37, LEN(Y$37) + 1 - FIND(",",Y$37))))</f>
        <v>fadeOff=,0.6</v>
      </c>
      <c r="Z527" s="81" t="str">
        <f>IF($E527="",
( IF(scriv!AF489&lt;&gt;"", LEFT( scriv!AF489, FIND(",",scriv!AF489)-1) &amp; "=" &amp; $AH527 &amp; RIGHT( scriv!AF489, LEN(scriv!AF489) + 1 - FIND(",",scriv!AF489)),
  IF($Z$36&lt;&gt;"",LEFT( Z$36, FIND(",",Z$36)-1) &amp; "=" &amp; $AH527 &amp; RIGHT( Z$36, LEN(Z$36) + 1 - FIND(",",Z$36)),""))),
IF(scriv!O489&lt;&gt;"", LEFT( scriv!O489, FIND(",",scriv!O489)-1) &amp; "=" &amp; $AH527 &amp; RIGHT( scriv!O489, LEN(scriv!O489) + 1 - FIND(",",scriv!O489)),
LEFT( Z$37, FIND(",",Z$37)-1) &amp; "=" &amp; $AH527 &amp; RIGHT( Z$37, LEN(Z$37) + 1 - FIND(",",Z$37))))</f>
        <v>drawOpen=,1.2</v>
      </c>
      <c r="AA527" s="81" t="str">
        <f>IF($E527="",
( IF(scriv!AG489&lt;&gt;"", LEFT( scriv!AG489, FIND(",",scriv!AG489)-1) &amp; "=" &amp; $AH527 &amp; RIGHT( scriv!AG489, LEN(scriv!AG489) + 1 - FIND(",",scriv!AG489)),
  IF($AA$36&lt;&gt;"",LEFT( AA$36, FIND(",",AA$36)-1) &amp; "=" &amp; $AH527 &amp; RIGHT( AA$36, LEN(AA$36) + 1 - FIND(",",AA$36)),""))),
IF(scriv!P489&lt;&gt;"", LEFT( scriv!P489, FIND(",",scriv!P489)-1) &amp; "=" &amp; $AH527 &amp; RIGHT( scriv!P489, LEN(scriv!P489) + 1 - FIND(",",scriv!P489)),
LEFT( AA$37, FIND(",",AA$37)-1) &amp; "=" &amp; $AH527 &amp; RIGHT( AA$37, LEN(AA$37) + 1 - FIND(",",AA$37))))</f>
        <v>drawClose=,1.2</v>
      </c>
      <c r="AB527" s="167" t="str">
        <f t="shared" si="351"/>
        <v>noTitle</v>
      </c>
      <c r="AC527" s="167"/>
      <c r="AD527" s="45"/>
      <c r="AE527" s="168"/>
      <c r="AF527" s="169">
        <f>IF(D527="",scriv!B489,"")</f>
        <v>0</v>
      </c>
      <c r="AG527" s="170" t="str">
        <f t="shared" si="358"/>
        <v/>
      </c>
      <c r="AH527" s="169" t="str">
        <f t="shared" si="359"/>
        <v/>
      </c>
      <c r="AI527" s="169" t="str">
        <f t="shared" si="360"/>
        <v/>
      </c>
      <c r="AJ527" s="86">
        <f>ROUNDDOWN( (LEN(scriv!B489)+1) / 2, 0 )</f>
        <v>0</v>
      </c>
      <c r="AK527" s="82">
        <f t="shared" si="361"/>
        <v>0</v>
      </c>
      <c r="AL527" s="82" t="str">
        <f t="shared" si="362"/>
        <v>-</v>
      </c>
      <c r="AM527" s="82" t="str">
        <f t="shared" si="363"/>
        <v>-</v>
      </c>
      <c r="AN527" s="82" t="str">
        <f t="shared" si="364"/>
        <v>-</v>
      </c>
      <c r="AO527" s="82" t="str">
        <f t="shared" si="365"/>
        <v>-</v>
      </c>
      <c r="AP527" s="82" t="str">
        <f t="shared" si="366"/>
        <v>-</v>
      </c>
      <c r="AQ527" s="82" t="str">
        <f t="shared" si="367"/>
        <v>-</v>
      </c>
      <c r="AR527" s="82" t="str">
        <f t="shared" si="368"/>
        <v>-</v>
      </c>
      <c r="AT527" s="82">
        <f t="shared" si="369"/>
        <v>10</v>
      </c>
      <c r="AU527" s="82" t="str">
        <f ca="1">IF(    MAX(OFFSET(AL527,0,0,MATCH("-",AL527:AL$638,0))) = 0,"",
IFERROR(MAX(OFFSET(AL527,0,0,MATCH("-",AL527:AL$638,0))),""))</f>
        <v/>
      </c>
      <c r="AV527" s="82" t="str">
        <f ca="1">IF(    MAX(OFFSET(AM527,0,0,MATCH("-",AM527:AM$638,0))) = 0,"",
IFERROR(MAX(OFFSET(AM527,0,0,MATCH("-",AM527:AM$638,0))),""))</f>
        <v/>
      </c>
      <c r="AW527" s="82" t="str">
        <f ca="1">IF(    MAX(OFFSET(AN527,0,0,MATCH("-",AN527:AN$638,0))) = 0,"",
IFERROR(MAX(OFFSET(AN527,0,0,MATCH("-",AN527:AN$638,0))),""))</f>
        <v/>
      </c>
      <c r="AX527" s="82" t="str">
        <f ca="1">IF(    MAX(OFFSET(AO527,0,0,MATCH("-",AO527:AO$638,0))) = 0,"",
IFERROR(MAX(OFFSET(AO527,0,0,MATCH("-",AO527:AO$638,0))),""))</f>
        <v/>
      </c>
      <c r="AY527" s="82" t="str">
        <f ca="1">IF(    MAX(OFFSET(AP527,0,0,MATCH("-",AP527:AP$638,0))) = 0,"",
IFERROR(MAX(OFFSET(AP527,0,0,MATCH("-",AP527:AP$638,0))),""))</f>
        <v/>
      </c>
      <c r="AZ527" s="82" t="str">
        <f ca="1">IF(    MAX(OFFSET(AQ527,0,0,MATCH("-",AQ527:AQ$638,0))) = 0,"",
IFERROR(MAX(OFFSET(AQ527,0,0,MATCH("-",AQ527:AQ$638,0))),""))</f>
        <v/>
      </c>
      <c r="BA527" s="82" t="str">
        <f ca="1">IF(    MAX(OFFSET(AR527,0,0,MATCH("-",AR527:AR$638,0))) = 0,"",
IFERROR(MAX(OFFSET(AR527,0,0,MATCH("-",AR527:AR$638,0))),""))</f>
        <v/>
      </c>
      <c r="BB527" s="112">
        <f t="shared" ca="1" si="370"/>
        <v>-198</v>
      </c>
      <c r="BC527" s="111" t="str">
        <f t="shared" ca="1" si="371"/>
        <v>Radius</v>
      </c>
      <c r="BD527" s="112">
        <f t="shared" ca="1" si="372"/>
        <v>0</v>
      </c>
      <c r="BE527" s="111">
        <f t="shared" ca="1" si="373"/>
        <v>200</v>
      </c>
      <c r="BF527" s="113" t="e">
        <f t="shared" ca="1" si="374"/>
        <v>#VALUE!</v>
      </c>
      <c r="BG527" s="113" t="e">
        <f t="shared" ca="1" si="375"/>
        <v>#VALUE!</v>
      </c>
      <c r="BH527" s="112">
        <f t="shared" ca="1" si="376"/>
        <v>2000</v>
      </c>
      <c r="BI527" s="112">
        <f t="shared" ca="1" si="377"/>
        <v>200</v>
      </c>
      <c r="BJ527" s="157"/>
      <c r="BK527" s="157"/>
      <c r="BL527" s="158" t="str">
        <f>scriv!AI489</f>
        <v/>
      </c>
      <c r="BM527" s="157"/>
      <c r="BN527" s="157" t="str">
        <f t="shared" si="378"/>
        <v>node</v>
      </c>
      <c r="BO527" s="157"/>
      <c r="BP527" s="159">
        <f t="shared" ca="1" si="379"/>
        <v>0</v>
      </c>
      <c r="BQ527" s="159">
        <f t="shared" ca="1" si="380"/>
        <v>0</v>
      </c>
      <c r="BR527" s="159">
        <f t="shared" si="381"/>
        <v>1</v>
      </c>
      <c r="BS527" s="159" t="str">
        <f t="shared" si="382"/>
        <v>symbol</v>
      </c>
      <c r="BT527" s="157" t="str">
        <f ca="1">IF(scriv!V489&lt;&gt;"",scriv!V489,
IF(E527="",IFERROR(VLOOKUP(BL527,$AH$40:$BT$638,39,FALSE),$BT$36),
$BT$37))</f>
        <v>NodeSquare</v>
      </c>
      <c r="BU527" s="166">
        <f t="shared" ca="1" si="383"/>
        <v>2000</v>
      </c>
      <c r="BV527" s="166">
        <f t="shared" ca="1" si="384"/>
        <v>200</v>
      </c>
      <c r="BW527" s="166">
        <f t="shared" ca="1" si="385"/>
        <v>0</v>
      </c>
      <c r="BX527" s="166">
        <f t="shared" ca="1" si="386"/>
        <v>0</v>
      </c>
      <c r="BY527" s="180" t="str">
        <f t="shared" si="387"/>
        <v/>
      </c>
      <c r="BZ527" s="180" t="str">
        <f t="shared" si="388"/>
        <v/>
      </c>
      <c r="CA527" s="81" t="str">
        <f>IF(scriv!E489&lt;&gt;"",scriv!E489,"")</f>
        <v/>
      </c>
      <c r="CB527" s="82">
        <f t="shared" si="353"/>
        <v>0</v>
      </c>
      <c r="CC527" s="82">
        <f t="shared" si="389"/>
        <v>0</v>
      </c>
      <c r="CD527" s="82" t="str">
        <f t="shared" si="390"/>
        <v>-</v>
      </c>
      <c r="CE527" s="82" t="str">
        <f t="shared" si="391"/>
        <v>-</v>
      </c>
      <c r="CF527" s="82" t="str">
        <f t="shared" si="392"/>
        <v>-</v>
      </c>
      <c r="CG527" s="82" t="str">
        <f t="shared" si="393"/>
        <v>-</v>
      </c>
      <c r="CH527" s="82" t="str">
        <f t="shared" si="394"/>
        <v>-</v>
      </c>
      <c r="CI527" s="82" t="str">
        <f t="shared" si="395"/>
        <v>-</v>
      </c>
      <c r="CJ527" s="82" t="str">
        <f t="shared" si="396"/>
        <v>-</v>
      </c>
      <c r="CK527" s="82" t="str">
        <f t="shared" si="397"/>
        <v>-</v>
      </c>
    </row>
    <row r="528" spans="1:89" s="82" customFormat="1" ht="18" customHeight="1">
      <c r="A528" s="81" t="str">
        <f>scriv!AH490</f>
        <v/>
      </c>
      <c r="B528" s="81" t="str">
        <f>IF(scriv!D490&lt;&gt;"",scriv!D490,"")</f>
        <v/>
      </c>
      <c r="C528" s="81" t="str">
        <f>IF( scriv!AL490&lt;&gt;"", IF(D528&lt;&gt;"","connection ","")&amp;scriv!AL490,IF(D528&lt;&gt;"","connection",""))</f>
        <v/>
      </c>
      <c r="D528" s="82" t="str">
        <f>scriv!AJ490</f>
        <v/>
      </c>
      <c r="E528" s="82" t="str">
        <f>scriv!AK490</f>
        <v/>
      </c>
      <c r="F528" s="156">
        <f>ROW()</f>
        <v>528</v>
      </c>
      <c r="I528" s="81" t="str">
        <f>IF(scriv!AA490&lt;&gt;"",scriv!AA490,J528)</f>
        <v/>
      </c>
      <c r="J528" s="81" t="str">
        <f>IF(scriv!AB490&lt;&gt;"",scriv!AB490,"")</f>
        <v/>
      </c>
      <c r="K528" s="82" t="str">
        <f t="shared" si="354"/>
        <v>none</v>
      </c>
      <c r="L528" s="82" t="str">
        <f t="shared" si="355"/>
        <v>+++&amp;speakTT=</v>
      </c>
      <c r="M528" s="82" t="str">
        <f t="shared" si="352"/>
        <v>OpenClose</v>
      </c>
      <c r="N528" s="82" t="str">
        <f t="shared" si="356"/>
        <v/>
      </c>
      <c r="O528" s="119" t="str">
        <f t="shared" si="357"/>
        <v/>
      </c>
      <c r="P528" s="81" t="str">
        <f>IF(scriv!I490&lt;&gt;"",scriv!I490,"")</f>
        <v/>
      </c>
      <c r="Q528" s="81" t="str">
        <f>IF(scriv!J490&lt;&gt;"",scriv!J490,"")</f>
        <v/>
      </c>
      <c r="R528" s="81">
        <f>IF(scriv!K490&lt;&gt;"",scriv!K490,
IF(I528&lt;&gt;"",1,$R$36))</f>
        <v>0</v>
      </c>
      <c r="S528" s="81" t="str">
        <f>IF(scriv!L490&lt;&gt;"",scriv!L490,
IF(scriv!AB490&lt;&gt;"",$S$36,"none"))</f>
        <v>none</v>
      </c>
      <c r="T528" s="81" t="str">
        <f>IF(scriv!Q490&lt;&gt;"",scriv!Q490,"")</f>
        <v/>
      </c>
      <c r="U528" s="81" t="str">
        <f>IF(scriv!R490&lt;&gt;"",scriv!R490,"")</f>
        <v/>
      </c>
      <c r="V528" s="81" t="str">
        <f>IF(scriv!S490&lt;&gt;"",scriv!S490,"")</f>
        <v/>
      </c>
      <c r="W528" s="81" t="str">
        <f>IF(scriv!T490&lt;&gt;"",scriv!T490,"")</f>
        <v/>
      </c>
      <c r="X528" s="81" t="str">
        <f>IF($E528="",
( IF(scriv!AD490&lt;&gt;"", LEFT( scriv!AD490, FIND(",",scriv!AD490)-1) &amp; "=" &amp; $AH528 &amp; RIGHT( scriv!AD490, LEN(scriv!AD490) + 1 - FIND(",",scriv!AD490)),
  IF($X$36&lt;&gt;"",LEFT( X$36, FIND(",",X$36)-1) &amp; "=" &amp; $AH528 &amp; RIGHT( X$36, LEN(X$36) + 1 - FIND(",",X$36)),""))),
IF(scriv!M490&lt;&gt;"", LEFT( scriv!M490, FIND(",",scriv!M490)-1) &amp; "=" &amp; $AH528 &amp; RIGHT( scriv!M490, LEN(scriv!M490) + 1 - FIND(",",scriv!M490)),
LEFT( X$37, FIND(",",X$37)-1) &amp; "=" &amp; $AH528 &amp; RIGHT( X$37, LEN(X$37) + 1 - FIND(",",X$37))))</f>
        <v>fadeOn=,0.6</v>
      </c>
      <c r="Y528" s="81" t="str">
        <f>IF($E528="",
( IF(scriv!AE490&lt;&gt;"", LEFT( scriv!AE490, FIND(",",scriv!AE490)-1) &amp; "=" &amp; $AH528 &amp; RIGHT( scriv!AE490, LEN(scriv!AE490) + 1 - FIND(",",scriv!AE490)),
  IF($Y$36&lt;&gt;"",LEFT( Y$36, FIND(",",Y$36)-1) &amp; "=" &amp; $AH528 &amp; RIGHT( Y$36, LEN(Y$36) + 1 - FIND(",",Y$36)),""))),
IF(scriv!N490&lt;&gt;"", LEFT( scriv!N490, FIND(",",scriv!N490)-1) &amp; "=" &amp; $AH528 &amp; RIGHT( scriv!N490, LEN(scriv!N490) + 1 - FIND(",",scriv!N490)),
LEFT( Y$37, FIND(",",Y$37)-1) &amp; "=" &amp; $AH528 &amp; RIGHT( Y$37, LEN(Y$37) + 1 - FIND(",",Y$37))))</f>
        <v>fadeOff=,0.6</v>
      </c>
      <c r="Z528" s="81" t="str">
        <f>IF($E528="",
( IF(scriv!AF490&lt;&gt;"", LEFT( scriv!AF490, FIND(",",scriv!AF490)-1) &amp; "=" &amp; $AH528 &amp; RIGHT( scriv!AF490, LEN(scriv!AF490) + 1 - FIND(",",scriv!AF490)),
  IF($Z$36&lt;&gt;"",LEFT( Z$36, FIND(",",Z$36)-1) &amp; "=" &amp; $AH528 &amp; RIGHT( Z$36, LEN(Z$36) + 1 - FIND(",",Z$36)),""))),
IF(scriv!O490&lt;&gt;"", LEFT( scriv!O490, FIND(",",scriv!O490)-1) &amp; "=" &amp; $AH528 &amp; RIGHT( scriv!O490, LEN(scriv!O490) + 1 - FIND(",",scriv!O490)),
LEFT( Z$37, FIND(",",Z$37)-1) &amp; "=" &amp; $AH528 &amp; RIGHT( Z$37, LEN(Z$37) + 1 - FIND(",",Z$37))))</f>
        <v>drawOpen=,1.2</v>
      </c>
      <c r="AA528" s="81" t="str">
        <f>IF($E528="",
( IF(scriv!AG490&lt;&gt;"", LEFT( scriv!AG490, FIND(",",scriv!AG490)-1) &amp; "=" &amp; $AH528 &amp; RIGHT( scriv!AG490, LEN(scriv!AG490) + 1 - FIND(",",scriv!AG490)),
  IF($AA$36&lt;&gt;"",LEFT( AA$36, FIND(",",AA$36)-1) &amp; "=" &amp; $AH528 &amp; RIGHT( AA$36, LEN(AA$36) + 1 - FIND(",",AA$36)),""))),
IF(scriv!P490&lt;&gt;"", LEFT( scriv!P490, FIND(",",scriv!P490)-1) &amp; "=" &amp; $AH528 &amp; RIGHT( scriv!P490, LEN(scriv!P490) + 1 - FIND(",",scriv!P490)),
LEFT( AA$37, FIND(",",AA$37)-1) &amp; "=" &amp; $AH528 &amp; RIGHT( AA$37, LEN(AA$37) + 1 - FIND(",",AA$37))))</f>
        <v>drawClose=,1.2</v>
      </c>
      <c r="AB528" s="167" t="str">
        <f t="shared" si="351"/>
        <v>noTitle</v>
      </c>
      <c r="AC528" s="167"/>
      <c r="AD528" s="45"/>
      <c r="AE528" s="168"/>
      <c r="AF528" s="169">
        <f>IF(D528="",scriv!B490,"")</f>
        <v>0</v>
      </c>
      <c r="AG528" s="170" t="str">
        <f t="shared" si="358"/>
        <v/>
      </c>
      <c r="AH528" s="169" t="str">
        <f t="shared" si="359"/>
        <v/>
      </c>
      <c r="AI528" s="169" t="str">
        <f t="shared" si="360"/>
        <v/>
      </c>
      <c r="AJ528" s="86">
        <f>ROUNDDOWN( (LEN(scriv!B490)+1) / 2, 0 )</f>
        <v>0</v>
      </c>
      <c r="AK528" s="82">
        <f t="shared" si="361"/>
        <v>0</v>
      </c>
      <c r="AL528" s="82" t="str">
        <f t="shared" si="362"/>
        <v>-</v>
      </c>
      <c r="AM528" s="82" t="str">
        <f t="shared" si="363"/>
        <v>-</v>
      </c>
      <c r="AN528" s="82" t="str">
        <f t="shared" si="364"/>
        <v>-</v>
      </c>
      <c r="AO528" s="82" t="str">
        <f t="shared" si="365"/>
        <v>-</v>
      </c>
      <c r="AP528" s="82" t="str">
        <f t="shared" si="366"/>
        <v>-</v>
      </c>
      <c r="AQ528" s="82" t="str">
        <f t="shared" si="367"/>
        <v>-</v>
      </c>
      <c r="AR528" s="82" t="str">
        <f t="shared" si="368"/>
        <v>-</v>
      </c>
      <c r="AT528" s="82">
        <f t="shared" si="369"/>
        <v>10</v>
      </c>
      <c r="AU528" s="82" t="str">
        <f ca="1">IF(    MAX(OFFSET(AL528,0,0,MATCH("-",AL528:AL$638,0))) = 0,"",
IFERROR(MAX(OFFSET(AL528,0,0,MATCH("-",AL528:AL$638,0))),""))</f>
        <v/>
      </c>
      <c r="AV528" s="82" t="str">
        <f ca="1">IF(    MAX(OFFSET(AM528,0,0,MATCH("-",AM528:AM$638,0))) = 0,"",
IFERROR(MAX(OFFSET(AM528,0,0,MATCH("-",AM528:AM$638,0))),""))</f>
        <v/>
      </c>
      <c r="AW528" s="82" t="str">
        <f ca="1">IF(    MAX(OFFSET(AN528,0,0,MATCH("-",AN528:AN$638,0))) = 0,"",
IFERROR(MAX(OFFSET(AN528,0,0,MATCH("-",AN528:AN$638,0))),""))</f>
        <v/>
      </c>
      <c r="AX528" s="82" t="str">
        <f ca="1">IF(    MAX(OFFSET(AO528,0,0,MATCH("-",AO528:AO$638,0))) = 0,"",
IFERROR(MAX(OFFSET(AO528,0,0,MATCH("-",AO528:AO$638,0))),""))</f>
        <v/>
      </c>
      <c r="AY528" s="82" t="str">
        <f ca="1">IF(    MAX(OFFSET(AP528,0,0,MATCH("-",AP528:AP$638,0))) = 0,"",
IFERROR(MAX(OFFSET(AP528,0,0,MATCH("-",AP528:AP$638,0))),""))</f>
        <v/>
      </c>
      <c r="AZ528" s="82" t="str">
        <f ca="1">IF(    MAX(OFFSET(AQ528,0,0,MATCH("-",AQ528:AQ$638,0))) = 0,"",
IFERROR(MAX(OFFSET(AQ528,0,0,MATCH("-",AQ528:AQ$638,0))),""))</f>
        <v/>
      </c>
      <c r="BA528" s="82" t="str">
        <f ca="1">IF(    MAX(OFFSET(AR528,0,0,MATCH("-",AR528:AR$638,0))) = 0,"",
IFERROR(MAX(OFFSET(AR528,0,0,MATCH("-",AR528:AR$638,0))),""))</f>
        <v/>
      </c>
      <c r="BB528" s="112">
        <f t="shared" ca="1" si="370"/>
        <v>-198</v>
      </c>
      <c r="BC528" s="111" t="str">
        <f t="shared" ca="1" si="371"/>
        <v>Radius</v>
      </c>
      <c r="BD528" s="112">
        <f t="shared" ca="1" si="372"/>
        <v>0</v>
      </c>
      <c r="BE528" s="111">
        <f t="shared" ca="1" si="373"/>
        <v>200</v>
      </c>
      <c r="BF528" s="113" t="e">
        <f t="shared" ca="1" si="374"/>
        <v>#VALUE!</v>
      </c>
      <c r="BG528" s="113" t="e">
        <f t="shared" ca="1" si="375"/>
        <v>#VALUE!</v>
      </c>
      <c r="BH528" s="112">
        <f t="shared" ca="1" si="376"/>
        <v>2000</v>
      </c>
      <c r="BI528" s="112">
        <f t="shared" ca="1" si="377"/>
        <v>200</v>
      </c>
      <c r="BJ528" s="157"/>
      <c r="BK528" s="157"/>
      <c r="BL528" s="158" t="str">
        <f>scriv!AI490</f>
        <v/>
      </c>
      <c r="BM528" s="157"/>
      <c r="BN528" s="157" t="str">
        <f t="shared" si="378"/>
        <v>node</v>
      </c>
      <c r="BO528" s="157"/>
      <c r="BP528" s="159">
        <f t="shared" ca="1" si="379"/>
        <v>0</v>
      </c>
      <c r="BQ528" s="159">
        <f t="shared" ca="1" si="380"/>
        <v>0</v>
      </c>
      <c r="BR528" s="159">
        <f t="shared" si="381"/>
        <v>1</v>
      </c>
      <c r="BS528" s="159" t="str">
        <f t="shared" si="382"/>
        <v>symbol</v>
      </c>
      <c r="BT528" s="157" t="str">
        <f ca="1">IF(scriv!V490&lt;&gt;"",scriv!V490,
IF(E528="",IFERROR(VLOOKUP(BL528,$AH$40:$BT$638,39,FALSE),$BT$36),
$BT$37))</f>
        <v>NodeSquare</v>
      </c>
      <c r="BU528" s="166">
        <f t="shared" ca="1" si="383"/>
        <v>2000</v>
      </c>
      <c r="BV528" s="166">
        <f t="shared" ca="1" si="384"/>
        <v>200</v>
      </c>
      <c r="BW528" s="166">
        <f t="shared" ca="1" si="385"/>
        <v>0</v>
      </c>
      <c r="BX528" s="166">
        <f t="shared" ca="1" si="386"/>
        <v>0</v>
      </c>
      <c r="BY528" s="180" t="str">
        <f t="shared" si="387"/>
        <v/>
      </c>
      <c r="BZ528" s="180" t="str">
        <f t="shared" si="388"/>
        <v/>
      </c>
      <c r="CA528" s="81" t="str">
        <f>IF(scriv!E490&lt;&gt;"",scriv!E490,"")</f>
        <v/>
      </c>
      <c r="CB528" s="82">
        <f t="shared" si="353"/>
        <v>0</v>
      </c>
      <c r="CC528" s="82">
        <f t="shared" si="389"/>
        <v>0</v>
      </c>
      <c r="CD528" s="82" t="str">
        <f t="shared" si="390"/>
        <v>-</v>
      </c>
      <c r="CE528" s="82" t="str">
        <f t="shared" si="391"/>
        <v>-</v>
      </c>
      <c r="CF528" s="82" t="str">
        <f t="shared" si="392"/>
        <v>-</v>
      </c>
      <c r="CG528" s="82" t="str">
        <f t="shared" si="393"/>
        <v>-</v>
      </c>
      <c r="CH528" s="82" t="str">
        <f t="shared" si="394"/>
        <v>-</v>
      </c>
      <c r="CI528" s="82" t="str">
        <f t="shared" si="395"/>
        <v>-</v>
      </c>
      <c r="CJ528" s="82" t="str">
        <f t="shared" si="396"/>
        <v>-</v>
      </c>
      <c r="CK528" s="82" t="str">
        <f t="shared" si="397"/>
        <v>-</v>
      </c>
    </row>
    <row r="529" spans="1:89" s="82" customFormat="1" ht="18" customHeight="1">
      <c r="A529" s="81" t="str">
        <f>scriv!AH491</f>
        <v/>
      </c>
      <c r="B529" s="81" t="str">
        <f>IF(scriv!D491&lt;&gt;"",scriv!D491,"")</f>
        <v/>
      </c>
      <c r="C529" s="81" t="str">
        <f>IF( scriv!AL491&lt;&gt;"", IF(D529&lt;&gt;"","connection ","")&amp;scriv!AL491,IF(D529&lt;&gt;"","connection",""))</f>
        <v/>
      </c>
      <c r="D529" s="82" t="str">
        <f>scriv!AJ491</f>
        <v/>
      </c>
      <c r="E529" s="82" t="str">
        <f>scriv!AK491</f>
        <v/>
      </c>
      <c r="F529" s="156">
        <f>ROW()</f>
        <v>529</v>
      </c>
      <c r="I529" s="81" t="str">
        <f>IF(scriv!AA491&lt;&gt;"",scriv!AA491,J529)</f>
        <v/>
      </c>
      <c r="J529" s="81" t="str">
        <f>IF(scriv!AB491&lt;&gt;"",scriv!AB491,"")</f>
        <v/>
      </c>
      <c r="K529" s="82" t="str">
        <f t="shared" si="354"/>
        <v>none</v>
      </c>
      <c r="L529" s="82" t="str">
        <f t="shared" si="355"/>
        <v>+++&amp;speakTT=</v>
      </c>
      <c r="M529" s="82" t="str">
        <f t="shared" si="352"/>
        <v>OpenClose</v>
      </c>
      <c r="N529" s="82" t="str">
        <f t="shared" si="356"/>
        <v/>
      </c>
      <c r="O529" s="119" t="str">
        <f t="shared" si="357"/>
        <v/>
      </c>
      <c r="P529" s="81" t="str">
        <f>IF(scriv!I491&lt;&gt;"",scriv!I491,"")</f>
        <v/>
      </c>
      <c r="Q529" s="81" t="str">
        <f>IF(scriv!J491&lt;&gt;"",scriv!J491,"")</f>
        <v/>
      </c>
      <c r="R529" s="81">
        <f>IF(scriv!K491&lt;&gt;"",scriv!K491,
IF(I529&lt;&gt;"",1,$R$36))</f>
        <v>0</v>
      </c>
      <c r="S529" s="81" t="str">
        <f>IF(scriv!L491&lt;&gt;"",scriv!L491,
IF(scriv!AB491&lt;&gt;"",$S$36,"none"))</f>
        <v>none</v>
      </c>
      <c r="T529" s="81" t="str">
        <f>IF(scriv!Q491&lt;&gt;"",scriv!Q491,"")</f>
        <v/>
      </c>
      <c r="U529" s="81" t="str">
        <f>IF(scriv!R491&lt;&gt;"",scriv!R491,"")</f>
        <v/>
      </c>
      <c r="V529" s="81" t="str">
        <f>IF(scriv!S491&lt;&gt;"",scriv!S491,"")</f>
        <v/>
      </c>
      <c r="W529" s="81" t="str">
        <f>IF(scriv!T491&lt;&gt;"",scriv!T491,"")</f>
        <v/>
      </c>
      <c r="X529" s="81" t="str">
        <f>IF($E529="",
( IF(scriv!AD491&lt;&gt;"", LEFT( scriv!AD491, FIND(",",scriv!AD491)-1) &amp; "=" &amp; $AH529 &amp; RIGHT( scriv!AD491, LEN(scriv!AD491) + 1 - FIND(",",scriv!AD491)),
  IF($X$36&lt;&gt;"",LEFT( X$36, FIND(",",X$36)-1) &amp; "=" &amp; $AH529 &amp; RIGHT( X$36, LEN(X$36) + 1 - FIND(",",X$36)),""))),
IF(scriv!M491&lt;&gt;"", LEFT( scriv!M491, FIND(",",scriv!M491)-1) &amp; "=" &amp; $AH529 &amp; RIGHT( scriv!M491, LEN(scriv!M491) + 1 - FIND(",",scriv!M491)),
LEFT( X$37, FIND(",",X$37)-1) &amp; "=" &amp; $AH529 &amp; RIGHT( X$37, LEN(X$37) + 1 - FIND(",",X$37))))</f>
        <v>fadeOn=,0.6</v>
      </c>
      <c r="Y529" s="81" t="str">
        <f>IF($E529="",
( IF(scriv!AE491&lt;&gt;"", LEFT( scriv!AE491, FIND(",",scriv!AE491)-1) &amp; "=" &amp; $AH529 &amp; RIGHT( scriv!AE491, LEN(scriv!AE491) + 1 - FIND(",",scriv!AE491)),
  IF($Y$36&lt;&gt;"",LEFT( Y$36, FIND(",",Y$36)-1) &amp; "=" &amp; $AH529 &amp; RIGHT( Y$36, LEN(Y$36) + 1 - FIND(",",Y$36)),""))),
IF(scriv!N491&lt;&gt;"", LEFT( scriv!N491, FIND(",",scriv!N491)-1) &amp; "=" &amp; $AH529 &amp; RIGHT( scriv!N491, LEN(scriv!N491) + 1 - FIND(",",scriv!N491)),
LEFT( Y$37, FIND(",",Y$37)-1) &amp; "=" &amp; $AH529 &amp; RIGHT( Y$37, LEN(Y$37) + 1 - FIND(",",Y$37))))</f>
        <v>fadeOff=,0.6</v>
      </c>
      <c r="Z529" s="81" t="str">
        <f>IF($E529="",
( IF(scriv!AF491&lt;&gt;"", LEFT( scriv!AF491, FIND(",",scriv!AF491)-1) &amp; "=" &amp; $AH529 &amp; RIGHT( scriv!AF491, LEN(scriv!AF491) + 1 - FIND(",",scriv!AF491)),
  IF($Z$36&lt;&gt;"",LEFT( Z$36, FIND(",",Z$36)-1) &amp; "=" &amp; $AH529 &amp; RIGHT( Z$36, LEN(Z$36) + 1 - FIND(",",Z$36)),""))),
IF(scriv!O491&lt;&gt;"", LEFT( scriv!O491, FIND(",",scriv!O491)-1) &amp; "=" &amp; $AH529 &amp; RIGHT( scriv!O491, LEN(scriv!O491) + 1 - FIND(",",scriv!O491)),
LEFT( Z$37, FIND(",",Z$37)-1) &amp; "=" &amp; $AH529 &amp; RIGHT( Z$37, LEN(Z$37) + 1 - FIND(",",Z$37))))</f>
        <v>drawOpen=,1.2</v>
      </c>
      <c r="AA529" s="81" t="str">
        <f>IF($E529="",
( IF(scriv!AG491&lt;&gt;"", LEFT( scriv!AG491, FIND(",",scriv!AG491)-1) &amp; "=" &amp; $AH529 &amp; RIGHT( scriv!AG491, LEN(scriv!AG491) + 1 - FIND(",",scriv!AG491)),
  IF($AA$36&lt;&gt;"",LEFT( AA$36, FIND(",",AA$36)-1) &amp; "=" &amp; $AH529 &amp; RIGHT( AA$36, LEN(AA$36) + 1 - FIND(",",AA$36)),""))),
IF(scriv!P491&lt;&gt;"", LEFT( scriv!P491, FIND(",",scriv!P491)-1) &amp; "=" &amp; $AH529 &amp; RIGHT( scriv!P491, LEN(scriv!P491) + 1 - FIND(",",scriv!P491)),
LEFT( AA$37, FIND(",",AA$37)-1) &amp; "=" &amp; $AH529 &amp; RIGHT( AA$37, LEN(AA$37) + 1 - FIND(",",AA$37))))</f>
        <v>drawClose=,1.2</v>
      </c>
      <c r="AB529" s="167" t="str">
        <f t="shared" si="351"/>
        <v>noTitle</v>
      </c>
      <c r="AC529" s="167"/>
      <c r="AD529" s="45"/>
      <c r="AE529" s="168"/>
      <c r="AF529" s="169">
        <f>IF(D529="",scriv!B491,"")</f>
        <v>0</v>
      </c>
      <c r="AG529" s="170" t="str">
        <f t="shared" si="358"/>
        <v/>
      </c>
      <c r="AH529" s="169" t="str">
        <f t="shared" si="359"/>
        <v/>
      </c>
      <c r="AI529" s="169" t="str">
        <f t="shared" si="360"/>
        <v/>
      </c>
      <c r="AJ529" s="86">
        <f>ROUNDDOWN( (LEN(scriv!B491)+1) / 2, 0 )</f>
        <v>0</v>
      </c>
      <c r="AK529" s="82">
        <f t="shared" si="361"/>
        <v>0</v>
      </c>
      <c r="AL529" s="82" t="str">
        <f t="shared" si="362"/>
        <v>-</v>
      </c>
      <c r="AM529" s="82" t="str">
        <f t="shared" si="363"/>
        <v>-</v>
      </c>
      <c r="AN529" s="82" t="str">
        <f t="shared" si="364"/>
        <v>-</v>
      </c>
      <c r="AO529" s="82" t="str">
        <f t="shared" si="365"/>
        <v>-</v>
      </c>
      <c r="AP529" s="82" t="str">
        <f t="shared" si="366"/>
        <v>-</v>
      </c>
      <c r="AQ529" s="82" t="str">
        <f t="shared" si="367"/>
        <v>-</v>
      </c>
      <c r="AR529" s="82" t="str">
        <f t="shared" si="368"/>
        <v>-</v>
      </c>
      <c r="AT529" s="82">
        <f t="shared" si="369"/>
        <v>10</v>
      </c>
      <c r="AU529" s="82" t="str">
        <f ca="1">IF(    MAX(OFFSET(AL529,0,0,MATCH("-",AL529:AL$638,0))) = 0,"",
IFERROR(MAX(OFFSET(AL529,0,0,MATCH("-",AL529:AL$638,0))),""))</f>
        <v/>
      </c>
      <c r="AV529" s="82" t="str">
        <f ca="1">IF(    MAX(OFFSET(AM529,0,0,MATCH("-",AM529:AM$638,0))) = 0,"",
IFERROR(MAX(OFFSET(AM529,0,0,MATCH("-",AM529:AM$638,0))),""))</f>
        <v/>
      </c>
      <c r="AW529" s="82" t="str">
        <f ca="1">IF(    MAX(OFFSET(AN529,0,0,MATCH("-",AN529:AN$638,0))) = 0,"",
IFERROR(MAX(OFFSET(AN529,0,0,MATCH("-",AN529:AN$638,0))),""))</f>
        <v/>
      </c>
      <c r="AX529" s="82" t="str">
        <f ca="1">IF(    MAX(OFFSET(AO529,0,0,MATCH("-",AO529:AO$638,0))) = 0,"",
IFERROR(MAX(OFFSET(AO529,0,0,MATCH("-",AO529:AO$638,0))),""))</f>
        <v/>
      </c>
      <c r="AY529" s="82" t="str">
        <f ca="1">IF(    MAX(OFFSET(AP529,0,0,MATCH("-",AP529:AP$638,0))) = 0,"",
IFERROR(MAX(OFFSET(AP529,0,0,MATCH("-",AP529:AP$638,0))),""))</f>
        <v/>
      </c>
      <c r="AZ529" s="82" t="str">
        <f ca="1">IF(    MAX(OFFSET(AQ529,0,0,MATCH("-",AQ529:AQ$638,0))) = 0,"",
IFERROR(MAX(OFFSET(AQ529,0,0,MATCH("-",AQ529:AQ$638,0))),""))</f>
        <v/>
      </c>
      <c r="BA529" s="82" t="str">
        <f ca="1">IF(    MAX(OFFSET(AR529,0,0,MATCH("-",AR529:AR$638,0))) = 0,"",
IFERROR(MAX(OFFSET(AR529,0,0,MATCH("-",AR529:AR$638,0))),""))</f>
        <v/>
      </c>
      <c r="BB529" s="112">
        <f t="shared" ca="1" si="370"/>
        <v>-198</v>
      </c>
      <c r="BC529" s="111" t="str">
        <f t="shared" ca="1" si="371"/>
        <v>Radius</v>
      </c>
      <c r="BD529" s="112">
        <f t="shared" ca="1" si="372"/>
        <v>0</v>
      </c>
      <c r="BE529" s="111">
        <f t="shared" ca="1" si="373"/>
        <v>200</v>
      </c>
      <c r="BF529" s="113" t="e">
        <f t="shared" ca="1" si="374"/>
        <v>#VALUE!</v>
      </c>
      <c r="BG529" s="113" t="e">
        <f t="shared" ca="1" si="375"/>
        <v>#VALUE!</v>
      </c>
      <c r="BH529" s="112">
        <f t="shared" ca="1" si="376"/>
        <v>2000</v>
      </c>
      <c r="BI529" s="112">
        <f t="shared" ca="1" si="377"/>
        <v>200</v>
      </c>
      <c r="BJ529" s="157"/>
      <c r="BK529" s="157"/>
      <c r="BL529" s="158" t="str">
        <f>scriv!AI491</f>
        <v/>
      </c>
      <c r="BM529" s="157"/>
      <c r="BN529" s="157" t="str">
        <f t="shared" si="378"/>
        <v>node</v>
      </c>
      <c r="BO529" s="157"/>
      <c r="BP529" s="159">
        <f t="shared" ca="1" si="379"/>
        <v>0</v>
      </c>
      <c r="BQ529" s="159">
        <f t="shared" ca="1" si="380"/>
        <v>0</v>
      </c>
      <c r="BR529" s="159">
        <f t="shared" si="381"/>
        <v>1</v>
      </c>
      <c r="BS529" s="159" t="str">
        <f t="shared" si="382"/>
        <v>symbol</v>
      </c>
      <c r="BT529" s="157" t="str">
        <f ca="1">IF(scriv!V491&lt;&gt;"",scriv!V491,
IF(E529="",IFERROR(VLOOKUP(BL529,$AH$40:$BT$638,39,FALSE),$BT$36),
$BT$37))</f>
        <v>NodeSquare</v>
      </c>
      <c r="BU529" s="166">
        <f t="shared" ca="1" si="383"/>
        <v>2000</v>
      </c>
      <c r="BV529" s="166">
        <f t="shared" ca="1" si="384"/>
        <v>200</v>
      </c>
      <c r="BW529" s="166">
        <f t="shared" ca="1" si="385"/>
        <v>0</v>
      </c>
      <c r="BX529" s="166">
        <f t="shared" ca="1" si="386"/>
        <v>0</v>
      </c>
      <c r="BY529" s="180" t="str">
        <f t="shared" si="387"/>
        <v/>
      </c>
      <c r="BZ529" s="180" t="str">
        <f t="shared" si="388"/>
        <v/>
      </c>
      <c r="CA529" s="81" t="str">
        <f>IF(scriv!E491&lt;&gt;"",scriv!E491,"")</f>
        <v/>
      </c>
      <c r="CB529" s="82">
        <f t="shared" si="353"/>
        <v>0</v>
      </c>
      <c r="CC529" s="82">
        <f t="shared" si="389"/>
        <v>0</v>
      </c>
      <c r="CD529" s="82" t="str">
        <f t="shared" si="390"/>
        <v>-</v>
      </c>
      <c r="CE529" s="82" t="str">
        <f t="shared" si="391"/>
        <v>-</v>
      </c>
      <c r="CF529" s="82" t="str">
        <f t="shared" si="392"/>
        <v>-</v>
      </c>
      <c r="CG529" s="82" t="str">
        <f t="shared" si="393"/>
        <v>-</v>
      </c>
      <c r="CH529" s="82" t="str">
        <f t="shared" si="394"/>
        <v>-</v>
      </c>
      <c r="CI529" s="82" t="str">
        <f t="shared" si="395"/>
        <v>-</v>
      </c>
      <c r="CJ529" s="82" t="str">
        <f t="shared" si="396"/>
        <v>-</v>
      </c>
      <c r="CK529" s="82" t="str">
        <f t="shared" si="397"/>
        <v>-</v>
      </c>
    </row>
    <row r="530" spans="1:89" s="82" customFormat="1" ht="18" customHeight="1">
      <c r="A530" s="81" t="str">
        <f>scriv!AH492</f>
        <v/>
      </c>
      <c r="B530" s="81" t="str">
        <f>IF(scriv!D492&lt;&gt;"",scriv!D492,"")</f>
        <v/>
      </c>
      <c r="C530" s="81" t="str">
        <f>IF( scriv!AL492&lt;&gt;"", IF(D530&lt;&gt;"","connection ","")&amp;scriv!AL492,IF(D530&lt;&gt;"","connection",""))</f>
        <v/>
      </c>
      <c r="D530" s="82" t="str">
        <f>scriv!AJ492</f>
        <v/>
      </c>
      <c r="E530" s="82" t="str">
        <f>scriv!AK492</f>
        <v/>
      </c>
      <c r="F530" s="156">
        <f>ROW()</f>
        <v>530</v>
      </c>
      <c r="I530" s="81" t="str">
        <f>IF(scriv!AA492&lt;&gt;"",scriv!AA492,J530)</f>
        <v/>
      </c>
      <c r="J530" s="81" t="str">
        <f>IF(scriv!AB492&lt;&gt;"",scriv!AB492,"")</f>
        <v/>
      </c>
      <c r="K530" s="82" t="str">
        <f t="shared" si="354"/>
        <v>none</v>
      </c>
      <c r="L530" s="82" t="str">
        <f t="shared" si="355"/>
        <v>+++&amp;speakTT=</v>
      </c>
      <c r="M530" s="82" t="str">
        <f t="shared" si="352"/>
        <v>OpenClose</v>
      </c>
      <c r="N530" s="82" t="str">
        <f t="shared" si="356"/>
        <v/>
      </c>
      <c r="O530" s="119" t="str">
        <f t="shared" si="357"/>
        <v/>
      </c>
      <c r="P530" s="81" t="str">
        <f>IF(scriv!I492&lt;&gt;"",scriv!I492,"")</f>
        <v/>
      </c>
      <c r="Q530" s="81" t="str">
        <f>IF(scriv!J492&lt;&gt;"",scriv!J492,"")</f>
        <v/>
      </c>
      <c r="R530" s="81">
        <f>IF(scriv!K492&lt;&gt;"",scriv!K492,
IF(I530&lt;&gt;"",1,$R$36))</f>
        <v>0</v>
      </c>
      <c r="S530" s="81" t="str">
        <f>IF(scriv!L492&lt;&gt;"",scriv!L492,
IF(scriv!AB492&lt;&gt;"",$S$36,"none"))</f>
        <v>none</v>
      </c>
      <c r="T530" s="81" t="str">
        <f>IF(scriv!Q492&lt;&gt;"",scriv!Q492,"")</f>
        <v/>
      </c>
      <c r="U530" s="81" t="str">
        <f>IF(scriv!R492&lt;&gt;"",scriv!R492,"")</f>
        <v/>
      </c>
      <c r="V530" s="81" t="str">
        <f>IF(scriv!S492&lt;&gt;"",scriv!S492,"")</f>
        <v/>
      </c>
      <c r="W530" s="81" t="str">
        <f>IF(scriv!T492&lt;&gt;"",scriv!T492,"")</f>
        <v/>
      </c>
      <c r="X530" s="81" t="str">
        <f>IF($E530="",
( IF(scriv!AD492&lt;&gt;"", LEFT( scriv!AD492, FIND(",",scriv!AD492)-1) &amp; "=" &amp; $AH530 &amp; RIGHT( scriv!AD492, LEN(scriv!AD492) + 1 - FIND(",",scriv!AD492)),
  IF($X$36&lt;&gt;"",LEFT( X$36, FIND(",",X$36)-1) &amp; "=" &amp; $AH530 &amp; RIGHT( X$36, LEN(X$36) + 1 - FIND(",",X$36)),""))),
IF(scriv!M492&lt;&gt;"", LEFT( scriv!M492, FIND(",",scriv!M492)-1) &amp; "=" &amp; $AH530 &amp; RIGHT( scriv!M492, LEN(scriv!M492) + 1 - FIND(",",scriv!M492)),
LEFT( X$37, FIND(",",X$37)-1) &amp; "=" &amp; $AH530 &amp; RIGHT( X$37, LEN(X$37) + 1 - FIND(",",X$37))))</f>
        <v>fadeOn=,0.6</v>
      </c>
      <c r="Y530" s="81" t="str">
        <f>IF($E530="",
( IF(scriv!AE492&lt;&gt;"", LEFT( scriv!AE492, FIND(",",scriv!AE492)-1) &amp; "=" &amp; $AH530 &amp; RIGHT( scriv!AE492, LEN(scriv!AE492) + 1 - FIND(",",scriv!AE492)),
  IF($Y$36&lt;&gt;"",LEFT( Y$36, FIND(",",Y$36)-1) &amp; "=" &amp; $AH530 &amp; RIGHT( Y$36, LEN(Y$36) + 1 - FIND(",",Y$36)),""))),
IF(scriv!N492&lt;&gt;"", LEFT( scriv!N492, FIND(",",scriv!N492)-1) &amp; "=" &amp; $AH530 &amp; RIGHT( scriv!N492, LEN(scriv!N492) + 1 - FIND(",",scriv!N492)),
LEFT( Y$37, FIND(",",Y$37)-1) &amp; "=" &amp; $AH530 &amp; RIGHT( Y$37, LEN(Y$37) + 1 - FIND(",",Y$37))))</f>
        <v>fadeOff=,0.6</v>
      </c>
      <c r="Z530" s="81" t="str">
        <f>IF($E530="",
( IF(scriv!AF492&lt;&gt;"", LEFT( scriv!AF492, FIND(",",scriv!AF492)-1) &amp; "=" &amp; $AH530 &amp; RIGHT( scriv!AF492, LEN(scriv!AF492) + 1 - FIND(",",scriv!AF492)),
  IF($Z$36&lt;&gt;"",LEFT( Z$36, FIND(",",Z$36)-1) &amp; "=" &amp; $AH530 &amp; RIGHT( Z$36, LEN(Z$36) + 1 - FIND(",",Z$36)),""))),
IF(scriv!O492&lt;&gt;"", LEFT( scriv!O492, FIND(",",scriv!O492)-1) &amp; "=" &amp; $AH530 &amp; RIGHT( scriv!O492, LEN(scriv!O492) + 1 - FIND(",",scriv!O492)),
LEFT( Z$37, FIND(",",Z$37)-1) &amp; "=" &amp; $AH530 &amp; RIGHT( Z$37, LEN(Z$37) + 1 - FIND(",",Z$37))))</f>
        <v>drawOpen=,1.2</v>
      </c>
      <c r="AA530" s="81" t="str">
        <f>IF($E530="",
( IF(scriv!AG492&lt;&gt;"", LEFT( scriv!AG492, FIND(",",scriv!AG492)-1) &amp; "=" &amp; $AH530 &amp; RIGHT( scriv!AG492, LEN(scriv!AG492) + 1 - FIND(",",scriv!AG492)),
  IF($AA$36&lt;&gt;"",LEFT( AA$36, FIND(",",AA$36)-1) &amp; "=" &amp; $AH530 &amp; RIGHT( AA$36, LEN(AA$36) + 1 - FIND(",",AA$36)),""))),
IF(scriv!P492&lt;&gt;"", LEFT( scriv!P492, FIND(",",scriv!P492)-1) &amp; "=" &amp; $AH530 &amp; RIGHT( scriv!P492, LEN(scriv!P492) + 1 - FIND(",",scriv!P492)),
LEFT( AA$37, FIND(",",AA$37)-1) &amp; "=" &amp; $AH530 &amp; RIGHT( AA$37, LEN(AA$37) + 1 - FIND(",",AA$37))))</f>
        <v>drawClose=,1.2</v>
      </c>
      <c r="AB530" s="167" t="str">
        <f t="shared" si="351"/>
        <v>noTitle</v>
      </c>
      <c r="AC530" s="167"/>
      <c r="AD530" s="45"/>
      <c r="AE530" s="168"/>
      <c r="AF530" s="169">
        <f>IF(D530="",scriv!B492,"")</f>
        <v>0</v>
      </c>
      <c r="AG530" s="170" t="str">
        <f t="shared" si="358"/>
        <v/>
      </c>
      <c r="AH530" s="169" t="str">
        <f t="shared" si="359"/>
        <v/>
      </c>
      <c r="AI530" s="169" t="str">
        <f t="shared" si="360"/>
        <v/>
      </c>
      <c r="AJ530" s="86">
        <f>ROUNDDOWN( (LEN(scriv!B492)+1) / 2, 0 )</f>
        <v>0</v>
      </c>
      <c r="AK530" s="82">
        <f t="shared" si="361"/>
        <v>0</v>
      </c>
      <c r="AL530" s="82" t="str">
        <f t="shared" si="362"/>
        <v>-</v>
      </c>
      <c r="AM530" s="82" t="str">
        <f t="shared" si="363"/>
        <v>-</v>
      </c>
      <c r="AN530" s="82" t="str">
        <f t="shared" si="364"/>
        <v>-</v>
      </c>
      <c r="AO530" s="82" t="str">
        <f t="shared" si="365"/>
        <v>-</v>
      </c>
      <c r="AP530" s="82" t="str">
        <f t="shared" si="366"/>
        <v>-</v>
      </c>
      <c r="AQ530" s="82" t="str">
        <f t="shared" si="367"/>
        <v>-</v>
      </c>
      <c r="AR530" s="82" t="str">
        <f t="shared" si="368"/>
        <v>-</v>
      </c>
      <c r="AT530" s="82">
        <f t="shared" si="369"/>
        <v>10</v>
      </c>
      <c r="AU530" s="82" t="str">
        <f ca="1">IF(    MAX(OFFSET(AL530,0,0,MATCH("-",AL530:AL$638,0))) = 0,"",
IFERROR(MAX(OFFSET(AL530,0,0,MATCH("-",AL530:AL$638,0))),""))</f>
        <v/>
      </c>
      <c r="AV530" s="82" t="str">
        <f ca="1">IF(    MAX(OFFSET(AM530,0,0,MATCH("-",AM530:AM$638,0))) = 0,"",
IFERROR(MAX(OFFSET(AM530,0,0,MATCH("-",AM530:AM$638,0))),""))</f>
        <v/>
      </c>
      <c r="AW530" s="82" t="str">
        <f ca="1">IF(    MAX(OFFSET(AN530,0,0,MATCH("-",AN530:AN$638,0))) = 0,"",
IFERROR(MAX(OFFSET(AN530,0,0,MATCH("-",AN530:AN$638,0))),""))</f>
        <v/>
      </c>
      <c r="AX530" s="82" t="str">
        <f ca="1">IF(    MAX(OFFSET(AO530,0,0,MATCH("-",AO530:AO$638,0))) = 0,"",
IFERROR(MAX(OFFSET(AO530,0,0,MATCH("-",AO530:AO$638,0))),""))</f>
        <v/>
      </c>
      <c r="AY530" s="82" t="str">
        <f ca="1">IF(    MAX(OFFSET(AP530,0,0,MATCH("-",AP530:AP$638,0))) = 0,"",
IFERROR(MAX(OFFSET(AP530,0,0,MATCH("-",AP530:AP$638,0))),""))</f>
        <v/>
      </c>
      <c r="AZ530" s="82" t="str">
        <f ca="1">IF(    MAX(OFFSET(AQ530,0,0,MATCH("-",AQ530:AQ$638,0))) = 0,"",
IFERROR(MAX(OFFSET(AQ530,0,0,MATCH("-",AQ530:AQ$638,0))),""))</f>
        <v/>
      </c>
      <c r="BA530" s="82" t="str">
        <f ca="1">IF(    MAX(OFFSET(AR530,0,0,MATCH("-",AR530:AR$638,0))) = 0,"",
IFERROR(MAX(OFFSET(AR530,0,0,MATCH("-",AR530:AR$638,0))),""))</f>
        <v/>
      </c>
      <c r="BB530" s="112">
        <f t="shared" ca="1" si="370"/>
        <v>-198</v>
      </c>
      <c r="BC530" s="111" t="str">
        <f t="shared" ca="1" si="371"/>
        <v>Radius</v>
      </c>
      <c r="BD530" s="112">
        <f t="shared" ca="1" si="372"/>
        <v>0</v>
      </c>
      <c r="BE530" s="111">
        <f t="shared" ca="1" si="373"/>
        <v>200</v>
      </c>
      <c r="BF530" s="113" t="e">
        <f t="shared" ca="1" si="374"/>
        <v>#VALUE!</v>
      </c>
      <c r="BG530" s="113" t="e">
        <f t="shared" ca="1" si="375"/>
        <v>#VALUE!</v>
      </c>
      <c r="BH530" s="112">
        <f t="shared" ca="1" si="376"/>
        <v>2000</v>
      </c>
      <c r="BI530" s="112">
        <f t="shared" ca="1" si="377"/>
        <v>200</v>
      </c>
      <c r="BJ530" s="157"/>
      <c r="BK530" s="157"/>
      <c r="BL530" s="158" t="str">
        <f>scriv!AI492</f>
        <v/>
      </c>
      <c r="BM530" s="157"/>
      <c r="BN530" s="157" t="str">
        <f t="shared" si="378"/>
        <v>node</v>
      </c>
      <c r="BO530" s="157"/>
      <c r="BP530" s="159">
        <f t="shared" ca="1" si="379"/>
        <v>0</v>
      </c>
      <c r="BQ530" s="159">
        <f t="shared" ca="1" si="380"/>
        <v>0</v>
      </c>
      <c r="BR530" s="159">
        <f t="shared" si="381"/>
        <v>1</v>
      </c>
      <c r="BS530" s="159" t="str">
        <f t="shared" si="382"/>
        <v>symbol</v>
      </c>
      <c r="BT530" s="157" t="str">
        <f ca="1">IF(scriv!V492&lt;&gt;"",scriv!V492,
IF(E530="",IFERROR(VLOOKUP(BL530,$AH$40:$BT$638,39,FALSE),$BT$36),
$BT$37))</f>
        <v>NodeSquare</v>
      </c>
      <c r="BU530" s="166">
        <f t="shared" ca="1" si="383"/>
        <v>2000</v>
      </c>
      <c r="BV530" s="166">
        <f t="shared" ca="1" si="384"/>
        <v>200</v>
      </c>
      <c r="BW530" s="166">
        <f t="shared" ca="1" si="385"/>
        <v>0</v>
      </c>
      <c r="BX530" s="166">
        <f t="shared" ca="1" si="386"/>
        <v>0</v>
      </c>
      <c r="BY530" s="180" t="str">
        <f t="shared" si="387"/>
        <v/>
      </c>
      <c r="BZ530" s="180" t="str">
        <f t="shared" si="388"/>
        <v/>
      </c>
      <c r="CA530" s="81" t="str">
        <f>IF(scriv!E492&lt;&gt;"",scriv!E492,"")</f>
        <v/>
      </c>
      <c r="CB530" s="82">
        <f t="shared" si="353"/>
        <v>0</v>
      </c>
      <c r="CC530" s="82">
        <f t="shared" si="389"/>
        <v>0</v>
      </c>
      <c r="CD530" s="82" t="str">
        <f t="shared" si="390"/>
        <v>-</v>
      </c>
      <c r="CE530" s="82" t="str">
        <f t="shared" si="391"/>
        <v>-</v>
      </c>
      <c r="CF530" s="82" t="str">
        <f t="shared" si="392"/>
        <v>-</v>
      </c>
      <c r="CG530" s="82" t="str">
        <f t="shared" si="393"/>
        <v>-</v>
      </c>
      <c r="CH530" s="82" t="str">
        <f t="shared" si="394"/>
        <v>-</v>
      </c>
      <c r="CI530" s="82" t="str">
        <f t="shared" si="395"/>
        <v>-</v>
      </c>
      <c r="CJ530" s="82" t="str">
        <f t="shared" si="396"/>
        <v>-</v>
      </c>
      <c r="CK530" s="82" t="str">
        <f t="shared" si="397"/>
        <v>-</v>
      </c>
    </row>
    <row r="531" spans="1:89" s="82" customFormat="1" ht="18" customHeight="1">
      <c r="A531" s="81" t="str">
        <f>scriv!AH493</f>
        <v/>
      </c>
      <c r="B531" s="81" t="str">
        <f>IF(scriv!D493&lt;&gt;"",scriv!D493,"")</f>
        <v/>
      </c>
      <c r="C531" s="81" t="str">
        <f>IF( scriv!AL493&lt;&gt;"", IF(D531&lt;&gt;"","connection ","")&amp;scriv!AL493,IF(D531&lt;&gt;"","connection",""))</f>
        <v/>
      </c>
      <c r="D531" s="82" t="str">
        <f>scriv!AJ493</f>
        <v/>
      </c>
      <c r="E531" s="82" t="str">
        <f>scriv!AK493</f>
        <v/>
      </c>
      <c r="F531" s="156">
        <f>ROW()</f>
        <v>531</v>
      </c>
      <c r="I531" s="81" t="str">
        <f>IF(scriv!AA493&lt;&gt;"",scriv!AA493,J531)</f>
        <v/>
      </c>
      <c r="J531" s="81" t="str">
        <f>IF(scriv!AB493&lt;&gt;"",scriv!AB493,"")</f>
        <v/>
      </c>
      <c r="K531" s="82" t="str">
        <f t="shared" si="354"/>
        <v>none</v>
      </c>
      <c r="L531" s="82" t="str">
        <f t="shared" si="355"/>
        <v>+++&amp;speakTT=</v>
      </c>
      <c r="M531" s="82" t="str">
        <f t="shared" si="352"/>
        <v>OpenClose</v>
      </c>
      <c r="N531" s="82" t="str">
        <f t="shared" si="356"/>
        <v/>
      </c>
      <c r="O531" s="119" t="str">
        <f t="shared" si="357"/>
        <v/>
      </c>
      <c r="P531" s="81" t="str">
        <f>IF(scriv!I493&lt;&gt;"",scriv!I493,"")</f>
        <v/>
      </c>
      <c r="Q531" s="81" t="str">
        <f>IF(scriv!J493&lt;&gt;"",scriv!J493,"")</f>
        <v/>
      </c>
      <c r="R531" s="81">
        <f>IF(scriv!K493&lt;&gt;"",scriv!K493,
IF(I531&lt;&gt;"",1,$R$36))</f>
        <v>0</v>
      </c>
      <c r="S531" s="81" t="str">
        <f>IF(scriv!L493&lt;&gt;"",scriv!L493,
IF(scriv!AB493&lt;&gt;"",$S$36,"none"))</f>
        <v>none</v>
      </c>
      <c r="T531" s="81" t="str">
        <f>IF(scriv!Q493&lt;&gt;"",scriv!Q493,"")</f>
        <v/>
      </c>
      <c r="U531" s="81" t="str">
        <f>IF(scriv!R493&lt;&gt;"",scriv!R493,"")</f>
        <v/>
      </c>
      <c r="V531" s="81" t="str">
        <f>IF(scriv!S493&lt;&gt;"",scriv!S493,"")</f>
        <v/>
      </c>
      <c r="W531" s="81" t="str">
        <f>IF(scriv!T493&lt;&gt;"",scriv!T493,"")</f>
        <v/>
      </c>
      <c r="X531" s="81" t="str">
        <f>IF($E531="",
( IF(scriv!AD493&lt;&gt;"", LEFT( scriv!AD493, FIND(",",scriv!AD493)-1) &amp; "=" &amp; $AH531 &amp; RIGHT( scriv!AD493, LEN(scriv!AD493) + 1 - FIND(",",scriv!AD493)),
  IF($X$36&lt;&gt;"",LEFT( X$36, FIND(",",X$36)-1) &amp; "=" &amp; $AH531 &amp; RIGHT( X$36, LEN(X$36) + 1 - FIND(",",X$36)),""))),
IF(scriv!M493&lt;&gt;"", LEFT( scriv!M493, FIND(",",scriv!M493)-1) &amp; "=" &amp; $AH531 &amp; RIGHT( scriv!M493, LEN(scriv!M493) + 1 - FIND(",",scriv!M493)),
LEFT( X$37, FIND(",",X$37)-1) &amp; "=" &amp; $AH531 &amp; RIGHT( X$37, LEN(X$37) + 1 - FIND(",",X$37))))</f>
        <v>fadeOn=,0.6</v>
      </c>
      <c r="Y531" s="81" t="str">
        <f>IF($E531="",
( IF(scriv!AE493&lt;&gt;"", LEFT( scriv!AE493, FIND(",",scriv!AE493)-1) &amp; "=" &amp; $AH531 &amp; RIGHT( scriv!AE493, LEN(scriv!AE493) + 1 - FIND(",",scriv!AE493)),
  IF($Y$36&lt;&gt;"",LEFT( Y$36, FIND(",",Y$36)-1) &amp; "=" &amp; $AH531 &amp; RIGHT( Y$36, LEN(Y$36) + 1 - FIND(",",Y$36)),""))),
IF(scriv!N493&lt;&gt;"", LEFT( scriv!N493, FIND(",",scriv!N493)-1) &amp; "=" &amp; $AH531 &amp; RIGHT( scriv!N493, LEN(scriv!N493) + 1 - FIND(",",scriv!N493)),
LEFT( Y$37, FIND(",",Y$37)-1) &amp; "=" &amp; $AH531 &amp; RIGHT( Y$37, LEN(Y$37) + 1 - FIND(",",Y$37))))</f>
        <v>fadeOff=,0.6</v>
      </c>
      <c r="Z531" s="81" t="str">
        <f>IF($E531="",
( IF(scriv!AF493&lt;&gt;"", LEFT( scriv!AF493, FIND(",",scriv!AF493)-1) &amp; "=" &amp; $AH531 &amp; RIGHT( scriv!AF493, LEN(scriv!AF493) + 1 - FIND(",",scriv!AF493)),
  IF($Z$36&lt;&gt;"",LEFT( Z$36, FIND(",",Z$36)-1) &amp; "=" &amp; $AH531 &amp; RIGHT( Z$36, LEN(Z$36) + 1 - FIND(",",Z$36)),""))),
IF(scriv!O493&lt;&gt;"", LEFT( scriv!O493, FIND(",",scriv!O493)-1) &amp; "=" &amp; $AH531 &amp; RIGHT( scriv!O493, LEN(scriv!O493) + 1 - FIND(",",scriv!O493)),
LEFT( Z$37, FIND(",",Z$37)-1) &amp; "=" &amp; $AH531 &amp; RIGHT( Z$37, LEN(Z$37) + 1 - FIND(",",Z$37))))</f>
        <v>drawOpen=,1.2</v>
      </c>
      <c r="AA531" s="81" t="str">
        <f>IF($E531="",
( IF(scriv!AG493&lt;&gt;"", LEFT( scriv!AG493, FIND(",",scriv!AG493)-1) &amp; "=" &amp; $AH531 &amp; RIGHT( scriv!AG493, LEN(scriv!AG493) + 1 - FIND(",",scriv!AG493)),
  IF($AA$36&lt;&gt;"",LEFT( AA$36, FIND(",",AA$36)-1) &amp; "=" &amp; $AH531 &amp; RIGHT( AA$36, LEN(AA$36) + 1 - FIND(",",AA$36)),""))),
IF(scriv!P493&lt;&gt;"", LEFT( scriv!P493, FIND(",",scriv!P493)-1) &amp; "=" &amp; $AH531 &amp; RIGHT( scriv!P493, LEN(scriv!P493) + 1 - FIND(",",scriv!P493)),
LEFT( AA$37, FIND(",",AA$37)-1) &amp; "=" &amp; $AH531 &amp; RIGHT( AA$37, LEN(AA$37) + 1 - FIND(",",AA$37))))</f>
        <v>drawClose=,1.2</v>
      </c>
      <c r="AB531" s="167" t="str">
        <f t="shared" si="351"/>
        <v>noTitle</v>
      </c>
      <c r="AC531" s="167"/>
      <c r="AD531" s="45"/>
      <c r="AE531" s="168"/>
      <c r="AF531" s="169">
        <f>IF(D531="",scriv!B493,"")</f>
        <v>0</v>
      </c>
      <c r="AG531" s="170" t="str">
        <f t="shared" si="358"/>
        <v/>
      </c>
      <c r="AH531" s="169" t="str">
        <f t="shared" si="359"/>
        <v/>
      </c>
      <c r="AI531" s="169" t="str">
        <f t="shared" si="360"/>
        <v/>
      </c>
      <c r="AJ531" s="86">
        <f>ROUNDDOWN( (LEN(scriv!B493)+1) / 2, 0 )</f>
        <v>0</v>
      </c>
      <c r="AK531" s="82">
        <f t="shared" si="361"/>
        <v>0</v>
      </c>
      <c r="AL531" s="82" t="str">
        <f t="shared" si="362"/>
        <v>-</v>
      </c>
      <c r="AM531" s="82" t="str">
        <f t="shared" si="363"/>
        <v>-</v>
      </c>
      <c r="AN531" s="82" t="str">
        <f t="shared" si="364"/>
        <v>-</v>
      </c>
      <c r="AO531" s="82" t="str">
        <f t="shared" si="365"/>
        <v>-</v>
      </c>
      <c r="AP531" s="82" t="str">
        <f t="shared" si="366"/>
        <v>-</v>
      </c>
      <c r="AQ531" s="82" t="str">
        <f t="shared" si="367"/>
        <v>-</v>
      </c>
      <c r="AR531" s="82" t="str">
        <f t="shared" si="368"/>
        <v>-</v>
      </c>
      <c r="AT531" s="82">
        <f t="shared" si="369"/>
        <v>10</v>
      </c>
      <c r="AU531" s="82" t="str">
        <f ca="1">IF(    MAX(OFFSET(AL531,0,0,MATCH("-",AL531:AL$638,0))) = 0,"",
IFERROR(MAX(OFFSET(AL531,0,0,MATCH("-",AL531:AL$638,0))),""))</f>
        <v/>
      </c>
      <c r="AV531" s="82" t="str">
        <f ca="1">IF(    MAX(OFFSET(AM531,0,0,MATCH("-",AM531:AM$638,0))) = 0,"",
IFERROR(MAX(OFFSET(AM531,0,0,MATCH("-",AM531:AM$638,0))),""))</f>
        <v/>
      </c>
      <c r="AW531" s="82" t="str">
        <f ca="1">IF(    MAX(OFFSET(AN531,0,0,MATCH("-",AN531:AN$638,0))) = 0,"",
IFERROR(MAX(OFFSET(AN531,0,0,MATCH("-",AN531:AN$638,0))),""))</f>
        <v/>
      </c>
      <c r="AX531" s="82" t="str">
        <f ca="1">IF(    MAX(OFFSET(AO531,0,0,MATCH("-",AO531:AO$638,0))) = 0,"",
IFERROR(MAX(OFFSET(AO531,0,0,MATCH("-",AO531:AO$638,0))),""))</f>
        <v/>
      </c>
      <c r="AY531" s="82" t="str">
        <f ca="1">IF(    MAX(OFFSET(AP531,0,0,MATCH("-",AP531:AP$638,0))) = 0,"",
IFERROR(MAX(OFFSET(AP531,0,0,MATCH("-",AP531:AP$638,0))),""))</f>
        <v/>
      </c>
      <c r="AZ531" s="82" t="str">
        <f ca="1">IF(    MAX(OFFSET(AQ531,0,0,MATCH("-",AQ531:AQ$638,0))) = 0,"",
IFERROR(MAX(OFFSET(AQ531,0,0,MATCH("-",AQ531:AQ$638,0))),""))</f>
        <v/>
      </c>
      <c r="BA531" s="82" t="str">
        <f ca="1">IF(    MAX(OFFSET(AR531,0,0,MATCH("-",AR531:AR$638,0))) = 0,"",
IFERROR(MAX(OFFSET(AR531,0,0,MATCH("-",AR531:AR$638,0))),""))</f>
        <v/>
      </c>
      <c r="BB531" s="112">
        <f t="shared" ca="1" si="370"/>
        <v>-198</v>
      </c>
      <c r="BC531" s="111" t="str">
        <f t="shared" ca="1" si="371"/>
        <v>Radius</v>
      </c>
      <c r="BD531" s="112">
        <f t="shared" ca="1" si="372"/>
        <v>0</v>
      </c>
      <c r="BE531" s="111">
        <f t="shared" ca="1" si="373"/>
        <v>200</v>
      </c>
      <c r="BF531" s="113" t="e">
        <f t="shared" ca="1" si="374"/>
        <v>#VALUE!</v>
      </c>
      <c r="BG531" s="113" t="e">
        <f t="shared" ca="1" si="375"/>
        <v>#VALUE!</v>
      </c>
      <c r="BH531" s="112">
        <f t="shared" ca="1" si="376"/>
        <v>2000</v>
      </c>
      <c r="BI531" s="112">
        <f t="shared" ca="1" si="377"/>
        <v>200</v>
      </c>
      <c r="BJ531" s="157"/>
      <c r="BK531" s="157"/>
      <c r="BL531" s="158" t="str">
        <f>scriv!AI493</f>
        <v/>
      </c>
      <c r="BM531" s="157"/>
      <c r="BN531" s="157" t="str">
        <f t="shared" si="378"/>
        <v>node</v>
      </c>
      <c r="BO531" s="157"/>
      <c r="BP531" s="159">
        <f t="shared" ca="1" si="379"/>
        <v>0</v>
      </c>
      <c r="BQ531" s="159">
        <f t="shared" ca="1" si="380"/>
        <v>0</v>
      </c>
      <c r="BR531" s="159">
        <f t="shared" si="381"/>
        <v>1</v>
      </c>
      <c r="BS531" s="159" t="str">
        <f t="shared" si="382"/>
        <v>symbol</v>
      </c>
      <c r="BT531" s="157" t="str">
        <f ca="1">IF(scriv!V493&lt;&gt;"",scriv!V493,
IF(E531="",IFERROR(VLOOKUP(BL531,$AH$40:$BT$638,39,FALSE),$BT$36),
$BT$37))</f>
        <v>NodeSquare</v>
      </c>
      <c r="BU531" s="166">
        <f t="shared" ca="1" si="383"/>
        <v>2000</v>
      </c>
      <c r="BV531" s="166">
        <f t="shared" ca="1" si="384"/>
        <v>200</v>
      </c>
      <c r="BW531" s="166">
        <f t="shared" ca="1" si="385"/>
        <v>0</v>
      </c>
      <c r="BX531" s="166">
        <f t="shared" ca="1" si="386"/>
        <v>0</v>
      </c>
      <c r="BY531" s="180" t="str">
        <f t="shared" si="387"/>
        <v/>
      </c>
      <c r="BZ531" s="180" t="str">
        <f t="shared" si="388"/>
        <v/>
      </c>
      <c r="CA531" s="81" t="str">
        <f>IF(scriv!E493&lt;&gt;"",scriv!E493,"")</f>
        <v/>
      </c>
      <c r="CB531" s="82">
        <f t="shared" si="353"/>
        <v>0</v>
      </c>
      <c r="CC531" s="82">
        <f t="shared" si="389"/>
        <v>0</v>
      </c>
      <c r="CD531" s="82" t="str">
        <f t="shared" si="390"/>
        <v>-</v>
      </c>
      <c r="CE531" s="82" t="str">
        <f t="shared" si="391"/>
        <v>-</v>
      </c>
      <c r="CF531" s="82" t="str">
        <f t="shared" si="392"/>
        <v>-</v>
      </c>
      <c r="CG531" s="82" t="str">
        <f t="shared" si="393"/>
        <v>-</v>
      </c>
      <c r="CH531" s="82" t="str">
        <f t="shared" si="394"/>
        <v>-</v>
      </c>
      <c r="CI531" s="82" t="str">
        <f t="shared" si="395"/>
        <v>-</v>
      </c>
      <c r="CJ531" s="82" t="str">
        <f t="shared" si="396"/>
        <v>-</v>
      </c>
      <c r="CK531" s="82" t="str">
        <f t="shared" si="397"/>
        <v>-</v>
      </c>
    </row>
    <row r="532" spans="1:89" s="82" customFormat="1" ht="18" customHeight="1">
      <c r="A532" s="81" t="str">
        <f>scriv!AH494</f>
        <v/>
      </c>
      <c r="B532" s="81" t="str">
        <f>IF(scriv!D494&lt;&gt;"",scriv!D494,"")</f>
        <v/>
      </c>
      <c r="C532" s="81" t="str">
        <f>IF( scriv!AL494&lt;&gt;"", IF(D532&lt;&gt;"","connection ","")&amp;scriv!AL494,IF(D532&lt;&gt;"","connection",""))</f>
        <v/>
      </c>
      <c r="D532" s="82" t="str">
        <f>scriv!AJ494</f>
        <v/>
      </c>
      <c r="E532" s="82" t="str">
        <f>scriv!AK494</f>
        <v/>
      </c>
      <c r="F532" s="156">
        <f>ROW()</f>
        <v>532</v>
      </c>
      <c r="I532" s="81" t="str">
        <f>IF(scriv!AA494&lt;&gt;"",scriv!AA494,J532)</f>
        <v/>
      </c>
      <c r="J532" s="81" t="str">
        <f>IF(scriv!AB494&lt;&gt;"",scriv!AB494,"")</f>
        <v/>
      </c>
      <c r="K532" s="82" t="str">
        <f t="shared" si="354"/>
        <v>none</v>
      </c>
      <c r="L532" s="82" t="str">
        <f t="shared" si="355"/>
        <v>+++&amp;speakTT=</v>
      </c>
      <c r="M532" s="82" t="str">
        <f t="shared" si="352"/>
        <v>OpenClose</v>
      </c>
      <c r="N532" s="82" t="str">
        <f t="shared" si="356"/>
        <v/>
      </c>
      <c r="O532" s="119" t="str">
        <f t="shared" si="357"/>
        <v/>
      </c>
      <c r="P532" s="81" t="str">
        <f>IF(scriv!I494&lt;&gt;"",scriv!I494,"")</f>
        <v/>
      </c>
      <c r="Q532" s="81" t="str">
        <f>IF(scriv!J494&lt;&gt;"",scriv!J494,"")</f>
        <v/>
      </c>
      <c r="R532" s="81">
        <f>IF(scriv!K494&lt;&gt;"",scriv!K494,
IF(I532&lt;&gt;"",1,$R$36))</f>
        <v>0</v>
      </c>
      <c r="S532" s="81" t="str">
        <f>IF(scriv!L494&lt;&gt;"",scriv!L494,
IF(scriv!AB494&lt;&gt;"",$S$36,"none"))</f>
        <v>none</v>
      </c>
      <c r="T532" s="81" t="str">
        <f>IF(scriv!Q494&lt;&gt;"",scriv!Q494,"")</f>
        <v/>
      </c>
      <c r="U532" s="81" t="str">
        <f>IF(scriv!R494&lt;&gt;"",scriv!R494,"")</f>
        <v/>
      </c>
      <c r="V532" s="81" t="str">
        <f>IF(scriv!S494&lt;&gt;"",scriv!S494,"")</f>
        <v/>
      </c>
      <c r="W532" s="81" t="str">
        <f>IF(scriv!T494&lt;&gt;"",scriv!T494,"")</f>
        <v/>
      </c>
      <c r="X532" s="81" t="str">
        <f>IF($E532="",
( IF(scriv!AD494&lt;&gt;"", LEFT( scriv!AD494, FIND(",",scriv!AD494)-1) &amp; "=" &amp; $AH532 &amp; RIGHT( scriv!AD494, LEN(scriv!AD494) + 1 - FIND(",",scriv!AD494)),
  IF($X$36&lt;&gt;"",LEFT( X$36, FIND(",",X$36)-1) &amp; "=" &amp; $AH532 &amp; RIGHT( X$36, LEN(X$36) + 1 - FIND(",",X$36)),""))),
IF(scriv!M494&lt;&gt;"", LEFT( scriv!M494, FIND(",",scriv!M494)-1) &amp; "=" &amp; $AH532 &amp; RIGHT( scriv!M494, LEN(scriv!M494) + 1 - FIND(",",scriv!M494)),
LEFT( X$37, FIND(",",X$37)-1) &amp; "=" &amp; $AH532 &amp; RIGHT( X$37, LEN(X$37) + 1 - FIND(",",X$37))))</f>
        <v>fadeOn=,0.6</v>
      </c>
      <c r="Y532" s="81" t="str">
        <f>IF($E532="",
( IF(scriv!AE494&lt;&gt;"", LEFT( scriv!AE494, FIND(",",scriv!AE494)-1) &amp; "=" &amp; $AH532 &amp; RIGHT( scriv!AE494, LEN(scriv!AE494) + 1 - FIND(",",scriv!AE494)),
  IF($Y$36&lt;&gt;"",LEFT( Y$36, FIND(",",Y$36)-1) &amp; "=" &amp; $AH532 &amp; RIGHT( Y$36, LEN(Y$36) + 1 - FIND(",",Y$36)),""))),
IF(scriv!N494&lt;&gt;"", LEFT( scriv!N494, FIND(",",scriv!N494)-1) &amp; "=" &amp; $AH532 &amp; RIGHT( scriv!N494, LEN(scriv!N494) + 1 - FIND(",",scriv!N494)),
LEFT( Y$37, FIND(",",Y$37)-1) &amp; "=" &amp; $AH532 &amp; RIGHT( Y$37, LEN(Y$37) + 1 - FIND(",",Y$37))))</f>
        <v>fadeOff=,0.6</v>
      </c>
      <c r="Z532" s="81" t="str">
        <f>IF($E532="",
( IF(scriv!AF494&lt;&gt;"", LEFT( scriv!AF494, FIND(",",scriv!AF494)-1) &amp; "=" &amp; $AH532 &amp; RIGHT( scriv!AF494, LEN(scriv!AF494) + 1 - FIND(",",scriv!AF494)),
  IF($Z$36&lt;&gt;"",LEFT( Z$36, FIND(",",Z$36)-1) &amp; "=" &amp; $AH532 &amp; RIGHT( Z$36, LEN(Z$36) + 1 - FIND(",",Z$36)),""))),
IF(scriv!O494&lt;&gt;"", LEFT( scriv!O494, FIND(",",scriv!O494)-1) &amp; "=" &amp; $AH532 &amp; RIGHT( scriv!O494, LEN(scriv!O494) + 1 - FIND(",",scriv!O494)),
LEFT( Z$37, FIND(",",Z$37)-1) &amp; "=" &amp; $AH532 &amp; RIGHT( Z$37, LEN(Z$37) + 1 - FIND(",",Z$37))))</f>
        <v>drawOpen=,1.2</v>
      </c>
      <c r="AA532" s="81" t="str">
        <f>IF($E532="",
( IF(scriv!AG494&lt;&gt;"", LEFT( scriv!AG494, FIND(",",scriv!AG494)-1) &amp; "=" &amp; $AH532 &amp; RIGHT( scriv!AG494, LEN(scriv!AG494) + 1 - FIND(",",scriv!AG494)),
  IF($AA$36&lt;&gt;"",LEFT( AA$36, FIND(",",AA$36)-1) &amp; "=" &amp; $AH532 &amp; RIGHT( AA$36, LEN(AA$36) + 1 - FIND(",",AA$36)),""))),
IF(scriv!P494&lt;&gt;"", LEFT( scriv!P494, FIND(",",scriv!P494)-1) &amp; "=" &amp; $AH532 &amp; RIGHT( scriv!P494, LEN(scriv!P494) + 1 - FIND(",",scriv!P494)),
LEFT( AA$37, FIND(",",AA$37)-1) &amp; "=" &amp; $AH532 &amp; RIGHT( AA$37, LEN(AA$37) + 1 - FIND(",",AA$37))))</f>
        <v>drawClose=,1.2</v>
      </c>
      <c r="AB532" s="167" t="str">
        <f t="shared" si="351"/>
        <v>noTitle</v>
      </c>
      <c r="AC532" s="167"/>
      <c r="AD532" s="45"/>
      <c r="AE532" s="168"/>
      <c r="AF532" s="169">
        <f>IF(D532="",scriv!B494,"")</f>
        <v>0</v>
      </c>
      <c r="AG532" s="170" t="str">
        <f t="shared" si="358"/>
        <v/>
      </c>
      <c r="AH532" s="169" t="str">
        <f t="shared" si="359"/>
        <v/>
      </c>
      <c r="AI532" s="169" t="str">
        <f t="shared" si="360"/>
        <v/>
      </c>
      <c r="AJ532" s="86">
        <f>ROUNDDOWN( (LEN(scriv!B494)+1) / 2, 0 )</f>
        <v>0</v>
      </c>
      <c r="AK532" s="82">
        <f t="shared" si="361"/>
        <v>0</v>
      </c>
      <c r="AL532" s="82" t="str">
        <f t="shared" si="362"/>
        <v>-</v>
      </c>
      <c r="AM532" s="82" t="str">
        <f t="shared" si="363"/>
        <v>-</v>
      </c>
      <c r="AN532" s="82" t="str">
        <f t="shared" si="364"/>
        <v>-</v>
      </c>
      <c r="AO532" s="82" t="str">
        <f t="shared" si="365"/>
        <v>-</v>
      </c>
      <c r="AP532" s="82" t="str">
        <f t="shared" si="366"/>
        <v>-</v>
      </c>
      <c r="AQ532" s="82" t="str">
        <f t="shared" si="367"/>
        <v>-</v>
      </c>
      <c r="AR532" s="82" t="str">
        <f t="shared" si="368"/>
        <v>-</v>
      </c>
      <c r="AT532" s="82">
        <f t="shared" si="369"/>
        <v>10</v>
      </c>
      <c r="AU532" s="82" t="str">
        <f ca="1">IF(    MAX(OFFSET(AL532,0,0,MATCH("-",AL532:AL$638,0))) = 0,"",
IFERROR(MAX(OFFSET(AL532,0,0,MATCH("-",AL532:AL$638,0))),""))</f>
        <v/>
      </c>
      <c r="AV532" s="82" t="str">
        <f ca="1">IF(    MAX(OFFSET(AM532,0,0,MATCH("-",AM532:AM$638,0))) = 0,"",
IFERROR(MAX(OFFSET(AM532,0,0,MATCH("-",AM532:AM$638,0))),""))</f>
        <v/>
      </c>
      <c r="AW532" s="82" t="str">
        <f ca="1">IF(    MAX(OFFSET(AN532,0,0,MATCH("-",AN532:AN$638,0))) = 0,"",
IFERROR(MAX(OFFSET(AN532,0,0,MATCH("-",AN532:AN$638,0))),""))</f>
        <v/>
      </c>
      <c r="AX532" s="82" t="str">
        <f ca="1">IF(    MAX(OFFSET(AO532,0,0,MATCH("-",AO532:AO$638,0))) = 0,"",
IFERROR(MAX(OFFSET(AO532,0,0,MATCH("-",AO532:AO$638,0))),""))</f>
        <v/>
      </c>
      <c r="AY532" s="82" t="str">
        <f ca="1">IF(    MAX(OFFSET(AP532,0,0,MATCH("-",AP532:AP$638,0))) = 0,"",
IFERROR(MAX(OFFSET(AP532,0,0,MATCH("-",AP532:AP$638,0))),""))</f>
        <v/>
      </c>
      <c r="AZ532" s="82" t="str">
        <f ca="1">IF(    MAX(OFFSET(AQ532,0,0,MATCH("-",AQ532:AQ$638,0))) = 0,"",
IFERROR(MAX(OFFSET(AQ532,0,0,MATCH("-",AQ532:AQ$638,0))),""))</f>
        <v/>
      </c>
      <c r="BA532" s="82" t="str">
        <f ca="1">IF(    MAX(OFFSET(AR532,0,0,MATCH("-",AR532:AR$638,0))) = 0,"",
IFERROR(MAX(OFFSET(AR532,0,0,MATCH("-",AR532:AR$638,0))),""))</f>
        <v/>
      </c>
      <c r="BB532" s="112">
        <f t="shared" ca="1" si="370"/>
        <v>-198</v>
      </c>
      <c r="BC532" s="111" t="str">
        <f t="shared" ca="1" si="371"/>
        <v>Radius</v>
      </c>
      <c r="BD532" s="112">
        <f t="shared" ca="1" si="372"/>
        <v>0</v>
      </c>
      <c r="BE532" s="111">
        <f t="shared" ca="1" si="373"/>
        <v>200</v>
      </c>
      <c r="BF532" s="113" t="e">
        <f t="shared" ca="1" si="374"/>
        <v>#VALUE!</v>
      </c>
      <c r="BG532" s="113" t="e">
        <f t="shared" ca="1" si="375"/>
        <v>#VALUE!</v>
      </c>
      <c r="BH532" s="112">
        <f t="shared" ca="1" si="376"/>
        <v>2000</v>
      </c>
      <c r="BI532" s="112">
        <f t="shared" ca="1" si="377"/>
        <v>200</v>
      </c>
      <c r="BJ532" s="157"/>
      <c r="BK532" s="157"/>
      <c r="BL532" s="158" t="str">
        <f>scriv!AI494</f>
        <v/>
      </c>
      <c r="BM532" s="157"/>
      <c r="BN532" s="157" t="str">
        <f t="shared" si="378"/>
        <v>node</v>
      </c>
      <c r="BO532" s="157"/>
      <c r="BP532" s="159">
        <f t="shared" ca="1" si="379"/>
        <v>0</v>
      </c>
      <c r="BQ532" s="159">
        <f t="shared" ca="1" si="380"/>
        <v>0</v>
      </c>
      <c r="BR532" s="159">
        <f t="shared" si="381"/>
        <v>1</v>
      </c>
      <c r="BS532" s="159" t="str">
        <f t="shared" si="382"/>
        <v>symbol</v>
      </c>
      <c r="BT532" s="157" t="str">
        <f ca="1">IF(scriv!V494&lt;&gt;"",scriv!V494,
IF(E532="",IFERROR(VLOOKUP(BL532,$AH$40:$BT$638,39,FALSE),$BT$36),
$BT$37))</f>
        <v>NodeSquare</v>
      </c>
      <c r="BU532" s="166">
        <f t="shared" ca="1" si="383"/>
        <v>2000</v>
      </c>
      <c r="BV532" s="166">
        <f t="shared" ca="1" si="384"/>
        <v>200</v>
      </c>
      <c r="BW532" s="166">
        <f t="shared" ca="1" si="385"/>
        <v>0</v>
      </c>
      <c r="BX532" s="166">
        <f t="shared" ca="1" si="386"/>
        <v>0</v>
      </c>
      <c r="BY532" s="180" t="str">
        <f t="shared" si="387"/>
        <v/>
      </c>
      <c r="BZ532" s="180" t="str">
        <f t="shared" si="388"/>
        <v/>
      </c>
      <c r="CA532" s="81" t="str">
        <f>IF(scriv!E494&lt;&gt;"",scriv!E494,"")</f>
        <v/>
      </c>
      <c r="CB532" s="82">
        <f t="shared" si="353"/>
        <v>0</v>
      </c>
      <c r="CC532" s="82">
        <f t="shared" si="389"/>
        <v>0</v>
      </c>
      <c r="CD532" s="82" t="str">
        <f t="shared" si="390"/>
        <v>-</v>
      </c>
      <c r="CE532" s="82" t="str">
        <f t="shared" si="391"/>
        <v>-</v>
      </c>
      <c r="CF532" s="82" t="str">
        <f t="shared" si="392"/>
        <v>-</v>
      </c>
      <c r="CG532" s="82" t="str">
        <f t="shared" si="393"/>
        <v>-</v>
      </c>
      <c r="CH532" s="82" t="str">
        <f t="shared" si="394"/>
        <v>-</v>
      </c>
      <c r="CI532" s="82" t="str">
        <f t="shared" si="395"/>
        <v>-</v>
      </c>
      <c r="CJ532" s="82" t="str">
        <f t="shared" si="396"/>
        <v>-</v>
      </c>
      <c r="CK532" s="82" t="str">
        <f t="shared" si="397"/>
        <v>-</v>
      </c>
    </row>
    <row r="533" spans="1:89" s="82" customFormat="1" ht="18" customHeight="1">
      <c r="A533" s="81" t="str">
        <f>scriv!AH495</f>
        <v/>
      </c>
      <c r="B533" s="81" t="str">
        <f>IF(scriv!D495&lt;&gt;"",scriv!D495,"")</f>
        <v/>
      </c>
      <c r="C533" s="81" t="str">
        <f>IF( scriv!AL495&lt;&gt;"", IF(D533&lt;&gt;"","connection ","")&amp;scriv!AL495,IF(D533&lt;&gt;"","connection",""))</f>
        <v/>
      </c>
      <c r="D533" s="82" t="str">
        <f>scriv!AJ495</f>
        <v/>
      </c>
      <c r="E533" s="82" t="str">
        <f>scriv!AK495</f>
        <v/>
      </c>
      <c r="F533" s="156">
        <f>ROW()</f>
        <v>533</v>
      </c>
      <c r="I533" s="81" t="str">
        <f>IF(scriv!AA495&lt;&gt;"",scriv!AA495,J533)</f>
        <v/>
      </c>
      <c r="J533" s="81" t="str">
        <f>IF(scriv!AB495&lt;&gt;"",scriv!AB495,"")</f>
        <v/>
      </c>
      <c r="K533" s="82" t="str">
        <f t="shared" si="354"/>
        <v>none</v>
      </c>
      <c r="L533" s="82" t="str">
        <f t="shared" si="355"/>
        <v>+++&amp;speakTT=</v>
      </c>
      <c r="M533" s="82" t="str">
        <f t="shared" si="352"/>
        <v>OpenClose</v>
      </c>
      <c r="N533" s="82" t="str">
        <f t="shared" si="356"/>
        <v/>
      </c>
      <c r="O533" s="119" t="str">
        <f t="shared" si="357"/>
        <v/>
      </c>
      <c r="P533" s="81" t="str">
        <f>IF(scriv!I495&lt;&gt;"",scriv!I495,"")</f>
        <v/>
      </c>
      <c r="Q533" s="81" t="str">
        <f>IF(scriv!J495&lt;&gt;"",scriv!J495,"")</f>
        <v/>
      </c>
      <c r="R533" s="81">
        <f>IF(scriv!K495&lt;&gt;"",scriv!K495,
IF(I533&lt;&gt;"",1,$R$36))</f>
        <v>0</v>
      </c>
      <c r="S533" s="81" t="str">
        <f>IF(scriv!L495&lt;&gt;"",scriv!L495,
IF(scriv!AB495&lt;&gt;"",$S$36,"none"))</f>
        <v>none</v>
      </c>
      <c r="T533" s="81" t="str">
        <f>IF(scriv!Q495&lt;&gt;"",scriv!Q495,"")</f>
        <v/>
      </c>
      <c r="U533" s="81" t="str">
        <f>IF(scriv!R495&lt;&gt;"",scriv!R495,"")</f>
        <v/>
      </c>
      <c r="V533" s="81" t="str">
        <f>IF(scriv!S495&lt;&gt;"",scriv!S495,"")</f>
        <v/>
      </c>
      <c r="W533" s="81" t="str">
        <f>IF(scriv!T495&lt;&gt;"",scriv!T495,"")</f>
        <v/>
      </c>
      <c r="X533" s="81" t="str">
        <f>IF($E533="",
( IF(scriv!AD495&lt;&gt;"", LEFT( scriv!AD495, FIND(",",scriv!AD495)-1) &amp; "=" &amp; $AH533 &amp; RIGHT( scriv!AD495, LEN(scriv!AD495) + 1 - FIND(",",scriv!AD495)),
  IF($X$36&lt;&gt;"",LEFT( X$36, FIND(",",X$36)-1) &amp; "=" &amp; $AH533 &amp; RIGHT( X$36, LEN(X$36) + 1 - FIND(",",X$36)),""))),
IF(scriv!M495&lt;&gt;"", LEFT( scriv!M495, FIND(",",scriv!M495)-1) &amp; "=" &amp; $AH533 &amp; RIGHT( scriv!M495, LEN(scriv!M495) + 1 - FIND(",",scriv!M495)),
LEFT( X$37, FIND(",",X$37)-1) &amp; "=" &amp; $AH533 &amp; RIGHT( X$37, LEN(X$37) + 1 - FIND(",",X$37))))</f>
        <v>fadeOn=,0.6</v>
      </c>
      <c r="Y533" s="81" t="str">
        <f>IF($E533="",
( IF(scriv!AE495&lt;&gt;"", LEFT( scriv!AE495, FIND(",",scriv!AE495)-1) &amp; "=" &amp; $AH533 &amp; RIGHT( scriv!AE495, LEN(scriv!AE495) + 1 - FIND(",",scriv!AE495)),
  IF($Y$36&lt;&gt;"",LEFT( Y$36, FIND(",",Y$36)-1) &amp; "=" &amp; $AH533 &amp; RIGHT( Y$36, LEN(Y$36) + 1 - FIND(",",Y$36)),""))),
IF(scriv!N495&lt;&gt;"", LEFT( scriv!N495, FIND(",",scriv!N495)-1) &amp; "=" &amp; $AH533 &amp; RIGHT( scriv!N495, LEN(scriv!N495) + 1 - FIND(",",scriv!N495)),
LEFT( Y$37, FIND(",",Y$37)-1) &amp; "=" &amp; $AH533 &amp; RIGHT( Y$37, LEN(Y$37) + 1 - FIND(",",Y$37))))</f>
        <v>fadeOff=,0.6</v>
      </c>
      <c r="Z533" s="81" t="str">
        <f>IF($E533="",
( IF(scriv!AF495&lt;&gt;"", LEFT( scriv!AF495, FIND(",",scriv!AF495)-1) &amp; "=" &amp; $AH533 &amp; RIGHT( scriv!AF495, LEN(scriv!AF495) + 1 - FIND(",",scriv!AF495)),
  IF($Z$36&lt;&gt;"",LEFT( Z$36, FIND(",",Z$36)-1) &amp; "=" &amp; $AH533 &amp; RIGHT( Z$36, LEN(Z$36) + 1 - FIND(",",Z$36)),""))),
IF(scriv!O495&lt;&gt;"", LEFT( scriv!O495, FIND(",",scriv!O495)-1) &amp; "=" &amp; $AH533 &amp; RIGHT( scriv!O495, LEN(scriv!O495) + 1 - FIND(",",scriv!O495)),
LEFT( Z$37, FIND(",",Z$37)-1) &amp; "=" &amp; $AH533 &amp; RIGHT( Z$37, LEN(Z$37) + 1 - FIND(",",Z$37))))</f>
        <v>drawOpen=,1.2</v>
      </c>
      <c r="AA533" s="81" t="str">
        <f>IF($E533="",
( IF(scriv!AG495&lt;&gt;"", LEFT( scriv!AG495, FIND(",",scriv!AG495)-1) &amp; "=" &amp; $AH533 &amp; RIGHT( scriv!AG495, LEN(scriv!AG495) + 1 - FIND(",",scriv!AG495)),
  IF($AA$36&lt;&gt;"",LEFT( AA$36, FIND(",",AA$36)-1) &amp; "=" &amp; $AH533 &amp; RIGHT( AA$36, LEN(AA$36) + 1 - FIND(",",AA$36)),""))),
IF(scriv!P495&lt;&gt;"", LEFT( scriv!P495, FIND(",",scriv!P495)-1) &amp; "=" &amp; $AH533 &amp; RIGHT( scriv!P495, LEN(scriv!P495) + 1 - FIND(",",scriv!P495)),
LEFT( AA$37, FIND(",",AA$37)-1) &amp; "=" &amp; $AH533 &amp; RIGHT( AA$37, LEN(AA$37) + 1 - FIND(",",AA$37))))</f>
        <v>drawClose=,1.2</v>
      </c>
      <c r="AB533" s="167" t="str">
        <f t="shared" si="351"/>
        <v>noTitle</v>
      </c>
      <c r="AC533" s="167"/>
      <c r="AD533" s="45"/>
      <c r="AE533" s="168"/>
      <c r="AF533" s="169">
        <f>IF(D533="",scriv!B495,"")</f>
        <v>0</v>
      </c>
      <c r="AG533" s="170" t="str">
        <f t="shared" si="358"/>
        <v/>
      </c>
      <c r="AH533" s="169" t="str">
        <f t="shared" si="359"/>
        <v/>
      </c>
      <c r="AI533" s="169" t="str">
        <f t="shared" si="360"/>
        <v/>
      </c>
      <c r="AJ533" s="86">
        <f>ROUNDDOWN( (LEN(scriv!B495)+1) / 2, 0 )</f>
        <v>0</v>
      </c>
      <c r="AK533" s="82">
        <f t="shared" si="361"/>
        <v>0</v>
      </c>
      <c r="AL533" s="82" t="str">
        <f t="shared" si="362"/>
        <v>-</v>
      </c>
      <c r="AM533" s="82" t="str">
        <f t="shared" si="363"/>
        <v>-</v>
      </c>
      <c r="AN533" s="82" t="str">
        <f t="shared" si="364"/>
        <v>-</v>
      </c>
      <c r="AO533" s="82" t="str">
        <f t="shared" si="365"/>
        <v>-</v>
      </c>
      <c r="AP533" s="82" t="str">
        <f t="shared" si="366"/>
        <v>-</v>
      </c>
      <c r="AQ533" s="82" t="str">
        <f t="shared" si="367"/>
        <v>-</v>
      </c>
      <c r="AR533" s="82" t="str">
        <f t="shared" si="368"/>
        <v>-</v>
      </c>
      <c r="AT533" s="82">
        <f t="shared" si="369"/>
        <v>10</v>
      </c>
      <c r="AU533" s="82" t="str">
        <f ca="1">IF(    MAX(OFFSET(AL533,0,0,MATCH("-",AL533:AL$638,0))) = 0,"",
IFERROR(MAX(OFFSET(AL533,0,0,MATCH("-",AL533:AL$638,0))),""))</f>
        <v/>
      </c>
      <c r="AV533" s="82" t="str">
        <f ca="1">IF(    MAX(OFFSET(AM533,0,0,MATCH("-",AM533:AM$638,0))) = 0,"",
IFERROR(MAX(OFFSET(AM533,0,0,MATCH("-",AM533:AM$638,0))),""))</f>
        <v/>
      </c>
      <c r="AW533" s="82" t="str">
        <f ca="1">IF(    MAX(OFFSET(AN533,0,0,MATCH("-",AN533:AN$638,0))) = 0,"",
IFERROR(MAX(OFFSET(AN533,0,0,MATCH("-",AN533:AN$638,0))),""))</f>
        <v/>
      </c>
      <c r="AX533" s="82" t="str">
        <f ca="1">IF(    MAX(OFFSET(AO533,0,0,MATCH("-",AO533:AO$638,0))) = 0,"",
IFERROR(MAX(OFFSET(AO533,0,0,MATCH("-",AO533:AO$638,0))),""))</f>
        <v/>
      </c>
      <c r="AY533" s="82" t="str">
        <f ca="1">IF(    MAX(OFFSET(AP533,0,0,MATCH("-",AP533:AP$638,0))) = 0,"",
IFERROR(MAX(OFFSET(AP533,0,0,MATCH("-",AP533:AP$638,0))),""))</f>
        <v/>
      </c>
      <c r="AZ533" s="82" t="str">
        <f ca="1">IF(    MAX(OFFSET(AQ533,0,0,MATCH("-",AQ533:AQ$638,0))) = 0,"",
IFERROR(MAX(OFFSET(AQ533,0,0,MATCH("-",AQ533:AQ$638,0))),""))</f>
        <v/>
      </c>
      <c r="BA533" s="82" t="str">
        <f ca="1">IF(    MAX(OFFSET(AR533,0,0,MATCH("-",AR533:AR$638,0))) = 0,"",
IFERROR(MAX(OFFSET(AR533,0,0,MATCH("-",AR533:AR$638,0))),""))</f>
        <v/>
      </c>
      <c r="BB533" s="112">
        <f t="shared" ca="1" si="370"/>
        <v>-198</v>
      </c>
      <c r="BC533" s="111" t="str">
        <f t="shared" ca="1" si="371"/>
        <v>Radius</v>
      </c>
      <c r="BD533" s="112">
        <f t="shared" ca="1" si="372"/>
        <v>0</v>
      </c>
      <c r="BE533" s="111">
        <f t="shared" ca="1" si="373"/>
        <v>200</v>
      </c>
      <c r="BF533" s="113" t="e">
        <f t="shared" ca="1" si="374"/>
        <v>#VALUE!</v>
      </c>
      <c r="BG533" s="113" t="e">
        <f t="shared" ca="1" si="375"/>
        <v>#VALUE!</v>
      </c>
      <c r="BH533" s="112">
        <f t="shared" ca="1" si="376"/>
        <v>2000</v>
      </c>
      <c r="BI533" s="112">
        <f t="shared" ca="1" si="377"/>
        <v>200</v>
      </c>
      <c r="BJ533" s="157"/>
      <c r="BK533" s="157"/>
      <c r="BL533" s="158" t="str">
        <f>scriv!AI495</f>
        <v/>
      </c>
      <c r="BM533" s="157"/>
      <c r="BN533" s="157" t="str">
        <f t="shared" si="378"/>
        <v>node</v>
      </c>
      <c r="BO533" s="157"/>
      <c r="BP533" s="159">
        <f t="shared" ca="1" si="379"/>
        <v>0</v>
      </c>
      <c r="BQ533" s="159">
        <f t="shared" ca="1" si="380"/>
        <v>0</v>
      </c>
      <c r="BR533" s="159">
        <f t="shared" si="381"/>
        <v>1</v>
      </c>
      <c r="BS533" s="159" t="str">
        <f t="shared" si="382"/>
        <v>symbol</v>
      </c>
      <c r="BT533" s="157" t="str">
        <f ca="1">IF(scriv!V495&lt;&gt;"",scriv!V495,
IF(E533="",IFERROR(VLOOKUP(BL533,$AH$40:$BT$638,39,FALSE),$BT$36),
$BT$37))</f>
        <v>NodeSquare</v>
      </c>
      <c r="BU533" s="166">
        <f t="shared" ca="1" si="383"/>
        <v>2000</v>
      </c>
      <c r="BV533" s="166">
        <f t="shared" ca="1" si="384"/>
        <v>200</v>
      </c>
      <c r="BW533" s="166">
        <f t="shared" ca="1" si="385"/>
        <v>0</v>
      </c>
      <c r="BX533" s="166">
        <f t="shared" ca="1" si="386"/>
        <v>0</v>
      </c>
      <c r="BY533" s="180" t="str">
        <f t="shared" si="387"/>
        <v/>
      </c>
      <c r="BZ533" s="180" t="str">
        <f t="shared" si="388"/>
        <v/>
      </c>
      <c r="CA533" s="81" t="str">
        <f>IF(scriv!E495&lt;&gt;"",scriv!E495,"")</f>
        <v/>
      </c>
      <c r="CB533" s="82">
        <f t="shared" si="353"/>
        <v>0</v>
      </c>
      <c r="CC533" s="82">
        <f t="shared" si="389"/>
        <v>0</v>
      </c>
      <c r="CD533" s="82" t="str">
        <f t="shared" si="390"/>
        <v>-</v>
      </c>
      <c r="CE533" s="82" t="str">
        <f t="shared" si="391"/>
        <v>-</v>
      </c>
      <c r="CF533" s="82" t="str">
        <f t="shared" si="392"/>
        <v>-</v>
      </c>
      <c r="CG533" s="82" t="str">
        <f t="shared" si="393"/>
        <v>-</v>
      </c>
      <c r="CH533" s="82" t="str">
        <f t="shared" si="394"/>
        <v>-</v>
      </c>
      <c r="CI533" s="82" t="str">
        <f t="shared" si="395"/>
        <v>-</v>
      </c>
      <c r="CJ533" s="82" t="str">
        <f t="shared" si="396"/>
        <v>-</v>
      </c>
      <c r="CK533" s="82" t="str">
        <f t="shared" si="397"/>
        <v>-</v>
      </c>
    </row>
    <row r="534" spans="1:89" s="82" customFormat="1" ht="18" customHeight="1">
      <c r="A534" s="81" t="str">
        <f>scriv!AH496</f>
        <v/>
      </c>
      <c r="B534" s="81" t="str">
        <f>IF(scriv!D496&lt;&gt;"",scriv!D496,"")</f>
        <v/>
      </c>
      <c r="C534" s="81" t="str">
        <f>IF( scriv!AL496&lt;&gt;"", IF(D534&lt;&gt;"","connection ","")&amp;scriv!AL496,IF(D534&lt;&gt;"","connection",""))</f>
        <v/>
      </c>
      <c r="D534" s="82" t="str">
        <f>scriv!AJ496</f>
        <v/>
      </c>
      <c r="E534" s="82" t="str">
        <f>scriv!AK496</f>
        <v/>
      </c>
      <c r="F534" s="156">
        <f>ROW()</f>
        <v>534</v>
      </c>
      <c r="I534" s="81" t="str">
        <f>IF(scriv!AA496&lt;&gt;"",scriv!AA496,J534)</f>
        <v/>
      </c>
      <c r="J534" s="81" t="str">
        <f>IF(scriv!AB496&lt;&gt;"",scriv!AB496,"")</f>
        <v/>
      </c>
      <c r="K534" s="82" t="str">
        <f t="shared" si="354"/>
        <v>none</v>
      </c>
      <c r="L534" s="82" t="str">
        <f t="shared" si="355"/>
        <v>+++&amp;speakTT=</v>
      </c>
      <c r="M534" s="82" t="str">
        <f t="shared" si="352"/>
        <v>OpenClose</v>
      </c>
      <c r="N534" s="82" t="str">
        <f t="shared" si="356"/>
        <v/>
      </c>
      <c r="O534" s="119" t="str">
        <f t="shared" si="357"/>
        <v/>
      </c>
      <c r="P534" s="81" t="str">
        <f>IF(scriv!I496&lt;&gt;"",scriv!I496,"")</f>
        <v/>
      </c>
      <c r="Q534" s="81" t="str">
        <f>IF(scriv!J496&lt;&gt;"",scriv!J496,"")</f>
        <v/>
      </c>
      <c r="R534" s="81">
        <f>IF(scriv!K496&lt;&gt;"",scriv!K496,
IF(I534&lt;&gt;"",1,$R$36))</f>
        <v>0</v>
      </c>
      <c r="S534" s="81" t="str">
        <f>IF(scriv!L496&lt;&gt;"",scriv!L496,
IF(scriv!AB496&lt;&gt;"",$S$36,"none"))</f>
        <v>none</v>
      </c>
      <c r="T534" s="81" t="str">
        <f>IF(scriv!Q496&lt;&gt;"",scriv!Q496,"")</f>
        <v/>
      </c>
      <c r="U534" s="81" t="str">
        <f>IF(scriv!R496&lt;&gt;"",scriv!R496,"")</f>
        <v/>
      </c>
      <c r="V534" s="81" t="str">
        <f>IF(scriv!S496&lt;&gt;"",scriv!S496,"")</f>
        <v/>
      </c>
      <c r="W534" s="81" t="str">
        <f>IF(scriv!T496&lt;&gt;"",scriv!T496,"")</f>
        <v/>
      </c>
      <c r="X534" s="81" t="str">
        <f>IF($E534="",
( IF(scriv!AD496&lt;&gt;"", LEFT( scriv!AD496, FIND(",",scriv!AD496)-1) &amp; "=" &amp; $AH534 &amp; RIGHT( scriv!AD496, LEN(scriv!AD496) + 1 - FIND(",",scriv!AD496)),
  IF($X$36&lt;&gt;"",LEFT( X$36, FIND(",",X$36)-1) &amp; "=" &amp; $AH534 &amp; RIGHT( X$36, LEN(X$36) + 1 - FIND(",",X$36)),""))),
IF(scriv!M496&lt;&gt;"", LEFT( scriv!M496, FIND(",",scriv!M496)-1) &amp; "=" &amp; $AH534 &amp; RIGHT( scriv!M496, LEN(scriv!M496) + 1 - FIND(",",scriv!M496)),
LEFT( X$37, FIND(",",X$37)-1) &amp; "=" &amp; $AH534 &amp; RIGHT( X$37, LEN(X$37) + 1 - FIND(",",X$37))))</f>
        <v>fadeOn=,0.6</v>
      </c>
      <c r="Y534" s="81" t="str">
        <f>IF($E534="",
( IF(scriv!AE496&lt;&gt;"", LEFT( scriv!AE496, FIND(",",scriv!AE496)-1) &amp; "=" &amp; $AH534 &amp; RIGHT( scriv!AE496, LEN(scriv!AE496) + 1 - FIND(",",scriv!AE496)),
  IF($Y$36&lt;&gt;"",LEFT( Y$36, FIND(",",Y$36)-1) &amp; "=" &amp; $AH534 &amp; RIGHT( Y$36, LEN(Y$36) + 1 - FIND(",",Y$36)),""))),
IF(scriv!N496&lt;&gt;"", LEFT( scriv!N496, FIND(",",scriv!N496)-1) &amp; "=" &amp; $AH534 &amp; RIGHT( scriv!N496, LEN(scriv!N496) + 1 - FIND(",",scriv!N496)),
LEFT( Y$37, FIND(",",Y$37)-1) &amp; "=" &amp; $AH534 &amp; RIGHT( Y$37, LEN(Y$37) + 1 - FIND(",",Y$37))))</f>
        <v>fadeOff=,0.6</v>
      </c>
      <c r="Z534" s="81" t="str">
        <f>IF($E534="",
( IF(scriv!AF496&lt;&gt;"", LEFT( scriv!AF496, FIND(",",scriv!AF496)-1) &amp; "=" &amp; $AH534 &amp; RIGHT( scriv!AF496, LEN(scriv!AF496) + 1 - FIND(",",scriv!AF496)),
  IF($Z$36&lt;&gt;"",LEFT( Z$36, FIND(",",Z$36)-1) &amp; "=" &amp; $AH534 &amp; RIGHT( Z$36, LEN(Z$36) + 1 - FIND(",",Z$36)),""))),
IF(scriv!O496&lt;&gt;"", LEFT( scriv!O496, FIND(",",scriv!O496)-1) &amp; "=" &amp; $AH534 &amp; RIGHT( scriv!O496, LEN(scriv!O496) + 1 - FIND(",",scriv!O496)),
LEFT( Z$37, FIND(",",Z$37)-1) &amp; "=" &amp; $AH534 &amp; RIGHT( Z$37, LEN(Z$37) + 1 - FIND(",",Z$37))))</f>
        <v>drawOpen=,1.2</v>
      </c>
      <c r="AA534" s="81" t="str">
        <f>IF($E534="",
( IF(scriv!AG496&lt;&gt;"", LEFT( scriv!AG496, FIND(",",scriv!AG496)-1) &amp; "=" &amp; $AH534 &amp; RIGHT( scriv!AG496, LEN(scriv!AG496) + 1 - FIND(",",scriv!AG496)),
  IF($AA$36&lt;&gt;"",LEFT( AA$36, FIND(",",AA$36)-1) &amp; "=" &amp; $AH534 &amp; RIGHT( AA$36, LEN(AA$36) + 1 - FIND(",",AA$36)),""))),
IF(scriv!P496&lt;&gt;"", LEFT( scriv!P496, FIND(",",scriv!P496)-1) &amp; "=" &amp; $AH534 &amp; RIGHT( scriv!P496, LEN(scriv!P496) + 1 - FIND(",",scriv!P496)),
LEFT( AA$37, FIND(",",AA$37)-1) &amp; "=" &amp; $AH534 &amp; RIGHT( AA$37, LEN(AA$37) + 1 - FIND(",",AA$37))))</f>
        <v>drawClose=,1.2</v>
      </c>
      <c r="AB534" s="167" t="str">
        <f t="shared" si="351"/>
        <v>noTitle</v>
      </c>
      <c r="AC534" s="167"/>
      <c r="AD534" s="45"/>
      <c r="AE534" s="168"/>
      <c r="AF534" s="169">
        <f>IF(D534="",scriv!B496,"")</f>
        <v>0</v>
      </c>
      <c r="AG534" s="170" t="str">
        <f t="shared" si="358"/>
        <v/>
      </c>
      <c r="AH534" s="169" t="str">
        <f t="shared" si="359"/>
        <v/>
      </c>
      <c r="AI534" s="169" t="str">
        <f t="shared" si="360"/>
        <v/>
      </c>
      <c r="AJ534" s="86">
        <f>ROUNDDOWN( (LEN(scriv!B496)+1) / 2, 0 )</f>
        <v>0</v>
      </c>
      <c r="AK534" s="82">
        <f t="shared" si="361"/>
        <v>0</v>
      </c>
      <c r="AL534" s="82" t="str">
        <f t="shared" si="362"/>
        <v>-</v>
      </c>
      <c r="AM534" s="82" t="str">
        <f t="shared" si="363"/>
        <v>-</v>
      </c>
      <c r="AN534" s="82" t="str">
        <f t="shared" si="364"/>
        <v>-</v>
      </c>
      <c r="AO534" s="82" t="str">
        <f t="shared" si="365"/>
        <v>-</v>
      </c>
      <c r="AP534" s="82" t="str">
        <f t="shared" si="366"/>
        <v>-</v>
      </c>
      <c r="AQ534" s="82" t="str">
        <f t="shared" si="367"/>
        <v>-</v>
      </c>
      <c r="AR534" s="82" t="str">
        <f t="shared" si="368"/>
        <v>-</v>
      </c>
      <c r="AT534" s="82">
        <f t="shared" si="369"/>
        <v>10</v>
      </c>
      <c r="AU534" s="82" t="str">
        <f ca="1">IF(    MAX(OFFSET(AL534,0,0,MATCH("-",AL534:AL$638,0))) = 0,"",
IFERROR(MAX(OFFSET(AL534,0,0,MATCH("-",AL534:AL$638,0))),""))</f>
        <v/>
      </c>
      <c r="AV534" s="82" t="str">
        <f ca="1">IF(    MAX(OFFSET(AM534,0,0,MATCH("-",AM534:AM$638,0))) = 0,"",
IFERROR(MAX(OFFSET(AM534,0,0,MATCH("-",AM534:AM$638,0))),""))</f>
        <v/>
      </c>
      <c r="AW534" s="82" t="str">
        <f ca="1">IF(    MAX(OFFSET(AN534,0,0,MATCH("-",AN534:AN$638,0))) = 0,"",
IFERROR(MAX(OFFSET(AN534,0,0,MATCH("-",AN534:AN$638,0))),""))</f>
        <v/>
      </c>
      <c r="AX534" s="82" t="str">
        <f ca="1">IF(    MAX(OFFSET(AO534,0,0,MATCH("-",AO534:AO$638,0))) = 0,"",
IFERROR(MAX(OFFSET(AO534,0,0,MATCH("-",AO534:AO$638,0))),""))</f>
        <v/>
      </c>
      <c r="AY534" s="82" t="str">
        <f ca="1">IF(    MAX(OFFSET(AP534,0,0,MATCH("-",AP534:AP$638,0))) = 0,"",
IFERROR(MAX(OFFSET(AP534,0,0,MATCH("-",AP534:AP$638,0))),""))</f>
        <v/>
      </c>
      <c r="AZ534" s="82" t="str">
        <f ca="1">IF(    MAX(OFFSET(AQ534,0,0,MATCH("-",AQ534:AQ$638,0))) = 0,"",
IFERROR(MAX(OFFSET(AQ534,0,0,MATCH("-",AQ534:AQ$638,0))),""))</f>
        <v/>
      </c>
      <c r="BA534" s="82" t="str">
        <f ca="1">IF(    MAX(OFFSET(AR534,0,0,MATCH("-",AR534:AR$638,0))) = 0,"",
IFERROR(MAX(OFFSET(AR534,0,0,MATCH("-",AR534:AR$638,0))),""))</f>
        <v/>
      </c>
      <c r="BB534" s="112">
        <f t="shared" ca="1" si="370"/>
        <v>-198</v>
      </c>
      <c r="BC534" s="111" t="str">
        <f t="shared" ca="1" si="371"/>
        <v>Radius</v>
      </c>
      <c r="BD534" s="112">
        <f t="shared" ca="1" si="372"/>
        <v>0</v>
      </c>
      <c r="BE534" s="111">
        <f t="shared" ca="1" si="373"/>
        <v>200</v>
      </c>
      <c r="BF534" s="113" t="e">
        <f t="shared" ca="1" si="374"/>
        <v>#VALUE!</v>
      </c>
      <c r="BG534" s="113" t="e">
        <f t="shared" ca="1" si="375"/>
        <v>#VALUE!</v>
      </c>
      <c r="BH534" s="112">
        <f t="shared" ca="1" si="376"/>
        <v>2000</v>
      </c>
      <c r="BI534" s="112">
        <f t="shared" ca="1" si="377"/>
        <v>200</v>
      </c>
      <c r="BJ534" s="157"/>
      <c r="BK534" s="157"/>
      <c r="BL534" s="158" t="str">
        <f>scriv!AI496</f>
        <v/>
      </c>
      <c r="BM534" s="157"/>
      <c r="BN534" s="157" t="str">
        <f t="shared" si="378"/>
        <v>node</v>
      </c>
      <c r="BO534" s="157"/>
      <c r="BP534" s="159">
        <f t="shared" ca="1" si="379"/>
        <v>0</v>
      </c>
      <c r="BQ534" s="159">
        <f t="shared" ca="1" si="380"/>
        <v>0</v>
      </c>
      <c r="BR534" s="159">
        <f t="shared" si="381"/>
        <v>1</v>
      </c>
      <c r="BS534" s="159" t="str">
        <f t="shared" si="382"/>
        <v>symbol</v>
      </c>
      <c r="BT534" s="157" t="str">
        <f ca="1">IF(scriv!V496&lt;&gt;"",scriv!V496,
IF(E534="",IFERROR(VLOOKUP(BL534,$AH$40:$BT$638,39,FALSE),$BT$36),
$BT$37))</f>
        <v>NodeSquare</v>
      </c>
      <c r="BU534" s="166">
        <f t="shared" ca="1" si="383"/>
        <v>2000</v>
      </c>
      <c r="BV534" s="166">
        <f t="shared" ca="1" si="384"/>
        <v>200</v>
      </c>
      <c r="BW534" s="166">
        <f t="shared" ca="1" si="385"/>
        <v>0</v>
      </c>
      <c r="BX534" s="166">
        <f t="shared" ca="1" si="386"/>
        <v>0</v>
      </c>
      <c r="BY534" s="180" t="str">
        <f t="shared" si="387"/>
        <v/>
      </c>
      <c r="BZ534" s="180" t="str">
        <f t="shared" si="388"/>
        <v/>
      </c>
      <c r="CA534" s="81" t="str">
        <f>IF(scriv!E496&lt;&gt;"",scriv!E496,"")</f>
        <v/>
      </c>
      <c r="CB534" s="82">
        <f t="shared" si="353"/>
        <v>0</v>
      </c>
      <c r="CC534" s="82">
        <f t="shared" si="389"/>
        <v>0</v>
      </c>
      <c r="CD534" s="82" t="str">
        <f t="shared" si="390"/>
        <v>-</v>
      </c>
      <c r="CE534" s="82" t="str">
        <f t="shared" si="391"/>
        <v>-</v>
      </c>
      <c r="CF534" s="82" t="str">
        <f t="shared" si="392"/>
        <v>-</v>
      </c>
      <c r="CG534" s="82" t="str">
        <f t="shared" si="393"/>
        <v>-</v>
      </c>
      <c r="CH534" s="82" t="str">
        <f t="shared" si="394"/>
        <v>-</v>
      </c>
      <c r="CI534" s="82" t="str">
        <f t="shared" si="395"/>
        <v>-</v>
      </c>
      <c r="CJ534" s="82" t="str">
        <f t="shared" si="396"/>
        <v>-</v>
      </c>
      <c r="CK534" s="82" t="str">
        <f t="shared" si="397"/>
        <v>-</v>
      </c>
    </row>
    <row r="535" spans="1:89" s="82" customFormat="1" ht="18" customHeight="1">
      <c r="A535" s="81" t="str">
        <f>scriv!AH497</f>
        <v/>
      </c>
      <c r="B535" s="81" t="str">
        <f>IF(scriv!D497&lt;&gt;"",scriv!D497,"")</f>
        <v/>
      </c>
      <c r="C535" s="81" t="str">
        <f>IF( scriv!AL497&lt;&gt;"", IF(D535&lt;&gt;"","connection ","")&amp;scriv!AL497,IF(D535&lt;&gt;"","connection",""))</f>
        <v/>
      </c>
      <c r="D535" s="82" t="str">
        <f>scriv!AJ497</f>
        <v/>
      </c>
      <c r="E535" s="82" t="str">
        <f>scriv!AK497</f>
        <v/>
      </c>
      <c r="F535" s="156">
        <f>ROW()</f>
        <v>535</v>
      </c>
      <c r="I535" s="81" t="str">
        <f>IF(scriv!AA497&lt;&gt;"",scriv!AA497,J535)</f>
        <v/>
      </c>
      <c r="J535" s="81" t="str">
        <f>IF(scriv!AB497&lt;&gt;"",scriv!AB497,"")</f>
        <v/>
      </c>
      <c r="K535" s="82" t="str">
        <f t="shared" si="354"/>
        <v>none</v>
      </c>
      <c r="L535" s="82" t="str">
        <f t="shared" si="355"/>
        <v>+++&amp;speakTT=</v>
      </c>
      <c r="M535" s="82" t="str">
        <f t="shared" si="352"/>
        <v>OpenClose</v>
      </c>
      <c r="N535" s="82" t="str">
        <f t="shared" si="356"/>
        <v/>
      </c>
      <c r="O535" s="119" t="str">
        <f t="shared" si="357"/>
        <v/>
      </c>
      <c r="P535" s="81" t="str">
        <f>IF(scriv!I497&lt;&gt;"",scriv!I497,"")</f>
        <v/>
      </c>
      <c r="Q535" s="81" t="str">
        <f>IF(scriv!J497&lt;&gt;"",scriv!J497,"")</f>
        <v/>
      </c>
      <c r="R535" s="81">
        <f>IF(scriv!K497&lt;&gt;"",scriv!K497,
IF(I535&lt;&gt;"",1,$R$36))</f>
        <v>0</v>
      </c>
      <c r="S535" s="81" t="str">
        <f>IF(scriv!L497&lt;&gt;"",scriv!L497,
IF(scriv!AB497&lt;&gt;"",$S$36,"none"))</f>
        <v>none</v>
      </c>
      <c r="T535" s="81" t="str">
        <f>IF(scriv!Q497&lt;&gt;"",scriv!Q497,"")</f>
        <v/>
      </c>
      <c r="U535" s="81" t="str">
        <f>IF(scriv!R497&lt;&gt;"",scriv!R497,"")</f>
        <v/>
      </c>
      <c r="V535" s="81" t="str">
        <f>IF(scriv!S497&lt;&gt;"",scriv!S497,"")</f>
        <v/>
      </c>
      <c r="W535" s="81" t="str">
        <f>IF(scriv!T497&lt;&gt;"",scriv!T497,"")</f>
        <v/>
      </c>
      <c r="X535" s="81" t="str">
        <f>IF($E535="",
( IF(scriv!AD497&lt;&gt;"", LEFT( scriv!AD497, FIND(",",scriv!AD497)-1) &amp; "=" &amp; $AH535 &amp; RIGHT( scriv!AD497, LEN(scriv!AD497) + 1 - FIND(",",scriv!AD497)),
  IF($X$36&lt;&gt;"",LEFT( X$36, FIND(",",X$36)-1) &amp; "=" &amp; $AH535 &amp; RIGHT( X$36, LEN(X$36) + 1 - FIND(",",X$36)),""))),
IF(scriv!M497&lt;&gt;"", LEFT( scriv!M497, FIND(",",scriv!M497)-1) &amp; "=" &amp; $AH535 &amp; RIGHT( scriv!M497, LEN(scriv!M497) + 1 - FIND(",",scriv!M497)),
LEFT( X$37, FIND(",",X$37)-1) &amp; "=" &amp; $AH535 &amp; RIGHT( X$37, LEN(X$37) + 1 - FIND(",",X$37))))</f>
        <v>fadeOn=,0.6</v>
      </c>
      <c r="Y535" s="81" t="str">
        <f>IF($E535="",
( IF(scriv!AE497&lt;&gt;"", LEFT( scriv!AE497, FIND(",",scriv!AE497)-1) &amp; "=" &amp; $AH535 &amp; RIGHT( scriv!AE497, LEN(scriv!AE497) + 1 - FIND(",",scriv!AE497)),
  IF($Y$36&lt;&gt;"",LEFT( Y$36, FIND(",",Y$36)-1) &amp; "=" &amp; $AH535 &amp; RIGHT( Y$36, LEN(Y$36) + 1 - FIND(",",Y$36)),""))),
IF(scriv!N497&lt;&gt;"", LEFT( scriv!N497, FIND(",",scriv!N497)-1) &amp; "=" &amp; $AH535 &amp; RIGHT( scriv!N497, LEN(scriv!N497) + 1 - FIND(",",scriv!N497)),
LEFT( Y$37, FIND(",",Y$37)-1) &amp; "=" &amp; $AH535 &amp; RIGHT( Y$37, LEN(Y$37) + 1 - FIND(",",Y$37))))</f>
        <v>fadeOff=,0.6</v>
      </c>
      <c r="Z535" s="81" t="str">
        <f>IF($E535="",
( IF(scriv!AF497&lt;&gt;"", LEFT( scriv!AF497, FIND(",",scriv!AF497)-1) &amp; "=" &amp; $AH535 &amp; RIGHT( scriv!AF497, LEN(scriv!AF497) + 1 - FIND(",",scriv!AF497)),
  IF($Z$36&lt;&gt;"",LEFT( Z$36, FIND(",",Z$36)-1) &amp; "=" &amp; $AH535 &amp; RIGHT( Z$36, LEN(Z$36) + 1 - FIND(",",Z$36)),""))),
IF(scriv!O497&lt;&gt;"", LEFT( scriv!O497, FIND(",",scriv!O497)-1) &amp; "=" &amp; $AH535 &amp; RIGHT( scriv!O497, LEN(scriv!O497) + 1 - FIND(",",scriv!O497)),
LEFT( Z$37, FIND(",",Z$37)-1) &amp; "=" &amp; $AH535 &amp; RIGHT( Z$37, LEN(Z$37) + 1 - FIND(",",Z$37))))</f>
        <v>drawOpen=,1.2</v>
      </c>
      <c r="AA535" s="81" t="str">
        <f>IF($E535="",
( IF(scriv!AG497&lt;&gt;"", LEFT( scriv!AG497, FIND(",",scriv!AG497)-1) &amp; "=" &amp; $AH535 &amp; RIGHT( scriv!AG497, LEN(scriv!AG497) + 1 - FIND(",",scriv!AG497)),
  IF($AA$36&lt;&gt;"",LEFT( AA$36, FIND(",",AA$36)-1) &amp; "=" &amp; $AH535 &amp; RIGHT( AA$36, LEN(AA$36) + 1 - FIND(",",AA$36)),""))),
IF(scriv!P497&lt;&gt;"", LEFT( scriv!P497, FIND(",",scriv!P497)-1) &amp; "=" &amp; $AH535 &amp; RIGHT( scriv!P497, LEN(scriv!P497) + 1 - FIND(",",scriv!P497)),
LEFT( AA$37, FIND(",",AA$37)-1) &amp; "=" &amp; $AH535 &amp; RIGHT( AA$37, LEN(AA$37) + 1 - FIND(",",AA$37))))</f>
        <v>drawClose=,1.2</v>
      </c>
      <c r="AB535" s="167" t="str">
        <f t="shared" si="351"/>
        <v>noTitle</v>
      </c>
      <c r="AC535" s="167"/>
      <c r="AD535" s="45"/>
      <c r="AE535" s="168"/>
      <c r="AF535" s="169">
        <f>IF(D535="",scriv!B497,"")</f>
        <v>0</v>
      </c>
      <c r="AG535" s="170" t="str">
        <f t="shared" si="358"/>
        <v/>
      </c>
      <c r="AH535" s="169" t="str">
        <f t="shared" si="359"/>
        <v/>
      </c>
      <c r="AI535" s="169" t="str">
        <f t="shared" si="360"/>
        <v/>
      </c>
      <c r="AJ535" s="86">
        <f>ROUNDDOWN( (LEN(scriv!B497)+1) / 2, 0 )</f>
        <v>0</v>
      </c>
      <c r="AK535" s="82">
        <f t="shared" si="361"/>
        <v>0</v>
      </c>
      <c r="AL535" s="82" t="str">
        <f t="shared" si="362"/>
        <v>-</v>
      </c>
      <c r="AM535" s="82" t="str">
        <f t="shared" si="363"/>
        <v>-</v>
      </c>
      <c r="AN535" s="82" t="str">
        <f t="shared" si="364"/>
        <v>-</v>
      </c>
      <c r="AO535" s="82" t="str">
        <f t="shared" si="365"/>
        <v>-</v>
      </c>
      <c r="AP535" s="82" t="str">
        <f t="shared" si="366"/>
        <v>-</v>
      </c>
      <c r="AQ535" s="82" t="str">
        <f t="shared" si="367"/>
        <v>-</v>
      </c>
      <c r="AR535" s="82" t="str">
        <f t="shared" si="368"/>
        <v>-</v>
      </c>
      <c r="AT535" s="82">
        <f t="shared" si="369"/>
        <v>10</v>
      </c>
      <c r="AU535" s="82" t="str">
        <f ca="1">IF(    MAX(OFFSET(AL535,0,0,MATCH("-",AL535:AL$638,0))) = 0,"",
IFERROR(MAX(OFFSET(AL535,0,0,MATCH("-",AL535:AL$638,0))),""))</f>
        <v/>
      </c>
      <c r="AV535" s="82" t="str">
        <f ca="1">IF(    MAX(OFFSET(AM535,0,0,MATCH("-",AM535:AM$638,0))) = 0,"",
IFERROR(MAX(OFFSET(AM535,0,0,MATCH("-",AM535:AM$638,0))),""))</f>
        <v/>
      </c>
      <c r="AW535" s="82" t="str">
        <f ca="1">IF(    MAX(OFFSET(AN535,0,0,MATCH("-",AN535:AN$638,0))) = 0,"",
IFERROR(MAX(OFFSET(AN535,0,0,MATCH("-",AN535:AN$638,0))),""))</f>
        <v/>
      </c>
      <c r="AX535" s="82" t="str">
        <f ca="1">IF(    MAX(OFFSET(AO535,0,0,MATCH("-",AO535:AO$638,0))) = 0,"",
IFERROR(MAX(OFFSET(AO535,0,0,MATCH("-",AO535:AO$638,0))),""))</f>
        <v/>
      </c>
      <c r="AY535" s="82" t="str">
        <f ca="1">IF(    MAX(OFFSET(AP535,0,0,MATCH("-",AP535:AP$638,0))) = 0,"",
IFERROR(MAX(OFFSET(AP535,0,0,MATCH("-",AP535:AP$638,0))),""))</f>
        <v/>
      </c>
      <c r="AZ535" s="82" t="str">
        <f ca="1">IF(    MAX(OFFSET(AQ535,0,0,MATCH("-",AQ535:AQ$638,0))) = 0,"",
IFERROR(MAX(OFFSET(AQ535,0,0,MATCH("-",AQ535:AQ$638,0))),""))</f>
        <v/>
      </c>
      <c r="BA535" s="82" t="str">
        <f ca="1">IF(    MAX(OFFSET(AR535,0,0,MATCH("-",AR535:AR$638,0))) = 0,"",
IFERROR(MAX(OFFSET(AR535,0,0,MATCH("-",AR535:AR$638,0))),""))</f>
        <v/>
      </c>
      <c r="BB535" s="112">
        <f t="shared" ca="1" si="370"/>
        <v>-198</v>
      </c>
      <c r="BC535" s="111" t="str">
        <f t="shared" ca="1" si="371"/>
        <v>Radius</v>
      </c>
      <c r="BD535" s="112">
        <f t="shared" ca="1" si="372"/>
        <v>0</v>
      </c>
      <c r="BE535" s="111">
        <f t="shared" ca="1" si="373"/>
        <v>200</v>
      </c>
      <c r="BF535" s="113" t="e">
        <f t="shared" ca="1" si="374"/>
        <v>#VALUE!</v>
      </c>
      <c r="BG535" s="113" t="e">
        <f t="shared" ca="1" si="375"/>
        <v>#VALUE!</v>
      </c>
      <c r="BH535" s="112">
        <f t="shared" ca="1" si="376"/>
        <v>2000</v>
      </c>
      <c r="BI535" s="112">
        <f t="shared" ca="1" si="377"/>
        <v>200</v>
      </c>
      <c r="BJ535" s="157"/>
      <c r="BK535" s="157"/>
      <c r="BL535" s="158" t="str">
        <f>scriv!AI497</f>
        <v/>
      </c>
      <c r="BM535" s="157"/>
      <c r="BN535" s="157" t="str">
        <f t="shared" si="378"/>
        <v>node</v>
      </c>
      <c r="BO535" s="157"/>
      <c r="BP535" s="159">
        <f t="shared" ca="1" si="379"/>
        <v>0</v>
      </c>
      <c r="BQ535" s="159">
        <f t="shared" ca="1" si="380"/>
        <v>0</v>
      </c>
      <c r="BR535" s="159">
        <f t="shared" si="381"/>
        <v>1</v>
      </c>
      <c r="BS535" s="159" t="str">
        <f t="shared" si="382"/>
        <v>symbol</v>
      </c>
      <c r="BT535" s="157" t="str">
        <f ca="1">IF(scriv!V497&lt;&gt;"",scriv!V497,
IF(E535="",IFERROR(VLOOKUP(BL535,$AH$40:$BT$638,39,FALSE),$BT$36),
$BT$37))</f>
        <v>NodeSquare</v>
      </c>
      <c r="BU535" s="166">
        <f t="shared" ca="1" si="383"/>
        <v>2000</v>
      </c>
      <c r="BV535" s="166">
        <f t="shared" ca="1" si="384"/>
        <v>200</v>
      </c>
      <c r="BW535" s="166">
        <f t="shared" ca="1" si="385"/>
        <v>0</v>
      </c>
      <c r="BX535" s="166">
        <f t="shared" ca="1" si="386"/>
        <v>0</v>
      </c>
      <c r="BY535" s="180" t="str">
        <f t="shared" si="387"/>
        <v/>
      </c>
      <c r="BZ535" s="180" t="str">
        <f t="shared" si="388"/>
        <v/>
      </c>
      <c r="CA535" s="81" t="str">
        <f>IF(scriv!E497&lt;&gt;"",scriv!E497,"")</f>
        <v/>
      </c>
      <c r="CB535" s="82">
        <f t="shared" si="353"/>
        <v>0</v>
      </c>
      <c r="CC535" s="82">
        <f t="shared" si="389"/>
        <v>0</v>
      </c>
      <c r="CD535" s="82" t="str">
        <f t="shared" si="390"/>
        <v>-</v>
      </c>
      <c r="CE535" s="82" t="str">
        <f t="shared" si="391"/>
        <v>-</v>
      </c>
      <c r="CF535" s="82" t="str">
        <f t="shared" si="392"/>
        <v>-</v>
      </c>
      <c r="CG535" s="82" t="str">
        <f t="shared" si="393"/>
        <v>-</v>
      </c>
      <c r="CH535" s="82" t="str">
        <f t="shared" si="394"/>
        <v>-</v>
      </c>
      <c r="CI535" s="82" t="str">
        <f t="shared" si="395"/>
        <v>-</v>
      </c>
      <c r="CJ535" s="82" t="str">
        <f t="shared" si="396"/>
        <v>-</v>
      </c>
      <c r="CK535" s="82" t="str">
        <f t="shared" si="397"/>
        <v>-</v>
      </c>
    </row>
    <row r="536" spans="1:89" s="82" customFormat="1" ht="18" customHeight="1">
      <c r="A536" s="81" t="str">
        <f>scriv!AH498</f>
        <v/>
      </c>
      <c r="B536" s="81" t="str">
        <f>IF(scriv!D498&lt;&gt;"",scriv!D498,"")</f>
        <v/>
      </c>
      <c r="C536" s="81" t="str">
        <f>IF( scriv!AL498&lt;&gt;"", IF(D536&lt;&gt;"","connection ","")&amp;scriv!AL498,IF(D536&lt;&gt;"","connection",""))</f>
        <v/>
      </c>
      <c r="D536" s="82" t="str">
        <f>scriv!AJ498</f>
        <v/>
      </c>
      <c r="E536" s="82" t="str">
        <f>scriv!AK498</f>
        <v/>
      </c>
      <c r="F536" s="156">
        <f>ROW()</f>
        <v>536</v>
      </c>
      <c r="I536" s="81" t="str">
        <f>IF(scriv!AA498&lt;&gt;"",scriv!AA498,J536)</f>
        <v/>
      </c>
      <c r="J536" s="81" t="str">
        <f>IF(scriv!AB498&lt;&gt;"",scriv!AB498,"")</f>
        <v/>
      </c>
      <c r="K536" s="82" t="str">
        <f t="shared" si="354"/>
        <v>none</v>
      </c>
      <c r="L536" s="82" t="str">
        <f t="shared" si="355"/>
        <v>+++&amp;speakTT=</v>
      </c>
      <c r="M536" s="82" t="str">
        <f t="shared" si="352"/>
        <v>OpenClose</v>
      </c>
      <c r="N536" s="82" t="str">
        <f t="shared" si="356"/>
        <v/>
      </c>
      <c r="O536" s="119" t="str">
        <f t="shared" si="357"/>
        <v/>
      </c>
      <c r="P536" s="81" t="str">
        <f>IF(scriv!I498&lt;&gt;"",scriv!I498,"")</f>
        <v/>
      </c>
      <c r="Q536" s="81" t="str">
        <f>IF(scriv!J498&lt;&gt;"",scriv!J498,"")</f>
        <v/>
      </c>
      <c r="R536" s="81">
        <f>IF(scriv!K498&lt;&gt;"",scriv!K498,
IF(I536&lt;&gt;"",1,$R$36))</f>
        <v>0</v>
      </c>
      <c r="S536" s="81" t="str">
        <f>IF(scriv!L498&lt;&gt;"",scriv!L498,
IF(scriv!AB498&lt;&gt;"",$S$36,"none"))</f>
        <v>none</v>
      </c>
      <c r="T536" s="81" t="str">
        <f>IF(scriv!Q498&lt;&gt;"",scriv!Q498,"")</f>
        <v/>
      </c>
      <c r="U536" s="81" t="str">
        <f>IF(scriv!R498&lt;&gt;"",scriv!R498,"")</f>
        <v/>
      </c>
      <c r="V536" s="81" t="str">
        <f>IF(scriv!S498&lt;&gt;"",scriv!S498,"")</f>
        <v/>
      </c>
      <c r="W536" s="81" t="str">
        <f>IF(scriv!T498&lt;&gt;"",scriv!T498,"")</f>
        <v/>
      </c>
      <c r="X536" s="81" t="str">
        <f>IF($E536="",
( IF(scriv!AD498&lt;&gt;"", LEFT( scriv!AD498, FIND(",",scriv!AD498)-1) &amp; "=" &amp; $AH536 &amp; RIGHT( scriv!AD498, LEN(scriv!AD498) + 1 - FIND(",",scriv!AD498)),
  IF($X$36&lt;&gt;"",LEFT( X$36, FIND(",",X$36)-1) &amp; "=" &amp; $AH536 &amp; RIGHT( X$36, LEN(X$36) + 1 - FIND(",",X$36)),""))),
IF(scriv!M498&lt;&gt;"", LEFT( scriv!M498, FIND(",",scriv!M498)-1) &amp; "=" &amp; $AH536 &amp; RIGHT( scriv!M498, LEN(scriv!M498) + 1 - FIND(",",scriv!M498)),
LEFT( X$37, FIND(",",X$37)-1) &amp; "=" &amp; $AH536 &amp; RIGHT( X$37, LEN(X$37) + 1 - FIND(",",X$37))))</f>
        <v>fadeOn=,0.6</v>
      </c>
      <c r="Y536" s="81" t="str">
        <f>IF($E536="",
( IF(scriv!AE498&lt;&gt;"", LEFT( scriv!AE498, FIND(",",scriv!AE498)-1) &amp; "=" &amp; $AH536 &amp; RIGHT( scriv!AE498, LEN(scriv!AE498) + 1 - FIND(",",scriv!AE498)),
  IF($Y$36&lt;&gt;"",LEFT( Y$36, FIND(",",Y$36)-1) &amp; "=" &amp; $AH536 &amp; RIGHT( Y$36, LEN(Y$36) + 1 - FIND(",",Y$36)),""))),
IF(scriv!N498&lt;&gt;"", LEFT( scriv!N498, FIND(",",scriv!N498)-1) &amp; "=" &amp; $AH536 &amp; RIGHT( scriv!N498, LEN(scriv!N498) + 1 - FIND(",",scriv!N498)),
LEFT( Y$37, FIND(",",Y$37)-1) &amp; "=" &amp; $AH536 &amp; RIGHT( Y$37, LEN(Y$37) + 1 - FIND(",",Y$37))))</f>
        <v>fadeOff=,0.6</v>
      </c>
      <c r="Z536" s="81" t="str">
        <f>IF($E536="",
( IF(scriv!AF498&lt;&gt;"", LEFT( scriv!AF498, FIND(",",scriv!AF498)-1) &amp; "=" &amp; $AH536 &amp; RIGHT( scriv!AF498, LEN(scriv!AF498) + 1 - FIND(",",scriv!AF498)),
  IF($Z$36&lt;&gt;"",LEFT( Z$36, FIND(",",Z$36)-1) &amp; "=" &amp; $AH536 &amp; RIGHT( Z$36, LEN(Z$36) + 1 - FIND(",",Z$36)),""))),
IF(scriv!O498&lt;&gt;"", LEFT( scriv!O498, FIND(",",scriv!O498)-1) &amp; "=" &amp; $AH536 &amp; RIGHT( scriv!O498, LEN(scriv!O498) + 1 - FIND(",",scriv!O498)),
LEFT( Z$37, FIND(",",Z$37)-1) &amp; "=" &amp; $AH536 &amp; RIGHT( Z$37, LEN(Z$37) + 1 - FIND(",",Z$37))))</f>
        <v>drawOpen=,1.2</v>
      </c>
      <c r="AA536" s="81" t="str">
        <f>IF($E536="",
( IF(scriv!AG498&lt;&gt;"", LEFT( scriv!AG498, FIND(",",scriv!AG498)-1) &amp; "=" &amp; $AH536 &amp; RIGHT( scriv!AG498, LEN(scriv!AG498) + 1 - FIND(",",scriv!AG498)),
  IF($AA$36&lt;&gt;"",LEFT( AA$36, FIND(",",AA$36)-1) &amp; "=" &amp; $AH536 &amp; RIGHT( AA$36, LEN(AA$36) + 1 - FIND(",",AA$36)),""))),
IF(scriv!P498&lt;&gt;"", LEFT( scriv!P498, FIND(",",scriv!P498)-1) &amp; "=" &amp; $AH536 &amp; RIGHT( scriv!P498, LEN(scriv!P498) + 1 - FIND(",",scriv!P498)),
LEFT( AA$37, FIND(",",AA$37)-1) &amp; "=" &amp; $AH536 &amp; RIGHT( AA$37, LEN(AA$37) + 1 - FIND(",",AA$37))))</f>
        <v>drawClose=,1.2</v>
      </c>
      <c r="AB536" s="167" t="str">
        <f t="shared" si="351"/>
        <v>noTitle</v>
      </c>
      <c r="AC536" s="167"/>
      <c r="AD536" s="45"/>
      <c r="AE536" s="168"/>
      <c r="AF536" s="169">
        <f>IF(D536="",scriv!B498,"")</f>
        <v>0</v>
      </c>
      <c r="AG536" s="170" t="str">
        <f t="shared" si="358"/>
        <v/>
      </c>
      <c r="AH536" s="169" t="str">
        <f t="shared" si="359"/>
        <v/>
      </c>
      <c r="AI536" s="169" t="str">
        <f t="shared" si="360"/>
        <v/>
      </c>
      <c r="AJ536" s="86">
        <f>ROUNDDOWN( (LEN(scriv!B498)+1) / 2, 0 )</f>
        <v>0</v>
      </c>
      <c r="AK536" s="82">
        <f t="shared" si="361"/>
        <v>0</v>
      </c>
      <c r="AL536" s="82" t="str">
        <f t="shared" si="362"/>
        <v>-</v>
      </c>
      <c r="AM536" s="82" t="str">
        <f t="shared" si="363"/>
        <v>-</v>
      </c>
      <c r="AN536" s="82" t="str">
        <f t="shared" si="364"/>
        <v>-</v>
      </c>
      <c r="AO536" s="82" t="str">
        <f t="shared" si="365"/>
        <v>-</v>
      </c>
      <c r="AP536" s="82" t="str">
        <f t="shared" si="366"/>
        <v>-</v>
      </c>
      <c r="AQ536" s="82" t="str">
        <f t="shared" si="367"/>
        <v>-</v>
      </c>
      <c r="AR536" s="82" t="str">
        <f t="shared" si="368"/>
        <v>-</v>
      </c>
      <c r="AT536" s="82">
        <f t="shared" si="369"/>
        <v>10</v>
      </c>
      <c r="AU536" s="82" t="str">
        <f ca="1">IF(    MAX(OFFSET(AL536,0,0,MATCH("-",AL536:AL$638,0))) = 0,"",
IFERROR(MAX(OFFSET(AL536,0,0,MATCH("-",AL536:AL$638,0))),""))</f>
        <v/>
      </c>
      <c r="AV536" s="82" t="str">
        <f ca="1">IF(    MAX(OFFSET(AM536,0,0,MATCH("-",AM536:AM$638,0))) = 0,"",
IFERROR(MAX(OFFSET(AM536,0,0,MATCH("-",AM536:AM$638,0))),""))</f>
        <v/>
      </c>
      <c r="AW536" s="82" t="str">
        <f ca="1">IF(    MAX(OFFSET(AN536,0,0,MATCH("-",AN536:AN$638,0))) = 0,"",
IFERROR(MAX(OFFSET(AN536,0,0,MATCH("-",AN536:AN$638,0))),""))</f>
        <v/>
      </c>
      <c r="AX536" s="82" t="str">
        <f ca="1">IF(    MAX(OFFSET(AO536,0,0,MATCH("-",AO536:AO$638,0))) = 0,"",
IFERROR(MAX(OFFSET(AO536,0,0,MATCH("-",AO536:AO$638,0))),""))</f>
        <v/>
      </c>
      <c r="AY536" s="82" t="str">
        <f ca="1">IF(    MAX(OFFSET(AP536,0,0,MATCH("-",AP536:AP$638,0))) = 0,"",
IFERROR(MAX(OFFSET(AP536,0,0,MATCH("-",AP536:AP$638,0))),""))</f>
        <v/>
      </c>
      <c r="AZ536" s="82" t="str">
        <f ca="1">IF(    MAX(OFFSET(AQ536,0,0,MATCH("-",AQ536:AQ$638,0))) = 0,"",
IFERROR(MAX(OFFSET(AQ536,0,0,MATCH("-",AQ536:AQ$638,0))),""))</f>
        <v/>
      </c>
      <c r="BA536" s="82" t="str">
        <f ca="1">IF(    MAX(OFFSET(AR536,0,0,MATCH("-",AR536:AR$638,0))) = 0,"",
IFERROR(MAX(OFFSET(AR536,0,0,MATCH("-",AR536:AR$638,0))),""))</f>
        <v/>
      </c>
      <c r="BB536" s="112">
        <f t="shared" ca="1" si="370"/>
        <v>-198</v>
      </c>
      <c r="BC536" s="111" t="str">
        <f t="shared" ca="1" si="371"/>
        <v>Radius</v>
      </c>
      <c r="BD536" s="112">
        <f t="shared" ca="1" si="372"/>
        <v>0</v>
      </c>
      <c r="BE536" s="111">
        <f t="shared" ca="1" si="373"/>
        <v>200</v>
      </c>
      <c r="BF536" s="113" t="e">
        <f t="shared" ca="1" si="374"/>
        <v>#VALUE!</v>
      </c>
      <c r="BG536" s="113" t="e">
        <f t="shared" ca="1" si="375"/>
        <v>#VALUE!</v>
      </c>
      <c r="BH536" s="112">
        <f t="shared" ca="1" si="376"/>
        <v>2000</v>
      </c>
      <c r="BI536" s="112">
        <f t="shared" ca="1" si="377"/>
        <v>200</v>
      </c>
      <c r="BJ536" s="157"/>
      <c r="BK536" s="157"/>
      <c r="BL536" s="158" t="str">
        <f>scriv!AI498</f>
        <v/>
      </c>
      <c r="BM536" s="157"/>
      <c r="BN536" s="157" t="str">
        <f t="shared" si="378"/>
        <v>node</v>
      </c>
      <c r="BO536" s="157"/>
      <c r="BP536" s="159">
        <f t="shared" ca="1" si="379"/>
        <v>0</v>
      </c>
      <c r="BQ536" s="159">
        <f t="shared" ca="1" si="380"/>
        <v>0</v>
      </c>
      <c r="BR536" s="159">
        <f t="shared" si="381"/>
        <v>1</v>
      </c>
      <c r="BS536" s="159" t="str">
        <f t="shared" si="382"/>
        <v>symbol</v>
      </c>
      <c r="BT536" s="157" t="str">
        <f ca="1">IF(scriv!V498&lt;&gt;"",scriv!V498,
IF(E536="",IFERROR(VLOOKUP(BL536,$AH$40:$BT$638,39,FALSE),$BT$36),
$BT$37))</f>
        <v>NodeSquare</v>
      </c>
      <c r="BU536" s="166">
        <f t="shared" ca="1" si="383"/>
        <v>2000</v>
      </c>
      <c r="BV536" s="166">
        <f t="shared" ca="1" si="384"/>
        <v>200</v>
      </c>
      <c r="BW536" s="166">
        <f t="shared" ca="1" si="385"/>
        <v>0</v>
      </c>
      <c r="BX536" s="166">
        <f t="shared" ca="1" si="386"/>
        <v>0</v>
      </c>
      <c r="BY536" s="180" t="str">
        <f t="shared" si="387"/>
        <v/>
      </c>
      <c r="BZ536" s="180" t="str">
        <f t="shared" si="388"/>
        <v/>
      </c>
      <c r="CA536" s="81" t="str">
        <f>IF(scriv!E498&lt;&gt;"",scriv!E498,"")</f>
        <v/>
      </c>
      <c r="CB536" s="82">
        <f t="shared" si="353"/>
        <v>0</v>
      </c>
      <c r="CC536" s="82">
        <f t="shared" si="389"/>
        <v>0</v>
      </c>
      <c r="CD536" s="82" t="str">
        <f t="shared" si="390"/>
        <v>-</v>
      </c>
      <c r="CE536" s="82" t="str">
        <f t="shared" si="391"/>
        <v>-</v>
      </c>
      <c r="CF536" s="82" t="str">
        <f t="shared" si="392"/>
        <v>-</v>
      </c>
      <c r="CG536" s="82" t="str">
        <f t="shared" si="393"/>
        <v>-</v>
      </c>
      <c r="CH536" s="82" t="str">
        <f t="shared" si="394"/>
        <v>-</v>
      </c>
      <c r="CI536" s="82" t="str">
        <f t="shared" si="395"/>
        <v>-</v>
      </c>
      <c r="CJ536" s="82" t="str">
        <f t="shared" si="396"/>
        <v>-</v>
      </c>
      <c r="CK536" s="82" t="str">
        <f t="shared" si="397"/>
        <v>-</v>
      </c>
    </row>
    <row r="537" spans="1:89" s="82" customFormat="1" ht="18" customHeight="1">
      <c r="A537" s="81" t="str">
        <f>scriv!AH499</f>
        <v/>
      </c>
      <c r="B537" s="81" t="str">
        <f>IF(scriv!D499&lt;&gt;"",scriv!D499,"")</f>
        <v/>
      </c>
      <c r="C537" s="81" t="str">
        <f>IF( scriv!AL499&lt;&gt;"", IF(D537&lt;&gt;"","connection ","")&amp;scriv!AL499,IF(D537&lt;&gt;"","connection",""))</f>
        <v/>
      </c>
      <c r="D537" s="82" t="str">
        <f>scriv!AJ499</f>
        <v/>
      </c>
      <c r="E537" s="82" t="str">
        <f>scriv!AK499</f>
        <v/>
      </c>
      <c r="F537" s="156">
        <f>ROW()</f>
        <v>537</v>
      </c>
      <c r="I537" s="81" t="str">
        <f>IF(scriv!AA499&lt;&gt;"",scriv!AA499,J537)</f>
        <v/>
      </c>
      <c r="J537" s="81" t="str">
        <f>IF(scriv!AB499&lt;&gt;"",scriv!AB499,"")</f>
        <v/>
      </c>
      <c r="K537" s="82" t="str">
        <f t="shared" si="354"/>
        <v>none</v>
      </c>
      <c r="L537" s="82" t="str">
        <f t="shared" si="355"/>
        <v>+++&amp;speakTT=</v>
      </c>
      <c r="M537" s="82" t="str">
        <f t="shared" si="352"/>
        <v>OpenClose</v>
      </c>
      <c r="N537" s="82" t="str">
        <f t="shared" si="356"/>
        <v/>
      </c>
      <c r="O537" s="119" t="str">
        <f t="shared" si="357"/>
        <v/>
      </c>
      <c r="P537" s="81" t="str">
        <f>IF(scriv!I499&lt;&gt;"",scriv!I499,"")</f>
        <v/>
      </c>
      <c r="Q537" s="81" t="str">
        <f>IF(scriv!J499&lt;&gt;"",scriv!J499,"")</f>
        <v/>
      </c>
      <c r="R537" s="81">
        <f>IF(scriv!K499&lt;&gt;"",scriv!K499,
IF(I537&lt;&gt;"",1,$R$36))</f>
        <v>0</v>
      </c>
      <c r="S537" s="81" t="str">
        <f>IF(scriv!L499&lt;&gt;"",scriv!L499,
IF(scriv!AB499&lt;&gt;"",$S$36,"none"))</f>
        <v>none</v>
      </c>
      <c r="T537" s="81" t="str">
        <f>IF(scriv!Q499&lt;&gt;"",scriv!Q499,"")</f>
        <v/>
      </c>
      <c r="U537" s="81" t="str">
        <f>IF(scriv!R499&lt;&gt;"",scriv!R499,"")</f>
        <v/>
      </c>
      <c r="V537" s="81" t="str">
        <f>IF(scriv!S499&lt;&gt;"",scriv!S499,"")</f>
        <v/>
      </c>
      <c r="W537" s="81" t="str">
        <f>IF(scriv!T499&lt;&gt;"",scriv!T499,"")</f>
        <v/>
      </c>
      <c r="X537" s="81" t="str">
        <f>IF($E537="",
( IF(scriv!AD499&lt;&gt;"", LEFT( scriv!AD499, FIND(",",scriv!AD499)-1) &amp; "=" &amp; $AH537 &amp; RIGHT( scriv!AD499, LEN(scriv!AD499) + 1 - FIND(",",scriv!AD499)),
  IF($X$36&lt;&gt;"",LEFT( X$36, FIND(",",X$36)-1) &amp; "=" &amp; $AH537 &amp; RIGHT( X$36, LEN(X$36) + 1 - FIND(",",X$36)),""))),
IF(scriv!M499&lt;&gt;"", LEFT( scriv!M499, FIND(",",scriv!M499)-1) &amp; "=" &amp; $AH537 &amp; RIGHT( scriv!M499, LEN(scriv!M499) + 1 - FIND(",",scriv!M499)),
LEFT( X$37, FIND(",",X$37)-1) &amp; "=" &amp; $AH537 &amp; RIGHT( X$37, LEN(X$37) + 1 - FIND(",",X$37))))</f>
        <v>fadeOn=,0.6</v>
      </c>
      <c r="Y537" s="81" t="str">
        <f>IF($E537="",
( IF(scriv!AE499&lt;&gt;"", LEFT( scriv!AE499, FIND(",",scriv!AE499)-1) &amp; "=" &amp; $AH537 &amp; RIGHT( scriv!AE499, LEN(scriv!AE499) + 1 - FIND(",",scriv!AE499)),
  IF($Y$36&lt;&gt;"",LEFT( Y$36, FIND(",",Y$36)-1) &amp; "=" &amp; $AH537 &amp; RIGHT( Y$36, LEN(Y$36) + 1 - FIND(",",Y$36)),""))),
IF(scriv!N499&lt;&gt;"", LEFT( scriv!N499, FIND(",",scriv!N499)-1) &amp; "=" &amp; $AH537 &amp; RIGHT( scriv!N499, LEN(scriv!N499) + 1 - FIND(",",scriv!N499)),
LEFT( Y$37, FIND(",",Y$37)-1) &amp; "=" &amp; $AH537 &amp; RIGHT( Y$37, LEN(Y$37) + 1 - FIND(",",Y$37))))</f>
        <v>fadeOff=,0.6</v>
      </c>
      <c r="Z537" s="81" t="str">
        <f>IF($E537="",
( IF(scriv!AF499&lt;&gt;"", LEFT( scriv!AF499, FIND(",",scriv!AF499)-1) &amp; "=" &amp; $AH537 &amp; RIGHT( scriv!AF499, LEN(scriv!AF499) + 1 - FIND(",",scriv!AF499)),
  IF($Z$36&lt;&gt;"",LEFT( Z$36, FIND(",",Z$36)-1) &amp; "=" &amp; $AH537 &amp; RIGHT( Z$36, LEN(Z$36) + 1 - FIND(",",Z$36)),""))),
IF(scriv!O499&lt;&gt;"", LEFT( scriv!O499, FIND(",",scriv!O499)-1) &amp; "=" &amp; $AH537 &amp; RIGHT( scriv!O499, LEN(scriv!O499) + 1 - FIND(",",scriv!O499)),
LEFT( Z$37, FIND(",",Z$37)-1) &amp; "=" &amp; $AH537 &amp; RIGHT( Z$37, LEN(Z$37) + 1 - FIND(",",Z$37))))</f>
        <v>drawOpen=,1.2</v>
      </c>
      <c r="AA537" s="81" t="str">
        <f>IF($E537="",
( IF(scriv!AG499&lt;&gt;"", LEFT( scriv!AG499, FIND(",",scriv!AG499)-1) &amp; "=" &amp; $AH537 &amp; RIGHT( scriv!AG499, LEN(scriv!AG499) + 1 - FIND(",",scriv!AG499)),
  IF($AA$36&lt;&gt;"",LEFT( AA$36, FIND(",",AA$36)-1) &amp; "=" &amp; $AH537 &amp; RIGHT( AA$36, LEN(AA$36) + 1 - FIND(",",AA$36)),""))),
IF(scriv!P499&lt;&gt;"", LEFT( scriv!P499, FIND(",",scriv!P499)-1) &amp; "=" &amp; $AH537 &amp; RIGHT( scriv!P499, LEN(scriv!P499) + 1 - FIND(",",scriv!P499)),
LEFT( AA$37, FIND(",",AA$37)-1) &amp; "=" &amp; $AH537 &amp; RIGHT( AA$37, LEN(AA$37) + 1 - FIND(",",AA$37))))</f>
        <v>drawClose=,1.2</v>
      </c>
      <c r="AB537" s="167" t="str">
        <f t="shared" si="351"/>
        <v>noTitle</v>
      </c>
      <c r="AC537" s="167"/>
      <c r="AD537" s="45"/>
      <c r="AE537" s="168"/>
      <c r="AF537" s="169">
        <f>IF(D537="",scriv!B499,"")</f>
        <v>0</v>
      </c>
      <c r="AG537" s="170" t="str">
        <f t="shared" si="358"/>
        <v/>
      </c>
      <c r="AH537" s="169" t="str">
        <f t="shared" si="359"/>
        <v/>
      </c>
      <c r="AI537" s="169" t="str">
        <f t="shared" si="360"/>
        <v/>
      </c>
      <c r="AJ537" s="86">
        <f>ROUNDDOWN( (LEN(scriv!B499)+1) / 2, 0 )</f>
        <v>0</v>
      </c>
      <c r="AK537" s="82">
        <f t="shared" si="361"/>
        <v>0</v>
      </c>
      <c r="AL537" s="82" t="str">
        <f t="shared" si="362"/>
        <v>-</v>
      </c>
      <c r="AM537" s="82" t="str">
        <f t="shared" si="363"/>
        <v>-</v>
      </c>
      <c r="AN537" s="82" t="str">
        <f t="shared" si="364"/>
        <v>-</v>
      </c>
      <c r="AO537" s="82" t="str">
        <f t="shared" si="365"/>
        <v>-</v>
      </c>
      <c r="AP537" s="82" t="str">
        <f t="shared" si="366"/>
        <v>-</v>
      </c>
      <c r="AQ537" s="82" t="str">
        <f t="shared" si="367"/>
        <v>-</v>
      </c>
      <c r="AR537" s="82" t="str">
        <f t="shared" si="368"/>
        <v>-</v>
      </c>
      <c r="AT537" s="82">
        <f t="shared" si="369"/>
        <v>10</v>
      </c>
      <c r="AU537" s="82" t="str">
        <f ca="1">IF(    MAX(OFFSET(AL537,0,0,MATCH("-",AL537:AL$638,0))) = 0,"",
IFERROR(MAX(OFFSET(AL537,0,0,MATCH("-",AL537:AL$638,0))),""))</f>
        <v/>
      </c>
      <c r="AV537" s="82" t="str">
        <f ca="1">IF(    MAX(OFFSET(AM537,0,0,MATCH("-",AM537:AM$638,0))) = 0,"",
IFERROR(MAX(OFFSET(AM537,0,0,MATCH("-",AM537:AM$638,0))),""))</f>
        <v/>
      </c>
      <c r="AW537" s="82" t="str">
        <f ca="1">IF(    MAX(OFFSET(AN537,0,0,MATCH("-",AN537:AN$638,0))) = 0,"",
IFERROR(MAX(OFFSET(AN537,0,0,MATCH("-",AN537:AN$638,0))),""))</f>
        <v/>
      </c>
      <c r="AX537" s="82" t="str">
        <f ca="1">IF(    MAX(OFFSET(AO537,0,0,MATCH("-",AO537:AO$638,0))) = 0,"",
IFERROR(MAX(OFFSET(AO537,0,0,MATCH("-",AO537:AO$638,0))),""))</f>
        <v/>
      </c>
      <c r="AY537" s="82" t="str">
        <f ca="1">IF(    MAX(OFFSET(AP537,0,0,MATCH("-",AP537:AP$638,0))) = 0,"",
IFERROR(MAX(OFFSET(AP537,0,0,MATCH("-",AP537:AP$638,0))),""))</f>
        <v/>
      </c>
      <c r="AZ537" s="82" t="str">
        <f ca="1">IF(    MAX(OFFSET(AQ537,0,0,MATCH("-",AQ537:AQ$638,0))) = 0,"",
IFERROR(MAX(OFFSET(AQ537,0,0,MATCH("-",AQ537:AQ$638,0))),""))</f>
        <v/>
      </c>
      <c r="BA537" s="82" t="str">
        <f ca="1">IF(    MAX(OFFSET(AR537,0,0,MATCH("-",AR537:AR$638,0))) = 0,"",
IFERROR(MAX(OFFSET(AR537,0,0,MATCH("-",AR537:AR$638,0))),""))</f>
        <v/>
      </c>
      <c r="BB537" s="112">
        <f t="shared" ca="1" si="370"/>
        <v>-198</v>
      </c>
      <c r="BC537" s="111" t="str">
        <f t="shared" ca="1" si="371"/>
        <v>Radius</v>
      </c>
      <c r="BD537" s="112">
        <f t="shared" ca="1" si="372"/>
        <v>0</v>
      </c>
      <c r="BE537" s="111">
        <f t="shared" ca="1" si="373"/>
        <v>200</v>
      </c>
      <c r="BF537" s="113" t="e">
        <f t="shared" ca="1" si="374"/>
        <v>#VALUE!</v>
      </c>
      <c r="BG537" s="113" t="e">
        <f t="shared" ca="1" si="375"/>
        <v>#VALUE!</v>
      </c>
      <c r="BH537" s="112">
        <f t="shared" ca="1" si="376"/>
        <v>2000</v>
      </c>
      <c r="BI537" s="112">
        <f t="shared" ca="1" si="377"/>
        <v>200</v>
      </c>
      <c r="BJ537" s="157"/>
      <c r="BK537" s="157"/>
      <c r="BL537" s="158" t="str">
        <f>scriv!AI499</f>
        <v/>
      </c>
      <c r="BM537" s="157"/>
      <c r="BN537" s="157" t="str">
        <f t="shared" si="378"/>
        <v>node</v>
      </c>
      <c r="BO537" s="157"/>
      <c r="BP537" s="159">
        <f t="shared" ca="1" si="379"/>
        <v>0</v>
      </c>
      <c r="BQ537" s="159">
        <f t="shared" ca="1" si="380"/>
        <v>0</v>
      </c>
      <c r="BR537" s="159">
        <f t="shared" si="381"/>
        <v>1</v>
      </c>
      <c r="BS537" s="159" t="str">
        <f t="shared" si="382"/>
        <v>symbol</v>
      </c>
      <c r="BT537" s="157" t="str">
        <f ca="1">IF(scriv!V499&lt;&gt;"",scriv!V499,
IF(E537="",IFERROR(VLOOKUP(BL537,$AH$40:$BT$638,39,FALSE),$BT$36),
$BT$37))</f>
        <v>NodeSquare</v>
      </c>
      <c r="BU537" s="166">
        <f t="shared" ca="1" si="383"/>
        <v>2000</v>
      </c>
      <c r="BV537" s="166">
        <f t="shared" ca="1" si="384"/>
        <v>200</v>
      </c>
      <c r="BW537" s="166">
        <f t="shared" ca="1" si="385"/>
        <v>0</v>
      </c>
      <c r="BX537" s="166">
        <f t="shared" ca="1" si="386"/>
        <v>0</v>
      </c>
      <c r="BY537" s="180" t="str">
        <f t="shared" si="387"/>
        <v/>
      </c>
      <c r="BZ537" s="180" t="str">
        <f t="shared" si="388"/>
        <v/>
      </c>
      <c r="CA537" s="81" t="str">
        <f>IF(scriv!E499&lt;&gt;"",scriv!E499,"")</f>
        <v/>
      </c>
      <c r="CB537" s="82">
        <f t="shared" si="353"/>
        <v>0</v>
      </c>
      <c r="CC537" s="82">
        <f t="shared" si="389"/>
        <v>0</v>
      </c>
      <c r="CD537" s="82" t="str">
        <f t="shared" si="390"/>
        <v>-</v>
      </c>
      <c r="CE537" s="82" t="str">
        <f t="shared" si="391"/>
        <v>-</v>
      </c>
      <c r="CF537" s="82" t="str">
        <f t="shared" si="392"/>
        <v>-</v>
      </c>
      <c r="CG537" s="82" t="str">
        <f t="shared" si="393"/>
        <v>-</v>
      </c>
      <c r="CH537" s="82" t="str">
        <f t="shared" si="394"/>
        <v>-</v>
      </c>
      <c r="CI537" s="82" t="str">
        <f t="shared" si="395"/>
        <v>-</v>
      </c>
      <c r="CJ537" s="82" t="str">
        <f t="shared" si="396"/>
        <v>-</v>
      </c>
      <c r="CK537" s="82" t="str">
        <f t="shared" si="397"/>
        <v>-</v>
      </c>
    </row>
    <row r="538" spans="1:89" s="82" customFormat="1" ht="18" customHeight="1">
      <c r="A538" s="81" t="str">
        <f>scriv!AH500</f>
        <v/>
      </c>
      <c r="B538" s="81" t="str">
        <f>IF(scriv!D500&lt;&gt;"",scriv!D500,"")</f>
        <v/>
      </c>
      <c r="C538" s="81" t="str">
        <f>IF( scriv!AL500&lt;&gt;"", IF(D538&lt;&gt;"","connection ","")&amp;scriv!AL500,IF(D538&lt;&gt;"","connection",""))</f>
        <v/>
      </c>
      <c r="D538" s="82" t="str">
        <f>scriv!AJ500</f>
        <v/>
      </c>
      <c r="E538" s="82" t="str">
        <f>scriv!AK500</f>
        <v/>
      </c>
      <c r="F538" s="156">
        <f>ROW()</f>
        <v>538</v>
      </c>
      <c r="I538" s="81" t="str">
        <f>IF(scriv!AA500&lt;&gt;"",scriv!AA500,J538)</f>
        <v/>
      </c>
      <c r="J538" s="81" t="str">
        <f>IF(scriv!AB500&lt;&gt;"",scriv!AB500,"")</f>
        <v/>
      </c>
      <c r="K538" s="82" t="str">
        <f t="shared" si="354"/>
        <v>none</v>
      </c>
      <c r="L538" s="82" t="str">
        <f t="shared" si="355"/>
        <v>+++&amp;speakTT=</v>
      </c>
      <c r="M538" s="82" t="str">
        <f t="shared" si="352"/>
        <v>OpenClose</v>
      </c>
      <c r="N538" s="82" t="str">
        <f t="shared" si="356"/>
        <v/>
      </c>
      <c r="O538" s="119" t="str">
        <f t="shared" si="357"/>
        <v/>
      </c>
      <c r="P538" s="81" t="str">
        <f>IF(scriv!I500&lt;&gt;"",scriv!I500,"")</f>
        <v/>
      </c>
      <c r="Q538" s="81" t="str">
        <f>IF(scriv!J500&lt;&gt;"",scriv!J500,"")</f>
        <v/>
      </c>
      <c r="R538" s="81">
        <f>IF(scriv!K500&lt;&gt;"",scriv!K500,
IF(I538&lt;&gt;"",1,$R$36))</f>
        <v>0</v>
      </c>
      <c r="S538" s="81" t="str">
        <f>IF(scriv!L500&lt;&gt;"",scriv!L500,
IF(scriv!AB500&lt;&gt;"",$S$36,"none"))</f>
        <v>none</v>
      </c>
      <c r="T538" s="81" t="str">
        <f>IF(scriv!Q500&lt;&gt;"",scriv!Q500,"")</f>
        <v/>
      </c>
      <c r="U538" s="81" t="str">
        <f>IF(scriv!R500&lt;&gt;"",scriv!R500,"")</f>
        <v/>
      </c>
      <c r="V538" s="81" t="str">
        <f>IF(scriv!S500&lt;&gt;"",scriv!S500,"")</f>
        <v/>
      </c>
      <c r="W538" s="81" t="str">
        <f>IF(scriv!T500&lt;&gt;"",scriv!T500,"")</f>
        <v/>
      </c>
      <c r="X538" s="81" t="str">
        <f>IF($E538="",
( IF(scriv!AD500&lt;&gt;"", LEFT( scriv!AD500, FIND(",",scriv!AD500)-1) &amp; "=" &amp; $AH538 &amp; RIGHT( scriv!AD500, LEN(scriv!AD500) + 1 - FIND(",",scriv!AD500)),
  IF($X$36&lt;&gt;"",LEFT( X$36, FIND(",",X$36)-1) &amp; "=" &amp; $AH538 &amp; RIGHT( X$36, LEN(X$36) + 1 - FIND(",",X$36)),""))),
IF(scriv!M500&lt;&gt;"", LEFT( scriv!M500, FIND(",",scriv!M500)-1) &amp; "=" &amp; $AH538 &amp; RIGHT( scriv!M500, LEN(scriv!M500) + 1 - FIND(",",scriv!M500)),
LEFT( X$37, FIND(",",X$37)-1) &amp; "=" &amp; $AH538 &amp; RIGHT( X$37, LEN(X$37) + 1 - FIND(",",X$37))))</f>
        <v>fadeOn=,0.6</v>
      </c>
      <c r="Y538" s="81" t="str">
        <f>IF($E538="",
( IF(scriv!AE500&lt;&gt;"", LEFT( scriv!AE500, FIND(",",scriv!AE500)-1) &amp; "=" &amp; $AH538 &amp; RIGHT( scriv!AE500, LEN(scriv!AE500) + 1 - FIND(",",scriv!AE500)),
  IF($Y$36&lt;&gt;"",LEFT( Y$36, FIND(",",Y$36)-1) &amp; "=" &amp; $AH538 &amp; RIGHT( Y$36, LEN(Y$36) + 1 - FIND(",",Y$36)),""))),
IF(scriv!N500&lt;&gt;"", LEFT( scriv!N500, FIND(",",scriv!N500)-1) &amp; "=" &amp; $AH538 &amp; RIGHT( scriv!N500, LEN(scriv!N500) + 1 - FIND(",",scriv!N500)),
LEFT( Y$37, FIND(",",Y$37)-1) &amp; "=" &amp; $AH538 &amp; RIGHT( Y$37, LEN(Y$37) + 1 - FIND(",",Y$37))))</f>
        <v>fadeOff=,0.6</v>
      </c>
      <c r="Z538" s="81" t="str">
        <f>IF($E538="",
( IF(scriv!AF500&lt;&gt;"", LEFT( scriv!AF500, FIND(",",scriv!AF500)-1) &amp; "=" &amp; $AH538 &amp; RIGHT( scriv!AF500, LEN(scriv!AF500) + 1 - FIND(",",scriv!AF500)),
  IF($Z$36&lt;&gt;"",LEFT( Z$36, FIND(",",Z$36)-1) &amp; "=" &amp; $AH538 &amp; RIGHT( Z$36, LEN(Z$36) + 1 - FIND(",",Z$36)),""))),
IF(scriv!O500&lt;&gt;"", LEFT( scriv!O500, FIND(",",scriv!O500)-1) &amp; "=" &amp; $AH538 &amp; RIGHT( scriv!O500, LEN(scriv!O500) + 1 - FIND(",",scriv!O500)),
LEFT( Z$37, FIND(",",Z$37)-1) &amp; "=" &amp; $AH538 &amp; RIGHT( Z$37, LEN(Z$37) + 1 - FIND(",",Z$37))))</f>
        <v>drawOpen=,1.2</v>
      </c>
      <c r="AA538" s="81" t="str">
        <f>IF($E538="",
( IF(scriv!AG500&lt;&gt;"", LEFT( scriv!AG500, FIND(",",scriv!AG500)-1) &amp; "=" &amp; $AH538 &amp; RIGHT( scriv!AG500, LEN(scriv!AG500) + 1 - FIND(",",scriv!AG500)),
  IF($AA$36&lt;&gt;"",LEFT( AA$36, FIND(",",AA$36)-1) &amp; "=" &amp; $AH538 &amp; RIGHT( AA$36, LEN(AA$36) + 1 - FIND(",",AA$36)),""))),
IF(scriv!P500&lt;&gt;"", LEFT( scriv!P500, FIND(",",scriv!P500)-1) &amp; "=" &amp; $AH538 &amp; RIGHT( scriv!P500, LEN(scriv!P500) + 1 - FIND(",",scriv!P500)),
LEFT( AA$37, FIND(",",AA$37)-1) &amp; "=" &amp; $AH538 &amp; RIGHT( AA$37, LEN(AA$37) + 1 - FIND(",",AA$37))))</f>
        <v>drawClose=,1.2</v>
      </c>
      <c r="AB538" s="167" t="str">
        <f t="shared" si="351"/>
        <v>noTitle</v>
      </c>
      <c r="AC538" s="167"/>
      <c r="AD538" s="45"/>
      <c r="AE538" s="168"/>
      <c r="AF538" s="169">
        <f>IF(D538="",scriv!B500,"")</f>
        <v>0</v>
      </c>
      <c r="AG538" s="170" t="str">
        <f t="shared" si="358"/>
        <v/>
      </c>
      <c r="AH538" s="169" t="str">
        <f t="shared" si="359"/>
        <v/>
      </c>
      <c r="AI538" s="169" t="str">
        <f t="shared" si="360"/>
        <v/>
      </c>
      <c r="AJ538" s="86">
        <f>ROUNDDOWN( (LEN(scriv!B500)+1) / 2, 0 )</f>
        <v>0</v>
      </c>
      <c r="AK538" s="82">
        <f t="shared" si="361"/>
        <v>0</v>
      </c>
      <c r="AL538" s="82" t="str">
        <f t="shared" si="362"/>
        <v>-</v>
      </c>
      <c r="AM538" s="82" t="str">
        <f t="shared" si="363"/>
        <v>-</v>
      </c>
      <c r="AN538" s="82" t="str">
        <f t="shared" si="364"/>
        <v>-</v>
      </c>
      <c r="AO538" s="82" t="str">
        <f t="shared" si="365"/>
        <v>-</v>
      </c>
      <c r="AP538" s="82" t="str">
        <f t="shared" si="366"/>
        <v>-</v>
      </c>
      <c r="AQ538" s="82" t="str">
        <f t="shared" si="367"/>
        <v>-</v>
      </c>
      <c r="AR538" s="82" t="str">
        <f t="shared" si="368"/>
        <v>-</v>
      </c>
      <c r="AT538" s="82">
        <f t="shared" si="369"/>
        <v>10</v>
      </c>
      <c r="AU538" s="82" t="str">
        <f ca="1">IF(    MAX(OFFSET(AL538,0,0,MATCH("-",AL538:AL$638,0))) = 0,"",
IFERROR(MAX(OFFSET(AL538,0,0,MATCH("-",AL538:AL$638,0))),""))</f>
        <v/>
      </c>
      <c r="AV538" s="82" t="str">
        <f ca="1">IF(    MAX(OFFSET(AM538,0,0,MATCH("-",AM538:AM$638,0))) = 0,"",
IFERROR(MAX(OFFSET(AM538,0,0,MATCH("-",AM538:AM$638,0))),""))</f>
        <v/>
      </c>
      <c r="AW538" s="82" t="str">
        <f ca="1">IF(    MAX(OFFSET(AN538,0,0,MATCH("-",AN538:AN$638,0))) = 0,"",
IFERROR(MAX(OFFSET(AN538,0,0,MATCH("-",AN538:AN$638,0))),""))</f>
        <v/>
      </c>
      <c r="AX538" s="82" t="str">
        <f ca="1">IF(    MAX(OFFSET(AO538,0,0,MATCH("-",AO538:AO$638,0))) = 0,"",
IFERROR(MAX(OFFSET(AO538,0,0,MATCH("-",AO538:AO$638,0))),""))</f>
        <v/>
      </c>
      <c r="AY538" s="82" t="str">
        <f ca="1">IF(    MAX(OFFSET(AP538,0,0,MATCH("-",AP538:AP$638,0))) = 0,"",
IFERROR(MAX(OFFSET(AP538,0,0,MATCH("-",AP538:AP$638,0))),""))</f>
        <v/>
      </c>
      <c r="AZ538" s="82" t="str">
        <f ca="1">IF(    MAX(OFFSET(AQ538,0,0,MATCH("-",AQ538:AQ$638,0))) = 0,"",
IFERROR(MAX(OFFSET(AQ538,0,0,MATCH("-",AQ538:AQ$638,0))),""))</f>
        <v/>
      </c>
      <c r="BA538" s="82" t="str">
        <f ca="1">IF(    MAX(OFFSET(AR538,0,0,MATCH("-",AR538:AR$638,0))) = 0,"",
IFERROR(MAX(OFFSET(AR538,0,0,MATCH("-",AR538:AR$638,0))),""))</f>
        <v/>
      </c>
      <c r="BB538" s="112">
        <f t="shared" ca="1" si="370"/>
        <v>-198</v>
      </c>
      <c r="BC538" s="111" t="str">
        <f t="shared" ca="1" si="371"/>
        <v>Radius</v>
      </c>
      <c r="BD538" s="112">
        <f t="shared" ca="1" si="372"/>
        <v>0</v>
      </c>
      <c r="BE538" s="111">
        <f t="shared" ca="1" si="373"/>
        <v>200</v>
      </c>
      <c r="BF538" s="113" t="e">
        <f t="shared" ca="1" si="374"/>
        <v>#VALUE!</v>
      </c>
      <c r="BG538" s="113" t="e">
        <f t="shared" ca="1" si="375"/>
        <v>#VALUE!</v>
      </c>
      <c r="BH538" s="112">
        <f t="shared" ca="1" si="376"/>
        <v>2000</v>
      </c>
      <c r="BI538" s="112">
        <f t="shared" ca="1" si="377"/>
        <v>200</v>
      </c>
      <c r="BJ538" s="157"/>
      <c r="BK538" s="157"/>
      <c r="BL538" s="158" t="str">
        <f>scriv!AI500</f>
        <v/>
      </c>
      <c r="BM538" s="157"/>
      <c r="BN538" s="157" t="str">
        <f t="shared" si="378"/>
        <v>node</v>
      </c>
      <c r="BO538" s="157"/>
      <c r="BP538" s="159">
        <f t="shared" ca="1" si="379"/>
        <v>0</v>
      </c>
      <c r="BQ538" s="159">
        <f t="shared" ca="1" si="380"/>
        <v>0</v>
      </c>
      <c r="BR538" s="159">
        <f t="shared" si="381"/>
        <v>1</v>
      </c>
      <c r="BS538" s="159" t="str">
        <f t="shared" si="382"/>
        <v>symbol</v>
      </c>
      <c r="BT538" s="157" t="str">
        <f ca="1">IF(scriv!V500&lt;&gt;"",scriv!V500,
IF(E538="",IFERROR(VLOOKUP(BL538,$AH$40:$BT$638,39,FALSE),$BT$36),
$BT$37))</f>
        <v>NodeSquare</v>
      </c>
      <c r="BU538" s="166">
        <f t="shared" ca="1" si="383"/>
        <v>2000</v>
      </c>
      <c r="BV538" s="166">
        <f t="shared" ca="1" si="384"/>
        <v>200</v>
      </c>
      <c r="BW538" s="166">
        <f t="shared" ca="1" si="385"/>
        <v>0</v>
      </c>
      <c r="BX538" s="166">
        <f t="shared" ca="1" si="386"/>
        <v>0</v>
      </c>
      <c r="BY538" s="180" t="str">
        <f t="shared" si="387"/>
        <v/>
      </c>
      <c r="BZ538" s="180" t="str">
        <f t="shared" si="388"/>
        <v/>
      </c>
      <c r="CA538" s="81" t="str">
        <f>IF(scriv!E500&lt;&gt;"",scriv!E500,"")</f>
        <v/>
      </c>
      <c r="CB538" s="82">
        <f t="shared" si="353"/>
        <v>0</v>
      </c>
      <c r="CC538" s="82">
        <f t="shared" si="389"/>
        <v>0</v>
      </c>
      <c r="CD538" s="82" t="str">
        <f t="shared" si="390"/>
        <v>-</v>
      </c>
      <c r="CE538" s="82" t="str">
        <f t="shared" si="391"/>
        <v>-</v>
      </c>
      <c r="CF538" s="82" t="str">
        <f t="shared" si="392"/>
        <v>-</v>
      </c>
      <c r="CG538" s="82" t="str">
        <f t="shared" si="393"/>
        <v>-</v>
      </c>
      <c r="CH538" s="82" t="str">
        <f t="shared" si="394"/>
        <v>-</v>
      </c>
      <c r="CI538" s="82" t="str">
        <f t="shared" si="395"/>
        <v>-</v>
      </c>
      <c r="CJ538" s="82" t="str">
        <f t="shared" si="396"/>
        <v>-</v>
      </c>
      <c r="CK538" s="82" t="str">
        <f t="shared" si="397"/>
        <v>-</v>
      </c>
    </row>
    <row r="539" spans="1:89" s="82" customFormat="1" ht="18" customHeight="1">
      <c r="A539" s="81" t="str">
        <f>scriv!AH501</f>
        <v/>
      </c>
      <c r="B539" s="81" t="str">
        <f>IF(scriv!D501&lt;&gt;"",scriv!D501,"")</f>
        <v/>
      </c>
      <c r="C539" s="81" t="str">
        <f>IF( scriv!AL501&lt;&gt;"", IF(D539&lt;&gt;"","connection ","")&amp;scriv!AL501,IF(D539&lt;&gt;"","connection",""))</f>
        <v/>
      </c>
      <c r="D539" s="82" t="str">
        <f>scriv!AJ501</f>
        <v/>
      </c>
      <c r="E539" s="82" t="str">
        <f>scriv!AK501</f>
        <v/>
      </c>
      <c r="F539" s="156">
        <f>ROW()</f>
        <v>539</v>
      </c>
      <c r="I539" s="81" t="str">
        <f>IF(scriv!AA501&lt;&gt;"",scriv!AA501,J539)</f>
        <v/>
      </c>
      <c r="J539" s="81" t="str">
        <f>IF(scriv!AB501&lt;&gt;"",scriv!AB501,"")</f>
        <v/>
      </c>
      <c r="K539" s="82" t="str">
        <f t="shared" si="354"/>
        <v>none</v>
      </c>
      <c r="L539" s="82" t="str">
        <f t="shared" si="355"/>
        <v>+++&amp;speakTT=</v>
      </c>
      <c r="M539" s="82" t="str">
        <f t="shared" si="352"/>
        <v>OpenClose</v>
      </c>
      <c r="N539" s="82" t="str">
        <f t="shared" si="356"/>
        <v/>
      </c>
      <c r="O539" s="119" t="str">
        <f t="shared" si="357"/>
        <v/>
      </c>
      <c r="P539" s="81" t="str">
        <f>IF(scriv!I501&lt;&gt;"",scriv!I501,"")</f>
        <v/>
      </c>
      <c r="Q539" s="81" t="str">
        <f>IF(scriv!J501&lt;&gt;"",scriv!J501,"")</f>
        <v/>
      </c>
      <c r="R539" s="81">
        <f>IF(scriv!K501&lt;&gt;"",scriv!K501,
IF(I539&lt;&gt;"",1,$R$36))</f>
        <v>0</v>
      </c>
      <c r="S539" s="81" t="str">
        <f>IF(scriv!L501&lt;&gt;"",scriv!L501,
IF(scriv!AB501&lt;&gt;"",$S$36,"none"))</f>
        <v>none</v>
      </c>
      <c r="T539" s="81" t="str">
        <f>IF(scriv!Q501&lt;&gt;"",scriv!Q501,"")</f>
        <v/>
      </c>
      <c r="U539" s="81" t="str">
        <f>IF(scriv!R501&lt;&gt;"",scriv!R501,"")</f>
        <v/>
      </c>
      <c r="V539" s="81" t="str">
        <f>IF(scriv!S501&lt;&gt;"",scriv!S501,"")</f>
        <v/>
      </c>
      <c r="W539" s="81" t="str">
        <f>IF(scriv!T501&lt;&gt;"",scriv!T501,"")</f>
        <v/>
      </c>
      <c r="X539" s="81" t="str">
        <f>IF($E539="",
( IF(scriv!AD501&lt;&gt;"", LEFT( scriv!AD501, FIND(",",scriv!AD501)-1) &amp; "=" &amp; $AH539 &amp; RIGHT( scriv!AD501, LEN(scriv!AD501) + 1 - FIND(",",scriv!AD501)),
  IF($X$36&lt;&gt;"",LEFT( X$36, FIND(",",X$36)-1) &amp; "=" &amp; $AH539 &amp; RIGHT( X$36, LEN(X$36) + 1 - FIND(",",X$36)),""))),
IF(scriv!M501&lt;&gt;"", LEFT( scriv!M501, FIND(",",scriv!M501)-1) &amp; "=" &amp; $AH539 &amp; RIGHT( scriv!M501, LEN(scriv!M501) + 1 - FIND(",",scriv!M501)),
LEFT( X$37, FIND(",",X$37)-1) &amp; "=" &amp; $AH539 &amp; RIGHT( X$37, LEN(X$37) + 1 - FIND(",",X$37))))</f>
        <v>fadeOn=,0.6</v>
      </c>
      <c r="Y539" s="81" t="str">
        <f>IF($E539="",
( IF(scriv!AE501&lt;&gt;"", LEFT( scriv!AE501, FIND(",",scriv!AE501)-1) &amp; "=" &amp; $AH539 &amp; RIGHT( scriv!AE501, LEN(scriv!AE501) + 1 - FIND(",",scriv!AE501)),
  IF($Y$36&lt;&gt;"",LEFT( Y$36, FIND(",",Y$36)-1) &amp; "=" &amp; $AH539 &amp; RIGHT( Y$36, LEN(Y$36) + 1 - FIND(",",Y$36)),""))),
IF(scriv!N501&lt;&gt;"", LEFT( scriv!N501, FIND(",",scriv!N501)-1) &amp; "=" &amp; $AH539 &amp; RIGHT( scriv!N501, LEN(scriv!N501) + 1 - FIND(",",scriv!N501)),
LEFT( Y$37, FIND(",",Y$37)-1) &amp; "=" &amp; $AH539 &amp; RIGHT( Y$37, LEN(Y$37) + 1 - FIND(",",Y$37))))</f>
        <v>fadeOff=,0.6</v>
      </c>
      <c r="Z539" s="81" t="str">
        <f>IF($E539="",
( IF(scriv!AF501&lt;&gt;"", LEFT( scriv!AF501, FIND(",",scriv!AF501)-1) &amp; "=" &amp; $AH539 &amp; RIGHT( scriv!AF501, LEN(scriv!AF501) + 1 - FIND(",",scriv!AF501)),
  IF($Z$36&lt;&gt;"",LEFT( Z$36, FIND(",",Z$36)-1) &amp; "=" &amp; $AH539 &amp; RIGHT( Z$36, LEN(Z$36) + 1 - FIND(",",Z$36)),""))),
IF(scriv!O501&lt;&gt;"", LEFT( scriv!O501, FIND(",",scriv!O501)-1) &amp; "=" &amp; $AH539 &amp; RIGHT( scriv!O501, LEN(scriv!O501) + 1 - FIND(",",scriv!O501)),
LEFT( Z$37, FIND(",",Z$37)-1) &amp; "=" &amp; $AH539 &amp; RIGHT( Z$37, LEN(Z$37) + 1 - FIND(",",Z$37))))</f>
        <v>drawOpen=,1.2</v>
      </c>
      <c r="AA539" s="81" t="str">
        <f>IF($E539="",
( IF(scriv!AG501&lt;&gt;"", LEFT( scriv!AG501, FIND(",",scriv!AG501)-1) &amp; "=" &amp; $AH539 &amp; RIGHT( scriv!AG501, LEN(scriv!AG501) + 1 - FIND(",",scriv!AG501)),
  IF($AA$36&lt;&gt;"",LEFT( AA$36, FIND(",",AA$36)-1) &amp; "=" &amp; $AH539 &amp; RIGHT( AA$36, LEN(AA$36) + 1 - FIND(",",AA$36)),""))),
IF(scriv!P501&lt;&gt;"", LEFT( scriv!P501, FIND(",",scriv!P501)-1) &amp; "=" &amp; $AH539 &amp; RIGHT( scriv!P501, LEN(scriv!P501) + 1 - FIND(",",scriv!P501)),
LEFT( AA$37, FIND(",",AA$37)-1) &amp; "=" &amp; $AH539 &amp; RIGHT( AA$37, LEN(AA$37) + 1 - FIND(",",AA$37))))</f>
        <v>drawClose=,1.2</v>
      </c>
      <c r="AB539" s="167" t="str">
        <f t="shared" si="351"/>
        <v>noTitle</v>
      </c>
      <c r="AC539" s="167"/>
      <c r="AD539" s="45"/>
      <c r="AE539" s="168"/>
      <c r="AF539" s="169">
        <f>IF(D539="",scriv!B501,"")</f>
        <v>0</v>
      </c>
      <c r="AG539" s="170" t="str">
        <f t="shared" si="358"/>
        <v/>
      </c>
      <c r="AH539" s="169" t="str">
        <f t="shared" si="359"/>
        <v/>
      </c>
      <c r="AI539" s="169" t="str">
        <f t="shared" si="360"/>
        <v/>
      </c>
      <c r="AJ539" s="86">
        <f>ROUNDDOWN( (LEN(scriv!B501)+1) / 2, 0 )</f>
        <v>0</v>
      </c>
      <c r="AK539" s="82">
        <f t="shared" si="361"/>
        <v>0</v>
      </c>
      <c r="AL539" s="82" t="str">
        <f t="shared" si="362"/>
        <v>-</v>
      </c>
      <c r="AM539" s="82" t="str">
        <f t="shared" si="363"/>
        <v>-</v>
      </c>
      <c r="AN539" s="82" t="str">
        <f t="shared" si="364"/>
        <v>-</v>
      </c>
      <c r="AO539" s="82" t="str">
        <f t="shared" si="365"/>
        <v>-</v>
      </c>
      <c r="AP539" s="82" t="str">
        <f t="shared" si="366"/>
        <v>-</v>
      </c>
      <c r="AQ539" s="82" t="str">
        <f t="shared" si="367"/>
        <v>-</v>
      </c>
      <c r="AR539" s="82" t="str">
        <f t="shared" si="368"/>
        <v>-</v>
      </c>
      <c r="AT539" s="82">
        <f t="shared" si="369"/>
        <v>10</v>
      </c>
      <c r="AU539" s="82" t="str">
        <f ca="1">IF(    MAX(OFFSET(AL539,0,0,MATCH("-",AL539:AL$638,0))) = 0,"",
IFERROR(MAX(OFFSET(AL539,0,0,MATCH("-",AL539:AL$638,0))),""))</f>
        <v/>
      </c>
      <c r="AV539" s="82" t="str">
        <f ca="1">IF(    MAX(OFFSET(AM539,0,0,MATCH("-",AM539:AM$638,0))) = 0,"",
IFERROR(MAX(OFFSET(AM539,0,0,MATCH("-",AM539:AM$638,0))),""))</f>
        <v/>
      </c>
      <c r="AW539" s="82" t="str">
        <f ca="1">IF(    MAX(OFFSET(AN539,0,0,MATCH("-",AN539:AN$638,0))) = 0,"",
IFERROR(MAX(OFFSET(AN539,0,0,MATCH("-",AN539:AN$638,0))),""))</f>
        <v/>
      </c>
      <c r="AX539" s="82" t="str">
        <f ca="1">IF(    MAX(OFFSET(AO539,0,0,MATCH("-",AO539:AO$638,0))) = 0,"",
IFERROR(MAX(OFFSET(AO539,0,0,MATCH("-",AO539:AO$638,0))),""))</f>
        <v/>
      </c>
      <c r="AY539" s="82" t="str">
        <f ca="1">IF(    MAX(OFFSET(AP539,0,0,MATCH("-",AP539:AP$638,0))) = 0,"",
IFERROR(MAX(OFFSET(AP539,0,0,MATCH("-",AP539:AP$638,0))),""))</f>
        <v/>
      </c>
      <c r="AZ539" s="82" t="str">
        <f ca="1">IF(    MAX(OFFSET(AQ539,0,0,MATCH("-",AQ539:AQ$638,0))) = 0,"",
IFERROR(MAX(OFFSET(AQ539,0,0,MATCH("-",AQ539:AQ$638,0))),""))</f>
        <v/>
      </c>
      <c r="BA539" s="82" t="str">
        <f ca="1">IF(    MAX(OFFSET(AR539,0,0,MATCH("-",AR539:AR$638,0))) = 0,"",
IFERROR(MAX(OFFSET(AR539,0,0,MATCH("-",AR539:AR$638,0))),""))</f>
        <v/>
      </c>
      <c r="BB539" s="112">
        <f t="shared" ca="1" si="370"/>
        <v>-198</v>
      </c>
      <c r="BC539" s="111" t="str">
        <f t="shared" ca="1" si="371"/>
        <v>Radius</v>
      </c>
      <c r="BD539" s="112">
        <f t="shared" ca="1" si="372"/>
        <v>0</v>
      </c>
      <c r="BE539" s="111">
        <f t="shared" ca="1" si="373"/>
        <v>200</v>
      </c>
      <c r="BF539" s="113" t="e">
        <f t="shared" ca="1" si="374"/>
        <v>#VALUE!</v>
      </c>
      <c r="BG539" s="113" t="e">
        <f t="shared" ca="1" si="375"/>
        <v>#VALUE!</v>
      </c>
      <c r="BH539" s="112">
        <f t="shared" ca="1" si="376"/>
        <v>2000</v>
      </c>
      <c r="BI539" s="112">
        <f t="shared" ca="1" si="377"/>
        <v>200</v>
      </c>
      <c r="BJ539" s="157"/>
      <c r="BK539" s="157"/>
      <c r="BL539" s="158" t="str">
        <f>scriv!AI501</f>
        <v/>
      </c>
      <c r="BM539" s="157"/>
      <c r="BN539" s="157" t="str">
        <f t="shared" si="378"/>
        <v>node</v>
      </c>
      <c r="BO539" s="157"/>
      <c r="BP539" s="159">
        <f t="shared" ca="1" si="379"/>
        <v>0</v>
      </c>
      <c r="BQ539" s="159">
        <f t="shared" ca="1" si="380"/>
        <v>0</v>
      </c>
      <c r="BR539" s="159">
        <f t="shared" si="381"/>
        <v>1</v>
      </c>
      <c r="BS539" s="159" t="str">
        <f t="shared" si="382"/>
        <v>symbol</v>
      </c>
      <c r="BT539" s="157" t="str">
        <f ca="1">IF(scriv!V501&lt;&gt;"",scriv!V501,
IF(E539="",IFERROR(VLOOKUP(BL539,$AH$40:$BT$638,39,FALSE),$BT$36),
$BT$37))</f>
        <v>NodeSquare</v>
      </c>
      <c r="BU539" s="166">
        <f t="shared" ca="1" si="383"/>
        <v>2000</v>
      </c>
      <c r="BV539" s="166">
        <f t="shared" ca="1" si="384"/>
        <v>200</v>
      </c>
      <c r="BW539" s="166">
        <f t="shared" ca="1" si="385"/>
        <v>0</v>
      </c>
      <c r="BX539" s="166">
        <f t="shared" ca="1" si="386"/>
        <v>0</v>
      </c>
      <c r="BY539" s="180" t="str">
        <f t="shared" si="387"/>
        <v/>
      </c>
      <c r="BZ539" s="180" t="str">
        <f t="shared" si="388"/>
        <v/>
      </c>
      <c r="CA539" s="81" t="str">
        <f>IF(scriv!E501&lt;&gt;"",scriv!E501,"")</f>
        <v/>
      </c>
      <c r="CB539" s="82">
        <f t="shared" si="353"/>
        <v>0</v>
      </c>
      <c r="CC539" s="82">
        <f t="shared" si="389"/>
        <v>0</v>
      </c>
      <c r="CD539" s="82" t="str">
        <f t="shared" si="390"/>
        <v>-</v>
      </c>
      <c r="CE539" s="82" t="str">
        <f t="shared" si="391"/>
        <v>-</v>
      </c>
      <c r="CF539" s="82" t="str">
        <f t="shared" si="392"/>
        <v>-</v>
      </c>
      <c r="CG539" s="82" t="str">
        <f t="shared" si="393"/>
        <v>-</v>
      </c>
      <c r="CH539" s="82" t="str">
        <f t="shared" si="394"/>
        <v>-</v>
      </c>
      <c r="CI539" s="82" t="str">
        <f t="shared" si="395"/>
        <v>-</v>
      </c>
      <c r="CJ539" s="82" t="str">
        <f t="shared" si="396"/>
        <v>-</v>
      </c>
      <c r="CK539" s="82" t="str">
        <f t="shared" si="397"/>
        <v>-</v>
      </c>
    </row>
    <row r="540" spans="1:89" s="82" customFormat="1" ht="18" customHeight="1">
      <c r="A540" s="81" t="str">
        <f>scriv!AH502</f>
        <v/>
      </c>
      <c r="B540" s="81" t="str">
        <f>IF(scriv!D502&lt;&gt;"",scriv!D502,"")</f>
        <v/>
      </c>
      <c r="C540" s="81" t="str">
        <f>IF( scriv!AL502&lt;&gt;"", IF(D540&lt;&gt;"","connection ","")&amp;scriv!AL502,IF(D540&lt;&gt;"","connection",""))</f>
        <v/>
      </c>
      <c r="D540" s="82" t="str">
        <f>scriv!AJ502</f>
        <v/>
      </c>
      <c r="E540" s="82" t="str">
        <f>scriv!AK502</f>
        <v/>
      </c>
      <c r="F540" s="156">
        <f>ROW()</f>
        <v>540</v>
      </c>
      <c r="I540" s="81" t="str">
        <f>IF(scriv!AA502&lt;&gt;"",scriv!AA502,J540)</f>
        <v/>
      </c>
      <c r="J540" s="81" t="str">
        <f>IF(scriv!AB502&lt;&gt;"",scriv!AB502,"")</f>
        <v/>
      </c>
      <c r="K540" s="82" t="str">
        <f t="shared" si="354"/>
        <v>none</v>
      </c>
      <c r="L540" s="82" t="str">
        <f t="shared" si="355"/>
        <v>+++&amp;speakTT=</v>
      </c>
      <c r="M540" s="82" t="str">
        <f t="shared" si="352"/>
        <v>OpenClose</v>
      </c>
      <c r="N540" s="82" t="str">
        <f t="shared" si="356"/>
        <v/>
      </c>
      <c r="O540" s="119" t="str">
        <f t="shared" si="357"/>
        <v/>
      </c>
      <c r="P540" s="81" t="str">
        <f>IF(scriv!I502&lt;&gt;"",scriv!I502,"")</f>
        <v/>
      </c>
      <c r="Q540" s="81" t="str">
        <f>IF(scriv!J502&lt;&gt;"",scriv!J502,"")</f>
        <v/>
      </c>
      <c r="R540" s="81">
        <f>IF(scriv!K502&lt;&gt;"",scriv!K502,
IF(I540&lt;&gt;"",1,$R$36))</f>
        <v>0</v>
      </c>
      <c r="S540" s="81" t="str">
        <f>IF(scriv!L502&lt;&gt;"",scriv!L502,
IF(scriv!AB502&lt;&gt;"",$S$36,"none"))</f>
        <v>none</v>
      </c>
      <c r="T540" s="81" t="str">
        <f>IF(scriv!Q502&lt;&gt;"",scriv!Q502,"")</f>
        <v/>
      </c>
      <c r="U540" s="81" t="str">
        <f>IF(scriv!R502&lt;&gt;"",scriv!R502,"")</f>
        <v/>
      </c>
      <c r="V540" s="81" t="str">
        <f>IF(scriv!S502&lt;&gt;"",scriv!S502,"")</f>
        <v/>
      </c>
      <c r="W540" s="81" t="str">
        <f>IF(scriv!T502&lt;&gt;"",scriv!T502,"")</f>
        <v/>
      </c>
      <c r="X540" s="81" t="str">
        <f>IF($E540="",
( IF(scriv!AD502&lt;&gt;"", LEFT( scriv!AD502, FIND(",",scriv!AD502)-1) &amp; "=" &amp; $AH540 &amp; RIGHT( scriv!AD502, LEN(scriv!AD502) + 1 - FIND(",",scriv!AD502)),
  IF($X$36&lt;&gt;"",LEFT( X$36, FIND(",",X$36)-1) &amp; "=" &amp; $AH540 &amp; RIGHT( X$36, LEN(X$36) + 1 - FIND(",",X$36)),""))),
IF(scriv!M502&lt;&gt;"", LEFT( scriv!M502, FIND(",",scriv!M502)-1) &amp; "=" &amp; $AH540 &amp; RIGHT( scriv!M502, LEN(scriv!M502) + 1 - FIND(",",scriv!M502)),
LEFT( X$37, FIND(",",X$37)-1) &amp; "=" &amp; $AH540 &amp; RIGHT( X$37, LEN(X$37) + 1 - FIND(",",X$37))))</f>
        <v>fadeOn=,0.6</v>
      </c>
      <c r="Y540" s="81" t="str">
        <f>IF($E540="",
( IF(scriv!AE502&lt;&gt;"", LEFT( scriv!AE502, FIND(",",scriv!AE502)-1) &amp; "=" &amp; $AH540 &amp; RIGHT( scriv!AE502, LEN(scriv!AE502) + 1 - FIND(",",scriv!AE502)),
  IF($Y$36&lt;&gt;"",LEFT( Y$36, FIND(",",Y$36)-1) &amp; "=" &amp; $AH540 &amp; RIGHT( Y$36, LEN(Y$36) + 1 - FIND(",",Y$36)),""))),
IF(scriv!N502&lt;&gt;"", LEFT( scriv!N502, FIND(",",scriv!N502)-1) &amp; "=" &amp; $AH540 &amp; RIGHT( scriv!N502, LEN(scriv!N502) + 1 - FIND(",",scriv!N502)),
LEFT( Y$37, FIND(",",Y$37)-1) &amp; "=" &amp; $AH540 &amp; RIGHT( Y$37, LEN(Y$37) + 1 - FIND(",",Y$37))))</f>
        <v>fadeOff=,0.6</v>
      </c>
      <c r="Z540" s="81" t="str">
        <f>IF($E540="",
( IF(scriv!AF502&lt;&gt;"", LEFT( scriv!AF502, FIND(",",scriv!AF502)-1) &amp; "=" &amp; $AH540 &amp; RIGHT( scriv!AF502, LEN(scriv!AF502) + 1 - FIND(",",scriv!AF502)),
  IF($Z$36&lt;&gt;"",LEFT( Z$36, FIND(",",Z$36)-1) &amp; "=" &amp; $AH540 &amp; RIGHT( Z$36, LEN(Z$36) + 1 - FIND(",",Z$36)),""))),
IF(scriv!O502&lt;&gt;"", LEFT( scriv!O502, FIND(",",scriv!O502)-1) &amp; "=" &amp; $AH540 &amp; RIGHT( scriv!O502, LEN(scriv!O502) + 1 - FIND(",",scriv!O502)),
LEFT( Z$37, FIND(",",Z$37)-1) &amp; "=" &amp; $AH540 &amp; RIGHT( Z$37, LEN(Z$37) + 1 - FIND(",",Z$37))))</f>
        <v>drawOpen=,1.2</v>
      </c>
      <c r="AA540" s="81" t="str">
        <f>IF($E540="",
( IF(scriv!AG502&lt;&gt;"", LEFT( scriv!AG502, FIND(",",scriv!AG502)-1) &amp; "=" &amp; $AH540 &amp; RIGHT( scriv!AG502, LEN(scriv!AG502) + 1 - FIND(",",scriv!AG502)),
  IF($AA$36&lt;&gt;"",LEFT( AA$36, FIND(",",AA$36)-1) &amp; "=" &amp; $AH540 &amp; RIGHT( AA$36, LEN(AA$36) + 1 - FIND(",",AA$36)),""))),
IF(scriv!P502&lt;&gt;"", LEFT( scriv!P502, FIND(",",scriv!P502)-1) &amp; "=" &amp; $AH540 &amp; RIGHT( scriv!P502, LEN(scriv!P502) + 1 - FIND(",",scriv!P502)),
LEFT( AA$37, FIND(",",AA$37)-1) &amp; "=" &amp; $AH540 &amp; RIGHT( AA$37, LEN(AA$37) + 1 - FIND(",",AA$37))))</f>
        <v>drawClose=,1.2</v>
      </c>
      <c r="AB540" s="167" t="str">
        <f t="shared" si="351"/>
        <v>noTitle</v>
      </c>
      <c r="AC540" s="167"/>
      <c r="AD540" s="45"/>
      <c r="AE540" s="168"/>
      <c r="AF540" s="169">
        <f>IF(D540="",scriv!B502,"")</f>
        <v>0</v>
      </c>
      <c r="AG540" s="170" t="str">
        <f t="shared" si="358"/>
        <v/>
      </c>
      <c r="AH540" s="169" t="str">
        <f t="shared" si="359"/>
        <v/>
      </c>
      <c r="AI540" s="169" t="str">
        <f t="shared" si="360"/>
        <v/>
      </c>
      <c r="AJ540" s="86">
        <f>ROUNDDOWN( (LEN(scriv!B502)+1) / 2, 0 )</f>
        <v>0</v>
      </c>
      <c r="AK540" s="82">
        <f t="shared" si="361"/>
        <v>0</v>
      </c>
      <c r="AL540" s="82" t="str">
        <f t="shared" si="362"/>
        <v>-</v>
      </c>
      <c r="AM540" s="82" t="str">
        <f t="shared" si="363"/>
        <v>-</v>
      </c>
      <c r="AN540" s="82" t="str">
        <f t="shared" si="364"/>
        <v>-</v>
      </c>
      <c r="AO540" s="82" t="str">
        <f t="shared" si="365"/>
        <v>-</v>
      </c>
      <c r="AP540" s="82" t="str">
        <f t="shared" si="366"/>
        <v>-</v>
      </c>
      <c r="AQ540" s="82" t="str">
        <f t="shared" si="367"/>
        <v>-</v>
      </c>
      <c r="AR540" s="82" t="str">
        <f t="shared" si="368"/>
        <v>-</v>
      </c>
      <c r="AT540" s="82">
        <f t="shared" si="369"/>
        <v>10</v>
      </c>
      <c r="AU540" s="82" t="str">
        <f ca="1">IF(    MAX(OFFSET(AL540,0,0,MATCH("-",AL540:AL$638,0))) = 0,"",
IFERROR(MAX(OFFSET(AL540,0,0,MATCH("-",AL540:AL$638,0))),""))</f>
        <v/>
      </c>
      <c r="AV540" s="82" t="str">
        <f ca="1">IF(    MAX(OFFSET(AM540,0,0,MATCH("-",AM540:AM$638,0))) = 0,"",
IFERROR(MAX(OFFSET(AM540,0,0,MATCH("-",AM540:AM$638,0))),""))</f>
        <v/>
      </c>
      <c r="AW540" s="82" t="str">
        <f ca="1">IF(    MAX(OFFSET(AN540,0,0,MATCH("-",AN540:AN$638,0))) = 0,"",
IFERROR(MAX(OFFSET(AN540,0,0,MATCH("-",AN540:AN$638,0))),""))</f>
        <v/>
      </c>
      <c r="AX540" s="82" t="str">
        <f ca="1">IF(    MAX(OFFSET(AO540,0,0,MATCH("-",AO540:AO$638,0))) = 0,"",
IFERROR(MAX(OFFSET(AO540,0,0,MATCH("-",AO540:AO$638,0))),""))</f>
        <v/>
      </c>
      <c r="AY540" s="82" t="str">
        <f ca="1">IF(    MAX(OFFSET(AP540,0,0,MATCH("-",AP540:AP$638,0))) = 0,"",
IFERROR(MAX(OFFSET(AP540,0,0,MATCH("-",AP540:AP$638,0))),""))</f>
        <v/>
      </c>
      <c r="AZ540" s="82" t="str">
        <f ca="1">IF(    MAX(OFFSET(AQ540,0,0,MATCH("-",AQ540:AQ$638,0))) = 0,"",
IFERROR(MAX(OFFSET(AQ540,0,0,MATCH("-",AQ540:AQ$638,0))),""))</f>
        <v/>
      </c>
      <c r="BA540" s="82" t="str">
        <f ca="1">IF(    MAX(OFFSET(AR540,0,0,MATCH("-",AR540:AR$638,0))) = 0,"",
IFERROR(MAX(OFFSET(AR540,0,0,MATCH("-",AR540:AR$638,0))),""))</f>
        <v/>
      </c>
      <c r="BB540" s="112">
        <f t="shared" ca="1" si="370"/>
        <v>-198</v>
      </c>
      <c r="BC540" s="111" t="str">
        <f t="shared" ca="1" si="371"/>
        <v>Radius</v>
      </c>
      <c r="BD540" s="112">
        <f t="shared" ca="1" si="372"/>
        <v>0</v>
      </c>
      <c r="BE540" s="111">
        <f t="shared" ca="1" si="373"/>
        <v>200</v>
      </c>
      <c r="BF540" s="113" t="e">
        <f t="shared" ca="1" si="374"/>
        <v>#VALUE!</v>
      </c>
      <c r="BG540" s="113" t="e">
        <f t="shared" ca="1" si="375"/>
        <v>#VALUE!</v>
      </c>
      <c r="BH540" s="112">
        <f t="shared" ca="1" si="376"/>
        <v>2000</v>
      </c>
      <c r="BI540" s="112">
        <f t="shared" ca="1" si="377"/>
        <v>200</v>
      </c>
      <c r="BJ540" s="157"/>
      <c r="BK540" s="157"/>
      <c r="BL540" s="158" t="str">
        <f>scriv!AI502</f>
        <v/>
      </c>
      <c r="BM540" s="157"/>
      <c r="BN540" s="157" t="str">
        <f t="shared" si="378"/>
        <v>node</v>
      </c>
      <c r="BO540" s="157"/>
      <c r="BP540" s="159">
        <f t="shared" ca="1" si="379"/>
        <v>0</v>
      </c>
      <c r="BQ540" s="159">
        <f t="shared" ca="1" si="380"/>
        <v>0</v>
      </c>
      <c r="BR540" s="159">
        <f t="shared" si="381"/>
        <v>1</v>
      </c>
      <c r="BS540" s="159" t="str">
        <f t="shared" si="382"/>
        <v>symbol</v>
      </c>
      <c r="BT540" s="157" t="str">
        <f ca="1">IF(scriv!V502&lt;&gt;"",scriv!V502,
IF(E540="",IFERROR(VLOOKUP(BL540,$AH$40:$BT$638,39,FALSE),$BT$36),
$BT$37))</f>
        <v>NodeSquare</v>
      </c>
      <c r="BU540" s="166">
        <f t="shared" ca="1" si="383"/>
        <v>2000</v>
      </c>
      <c r="BV540" s="166">
        <f t="shared" ca="1" si="384"/>
        <v>200</v>
      </c>
      <c r="BW540" s="166">
        <f t="shared" ca="1" si="385"/>
        <v>0</v>
      </c>
      <c r="BX540" s="166">
        <f t="shared" ca="1" si="386"/>
        <v>0</v>
      </c>
      <c r="BY540" s="180" t="str">
        <f t="shared" si="387"/>
        <v/>
      </c>
      <c r="BZ540" s="180" t="str">
        <f t="shared" si="388"/>
        <v/>
      </c>
      <c r="CA540" s="81" t="str">
        <f>IF(scriv!E502&lt;&gt;"",scriv!E502,"")</f>
        <v/>
      </c>
      <c r="CB540" s="82">
        <f t="shared" si="353"/>
        <v>0</v>
      </c>
      <c r="CC540" s="82">
        <f t="shared" si="389"/>
        <v>0</v>
      </c>
      <c r="CD540" s="82" t="str">
        <f t="shared" si="390"/>
        <v>-</v>
      </c>
      <c r="CE540" s="82" t="str">
        <f t="shared" si="391"/>
        <v>-</v>
      </c>
      <c r="CF540" s="82" t="str">
        <f t="shared" si="392"/>
        <v>-</v>
      </c>
      <c r="CG540" s="82" t="str">
        <f t="shared" si="393"/>
        <v>-</v>
      </c>
      <c r="CH540" s="82" t="str">
        <f t="shared" si="394"/>
        <v>-</v>
      </c>
      <c r="CI540" s="82" t="str">
        <f t="shared" si="395"/>
        <v>-</v>
      </c>
      <c r="CJ540" s="82" t="str">
        <f t="shared" si="396"/>
        <v>-</v>
      </c>
      <c r="CK540" s="82" t="str">
        <f t="shared" si="397"/>
        <v>-</v>
      </c>
    </row>
    <row r="541" spans="1:89" s="82" customFormat="1" ht="18" customHeight="1">
      <c r="A541" s="81" t="str">
        <f>scriv!AH503</f>
        <v/>
      </c>
      <c r="B541" s="81" t="str">
        <f>IF(scriv!D503&lt;&gt;"",scriv!D503,"")</f>
        <v/>
      </c>
      <c r="C541" s="81" t="str">
        <f>IF( scriv!AL503&lt;&gt;"", IF(D541&lt;&gt;"","connection ","")&amp;scriv!AL503,IF(D541&lt;&gt;"","connection",""))</f>
        <v/>
      </c>
      <c r="D541" s="82" t="str">
        <f>scriv!AJ503</f>
        <v/>
      </c>
      <c r="E541" s="82" t="str">
        <f>scriv!AK503</f>
        <v/>
      </c>
      <c r="F541" s="156">
        <f>ROW()</f>
        <v>541</v>
      </c>
      <c r="I541" s="81" t="str">
        <f>IF(scriv!AA503&lt;&gt;"",scriv!AA503,J541)</f>
        <v/>
      </c>
      <c r="J541" s="81" t="str">
        <f>IF(scriv!AB503&lt;&gt;"",scriv!AB503,"")</f>
        <v/>
      </c>
      <c r="K541" s="82" t="str">
        <f t="shared" si="354"/>
        <v>none</v>
      </c>
      <c r="L541" s="82" t="str">
        <f t="shared" si="355"/>
        <v>+++&amp;speakTT=</v>
      </c>
      <c r="M541" s="82" t="str">
        <f t="shared" si="352"/>
        <v>OpenClose</v>
      </c>
      <c r="N541" s="82" t="str">
        <f t="shared" si="356"/>
        <v/>
      </c>
      <c r="O541" s="119" t="str">
        <f t="shared" si="357"/>
        <v/>
      </c>
      <c r="P541" s="81" t="str">
        <f>IF(scriv!I503&lt;&gt;"",scriv!I503,"")</f>
        <v/>
      </c>
      <c r="Q541" s="81" t="str">
        <f>IF(scriv!J503&lt;&gt;"",scriv!J503,"")</f>
        <v/>
      </c>
      <c r="R541" s="81">
        <f>IF(scriv!K503&lt;&gt;"",scriv!K503,
IF(I541&lt;&gt;"",1,$R$36))</f>
        <v>0</v>
      </c>
      <c r="S541" s="81" t="str">
        <f>IF(scriv!L503&lt;&gt;"",scriv!L503,
IF(scriv!AB503&lt;&gt;"",$S$36,"none"))</f>
        <v>none</v>
      </c>
      <c r="T541" s="81" t="str">
        <f>IF(scriv!Q503&lt;&gt;"",scriv!Q503,"")</f>
        <v/>
      </c>
      <c r="U541" s="81" t="str">
        <f>IF(scriv!R503&lt;&gt;"",scriv!R503,"")</f>
        <v/>
      </c>
      <c r="V541" s="81" t="str">
        <f>IF(scriv!S503&lt;&gt;"",scriv!S503,"")</f>
        <v/>
      </c>
      <c r="W541" s="81" t="str">
        <f>IF(scriv!T503&lt;&gt;"",scriv!T503,"")</f>
        <v/>
      </c>
      <c r="X541" s="81" t="str">
        <f>IF($E541="",
( IF(scriv!AD503&lt;&gt;"", LEFT( scriv!AD503, FIND(",",scriv!AD503)-1) &amp; "=" &amp; $AH541 &amp; RIGHT( scriv!AD503, LEN(scriv!AD503) + 1 - FIND(",",scriv!AD503)),
  IF($X$36&lt;&gt;"",LEFT( X$36, FIND(",",X$36)-1) &amp; "=" &amp; $AH541 &amp; RIGHT( X$36, LEN(X$36) + 1 - FIND(",",X$36)),""))),
IF(scriv!M503&lt;&gt;"", LEFT( scriv!M503, FIND(",",scriv!M503)-1) &amp; "=" &amp; $AH541 &amp; RIGHT( scriv!M503, LEN(scriv!M503) + 1 - FIND(",",scriv!M503)),
LEFT( X$37, FIND(",",X$37)-1) &amp; "=" &amp; $AH541 &amp; RIGHT( X$37, LEN(X$37) + 1 - FIND(",",X$37))))</f>
        <v>fadeOn=,0.6</v>
      </c>
      <c r="Y541" s="81" t="str">
        <f>IF($E541="",
( IF(scriv!AE503&lt;&gt;"", LEFT( scriv!AE503, FIND(",",scriv!AE503)-1) &amp; "=" &amp; $AH541 &amp; RIGHT( scriv!AE503, LEN(scriv!AE503) + 1 - FIND(",",scriv!AE503)),
  IF($Y$36&lt;&gt;"",LEFT( Y$36, FIND(",",Y$36)-1) &amp; "=" &amp; $AH541 &amp; RIGHT( Y$36, LEN(Y$36) + 1 - FIND(",",Y$36)),""))),
IF(scriv!N503&lt;&gt;"", LEFT( scriv!N503, FIND(",",scriv!N503)-1) &amp; "=" &amp; $AH541 &amp; RIGHT( scriv!N503, LEN(scriv!N503) + 1 - FIND(",",scriv!N503)),
LEFT( Y$37, FIND(",",Y$37)-1) &amp; "=" &amp; $AH541 &amp; RIGHT( Y$37, LEN(Y$37) + 1 - FIND(",",Y$37))))</f>
        <v>fadeOff=,0.6</v>
      </c>
      <c r="Z541" s="81" t="str">
        <f>IF($E541="",
( IF(scriv!AF503&lt;&gt;"", LEFT( scriv!AF503, FIND(",",scriv!AF503)-1) &amp; "=" &amp; $AH541 &amp; RIGHT( scriv!AF503, LEN(scriv!AF503) + 1 - FIND(",",scriv!AF503)),
  IF($Z$36&lt;&gt;"",LEFT( Z$36, FIND(",",Z$36)-1) &amp; "=" &amp; $AH541 &amp; RIGHT( Z$36, LEN(Z$36) + 1 - FIND(",",Z$36)),""))),
IF(scriv!O503&lt;&gt;"", LEFT( scriv!O503, FIND(",",scriv!O503)-1) &amp; "=" &amp; $AH541 &amp; RIGHT( scriv!O503, LEN(scriv!O503) + 1 - FIND(",",scriv!O503)),
LEFT( Z$37, FIND(",",Z$37)-1) &amp; "=" &amp; $AH541 &amp; RIGHT( Z$37, LEN(Z$37) + 1 - FIND(",",Z$37))))</f>
        <v>drawOpen=,1.2</v>
      </c>
      <c r="AA541" s="81" t="str">
        <f>IF($E541="",
( IF(scriv!AG503&lt;&gt;"", LEFT( scriv!AG503, FIND(",",scriv!AG503)-1) &amp; "=" &amp; $AH541 &amp; RIGHT( scriv!AG503, LEN(scriv!AG503) + 1 - FIND(",",scriv!AG503)),
  IF($AA$36&lt;&gt;"",LEFT( AA$36, FIND(",",AA$36)-1) &amp; "=" &amp; $AH541 &amp; RIGHT( AA$36, LEN(AA$36) + 1 - FIND(",",AA$36)),""))),
IF(scriv!P503&lt;&gt;"", LEFT( scriv!P503, FIND(",",scriv!P503)-1) &amp; "=" &amp; $AH541 &amp; RIGHT( scriv!P503, LEN(scriv!P503) + 1 - FIND(",",scriv!P503)),
LEFT( AA$37, FIND(",",AA$37)-1) &amp; "=" &amp; $AH541 &amp; RIGHT( AA$37, LEN(AA$37) + 1 - FIND(",",AA$37))))</f>
        <v>drawClose=,1.2</v>
      </c>
      <c r="AB541" s="167" t="str">
        <f t="shared" si="351"/>
        <v>noTitle</v>
      </c>
      <c r="AC541" s="167"/>
      <c r="AD541" s="45"/>
      <c r="AE541" s="168"/>
      <c r="AF541" s="169">
        <f>IF(D541="",scriv!B503,"")</f>
        <v>0</v>
      </c>
      <c r="AG541" s="170" t="str">
        <f t="shared" si="358"/>
        <v/>
      </c>
      <c r="AH541" s="169" t="str">
        <f t="shared" si="359"/>
        <v/>
      </c>
      <c r="AI541" s="169" t="str">
        <f t="shared" si="360"/>
        <v/>
      </c>
      <c r="AJ541" s="86">
        <f>ROUNDDOWN( (LEN(scriv!B503)+1) / 2, 0 )</f>
        <v>0</v>
      </c>
      <c r="AK541" s="82">
        <f t="shared" si="361"/>
        <v>0</v>
      </c>
      <c r="AL541" s="82" t="str">
        <f t="shared" si="362"/>
        <v>-</v>
      </c>
      <c r="AM541" s="82" t="str">
        <f t="shared" si="363"/>
        <v>-</v>
      </c>
      <c r="AN541" s="82" t="str">
        <f t="shared" si="364"/>
        <v>-</v>
      </c>
      <c r="AO541" s="82" t="str">
        <f t="shared" si="365"/>
        <v>-</v>
      </c>
      <c r="AP541" s="82" t="str">
        <f t="shared" si="366"/>
        <v>-</v>
      </c>
      <c r="AQ541" s="82" t="str">
        <f t="shared" si="367"/>
        <v>-</v>
      </c>
      <c r="AR541" s="82" t="str">
        <f t="shared" si="368"/>
        <v>-</v>
      </c>
      <c r="AT541" s="82">
        <f t="shared" si="369"/>
        <v>10</v>
      </c>
      <c r="AU541" s="82" t="str">
        <f ca="1">IF(    MAX(OFFSET(AL541,0,0,MATCH("-",AL541:AL$638,0))) = 0,"",
IFERROR(MAX(OFFSET(AL541,0,0,MATCH("-",AL541:AL$638,0))),""))</f>
        <v/>
      </c>
      <c r="AV541" s="82" t="str">
        <f ca="1">IF(    MAX(OFFSET(AM541,0,0,MATCH("-",AM541:AM$638,0))) = 0,"",
IFERROR(MAX(OFFSET(AM541,0,0,MATCH("-",AM541:AM$638,0))),""))</f>
        <v/>
      </c>
      <c r="AW541" s="82" t="str">
        <f ca="1">IF(    MAX(OFFSET(AN541,0,0,MATCH("-",AN541:AN$638,0))) = 0,"",
IFERROR(MAX(OFFSET(AN541,0,0,MATCH("-",AN541:AN$638,0))),""))</f>
        <v/>
      </c>
      <c r="AX541" s="82" t="str">
        <f ca="1">IF(    MAX(OFFSET(AO541,0,0,MATCH("-",AO541:AO$638,0))) = 0,"",
IFERROR(MAX(OFFSET(AO541,0,0,MATCH("-",AO541:AO$638,0))),""))</f>
        <v/>
      </c>
      <c r="AY541" s="82" t="str">
        <f ca="1">IF(    MAX(OFFSET(AP541,0,0,MATCH("-",AP541:AP$638,0))) = 0,"",
IFERROR(MAX(OFFSET(AP541,0,0,MATCH("-",AP541:AP$638,0))),""))</f>
        <v/>
      </c>
      <c r="AZ541" s="82" t="str">
        <f ca="1">IF(    MAX(OFFSET(AQ541,0,0,MATCH("-",AQ541:AQ$638,0))) = 0,"",
IFERROR(MAX(OFFSET(AQ541,0,0,MATCH("-",AQ541:AQ$638,0))),""))</f>
        <v/>
      </c>
      <c r="BA541" s="82" t="str">
        <f ca="1">IF(    MAX(OFFSET(AR541,0,0,MATCH("-",AR541:AR$638,0))) = 0,"",
IFERROR(MAX(OFFSET(AR541,0,0,MATCH("-",AR541:AR$638,0))),""))</f>
        <v/>
      </c>
      <c r="BB541" s="112">
        <f t="shared" ca="1" si="370"/>
        <v>-198</v>
      </c>
      <c r="BC541" s="111" t="str">
        <f t="shared" ca="1" si="371"/>
        <v>Radius</v>
      </c>
      <c r="BD541" s="112">
        <f t="shared" ca="1" si="372"/>
        <v>0</v>
      </c>
      <c r="BE541" s="111">
        <f t="shared" ca="1" si="373"/>
        <v>200</v>
      </c>
      <c r="BF541" s="113" t="e">
        <f t="shared" ca="1" si="374"/>
        <v>#VALUE!</v>
      </c>
      <c r="BG541" s="113" t="e">
        <f t="shared" ca="1" si="375"/>
        <v>#VALUE!</v>
      </c>
      <c r="BH541" s="112">
        <f t="shared" ca="1" si="376"/>
        <v>2000</v>
      </c>
      <c r="BI541" s="112">
        <f t="shared" ca="1" si="377"/>
        <v>200</v>
      </c>
      <c r="BJ541" s="157"/>
      <c r="BK541" s="157"/>
      <c r="BL541" s="158" t="str">
        <f>scriv!AI503</f>
        <v/>
      </c>
      <c r="BM541" s="157"/>
      <c r="BN541" s="157" t="str">
        <f t="shared" si="378"/>
        <v>node</v>
      </c>
      <c r="BO541" s="157"/>
      <c r="BP541" s="159">
        <f t="shared" ca="1" si="379"/>
        <v>0</v>
      </c>
      <c r="BQ541" s="159">
        <f t="shared" ca="1" si="380"/>
        <v>0</v>
      </c>
      <c r="BR541" s="159">
        <f t="shared" si="381"/>
        <v>1</v>
      </c>
      <c r="BS541" s="159" t="str">
        <f t="shared" si="382"/>
        <v>symbol</v>
      </c>
      <c r="BT541" s="157" t="str">
        <f ca="1">IF(scriv!V503&lt;&gt;"",scriv!V503,
IF(E541="",IFERROR(VLOOKUP(BL541,$AH$40:$BT$638,39,FALSE),$BT$36),
$BT$37))</f>
        <v>NodeSquare</v>
      </c>
      <c r="BU541" s="166">
        <f t="shared" ca="1" si="383"/>
        <v>2000</v>
      </c>
      <c r="BV541" s="166">
        <f t="shared" ca="1" si="384"/>
        <v>200</v>
      </c>
      <c r="BW541" s="166">
        <f t="shared" ca="1" si="385"/>
        <v>0</v>
      </c>
      <c r="BX541" s="166">
        <f t="shared" ca="1" si="386"/>
        <v>0</v>
      </c>
      <c r="BY541" s="180" t="str">
        <f t="shared" si="387"/>
        <v/>
      </c>
      <c r="BZ541" s="180" t="str">
        <f t="shared" si="388"/>
        <v/>
      </c>
      <c r="CA541" s="81" t="str">
        <f>IF(scriv!E503&lt;&gt;"",scriv!E503,"")</f>
        <v/>
      </c>
      <c r="CB541" s="82">
        <f t="shared" si="353"/>
        <v>0</v>
      </c>
      <c r="CC541" s="82">
        <f t="shared" si="389"/>
        <v>0</v>
      </c>
      <c r="CD541" s="82" t="str">
        <f t="shared" si="390"/>
        <v>-</v>
      </c>
      <c r="CE541" s="82" t="str">
        <f t="shared" si="391"/>
        <v>-</v>
      </c>
      <c r="CF541" s="82" t="str">
        <f t="shared" si="392"/>
        <v>-</v>
      </c>
      <c r="CG541" s="82" t="str">
        <f t="shared" si="393"/>
        <v>-</v>
      </c>
      <c r="CH541" s="82" t="str">
        <f t="shared" si="394"/>
        <v>-</v>
      </c>
      <c r="CI541" s="82" t="str">
        <f t="shared" si="395"/>
        <v>-</v>
      </c>
      <c r="CJ541" s="82" t="str">
        <f t="shared" si="396"/>
        <v>-</v>
      </c>
      <c r="CK541" s="82" t="str">
        <f t="shared" si="397"/>
        <v>-</v>
      </c>
    </row>
    <row r="542" spans="1:89" s="82" customFormat="1" ht="18" customHeight="1">
      <c r="A542" s="81" t="str">
        <f>scriv!AH504</f>
        <v/>
      </c>
      <c r="B542" s="81" t="str">
        <f>IF(scriv!D504&lt;&gt;"",scriv!D504,"")</f>
        <v/>
      </c>
      <c r="C542" s="81" t="str">
        <f>IF( scriv!AL504&lt;&gt;"", IF(D542&lt;&gt;"","connection ","")&amp;scriv!AL504,IF(D542&lt;&gt;"","connection",""))</f>
        <v/>
      </c>
      <c r="D542" s="82" t="str">
        <f>scriv!AJ504</f>
        <v/>
      </c>
      <c r="E542" s="82" t="str">
        <f>scriv!AK504</f>
        <v/>
      </c>
      <c r="F542" s="156">
        <f>ROW()</f>
        <v>542</v>
      </c>
      <c r="I542" s="81" t="str">
        <f>IF(scriv!AA504&lt;&gt;"",scriv!AA504,J542)</f>
        <v/>
      </c>
      <c r="J542" s="81" t="str">
        <f>IF(scriv!AB504&lt;&gt;"",scriv!AB504,"")</f>
        <v/>
      </c>
      <c r="K542" s="82" t="str">
        <f t="shared" si="354"/>
        <v>none</v>
      </c>
      <c r="L542" s="82" t="str">
        <f t="shared" si="355"/>
        <v>+++&amp;speakTT=</v>
      </c>
      <c r="M542" s="82" t="str">
        <f t="shared" si="352"/>
        <v>OpenClose</v>
      </c>
      <c r="N542" s="82" t="str">
        <f t="shared" si="356"/>
        <v/>
      </c>
      <c r="O542" s="119" t="str">
        <f t="shared" si="357"/>
        <v/>
      </c>
      <c r="P542" s="81" t="str">
        <f>IF(scriv!I504&lt;&gt;"",scriv!I504,"")</f>
        <v/>
      </c>
      <c r="Q542" s="81" t="str">
        <f>IF(scriv!J504&lt;&gt;"",scriv!J504,"")</f>
        <v/>
      </c>
      <c r="R542" s="81">
        <f>IF(scriv!K504&lt;&gt;"",scriv!K504,
IF(I542&lt;&gt;"",1,$R$36))</f>
        <v>0</v>
      </c>
      <c r="S542" s="81" t="str">
        <f>IF(scriv!L504&lt;&gt;"",scriv!L504,
IF(scriv!AB504&lt;&gt;"",$S$36,"none"))</f>
        <v>none</v>
      </c>
      <c r="T542" s="81" t="str">
        <f>IF(scriv!Q504&lt;&gt;"",scriv!Q504,"")</f>
        <v/>
      </c>
      <c r="U542" s="81" t="str">
        <f>IF(scriv!R504&lt;&gt;"",scriv!R504,"")</f>
        <v/>
      </c>
      <c r="V542" s="81" t="str">
        <f>IF(scriv!S504&lt;&gt;"",scriv!S504,"")</f>
        <v/>
      </c>
      <c r="W542" s="81" t="str">
        <f>IF(scriv!T504&lt;&gt;"",scriv!T504,"")</f>
        <v/>
      </c>
      <c r="X542" s="81" t="str">
        <f>IF($E542="",
( IF(scriv!AD504&lt;&gt;"", LEFT( scriv!AD504, FIND(",",scriv!AD504)-1) &amp; "=" &amp; $AH542 &amp; RIGHT( scriv!AD504, LEN(scriv!AD504) + 1 - FIND(",",scriv!AD504)),
  IF($X$36&lt;&gt;"",LEFT( X$36, FIND(",",X$36)-1) &amp; "=" &amp; $AH542 &amp; RIGHT( X$36, LEN(X$36) + 1 - FIND(",",X$36)),""))),
IF(scriv!M504&lt;&gt;"", LEFT( scriv!M504, FIND(",",scriv!M504)-1) &amp; "=" &amp; $AH542 &amp; RIGHT( scriv!M504, LEN(scriv!M504) + 1 - FIND(",",scriv!M504)),
LEFT( X$37, FIND(",",X$37)-1) &amp; "=" &amp; $AH542 &amp; RIGHT( X$37, LEN(X$37) + 1 - FIND(",",X$37))))</f>
        <v>fadeOn=,0.6</v>
      </c>
      <c r="Y542" s="81" t="str">
        <f>IF($E542="",
( IF(scriv!AE504&lt;&gt;"", LEFT( scriv!AE504, FIND(",",scriv!AE504)-1) &amp; "=" &amp; $AH542 &amp; RIGHT( scriv!AE504, LEN(scriv!AE504) + 1 - FIND(",",scriv!AE504)),
  IF($Y$36&lt;&gt;"",LEFT( Y$36, FIND(",",Y$36)-1) &amp; "=" &amp; $AH542 &amp; RIGHT( Y$36, LEN(Y$36) + 1 - FIND(",",Y$36)),""))),
IF(scriv!N504&lt;&gt;"", LEFT( scriv!N504, FIND(",",scriv!N504)-1) &amp; "=" &amp; $AH542 &amp; RIGHT( scriv!N504, LEN(scriv!N504) + 1 - FIND(",",scriv!N504)),
LEFT( Y$37, FIND(",",Y$37)-1) &amp; "=" &amp; $AH542 &amp; RIGHT( Y$37, LEN(Y$37) + 1 - FIND(",",Y$37))))</f>
        <v>fadeOff=,0.6</v>
      </c>
      <c r="Z542" s="81" t="str">
        <f>IF($E542="",
( IF(scriv!AF504&lt;&gt;"", LEFT( scriv!AF504, FIND(",",scriv!AF504)-1) &amp; "=" &amp; $AH542 &amp; RIGHT( scriv!AF504, LEN(scriv!AF504) + 1 - FIND(",",scriv!AF504)),
  IF($Z$36&lt;&gt;"",LEFT( Z$36, FIND(",",Z$36)-1) &amp; "=" &amp; $AH542 &amp; RIGHT( Z$36, LEN(Z$36) + 1 - FIND(",",Z$36)),""))),
IF(scriv!O504&lt;&gt;"", LEFT( scriv!O504, FIND(",",scriv!O504)-1) &amp; "=" &amp; $AH542 &amp; RIGHT( scriv!O504, LEN(scriv!O504) + 1 - FIND(",",scriv!O504)),
LEFT( Z$37, FIND(",",Z$37)-1) &amp; "=" &amp; $AH542 &amp; RIGHT( Z$37, LEN(Z$37) + 1 - FIND(",",Z$37))))</f>
        <v>drawOpen=,1.2</v>
      </c>
      <c r="AA542" s="81" t="str">
        <f>IF($E542="",
( IF(scriv!AG504&lt;&gt;"", LEFT( scriv!AG504, FIND(",",scriv!AG504)-1) &amp; "=" &amp; $AH542 &amp; RIGHT( scriv!AG504, LEN(scriv!AG504) + 1 - FIND(",",scriv!AG504)),
  IF($AA$36&lt;&gt;"",LEFT( AA$36, FIND(",",AA$36)-1) &amp; "=" &amp; $AH542 &amp; RIGHT( AA$36, LEN(AA$36) + 1 - FIND(",",AA$36)),""))),
IF(scriv!P504&lt;&gt;"", LEFT( scriv!P504, FIND(",",scriv!P504)-1) &amp; "=" &amp; $AH542 &amp; RIGHT( scriv!P504, LEN(scriv!P504) + 1 - FIND(",",scriv!P504)),
LEFT( AA$37, FIND(",",AA$37)-1) &amp; "=" &amp; $AH542 &amp; RIGHT( AA$37, LEN(AA$37) + 1 - FIND(",",AA$37))))</f>
        <v>drawClose=,1.2</v>
      </c>
      <c r="AB542" s="167" t="str">
        <f t="shared" si="351"/>
        <v>noTitle</v>
      </c>
      <c r="AC542" s="167"/>
      <c r="AD542" s="45"/>
      <c r="AE542" s="168"/>
      <c r="AF542" s="169">
        <f>IF(D542="",scriv!B504,"")</f>
        <v>0</v>
      </c>
      <c r="AG542" s="170" t="str">
        <f t="shared" si="358"/>
        <v/>
      </c>
      <c r="AH542" s="169" t="str">
        <f t="shared" si="359"/>
        <v/>
      </c>
      <c r="AI542" s="169" t="str">
        <f t="shared" si="360"/>
        <v/>
      </c>
      <c r="AJ542" s="86">
        <f>ROUNDDOWN( (LEN(scriv!B504)+1) / 2, 0 )</f>
        <v>0</v>
      </c>
      <c r="AK542" s="82">
        <f t="shared" si="361"/>
        <v>0</v>
      </c>
      <c r="AL542" s="82" t="str">
        <f t="shared" si="362"/>
        <v>-</v>
      </c>
      <c r="AM542" s="82" t="str">
        <f t="shared" si="363"/>
        <v>-</v>
      </c>
      <c r="AN542" s="82" t="str">
        <f t="shared" si="364"/>
        <v>-</v>
      </c>
      <c r="AO542" s="82" t="str">
        <f t="shared" si="365"/>
        <v>-</v>
      </c>
      <c r="AP542" s="82" t="str">
        <f t="shared" si="366"/>
        <v>-</v>
      </c>
      <c r="AQ542" s="82" t="str">
        <f t="shared" si="367"/>
        <v>-</v>
      </c>
      <c r="AR542" s="82" t="str">
        <f t="shared" si="368"/>
        <v>-</v>
      </c>
      <c r="AT542" s="82">
        <f t="shared" si="369"/>
        <v>10</v>
      </c>
      <c r="AU542" s="82" t="str">
        <f ca="1">IF(    MAX(OFFSET(AL542,0,0,MATCH("-",AL542:AL$638,0))) = 0,"",
IFERROR(MAX(OFFSET(AL542,0,0,MATCH("-",AL542:AL$638,0))),""))</f>
        <v/>
      </c>
      <c r="AV542" s="82" t="str">
        <f ca="1">IF(    MAX(OFFSET(AM542,0,0,MATCH("-",AM542:AM$638,0))) = 0,"",
IFERROR(MAX(OFFSET(AM542,0,0,MATCH("-",AM542:AM$638,0))),""))</f>
        <v/>
      </c>
      <c r="AW542" s="82" t="str">
        <f ca="1">IF(    MAX(OFFSET(AN542,0,0,MATCH("-",AN542:AN$638,0))) = 0,"",
IFERROR(MAX(OFFSET(AN542,0,0,MATCH("-",AN542:AN$638,0))),""))</f>
        <v/>
      </c>
      <c r="AX542" s="82" t="str">
        <f ca="1">IF(    MAX(OFFSET(AO542,0,0,MATCH("-",AO542:AO$638,0))) = 0,"",
IFERROR(MAX(OFFSET(AO542,0,0,MATCH("-",AO542:AO$638,0))),""))</f>
        <v/>
      </c>
      <c r="AY542" s="82" t="str">
        <f ca="1">IF(    MAX(OFFSET(AP542,0,0,MATCH("-",AP542:AP$638,0))) = 0,"",
IFERROR(MAX(OFFSET(AP542,0,0,MATCH("-",AP542:AP$638,0))),""))</f>
        <v/>
      </c>
      <c r="AZ542" s="82" t="str">
        <f ca="1">IF(    MAX(OFFSET(AQ542,0,0,MATCH("-",AQ542:AQ$638,0))) = 0,"",
IFERROR(MAX(OFFSET(AQ542,0,0,MATCH("-",AQ542:AQ$638,0))),""))</f>
        <v/>
      </c>
      <c r="BA542" s="82" t="str">
        <f ca="1">IF(    MAX(OFFSET(AR542,0,0,MATCH("-",AR542:AR$638,0))) = 0,"",
IFERROR(MAX(OFFSET(AR542,0,0,MATCH("-",AR542:AR$638,0))),""))</f>
        <v/>
      </c>
      <c r="BB542" s="112">
        <f t="shared" ca="1" si="370"/>
        <v>-198</v>
      </c>
      <c r="BC542" s="111" t="str">
        <f t="shared" ca="1" si="371"/>
        <v>Radius</v>
      </c>
      <c r="BD542" s="112">
        <f t="shared" ca="1" si="372"/>
        <v>0</v>
      </c>
      <c r="BE542" s="111">
        <f t="shared" ca="1" si="373"/>
        <v>200</v>
      </c>
      <c r="BF542" s="113" t="e">
        <f t="shared" ca="1" si="374"/>
        <v>#VALUE!</v>
      </c>
      <c r="BG542" s="113" t="e">
        <f t="shared" ca="1" si="375"/>
        <v>#VALUE!</v>
      </c>
      <c r="BH542" s="112">
        <f t="shared" ca="1" si="376"/>
        <v>2000</v>
      </c>
      <c r="BI542" s="112">
        <f t="shared" ca="1" si="377"/>
        <v>200</v>
      </c>
      <c r="BJ542" s="157"/>
      <c r="BK542" s="157"/>
      <c r="BL542" s="158" t="str">
        <f>scriv!AI504</f>
        <v/>
      </c>
      <c r="BM542" s="157"/>
      <c r="BN542" s="157" t="str">
        <f t="shared" si="378"/>
        <v>node</v>
      </c>
      <c r="BO542" s="157"/>
      <c r="BP542" s="159">
        <f t="shared" ca="1" si="379"/>
        <v>0</v>
      </c>
      <c r="BQ542" s="159">
        <f t="shared" ca="1" si="380"/>
        <v>0</v>
      </c>
      <c r="BR542" s="159">
        <f t="shared" si="381"/>
        <v>1</v>
      </c>
      <c r="BS542" s="159" t="str">
        <f t="shared" si="382"/>
        <v>symbol</v>
      </c>
      <c r="BT542" s="157" t="str">
        <f ca="1">IF(scriv!V504&lt;&gt;"",scriv!V504,
IF(E542="",IFERROR(VLOOKUP(BL542,$AH$40:$BT$638,39,FALSE),$BT$36),
$BT$37))</f>
        <v>NodeSquare</v>
      </c>
      <c r="BU542" s="166">
        <f t="shared" ca="1" si="383"/>
        <v>2000</v>
      </c>
      <c r="BV542" s="166">
        <f t="shared" ca="1" si="384"/>
        <v>200</v>
      </c>
      <c r="BW542" s="166">
        <f t="shared" ca="1" si="385"/>
        <v>0</v>
      </c>
      <c r="BX542" s="166">
        <f t="shared" ca="1" si="386"/>
        <v>0</v>
      </c>
      <c r="BY542" s="180" t="str">
        <f t="shared" si="387"/>
        <v/>
      </c>
      <c r="BZ542" s="180" t="str">
        <f t="shared" si="388"/>
        <v/>
      </c>
      <c r="CA542" s="81" t="str">
        <f>IF(scriv!E504&lt;&gt;"",scriv!E504,"")</f>
        <v/>
      </c>
      <c r="CB542" s="82">
        <f t="shared" si="353"/>
        <v>0</v>
      </c>
      <c r="CC542" s="82">
        <f t="shared" si="389"/>
        <v>0</v>
      </c>
      <c r="CD542" s="82" t="str">
        <f t="shared" si="390"/>
        <v>-</v>
      </c>
      <c r="CE542" s="82" t="str">
        <f t="shared" si="391"/>
        <v>-</v>
      </c>
      <c r="CF542" s="82" t="str">
        <f t="shared" si="392"/>
        <v>-</v>
      </c>
      <c r="CG542" s="82" t="str">
        <f t="shared" si="393"/>
        <v>-</v>
      </c>
      <c r="CH542" s="82" t="str">
        <f t="shared" si="394"/>
        <v>-</v>
      </c>
      <c r="CI542" s="82" t="str">
        <f t="shared" si="395"/>
        <v>-</v>
      </c>
      <c r="CJ542" s="82" t="str">
        <f t="shared" si="396"/>
        <v>-</v>
      </c>
      <c r="CK542" s="82" t="str">
        <f t="shared" si="397"/>
        <v>-</v>
      </c>
    </row>
    <row r="543" spans="1:89" s="82" customFormat="1" ht="18" customHeight="1">
      <c r="A543" s="81" t="str">
        <f>scriv!AH505</f>
        <v/>
      </c>
      <c r="B543" s="81" t="str">
        <f>IF(scriv!D505&lt;&gt;"",scriv!D505,"")</f>
        <v/>
      </c>
      <c r="C543" s="81" t="str">
        <f>IF( scriv!AL505&lt;&gt;"", IF(D543&lt;&gt;"","connection ","")&amp;scriv!AL505,IF(D543&lt;&gt;"","connection",""))</f>
        <v/>
      </c>
      <c r="D543" s="82" t="str">
        <f>scriv!AJ505</f>
        <v/>
      </c>
      <c r="E543" s="82" t="str">
        <f>scriv!AK505</f>
        <v/>
      </c>
      <c r="F543" s="156">
        <f>ROW()</f>
        <v>543</v>
      </c>
      <c r="I543" s="81" t="str">
        <f>IF(scriv!AA505&lt;&gt;"",scriv!AA505,J543)</f>
        <v/>
      </c>
      <c r="J543" s="81" t="str">
        <f>IF(scriv!AB505&lt;&gt;"",scriv!AB505,"")</f>
        <v/>
      </c>
      <c r="K543" s="82" t="str">
        <f t="shared" si="354"/>
        <v>none</v>
      </c>
      <c r="L543" s="82" t="str">
        <f t="shared" si="355"/>
        <v>+++&amp;speakTT=</v>
      </c>
      <c r="M543" s="82" t="str">
        <f t="shared" si="352"/>
        <v>OpenClose</v>
      </c>
      <c r="N543" s="82" t="str">
        <f t="shared" si="356"/>
        <v/>
      </c>
      <c r="O543" s="119" t="str">
        <f t="shared" si="357"/>
        <v/>
      </c>
      <c r="P543" s="81" t="str">
        <f>IF(scriv!I505&lt;&gt;"",scriv!I505,"")</f>
        <v/>
      </c>
      <c r="Q543" s="81" t="str">
        <f>IF(scriv!J505&lt;&gt;"",scriv!J505,"")</f>
        <v/>
      </c>
      <c r="R543" s="81">
        <f>IF(scriv!K505&lt;&gt;"",scriv!K505,
IF(I543&lt;&gt;"",1,$R$36))</f>
        <v>0</v>
      </c>
      <c r="S543" s="81" t="str">
        <f>IF(scriv!L505&lt;&gt;"",scriv!L505,
IF(scriv!AB505&lt;&gt;"",$S$36,"none"))</f>
        <v>none</v>
      </c>
      <c r="T543" s="81" t="str">
        <f>IF(scriv!Q505&lt;&gt;"",scriv!Q505,"")</f>
        <v/>
      </c>
      <c r="U543" s="81" t="str">
        <f>IF(scriv!R505&lt;&gt;"",scriv!R505,"")</f>
        <v/>
      </c>
      <c r="V543" s="81" t="str">
        <f>IF(scriv!S505&lt;&gt;"",scriv!S505,"")</f>
        <v/>
      </c>
      <c r="W543" s="81" t="str">
        <f>IF(scriv!T505&lt;&gt;"",scriv!T505,"")</f>
        <v/>
      </c>
      <c r="X543" s="81" t="str">
        <f>IF($E543="",
( IF(scriv!AD505&lt;&gt;"", LEFT( scriv!AD505, FIND(",",scriv!AD505)-1) &amp; "=" &amp; $AH543 &amp; RIGHT( scriv!AD505, LEN(scriv!AD505) + 1 - FIND(",",scriv!AD505)),
  IF($X$36&lt;&gt;"",LEFT( X$36, FIND(",",X$36)-1) &amp; "=" &amp; $AH543 &amp; RIGHT( X$36, LEN(X$36) + 1 - FIND(",",X$36)),""))),
IF(scriv!M505&lt;&gt;"", LEFT( scriv!M505, FIND(",",scriv!M505)-1) &amp; "=" &amp; $AH543 &amp; RIGHT( scriv!M505, LEN(scriv!M505) + 1 - FIND(",",scriv!M505)),
LEFT( X$37, FIND(",",X$37)-1) &amp; "=" &amp; $AH543 &amp; RIGHT( X$37, LEN(X$37) + 1 - FIND(",",X$37))))</f>
        <v>fadeOn=,0.6</v>
      </c>
      <c r="Y543" s="81" t="str">
        <f>IF($E543="",
( IF(scriv!AE505&lt;&gt;"", LEFT( scriv!AE505, FIND(",",scriv!AE505)-1) &amp; "=" &amp; $AH543 &amp; RIGHT( scriv!AE505, LEN(scriv!AE505) + 1 - FIND(",",scriv!AE505)),
  IF($Y$36&lt;&gt;"",LEFT( Y$36, FIND(",",Y$36)-1) &amp; "=" &amp; $AH543 &amp; RIGHT( Y$36, LEN(Y$36) + 1 - FIND(",",Y$36)),""))),
IF(scriv!N505&lt;&gt;"", LEFT( scriv!N505, FIND(",",scriv!N505)-1) &amp; "=" &amp; $AH543 &amp; RIGHT( scriv!N505, LEN(scriv!N505) + 1 - FIND(",",scriv!N505)),
LEFT( Y$37, FIND(",",Y$37)-1) &amp; "=" &amp; $AH543 &amp; RIGHT( Y$37, LEN(Y$37) + 1 - FIND(",",Y$37))))</f>
        <v>fadeOff=,0.6</v>
      </c>
      <c r="Z543" s="81" t="str">
        <f>IF($E543="",
( IF(scriv!AF505&lt;&gt;"", LEFT( scriv!AF505, FIND(",",scriv!AF505)-1) &amp; "=" &amp; $AH543 &amp; RIGHT( scriv!AF505, LEN(scriv!AF505) + 1 - FIND(",",scriv!AF505)),
  IF($Z$36&lt;&gt;"",LEFT( Z$36, FIND(",",Z$36)-1) &amp; "=" &amp; $AH543 &amp; RIGHT( Z$36, LEN(Z$36) + 1 - FIND(",",Z$36)),""))),
IF(scriv!O505&lt;&gt;"", LEFT( scriv!O505, FIND(",",scriv!O505)-1) &amp; "=" &amp; $AH543 &amp; RIGHT( scriv!O505, LEN(scriv!O505) + 1 - FIND(",",scriv!O505)),
LEFT( Z$37, FIND(",",Z$37)-1) &amp; "=" &amp; $AH543 &amp; RIGHT( Z$37, LEN(Z$37) + 1 - FIND(",",Z$37))))</f>
        <v>drawOpen=,1.2</v>
      </c>
      <c r="AA543" s="81" t="str">
        <f>IF($E543="",
( IF(scriv!AG505&lt;&gt;"", LEFT( scriv!AG505, FIND(",",scriv!AG505)-1) &amp; "=" &amp; $AH543 &amp; RIGHT( scriv!AG505, LEN(scriv!AG505) + 1 - FIND(",",scriv!AG505)),
  IF($AA$36&lt;&gt;"",LEFT( AA$36, FIND(",",AA$36)-1) &amp; "=" &amp; $AH543 &amp; RIGHT( AA$36, LEN(AA$36) + 1 - FIND(",",AA$36)),""))),
IF(scriv!P505&lt;&gt;"", LEFT( scriv!P505, FIND(",",scriv!P505)-1) &amp; "=" &amp; $AH543 &amp; RIGHT( scriv!P505, LEN(scriv!P505) + 1 - FIND(",",scriv!P505)),
LEFT( AA$37, FIND(",",AA$37)-1) &amp; "=" &amp; $AH543 &amp; RIGHT( AA$37, LEN(AA$37) + 1 - FIND(",",AA$37))))</f>
        <v>drawClose=,1.2</v>
      </c>
      <c r="AB543" s="167" t="str">
        <f t="shared" si="351"/>
        <v>noTitle</v>
      </c>
      <c r="AC543" s="167"/>
      <c r="AD543" s="45"/>
      <c r="AE543" s="168"/>
      <c r="AF543" s="169">
        <f>IF(D543="",scriv!B505,"")</f>
        <v>0</v>
      </c>
      <c r="AG543" s="170" t="str">
        <f t="shared" si="358"/>
        <v/>
      </c>
      <c r="AH543" s="169" t="str">
        <f t="shared" si="359"/>
        <v/>
      </c>
      <c r="AI543" s="169" t="str">
        <f t="shared" si="360"/>
        <v/>
      </c>
      <c r="AJ543" s="86">
        <f>ROUNDDOWN( (LEN(scriv!B505)+1) / 2, 0 )</f>
        <v>0</v>
      </c>
      <c r="AK543" s="82">
        <f t="shared" si="361"/>
        <v>0</v>
      </c>
      <c r="AL543" s="82" t="str">
        <f t="shared" si="362"/>
        <v>-</v>
      </c>
      <c r="AM543" s="82" t="str">
        <f t="shared" si="363"/>
        <v>-</v>
      </c>
      <c r="AN543" s="82" t="str">
        <f t="shared" si="364"/>
        <v>-</v>
      </c>
      <c r="AO543" s="82" t="str">
        <f t="shared" si="365"/>
        <v>-</v>
      </c>
      <c r="AP543" s="82" t="str">
        <f t="shared" si="366"/>
        <v>-</v>
      </c>
      <c r="AQ543" s="82" t="str">
        <f t="shared" si="367"/>
        <v>-</v>
      </c>
      <c r="AR543" s="82" t="str">
        <f t="shared" si="368"/>
        <v>-</v>
      </c>
      <c r="AT543" s="82">
        <f t="shared" si="369"/>
        <v>10</v>
      </c>
      <c r="AU543" s="82" t="str">
        <f ca="1">IF(    MAX(OFFSET(AL543,0,0,MATCH("-",AL543:AL$638,0))) = 0,"",
IFERROR(MAX(OFFSET(AL543,0,0,MATCH("-",AL543:AL$638,0))),""))</f>
        <v/>
      </c>
      <c r="AV543" s="82" t="str">
        <f ca="1">IF(    MAX(OFFSET(AM543,0,0,MATCH("-",AM543:AM$638,0))) = 0,"",
IFERROR(MAX(OFFSET(AM543,0,0,MATCH("-",AM543:AM$638,0))),""))</f>
        <v/>
      </c>
      <c r="AW543" s="82" t="str">
        <f ca="1">IF(    MAX(OFFSET(AN543,0,0,MATCH("-",AN543:AN$638,0))) = 0,"",
IFERROR(MAX(OFFSET(AN543,0,0,MATCH("-",AN543:AN$638,0))),""))</f>
        <v/>
      </c>
      <c r="AX543" s="82" t="str">
        <f ca="1">IF(    MAX(OFFSET(AO543,0,0,MATCH("-",AO543:AO$638,0))) = 0,"",
IFERROR(MAX(OFFSET(AO543,0,0,MATCH("-",AO543:AO$638,0))),""))</f>
        <v/>
      </c>
      <c r="AY543" s="82" t="str">
        <f ca="1">IF(    MAX(OFFSET(AP543,0,0,MATCH("-",AP543:AP$638,0))) = 0,"",
IFERROR(MAX(OFFSET(AP543,0,0,MATCH("-",AP543:AP$638,0))),""))</f>
        <v/>
      </c>
      <c r="AZ543" s="82" t="str">
        <f ca="1">IF(    MAX(OFFSET(AQ543,0,0,MATCH("-",AQ543:AQ$638,0))) = 0,"",
IFERROR(MAX(OFFSET(AQ543,0,0,MATCH("-",AQ543:AQ$638,0))),""))</f>
        <v/>
      </c>
      <c r="BA543" s="82" t="str">
        <f ca="1">IF(    MAX(OFFSET(AR543,0,0,MATCH("-",AR543:AR$638,0))) = 0,"",
IFERROR(MAX(OFFSET(AR543,0,0,MATCH("-",AR543:AR$638,0))),""))</f>
        <v/>
      </c>
      <c r="BB543" s="112">
        <f t="shared" ca="1" si="370"/>
        <v>-198</v>
      </c>
      <c r="BC543" s="111" t="str">
        <f t="shared" ca="1" si="371"/>
        <v>Radius</v>
      </c>
      <c r="BD543" s="112">
        <f t="shared" ca="1" si="372"/>
        <v>0</v>
      </c>
      <c r="BE543" s="111">
        <f t="shared" ca="1" si="373"/>
        <v>200</v>
      </c>
      <c r="BF543" s="113" t="e">
        <f t="shared" ca="1" si="374"/>
        <v>#VALUE!</v>
      </c>
      <c r="BG543" s="113" t="e">
        <f t="shared" ca="1" si="375"/>
        <v>#VALUE!</v>
      </c>
      <c r="BH543" s="112">
        <f t="shared" ca="1" si="376"/>
        <v>2000</v>
      </c>
      <c r="BI543" s="112">
        <f t="shared" ca="1" si="377"/>
        <v>200</v>
      </c>
      <c r="BJ543" s="157"/>
      <c r="BK543" s="157"/>
      <c r="BL543" s="158" t="str">
        <f>scriv!AI505</f>
        <v/>
      </c>
      <c r="BM543" s="157"/>
      <c r="BN543" s="157" t="str">
        <f t="shared" si="378"/>
        <v>node</v>
      </c>
      <c r="BO543" s="157"/>
      <c r="BP543" s="159">
        <f t="shared" ca="1" si="379"/>
        <v>0</v>
      </c>
      <c r="BQ543" s="159">
        <f t="shared" ca="1" si="380"/>
        <v>0</v>
      </c>
      <c r="BR543" s="159">
        <f t="shared" si="381"/>
        <v>1</v>
      </c>
      <c r="BS543" s="159" t="str">
        <f t="shared" si="382"/>
        <v>symbol</v>
      </c>
      <c r="BT543" s="157" t="str">
        <f ca="1">IF(scriv!V505&lt;&gt;"",scriv!V505,
IF(E543="",IFERROR(VLOOKUP(BL543,$AH$40:$BT$638,39,FALSE),$BT$36),
$BT$37))</f>
        <v>NodeSquare</v>
      </c>
      <c r="BU543" s="166">
        <f t="shared" ca="1" si="383"/>
        <v>2000</v>
      </c>
      <c r="BV543" s="166">
        <f t="shared" ca="1" si="384"/>
        <v>200</v>
      </c>
      <c r="BW543" s="166">
        <f t="shared" ca="1" si="385"/>
        <v>0</v>
      </c>
      <c r="BX543" s="166">
        <f t="shared" ca="1" si="386"/>
        <v>0</v>
      </c>
      <c r="BY543" s="180" t="str">
        <f t="shared" si="387"/>
        <v/>
      </c>
      <c r="BZ543" s="180" t="str">
        <f t="shared" si="388"/>
        <v/>
      </c>
      <c r="CA543" s="81" t="str">
        <f>IF(scriv!E505&lt;&gt;"",scriv!E505,"")</f>
        <v/>
      </c>
      <c r="CB543" s="82">
        <f t="shared" si="353"/>
        <v>0</v>
      </c>
      <c r="CC543" s="82">
        <f t="shared" si="389"/>
        <v>0</v>
      </c>
      <c r="CD543" s="82" t="str">
        <f t="shared" si="390"/>
        <v>-</v>
      </c>
      <c r="CE543" s="82" t="str">
        <f t="shared" si="391"/>
        <v>-</v>
      </c>
      <c r="CF543" s="82" t="str">
        <f t="shared" si="392"/>
        <v>-</v>
      </c>
      <c r="CG543" s="82" t="str">
        <f t="shared" si="393"/>
        <v>-</v>
      </c>
      <c r="CH543" s="82" t="str">
        <f t="shared" si="394"/>
        <v>-</v>
      </c>
      <c r="CI543" s="82" t="str">
        <f t="shared" si="395"/>
        <v>-</v>
      </c>
      <c r="CJ543" s="82" t="str">
        <f t="shared" si="396"/>
        <v>-</v>
      </c>
      <c r="CK543" s="82" t="str">
        <f t="shared" si="397"/>
        <v>-</v>
      </c>
    </row>
    <row r="544" spans="1:89" s="82" customFormat="1" ht="18" customHeight="1">
      <c r="A544" s="81" t="str">
        <f>scriv!AH506</f>
        <v/>
      </c>
      <c r="B544" s="81" t="str">
        <f>IF(scriv!D506&lt;&gt;"",scriv!D506,"")</f>
        <v/>
      </c>
      <c r="C544" s="81" t="str">
        <f>IF( scriv!AL506&lt;&gt;"", IF(D544&lt;&gt;"","connection ","")&amp;scriv!AL506,IF(D544&lt;&gt;"","connection",""))</f>
        <v/>
      </c>
      <c r="D544" s="82" t="str">
        <f>scriv!AJ506</f>
        <v/>
      </c>
      <c r="E544" s="82" t="str">
        <f>scriv!AK506</f>
        <v/>
      </c>
      <c r="F544" s="156">
        <f>ROW()</f>
        <v>544</v>
      </c>
      <c r="I544" s="81" t="str">
        <f>IF(scriv!AA506&lt;&gt;"",scriv!AA506,J544)</f>
        <v/>
      </c>
      <c r="J544" s="81" t="str">
        <f>IF(scriv!AB506&lt;&gt;"",scriv!AB506,"")</f>
        <v/>
      </c>
      <c r="K544" s="82" t="str">
        <f t="shared" si="354"/>
        <v>none</v>
      </c>
      <c r="L544" s="82" t="str">
        <f t="shared" si="355"/>
        <v>+++&amp;speakTT=</v>
      </c>
      <c r="M544" s="82" t="str">
        <f t="shared" si="352"/>
        <v>OpenClose</v>
      </c>
      <c r="N544" s="82" t="str">
        <f t="shared" si="356"/>
        <v/>
      </c>
      <c r="O544" s="119" t="str">
        <f t="shared" si="357"/>
        <v/>
      </c>
      <c r="P544" s="81" t="str">
        <f>IF(scriv!I506&lt;&gt;"",scriv!I506,"")</f>
        <v/>
      </c>
      <c r="Q544" s="81" t="str">
        <f>IF(scriv!J506&lt;&gt;"",scriv!J506,"")</f>
        <v/>
      </c>
      <c r="R544" s="81">
        <f>IF(scriv!K506&lt;&gt;"",scriv!K506,
IF(I544&lt;&gt;"",1,$R$36))</f>
        <v>0</v>
      </c>
      <c r="S544" s="81" t="str">
        <f>IF(scriv!L506&lt;&gt;"",scriv!L506,
IF(scriv!AB506&lt;&gt;"",$S$36,"none"))</f>
        <v>none</v>
      </c>
      <c r="T544" s="81" t="str">
        <f>IF(scriv!Q506&lt;&gt;"",scriv!Q506,"")</f>
        <v/>
      </c>
      <c r="U544" s="81" t="str">
        <f>IF(scriv!R506&lt;&gt;"",scriv!R506,"")</f>
        <v/>
      </c>
      <c r="V544" s="81" t="str">
        <f>IF(scriv!S506&lt;&gt;"",scriv!S506,"")</f>
        <v/>
      </c>
      <c r="W544" s="81" t="str">
        <f>IF(scriv!T506&lt;&gt;"",scriv!T506,"")</f>
        <v/>
      </c>
      <c r="X544" s="81" t="str">
        <f>IF($E544="",
( IF(scriv!AD506&lt;&gt;"", LEFT( scriv!AD506, FIND(",",scriv!AD506)-1) &amp; "=" &amp; $AH544 &amp; RIGHT( scriv!AD506, LEN(scriv!AD506) + 1 - FIND(",",scriv!AD506)),
  IF($X$36&lt;&gt;"",LEFT( X$36, FIND(",",X$36)-1) &amp; "=" &amp; $AH544 &amp; RIGHT( X$36, LEN(X$36) + 1 - FIND(",",X$36)),""))),
IF(scriv!M506&lt;&gt;"", LEFT( scriv!M506, FIND(",",scriv!M506)-1) &amp; "=" &amp; $AH544 &amp; RIGHT( scriv!M506, LEN(scriv!M506) + 1 - FIND(",",scriv!M506)),
LEFT( X$37, FIND(",",X$37)-1) &amp; "=" &amp; $AH544 &amp; RIGHT( X$37, LEN(X$37) + 1 - FIND(",",X$37))))</f>
        <v>fadeOn=,0.6</v>
      </c>
      <c r="Y544" s="81" t="str">
        <f>IF($E544="",
( IF(scriv!AE506&lt;&gt;"", LEFT( scriv!AE506, FIND(",",scriv!AE506)-1) &amp; "=" &amp; $AH544 &amp; RIGHT( scriv!AE506, LEN(scriv!AE506) + 1 - FIND(",",scriv!AE506)),
  IF($Y$36&lt;&gt;"",LEFT( Y$36, FIND(",",Y$36)-1) &amp; "=" &amp; $AH544 &amp; RIGHT( Y$36, LEN(Y$36) + 1 - FIND(",",Y$36)),""))),
IF(scriv!N506&lt;&gt;"", LEFT( scriv!N506, FIND(",",scriv!N506)-1) &amp; "=" &amp; $AH544 &amp; RIGHT( scriv!N506, LEN(scriv!N506) + 1 - FIND(",",scriv!N506)),
LEFT( Y$37, FIND(",",Y$37)-1) &amp; "=" &amp; $AH544 &amp; RIGHT( Y$37, LEN(Y$37) + 1 - FIND(",",Y$37))))</f>
        <v>fadeOff=,0.6</v>
      </c>
      <c r="Z544" s="81" t="str">
        <f>IF($E544="",
( IF(scriv!AF506&lt;&gt;"", LEFT( scriv!AF506, FIND(",",scriv!AF506)-1) &amp; "=" &amp; $AH544 &amp; RIGHT( scriv!AF506, LEN(scriv!AF506) + 1 - FIND(",",scriv!AF506)),
  IF($Z$36&lt;&gt;"",LEFT( Z$36, FIND(",",Z$36)-1) &amp; "=" &amp; $AH544 &amp; RIGHT( Z$36, LEN(Z$36) + 1 - FIND(",",Z$36)),""))),
IF(scriv!O506&lt;&gt;"", LEFT( scriv!O506, FIND(",",scriv!O506)-1) &amp; "=" &amp; $AH544 &amp; RIGHT( scriv!O506, LEN(scriv!O506) + 1 - FIND(",",scriv!O506)),
LEFT( Z$37, FIND(",",Z$37)-1) &amp; "=" &amp; $AH544 &amp; RIGHT( Z$37, LEN(Z$37) + 1 - FIND(",",Z$37))))</f>
        <v>drawOpen=,1.2</v>
      </c>
      <c r="AA544" s="81" t="str">
        <f>IF($E544="",
( IF(scriv!AG506&lt;&gt;"", LEFT( scriv!AG506, FIND(",",scriv!AG506)-1) &amp; "=" &amp; $AH544 &amp; RIGHT( scriv!AG506, LEN(scriv!AG506) + 1 - FIND(",",scriv!AG506)),
  IF($AA$36&lt;&gt;"",LEFT( AA$36, FIND(",",AA$36)-1) &amp; "=" &amp; $AH544 &amp; RIGHT( AA$36, LEN(AA$36) + 1 - FIND(",",AA$36)),""))),
IF(scriv!P506&lt;&gt;"", LEFT( scriv!P506, FIND(",",scriv!P506)-1) &amp; "=" &amp; $AH544 &amp; RIGHT( scriv!P506, LEN(scriv!P506) + 1 - FIND(",",scriv!P506)),
LEFT( AA$37, FIND(",",AA$37)-1) &amp; "=" &amp; $AH544 &amp; RIGHT( AA$37, LEN(AA$37) + 1 - FIND(",",AA$37))))</f>
        <v>drawClose=,1.2</v>
      </c>
      <c r="AB544" s="167" t="str">
        <f t="shared" si="351"/>
        <v>noTitle</v>
      </c>
      <c r="AC544" s="167"/>
      <c r="AD544" s="45"/>
      <c r="AE544" s="168"/>
      <c r="AF544" s="169">
        <f>IF(D544="",scriv!B506,"")</f>
        <v>0</v>
      </c>
      <c r="AG544" s="170" t="str">
        <f t="shared" si="358"/>
        <v/>
      </c>
      <c r="AH544" s="169" t="str">
        <f t="shared" si="359"/>
        <v/>
      </c>
      <c r="AI544" s="169" t="str">
        <f t="shared" si="360"/>
        <v/>
      </c>
      <c r="AJ544" s="86">
        <f>ROUNDDOWN( (LEN(scriv!B506)+1) / 2, 0 )</f>
        <v>0</v>
      </c>
      <c r="AK544" s="82">
        <f t="shared" si="361"/>
        <v>0</v>
      </c>
      <c r="AL544" s="82" t="str">
        <f t="shared" si="362"/>
        <v>-</v>
      </c>
      <c r="AM544" s="82" t="str">
        <f t="shared" si="363"/>
        <v>-</v>
      </c>
      <c r="AN544" s="82" t="str">
        <f t="shared" si="364"/>
        <v>-</v>
      </c>
      <c r="AO544" s="82" t="str">
        <f t="shared" si="365"/>
        <v>-</v>
      </c>
      <c r="AP544" s="82" t="str">
        <f t="shared" si="366"/>
        <v>-</v>
      </c>
      <c r="AQ544" s="82" t="str">
        <f t="shared" si="367"/>
        <v>-</v>
      </c>
      <c r="AR544" s="82" t="str">
        <f t="shared" si="368"/>
        <v>-</v>
      </c>
      <c r="AT544" s="82">
        <f t="shared" si="369"/>
        <v>10</v>
      </c>
      <c r="AU544" s="82" t="str">
        <f ca="1">IF(    MAX(OFFSET(AL544,0,0,MATCH("-",AL544:AL$638,0))) = 0,"",
IFERROR(MAX(OFFSET(AL544,0,0,MATCH("-",AL544:AL$638,0))),""))</f>
        <v/>
      </c>
      <c r="AV544" s="82" t="str">
        <f ca="1">IF(    MAX(OFFSET(AM544,0,0,MATCH("-",AM544:AM$638,0))) = 0,"",
IFERROR(MAX(OFFSET(AM544,0,0,MATCH("-",AM544:AM$638,0))),""))</f>
        <v/>
      </c>
      <c r="AW544" s="82" t="str">
        <f ca="1">IF(    MAX(OFFSET(AN544,0,0,MATCH("-",AN544:AN$638,0))) = 0,"",
IFERROR(MAX(OFFSET(AN544,0,0,MATCH("-",AN544:AN$638,0))),""))</f>
        <v/>
      </c>
      <c r="AX544" s="82" t="str">
        <f ca="1">IF(    MAX(OFFSET(AO544,0,0,MATCH("-",AO544:AO$638,0))) = 0,"",
IFERROR(MAX(OFFSET(AO544,0,0,MATCH("-",AO544:AO$638,0))),""))</f>
        <v/>
      </c>
      <c r="AY544" s="82" t="str">
        <f ca="1">IF(    MAX(OFFSET(AP544,0,0,MATCH("-",AP544:AP$638,0))) = 0,"",
IFERROR(MAX(OFFSET(AP544,0,0,MATCH("-",AP544:AP$638,0))),""))</f>
        <v/>
      </c>
      <c r="AZ544" s="82" t="str">
        <f ca="1">IF(    MAX(OFFSET(AQ544,0,0,MATCH("-",AQ544:AQ$638,0))) = 0,"",
IFERROR(MAX(OFFSET(AQ544,0,0,MATCH("-",AQ544:AQ$638,0))),""))</f>
        <v/>
      </c>
      <c r="BA544" s="82" t="str">
        <f ca="1">IF(    MAX(OFFSET(AR544,0,0,MATCH("-",AR544:AR$638,0))) = 0,"",
IFERROR(MAX(OFFSET(AR544,0,0,MATCH("-",AR544:AR$638,0))),""))</f>
        <v/>
      </c>
      <c r="BB544" s="112">
        <f t="shared" ca="1" si="370"/>
        <v>-198</v>
      </c>
      <c r="BC544" s="111" t="str">
        <f t="shared" ca="1" si="371"/>
        <v>Radius</v>
      </c>
      <c r="BD544" s="112">
        <f t="shared" ca="1" si="372"/>
        <v>0</v>
      </c>
      <c r="BE544" s="111">
        <f t="shared" ca="1" si="373"/>
        <v>200</v>
      </c>
      <c r="BF544" s="113" t="e">
        <f t="shared" ca="1" si="374"/>
        <v>#VALUE!</v>
      </c>
      <c r="BG544" s="113" t="e">
        <f t="shared" ca="1" si="375"/>
        <v>#VALUE!</v>
      </c>
      <c r="BH544" s="112">
        <f t="shared" ca="1" si="376"/>
        <v>2000</v>
      </c>
      <c r="BI544" s="112">
        <f t="shared" ca="1" si="377"/>
        <v>200</v>
      </c>
      <c r="BJ544" s="157"/>
      <c r="BK544" s="157"/>
      <c r="BL544" s="158" t="str">
        <f>scriv!AI506</f>
        <v/>
      </c>
      <c r="BM544" s="157"/>
      <c r="BN544" s="157" t="str">
        <f t="shared" si="378"/>
        <v>node</v>
      </c>
      <c r="BO544" s="157"/>
      <c r="BP544" s="159">
        <f t="shared" ca="1" si="379"/>
        <v>0</v>
      </c>
      <c r="BQ544" s="159">
        <f t="shared" ca="1" si="380"/>
        <v>0</v>
      </c>
      <c r="BR544" s="159">
        <f t="shared" si="381"/>
        <v>1</v>
      </c>
      <c r="BS544" s="159" t="str">
        <f t="shared" si="382"/>
        <v>symbol</v>
      </c>
      <c r="BT544" s="157" t="str">
        <f ca="1">IF(scriv!V506&lt;&gt;"",scriv!V506,
IF(E544="",IFERROR(VLOOKUP(BL544,$AH$40:$BT$638,39,FALSE),$BT$36),
$BT$37))</f>
        <v>NodeSquare</v>
      </c>
      <c r="BU544" s="166">
        <f t="shared" ca="1" si="383"/>
        <v>2000</v>
      </c>
      <c r="BV544" s="166">
        <f t="shared" ca="1" si="384"/>
        <v>200</v>
      </c>
      <c r="BW544" s="166">
        <f t="shared" ca="1" si="385"/>
        <v>0</v>
      </c>
      <c r="BX544" s="166">
        <f t="shared" ca="1" si="386"/>
        <v>0</v>
      </c>
      <c r="BY544" s="180" t="str">
        <f t="shared" si="387"/>
        <v/>
      </c>
      <c r="BZ544" s="180" t="str">
        <f t="shared" si="388"/>
        <v/>
      </c>
      <c r="CA544" s="81" t="str">
        <f>IF(scriv!E506&lt;&gt;"",scriv!E506,"")</f>
        <v/>
      </c>
      <c r="CB544" s="82">
        <f t="shared" si="353"/>
        <v>0</v>
      </c>
      <c r="CC544" s="82">
        <f t="shared" si="389"/>
        <v>0</v>
      </c>
      <c r="CD544" s="82" t="str">
        <f t="shared" si="390"/>
        <v>-</v>
      </c>
      <c r="CE544" s="82" t="str">
        <f t="shared" si="391"/>
        <v>-</v>
      </c>
      <c r="CF544" s="82" t="str">
        <f t="shared" si="392"/>
        <v>-</v>
      </c>
      <c r="CG544" s="82" t="str">
        <f t="shared" si="393"/>
        <v>-</v>
      </c>
      <c r="CH544" s="82" t="str">
        <f t="shared" si="394"/>
        <v>-</v>
      </c>
      <c r="CI544" s="82" t="str">
        <f t="shared" si="395"/>
        <v>-</v>
      </c>
      <c r="CJ544" s="82" t="str">
        <f t="shared" si="396"/>
        <v>-</v>
      </c>
      <c r="CK544" s="82" t="str">
        <f t="shared" si="397"/>
        <v>-</v>
      </c>
    </row>
    <row r="545" spans="1:89" s="82" customFormat="1" ht="18" customHeight="1">
      <c r="A545" s="81" t="str">
        <f>scriv!AH507</f>
        <v/>
      </c>
      <c r="B545" s="81" t="str">
        <f>IF(scriv!D507&lt;&gt;"",scriv!D507,"")</f>
        <v/>
      </c>
      <c r="C545" s="81" t="str">
        <f>IF( scriv!AL507&lt;&gt;"", IF(D545&lt;&gt;"","connection ","")&amp;scriv!AL507,IF(D545&lt;&gt;"","connection",""))</f>
        <v/>
      </c>
      <c r="D545" s="82" t="str">
        <f>scriv!AJ507</f>
        <v/>
      </c>
      <c r="E545" s="82" t="str">
        <f>scriv!AK507</f>
        <v/>
      </c>
      <c r="F545" s="156">
        <f>ROW()</f>
        <v>545</v>
      </c>
      <c r="I545" s="81" t="str">
        <f>IF(scriv!AA507&lt;&gt;"",scriv!AA507,J545)</f>
        <v/>
      </c>
      <c r="J545" s="81" t="str">
        <f>IF(scriv!AB507&lt;&gt;"",scriv!AB507,"")</f>
        <v/>
      </c>
      <c r="K545" s="82" t="str">
        <f t="shared" si="354"/>
        <v>none</v>
      </c>
      <c r="L545" s="82" t="str">
        <f t="shared" si="355"/>
        <v>+++&amp;speakTT=</v>
      </c>
      <c r="M545" s="82" t="str">
        <f t="shared" si="352"/>
        <v>OpenClose</v>
      </c>
      <c r="N545" s="82" t="str">
        <f t="shared" si="356"/>
        <v/>
      </c>
      <c r="O545" s="119" t="str">
        <f t="shared" si="357"/>
        <v/>
      </c>
      <c r="P545" s="81" t="str">
        <f>IF(scriv!I507&lt;&gt;"",scriv!I507,"")</f>
        <v/>
      </c>
      <c r="Q545" s="81" t="str">
        <f>IF(scriv!J507&lt;&gt;"",scriv!J507,"")</f>
        <v/>
      </c>
      <c r="R545" s="81">
        <f>IF(scriv!K507&lt;&gt;"",scriv!K507,
IF(I545&lt;&gt;"",1,$R$36))</f>
        <v>0</v>
      </c>
      <c r="S545" s="81" t="str">
        <f>IF(scriv!L507&lt;&gt;"",scriv!L507,
IF(scriv!AB507&lt;&gt;"",$S$36,"none"))</f>
        <v>none</v>
      </c>
      <c r="T545" s="81" t="str">
        <f>IF(scriv!Q507&lt;&gt;"",scriv!Q507,"")</f>
        <v/>
      </c>
      <c r="U545" s="81" t="str">
        <f>IF(scriv!R507&lt;&gt;"",scriv!R507,"")</f>
        <v/>
      </c>
      <c r="V545" s="81" t="str">
        <f>IF(scriv!S507&lt;&gt;"",scriv!S507,"")</f>
        <v/>
      </c>
      <c r="W545" s="81" t="str">
        <f>IF(scriv!T507&lt;&gt;"",scriv!T507,"")</f>
        <v/>
      </c>
      <c r="X545" s="81" t="str">
        <f>IF($E545="",
( IF(scriv!AD507&lt;&gt;"", LEFT( scriv!AD507, FIND(",",scriv!AD507)-1) &amp; "=" &amp; $AH545 &amp; RIGHT( scriv!AD507, LEN(scriv!AD507) + 1 - FIND(",",scriv!AD507)),
  IF($X$36&lt;&gt;"",LEFT( X$36, FIND(",",X$36)-1) &amp; "=" &amp; $AH545 &amp; RIGHT( X$36, LEN(X$36) + 1 - FIND(",",X$36)),""))),
IF(scriv!M507&lt;&gt;"", LEFT( scriv!M507, FIND(",",scriv!M507)-1) &amp; "=" &amp; $AH545 &amp; RIGHT( scriv!M507, LEN(scriv!M507) + 1 - FIND(",",scriv!M507)),
LEFT( X$37, FIND(",",X$37)-1) &amp; "=" &amp; $AH545 &amp; RIGHT( X$37, LEN(X$37) + 1 - FIND(",",X$37))))</f>
        <v>fadeOn=,0.6</v>
      </c>
      <c r="Y545" s="81" t="str">
        <f>IF($E545="",
( IF(scriv!AE507&lt;&gt;"", LEFT( scriv!AE507, FIND(",",scriv!AE507)-1) &amp; "=" &amp; $AH545 &amp; RIGHT( scriv!AE507, LEN(scriv!AE507) + 1 - FIND(",",scriv!AE507)),
  IF($Y$36&lt;&gt;"",LEFT( Y$36, FIND(",",Y$36)-1) &amp; "=" &amp; $AH545 &amp; RIGHT( Y$36, LEN(Y$36) + 1 - FIND(",",Y$36)),""))),
IF(scriv!N507&lt;&gt;"", LEFT( scriv!N507, FIND(",",scriv!N507)-1) &amp; "=" &amp; $AH545 &amp; RIGHT( scriv!N507, LEN(scriv!N507) + 1 - FIND(",",scriv!N507)),
LEFT( Y$37, FIND(",",Y$37)-1) &amp; "=" &amp; $AH545 &amp; RIGHT( Y$37, LEN(Y$37) + 1 - FIND(",",Y$37))))</f>
        <v>fadeOff=,0.6</v>
      </c>
      <c r="Z545" s="81" t="str">
        <f>IF($E545="",
( IF(scriv!AF507&lt;&gt;"", LEFT( scriv!AF507, FIND(",",scriv!AF507)-1) &amp; "=" &amp; $AH545 &amp; RIGHT( scriv!AF507, LEN(scriv!AF507) + 1 - FIND(",",scriv!AF507)),
  IF($Z$36&lt;&gt;"",LEFT( Z$36, FIND(",",Z$36)-1) &amp; "=" &amp; $AH545 &amp; RIGHT( Z$36, LEN(Z$36) + 1 - FIND(",",Z$36)),""))),
IF(scriv!O507&lt;&gt;"", LEFT( scriv!O507, FIND(",",scriv!O507)-1) &amp; "=" &amp; $AH545 &amp; RIGHT( scriv!O507, LEN(scriv!O507) + 1 - FIND(",",scriv!O507)),
LEFT( Z$37, FIND(",",Z$37)-1) &amp; "=" &amp; $AH545 &amp; RIGHT( Z$37, LEN(Z$37) + 1 - FIND(",",Z$37))))</f>
        <v>drawOpen=,1.2</v>
      </c>
      <c r="AA545" s="81" t="str">
        <f>IF($E545="",
( IF(scriv!AG507&lt;&gt;"", LEFT( scriv!AG507, FIND(",",scriv!AG507)-1) &amp; "=" &amp; $AH545 &amp; RIGHT( scriv!AG507, LEN(scriv!AG507) + 1 - FIND(",",scriv!AG507)),
  IF($AA$36&lt;&gt;"",LEFT( AA$36, FIND(",",AA$36)-1) &amp; "=" &amp; $AH545 &amp; RIGHT( AA$36, LEN(AA$36) + 1 - FIND(",",AA$36)),""))),
IF(scriv!P507&lt;&gt;"", LEFT( scriv!P507, FIND(",",scriv!P507)-1) &amp; "=" &amp; $AH545 &amp; RIGHT( scriv!P507, LEN(scriv!P507) + 1 - FIND(",",scriv!P507)),
LEFT( AA$37, FIND(",",AA$37)-1) &amp; "=" &amp; $AH545 &amp; RIGHT( AA$37, LEN(AA$37) + 1 - FIND(",",AA$37))))</f>
        <v>drawClose=,1.2</v>
      </c>
      <c r="AB545" s="167" t="str">
        <f t="shared" si="351"/>
        <v>noTitle</v>
      </c>
      <c r="AC545" s="167"/>
      <c r="AD545" s="45"/>
      <c r="AE545" s="168"/>
      <c r="AF545" s="169">
        <f>IF(D545="",scriv!B507,"")</f>
        <v>0</v>
      </c>
      <c r="AG545" s="170" t="str">
        <f t="shared" si="358"/>
        <v/>
      </c>
      <c r="AH545" s="169" t="str">
        <f t="shared" si="359"/>
        <v/>
      </c>
      <c r="AI545" s="169" t="str">
        <f t="shared" si="360"/>
        <v/>
      </c>
      <c r="AJ545" s="86">
        <f>ROUNDDOWN( (LEN(scriv!B507)+1) / 2, 0 )</f>
        <v>0</v>
      </c>
      <c r="AK545" s="82">
        <f t="shared" si="361"/>
        <v>0</v>
      </c>
      <c r="AL545" s="82" t="str">
        <f t="shared" si="362"/>
        <v>-</v>
      </c>
      <c r="AM545" s="82" t="str">
        <f t="shared" si="363"/>
        <v>-</v>
      </c>
      <c r="AN545" s="82" t="str">
        <f t="shared" si="364"/>
        <v>-</v>
      </c>
      <c r="AO545" s="82" t="str">
        <f t="shared" si="365"/>
        <v>-</v>
      </c>
      <c r="AP545" s="82" t="str">
        <f t="shared" si="366"/>
        <v>-</v>
      </c>
      <c r="AQ545" s="82" t="str">
        <f t="shared" si="367"/>
        <v>-</v>
      </c>
      <c r="AR545" s="82" t="str">
        <f t="shared" si="368"/>
        <v>-</v>
      </c>
      <c r="AT545" s="82">
        <f t="shared" si="369"/>
        <v>10</v>
      </c>
      <c r="AU545" s="82" t="str">
        <f ca="1">IF(    MAX(OFFSET(AL545,0,0,MATCH("-",AL545:AL$638,0))) = 0,"",
IFERROR(MAX(OFFSET(AL545,0,0,MATCH("-",AL545:AL$638,0))),""))</f>
        <v/>
      </c>
      <c r="AV545" s="82" t="str">
        <f ca="1">IF(    MAX(OFFSET(AM545,0,0,MATCH("-",AM545:AM$638,0))) = 0,"",
IFERROR(MAX(OFFSET(AM545,0,0,MATCH("-",AM545:AM$638,0))),""))</f>
        <v/>
      </c>
      <c r="AW545" s="82" t="str">
        <f ca="1">IF(    MAX(OFFSET(AN545,0,0,MATCH("-",AN545:AN$638,0))) = 0,"",
IFERROR(MAX(OFFSET(AN545,0,0,MATCH("-",AN545:AN$638,0))),""))</f>
        <v/>
      </c>
      <c r="AX545" s="82" t="str">
        <f ca="1">IF(    MAX(OFFSET(AO545,0,0,MATCH("-",AO545:AO$638,0))) = 0,"",
IFERROR(MAX(OFFSET(AO545,0,0,MATCH("-",AO545:AO$638,0))),""))</f>
        <v/>
      </c>
      <c r="AY545" s="82" t="str">
        <f ca="1">IF(    MAX(OFFSET(AP545,0,0,MATCH("-",AP545:AP$638,0))) = 0,"",
IFERROR(MAX(OFFSET(AP545,0,0,MATCH("-",AP545:AP$638,0))),""))</f>
        <v/>
      </c>
      <c r="AZ545" s="82" t="str">
        <f ca="1">IF(    MAX(OFFSET(AQ545,0,0,MATCH("-",AQ545:AQ$638,0))) = 0,"",
IFERROR(MAX(OFFSET(AQ545,0,0,MATCH("-",AQ545:AQ$638,0))),""))</f>
        <v/>
      </c>
      <c r="BA545" s="82" t="str">
        <f ca="1">IF(    MAX(OFFSET(AR545,0,0,MATCH("-",AR545:AR$638,0))) = 0,"",
IFERROR(MAX(OFFSET(AR545,0,0,MATCH("-",AR545:AR$638,0))),""))</f>
        <v/>
      </c>
      <c r="BB545" s="112">
        <f t="shared" ca="1" si="370"/>
        <v>-198</v>
      </c>
      <c r="BC545" s="111" t="str">
        <f t="shared" ca="1" si="371"/>
        <v>Radius</v>
      </c>
      <c r="BD545" s="112">
        <f t="shared" ca="1" si="372"/>
        <v>0</v>
      </c>
      <c r="BE545" s="111">
        <f t="shared" ca="1" si="373"/>
        <v>200</v>
      </c>
      <c r="BF545" s="113" t="e">
        <f t="shared" ca="1" si="374"/>
        <v>#VALUE!</v>
      </c>
      <c r="BG545" s="113" t="e">
        <f t="shared" ca="1" si="375"/>
        <v>#VALUE!</v>
      </c>
      <c r="BH545" s="112">
        <f t="shared" ca="1" si="376"/>
        <v>2000</v>
      </c>
      <c r="BI545" s="112">
        <f t="shared" ca="1" si="377"/>
        <v>200</v>
      </c>
      <c r="BJ545" s="157"/>
      <c r="BK545" s="157"/>
      <c r="BL545" s="158" t="str">
        <f>scriv!AI507</f>
        <v/>
      </c>
      <c r="BM545" s="157"/>
      <c r="BN545" s="157" t="str">
        <f t="shared" si="378"/>
        <v>node</v>
      </c>
      <c r="BO545" s="157"/>
      <c r="BP545" s="159">
        <f t="shared" ca="1" si="379"/>
        <v>0</v>
      </c>
      <c r="BQ545" s="159">
        <f t="shared" ca="1" si="380"/>
        <v>0</v>
      </c>
      <c r="BR545" s="159">
        <f t="shared" si="381"/>
        <v>1</v>
      </c>
      <c r="BS545" s="159" t="str">
        <f t="shared" si="382"/>
        <v>symbol</v>
      </c>
      <c r="BT545" s="157" t="str">
        <f ca="1">IF(scriv!V507&lt;&gt;"",scriv!V507,
IF(E545="",IFERROR(VLOOKUP(BL545,$AH$40:$BT$638,39,FALSE),$BT$36),
$BT$37))</f>
        <v>NodeSquare</v>
      </c>
      <c r="BU545" s="166">
        <f t="shared" ca="1" si="383"/>
        <v>2000</v>
      </c>
      <c r="BV545" s="166">
        <f t="shared" ca="1" si="384"/>
        <v>200</v>
      </c>
      <c r="BW545" s="166">
        <f t="shared" ca="1" si="385"/>
        <v>0</v>
      </c>
      <c r="BX545" s="166">
        <f t="shared" ca="1" si="386"/>
        <v>0</v>
      </c>
      <c r="BY545" s="180" t="str">
        <f t="shared" si="387"/>
        <v/>
      </c>
      <c r="BZ545" s="180" t="str">
        <f t="shared" si="388"/>
        <v/>
      </c>
      <c r="CA545" s="81" t="str">
        <f>IF(scriv!E507&lt;&gt;"",scriv!E507,"")</f>
        <v/>
      </c>
      <c r="CB545" s="82">
        <f t="shared" si="353"/>
        <v>0</v>
      </c>
      <c r="CC545" s="82">
        <f t="shared" si="389"/>
        <v>0</v>
      </c>
      <c r="CD545" s="82" t="str">
        <f t="shared" si="390"/>
        <v>-</v>
      </c>
      <c r="CE545" s="82" t="str">
        <f t="shared" si="391"/>
        <v>-</v>
      </c>
      <c r="CF545" s="82" t="str">
        <f t="shared" si="392"/>
        <v>-</v>
      </c>
      <c r="CG545" s="82" t="str">
        <f t="shared" si="393"/>
        <v>-</v>
      </c>
      <c r="CH545" s="82" t="str">
        <f t="shared" si="394"/>
        <v>-</v>
      </c>
      <c r="CI545" s="82" t="str">
        <f t="shared" si="395"/>
        <v>-</v>
      </c>
      <c r="CJ545" s="82" t="str">
        <f t="shared" si="396"/>
        <v>-</v>
      </c>
      <c r="CK545" s="82" t="str">
        <f t="shared" si="397"/>
        <v>-</v>
      </c>
    </row>
    <row r="546" spans="1:89" s="82" customFormat="1" ht="18" customHeight="1">
      <c r="A546" s="81" t="str">
        <f>scriv!AH508</f>
        <v/>
      </c>
      <c r="B546" s="81" t="str">
        <f>IF(scriv!D508&lt;&gt;"",scriv!D508,"")</f>
        <v/>
      </c>
      <c r="C546" s="81" t="str">
        <f>IF( scriv!AL508&lt;&gt;"", IF(D546&lt;&gt;"","connection ","")&amp;scriv!AL508,IF(D546&lt;&gt;"","connection",""))</f>
        <v/>
      </c>
      <c r="D546" s="82" t="str">
        <f>scriv!AJ508</f>
        <v/>
      </c>
      <c r="E546" s="82" t="str">
        <f>scriv!AK508</f>
        <v/>
      </c>
      <c r="F546" s="156">
        <f>ROW()</f>
        <v>546</v>
      </c>
      <c r="I546" s="81" t="str">
        <f>IF(scriv!AA508&lt;&gt;"",scriv!AA508,J546)</f>
        <v/>
      </c>
      <c r="J546" s="81" t="str">
        <f>IF(scriv!AB508&lt;&gt;"",scriv!AB508,"")</f>
        <v/>
      </c>
      <c r="K546" s="82" t="str">
        <f t="shared" si="354"/>
        <v>none</v>
      </c>
      <c r="L546" s="82" t="str">
        <f t="shared" si="355"/>
        <v>+++&amp;speakTT=</v>
      </c>
      <c r="M546" s="82" t="str">
        <f t="shared" si="352"/>
        <v>OpenClose</v>
      </c>
      <c r="N546" s="82" t="str">
        <f t="shared" si="356"/>
        <v/>
      </c>
      <c r="O546" s="119" t="str">
        <f t="shared" si="357"/>
        <v/>
      </c>
      <c r="P546" s="81" t="str">
        <f>IF(scriv!I508&lt;&gt;"",scriv!I508,"")</f>
        <v/>
      </c>
      <c r="Q546" s="81" t="str">
        <f>IF(scriv!J508&lt;&gt;"",scriv!J508,"")</f>
        <v/>
      </c>
      <c r="R546" s="81">
        <f>IF(scriv!K508&lt;&gt;"",scriv!K508,
IF(I546&lt;&gt;"",1,$R$36))</f>
        <v>0</v>
      </c>
      <c r="S546" s="81" t="str">
        <f>IF(scriv!L508&lt;&gt;"",scriv!L508,
IF(scriv!AB508&lt;&gt;"",$S$36,"none"))</f>
        <v>none</v>
      </c>
      <c r="T546" s="81" t="str">
        <f>IF(scriv!Q508&lt;&gt;"",scriv!Q508,"")</f>
        <v/>
      </c>
      <c r="U546" s="81" t="str">
        <f>IF(scriv!R508&lt;&gt;"",scriv!R508,"")</f>
        <v/>
      </c>
      <c r="V546" s="81" t="str">
        <f>IF(scriv!S508&lt;&gt;"",scriv!S508,"")</f>
        <v/>
      </c>
      <c r="W546" s="81" t="str">
        <f>IF(scriv!T508&lt;&gt;"",scriv!T508,"")</f>
        <v/>
      </c>
      <c r="X546" s="81" t="str">
        <f>IF($E546="",
( IF(scriv!AD508&lt;&gt;"", LEFT( scriv!AD508, FIND(",",scriv!AD508)-1) &amp; "=" &amp; $AH546 &amp; RIGHT( scriv!AD508, LEN(scriv!AD508) + 1 - FIND(",",scriv!AD508)),
  IF($X$36&lt;&gt;"",LEFT( X$36, FIND(",",X$36)-1) &amp; "=" &amp; $AH546 &amp; RIGHT( X$36, LEN(X$36) + 1 - FIND(",",X$36)),""))),
IF(scriv!M508&lt;&gt;"", LEFT( scriv!M508, FIND(",",scriv!M508)-1) &amp; "=" &amp; $AH546 &amp; RIGHT( scriv!M508, LEN(scriv!M508) + 1 - FIND(",",scriv!M508)),
LEFT( X$37, FIND(",",X$37)-1) &amp; "=" &amp; $AH546 &amp; RIGHT( X$37, LEN(X$37) + 1 - FIND(",",X$37))))</f>
        <v>fadeOn=,0.6</v>
      </c>
      <c r="Y546" s="81" t="str">
        <f>IF($E546="",
( IF(scriv!AE508&lt;&gt;"", LEFT( scriv!AE508, FIND(",",scriv!AE508)-1) &amp; "=" &amp; $AH546 &amp; RIGHT( scriv!AE508, LEN(scriv!AE508) + 1 - FIND(",",scriv!AE508)),
  IF($Y$36&lt;&gt;"",LEFT( Y$36, FIND(",",Y$36)-1) &amp; "=" &amp; $AH546 &amp; RIGHT( Y$36, LEN(Y$36) + 1 - FIND(",",Y$36)),""))),
IF(scriv!N508&lt;&gt;"", LEFT( scriv!N508, FIND(",",scriv!N508)-1) &amp; "=" &amp; $AH546 &amp; RIGHT( scriv!N508, LEN(scriv!N508) + 1 - FIND(",",scriv!N508)),
LEFT( Y$37, FIND(",",Y$37)-1) &amp; "=" &amp; $AH546 &amp; RIGHT( Y$37, LEN(Y$37) + 1 - FIND(",",Y$37))))</f>
        <v>fadeOff=,0.6</v>
      </c>
      <c r="Z546" s="81" t="str">
        <f>IF($E546="",
( IF(scriv!AF508&lt;&gt;"", LEFT( scriv!AF508, FIND(",",scriv!AF508)-1) &amp; "=" &amp; $AH546 &amp; RIGHT( scriv!AF508, LEN(scriv!AF508) + 1 - FIND(",",scriv!AF508)),
  IF($Z$36&lt;&gt;"",LEFT( Z$36, FIND(",",Z$36)-1) &amp; "=" &amp; $AH546 &amp; RIGHT( Z$36, LEN(Z$36) + 1 - FIND(",",Z$36)),""))),
IF(scriv!O508&lt;&gt;"", LEFT( scriv!O508, FIND(",",scriv!O508)-1) &amp; "=" &amp; $AH546 &amp; RIGHT( scriv!O508, LEN(scriv!O508) + 1 - FIND(",",scriv!O508)),
LEFT( Z$37, FIND(",",Z$37)-1) &amp; "=" &amp; $AH546 &amp; RIGHT( Z$37, LEN(Z$37) + 1 - FIND(",",Z$37))))</f>
        <v>drawOpen=,1.2</v>
      </c>
      <c r="AA546" s="81" t="str">
        <f>IF($E546="",
( IF(scriv!AG508&lt;&gt;"", LEFT( scriv!AG508, FIND(",",scriv!AG508)-1) &amp; "=" &amp; $AH546 &amp; RIGHT( scriv!AG508, LEN(scriv!AG508) + 1 - FIND(",",scriv!AG508)),
  IF($AA$36&lt;&gt;"",LEFT( AA$36, FIND(",",AA$36)-1) &amp; "=" &amp; $AH546 &amp; RIGHT( AA$36, LEN(AA$36) + 1 - FIND(",",AA$36)),""))),
IF(scriv!P508&lt;&gt;"", LEFT( scriv!P508, FIND(",",scriv!P508)-1) &amp; "=" &amp; $AH546 &amp; RIGHT( scriv!P508, LEN(scriv!P508) + 1 - FIND(",",scriv!P508)),
LEFT( AA$37, FIND(",",AA$37)-1) &amp; "=" &amp; $AH546 &amp; RIGHT( AA$37, LEN(AA$37) + 1 - FIND(",",AA$37))))</f>
        <v>drawClose=,1.2</v>
      </c>
      <c r="AB546" s="167" t="str">
        <f t="shared" si="351"/>
        <v>noTitle</v>
      </c>
      <c r="AC546" s="167"/>
      <c r="AD546" s="45"/>
      <c r="AE546" s="168"/>
      <c r="AF546" s="169">
        <f>IF(D546="",scriv!B508,"")</f>
        <v>0</v>
      </c>
      <c r="AG546" s="170" t="str">
        <f t="shared" si="358"/>
        <v/>
      </c>
      <c r="AH546" s="169" t="str">
        <f t="shared" si="359"/>
        <v/>
      </c>
      <c r="AI546" s="169" t="str">
        <f t="shared" si="360"/>
        <v/>
      </c>
      <c r="AJ546" s="86">
        <f>ROUNDDOWN( (LEN(scriv!B508)+1) / 2, 0 )</f>
        <v>0</v>
      </c>
      <c r="AK546" s="82">
        <f t="shared" si="361"/>
        <v>0</v>
      </c>
      <c r="AL546" s="82" t="str">
        <f t="shared" si="362"/>
        <v>-</v>
      </c>
      <c r="AM546" s="82" t="str">
        <f t="shared" si="363"/>
        <v>-</v>
      </c>
      <c r="AN546" s="82" t="str">
        <f t="shared" si="364"/>
        <v>-</v>
      </c>
      <c r="AO546" s="82" t="str">
        <f t="shared" si="365"/>
        <v>-</v>
      </c>
      <c r="AP546" s="82" t="str">
        <f t="shared" si="366"/>
        <v>-</v>
      </c>
      <c r="AQ546" s="82" t="str">
        <f t="shared" si="367"/>
        <v>-</v>
      </c>
      <c r="AR546" s="82" t="str">
        <f t="shared" si="368"/>
        <v>-</v>
      </c>
      <c r="AT546" s="82">
        <f t="shared" si="369"/>
        <v>10</v>
      </c>
      <c r="AU546" s="82" t="str">
        <f ca="1">IF(    MAX(OFFSET(AL546,0,0,MATCH("-",AL546:AL$638,0))) = 0,"",
IFERROR(MAX(OFFSET(AL546,0,0,MATCH("-",AL546:AL$638,0))),""))</f>
        <v/>
      </c>
      <c r="AV546" s="82" t="str">
        <f ca="1">IF(    MAX(OFFSET(AM546,0,0,MATCH("-",AM546:AM$638,0))) = 0,"",
IFERROR(MAX(OFFSET(AM546,0,0,MATCH("-",AM546:AM$638,0))),""))</f>
        <v/>
      </c>
      <c r="AW546" s="82" t="str">
        <f ca="1">IF(    MAX(OFFSET(AN546,0,0,MATCH("-",AN546:AN$638,0))) = 0,"",
IFERROR(MAX(OFFSET(AN546,0,0,MATCH("-",AN546:AN$638,0))),""))</f>
        <v/>
      </c>
      <c r="AX546" s="82" t="str">
        <f ca="1">IF(    MAX(OFFSET(AO546,0,0,MATCH("-",AO546:AO$638,0))) = 0,"",
IFERROR(MAX(OFFSET(AO546,0,0,MATCH("-",AO546:AO$638,0))),""))</f>
        <v/>
      </c>
      <c r="AY546" s="82" t="str">
        <f ca="1">IF(    MAX(OFFSET(AP546,0,0,MATCH("-",AP546:AP$638,0))) = 0,"",
IFERROR(MAX(OFFSET(AP546,0,0,MATCH("-",AP546:AP$638,0))),""))</f>
        <v/>
      </c>
      <c r="AZ546" s="82" t="str">
        <f ca="1">IF(    MAX(OFFSET(AQ546,0,0,MATCH("-",AQ546:AQ$638,0))) = 0,"",
IFERROR(MAX(OFFSET(AQ546,0,0,MATCH("-",AQ546:AQ$638,0))),""))</f>
        <v/>
      </c>
      <c r="BA546" s="82" t="str">
        <f ca="1">IF(    MAX(OFFSET(AR546,0,0,MATCH("-",AR546:AR$638,0))) = 0,"",
IFERROR(MAX(OFFSET(AR546,0,0,MATCH("-",AR546:AR$638,0))),""))</f>
        <v/>
      </c>
      <c r="BB546" s="112">
        <f t="shared" ca="1" si="370"/>
        <v>-198</v>
      </c>
      <c r="BC546" s="111" t="str">
        <f t="shared" ca="1" si="371"/>
        <v>Radius</v>
      </c>
      <c r="BD546" s="112">
        <f t="shared" ca="1" si="372"/>
        <v>0</v>
      </c>
      <c r="BE546" s="111">
        <f t="shared" ca="1" si="373"/>
        <v>200</v>
      </c>
      <c r="BF546" s="113" t="e">
        <f t="shared" ca="1" si="374"/>
        <v>#VALUE!</v>
      </c>
      <c r="BG546" s="113" t="e">
        <f t="shared" ca="1" si="375"/>
        <v>#VALUE!</v>
      </c>
      <c r="BH546" s="112">
        <f t="shared" ca="1" si="376"/>
        <v>2000</v>
      </c>
      <c r="BI546" s="112">
        <f t="shared" ca="1" si="377"/>
        <v>200</v>
      </c>
      <c r="BJ546" s="157"/>
      <c r="BK546" s="157"/>
      <c r="BL546" s="158" t="str">
        <f>scriv!AI508</f>
        <v/>
      </c>
      <c r="BM546" s="157"/>
      <c r="BN546" s="157" t="str">
        <f t="shared" si="378"/>
        <v>node</v>
      </c>
      <c r="BO546" s="157"/>
      <c r="BP546" s="159">
        <f t="shared" ca="1" si="379"/>
        <v>0</v>
      </c>
      <c r="BQ546" s="159">
        <f t="shared" ca="1" si="380"/>
        <v>0</v>
      </c>
      <c r="BR546" s="159">
        <f t="shared" si="381"/>
        <v>1</v>
      </c>
      <c r="BS546" s="159" t="str">
        <f t="shared" si="382"/>
        <v>symbol</v>
      </c>
      <c r="BT546" s="157" t="str">
        <f ca="1">IF(scriv!V508&lt;&gt;"",scriv!V508,
IF(E546="",IFERROR(VLOOKUP(BL546,$AH$40:$BT$638,39,FALSE),$BT$36),
$BT$37))</f>
        <v>NodeSquare</v>
      </c>
      <c r="BU546" s="166">
        <f t="shared" ca="1" si="383"/>
        <v>2000</v>
      </c>
      <c r="BV546" s="166">
        <f t="shared" ca="1" si="384"/>
        <v>200</v>
      </c>
      <c r="BW546" s="166">
        <f t="shared" ca="1" si="385"/>
        <v>0</v>
      </c>
      <c r="BX546" s="166">
        <f t="shared" ca="1" si="386"/>
        <v>0</v>
      </c>
      <c r="BY546" s="180" t="str">
        <f t="shared" si="387"/>
        <v/>
      </c>
      <c r="BZ546" s="180" t="str">
        <f t="shared" si="388"/>
        <v/>
      </c>
      <c r="CA546" s="81" t="str">
        <f>IF(scriv!E508&lt;&gt;"",scriv!E508,"")</f>
        <v/>
      </c>
      <c r="CB546" s="82">
        <f t="shared" si="353"/>
        <v>0</v>
      </c>
      <c r="CC546" s="82">
        <f t="shared" si="389"/>
        <v>0</v>
      </c>
      <c r="CD546" s="82" t="str">
        <f t="shared" si="390"/>
        <v>-</v>
      </c>
      <c r="CE546" s="82" t="str">
        <f t="shared" si="391"/>
        <v>-</v>
      </c>
      <c r="CF546" s="82" t="str">
        <f t="shared" si="392"/>
        <v>-</v>
      </c>
      <c r="CG546" s="82" t="str">
        <f t="shared" si="393"/>
        <v>-</v>
      </c>
      <c r="CH546" s="82" t="str">
        <f t="shared" si="394"/>
        <v>-</v>
      </c>
      <c r="CI546" s="82" t="str">
        <f t="shared" si="395"/>
        <v>-</v>
      </c>
      <c r="CJ546" s="82" t="str">
        <f t="shared" si="396"/>
        <v>-</v>
      </c>
      <c r="CK546" s="82" t="str">
        <f t="shared" si="397"/>
        <v>-</v>
      </c>
    </row>
    <row r="547" spans="1:89" s="82" customFormat="1" ht="18" customHeight="1">
      <c r="A547" s="81" t="str">
        <f>scriv!AH509</f>
        <v/>
      </c>
      <c r="B547" s="81" t="str">
        <f>IF(scriv!D509&lt;&gt;"",scriv!D509,"")</f>
        <v/>
      </c>
      <c r="C547" s="81" t="str">
        <f>IF( scriv!AL509&lt;&gt;"", IF(D547&lt;&gt;"","connection ","")&amp;scriv!AL509,IF(D547&lt;&gt;"","connection",""))</f>
        <v/>
      </c>
      <c r="D547" s="82" t="str">
        <f>scriv!AJ509</f>
        <v/>
      </c>
      <c r="E547" s="82" t="str">
        <f>scriv!AK509</f>
        <v/>
      </c>
      <c r="F547" s="156">
        <f>ROW()</f>
        <v>547</v>
      </c>
      <c r="I547" s="81" t="str">
        <f>IF(scriv!AA509&lt;&gt;"",scriv!AA509,J547)</f>
        <v/>
      </c>
      <c r="J547" s="81" t="str">
        <f>IF(scriv!AB509&lt;&gt;"",scriv!AB509,"")</f>
        <v/>
      </c>
      <c r="K547" s="82" t="str">
        <f t="shared" si="354"/>
        <v>none</v>
      </c>
      <c r="L547" s="82" t="str">
        <f t="shared" si="355"/>
        <v>+++&amp;speakTT=</v>
      </c>
      <c r="M547" s="82" t="str">
        <f t="shared" si="352"/>
        <v>OpenClose</v>
      </c>
      <c r="N547" s="82" t="str">
        <f t="shared" si="356"/>
        <v/>
      </c>
      <c r="O547" s="119" t="str">
        <f t="shared" si="357"/>
        <v/>
      </c>
      <c r="P547" s="81" t="str">
        <f>IF(scriv!I509&lt;&gt;"",scriv!I509,"")</f>
        <v/>
      </c>
      <c r="Q547" s="81" t="str">
        <f>IF(scriv!J509&lt;&gt;"",scriv!J509,"")</f>
        <v/>
      </c>
      <c r="R547" s="81">
        <f>IF(scriv!K509&lt;&gt;"",scriv!K509,
IF(I547&lt;&gt;"",1,$R$36))</f>
        <v>0</v>
      </c>
      <c r="S547" s="81" t="str">
        <f>IF(scriv!L509&lt;&gt;"",scriv!L509,
IF(scriv!AB509&lt;&gt;"",$S$36,"none"))</f>
        <v>none</v>
      </c>
      <c r="T547" s="81" t="str">
        <f>IF(scriv!Q509&lt;&gt;"",scriv!Q509,"")</f>
        <v/>
      </c>
      <c r="U547" s="81" t="str">
        <f>IF(scriv!R509&lt;&gt;"",scriv!R509,"")</f>
        <v/>
      </c>
      <c r="V547" s="81" t="str">
        <f>IF(scriv!S509&lt;&gt;"",scriv!S509,"")</f>
        <v/>
      </c>
      <c r="W547" s="81" t="str">
        <f>IF(scriv!T509&lt;&gt;"",scriv!T509,"")</f>
        <v/>
      </c>
      <c r="X547" s="81" t="str">
        <f>IF($E547="",
( IF(scriv!AD509&lt;&gt;"", LEFT( scriv!AD509, FIND(",",scriv!AD509)-1) &amp; "=" &amp; $AH547 &amp; RIGHT( scriv!AD509, LEN(scriv!AD509) + 1 - FIND(",",scriv!AD509)),
  IF($X$36&lt;&gt;"",LEFT( X$36, FIND(",",X$36)-1) &amp; "=" &amp; $AH547 &amp; RIGHT( X$36, LEN(X$36) + 1 - FIND(",",X$36)),""))),
IF(scriv!M509&lt;&gt;"", LEFT( scriv!M509, FIND(",",scriv!M509)-1) &amp; "=" &amp; $AH547 &amp; RIGHT( scriv!M509, LEN(scriv!M509) + 1 - FIND(",",scriv!M509)),
LEFT( X$37, FIND(",",X$37)-1) &amp; "=" &amp; $AH547 &amp; RIGHT( X$37, LEN(X$37) + 1 - FIND(",",X$37))))</f>
        <v>fadeOn=,0.6</v>
      </c>
      <c r="Y547" s="81" t="str">
        <f>IF($E547="",
( IF(scriv!AE509&lt;&gt;"", LEFT( scriv!AE509, FIND(",",scriv!AE509)-1) &amp; "=" &amp; $AH547 &amp; RIGHT( scriv!AE509, LEN(scriv!AE509) + 1 - FIND(",",scriv!AE509)),
  IF($Y$36&lt;&gt;"",LEFT( Y$36, FIND(",",Y$36)-1) &amp; "=" &amp; $AH547 &amp; RIGHT( Y$36, LEN(Y$36) + 1 - FIND(",",Y$36)),""))),
IF(scriv!N509&lt;&gt;"", LEFT( scriv!N509, FIND(",",scriv!N509)-1) &amp; "=" &amp; $AH547 &amp; RIGHT( scriv!N509, LEN(scriv!N509) + 1 - FIND(",",scriv!N509)),
LEFT( Y$37, FIND(",",Y$37)-1) &amp; "=" &amp; $AH547 &amp; RIGHT( Y$37, LEN(Y$37) + 1 - FIND(",",Y$37))))</f>
        <v>fadeOff=,0.6</v>
      </c>
      <c r="Z547" s="81" t="str">
        <f>IF($E547="",
( IF(scriv!AF509&lt;&gt;"", LEFT( scriv!AF509, FIND(",",scriv!AF509)-1) &amp; "=" &amp; $AH547 &amp; RIGHT( scriv!AF509, LEN(scriv!AF509) + 1 - FIND(",",scriv!AF509)),
  IF($Z$36&lt;&gt;"",LEFT( Z$36, FIND(",",Z$36)-1) &amp; "=" &amp; $AH547 &amp; RIGHT( Z$36, LEN(Z$36) + 1 - FIND(",",Z$36)),""))),
IF(scriv!O509&lt;&gt;"", LEFT( scriv!O509, FIND(",",scriv!O509)-1) &amp; "=" &amp; $AH547 &amp; RIGHT( scriv!O509, LEN(scriv!O509) + 1 - FIND(",",scriv!O509)),
LEFT( Z$37, FIND(",",Z$37)-1) &amp; "=" &amp; $AH547 &amp; RIGHT( Z$37, LEN(Z$37) + 1 - FIND(",",Z$37))))</f>
        <v>drawOpen=,1.2</v>
      </c>
      <c r="AA547" s="81" t="str">
        <f>IF($E547="",
( IF(scriv!AG509&lt;&gt;"", LEFT( scriv!AG509, FIND(",",scriv!AG509)-1) &amp; "=" &amp; $AH547 &amp; RIGHT( scriv!AG509, LEN(scriv!AG509) + 1 - FIND(",",scriv!AG509)),
  IF($AA$36&lt;&gt;"",LEFT( AA$36, FIND(",",AA$36)-1) &amp; "=" &amp; $AH547 &amp; RIGHT( AA$36, LEN(AA$36) + 1 - FIND(",",AA$36)),""))),
IF(scriv!P509&lt;&gt;"", LEFT( scriv!P509, FIND(",",scriv!P509)-1) &amp; "=" &amp; $AH547 &amp; RIGHT( scriv!P509, LEN(scriv!P509) + 1 - FIND(",",scriv!P509)),
LEFT( AA$37, FIND(",",AA$37)-1) &amp; "=" &amp; $AH547 &amp; RIGHT( AA$37, LEN(AA$37) + 1 - FIND(",",AA$37))))</f>
        <v>drawClose=,1.2</v>
      </c>
      <c r="AB547" s="167" t="str">
        <f t="shared" si="351"/>
        <v>noTitle</v>
      </c>
      <c r="AC547" s="167"/>
      <c r="AD547" s="45"/>
      <c r="AE547" s="168"/>
      <c r="AF547" s="169">
        <f>IF(D547="",scriv!B509,"")</f>
        <v>0</v>
      </c>
      <c r="AG547" s="170" t="str">
        <f t="shared" si="358"/>
        <v/>
      </c>
      <c r="AH547" s="169" t="str">
        <f t="shared" si="359"/>
        <v/>
      </c>
      <c r="AI547" s="169" t="str">
        <f t="shared" si="360"/>
        <v/>
      </c>
      <c r="AJ547" s="86">
        <f>ROUNDDOWN( (LEN(scriv!B509)+1) / 2, 0 )</f>
        <v>0</v>
      </c>
      <c r="AK547" s="82">
        <f t="shared" si="361"/>
        <v>0</v>
      </c>
      <c r="AL547" s="82" t="str">
        <f t="shared" si="362"/>
        <v>-</v>
      </c>
      <c r="AM547" s="82" t="str">
        <f t="shared" si="363"/>
        <v>-</v>
      </c>
      <c r="AN547" s="82" t="str">
        <f t="shared" si="364"/>
        <v>-</v>
      </c>
      <c r="AO547" s="82" t="str">
        <f t="shared" si="365"/>
        <v>-</v>
      </c>
      <c r="AP547" s="82" t="str">
        <f t="shared" si="366"/>
        <v>-</v>
      </c>
      <c r="AQ547" s="82" t="str">
        <f t="shared" si="367"/>
        <v>-</v>
      </c>
      <c r="AR547" s="82" t="str">
        <f t="shared" si="368"/>
        <v>-</v>
      </c>
      <c r="AT547" s="82">
        <f t="shared" si="369"/>
        <v>10</v>
      </c>
      <c r="AU547" s="82" t="str">
        <f ca="1">IF(    MAX(OFFSET(AL547,0,0,MATCH("-",AL547:AL$638,0))) = 0,"",
IFERROR(MAX(OFFSET(AL547,0,0,MATCH("-",AL547:AL$638,0))),""))</f>
        <v/>
      </c>
      <c r="AV547" s="82" t="str">
        <f ca="1">IF(    MAX(OFFSET(AM547,0,0,MATCH("-",AM547:AM$638,0))) = 0,"",
IFERROR(MAX(OFFSET(AM547,0,0,MATCH("-",AM547:AM$638,0))),""))</f>
        <v/>
      </c>
      <c r="AW547" s="82" t="str">
        <f ca="1">IF(    MAX(OFFSET(AN547,0,0,MATCH("-",AN547:AN$638,0))) = 0,"",
IFERROR(MAX(OFFSET(AN547,0,0,MATCH("-",AN547:AN$638,0))),""))</f>
        <v/>
      </c>
      <c r="AX547" s="82" t="str">
        <f ca="1">IF(    MAX(OFFSET(AO547,0,0,MATCH("-",AO547:AO$638,0))) = 0,"",
IFERROR(MAX(OFFSET(AO547,0,0,MATCH("-",AO547:AO$638,0))),""))</f>
        <v/>
      </c>
      <c r="AY547" s="82" t="str">
        <f ca="1">IF(    MAX(OFFSET(AP547,0,0,MATCH("-",AP547:AP$638,0))) = 0,"",
IFERROR(MAX(OFFSET(AP547,0,0,MATCH("-",AP547:AP$638,0))),""))</f>
        <v/>
      </c>
      <c r="AZ547" s="82" t="str">
        <f ca="1">IF(    MAX(OFFSET(AQ547,0,0,MATCH("-",AQ547:AQ$638,0))) = 0,"",
IFERROR(MAX(OFFSET(AQ547,0,0,MATCH("-",AQ547:AQ$638,0))),""))</f>
        <v/>
      </c>
      <c r="BA547" s="82" t="str">
        <f ca="1">IF(    MAX(OFFSET(AR547,0,0,MATCH("-",AR547:AR$638,0))) = 0,"",
IFERROR(MAX(OFFSET(AR547,0,0,MATCH("-",AR547:AR$638,0))),""))</f>
        <v/>
      </c>
      <c r="BB547" s="112">
        <f t="shared" ca="1" si="370"/>
        <v>-198</v>
      </c>
      <c r="BC547" s="111" t="str">
        <f t="shared" ca="1" si="371"/>
        <v>Radius</v>
      </c>
      <c r="BD547" s="112">
        <f t="shared" ca="1" si="372"/>
        <v>0</v>
      </c>
      <c r="BE547" s="111">
        <f t="shared" ca="1" si="373"/>
        <v>200</v>
      </c>
      <c r="BF547" s="113" t="e">
        <f t="shared" ca="1" si="374"/>
        <v>#VALUE!</v>
      </c>
      <c r="BG547" s="113" t="e">
        <f t="shared" ca="1" si="375"/>
        <v>#VALUE!</v>
      </c>
      <c r="BH547" s="112">
        <f t="shared" ca="1" si="376"/>
        <v>2000</v>
      </c>
      <c r="BI547" s="112">
        <f t="shared" ca="1" si="377"/>
        <v>200</v>
      </c>
      <c r="BJ547" s="157"/>
      <c r="BK547" s="157"/>
      <c r="BL547" s="158" t="str">
        <f>scriv!AI509</f>
        <v/>
      </c>
      <c r="BM547" s="157"/>
      <c r="BN547" s="157" t="str">
        <f t="shared" si="378"/>
        <v>node</v>
      </c>
      <c r="BO547" s="157"/>
      <c r="BP547" s="159">
        <f t="shared" ca="1" si="379"/>
        <v>0</v>
      </c>
      <c r="BQ547" s="159">
        <f t="shared" ca="1" si="380"/>
        <v>0</v>
      </c>
      <c r="BR547" s="159">
        <f t="shared" si="381"/>
        <v>1</v>
      </c>
      <c r="BS547" s="159" t="str">
        <f t="shared" si="382"/>
        <v>symbol</v>
      </c>
      <c r="BT547" s="157" t="str">
        <f ca="1">IF(scriv!V509&lt;&gt;"",scriv!V509,
IF(E547="",IFERROR(VLOOKUP(BL547,$AH$40:$BT$638,39,FALSE),$BT$36),
$BT$37))</f>
        <v>NodeSquare</v>
      </c>
      <c r="BU547" s="166">
        <f t="shared" ca="1" si="383"/>
        <v>2000</v>
      </c>
      <c r="BV547" s="166">
        <f t="shared" ca="1" si="384"/>
        <v>200</v>
      </c>
      <c r="BW547" s="166">
        <f t="shared" ca="1" si="385"/>
        <v>0</v>
      </c>
      <c r="BX547" s="166">
        <f t="shared" ca="1" si="386"/>
        <v>0</v>
      </c>
      <c r="BY547" s="180" t="str">
        <f t="shared" si="387"/>
        <v/>
      </c>
      <c r="BZ547" s="180" t="str">
        <f t="shared" si="388"/>
        <v/>
      </c>
      <c r="CA547" s="81" t="str">
        <f>IF(scriv!E509&lt;&gt;"",scriv!E509,"")</f>
        <v/>
      </c>
      <c r="CB547" s="82">
        <f t="shared" si="353"/>
        <v>0</v>
      </c>
      <c r="CC547" s="82">
        <f t="shared" si="389"/>
        <v>0</v>
      </c>
      <c r="CD547" s="82" t="str">
        <f t="shared" si="390"/>
        <v>-</v>
      </c>
      <c r="CE547" s="82" t="str">
        <f t="shared" si="391"/>
        <v>-</v>
      </c>
      <c r="CF547" s="82" t="str">
        <f t="shared" si="392"/>
        <v>-</v>
      </c>
      <c r="CG547" s="82" t="str">
        <f t="shared" si="393"/>
        <v>-</v>
      </c>
      <c r="CH547" s="82" t="str">
        <f t="shared" si="394"/>
        <v>-</v>
      </c>
      <c r="CI547" s="82" t="str">
        <f t="shared" si="395"/>
        <v>-</v>
      </c>
      <c r="CJ547" s="82" t="str">
        <f t="shared" si="396"/>
        <v>-</v>
      </c>
      <c r="CK547" s="82" t="str">
        <f t="shared" si="397"/>
        <v>-</v>
      </c>
    </row>
    <row r="548" spans="1:89" s="82" customFormat="1" ht="18" customHeight="1">
      <c r="A548" s="81" t="str">
        <f>scriv!AH510</f>
        <v/>
      </c>
      <c r="B548" s="81" t="str">
        <f>IF(scriv!D510&lt;&gt;"",scriv!D510,"")</f>
        <v/>
      </c>
      <c r="C548" s="81" t="str">
        <f>IF( scriv!AL510&lt;&gt;"", IF(D548&lt;&gt;"","connection ","")&amp;scriv!AL510,IF(D548&lt;&gt;"","connection",""))</f>
        <v/>
      </c>
      <c r="D548" s="82" t="str">
        <f>scriv!AJ510</f>
        <v/>
      </c>
      <c r="E548" s="82" t="str">
        <f>scriv!AK510</f>
        <v/>
      </c>
      <c r="F548" s="156">
        <f>ROW()</f>
        <v>548</v>
      </c>
      <c r="I548" s="81" t="str">
        <f>IF(scriv!AA510&lt;&gt;"",scriv!AA510,J548)</f>
        <v/>
      </c>
      <c r="J548" s="81" t="str">
        <f>IF(scriv!AB510&lt;&gt;"",scriv!AB510,"")</f>
        <v/>
      </c>
      <c r="K548" s="82" t="str">
        <f t="shared" si="354"/>
        <v>none</v>
      </c>
      <c r="L548" s="82" t="str">
        <f t="shared" si="355"/>
        <v>+++&amp;speakTT=</v>
      </c>
      <c r="M548" s="82" t="str">
        <f t="shared" si="352"/>
        <v>OpenClose</v>
      </c>
      <c r="N548" s="82" t="str">
        <f t="shared" si="356"/>
        <v/>
      </c>
      <c r="O548" s="119" t="str">
        <f t="shared" si="357"/>
        <v/>
      </c>
      <c r="P548" s="81" t="str">
        <f>IF(scriv!I510&lt;&gt;"",scriv!I510,"")</f>
        <v/>
      </c>
      <c r="Q548" s="81" t="str">
        <f>IF(scriv!J510&lt;&gt;"",scriv!J510,"")</f>
        <v/>
      </c>
      <c r="R548" s="81">
        <f>IF(scriv!K510&lt;&gt;"",scriv!K510,
IF(I548&lt;&gt;"",1,$R$36))</f>
        <v>0</v>
      </c>
      <c r="S548" s="81" t="str">
        <f>IF(scriv!L510&lt;&gt;"",scriv!L510,
IF(scriv!AB510&lt;&gt;"",$S$36,"none"))</f>
        <v>none</v>
      </c>
      <c r="T548" s="81" t="str">
        <f>IF(scriv!Q510&lt;&gt;"",scriv!Q510,"")</f>
        <v/>
      </c>
      <c r="U548" s="81" t="str">
        <f>IF(scriv!R510&lt;&gt;"",scriv!R510,"")</f>
        <v/>
      </c>
      <c r="V548" s="81" t="str">
        <f>IF(scriv!S510&lt;&gt;"",scriv!S510,"")</f>
        <v/>
      </c>
      <c r="W548" s="81" t="str">
        <f>IF(scriv!T510&lt;&gt;"",scriv!T510,"")</f>
        <v/>
      </c>
      <c r="X548" s="81" t="str">
        <f>IF($E548="",
( IF(scriv!AD510&lt;&gt;"", LEFT( scriv!AD510, FIND(",",scriv!AD510)-1) &amp; "=" &amp; $AH548 &amp; RIGHT( scriv!AD510, LEN(scriv!AD510) + 1 - FIND(",",scriv!AD510)),
  IF($X$36&lt;&gt;"",LEFT( X$36, FIND(",",X$36)-1) &amp; "=" &amp; $AH548 &amp; RIGHT( X$36, LEN(X$36) + 1 - FIND(",",X$36)),""))),
IF(scriv!M510&lt;&gt;"", LEFT( scriv!M510, FIND(",",scriv!M510)-1) &amp; "=" &amp; $AH548 &amp; RIGHT( scriv!M510, LEN(scriv!M510) + 1 - FIND(",",scriv!M510)),
LEFT( X$37, FIND(",",X$37)-1) &amp; "=" &amp; $AH548 &amp; RIGHT( X$37, LEN(X$37) + 1 - FIND(",",X$37))))</f>
        <v>fadeOn=,0.6</v>
      </c>
      <c r="Y548" s="81" t="str">
        <f>IF($E548="",
( IF(scriv!AE510&lt;&gt;"", LEFT( scriv!AE510, FIND(",",scriv!AE510)-1) &amp; "=" &amp; $AH548 &amp; RIGHT( scriv!AE510, LEN(scriv!AE510) + 1 - FIND(",",scriv!AE510)),
  IF($Y$36&lt;&gt;"",LEFT( Y$36, FIND(",",Y$36)-1) &amp; "=" &amp; $AH548 &amp; RIGHT( Y$36, LEN(Y$36) + 1 - FIND(",",Y$36)),""))),
IF(scriv!N510&lt;&gt;"", LEFT( scriv!N510, FIND(",",scriv!N510)-1) &amp; "=" &amp; $AH548 &amp; RIGHT( scriv!N510, LEN(scriv!N510) + 1 - FIND(",",scriv!N510)),
LEFT( Y$37, FIND(",",Y$37)-1) &amp; "=" &amp; $AH548 &amp; RIGHT( Y$37, LEN(Y$37) + 1 - FIND(",",Y$37))))</f>
        <v>fadeOff=,0.6</v>
      </c>
      <c r="Z548" s="81" t="str">
        <f>IF($E548="",
( IF(scriv!AF510&lt;&gt;"", LEFT( scriv!AF510, FIND(",",scriv!AF510)-1) &amp; "=" &amp; $AH548 &amp; RIGHT( scriv!AF510, LEN(scriv!AF510) + 1 - FIND(",",scriv!AF510)),
  IF($Z$36&lt;&gt;"",LEFT( Z$36, FIND(",",Z$36)-1) &amp; "=" &amp; $AH548 &amp; RIGHT( Z$36, LEN(Z$36) + 1 - FIND(",",Z$36)),""))),
IF(scriv!O510&lt;&gt;"", LEFT( scriv!O510, FIND(",",scriv!O510)-1) &amp; "=" &amp; $AH548 &amp; RIGHT( scriv!O510, LEN(scriv!O510) + 1 - FIND(",",scriv!O510)),
LEFT( Z$37, FIND(",",Z$37)-1) &amp; "=" &amp; $AH548 &amp; RIGHT( Z$37, LEN(Z$37) + 1 - FIND(",",Z$37))))</f>
        <v>drawOpen=,1.2</v>
      </c>
      <c r="AA548" s="81" t="str">
        <f>IF($E548="",
( IF(scriv!AG510&lt;&gt;"", LEFT( scriv!AG510, FIND(",",scriv!AG510)-1) &amp; "=" &amp; $AH548 &amp; RIGHT( scriv!AG510, LEN(scriv!AG510) + 1 - FIND(",",scriv!AG510)),
  IF($AA$36&lt;&gt;"",LEFT( AA$36, FIND(",",AA$36)-1) &amp; "=" &amp; $AH548 &amp; RIGHT( AA$36, LEN(AA$36) + 1 - FIND(",",AA$36)),""))),
IF(scriv!P510&lt;&gt;"", LEFT( scriv!P510, FIND(",",scriv!P510)-1) &amp; "=" &amp; $AH548 &amp; RIGHT( scriv!P510, LEN(scriv!P510) + 1 - FIND(",",scriv!P510)),
LEFT( AA$37, FIND(",",AA$37)-1) &amp; "=" &amp; $AH548 &amp; RIGHT( AA$37, LEN(AA$37) + 1 - FIND(",",AA$37))))</f>
        <v>drawClose=,1.2</v>
      </c>
      <c r="AB548" s="167" t="str">
        <f t="shared" si="351"/>
        <v>noTitle</v>
      </c>
      <c r="AC548" s="167"/>
      <c r="AD548" s="45"/>
      <c r="AE548" s="168"/>
      <c r="AF548" s="169">
        <f>IF(D548="",scriv!B510,"")</f>
        <v>0</v>
      </c>
      <c r="AG548" s="170" t="str">
        <f t="shared" si="358"/>
        <v/>
      </c>
      <c r="AH548" s="169" t="str">
        <f t="shared" si="359"/>
        <v/>
      </c>
      <c r="AI548" s="169" t="str">
        <f t="shared" si="360"/>
        <v/>
      </c>
      <c r="AJ548" s="86">
        <f>ROUNDDOWN( (LEN(scriv!B510)+1) / 2, 0 )</f>
        <v>0</v>
      </c>
      <c r="AK548" s="82">
        <f t="shared" si="361"/>
        <v>0</v>
      </c>
      <c r="AL548" s="82" t="str">
        <f t="shared" si="362"/>
        <v>-</v>
      </c>
      <c r="AM548" s="82" t="str">
        <f t="shared" si="363"/>
        <v>-</v>
      </c>
      <c r="AN548" s="82" t="str">
        <f t="shared" si="364"/>
        <v>-</v>
      </c>
      <c r="AO548" s="82" t="str">
        <f t="shared" si="365"/>
        <v>-</v>
      </c>
      <c r="AP548" s="82" t="str">
        <f t="shared" si="366"/>
        <v>-</v>
      </c>
      <c r="AQ548" s="82" t="str">
        <f t="shared" si="367"/>
        <v>-</v>
      </c>
      <c r="AR548" s="82" t="str">
        <f t="shared" si="368"/>
        <v>-</v>
      </c>
      <c r="AT548" s="82">
        <f t="shared" si="369"/>
        <v>10</v>
      </c>
      <c r="AU548" s="82" t="str">
        <f ca="1">IF(    MAX(OFFSET(AL548,0,0,MATCH("-",AL548:AL$638,0))) = 0,"",
IFERROR(MAX(OFFSET(AL548,0,0,MATCH("-",AL548:AL$638,0))),""))</f>
        <v/>
      </c>
      <c r="AV548" s="82" t="str">
        <f ca="1">IF(    MAX(OFFSET(AM548,0,0,MATCH("-",AM548:AM$638,0))) = 0,"",
IFERROR(MAX(OFFSET(AM548,0,0,MATCH("-",AM548:AM$638,0))),""))</f>
        <v/>
      </c>
      <c r="AW548" s="82" t="str">
        <f ca="1">IF(    MAX(OFFSET(AN548,0,0,MATCH("-",AN548:AN$638,0))) = 0,"",
IFERROR(MAX(OFFSET(AN548,0,0,MATCH("-",AN548:AN$638,0))),""))</f>
        <v/>
      </c>
      <c r="AX548" s="82" t="str">
        <f ca="1">IF(    MAX(OFFSET(AO548,0,0,MATCH("-",AO548:AO$638,0))) = 0,"",
IFERROR(MAX(OFFSET(AO548,0,0,MATCH("-",AO548:AO$638,0))),""))</f>
        <v/>
      </c>
      <c r="AY548" s="82" t="str">
        <f ca="1">IF(    MAX(OFFSET(AP548,0,0,MATCH("-",AP548:AP$638,0))) = 0,"",
IFERROR(MAX(OFFSET(AP548,0,0,MATCH("-",AP548:AP$638,0))),""))</f>
        <v/>
      </c>
      <c r="AZ548" s="82" t="str">
        <f ca="1">IF(    MAX(OFFSET(AQ548,0,0,MATCH("-",AQ548:AQ$638,0))) = 0,"",
IFERROR(MAX(OFFSET(AQ548,0,0,MATCH("-",AQ548:AQ$638,0))),""))</f>
        <v/>
      </c>
      <c r="BA548" s="82" t="str">
        <f ca="1">IF(    MAX(OFFSET(AR548,0,0,MATCH("-",AR548:AR$638,0))) = 0,"",
IFERROR(MAX(OFFSET(AR548,0,0,MATCH("-",AR548:AR$638,0))),""))</f>
        <v/>
      </c>
      <c r="BB548" s="112">
        <f t="shared" ca="1" si="370"/>
        <v>-198</v>
      </c>
      <c r="BC548" s="111" t="str">
        <f t="shared" ca="1" si="371"/>
        <v>Radius</v>
      </c>
      <c r="BD548" s="112">
        <f t="shared" ca="1" si="372"/>
        <v>0</v>
      </c>
      <c r="BE548" s="111">
        <f t="shared" ca="1" si="373"/>
        <v>200</v>
      </c>
      <c r="BF548" s="113" t="e">
        <f t="shared" ca="1" si="374"/>
        <v>#VALUE!</v>
      </c>
      <c r="BG548" s="113" t="e">
        <f t="shared" ca="1" si="375"/>
        <v>#VALUE!</v>
      </c>
      <c r="BH548" s="112">
        <f t="shared" ca="1" si="376"/>
        <v>2000</v>
      </c>
      <c r="BI548" s="112">
        <f t="shared" ca="1" si="377"/>
        <v>200</v>
      </c>
      <c r="BJ548" s="157"/>
      <c r="BK548" s="157"/>
      <c r="BL548" s="158" t="str">
        <f>scriv!AI510</f>
        <v/>
      </c>
      <c r="BM548" s="157"/>
      <c r="BN548" s="157" t="str">
        <f t="shared" si="378"/>
        <v>node</v>
      </c>
      <c r="BO548" s="157"/>
      <c r="BP548" s="159">
        <f t="shared" ca="1" si="379"/>
        <v>0</v>
      </c>
      <c r="BQ548" s="159">
        <f t="shared" ca="1" si="380"/>
        <v>0</v>
      </c>
      <c r="BR548" s="159">
        <f t="shared" si="381"/>
        <v>1</v>
      </c>
      <c r="BS548" s="159" t="str">
        <f t="shared" si="382"/>
        <v>symbol</v>
      </c>
      <c r="BT548" s="157" t="str">
        <f ca="1">IF(scriv!V510&lt;&gt;"",scriv!V510,
IF(E548="",IFERROR(VLOOKUP(BL548,$AH$40:$BT$638,39,FALSE),$BT$36),
$BT$37))</f>
        <v>NodeSquare</v>
      </c>
      <c r="BU548" s="166">
        <f t="shared" ca="1" si="383"/>
        <v>2000</v>
      </c>
      <c r="BV548" s="166">
        <f t="shared" ca="1" si="384"/>
        <v>200</v>
      </c>
      <c r="BW548" s="166">
        <f t="shared" ca="1" si="385"/>
        <v>0</v>
      </c>
      <c r="BX548" s="166">
        <f t="shared" ca="1" si="386"/>
        <v>0</v>
      </c>
      <c r="BY548" s="180" t="str">
        <f t="shared" si="387"/>
        <v/>
      </c>
      <c r="BZ548" s="180" t="str">
        <f t="shared" si="388"/>
        <v/>
      </c>
      <c r="CA548" s="81" t="str">
        <f>IF(scriv!E510&lt;&gt;"",scriv!E510,"")</f>
        <v/>
      </c>
      <c r="CB548" s="82">
        <f t="shared" si="353"/>
        <v>0</v>
      </c>
      <c r="CC548" s="82">
        <f t="shared" si="389"/>
        <v>0</v>
      </c>
      <c r="CD548" s="82" t="str">
        <f t="shared" si="390"/>
        <v>-</v>
      </c>
      <c r="CE548" s="82" t="str">
        <f t="shared" si="391"/>
        <v>-</v>
      </c>
      <c r="CF548" s="82" t="str">
        <f t="shared" si="392"/>
        <v>-</v>
      </c>
      <c r="CG548" s="82" t="str">
        <f t="shared" si="393"/>
        <v>-</v>
      </c>
      <c r="CH548" s="82" t="str">
        <f t="shared" si="394"/>
        <v>-</v>
      </c>
      <c r="CI548" s="82" t="str">
        <f t="shared" si="395"/>
        <v>-</v>
      </c>
      <c r="CJ548" s="82" t="str">
        <f t="shared" si="396"/>
        <v>-</v>
      </c>
      <c r="CK548" s="82" t="str">
        <f t="shared" si="397"/>
        <v>-</v>
      </c>
    </row>
    <row r="549" spans="1:89" s="82" customFormat="1" ht="18" customHeight="1">
      <c r="A549" s="81" t="str">
        <f>scriv!AH511</f>
        <v/>
      </c>
      <c r="B549" s="81" t="str">
        <f>IF(scriv!D511&lt;&gt;"",scriv!D511,"")</f>
        <v/>
      </c>
      <c r="C549" s="81" t="str">
        <f>IF( scriv!AL511&lt;&gt;"", IF(D549&lt;&gt;"","connection ","")&amp;scriv!AL511,IF(D549&lt;&gt;"","connection",""))</f>
        <v/>
      </c>
      <c r="D549" s="82" t="str">
        <f>scriv!AJ511</f>
        <v/>
      </c>
      <c r="E549" s="82" t="str">
        <f>scriv!AK511</f>
        <v/>
      </c>
      <c r="F549" s="156">
        <f>ROW()</f>
        <v>549</v>
      </c>
      <c r="I549" s="81" t="str">
        <f>IF(scriv!AA511&lt;&gt;"",scriv!AA511,J549)</f>
        <v/>
      </c>
      <c r="J549" s="81" t="str">
        <f>IF(scriv!AB511&lt;&gt;"",scriv!AB511,"")</f>
        <v/>
      </c>
      <c r="K549" s="82" t="str">
        <f t="shared" si="354"/>
        <v>none</v>
      </c>
      <c r="L549" s="82" t="str">
        <f t="shared" si="355"/>
        <v>+++&amp;speakTT=</v>
      </c>
      <c r="M549" s="82" t="str">
        <f t="shared" si="352"/>
        <v>OpenClose</v>
      </c>
      <c r="N549" s="82" t="str">
        <f t="shared" si="356"/>
        <v/>
      </c>
      <c r="O549" s="119" t="str">
        <f t="shared" si="357"/>
        <v/>
      </c>
      <c r="P549" s="81" t="str">
        <f>IF(scriv!I511&lt;&gt;"",scriv!I511,"")</f>
        <v/>
      </c>
      <c r="Q549" s="81" t="str">
        <f>IF(scriv!J511&lt;&gt;"",scriv!J511,"")</f>
        <v/>
      </c>
      <c r="R549" s="81">
        <f>IF(scriv!K511&lt;&gt;"",scriv!K511,
IF(I549&lt;&gt;"",1,$R$36))</f>
        <v>0</v>
      </c>
      <c r="S549" s="81" t="str">
        <f>IF(scriv!L511&lt;&gt;"",scriv!L511,
IF(scriv!AB511&lt;&gt;"",$S$36,"none"))</f>
        <v>none</v>
      </c>
      <c r="T549" s="81" t="str">
        <f>IF(scriv!Q511&lt;&gt;"",scriv!Q511,"")</f>
        <v/>
      </c>
      <c r="U549" s="81" t="str">
        <f>IF(scriv!R511&lt;&gt;"",scriv!R511,"")</f>
        <v/>
      </c>
      <c r="V549" s="81" t="str">
        <f>IF(scriv!S511&lt;&gt;"",scriv!S511,"")</f>
        <v/>
      </c>
      <c r="W549" s="81" t="str">
        <f>IF(scriv!T511&lt;&gt;"",scriv!T511,"")</f>
        <v/>
      </c>
      <c r="X549" s="81" t="str">
        <f>IF($E549="",
( IF(scriv!AD511&lt;&gt;"", LEFT( scriv!AD511, FIND(",",scriv!AD511)-1) &amp; "=" &amp; $AH549 &amp; RIGHT( scriv!AD511, LEN(scriv!AD511) + 1 - FIND(",",scriv!AD511)),
  IF($X$36&lt;&gt;"",LEFT( X$36, FIND(",",X$36)-1) &amp; "=" &amp; $AH549 &amp; RIGHT( X$36, LEN(X$36) + 1 - FIND(",",X$36)),""))),
IF(scriv!M511&lt;&gt;"", LEFT( scriv!M511, FIND(",",scriv!M511)-1) &amp; "=" &amp; $AH549 &amp; RIGHT( scriv!M511, LEN(scriv!M511) + 1 - FIND(",",scriv!M511)),
LEFT( X$37, FIND(",",X$37)-1) &amp; "=" &amp; $AH549 &amp; RIGHT( X$37, LEN(X$37) + 1 - FIND(",",X$37))))</f>
        <v>fadeOn=,0.6</v>
      </c>
      <c r="Y549" s="81" t="str">
        <f>IF($E549="",
( IF(scriv!AE511&lt;&gt;"", LEFT( scriv!AE511, FIND(",",scriv!AE511)-1) &amp; "=" &amp; $AH549 &amp; RIGHT( scriv!AE511, LEN(scriv!AE511) + 1 - FIND(",",scriv!AE511)),
  IF($Y$36&lt;&gt;"",LEFT( Y$36, FIND(",",Y$36)-1) &amp; "=" &amp; $AH549 &amp; RIGHT( Y$36, LEN(Y$36) + 1 - FIND(",",Y$36)),""))),
IF(scriv!N511&lt;&gt;"", LEFT( scriv!N511, FIND(",",scriv!N511)-1) &amp; "=" &amp; $AH549 &amp; RIGHT( scriv!N511, LEN(scriv!N511) + 1 - FIND(",",scriv!N511)),
LEFT( Y$37, FIND(",",Y$37)-1) &amp; "=" &amp; $AH549 &amp; RIGHT( Y$37, LEN(Y$37) + 1 - FIND(",",Y$37))))</f>
        <v>fadeOff=,0.6</v>
      </c>
      <c r="Z549" s="81" t="str">
        <f>IF($E549="",
( IF(scriv!AF511&lt;&gt;"", LEFT( scriv!AF511, FIND(",",scriv!AF511)-1) &amp; "=" &amp; $AH549 &amp; RIGHT( scriv!AF511, LEN(scriv!AF511) + 1 - FIND(",",scriv!AF511)),
  IF($Z$36&lt;&gt;"",LEFT( Z$36, FIND(",",Z$36)-1) &amp; "=" &amp; $AH549 &amp; RIGHT( Z$36, LEN(Z$36) + 1 - FIND(",",Z$36)),""))),
IF(scriv!O511&lt;&gt;"", LEFT( scriv!O511, FIND(",",scriv!O511)-1) &amp; "=" &amp; $AH549 &amp; RIGHT( scriv!O511, LEN(scriv!O511) + 1 - FIND(",",scriv!O511)),
LEFT( Z$37, FIND(",",Z$37)-1) &amp; "=" &amp; $AH549 &amp; RIGHT( Z$37, LEN(Z$37) + 1 - FIND(",",Z$37))))</f>
        <v>drawOpen=,1.2</v>
      </c>
      <c r="AA549" s="81" t="str">
        <f>IF($E549="",
( IF(scriv!AG511&lt;&gt;"", LEFT( scriv!AG511, FIND(",",scriv!AG511)-1) &amp; "=" &amp; $AH549 &amp; RIGHT( scriv!AG511, LEN(scriv!AG511) + 1 - FIND(",",scriv!AG511)),
  IF($AA$36&lt;&gt;"",LEFT( AA$36, FIND(",",AA$36)-1) &amp; "=" &amp; $AH549 &amp; RIGHT( AA$36, LEN(AA$36) + 1 - FIND(",",AA$36)),""))),
IF(scriv!P511&lt;&gt;"", LEFT( scriv!P511, FIND(",",scriv!P511)-1) &amp; "=" &amp; $AH549 &amp; RIGHT( scriv!P511, LEN(scriv!P511) + 1 - FIND(",",scriv!P511)),
LEFT( AA$37, FIND(",",AA$37)-1) &amp; "=" &amp; $AH549 &amp; RIGHT( AA$37, LEN(AA$37) + 1 - FIND(",",AA$37))))</f>
        <v>drawClose=,1.2</v>
      </c>
      <c r="AB549" s="167" t="str">
        <f t="shared" si="351"/>
        <v>noTitle</v>
      </c>
      <c r="AC549" s="167"/>
      <c r="AD549" s="45"/>
      <c r="AE549" s="168"/>
      <c r="AF549" s="169">
        <f>IF(D549="",scriv!B511,"")</f>
        <v>0</v>
      </c>
      <c r="AG549" s="170" t="str">
        <f t="shared" si="358"/>
        <v/>
      </c>
      <c r="AH549" s="169" t="str">
        <f t="shared" si="359"/>
        <v/>
      </c>
      <c r="AI549" s="169" t="str">
        <f t="shared" si="360"/>
        <v/>
      </c>
      <c r="AJ549" s="86">
        <f>ROUNDDOWN( (LEN(scriv!B511)+1) / 2, 0 )</f>
        <v>0</v>
      </c>
      <c r="AK549" s="82">
        <f t="shared" si="361"/>
        <v>0</v>
      </c>
      <c r="AL549" s="82" t="str">
        <f t="shared" si="362"/>
        <v>-</v>
      </c>
      <c r="AM549" s="82" t="str">
        <f t="shared" si="363"/>
        <v>-</v>
      </c>
      <c r="AN549" s="82" t="str">
        <f t="shared" si="364"/>
        <v>-</v>
      </c>
      <c r="AO549" s="82" t="str">
        <f t="shared" si="365"/>
        <v>-</v>
      </c>
      <c r="AP549" s="82" t="str">
        <f t="shared" si="366"/>
        <v>-</v>
      </c>
      <c r="AQ549" s="82" t="str">
        <f t="shared" si="367"/>
        <v>-</v>
      </c>
      <c r="AR549" s="82" t="str">
        <f t="shared" si="368"/>
        <v>-</v>
      </c>
      <c r="AT549" s="82">
        <f t="shared" si="369"/>
        <v>10</v>
      </c>
      <c r="AU549" s="82" t="str">
        <f ca="1">IF(    MAX(OFFSET(AL549,0,0,MATCH("-",AL549:AL$638,0))) = 0,"",
IFERROR(MAX(OFFSET(AL549,0,0,MATCH("-",AL549:AL$638,0))),""))</f>
        <v/>
      </c>
      <c r="AV549" s="82" t="str">
        <f ca="1">IF(    MAX(OFFSET(AM549,0,0,MATCH("-",AM549:AM$638,0))) = 0,"",
IFERROR(MAX(OFFSET(AM549,0,0,MATCH("-",AM549:AM$638,0))),""))</f>
        <v/>
      </c>
      <c r="AW549" s="82" t="str">
        <f ca="1">IF(    MAX(OFFSET(AN549,0,0,MATCH("-",AN549:AN$638,0))) = 0,"",
IFERROR(MAX(OFFSET(AN549,0,0,MATCH("-",AN549:AN$638,0))),""))</f>
        <v/>
      </c>
      <c r="AX549" s="82" t="str">
        <f ca="1">IF(    MAX(OFFSET(AO549,0,0,MATCH("-",AO549:AO$638,0))) = 0,"",
IFERROR(MAX(OFFSET(AO549,0,0,MATCH("-",AO549:AO$638,0))),""))</f>
        <v/>
      </c>
      <c r="AY549" s="82" t="str">
        <f ca="1">IF(    MAX(OFFSET(AP549,0,0,MATCH("-",AP549:AP$638,0))) = 0,"",
IFERROR(MAX(OFFSET(AP549,0,0,MATCH("-",AP549:AP$638,0))),""))</f>
        <v/>
      </c>
      <c r="AZ549" s="82" t="str">
        <f ca="1">IF(    MAX(OFFSET(AQ549,0,0,MATCH("-",AQ549:AQ$638,0))) = 0,"",
IFERROR(MAX(OFFSET(AQ549,0,0,MATCH("-",AQ549:AQ$638,0))),""))</f>
        <v/>
      </c>
      <c r="BA549" s="82" t="str">
        <f ca="1">IF(    MAX(OFFSET(AR549,0,0,MATCH("-",AR549:AR$638,0))) = 0,"",
IFERROR(MAX(OFFSET(AR549,0,0,MATCH("-",AR549:AR$638,0))),""))</f>
        <v/>
      </c>
      <c r="BB549" s="112">
        <f t="shared" ca="1" si="370"/>
        <v>-198</v>
      </c>
      <c r="BC549" s="111" t="str">
        <f t="shared" ca="1" si="371"/>
        <v>Radius</v>
      </c>
      <c r="BD549" s="112">
        <f t="shared" ca="1" si="372"/>
        <v>0</v>
      </c>
      <c r="BE549" s="111">
        <f t="shared" ca="1" si="373"/>
        <v>200</v>
      </c>
      <c r="BF549" s="113" t="e">
        <f t="shared" ca="1" si="374"/>
        <v>#VALUE!</v>
      </c>
      <c r="BG549" s="113" t="e">
        <f t="shared" ca="1" si="375"/>
        <v>#VALUE!</v>
      </c>
      <c r="BH549" s="112">
        <f t="shared" ca="1" si="376"/>
        <v>2000</v>
      </c>
      <c r="BI549" s="112">
        <f t="shared" ca="1" si="377"/>
        <v>200</v>
      </c>
      <c r="BJ549" s="157"/>
      <c r="BK549" s="157"/>
      <c r="BL549" s="158" t="str">
        <f>scriv!AI511</f>
        <v/>
      </c>
      <c r="BM549" s="157"/>
      <c r="BN549" s="157" t="str">
        <f t="shared" si="378"/>
        <v>node</v>
      </c>
      <c r="BO549" s="157"/>
      <c r="BP549" s="159">
        <f t="shared" ca="1" si="379"/>
        <v>0</v>
      </c>
      <c r="BQ549" s="159">
        <f t="shared" ca="1" si="380"/>
        <v>0</v>
      </c>
      <c r="BR549" s="159">
        <f t="shared" si="381"/>
        <v>1</v>
      </c>
      <c r="BS549" s="159" t="str">
        <f t="shared" si="382"/>
        <v>symbol</v>
      </c>
      <c r="BT549" s="157" t="str">
        <f ca="1">IF(scriv!V511&lt;&gt;"",scriv!V511,
IF(E549="",IFERROR(VLOOKUP(BL549,$AH$40:$BT$638,39,FALSE),$BT$36),
$BT$37))</f>
        <v>NodeSquare</v>
      </c>
      <c r="BU549" s="166">
        <f t="shared" ca="1" si="383"/>
        <v>2000</v>
      </c>
      <c r="BV549" s="166">
        <f t="shared" ca="1" si="384"/>
        <v>200</v>
      </c>
      <c r="BW549" s="166">
        <f t="shared" ca="1" si="385"/>
        <v>0</v>
      </c>
      <c r="BX549" s="166">
        <f t="shared" ca="1" si="386"/>
        <v>0</v>
      </c>
      <c r="BY549" s="180" t="str">
        <f t="shared" si="387"/>
        <v/>
      </c>
      <c r="BZ549" s="180" t="str">
        <f t="shared" si="388"/>
        <v/>
      </c>
      <c r="CA549" s="81" t="str">
        <f>IF(scriv!E511&lt;&gt;"",scriv!E511,"")</f>
        <v/>
      </c>
      <c r="CB549" s="82">
        <f t="shared" si="353"/>
        <v>0</v>
      </c>
      <c r="CC549" s="82">
        <f t="shared" si="389"/>
        <v>0</v>
      </c>
      <c r="CD549" s="82" t="str">
        <f t="shared" si="390"/>
        <v>-</v>
      </c>
      <c r="CE549" s="82" t="str">
        <f t="shared" si="391"/>
        <v>-</v>
      </c>
      <c r="CF549" s="82" t="str">
        <f t="shared" si="392"/>
        <v>-</v>
      </c>
      <c r="CG549" s="82" t="str">
        <f t="shared" si="393"/>
        <v>-</v>
      </c>
      <c r="CH549" s="82" t="str">
        <f t="shared" si="394"/>
        <v>-</v>
      </c>
      <c r="CI549" s="82" t="str">
        <f t="shared" si="395"/>
        <v>-</v>
      </c>
      <c r="CJ549" s="82" t="str">
        <f t="shared" si="396"/>
        <v>-</v>
      </c>
      <c r="CK549" s="82" t="str">
        <f t="shared" si="397"/>
        <v>-</v>
      </c>
    </row>
    <row r="550" spans="1:89" s="82" customFormat="1" ht="18" customHeight="1">
      <c r="A550" s="81" t="str">
        <f>scriv!AH512</f>
        <v/>
      </c>
      <c r="B550" s="81" t="str">
        <f>IF(scriv!D512&lt;&gt;"",scriv!D512,"")</f>
        <v/>
      </c>
      <c r="C550" s="81" t="str">
        <f>IF( scriv!AL512&lt;&gt;"", IF(D550&lt;&gt;"","connection ","")&amp;scriv!AL512,IF(D550&lt;&gt;"","connection",""))</f>
        <v/>
      </c>
      <c r="D550" s="82" t="str">
        <f>scriv!AJ512</f>
        <v/>
      </c>
      <c r="E550" s="82" t="str">
        <f>scriv!AK512</f>
        <v/>
      </c>
      <c r="F550" s="156">
        <f>ROW()</f>
        <v>550</v>
      </c>
      <c r="I550" s="81" t="str">
        <f>IF(scriv!AA512&lt;&gt;"",scriv!AA512,J550)</f>
        <v/>
      </c>
      <c r="J550" s="81" t="str">
        <f>IF(scriv!AB512&lt;&gt;"",scriv!AB512,"")</f>
        <v/>
      </c>
      <c r="K550" s="82" t="str">
        <f t="shared" si="354"/>
        <v>none</v>
      </c>
      <c r="L550" s="82" t="str">
        <f t="shared" si="355"/>
        <v>+++&amp;speakTT=</v>
      </c>
      <c r="M550" s="82" t="str">
        <f t="shared" si="352"/>
        <v>OpenClose</v>
      </c>
      <c r="N550" s="82" t="str">
        <f t="shared" si="356"/>
        <v/>
      </c>
      <c r="O550" s="119" t="str">
        <f t="shared" si="357"/>
        <v/>
      </c>
      <c r="P550" s="81" t="str">
        <f>IF(scriv!I512&lt;&gt;"",scriv!I512,"")</f>
        <v/>
      </c>
      <c r="Q550" s="81" t="str">
        <f>IF(scriv!J512&lt;&gt;"",scriv!J512,"")</f>
        <v/>
      </c>
      <c r="R550" s="81">
        <f>IF(scriv!K512&lt;&gt;"",scriv!K512,
IF(I550&lt;&gt;"",1,$R$36))</f>
        <v>0</v>
      </c>
      <c r="S550" s="81" t="str">
        <f>IF(scriv!L512&lt;&gt;"",scriv!L512,
IF(scriv!AB512&lt;&gt;"",$S$36,"none"))</f>
        <v>none</v>
      </c>
      <c r="T550" s="81" t="str">
        <f>IF(scriv!Q512&lt;&gt;"",scriv!Q512,"")</f>
        <v/>
      </c>
      <c r="U550" s="81" t="str">
        <f>IF(scriv!R512&lt;&gt;"",scriv!R512,"")</f>
        <v/>
      </c>
      <c r="V550" s="81" t="str">
        <f>IF(scriv!S512&lt;&gt;"",scriv!S512,"")</f>
        <v/>
      </c>
      <c r="W550" s="81" t="str">
        <f>IF(scriv!T512&lt;&gt;"",scriv!T512,"")</f>
        <v/>
      </c>
      <c r="X550" s="81" t="str">
        <f>IF($E550="",
( IF(scriv!AD512&lt;&gt;"", LEFT( scriv!AD512, FIND(",",scriv!AD512)-1) &amp; "=" &amp; $AH550 &amp; RIGHT( scriv!AD512, LEN(scriv!AD512) + 1 - FIND(",",scriv!AD512)),
  IF($X$36&lt;&gt;"",LEFT( X$36, FIND(",",X$36)-1) &amp; "=" &amp; $AH550 &amp; RIGHT( X$36, LEN(X$36) + 1 - FIND(",",X$36)),""))),
IF(scriv!M512&lt;&gt;"", LEFT( scriv!M512, FIND(",",scriv!M512)-1) &amp; "=" &amp; $AH550 &amp; RIGHT( scriv!M512, LEN(scriv!M512) + 1 - FIND(",",scriv!M512)),
LEFT( X$37, FIND(",",X$37)-1) &amp; "=" &amp; $AH550 &amp; RIGHT( X$37, LEN(X$37) + 1 - FIND(",",X$37))))</f>
        <v>fadeOn=,0.6</v>
      </c>
      <c r="Y550" s="81" t="str">
        <f>IF($E550="",
( IF(scriv!AE512&lt;&gt;"", LEFT( scriv!AE512, FIND(",",scriv!AE512)-1) &amp; "=" &amp; $AH550 &amp; RIGHT( scriv!AE512, LEN(scriv!AE512) + 1 - FIND(",",scriv!AE512)),
  IF($Y$36&lt;&gt;"",LEFT( Y$36, FIND(",",Y$36)-1) &amp; "=" &amp; $AH550 &amp; RIGHT( Y$36, LEN(Y$36) + 1 - FIND(",",Y$36)),""))),
IF(scriv!N512&lt;&gt;"", LEFT( scriv!N512, FIND(",",scriv!N512)-1) &amp; "=" &amp; $AH550 &amp; RIGHT( scriv!N512, LEN(scriv!N512) + 1 - FIND(",",scriv!N512)),
LEFT( Y$37, FIND(",",Y$37)-1) &amp; "=" &amp; $AH550 &amp; RIGHT( Y$37, LEN(Y$37) + 1 - FIND(",",Y$37))))</f>
        <v>fadeOff=,0.6</v>
      </c>
      <c r="Z550" s="81" t="str">
        <f>IF($E550="",
( IF(scriv!AF512&lt;&gt;"", LEFT( scriv!AF512, FIND(",",scriv!AF512)-1) &amp; "=" &amp; $AH550 &amp; RIGHT( scriv!AF512, LEN(scriv!AF512) + 1 - FIND(",",scriv!AF512)),
  IF($Z$36&lt;&gt;"",LEFT( Z$36, FIND(",",Z$36)-1) &amp; "=" &amp; $AH550 &amp; RIGHT( Z$36, LEN(Z$36) + 1 - FIND(",",Z$36)),""))),
IF(scriv!O512&lt;&gt;"", LEFT( scriv!O512, FIND(",",scriv!O512)-1) &amp; "=" &amp; $AH550 &amp; RIGHT( scriv!O512, LEN(scriv!O512) + 1 - FIND(",",scriv!O512)),
LEFT( Z$37, FIND(",",Z$37)-1) &amp; "=" &amp; $AH550 &amp; RIGHT( Z$37, LEN(Z$37) + 1 - FIND(",",Z$37))))</f>
        <v>drawOpen=,1.2</v>
      </c>
      <c r="AA550" s="81" t="str">
        <f>IF($E550="",
( IF(scriv!AG512&lt;&gt;"", LEFT( scriv!AG512, FIND(",",scriv!AG512)-1) &amp; "=" &amp; $AH550 &amp; RIGHT( scriv!AG512, LEN(scriv!AG512) + 1 - FIND(",",scriv!AG512)),
  IF($AA$36&lt;&gt;"",LEFT( AA$36, FIND(",",AA$36)-1) &amp; "=" &amp; $AH550 &amp; RIGHT( AA$36, LEN(AA$36) + 1 - FIND(",",AA$36)),""))),
IF(scriv!P512&lt;&gt;"", LEFT( scriv!P512, FIND(",",scriv!P512)-1) &amp; "=" &amp; $AH550 &amp; RIGHT( scriv!P512, LEN(scriv!P512) + 1 - FIND(",",scriv!P512)),
LEFT( AA$37, FIND(",",AA$37)-1) &amp; "=" &amp; $AH550 &amp; RIGHT( AA$37, LEN(AA$37) + 1 - FIND(",",AA$37))))</f>
        <v>drawClose=,1.2</v>
      </c>
      <c r="AB550" s="167" t="str">
        <f t="shared" si="351"/>
        <v>noTitle</v>
      </c>
      <c r="AC550" s="167"/>
      <c r="AD550" s="45"/>
      <c r="AE550" s="168"/>
      <c r="AF550" s="169">
        <f>IF(D550="",scriv!B512,"")</f>
        <v>0</v>
      </c>
      <c r="AG550" s="170" t="str">
        <f t="shared" si="358"/>
        <v/>
      </c>
      <c r="AH550" s="169" t="str">
        <f t="shared" si="359"/>
        <v/>
      </c>
      <c r="AI550" s="169" t="str">
        <f t="shared" si="360"/>
        <v/>
      </c>
      <c r="AJ550" s="86">
        <f>ROUNDDOWN( (LEN(scriv!B512)+1) / 2, 0 )</f>
        <v>0</v>
      </c>
      <c r="AK550" s="82">
        <f t="shared" si="361"/>
        <v>0</v>
      </c>
      <c r="AL550" s="82" t="str">
        <f t="shared" si="362"/>
        <v>-</v>
      </c>
      <c r="AM550" s="82" t="str">
        <f t="shared" si="363"/>
        <v>-</v>
      </c>
      <c r="AN550" s="82" t="str">
        <f t="shared" si="364"/>
        <v>-</v>
      </c>
      <c r="AO550" s="82" t="str">
        <f t="shared" si="365"/>
        <v>-</v>
      </c>
      <c r="AP550" s="82" t="str">
        <f t="shared" si="366"/>
        <v>-</v>
      </c>
      <c r="AQ550" s="82" t="str">
        <f t="shared" si="367"/>
        <v>-</v>
      </c>
      <c r="AR550" s="82" t="str">
        <f t="shared" si="368"/>
        <v>-</v>
      </c>
      <c r="AT550" s="82">
        <f t="shared" si="369"/>
        <v>10</v>
      </c>
      <c r="AU550" s="82" t="str">
        <f ca="1">IF(    MAX(OFFSET(AL550,0,0,MATCH("-",AL550:AL$638,0))) = 0,"",
IFERROR(MAX(OFFSET(AL550,0,0,MATCH("-",AL550:AL$638,0))),""))</f>
        <v/>
      </c>
      <c r="AV550" s="82" t="str">
        <f ca="1">IF(    MAX(OFFSET(AM550,0,0,MATCH("-",AM550:AM$638,0))) = 0,"",
IFERROR(MAX(OFFSET(AM550,0,0,MATCH("-",AM550:AM$638,0))),""))</f>
        <v/>
      </c>
      <c r="AW550" s="82" t="str">
        <f ca="1">IF(    MAX(OFFSET(AN550,0,0,MATCH("-",AN550:AN$638,0))) = 0,"",
IFERROR(MAX(OFFSET(AN550,0,0,MATCH("-",AN550:AN$638,0))),""))</f>
        <v/>
      </c>
      <c r="AX550" s="82" t="str">
        <f ca="1">IF(    MAX(OFFSET(AO550,0,0,MATCH("-",AO550:AO$638,0))) = 0,"",
IFERROR(MAX(OFFSET(AO550,0,0,MATCH("-",AO550:AO$638,0))),""))</f>
        <v/>
      </c>
      <c r="AY550" s="82" t="str">
        <f ca="1">IF(    MAX(OFFSET(AP550,0,0,MATCH("-",AP550:AP$638,0))) = 0,"",
IFERROR(MAX(OFFSET(AP550,0,0,MATCH("-",AP550:AP$638,0))),""))</f>
        <v/>
      </c>
      <c r="AZ550" s="82" t="str">
        <f ca="1">IF(    MAX(OFFSET(AQ550,0,0,MATCH("-",AQ550:AQ$638,0))) = 0,"",
IFERROR(MAX(OFFSET(AQ550,0,0,MATCH("-",AQ550:AQ$638,0))),""))</f>
        <v/>
      </c>
      <c r="BA550" s="82" t="str">
        <f ca="1">IF(    MAX(OFFSET(AR550,0,0,MATCH("-",AR550:AR$638,0))) = 0,"",
IFERROR(MAX(OFFSET(AR550,0,0,MATCH("-",AR550:AR$638,0))),""))</f>
        <v/>
      </c>
      <c r="BB550" s="112">
        <f t="shared" ca="1" si="370"/>
        <v>-198</v>
      </c>
      <c r="BC550" s="111" t="str">
        <f t="shared" ca="1" si="371"/>
        <v>Radius</v>
      </c>
      <c r="BD550" s="112">
        <f t="shared" ca="1" si="372"/>
        <v>0</v>
      </c>
      <c r="BE550" s="111">
        <f t="shared" ca="1" si="373"/>
        <v>200</v>
      </c>
      <c r="BF550" s="113" t="e">
        <f t="shared" ca="1" si="374"/>
        <v>#VALUE!</v>
      </c>
      <c r="BG550" s="113" t="e">
        <f t="shared" ca="1" si="375"/>
        <v>#VALUE!</v>
      </c>
      <c r="BH550" s="112">
        <f t="shared" ca="1" si="376"/>
        <v>2000</v>
      </c>
      <c r="BI550" s="112">
        <f t="shared" ca="1" si="377"/>
        <v>200</v>
      </c>
      <c r="BJ550" s="157"/>
      <c r="BK550" s="157"/>
      <c r="BL550" s="158" t="str">
        <f>scriv!AI512</f>
        <v/>
      </c>
      <c r="BM550" s="157"/>
      <c r="BN550" s="157" t="str">
        <f t="shared" si="378"/>
        <v>node</v>
      </c>
      <c r="BO550" s="157"/>
      <c r="BP550" s="159">
        <f t="shared" ca="1" si="379"/>
        <v>0</v>
      </c>
      <c r="BQ550" s="159">
        <f t="shared" ca="1" si="380"/>
        <v>0</v>
      </c>
      <c r="BR550" s="159">
        <f t="shared" si="381"/>
        <v>1</v>
      </c>
      <c r="BS550" s="159" t="str">
        <f t="shared" si="382"/>
        <v>symbol</v>
      </c>
      <c r="BT550" s="157" t="str">
        <f ca="1">IF(scriv!V512&lt;&gt;"",scriv!V512,
IF(E550="",IFERROR(VLOOKUP(BL550,$AH$40:$BT$638,39,FALSE),$BT$36),
$BT$37))</f>
        <v>NodeSquare</v>
      </c>
      <c r="BU550" s="166">
        <f t="shared" ca="1" si="383"/>
        <v>2000</v>
      </c>
      <c r="BV550" s="166">
        <f t="shared" ca="1" si="384"/>
        <v>200</v>
      </c>
      <c r="BW550" s="166">
        <f t="shared" ca="1" si="385"/>
        <v>0</v>
      </c>
      <c r="BX550" s="166">
        <f t="shared" ca="1" si="386"/>
        <v>0</v>
      </c>
      <c r="BY550" s="180" t="str">
        <f t="shared" si="387"/>
        <v/>
      </c>
      <c r="BZ550" s="180" t="str">
        <f t="shared" si="388"/>
        <v/>
      </c>
      <c r="CA550" s="81" t="str">
        <f>IF(scriv!E512&lt;&gt;"",scriv!E512,"")</f>
        <v/>
      </c>
      <c r="CB550" s="82">
        <f t="shared" si="353"/>
        <v>0</v>
      </c>
      <c r="CC550" s="82">
        <f t="shared" si="389"/>
        <v>0</v>
      </c>
      <c r="CD550" s="82" t="str">
        <f t="shared" si="390"/>
        <v>-</v>
      </c>
      <c r="CE550" s="82" t="str">
        <f t="shared" si="391"/>
        <v>-</v>
      </c>
      <c r="CF550" s="82" t="str">
        <f t="shared" si="392"/>
        <v>-</v>
      </c>
      <c r="CG550" s="82" t="str">
        <f t="shared" si="393"/>
        <v>-</v>
      </c>
      <c r="CH550" s="82" t="str">
        <f t="shared" si="394"/>
        <v>-</v>
      </c>
      <c r="CI550" s="82" t="str">
        <f t="shared" si="395"/>
        <v>-</v>
      </c>
      <c r="CJ550" s="82" t="str">
        <f t="shared" si="396"/>
        <v>-</v>
      </c>
      <c r="CK550" s="82" t="str">
        <f t="shared" si="397"/>
        <v>-</v>
      </c>
    </row>
    <row r="551" spans="1:89" s="82" customFormat="1" ht="18" customHeight="1">
      <c r="A551" s="81" t="str">
        <f>scriv!AH513</f>
        <v/>
      </c>
      <c r="B551" s="81" t="str">
        <f>IF(scriv!D513&lt;&gt;"",scriv!D513,"")</f>
        <v/>
      </c>
      <c r="C551" s="81" t="str">
        <f>IF( scriv!AL513&lt;&gt;"", IF(D551&lt;&gt;"","connection ","")&amp;scriv!AL513,IF(D551&lt;&gt;"","connection",""))</f>
        <v/>
      </c>
      <c r="D551" s="82" t="str">
        <f>scriv!AJ513</f>
        <v/>
      </c>
      <c r="E551" s="82" t="str">
        <f>scriv!AK513</f>
        <v/>
      </c>
      <c r="F551" s="156">
        <f>ROW()</f>
        <v>551</v>
      </c>
      <c r="I551" s="81" t="str">
        <f>IF(scriv!AA513&lt;&gt;"",scriv!AA513,J551)</f>
        <v/>
      </c>
      <c r="J551" s="81" t="str">
        <f>IF(scriv!AB513&lt;&gt;"",scriv!AB513,"")</f>
        <v/>
      </c>
      <c r="K551" s="82" t="str">
        <f t="shared" si="354"/>
        <v>none</v>
      </c>
      <c r="L551" s="82" t="str">
        <f t="shared" si="355"/>
        <v>+++&amp;speakTT=</v>
      </c>
      <c r="M551" s="82" t="str">
        <f t="shared" si="352"/>
        <v>OpenClose</v>
      </c>
      <c r="N551" s="82" t="str">
        <f t="shared" si="356"/>
        <v/>
      </c>
      <c r="O551" s="119" t="str">
        <f t="shared" si="357"/>
        <v/>
      </c>
      <c r="P551" s="81" t="str">
        <f>IF(scriv!I513&lt;&gt;"",scriv!I513,"")</f>
        <v/>
      </c>
      <c r="Q551" s="81" t="str">
        <f>IF(scriv!J513&lt;&gt;"",scriv!J513,"")</f>
        <v/>
      </c>
      <c r="R551" s="81">
        <f>IF(scriv!K513&lt;&gt;"",scriv!K513,
IF(I551&lt;&gt;"",1,$R$36))</f>
        <v>0</v>
      </c>
      <c r="S551" s="81" t="str">
        <f>IF(scriv!L513&lt;&gt;"",scriv!L513,
IF(scriv!AB513&lt;&gt;"",$S$36,"none"))</f>
        <v>none</v>
      </c>
      <c r="T551" s="81" t="str">
        <f>IF(scriv!Q513&lt;&gt;"",scriv!Q513,"")</f>
        <v/>
      </c>
      <c r="U551" s="81" t="str">
        <f>IF(scriv!R513&lt;&gt;"",scriv!R513,"")</f>
        <v/>
      </c>
      <c r="V551" s="81" t="str">
        <f>IF(scriv!S513&lt;&gt;"",scriv!S513,"")</f>
        <v/>
      </c>
      <c r="W551" s="81" t="str">
        <f>IF(scriv!T513&lt;&gt;"",scriv!T513,"")</f>
        <v/>
      </c>
      <c r="X551" s="81" t="str">
        <f>IF($E551="",
( IF(scriv!AD513&lt;&gt;"", LEFT( scriv!AD513, FIND(",",scriv!AD513)-1) &amp; "=" &amp; $AH551 &amp; RIGHT( scriv!AD513, LEN(scriv!AD513) + 1 - FIND(",",scriv!AD513)),
  IF($X$36&lt;&gt;"",LEFT( X$36, FIND(",",X$36)-1) &amp; "=" &amp; $AH551 &amp; RIGHT( X$36, LEN(X$36) + 1 - FIND(",",X$36)),""))),
IF(scriv!M513&lt;&gt;"", LEFT( scriv!M513, FIND(",",scriv!M513)-1) &amp; "=" &amp; $AH551 &amp; RIGHT( scriv!M513, LEN(scriv!M513) + 1 - FIND(",",scriv!M513)),
LEFT( X$37, FIND(",",X$37)-1) &amp; "=" &amp; $AH551 &amp; RIGHT( X$37, LEN(X$37) + 1 - FIND(",",X$37))))</f>
        <v>fadeOn=,0.6</v>
      </c>
      <c r="Y551" s="81" t="str">
        <f>IF($E551="",
( IF(scriv!AE513&lt;&gt;"", LEFT( scriv!AE513, FIND(",",scriv!AE513)-1) &amp; "=" &amp; $AH551 &amp; RIGHT( scriv!AE513, LEN(scriv!AE513) + 1 - FIND(",",scriv!AE513)),
  IF($Y$36&lt;&gt;"",LEFT( Y$36, FIND(",",Y$36)-1) &amp; "=" &amp; $AH551 &amp; RIGHT( Y$36, LEN(Y$36) + 1 - FIND(",",Y$36)),""))),
IF(scriv!N513&lt;&gt;"", LEFT( scriv!N513, FIND(",",scriv!N513)-1) &amp; "=" &amp; $AH551 &amp; RIGHT( scriv!N513, LEN(scriv!N513) + 1 - FIND(",",scriv!N513)),
LEFT( Y$37, FIND(",",Y$37)-1) &amp; "=" &amp; $AH551 &amp; RIGHT( Y$37, LEN(Y$37) + 1 - FIND(",",Y$37))))</f>
        <v>fadeOff=,0.6</v>
      </c>
      <c r="Z551" s="81" t="str">
        <f>IF($E551="",
( IF(scriv!AF513&lt;&gt;"", LEFT( scriv!AF513, FIND(",",scriv!AF513)-1) &amp; "=" &amp; $AH551 &amp; RIGHT( scriv!AF513, LEN(scriv!AF513) + 1 - FIND(",",scriv!AF513)),
  IF($Z$36&lt;&gt;"",LEFT( Z$36, FIND(",",Z$36)-1) &amp; "=" &amp; $AH551 &amp; RIGHT( Z$36, LEN(Z$36) + 1 - FIND(",",Z$36)),""))),
IF(scriv!O513&lt;&gt;"", LEFT( scriv!O513, FIND(",",scriv!O513)-1) &amp; "=" &amp; $AH551 &amp; RIGHT( scriv!O513, LEN(scriv!O513) + 1 - FIND(",",scriv!O513)),
LEFT( Z$37, FIND(",",Z$37)-1) &amp; "=" &amp; $AH551 &amp; RIGHT( Z$37, LEN(Z$37) + 1 - FIND(",",Z$37))))</f>
        <v>drawOpen=,1.2</v>
      </c>
      <c r="AA551" s="81" t="str">
        <f>IF($E551="",
( IF(scriv!AG513&lt;&gt;"", LEFT( scriv!AG513, FIND(",",scriv!AG513)-1) &amp; "=" &amp; $AH551 &amp; RIGHT( scriv!AG513, LEN(scriv!AG513) + 1 - FIND(",",scriv!AG513)),
  IF($AA$36&lt;&gt;"",LEFT( AA$36, FIND(",",AA$36)-1) &amp; "=" &amp; $AH551 &amp; RIGHT( AA$36, LEN(AA$36) + 1 - FIND(",",AA$36)),""))),
IF(scriv!P513&lt;&gt;"", LEFT( scriv!P513, FIND(",",scriv!P513)-1) &amp; "=" &amp; $AH551 &amp; RIGHT( scriv!P513, LEN(scriv!P513) + 1 - FIND(",",scriv!P513)),
LEFT( AA$37, FIND(",",AA$37)-1) &amp; "=" &amp; $AH551 &amp; RIGHT( AA$37, LEN(AA$37) + 1 - FIND(",",AA$37))))</f>
        <v>drawClose=,1.2</v>
      </c>
      <c r="AB551" s="167" t="str">
        <f t="shared" ref="AB551:AB614" si="398">$AB$36</f>
        <v>noTitle</v>
      </c>
      <c r="AC551" s="167"/>
      <c r="AD551" s="45"/>
      <c r="AE551" s="168"/>
      <c r="AF551" s="169">
        <f>IF(D551="",scriv!B513,"")</f>
        <v>0</v>
      </c>
      <c r="AG551" s="170" t="str">
        <f t="shared" si="358"/>
        <v/>
      </c>
      <c r="AH551" s="169" t="str">
        <f t="shared" si="359"/>
        <v/>
      </c>
      <c r="AI551" s="169" t="str">
        <f t="shared" si="360"/>
        <v/>
      </c>
      <c r="AJ551" s="86">
        <f>ROUNDDOWN( (LEN(scriv!B513)+1) / 2, 0 )</f>
        <v>0</v>
      </c>
      <c r="AK551" s="82">
        <f t="shared" si="361"/>
        <v>0</v>
      </c>
      <c r="AL551" s="82" t="str">
        <f t="shared" si="362"/>
        <v>-</v>
      </c>
      <c r="AM551" s="82" t="str">
        <f t="shared" si="363"/>
        <v>-</v>
      </c>
      <c r="AN551" s="82" t="str">
        <f t="shared" si="364"/>
        <v>-</v>
      </c>
      <c r="AO551" s="82" t="str">
        <f t="shared" si="365"/>
        <v>-</v>
      </c>
      <c r="AP551" s="82" t="str">
        <f t="shared" si="366"/>
        <v>-</v>
      </c>
      <c r="AQ551" s="82" t="str">
        <f t="shared" si="367"/>
        <v>-</v>
      </c>
      <c r="AR551" s="82" t="str">
        <f t="shared" si="368"/>
        <v>-</v>
      </c>
      <c r="AT551" s="82">
        <f t="shared" si="369"/>
        <v>10</v>
      </c>
      <c r="AU551" s="82" t="str">
        <f ca="1">IF(    MAX(OFFSET(AL551,0,0,MATCH("-",AL551:AL$638,0))) = 0,"",
IFERROR(MAX(OFFSET(AL551,0,0,MATCH("-",AL551:AL$638,0))),""))</f>
        <v/>
      </c>
      <c r="AV551" s="82" t="str">
        <f ca="1">IF(    MAX(OFFSET(AM551,0,0,MATCH("-",AM551:AM$638,0))) = 0,"",
IFERROR(MAX(OFFSET(AM551,0,0,MATCH("-",AM551:AM$638,0))),""))</f>
        <v/>
      </c>
      <c r="AW551" s="82" t="str">
        <f ca="1">IF(    MAX(OFFSET(AN551,0,0,MATCH("-",AN551:AN$638,0))) = 0,"",
IFERROR(MAX(OFFSET(AN551,0,0,MATCH("-",AN551:AN$638,0))),""))</f>
        <v/>
      </c>
      <c r="AX551" s="82" t="str">
        <f ca="1">IF(    MAX(OFFSET(AO551,0,0,MATCH("-",AO551:AO$638,0))) = 0,"",
IFERROR(MAX(OFFSET(AO551,0,0,MATCH("-",AO551:AO$638,0))),""))</f>
        <v/>
      </c>
      <c r="AY551" s="82" t="str">
        <f ca="1">IF(    MAX(OFFSET(AP551,0,0,MATCH("-",AP551:AP$638,0))) = 0,"",
IFERROR(MAX(OFFSET(AP551,0,0,MATCH("-",AP551:AP$638,0))),""))</f>
        <v/>
      </c>
      <c r="AZ551" s="82" t="str">
        <f ca="1">IF(    MAX(OFFSET(AQ551,0,0,MATCH("-",AQ551:AQ$638,0))) = 0,"",
IFERROR(MAX(OFFSET(AQ551,0,0,MATCH("-",AQ551:AQ$638,0))),""))</f>
        <v/>
      </c>
      <c r="BA551" s="82" t="str">
        <f ca="1">IF(    MAX(OFFSET(AR551,0,0,MATCH("-",AR551:AR$638,0))) = 0,"",
IFERROR(MAX(OFFSET(AR551,0,0,MATCH("-",AR551:AR$638,0))),""))</f>
        <v/>
      </c>
      <c r="BB551" s="112">
        <f t="shared" ca="1" si="370"/>
        <v>-198</v>
      </c>
      <c r="BC551" s="111" t="str">
        <f t="shared" ca="1" si="371"/>
        <v>Radius</v>
      </c>
      <c r="BD551" s="112">
        <f t="shared" ca="1" si="372"/>
        <v>0</v>
      </c>
      <c r="BE551" s="111">
        <f t="shared" ca="1" si="373"/>
        <v>200</v>
      </c>
      <c r="BF551" s="113" t="e">
        <f t="shared" ca="1" si="374"/>
        <v>#VALUE!</v>
      </c>
      <c r="BG551" s="113" t="e">
        <f t="shared" ca="1" si="375"/>
        <v>#VALUE!</v>
      </c>
      <c r="BH551" s="112">
        <f t="shared" ca="1" si="376"/>
        <v>2000</v>
      </c>
      <c r="BI551" s="112">
        <f t="shared" ca="1" si="377"/>
        <v>200</v>
      </c>
      <c r="BJ551" s="157"/>
      <c r="BK551" s="157"/>
      <c r="BL551" s="158" t="str">
        <f>scriv!AI513</f>
        <v/>
      </c>
      <c r="BM551" s="157"/>
      <c r="BN551" s="157" t="str">
        <f t="shared" si="378"/>
        <v>node</v>
      </c>
      <c r="BO551" s="157"/>
      <c r="BP551" s="159">
        <f t="shared" ca="1" si="379"/>
        <v>0</v>
      </c>
      <c r="BQ551" s="159">
        <f t="shared" ca="1" si="380"/>
        <v>0</v>
      </c>
      <c r="BR551" s="159">
        <f t="shared" si="381"/>
        <v>1</v>
      </c>
      <c r="BS551" s="159" t="str">
        <f t="shared" si="382"/>
        <v>symbol</v>
      </c>
      <c r="BT551" s="157" t="str">
        <f ca="1">IF(scriv!V513&lt;&gt;"",scriv!V513,
IF(E551="",IFERROR(VLOOKUP(BL551,$AH$40:$BT$638,39,FALSE),$BT$36),
$BT$37))</f>
        <v>NodeSquare</v>
      </c>
      <c r="BU551" s="166">
        <f t="shared" ca="1" si="383"/>
        <v>2000</v>
      </c>
      <c r="BV551" s="166">
        <f t="shared" ca="1" si="384"/>
        <v>200</v>
      </c>
      <c r="BW551" s="166">
        <f t="shared" ca="1" si="385"/>
        <v>0</v>
      </c>
      <c r="BX551" s="166">
        <f t="shared" ca="1" si="386"/>
        <v>0</v>
      </c>
      <c r="BY551" s="180" t="str">
        <f t="shared" si="387"/>
        <v/>
      </c>
      <c r="BZ551" s="180" t="str">
        <f t="shared" si="388"/>
        <v/>
      </c>
      <c r="CA551" s="81" t="str">
        <f>IF(scriv!E513&lt;&gt;"",scriv!E513,"")</f>
        <v/>
      </c>
      <c r="CB551" s="82">
        <f t="shared" si="353"/>
        <v>0</v>
      </c>
      <c r="CC551" s="82">
        <f t="shared" si="389"/>
        <v>0</v>
      </c>
      <c r="CD551" s="82" t="str">
        <f t="shared" si="390"/>
        <v>-</v>
      </c>
      <c r="CE551" s="82" t="str">
        <f t="shared" si="391"/>
        <v>-</v>
      </c>
      <c r="CF551" s="82" t="str">
        <f t="shared" si="392"/>
        <v>-</v>
      </c>
      <c r="CG551" s="82" t="str">
        <f t="shared" si="393"/>
        <v>-</v>
      </c>
      <c r="CH551" s="82" t="str">
        <f t="shared" si="394"/>
        <v>-</v>
      </c>
      <c r="CI551" s="82" t="str">
        <f t="shared" si="395"/>
        <v>-</v>
      </c>
      <c r="CJ551" s="82" t="str">
        <f t="shared" si="396"/>
        <v>-</v>
      </c>
      <c r="CK551" s="82" t="str">
        <f t="shared" si="397"/>
        <v>-</v>
      </c>
    </row>
    <row r="552" spans="1:89" s="82" customFormat="1" ht="18" customHeight="1">
      <c r="A552" s="81" t="str">
        <f>scriv!AH514</f>
        <v/>
      </c>
      <c r="B552" s="81" t="str">
        <f>IF(scriv!D514&lt;&gt;"",scriv!D514,"")</f>
        <v/>
      </c>
      <c r="C552" s="81" t="str">
        <f>IF( scriv!AL514&lt;&gt;"", IF(D552&lt;&gt;"","connection ","")&amp;scriv!AL514,IF(D552&lt;&gt;"","connection",""))</f>
        <v/>
      </c>
      <c r="D552" s="82" t="str">
        <f>scriv!AJ514</f>
        <v/>
      </c>
      <c r="E552" s="82" t="str">
        <f>scriv!AK514</f>
        <v/>
      </c>
      <c r="F552" s="156">
        <f>ROW()</f>
        <v>552</v>
      </c>
      <c r="I552" s="81" t="str">
        <f>IF(scriv!AA514&lt;&gt;"",scriv!AA514,J552)</f>
        <v/>
      </c>
      <c r="J552" s="81" t="str">
        <f>IF(scriv!AB514&lt;&gt;"",scriv!AB514,"")</f>
        <v/>
      </c>
      <c r="K552" s="82" t="str">
        <f t="shared" si="354"/>
        <v>none</v>
      </c>
      <c r="L552" s="82" t="str">
        <f t="shared" si="355"/>
        <v>+++&amp;speakTT=</v>
      </c>
      <c r="M552" s="82" t="str">
        <f t="shared" ref="M552:M615" si="399">$M$36</f>
        <v>OpenClose</v>
      </c>
      <c r="N552" s="82" t="str">
        <f t="shared" si="356"/>
        <v/>
      </c>
      <c r="O552" s="119" t="str">
        <f t="shared" si="357"/>
        <v/>
      </c>
      <c r="P552" s="81" t="str">
        <f>IF(scriv!I514&lt;&gt;"",scriv!I514,"")</f>
        <v/>
      </c>
      <c r="Q552" s="81" t="str">
        <f>IF(scriv!J514&lt;&gt;"",scriv!J514,"")</f>
        <v/>
      </c>
      <c r="R552" s="81">
        <f>IF(scriv!K514&lt;&gt;"",scriv!K514,
IF(I552&lt;&gt;"",1,$R$36))</f>
        <v>0</v>
      </c>
      <c r="S552" s="81" t="str">
        <f>IF(scriv!L514&lt;&gt;"",scriv!L514,
IF(scriv!AB514&lt;&gt;"",$S$36,"none"))</f>
        <v>none</v>
      </c>
      <c r="T552" s="81" t="str">
        <f>IF(scriv!Q514&lt;&gt;"",scriv!Q514,"")</f>
        <v/>
      </c>
      <c r="U552" s="81" t="str">
        <f>IF(scriv!R514&lt;&gt;"",scriv!R514,"")</f>
        <v/>
      </c>
      <c r="V552" s="81" t="str">
        <f>IF(scriv!S514&lt;&gt;"",scriv!S514,"")</f>
        <v/>
      </c>
      <c r="W552" s="81" t="str">
        <f>IF(scriv!T514&lt;&gt;"",scriv!T514,"")</f>
        <v/>
      </c>
      <c r="X552" s="81" t="str">
        <f>IF($E552="",
( IF(scriv!AD514&lt;&gt;"", LEFT( scriv!AD514, FIND(",",scriv!AD514)-1) &amp; "=" &amp; $AH552 &amp; RIGHT( scriv!AD514, LEN(scriv!AD514) + 1 - FIND(",",scriv!AD514)),
  IF($X$36&lt;&gt;"",LEFT( X$36, FIND(",",X$36)-1) &amp; "=" &amp; $AH552 &amp; RIGHT( X$36, LEN(X$36) + 1 - FIND(",",X$36)),""))),
IF(scriv!M514&lt;&gt;"", LEFT( scriv!M514, FIND(",",scriv!M514)-1) &amp; "=" &amp; $AH552 &amp; RIGHT( scriv!M514, LEN(scriv!M514) + 1 - FIND(",",scriv!M514)),
LEFT( X$37, FIND(",",X$37)-1) &amp; "=" &amp; $AH552 &amp; RIGHT( X$37, LEN(X$37) + 1 - FIND(",",X$37))))</f>
        <v>fadeOn=,0.6</v>
      </c>
      <c r="Y552" s="81" t="str">
        <f>IF($E552="",
( IF(scriv!AE514&lt;&gt;"", LEFT( scriv!AE514, FIND(",",scriv!AE514)-1) &amp; "=" &amp; $AH552 &amp; RIGHT( scriv!AE514, LEN(scriv!AE514) + 1 - FIND(",",scriv!AE514)),
  IF($Y$36&lt;&gt;"",LEFT( Y$36, FIND(",",Y$36)-1) &amp; "=" &amp; $AH552 &amp; RIGHT( Y$36, LEN(Y$36) + 1 - FIND(",",Y$36)),""))),
IF(scriv!N514&lt;&gt;"", LEFT( scriv!N514, FIND(",",scriv!N514)-1) &amp; "=" &amp; $AH552 &amp; RIGHT( scriv!N514, LEN(scriv!N514) + 1 - FIND(",",scriv!N514)),
LEFT( Y$37, FIND(",",Y$37)-1) &amp; "=" &amp; $AH552 &amp; RIGHT( Y$37, LEN(Y$37) + 1 - FIND(",",Y$37))))</f>
        <v>fadeOff=,0.6</v>
      </c>
      <c r="Z552" s="81" t="str">
        <f>IF($E552="",
( IF(scriv!AF514&lt;&gt;"", LEFT( scriv!AF514, FIND(",",scriv!AF514)-1) &amp; "=" &amp; $AH552 &amp; RIGHT( scriv!AF514, LEN(scriv!AF514) + 1 - FIND(",",scriv!AF514)),
  IF($Z$36&lt;&gt;"",LEFT( Z$36, FIND(",",Z$36)-1) &amp; "=" &amp; $AH552 &amp; RIGHT( Z$36, LEN(Z$36) + 1 - FIND(",",Z$36)),""))),
IF(scriv!O514&lt;&gt;"", LEFT( scriv!O514, FIND(",",scriv!O514)-1) &amp; "=" &amp; $AH552 &amp; RIGHT( scriv!O514, LEN(scriv!O514) + 1 - FIND(",",scriv!O514)),
LEFT( Z$37, FIND(",",Z$37)-1) &amp; "=" &amp; $AH552 &amp; RIGHT( Z$37, LEN(Z$37) + 1 - FIND(",",Z$37))))</f>
        <v>drawOpen=,1.2</v>
      </c>
      <c r="AA552" s="81" t="str">
        <f>IF($E552="",
( IF(scriv!AG514&lt;&gt;"", LEFT( scriv!AG514, FIND(",",scriv!AG514)-1) &amp; "=" &amp; $AH552 &amp; RIGHT( scriv!AG514, LEN(scriv!AG514) + 1 - FIND(",",scriv!AG514)),
  IF($AA$36&lt;&gt;"",LEFT( AA$36, FIND(",",AA$36)-1) &amp; "=" &amp; $AH552 &amp; RIGHT( AA$36, LEN(AA$36) + 1 - FIND(",",AA$36)),""))),
IF(scriv!P514&lt;&gt;"", LEFT( scriv!P514, FIND(",",scriv!P514)-1) &amp; "=" &amp; $AH552 &amp; RIGHT( scriv!P514, LEN(scriv!P514) + 1 - FIND(",",scriv!P514)),
LEFT( AA$37, FIND(",",AA$37)-1) &amp; "=" &amp; $AH552 &amp; RIGHT( AA$37, LEN(AA$37) + 1 - FIND(",",AA$37))))</f>
        <v>drawClose=,1.2</v>
      </c>
      <c r="AB552" s="167" t="str">
        <f t="shared" si="398"/>
        <v>noTitle</v>
      </c>
      <c r="AC552" s="167"/>
      <c r="AD552" s="45"/>
      <c r="AE552" s="168"/>
      <c r="AF552" s="169">
        <f>IF(D552="",scriv!B514,"")</f>
        <v>0</v>
      </c>
      <c r="AG552" s="170" t="str">
        <f t="shared" si="358"/>
        <v/>
      </c>
      <c r="AH552" s="169" t="str">
        <f t="shared" si="359"/>
        <v/>
      </c>
      <c r="AI552" s="169" t="str">
        <f t="shared" si="360"/>
        <v/>
      </c>
      <c r="AJ552" s="86">
        <f>ROUNDDOWN( (LEN(scriv!B514)+1) / 2, 0 )</f>
        <v>0</v>
      </c>
      <c r="AK552" s="82">
        <f t="shared" si="361"/>
        <v>0</v>
      </c>
      <c r="AL552" s="82" t="str">
        <f t="shared" si="362"/>
        <v>-</v>
      </c>
      <c r="AM552" s="82" t="str">
        <f t="shared" si="363"/>
        <v>-</v>
      </c>
      <c r="AN552" s="82" t="str">
        <f t="shared" si="364"/>
        <v>-</v>
      </c>
      <c r="AO552" s="82" t="str">
        <f t="shared" si="365"/>
        <v>-</v>
      </c>
      <c r="AP552" s="82" t="str">
        <f t="shared" si="366"/>
        <v>-</v>
      </c>
      <c r="AQ552" s="82" t="str">
        <f t="shared" si="367"/>
        <v>-</v>
      </c>
      <c r="AR552" s="82" t="str">
        <f t="shared" si="368"/>
        <v>-</v>
      </c>
      <c r="AT552" s="82">
        <f t="shared" si="369"/>
        <v>10</v>
      </c>
      <c r="AU552" s="82" t="str">
        <f ca="1">IF(    MAX(OFFSET(AL552,0,0,MATCH("-",AL552:AL$638,0))) = 0,"",
IFERROR(MAX(OFFSET(AL552,0,0,MATCH("-",AL552:AL$638,0))),""))</f>
        <v/>
      </c>
      <c r="AV552" s="82" t="str">
        <f ca="1">IF(    MAX(OFFSET(AM552,0,0,MATCH("-",AM552:AM$638,0))) = 0,"",
IFERROR(MAX(OFFSET(AM552,0,0,MATCH("-",AM552:AM$638,0))),""))</f>
        <v/>
      </c>
      <c r="AW552" s="82" t="str">
        <f ca="1">IF(    MAX(OFFSET(AN552,0,0,MATCH("-",AN552:AN$638,0))) = 0,"",
IFERROR(MAX(OFFSET(AN552,0,0,MATCH("-",AN552:AN$638,0))),""))</f>
        <v/>
      </c>
      <c r="AX552" s="82" t="str">
        <f ca="1">IF(    MAX(OFFSET(AO552,0,0,MATCH("-",AO552:AO$638,0))) = 0,"",
IFERROR(MAX(OFFSET(AO552,0,0,MATCH("-",AO552:AO$638,0))),""))</f>
        <v/>
      </c>
      <c r="AY552" s="82" t="str">
        <f ca="1">IF(    MAX(OFFSET(AP552,0,0,MATCH("-",AP552:AP$638,0))) = 0,"",
IFERROR(MAX(OFFSET(AP552,0,0,MATCH("-",AP552:AP$638,0))),""))</f>
        <v/>
      </c>
      <c r="AZ552" s="82" t="str">
        <f ca="1">IF(    MAX(OFFSET(AQ552,0,0,MATCH("-",AQ552:AQ$638,0))) = 0,"",
IFERROR(MAX(OFFSET(AQ552,0,0,MATCH("-",AQ552:AQ$638,0))),""))</f>
        <v/>
      </c>
      <c r="BA552" s="82" t="str">
        <f ca="1">IF(    MAX(OFFSET(AR552,0,0,MATCH("-",AR552:AR$638,0))) = 0,"",
IFERROR(MAX(OFFSET(AR552,0,0,MATCH("-",AR552:AR$638,0))),""))</f>
        <v/>
      </c>
      <c r="BB552" s="112">
        <f t="shared" ca="1" si="370"/>
        <v>-198</v>
      </c>
      <c r="BC552" s="111" t="str">
        <f t="shared" ca="1" si="371"/>
        <v>Radius</v>
      </c>
      <c r="BD552" s="112">
        <f t="shared" ca="1" si="372"/>
        <v>0</v>
      </c>
      <c r="BE552" s="111">
        <f t="shared" ca="1" si="373"/>
        <v>200</v>
      </c>
      <c r="BF552" s="113" t="e">
        <f t="shared" ca="1" si="374"/>
        <v>#VALUE!</v>
      </c>
      <c r="BG552" s="113" t="e">
        <f t="shared" ca="1" si="375"/>
        <v>#VALUE!</v>
      </c>
      <c r="BH552" s="112">
        <f t="shared" ca="1" si="376"/>
        <v>2000</v>
      </c>
      <c r="BI552" s="112">
        <f t="shared" ca="1" si="377"/>
        <v>200</v>
      </c>
      <c r="BJ552" s="157"/>
      <c r="BK552" s="157"/>
      <c r="BL552" s="158" t="str">
        <f>scriv!AI514</f>
        <v/>
      </c>
      <c r="BM552" s="157"/>
      <c r="BN552" s="157" t="str">
        <f t="shared" si="378"/>
        <v>node</v>
      </c>
      <c r="BO552" s="157"/>
      <c r="BP552" s="159">
        <f t="shared" ca="1" si="379"/>
        <v>0</v>
      </c>
      <c r="BQ552" s="159">
        <f t="shared" ca="1" si="380"/>
        <v>0</v>
      </c>
      <c r="BR552" s="159">
        <f t="shared" si="381"/>
        <v>1</v>
      </c>
      <c r="BS552" s="159" t="str">
        <f t="shared" si="382"/>
        <v>symbol</v>
      </c>
      <c r="BT552" s="157" t="str">
        <f ca="1">IF(scriv!V514&lt;&gt;"",scriv!V514,
IF(E552="",IFERROR(VLOOKUP(BL552,$AH$40:$BT$638,39,FALSE),$BT$36),
$BT$37))</f>
        <v>NodeSquare</v>
      </c>
      <c r="BU552" s="166">
        <f t="shared" ca="1" si="383"/>
        <v>2000</v>
      </c>
      <c r="BV552" s="166">
        <f t="shared" ca="1" si="384"/>
        <v>200</v>
      </c>
      <c r="BW552" s="166">
        <f t="shared" ca="1" si="385"/>
        <v>0</v>
      </c>
      <c r="BX552" s="166">
        <f t="shared" ca="1" si="386"/>
        <v>0</v>
      </c>
      <c r="BY552" s="180" t="str">
        <f t="shared" si="387"/>
        <v/>
      </c>
      <c r="BZ552" s="180" t="str">
        <f t="shared" si="388"/>
        <v/>
      </c>
      <c r="CA552" s="81" t="str">
        <f>IF(scriv!E514&lt;&gt;"",scriv!E514,"")</f>
        <v/>
      </c>
      <c r="CB552" s="82">
        <f t="shared" si="353"/>
        <v>0</v>
      </c>
      <c r="CC552" s="82">
        <f t="shared" si="389"/>
        <v>0</v>
      </c>
      <c r="CD552" s="82" t="str">
        <f t="shared" si="390"/>
        <v>-</v>
      </c>
      <c r="CE552" s="82" t="str">
        <f t="shared" si="391"/>
        <v>-</v>
      </c>
      <c r="CF552" s="82" t="str">
        <f t="shared" si="392"/>
        <v>-</v>
      </c>
      <c r="CG552" s="82" t="str">
        <f t="shared" si="393"/>
        <v>-</v>
      </c>
      <c r="CH552" s="82" t="str">
        <f t="shared" si="394"/>
        <v>-</v>
      </c>
      <c r="CI552" s="82" t="str">
        <f t="shared" si="395"/>
        <v>-</v>
      </c>
      <c r="CJ552" s="82" t="str">
        <f t="shared" si="396"/>
        <v>-</v>
      </c>
      <c r="CK552" s="82" t="str">
        <f t="shared" si="397"/>
        <v>-</v>
      </c>
    </row>
    <row r="553" spans="1:89" s="82" customFormat="1" ht="18" customHeight="1">
      <c r="A553" s="81" t="str">
        <f>scriv!AH515</f>
        <v/>
      </c>
      <c r="B553" s="81" t="str">
        <f>IF(scriv!D515&lt;&gt;"",scriv!D515,"")</f>
        <v/>
      </c>
      <c r="C553" s="81" t="str">
        <f>IF( scriv!AL515&lt;&gt;"", IF(D553&lt;&gt;"","connection ","")&amp;scriv!AL515,IF(D553&lt;&gt;"","connection",""))</f>
        <v/>
      </c>
      <c r="D553" s="82" t="str">
        <f>scriv!AJ515</f>
        <v/>
      </c>
      <c r="E553" s="82" t="str">
        <f>scriv!AK515</f>
        <v/>
      </c>
      <c r="F553" s="156">
        <f>ROW()</f>
        <v>553</v>
      </c>
      <c r="I553" s="81" t="str">
        <f>IF(scriv!AA515&lt;&gt;"",scriv!AA515,J553)</f>
        <v/>
      </c>
      <c r="J553" s="81" t="str">
        <f>IF(scriv!AB515&lt;&gt;"",scriv!AB515,"")</f>
        <v/>
      </c>
      <c r="K553" s="82" t="str">
        <f t="shared" si="354"/>
        <v>none</v>
      </c>
      <c r="L553" s="82" t="str">
        <f t="shared" si="355"/>
        <v>+++&amp;speakTT=</v>
      </c>
      <c r="M553" s="82" t="str">
        <f t="shared" si="399"/>
        <v>OpenClose</v>
      </c>
      <c r="N553" s="82" t="str">
        <f t="shared" si="356"/>
        <v/>
      </c>
      <c r="O553" s="119" t="str">
        <f t="shared" si="357"/>
        <v/>
      </c>
      <c r="P553" s="81" t="str">
        <f>IF(scriv!I515&lt;&gt;"",scriv!I515,"")</f>
        <v/>
      </c>
      <c r="Q553" s="81" t="str">
        <f>IF(scriv!J515&lt;&gt;"",scriv!J515,"")</f>
        <v/>
      </c>
      <c r="R553" s="81">
        <f>IF(scriv!K515&lt;&gt;"",scriv!K515,
IF(I553&lt;&gt;"",1,$R$36))</f>
        <v>0</v>
      </c>
      <c r="S553" s="81" t="str">
        <f>IF(scriv!L515&lt;&gt;"",scriv!L515,
IF(scriv!AB515&lt;&gt;"",$S$36,"none"))</f>
        <v>none</v>
      </c>
      <c r="T553" s="81" t="str">
        <f>IF(scriv!Q515&lt;&gt;"",scriv!Q515,"")</f>
        <v/>
      </c>
      <c r="U553" s="81" t="str">
        <f>IF(scriv!R515&lt;&gt;"",scriv!R515,"")</f>
        <v/>
      </c>
      <c r="V553" s="81" t="str">
        <f>IF(scriv!S515&lt;&gt;"",scriv!S515,"")</f>
        <v/>
      </c>
      <c r="W553" s="81" t="str">
        <f>IF(scriv!T515&lt;&gt;"",scriv!T515,"")</f>
        <v/>
      </c>
      <c r="X553" s="81" t="str">
        <f>IF($E553="",
( IF(scriv!AD515&lt;&gt;"", LEFT( scriv!AD515, FIND(",",scriv!AD515)-1) &amp; "=" &amp; $AH553 &amp; RIGHT( scriv!AD515, LEN(scriv!AD515) + 1 - FIND(",",scriv!AD515)),
  IF($X$36&lt;&gt;"",LEFT( X$36, FIND(",",X$36)-1) &amp; "=" &amp; $AH553 &amp; RIGHT( X$36, LEN(X$36) + 1 - FIND(",",X$36)),""))),
IF(scriv!M515&lt;&gt;"", LEFT( scriv!M515, FIND(",",scriv!M515)-1) &amp; "=" &amp; $AH553 &amp; RIGHT( scriv!M515, LEN(scriv!M515) + 1 - FIND(",",scriv!M515)),
LEFT( X$37, FIND(",",X$37)-1) &amp; "=" &amp; $AH553 &amp; RIGHT( X$37, LEN(X$37) + 1 - FIND(",",X$37))))</f>
        <v>fadeOn=,0.6</v>
      </c>
      <c r="Y553" s="81" t="str">
        <f>IF($E553="",
( IF(scriv!AE515&lt;&gt;"", LEFT( scriv!AE515, FIND(",",scriv!AE515)-1) &amp; "=" &amp; $AH553 &amp; RIGHT( scriv!AE515, LEN(scriv!AE515) + 1 - FIND(",",scriv!AE515)),
  IF($Y$36&lt;&gt;"",LEFT( Y$36, FIND(",",Y$36)-1) &amp; "=" &amp; $AH553 &amp; RIGHT( Y$36, LEN(Y$36) + 1 - FIND(",",Y$36)),""))),
IF(scriv!N515&lt;&gt;"", LEFT( scriv!N515, FIND(",",scriv!N515)-1) &amp; "=" &amp; $AH553 &amp; RIGHT( scriv!N515, LEN(scriv!N515) + 1 - FIND(",",scriv!N515)),
LEFT( Y$37, FIND(",",Y$37)-1) &amp; "=" &amp; $AH553 &amp; RIGHT( Y$37, LEN(Y$37) + 1 - FIND(",",Y$37))))</f>
        <v>fadeOff=,0.6</v>
      </c>
      <c r="Z553" s="81" t="str">
        <f>IF($E553="",
( IF(scriv!AF515&lt;&gt;"", LEFT( scriv!AF515, FIND(",",scriv!AF515)-1) &amp; "=" &amp; $AH553 &amp; RIGHT( scriv!AF515, LEN(scriv!AF515) + 1 - FIND(",",scriv!AF515)),
  IF($Z$36&lt;&gt;"",LEFT( Z$36, FIND(",",Z$36)-1) &amp; "=" &amp; $AH553 &amp; RIGHT( Z$36, LEN(Z$36) + 1 - FIND(",",Z$36)),""))),
IF(scriv!O515&lt;&gt;"", LEFT( scriv!O515, FIND(",",scriv!O515)-1) &amp; "=" &amp; $AH553 &amp; RIGHT( scriv!O515, LEN(scriv!O515) + 1 - FIND(",",scriv!O515)),
LEFT( Z$37, FIND(",",Z$37)-1) &amp; "=" &amp; $AH553 &amp; RIGHT( Z$37, LEN(Z$37) + 1 - FIND(",",Z$37))))</f>
        <v>drawOpen=,1.2</v>
      </c>
      <c r="AA553" s="81" t="str">
        <f>IF($E553="",
( IF(scriv!AG515&lt;&gt;"", LEFT( scriv!AG515, FIND(",",scriv!AG515)-1) &amp; "=" &amp; $AH553 &amp; RIGHT( scriv!AG515, LEN(scriv!AG515) + 1 - FIND(",",scriv!AG515)),
  IF($AA$36&lt;&gt;"",LEFT( AA$36, FIND(",",AA$36)-1) &amp; "=" &amp; $AH553 &amp; RIGHT( AA$36, LEN(AA$36) + 1 - FIND(",",AA$36)),""))),
IF(scriv!P515&lt;&gt;"", LEFT( scriv!P515, FIND(",",scriv!P515)-1) &amp; "=" &amp; $AH553 &amp; RIGHT( scriv!P515, LEN(scriv!P515) + 1 - FIND(",",scriv!P515)),
LEFT( AA$37, FIND(",",AA$37)-1) &amp; "=" &amp; $AH553 &amp; RIGHT( AA$37, LEN(AA$37) + 1 - FIND(",",AA$37))))</f>
        <v>drawClose=,1.2</v>
      </c>
      <c r="AB553" s="167" t="str">
        <f t="shared" si="398"/>
        <v>noTitle</v>
      </c>
      <c r="AC553" s="167"/>
      <c r="AD553" s="45"/>
      <c r="AE553" s="168"/>
      <c r="AF553" s="169">
        <f>IF(D553="",scriv!B515,"")</f>
        <v>0</v>
      </c>
      <c r="AG553" s="170" t="str">
        <f t="shared" si="358"/>
        <v/>
      </c>
      <c r="AH553" s="169" t="str">
        <f t="shared" si="359"/>
        <v/>
      </c>
      <c r="AI553" s="169" t="str">
        <f t="shared" si="360"/>
        <v/>
      </c>
      <c r="AJ553" s="86">
        <f>ROUNDDOWN( (LEN(scriv!B515)+1) / 2, 0 )</f>
        <v>0</v>
      </c>
      <c r="AK553" s="82">
        <f t="shared" si="361"/>
        <v>0</v>
      </c>
      <c r="AL553" s="82" t="str">
        <f t="shared" si="362"/>
        <v>-</v>
      </c>
      <c r="AM553" s="82" t="str">
        <f t="shared" si="363"/>
        <v>-</v>
      </c>
      <c r="AN553" s="82" t="str">
        <f t="shared" si="364"/>
        <v>-</v>
      </c>
      <c r="AO553" s="82" t="str">
        <f t="shared" si="365"/>
        <v>-</v>
      </c>
      <c r="AP553" s="82" t="str">
        <f t="shared" si="366"/>
        <v>-</v>
      </c>
      <c r="AQ553" s="82" t="str">
        <f t="shared" si="367"/>
        <v>-</v>
      </c>
      <c r="AR553" s="82" t="str">
        <f t="shared" si="368"/>
        <v>-</v>
      </c>
      <c r="AT553" s="82">
        <f t="shared" si="369"/>
        <v>10</v>
      </c>
      <c r="AU553" s="82" t="str">
        <f ca="1">IF(    MAX(OFFSET(AL553,0,0,MATCH("-",AL553:AL$638,0))) = 0,"",
IFERROR(MAX(OFFSET(AL553,0,0,MATCH("-",AL553:AL$638,0))),""))</f>
        <v/>
      </c>
      <c r="AV553" s="82" t="str">
        <f ca="1">IF(    MAX(OFFSET(AM553,0,0,MATCH("-",AM553:AM$638,0))) = 0,"",
IFERROR(MAX(OFFSET(AM553,0,0,MATCH("-",AM553:AM$638,0))),""))</f>
        <v/>
      </c>
      <c r="AW553" s="82" t="str">
        <f ca="1">IF(    MAX(OFFSET(AN553,0,0,MATCH("-",AN553:AN$638,0))) = 0,"",
IFERROR(MAX(OFFSET(AN553,0,0,MATCH("-",AN553:AN$638,0))),""))</f>
        <v/>
      </c>
      <c r="AX553" s="82" t="str">
        <f ca="1">IF(    MAX(OFFSET(AO553,0,0,MATCH("-",AO553:AO$638,0))) = 0,"",
IFERROR(MAX(OFFSET(AO553,0,0,MATCH("-",AO553:AO$638,0))),""))</f>
        <v/>
      </c>
      <c r="AY553" s="82" t="str">
        <f ca="1">IF(    MAX(OFFSET(AP553,0,0,MATCH("-",AP553:AP$638,0))) = 0,"",
IFERROR(MAX(OFFSET(AP553,0,0,MATCH("-",AP553:AP$638,0))),""))</f>
        <v/>
      </c>
      <c r="AZ553" s="82" t="str">
        <f ca="1">IF(    MAX(OFFSET(AQ553,0,0,MATCH("-",AQ553:AQ$638,0))) = 0,"",
IFERROR(MAX(OFFSET(AQ553,0,0,MATCH("-",AQ553:AQ$638,0))),""))</f>
        <v/>
      </c>
      <c r="BA553" s="82" t="str">
        <f ca="1">IF(    MAX(OFFSET(AR553,0,0,MATCH("-",AR553:AR$638,0))) = 0,"",
IFERROR(MAX(OFFSET(AR553,0,0,MATCH("-",AR553:AR$638,0))),""))</f>
        <v/>
      </c>
      <c r="BB553" s="112">
        <f t="shared" ca="1" si="370"/>
        <v>-198</v>
      </c>
      <c r="BC553" s="111" t="str">
        <f t="shared" ca="1" si="371"/>
        <v>Radius</v>
      </c>
      <c r="BD553" s="112">
        <f t="shared" ca="1" si="372"/>
        <v>0</v>
      </c>
      <c r="BE553" s="111">
        <f t="shared" ca="1" si="373"/>
        <v>200</v>
      </c>
      <c r="BF553" s="113" t="e">
        <f t="shared" ca="1" si="374"/>
        <v>#VALUE!</v>
      </c>
      <c r="BG553" s="113" t="e">
        <f t="shared" ca="1" si="375"/>
        <v>#VALUE!</v>
      </c>
      <c r="BH553" s="112">
        <f t="shared" ca="1" si="376"/>
        <v>2000</v>
      </c>
      <c r="BI553" s="112">
        <f t="shared" ca="1" si="377"/>
        <v>200</v>
      </c>
      <c r="BJ553" s="157"/>
      <c r="BK553" s="157"/>
      <c r="BL553" s="158" t="str">
        <f>scriv!AI515</f>
        <v/>
      </c>
      <c r="BM553" s="157"/>
      <c r="BN553" s="157" t="str">
        <f t="shared" si="378"/>
        <v>node</v>
      </c>
      <c r="BO553" s="157"/>
      <c r="BP553" s="159">
        <f t="shared" ca="1" si="379"/>
        <v>0</v>
      </c>
      <c r="BQ553" s="159">
        <f t="shared" ca="1" si="380"/>
        <v>0</v>
      </c>
      <c r="BR553" s="159">
        <f t="shared" si="381"/>
        <v>1</v>
      </c>
      <c r="BS553" s="159" t="str">
        <f t="shared" si="382"/>
        <v>symbol</v>
      </c>
      <c r="BT553" s="157" t="str">
        <f ca="1">IF(scriv!V515&lt;&gt;"",scriv!V515,
IF(E553="",IFERROR(VLOOKUP(BL553,$AH$40:$BT$638,39,FALSE),$BT$36),
$BT$37))</f>
        <v>NodeSquare</v>
      </c>
      <c r="BU553" s="166">
        <f t="shared" ca="1" si="383"/>
        <v>2000</v>
      </c>
      <c r="BV553" s="166">
        <f t="shared" ca="1" si="384"/>
        <v>200</v>
      </c>
      <c r="BW553" s="166">
        <f t="shared" ca="1" si="385"/>
        <v>0</v>
      </c>
      <c r="BX553" s="166">
        <f t="shared" ca="1" si="386"/>
        <v>0</v>
      </c>
      <c r="BY553" s="180" t="str">
        <f t="shared" si="387"/>
        <v/>
      </c>
      <c r="BZ553" s="180" t="str">
        <f t="shared" si="388"/>
        <v/>
      </c>
      <c r="CA553" s="81" t="str">
        <f>IF(scriv!E515&lt;&gt;"",scriv!E515,"")</f>
        <v/>
      </c>
      <c r="CB553" s="82">
        <f t="shared" ref="CB553:CB616" si="400">$CB$36</f>
        <v>0</v>
      </c>
      <c r="CC553" s="82">
        <f t="shared" si="389"/>
        <v>0</v>
      </c>
      <c r="CD553" s="82" t="str">
        <f t="shared" si="390"/>
        <v>-</v>
      </c>
      <c r="CE553" s="82" t="str">
        <f t="shared" si="391"/>
        <v>-</v>
      </c>
      <c r="CF553" s="82" t="str">
        <f t="shared" si="392"/>
        <v>-</v>
      </c>
      <c r="CG553" s="82" t="str">
        <f t="shared" si="393"/>
        <v>-</v>
      </c>
      <c r="CH553" s="82" t="str">
        <f t="shared" si="394"/>
        <v>-</v>
      </c>
      <c r="CI553" s="82" t="str">
        <f t="shared" si="395"/>
        <v>-</v>
      </c>
      <c r="CJ553" s="82" t="str">
        <f t="shared" si="396"/>
        <v>-</v>
      </c>
      <c r="CK553" s="82" t="str">
        <f t="shared" si="397"/>
        <v>-</v>
      </c>
    </row>
    <row r="554" spans="1:89" s="82" customFormat="1" ht="18" customHeight="1">
      <c r="A554" s="81" t="str">
        <f>scriv!AH516</f>
        <v/>
      </c>
      <c r="B554" s="81" t="str">
        <f>IF(scriv!D516&lt;&gt;"",scriv!D516,"")</f>
        <v/>
      </c>
      <c r="C554" s="81" t="str">
        <f>IF( scriv!AL516&lt;&gt;"", IF(D554&lt;&gt;"","connection ","")&amp;scriv!AL516,IF(D554&lt;&gt;"","connection",""))</f>
        <v/>
      </c>
      <c r="D554" s="82" t="str">
        <f>scriv!AJ516</f>
        <v/>
      </c>
      <c r="E554" s="82" t="str">
        <f>scriv!AK516</f>
        <v/>
      </c>
      <c r="F554" s="156">
        <f>ROW()</f>
        <v>554</v>
      </c>
      <c r="I554" s="81" t="str">
        <f>IF(scriv!AA516&lt;&gt;"",scriv!AA516,J554)</f>
        <v/>
      </c>
      <c r="J554" s="81" t="str">
        <f>IF(scriv!AB516&lt;&gt;"",scriv!AB516,"")</f>
        <v/>
      </c>
      <c r="K554" s="82" t="str">
        <f t="shared" ref="K554:K617" si="401">$K$36</f>
        <v>none</v>
      </c>
      <c r="L554" s="82" t="str">
        <f t="shared" ref="L554:L617" si="402">$L$36&amp;A554</f>
        <v>+++&amp;speakTT=</v>
      </c>
      <c r="M554" s="82" t="str">
        <f t="shared" si="399"/>
        <v>OpenClose</v>
      </c>
      <c r="N554" s="82" t="str">
        <f t="shared" ref="N554:N617" si="403">$N$36</f>
        <v/>
      </c>
      <c r="O554" s="119" t="str">
        <f t="shared" ref="O554:O617" si="404">IF(P554&lt;&gt;"","+++&amp;openLink="&amp;P554,"")</f>
        <v/>
      </c>
      <c r="P554" s="81" t="str">
        <f>IF(scriv!I516&lt;&gt;"",scriv!I516,"")</f>
        <v/>
      </c>
      <c r="Q554" s="81" t="str">
        <f>IF(scriv!J516&lt;&gt;"",scriv!J516,"")</f>
        <v/>
      </c>
      <c r="R554" s="81">
        <f>IF(scriv!K516&lt;&gt;"",scriv!K516,
IF(I554&lt;&gt;"",1,$R$36))</f>
        <v>0</v>
      </c>
      <c r="S554" s="81" t="str">
        <f>IF(scriv!L516&lt;&gt;"",scriv!L516,
IF(scriv!AB516&lt;&gt;"",$S$36,"none"))</f>
        <v>none</v>
      </c>
      <c r="T554" s="81" t="str">
        <f>IF(scriv!Q516&lt;&gt;"",scriv!Q516,"")</f>
        <v/>
      </c>
      <c r="U554" s="81" t="str">
        <f>IF(scriv!R516&lt;&gt;"",scriv!R516,"")</f>
        <v/>
      </c>
      <c r="V554" s="81" t="str">
        <f>IF(scriv!S516&lt;&gt;"",scriv!S516,"")</f>
        <v/>
      </c>
      <c r="W554" s="81" t="str">
        <f>IF(scriv!T516&lt;&gt;"",scriv!T516,"")</f>
        <v/>
      </c>
      <c r="X554" s="81" t="str">
        <f>IF($E554="",
( IF(scriv!AD516&lt;&gt;"", LEFT( scriv!AD516, FIND(",",scriv!AD516)-1) &amp; "=" &amp; $AH554 &amp; RIGHT( scriv!AD516, LEN(scriv!AD516) + 1 - FIND(",",scriv!AD516)),
  IF($X$36&lt;&gt;"",LEFT( X$36, FIND(",",X$36)-1) &amp; "=" &amp; $AH554 &amp; RIGHT( X$36, LEN(X$36) + 1 - FIND(",",X$36)),""))),
IF(scriv!M516&lt;&gt;"", LEFT( scriv!M516, FIND(",",scriv!M516)-1) &amp; "=" &amp; $AH554 &amp; RIGHT( scriv!M516, LEN(scriv!M516) + 1 - FIND(",",scriv!M516)),
LEFT( X$37, FIND(",",X$37)-1) &amp; "=" &amp; $AH554 &amp; RIGHT( X$37, LEN(X$37) + 1 - FIND(",",X$37))))</f>
        <v>fadeOn=,0.6</v>
      </c>
      <c r="Y554" s="81" t="str">
        <f>IF($E554="",
( IF(scriv!AE516&lt;&gt;"", LEFT( scriv!AE516, FIND(",",scriv!AE516)-1) &amp; "=" &amp; $AH554 &amp; RIGHT( scriv!AE516, LEN(scriv!AE516) + 1 - FIND(",",scriv!AE516)),
  IF($Y$36&lt;&gt;"",LEFT( Y$36, FIND(",",Y$36)-1) &amp; "=" &amp; $AH554 &amp; RIGHT( Y$36, LEN(Y$36) + 1 - FIND(",",Y$36)),""))),
IF(scriv!N516&lt;&gt;"", LEFT( scriv!N516, FIND(",",scriv!N516)-1) &amp; "=" &amp; $AH554 &amp; RIGHT( scriv!N516, LEN(scriv!N516) + 1 - FIND(",",scriv!N516)),
LEFT( Y$37, FIND(",",Y$37)-1) &amp; "=" &amp; $AH554 &amp; RIGHT( Y$37, LEN(Y$37) + 1 - FIND(",",Y$37))))</f>
        <v>fadeOff=,0.6</v>
      </c>
      <c r="Z554" s="81" t="str">
        <f>IF($E554="",
( IF(scriv!AF516&lt;&gt;"", LEFT( scriv!AF516, FIND(",",scriv!AF516)-1) &amp; "=" &amp; $AH554 &amp; RIGHT( scriv!AF516, LEN(scriv!AF516) + 1 - FIND(",",scriv!AF516)),
  IF($Z$36&lt;&gt;"",LEFT( Z$36, FIND(",",Z$36)-1) &amp; "=" &amp; $AH554 &amp; RIGHT( Z$36, LEN(Z$36) + 1 - FIND(",",Z$36)),""))),
IF(scriv!O516&lt;&gt;"", LEFT( scriv!O516, FIND(",",scriv!O516)-1) &amp; "=" &amp; $AH554 &amp; RIGHT( scriv!O516, LEN(scriv!O516) + 1 - FIND(",",scriv!O516)),
LEFT( Z$37, FIND(",",Z$37)-1) &amp; "=" &amp; $AH554 &amp; RIGHT( Z$37, LEN(Z$37) + 1 - FIND(",",Z$37))))</f>
        <v>drawOpen=,1.2</v>
      </c>
      <c r="AA554" s="81" t="str">
        <f>IF($E554="",
( IF(scriv!AG516&lt;&gt;"", LEFT( scriv!AG516, FIND(",",scriv!AG516)-1) &amp; "=" &amp; $AH554 &amp; RIGHT( scriv!AG516, LEN(scriv!AG516) + 1 - FIND(",",scriv!AG516)),
  IF($AA$36&lt;&gt;"",LEFT( AA$36, FIND(",",AA$36)-1) &amp; "=" &amp; $AH554 &amp; RIGHT( AA$36, LEN(AA$36) + 1 - FIND(",",AA$36)),""))),
IF(scriv!P516&lt;&gt;"", LEFT( scriv!P516, FIND(",",scriv!P516)-1) &amp; "=" &amp; $AH554 &amp; RIGHT( scriv!P516, LEN(scriv!P516) + 1 - FIND(",",scriv!P516)),
LEFT( AA$37, FIND(",",AA$37)-1) &amp; "=" &amp; $AH554 &amp; RIGHT( AA$37, LEN(AA$37) + 1 - FIND(",",AA$37))))</f>
        <v>drawClose=,1.2</v>
      </c>
      <c r="AB554" s="167" t="str">
        <f t="shared" si="398"/>
        <v>noTitle</v>
      </c>
      <c r="AC554" s="167"/>
      <c r="AD554" s="45"/>
      <c r="AE554" s="168"/>
      <c r="AF554" s="169">
        <f>IF(D554="",scriv!B516,"")</f>
        <v>0</v>
      </c>
      <c r="AG554" s="170" t="str">
        <f t="shared" ref="AG554:AG617" si="405">IF(AH554&lt;&gt;"",$AG$36,"")</f>
        <v/>
      </c>
      <c r="AH554" s="169" t="str">
        <f t="shared" ref="AH554:AH617" si="406">A554</f>
        <v/>
      </c>
      <c r="AI554" s="169" t="str">
        <f t="shared" ref="AI554:AI617" si="407">B554</f>
        <v/>
      </c>
      <c r="AJ554" s="86">
        <f>ROUNDDOWN( (LEN(scriv!B516)+1) / 2, 0 )</f>
        <v>0</v>
      </c>
      <c r="AK554" s="82">
        <f t="shared" ref="AK554:AK617" si="408">IF(CC554="","",
IF(CC554="-","-",
IF(ISERROR(LEFT(CC554,FIND(".",CC554)-1)),VALUE(CC554),
(VALUE(LEFT(CC554,FIND(".",CC554)-1))))))</f>
        <v>0</v>
      </c>
      <c r="AL554" s="82" t="str">
        <f t="shared" ref="AL554:AL617" si="409">IF(CD554="","",
IF(CD554="-","-",
IF(ISERROR(LEFT(CD554,FIND(".",CD554)-1)),VALUE(CD554),
(VALUE(LEFT(CD554,FIND(".",CD554)-1))))))</f>
        <v>-</v>
      </c>
      <c r="AM554" s="82" t="str">
        <f t="shared" ref="AM554:AM617" si="410">IF(CE554="","",
IF(CE554="-","-",
IF(ISERROR(LEFT(CE554,FIND(".",CE554)-1)),VALUE(CE554),
(VALUE(LEFT(CE554,FIND(".",CE554)-1))))))</f>
        <v>-</v>
      </c>
      <c r="AN554" s="82" t="str">
        <f t="shared" ref="AN554:AN617" si="411">IF(CF554="","",
IF(CF554="-","-",
IF(ISERROR(LEFT(CF554,FIND(".",CF554)-1)),VALUE(CF554),
(VALUE(LEFT(CF554,FIND(".",CF554)-1))))))</f>
        <v>-</v>
      </c>
      <c r="AO554" s="82" t="str">
        <f t="shared" ref="AO554:AO617" si="412">IF(CG554="","",
IF(CG554="-","-",
IF(ISERROR(LEFT(CG554,FIND(".",CG554)-1)),VALUE(CG554),
(VALUE(LEFT(CG554,FIND(".",CG554)-1))))))</f>
        <v>-</v>
      </c>
      <c r="AP554" s="82" t="str">
        <f t="shared" ref="AP554:AP617" si="413">IF(CH554="","",
IF(CH554="-","-",
IF(ISERROR(LEFT(CH554,FIND(".",CH554)-1)),VALUE(CH554),
(VALUE(LEFT(CH554,FIND(".",CH554)-1))))))</f>
        <v>-</v>
      </c>
      <c r="AQ554" s="82" t="str">
        <f t="shared" ref="AQ554:AQ617" si="414">IF(CI554="","",
IF(CI554="-","-",
IF(ISERROR(LEFT(CI554,FIND(".",CI554)-1)),VALUE(CI554),
(VALUE(LEFT(CI554,FIND(".",CI554)-1))))))</f>
        <v>-</v>
      </c>
      <c r="AR554" s="82" t="str">
        <f t="shared" ref="AR554:AR617" si="415">IF(CJ554="","",
IF(CJ554="-","-",
IF(ISERROR(LEFT(CJ554,FIND(".",CJ554)-1)),VALUE(CJ554),
(VALUE(LEFT(CJ554,FIND(".",CJ554)-1))))))</f>
        <v>-</v>
      </c>
      <c r="AT554" s="82">
        <f t="shared" ref="AT554:AT617" si="416">MAX($AK$40:$AK$140)</f>
        <v>10</v>
      </c>
      <c r="AU554" s="82" t="str">
        <f ca="1">IF(    MAX(OFFSET(AL554,0,0,MATCH("-",AL554:AL$638,0))) = 0,"",
IFERROR(MAX(OFFSET(AL554,0,0,MATCH("-",AL554:AL$638,0))),""))</f>
        <v/>
      </c>
      <c r="AV554" s="82" t="str">
        <f ca="1">IF(    MAX(OFFSET(AM554,0,0,MATCH("-",AM554:AM$638,0))) = 0,"",
IFERROR(MAX(OFFSET(AM554,0,0,MATCH("-",AM554:AM$638,0))),""))</f>
        <v/>
      </c>
      <c r="AW554" s="82" t="str">
        <f ca="1">IF(    MAX(OFFSET(AN554,0,0,MATCH("-",AN554:AN$638,0))) = 0,"",
IFERROR(MAX(OFFSET(AN554,0,0,MATCH("-",AN554:AN$638,0))),""))</f>
        <v/>
      </c>
      <c r="AX554" s="82" t="str">
        <f ca="1">IF(    MAX(OFFSET(AO554,0,0,MATCH("-",AO554:AO$638,0))) = 0,"",
IFERROR(MAX(OFFSET(AO554,0,0,MATCH("-",AO554:AO$638,0))),""))</f>
        <v/>
      </c>
      <c r="AY554" s="82" t="str">
        <f ca="1">IF(    MAX(OFFSET(AP554,0,0,MATCH("-",AP554:AP$638,0))) = 0,"",
IFERROR(MAX(OFFSET(AP554,0,0,MATCH("-",AP554:AP$638,0))),""))</f>
        <v/>
      </c>
      <c r="AZ554" s="82" t="str">
        <f ca="1">IF(    MAX(OFFSET(AQ554,0,0,MATCH("-",AQ554:AQ$638,0))) = 0,"",
IFERROR(MAX(OFFSET(AQ554,0,0,MATCH("-",AQ554:AQ$638,0))),""))</f>
        <v/>
      </c>
      <c r="BA554" s="82" t="str">
        <f ca="1">IF(    MAX(OFFSET(AR554,0,0,MATCH("-",AR554:AR$638,0))) = 0,"",
IFERROR(MAX(OFFSET(AR554,0,0,MATCH("-",AR554:AR$638,0))),""))</f>
        <v/>
      </c>
      <c r="BB554" s="112">
        <f t="shared" ref="BB554:BB617" ca="1" si="417">IF(AT554&lt;&gt;"",$BC$14/AT554*(AK554-1)-($BC$14)/2 + ($BC$14/AT554/2),0) +
IF(AU554&lt;&gt;"",$BC$14/AT554/AU554*(AL554-1)-($BC$14/AT554)/2 + ($BC$14/AT554/AU554/2),0) +
IF(AV554&lt;&gt;"",$BC$14/AT554/AU554/AV554*(AM554-1)-($BC$14/AT554/AU554)/2 + ($BC$14/AT554/AU554/AV554/2),0) +
IF(AW554&lt;&gt;"",$BC$14/AT554/AU554/AV554/AW554*(AN554-1)-($BC$14/AT554/AU554/AV554)/2 + ($BC$14/AT554/AU554/AV554/AW554/2),0) +
IF(AX554&lt;&gt;"",$BC$14/AT554/AU554/AV554/AW554/AX554*(AO554-1)-($BC$14/AT554/AU554/AV554/AW554)/2 + ($BC$14/AT554/AU554/AV554/AW554/AX554/2),0) +
IF(AY554&lt;&gt;"",$BC$14/AT554/AU554/AV554/AW554/AX554/AY554*(AP554-1)-($BC$14/AT554/AU554/AV554/AW554/AX554)/2 + ($BC$14/AT554/AU554/AV554/AW554/AX554/AY554/2),0)</f>
        <v>-198</v>
      </c>
      <c r="BC554" s="111" t="str">
        <f t="shared" ref="BC554:BC617" ca="1" si="418">INDIRECT("BC"&amp;19+AJ554)</f>
        <v>Radius</v>
      </c>
      <c r="BD554" s="112">
        <f t="shared" ref="BD554:BD617" ca="1" si="419">IF(AT554&lt;&gt;"", $BD$20 + (($BF$20/AT554) * (AK554 - 1)) - IF($BH$20=1,(($BF$20 / 2) - ($BF$20/AT554) / 2),0),0)
+IF(AU554&lt;&gt;"", $BD$21 + (($BF$21/AU554) * (AL554 - 1)) - IF($BH$21=1,(($BF$21 / 2) - ($BF$21/AU554) / 2),0),0)
+IF(AV554&lt;&gt;"", $BD$22 + (($BF$22/AV554) * (AM554 - 1)) - IF($BH$22=1,(($BF$22 / 2) - ($BF$22/AV554) / 2),0),0)
+IF(AW554&lt;&gt;"", $BD$23 + (($BF$23/AW554) * (AN554 - 1)) - IF($BH$23=1,(($BF$23 / 2) - ($BF$23/AW554) / 2),0),0)
+IF(AX554&lt;&gt;"", $BD$24 + (($BF$24/AX554) * (AO554 - 1)) - IF($BH$24=1,(($BF$24 / 2) - ($BF$24/AX554) / 2),0),0)
+IF(AY554&lt;&gt;"", $BD$25 + (($BF$25/AY554) * (AP554 - 1)) - IF($BH$25=1,(($BF$25 / 2) - ($BF$25/AY554) / 2),0),0)
+IF(AZ554&lt;&gt;"", $BD$26 + (($BF$26/AZ554) * (AQ554 - 1)) - IF($BH$26=1,(($BF$26 / 2) - ($BF$26/AZ554) / 2),0),0)
+IF(BA554&lt;&gt;"", $BD$27 + (($BF$27/BA554) * (AR554 - 1)) - IF($BH$27=1,(($BF$27 / 2) - ($BF$27/BA554) / 2),0),0)</f>
        <v>0</v>
      </c>
      <c r="BE554" s="111">
        <f t="shared" ref="BE554:BE617" ca="1" si="420">IF(AT554&lt;&gt;"", $BE$20 + (($BG$20/AT554) * (AK554 - 1)) - IF($BI$20=1,(($BG$20 / 2) - ($BG$20/AT554) / 2),0),0)
+IF(AU554&lt;&gt;"", $BE$21 + (($BG$21/AU554) * (AL554 - 1)) - IF($BI$21=1,(($BG$21 / 2) - ($BG$21/AU554) / 2),0),0)
+IF(AV554&lt;&gt;"", $BE$22 + (($BG$22/AV554) * (AM554 - 1)) - IF($BI$22=1,(($BG$22 / 2) - ($BG$22/AV554) / 2),0),0)
+IF(AW554&lt;&gt;"", $BE$23 + (($BG$23/AW554) * (AN554 - 1)) - IF($BI$23=1,(($BG$23 / 2) - ($BG$23/AW554) / 2),0),0)
+IF(AX554&lt;&gt;"", $BE$24 + (($BG$24/AX554) * (AO554 - 1)) - IF($BI$24=1,(($BG$24 / 2) - ($BG$24/AX554) / 2),0),0)
+IF(AY554&lt;&gt;"", $BE$25 + (($BG$25/AY554) * (AP554 - 1)) - IF($BI$25=1,(($BG$25 / 2) - ($BG$25/AY554) / 2),0),0)
+IF(AZ554&lt;&gt;"", $BE$26 + (($BG$26/AZ554) * (AQ554 - 1)) - IF($BI$26=1,(($BG$26 / 2) - ($BG$26/AZ554) / 2),0),0)
+IF(BA554&lt;&gt;"", $BE$27 + (($BG$27/BA554) * (AR554 - 1)) - IF($BI$27=1,(($BG$27 / 2) - ($BG$27/BA554) / 2),0),0)</f>
        <v>200</v>
      </c>
      <c r="BF554" s="113" t="e">
        <f t="shared" ref="BF554:BF617" ca="1" si="421">ROUND(BC554*COS(RADIANS(BB554+$BC$13)),2)+$BD$12</f>
        <v>#VALUE!</v>
      </c>
      <c r="BG554" s="113" t="e">
        <f t="shared" ref="BG554:BG617" ca="1" si="422">ROUND(BC554*SIN(RADIANS(BB554+$BC$13)),2)+$BE$12</f>
        <v>#VALUE!</v>
      </c>
      <c r="BH554" s="112">
        <f t="shared" ref="BH554:BH617" ca="1" si="423">BD554+$BD$12</f>
        <v>2000</v>
      </c>
      <c r="BI554" s="112">
        <f t="shared" ref="BI554:BI617" ca="1" si="424">BE554+$BE$12</f>
        <v>200</v>
      </c>
      <c r="BJ554" s="157"/>
      <c r="BK554" s="157"/>
      <c r="BL554" s="158" t="str">
        <f>scriv!AI516</f>
        <v/>
      </c>
      <c r="BM554" s="157"/>
      <c r="BN554" s="157" t="str">
        <f t="shared" ref="BN554:BN617" si="425">IF(D554="",$BN$36,"link")</f>
        <v>node</v>
      </c>
      <c r="BO554" s="157"/>
      <c r="BP554" s="159">
        <f t="shared" ref="BP554:BP617" ca="1" si="426">IF(AJ554&gt;0,INDIRECT("BP"&amp;19+AJ554),0)</f>
        <v>0</v>
      </c>
      <c r="BQ554" s="159">
        <f t="shared" ref="BQ554:BQ617" ca="1" si="427">IF(AJ554&gt;0,INDIRECT("BQ"&amp;19+AJ554),0)</f>
        <v>0</v>
      </c>
      <c r="BR554" s="159">
        <f t="shared" ref="BR554:BR617" si="428">$BR$36</f>
        <v>1</v>
      </c>
      <c r="BS554" s="159" t="str">
        <f t="shared" ref="BS554:BS617" si="429">$BS$36</f>
        <v>symbol</v>
      </c>
      <c r="BT554" s="157" t="str">
        <f ca="1">IF(scriv!V516&lt;&gt;"",scriv!V516,
IF(E554="",IFERROR(VLOOKUP(BL554,$AH$40:$BT$638,39,FALSE),$BT$36),
$BT$37))</f>
        <v>NodeSquare</v>
      </c>
      <c r="BU554" s="166">
        <f t="shared" ref="BU554:BU617" ca="1" si="430">IF(BN554&lt;&gt;"link",
IF($BE$10=0, ROUND(BF554,2),ROUND(BH554,2)),
IFERROR(VLOOKUP(BY554,$AH$40:$BQ$638,35,FALSE),1) )</f>
        <v>2000</v>
      </c>
      <c r="BV554" s="166">
        <f t="shared" ref="BV554:BV617" ca="1" si="431">IF(BN554&lt;&gt;"link",
IF($BE$10=0, ROUND(BG554,2),ROUND(BI554,2)),
IFERROR(VLOOKUP(BY554,$AH$40:$BQ$638,36,FALSE),1) )</f>
        <v>200</v>
      </c>
      <c r="BW554" s="166">
        <f t="shared" ref="BW554:BW617" ca="1" si="432">IFERROR(VLOOKUP(BZ554,$AH$40:$BQ$638,35,FALSE),0)</f>
        <v>0</v>
      </c>
      <c r="BX554" s="166">
        <f t="shared" ref="BX554:BX617" ca="1" si="433">IFERROR(VLOOKUP(BZ554,$AH$40:$BQ$638,36,FALSE),0)</f>
        <v>0</v>
      </c>
      <c r="BY554" s="180" t="str">
        <f t="shared" ref="BY554:BY617" si="434">D554</f>
        <v/>
      </c>
      <c r="BZ554" s="180" t="str">
        <f t="shared" ref="BZ554:BZ617" si="435">E554</f>
        <v/>
      </c>
      <c r="CA554" s="81" t="str">
        <f>IF(scriv!E516&lt;&gt;"",scriv!E516,"")</f>
        <v/>
      </c>
      <c r="CB554" s="82">
        <f t="shared" si="400"/>
        <v>0</v>
      </c>
      <c r="CC554" s="82">
        <f t="shared" ref="CC554:CC617" si="436">AF554</f>
        <v>0</v>
      </c>
      <c r="CD554" s="82" t="str">
        <f t="shared" ref="CD554:CD617" si="437">IF(CC554="","",
IF(ISERROR(RIGHT(CC554,LEN(CC554)-FIND(".",CC554))),"-",
RIGHT(CC554,LEN(CC554)-FIND(".",CC554))))</f>
        <v>-</v>
      </c>
      <c r="CE554" s="82" t="str">
        <f t="shared" ref="CE554:CE617" si="438">IF(CD554="","",
IF(ISERROR(RIGHT(CD554,LEN(CD554)-FIND(".",CD554))),"-",
RIGHT(CD554,LEN(CD554)-FIND(".",CD554))))</f>
        <v>-</v>
      </c>
      <c r="CF554" s="82" t="str">
        <f t="shared" ref="CF554:CF617" si="439">IF(CE554="","",
IF(ISERROR(RIGHT(CE554,LEN(CE554)-FIND(".",CE554))),"-",
RIGHT(CE554,LEN(CE554)-FIND(".",CE554))))</f>
        <v>-</v>
      </c>
      <c r="CG554" s="82" t="str">
        <f t="shared" ref="CG554:CG617" si="440">IF(CF554="","",
IF(ISERROR(RIGHT(CF554,LEN(CF554)-FIND(".",CF554))),"-",
RIGHT(CF554,LEN(CF554)-FIND(".",CF554))))</f>
        <v>-</v>
      </c>
      <c r="CH554" s="82" t="str">
        <f t="shared" ref="CH554:CH617" si="441">IF(CG554="","",
IF(ISERROR(RIGHT(CG554,LEN(CG554)-FIND(".",CG554))),"-",
RIGHT(CG554,LEN(CG554)-FIND(".",CG554))))</f>
        <v>-</v>
      </c>
      <c r="CI554" s="82" t="str">
        <f t="shared" ref="CI554:CI617" si="442">IF(CH554="","",
IF(ISERROR(RIGHT(CH554,LEN(CH554)-FIND(".",CH554))),"-",
RIGHT(CH554,LEN(CH554)-FIND(".",CH554))))</f>
        <v>-</v>
      </c>
      <c r="CJ554" s="82" t="str">
        <f t="shared" ref="CJ554:CJ617" si="443">IF(CI554="","",
IF(ISERROR(RIGHT(CI554,LEN(CI554)-FIND(".",CI554))),"-",
RIGHT(CI554,LEN(CI554)-FIND(".",CI554))))</f>
        <v>-</v>
      </c>
      <c r="CK554" s="82" t="str">
        <f t="shared" ref="CK554:CK617" si="444">IF(CJ554="","",
IF(ISERROR(RIGHT(CJ554,LEN(CJ554)-FIND(".",CJ554))),"-",
RIGHT(CJ554,LEN(CJ554)-FIND(".",CJ554))))</f>
        <v>-</v>
      </c>
    </row>
    <row r="555" spans="1:89" s="82" customFormat="1" ht="18" customHeight="1">
      <c r="A555" s="81" t="str">
        <f>scriv!AH517</f>
        <v/>
      </c>
      <c r="B555" s="81" t="str">
        <f>IF(scriv!D517&lt;&gt;"",scriv!D517,"")</f>
        <v/>
      </c>
      <c r="C555" s="81" t="str">
        <f>IF( scriv!AL517&lt;&gt;"", IF(D555&lt;&gt;"","connection ","")&amp;scriv!AL517,IF(D555&lt;&gt;"","connection",""))</f>
        <v/>
      </c>
      <c r="D555" s="82" t="str">
        <f>scriv!AJ517</f>
        <v/>
      </c>
      <c r="E555" s="82" t="str">
        <f>scriv!AK517</f>
        <v/>
      </c>
      <c r="F555" s="156">
        <f>ROW()</f>
        <v>555</v>
      </c>
      <c r="I555" s="81" t="str">
        <f>IF(scriv!AA517&lt;&gt;"",scriv!AA517,J555)</f>
        <v/>
      </c>
      <c r="J555" s="81" t="str">
        <f>IF(scriv!AB517&lt;&gt;"",scriv!AB517,"")</f>
        <v/>
      </c>
      <c r="K555" s="82" t="str">
        <f t="shared" si="401"/>
        <v>none</v>
      </c>
      <c r="L555" s="82" t="str">
        <f t="shared" si="402"/>
        <v>+++&amp;speakTT=</v>
      </c>
      <c r="M555" s="82" t="str">
        <f t="shared" si="399"/>
        <v>OpenClose</v>
      </c>
      <c r="N555" s="82" t="str">
        <f t="shared" si="403"/>
        <v/>
      </c>
      <c r="O555" s="119" t="str">
        <f t="shared" si="404"/>
        <v/>
      </c>
      <c r="P555" s="81" t="str">
        <f>IF(scriv!I517&lt;&gt;"",scriv!I517,"")</f>
        <v/>
      </c>
      <c r="Q555" s="81" t="str">
        <f>IF(scriv!J517&lt;&gt;"",scriv!J517,"")</f>
        <v/>
      </c>
      <c r="R555" s="81">
        <f>IF(scriv!K517&lt;&gt;"",scriv!K517,
IF(I555&lt;&gt;"",1,$R$36))</f>
        <v>0</v>
      </c>
      <c r="S555" s="81" t="str">
        <f>IF(scriv!L517&lt;&gt;"",scriv!L517,
IF(scriv!AB517&lt;&gt;"",$S$36,"none"))</f>
        <v>none</v>
      </c>
      <c r="T555" s="81" t="str">
        <f>IF(scriv!Q517&lt;&gt;"",scriv!Q517,"")</f>
        <v/>
      </c>
      <c r="U555" s="81" t="str">
        <f>IF(scriv!R517&lt;&gt;"",scriv!R517,"")</f>
        <v/>
      </c>
      <c r="V555" s="81" t="str">
        <f>IF(scriv!S517&lt;&gt;"",scriv!S517,"")</f>
        <v/>
      </c>
      <c r="W555" s="81" t="str">
        <f>IF(scriv!T517&lt;&gt;"",scriv!T517,"")</f>
        <v/>
      </c>
      <c r="X555" s="81" t="str">
        <f>IF($E555="",
( IF(scriv!AD517&lt;&gt;"", LEFT( scriv!AD517, FIND(",",scriv!AD517)-1) &amp; "=" &amp; $AH555 &amp; RIGHT( scriv!AD517, LEN(scriv!AD517) + 1 - FIND(",",scriv!AD517)),
  IF($X$36&lt;&gt;"",LEFT( X$36, FIND(",",X$36)-1) &amp; "=" &amp; $AH555 &amp; RIGHT( X$36, LEN(X$36) + 1 - FIND(",",X$36)),""))),
IF(scriv!M517&lt;&gt;"", LEFT( scriv!M517, FIND(",",scriv!M517)-1) &amp; "=" &amp; $AH555 &amp; RIGHT( scriv!M517, LEN(scriv!M517) + 1 - FIND(",",scriv!M517)),
LEFT( X$37, FIND(",",X$37)-1) &amp; "=" &amp; $AH555 &amp; RIGHT( X$37, LEN(X$37) + 1 - FIND(",",X$37))))</f>
        <v>fadeOn=,0.6</v>
      </c>
      <c r="Y555" s="81" t="str">
        <f>IF($E555="",
( IF(scriv!AE517&lt;&gt;"", LEFT( scriv!AE517, FIND(",",scriv!AE517)-1) &amp; "=" &amp; $AH555 &amp; RIGHT( scriv!AE517, LEN(scriv!AE517) + 1 - FIND(",",scriv!AE517)),
  IF($Y$36&lt;&gt;"",LEFT( Y$36, FIND(",",Y$36)-1) &amp; "=" &amp; $AH555 &amp; RIGHT( Y$36, LEN(Y$36) + 1 - FIND(",",Y$36)),""))),
IF(scriv!N517&lt;&gt;"", LEFT( scriv!N517, FIND(",",scriv!N517)-1) &amp; "=" &amp; $AH555 &amp; RIGHT( scriv!N517, LEN(scriv!N517) + 1 - FIND(",",scriv!N517)),
LEFT( Y$37, FIND(",",Y$37)-1) &amp; "=" &amp; $AH555 &amp; RIGHT( Y$37, LEN(Y$37) + 1 - FIND(",",Y$37))))</f>
        <v>fadeOff=,0.6</v>
      </c>
      <c r="Z555" s="81" t="str">
        <f>IF($E555="",
( IF(scriv!AF517&lt;&gt;"", LEFT( scriv!AF517, FIND(",",scriv!AF517)-1) &amp; "=" &amp; $AH555 &amp; RIGHT( scriv!AF517, LEN(scriv!AF517) + 1 - FIND(",",scriv!AF517)),
  IF($Z$36&lt;&gt;"",LEFT( Z$36, FIND(",",Z$36)-1) &amp; "=" &amp; $AH555 &amp; RIGHT( Z$36, LEN(Z$36) + 1 - FIND(",",Z$36)),""))),
IF(scriv!O517&lt;&gt;"", LEFT( scriv!O517, FIND(",",scriv!O517)-1) &amp; "=" &amp; $AH555 &amp; RIGHT( scriv!O517, LEN(scriv!O517) + 1 - FIND(",",scriv!O517)),
LEFT( Z$37, FIND(",",Z$37)-1) &amp; "=" &amp; $AH555 &amp; RIGHT( Z$37, LEN(Z$37) + 1 - FIND(",",Z$37))))</f>
        <v>drawOpen=,1.2</v>
      </c>
      <c r="AA555" s="81" t="str">
        <f>IF($E555="",
( IF(scriv!AG517&lt;&gt;"", LEFT( scriv!AG517, FIND(",",scriv!AG517)-1) &amp; "=" &amp; $AH555 &amp; RIGHT( scriv!AG517, LEN(scriv!AG517) + 1 - FIND(",",scriv!AG517)),
  IF($AA$36&lt;&gt;"",LEFT( AA$36, FIND(",",AA$36)-1) &amp; "=" &amp; $AH555 &amp; RIGHT( AA$36, LEN(AA$36) + 1 - FIND(",",AA$36)),""))),
IF(scriv!P517&lt;&gt;"", LEFT( scriv!P517, FIND(",",scriv!P517)-1) &amp; "=" &amp; $AH555 &amp; RIGHT( scriv!P517, LEN(scriv!P517) + 1 - FIND(",",scriv!P517)),
LEFT( AA$37, FIND(",",AA$37)-1) &amp; "=" &amp; $AH555 &amp; RIGHT( AA$37, LEN(AA$37) + 1 - FIND(",",AA$37))))</f>
        <v>drawClose=,1.2</v>
      </c>
      <c r="AB555" s="167" t="str">
        <f t="shared" si="398"/>
        <v>noTitle</v>
      </c>
      <c r="AC555" s="167"/>
      <c r="AD555" s="45"/>
      <c r="AE555" s="168"/>
      <c r="AF555" s="169">
        <f>IF(D555="",scriv!B517,"")</f>
        <v>0</v>
      </c>
      <c r="AG555" s="170" t="str">
        <f t="shared" si="405"/>
        <v/>
      </c>
      <c r="AH555" s="169" t="str">
        <f t="shared" si="406"/>
        <v/>
      </c>
      <c r="AI555" s="169" t="str">
        <f t="shared" si="407"/>
        <v/>
      </c>
      <c r="AJ555" s="86">
        <f>ROUNDDOWN( (LEN(scriv!B517)+1) / 2, 0 )</f>
        <v>0</v>
      </c>
      <c r="AK555" s="82">
        <f t="shared" si="408"/>
        <v>0</v>
      </c>
      <c r="AL555" s="82" t="str">
        <f t="shared" si="409"/>
        <v>-</v>
      </c>
      <c r="AM555" s="82" t="str">
        <f t="shared" si="410"/>
        <v>-</v>
      </c>
      <c r="AN555" s="82" t="str">
        <f t="shared" si="411"/>
        <v>-</v>
      </c>
      <c r="AO555" s="82" t="str">
        <f t="shared" si="412"/>
        <v>-</v>
      </c>
      <c r="AP555" s="82" t="str">
        <f t="shared" si="413"/>
        <v>-</v>
      </c>
      <c r="AQ555" s="82" t="str">
        <f t="shared" si="414"/>
        <v>-</v>
      </c>
      <c r="AR555" s="82" t="str">
        <f t="shared" si="415"/>
        <v>-</v>
      </c>
      <c r="AT555" s="82">
        <f t="shared" si="416"/>
        <v>10</v>
      </c>
      <c r="AU555" s="82" t="str">
        <f ca="1">IF(    MAX(OFFSET(AL555,0,0,MATCH("-",AL555:AL$638,0))) = 0,"",
IFERROR(MAX(OFFSET(AL555,0,0,MATCH("-",AL555:AL$638,0))),""))</f>
        <v/>
      </c>
      <c r="AV555" s="82" t="str">
        <f ca="1">IF(    MAX(OFFSET(AM555,0,0,MATCH("-",AM555:AM$638,0))) = 0,"",
IFERROR(MAX(OFFSET(AM555,0,0,MATCH("-",AM555:AM$638,0))),""))</f>
        <v/>
      </c>
      <c r="AW555" s="82" t="str">
        <f ca="1">IF(    MAX(OFFSET(AN555,0,0,MATCH("-",AN555:AN$638,0))) = 0,"",
IFERROR(MAX(OFFSET(AN555,0,0,MATCH("-",AN555:AN$638,0))),""))</f>
        <v/>
      </c>
      <c r="AX555" s="82" t="str">
        <f ca="1">IF(    MAX(OFFSET(AO555,0,0,MATCH("-",AO555:AO$638,0))) = 0,"",
IFERROR(MAX(OFFSET(AO555,0,0,MATCH("-",AO555:AO$638,0))),""))</f>
        <v/>
      </c>
      <c r="AY555" s="82" t="str">
        <f ca="1">IF(    MAX(OFFSET(AP555,0,0,MATCH("-",AP555:AP$638,0))) = 0,"",
IFERROR(MAX(OFFSET(AP555,0,0,MATCH("-",AP555:AP$638,0))),""))</f>
        <v/>
      </c>
      <c r="AZ555" s="82" t="str">
        <f ca="1">IF(    MAX(OFFSET(AQ555,0,0,MATCH("-",AQ555:AQ$638,0))) = 0,"",
IFERROR(MAX(OFFSET(AQ555,0,0,MATCH("-",AQ555:AQ$638,0))),""))</f>
        <v/>
      </c>
      <c r="BA555" s="82" t="str">
        <f ca="1">IF(    MAX(OFFSET(AR555,0,0,MATCH("-",AR555:AR$638,0))) = 0,"",
IFERROR(MAX(OFFSET(AR555,0,0,MATCH("-",AR555:AR$638,0))),""))</f>
        <v/>
      </c>
      <c r="BB555" s="112">
        <f t="shared" ca="1" si="417"/>
        <v>-198</v>
      </c>
      <c r="BC555" s="111" t="str">
        <f t="shared" ca="1" si="418"/>
        <v>Radius</v>
      </c>
      <c r="BD555" s="112">
        <f t="shared" ca="1" si="419"/>
        <v>0</v>
      </c>
      <c r="BE555" s="111">
        <f t="shared" ca="1" si="420"/>
        <v>200</v>
      </c>
      <c r="BF555" s="113" t="e">
        <f t="shared" ca="1" si="421"/>
        <v>#VALUE!</v>
      </c>
      <c r="BG555" s="113" t="e">
        <f t="shared" ca="1" si="422"/>
        <v>#VALUE!</v>
      </c>
      <c r="BH555" s="112">
        <f t="shared" ca="1" si="423"/>
        <v>2000</v>
      </c>
      <c r="BI555" s="112">
        <f t="shared" ca="1" si="424"/>
        <v>200</v>
      </c>
      <c r="BJ555" s="157"/>
      <c r="BK555" s="157"/>
      <c r="BL555" s="158" t="str">
        <f>scriv!AI517</f>
        <v/>
      </c>
      <c r="BM555" s="157"/>
      <c r="BN555" s="157" t="str">
        <f t="shared" si="425"/>
        <v>node</v>
      </c>
      <c r="BO555" s="157"/>
      <c r="BP555" s="159">
        <f t="shared" ca="1" si="426"/>
        <v>0</v>
      </c>
      <c r="BQ555" s="159">
        <f t="shared" ca="1" si="427"/>
        <v>0</v>
      </c>
      <c r="BR555" s="159">
        <f t="shared" si="428"/>
        <v>1</v>
      </c>
      <c r="BS555" s="159" t="str">
        <f t="shared" si="429"/>
        <v>symbol</v>
      </c>
      <c r="BT555" s="157" t="str">
        <f ca="1">IF(scriv!V517&lt;&gt;"",scriv!V517,
IF(E555="",IFERROR(VLOOKUP(BL555,$AH$40:$BT$638,39,FALSE),$BT$36),
$BT$37))</f>
        <v>NodeSquare</v>
      </c>
      <c r="BU555" s="166">
        <f t="shared" ca="1" si="430"/>
        <v>2000</v>
      </c>
      <c r="BV555" s="166">
        <f t="shared" ca="1" si="431"/>
        <v>200</v>
      </c>
      <c r="BW555" s="166">
        <f t="shared" ca="1" si="432"/>
        <v>0</v>
      </c>
      <c r="BX555" s="166">
        <f t="shared" ca="1" si="433"/>
        <v>0</v>
      </c>
      <c r="BY555" s="180" t="str">
        <f t="shared" si="434"/>
        <v/>
      </c>
      <c r="BZ555" s="180" t="str">
        <f t="shared" si="435"/>
        <v/>
      </c>
      <c r="CA555" s="81" t="str">
        <f>IF(scriv!E517&lt;&gt;"",scriv!E517,"")</f>
        <v/>
      </c>
      <c r="CB555" s="82">
        <f t="shared" si="400"/>
        <v>0</v>
      </c>
      <c r="CC555" s="82">
        <f t="shared" si="436"/>
        <v>0</v>
      </c>
      <c r="CD555" s="82" t="str">
        <f t="shared" si="437"/>
        <v>-</v>
      </c>
      <c r="CE555" s="82" t="str">
        <f t="shared" si="438"/>
        <v>-</v>
      </c>
      <c r="CF555" s="82" t="str">
        <f t="shared" si="439"/>
        <v>-</v>
      </c>
      <c r="CG555" s="82" t="str">
        <f t="shared" si="440"/>
        <v>-</v>
      </c>
      <c r="CH555" s="82" t="str">
        <f t="shared" si="441"/>
        <v>-</v>
      </c>
      <c r="CI555" s="82" t="str">
        <f t="shared" si="442"/>
        <v>-</v>
      </c>
      <c r="CJ555" s="82" t="str">
        <f t="shared" si="443"/>
        <v>-</v>
      </c>
      <c r="CK555" s="82" t="str">
        <f t="shared" si="444"/>
        <v>-</v>
      </c>
    </row>
    <row r="556" spans="1:89" s="82" customFormat="1" ht="18" customHeight="1">
      <c r="A556" s="81" t="str">
        <f>scriv!AH518</f>
        <v/>
      </c>
      <c r="B556" s="81" t="str">
        <f>IF(scriv!D518&lt;&gt;"",scriv!D518,"")</f>
        <v/>
      </c>
      <c r="C556" s="81" t="str">
        <f>IF( scriv!AL518&lt;&gt;"", IF(D556&lt;&gt;"","connection ","")&amp;scriv!AL518,IF(D556&lt;&gt;"","connection",""))</f>
        <v/>
      </c>
      <c r="D556" s="82" t="str">
        <f>scriv!AJ518</f>
        <v/>
      </c>
      <c r="E556" s="82" t="str">
        <f>scriv!AK518</f>
        <v/>
      </c>
      <c r="F556" s="156">
        <f>ROW()</f>
        <v>556</v>
      </c>
      <c r="I556" s="81" t="str">
        <f>IF(scriv!AA518&lt;&gt;"",scriv!AA518,J556)</f>
        <v/>
      </c>
      <c r="J556" s="81" t="str">
        <f>IF(scriv!AB518&lt;&gt;"",scriv!AB518,"")</f>
        <v/>
      </c>
      <c r="K556" s="82" t="str">
        <f t="shared" si="401"/>
        <v>none</v>
      </c>
      <c r="L556" s="82" t="str">
        <f t="shared" si="402"/>
        <v>+++&amp;speakTT=</v>
      </c>
      <c r="M556" s="82" t="str">
        <f t="shared" si="399"/>
        <v>OpenClose</v>
      </c>
      <c r="N556" s="82" t="str">
        <f t="shared" si="403"/>
        <v/>
      </c>
      <c r="O556" s="119" t="str">
        <f t="shared" si="404"/>
        <v/>
      </c>
      <c r="P556" s="81" t="str">
        <f>IF(scriv!I518&lt;&gt;"",scriv!I518,"")</f>
        <v/>
      </c>
      <c r="Q556" s="81" t="str">
        <f>IF(scriv!J518&lt;&gt;"",scriv!J518,"")</f>
        <v/>
      </c>
      <c r="R556" s="81">
        <f>IF(scriv!K518&lt;&gt;"",scriv!K518,
IF(I556&lt;&gt;"",1,$R$36))</f>
        <v>0</v>
      </c>
      <c r="S556" s="81" t="str">
        <f>IF(scriv!L518&lt;&gt;"",scriv!L518,
IF(scriv!AB518&lt;&gt;"",$S$36,"none"))</f>
        <v>none</v>
      </c>
      <c r="T556" s="81" t="str">
        <f>IF(scriv!Q518&lt;&gt;"",scriv!Q518,"")</f>
        <v/>
      </c>
      <c r="U556" s="81" t="str">
        <f>IF(scriv!R518&lt;&gt;"",scriv!R518,"")</f>
        <v/>
      </c>
      <c r="V556" s="81" t="str">
        <f>IF(scriv!S518&lt;&gt;"",scriv!S518,"")</f>
        <v/>
      </c>
      <c r="W556" s="81" t="str">
        <f>IF(scriv!T518&lt;&gt;"",scriv!T518,"")</f>
        <v/>
      </c>
      <c r="X556" s="81" t="str">
        <f>IF($E556="",
( IF(scriv!AD518&lt;&gt;"", LEFT( scriv!AD518, FIND(",",scriv!AD518)-1) &amp; "=" &amp; $AH556 &amp; RIGHT( scriv!AD518, LEN(scriv!AD518) + 1 - FIND(",",scriv!AD518)),
  IF($X$36&lt;&gt;"",LEFT( X$36, FIND(",",X$36)-1) &amp; "=" &amp; $AH556 &amp; RIGHT( X$36, LEN(X$36) + 1 - FIND(",",X$36)),""))),
IF(scriv!M518&lt;&gt;"", LEFT( scriv!M518, FIND(",",scriv!M518)-1) &amp; "=" &amp; $AH556 &amp; RIGHT( scriv!M518, LEN(scriv!M518) + 1 - FIND(",",scriv!M518)),
LEFT( X$37, FIND(",",X$37)-1) &amp; "=" &amp; $AH556 &amp; RIGHT( X$37, LEN(X$37) + 1 - FIND(",",X$37))))</f>
        <v>fadeOn=,0.6</v>
      </c>
      <c r="Y556" s="81" t="str">
        <f>IF($E556="",
( IF(scriv!AE518&lt;&gt;"", LEFT( scriv!AE518, FIND(",",scriv!AE518)-1) &amp; "=" &amp; $AH556 &amp; RIGHT( scriv!AE518, LEN(scriv!AE518) + 1 - FIND(",",scriv!AE518)),
  IF($Y$36&lt;&gt;"",LEFT( Y$36, FIND(",",Y$36)-1) &amp; "=" &amp; $AH556 &amp; RIGHT( Y$36, LEN(Y$36) + 1 - FIND(",",Y$36)),""))),
IF(scriv!N518&lt;&gt;"", LEFT( scriv!N518, FIND(",",scriv!N518)-1) &amp; "=" &amp; $AH556 &amp; RIGHT( scriv!N518, LEN(scriv!N518) + 1 - FIND(",",scriv!N518)),
LEFT( Y$37, FIND(",",Y$37)-1) &amp; "=" &amp; $AH556 &amp; RIGHT( Y$37, LEN(Y$37) + 1 - FIND(",",Y$37))))</f>
        <v>fadeOff=,0.6</v>
      </c>
      <c r="Z556" s="81" t="str">
        <f>IF($E556="",
( IF(scriv!AF518&lt;&gt;"", LEFT( scriv!AF518, FIND(",",scriv!AF518)-1) &amp; "=" &amp; $AH556 &amp; RIGHT( scriv!AF518, LEN(scriv!AF518) + 1 - FIND(",",scriv!AF518)),
  IF($Z$36&lt;&gt;"",LEFT( Z$36, FIND(",",Z$36)-1) &amp; "=" &amp; $AH556 &amp; RIGHT( Z$36, LEN(Z$36) + 1 - FIND(",",Z$36)),""))),
IF(scriv!O518&lt;&gt;"", LEFT( scriv!O518, FIND(",",scriv!O518)-1) &amp; "=" &amp; $AH556 &amp; RIGHT( scriv!O518, LEN(scriv!O518) + 1 - FIND(",",scriv!O518)),
LEFT( Z$37, FIND(",",Z$37)-1) &amp; "=" &amp; $AH556 &amp; RIGHT( Z$37, LEN(Z$37) + 1 - FIND(",",Z$37))))</f>
        <v>drawOpen=,1.2</v>
      </c>
      <c r="AA556" s="81" t="str">
        <f>IF($E556="",
( IF(scriv!AG518&lt;&gt;"", LEFT( scriv!AG518, FIND(",",scriv!AG518)-1) &amp; "=" &amp; $AH556 &amp; RIGHT( scriv!AG518, LEN(scriv!AG518) + 1 - FIND(",",scriv!AG518)),
  IF($AA$36&lt;&gt;"",LEFT( AA$36, FIND(",",AA$36)-1) &amp; "=" &amp; $AH556 &amp; RIGHT( AA$36, LEN(AA$36) + 1 - FIND(",",AA$36)),""))),
IF(scriv!P518&lt;&gt;"", LEFT( scriv!P518, FIND(",",scriv!P518)-1) &amp; "=" &amp; $AH556 &amp; RIGHT( scriv!P518, LEN(scriv!P518) + 1 - FIND(",",scriv!P518)),
LEFT( AA$37, FIND(",",AA$37)-1) &amp; "=" &amp; $AH556 &amp; RIGHT( AA$37, LEN(AA$37) + 1 - FIND(",",AA$37))))</f>
        <v>drawClose=,1.2</v>
      </c>
      <c r="AB556" s="167" t="str">
        <f t="shared" si="398"/>
        <v>noTitle</v>
      </c>
      <c r="AC556" s="167"/>
      <c r="AD556" s="45"/>
      <c r="AE556" s="168"/>
      <c r="AF556" s="169">
        <f>IF(D556="",scriv!B518,"")</f>
        <v>0</v>
      </c>
      <c r="AG556" s="170" t="str">
        <f t="shared" si="405"/>
        <v/>
      </c>
      <c r="AH556" s="169" t="str">
        <f t="shared" si="406"/>
        <v/>
      </c>
      <c r="AI556" s="169" t="str">
        <f t="shared" si="407"/>
        <v/>
      </c>
      <c r="AJ556" s="86">
        <f>ROUNDDOWN( (LEN(scriv!B518)+1) / 2, 0 )</f>
        <v>0</v>
      </c>
      <c r="AK556" s="82">
        <f t="shared" si="408"/>
        <v>0</v>
      </c>
      <c r="AL556" s="82" t="str">
        <f t="shared" si="409"/>
        <v>-</v>
      </c>
      <c r="AM556" s="82" t="str">
        <f t="shared" si="410"/>
        <v>-</v>
      </c>
      <c r="AN556" s="82" t="str">
        <f t="shared" si="411"/>
        <v>-</v>
      </c>
      <c r="AO556" s="82" t="str">
        <f t="shared" si="412"/>
        <v>-</v>
      </c>
      <c r="AP556" s="82" t="str">
        <f t="shared" si="413"/>
        <v>-</v>
      </c>
      <c r="AQ556" s="82" t="str">
        <f t="shared" si="414"/>
        <v>-</v>
      </c>
      <c r="AR556" s="82" t="str">
        <f t="shared" si="415"/>
        <v>-</v>
      </c>
      <c r="AT556" s="82">
        <f t="shared" si="416"/>
        <v>10</v>
      </c>
      <c r="AU556" s="82" t="str">
        <f ca="1">IF(    MAX(OFFSET(AL556,0,0,MATCH("-",AL556:AL$638,0))) = 0,"",
IFERROR(MAX(OFFSET(AL556,0,0,MATCH("-",AL556:AL$638,0))),""))</f>
        <v/>
      </c>
      <c r="AV556" s="82" t="str">
        <f ca="1">IF(    MAX(OFFSET(AM556,0,0,MATCH("-",AM556:AM$638,0))) = 0,"",
IFERROR(MAX(OFFSET(AM556,0,0,MATCH("-",AM556:AM$638,0))),""))</f>
        <v/>
      </c>
      <c r="AW556" s="82" t="str">
        <f ca="1">IF(    MAX(OFFSET(AN556,0,0,MATCH("-",AN556:AN$638,0))) = 0,"",
IFERROR(MAX(OFFSET(AN556,0,0,MATCH("-",AN556:AN$638,0))),""))</f>
        <v/>
      </c>
      <c r="AX556" s="82" t="str">
        <f ca="1">IF(    MAX(OFFSET(AO556,0,0,MATCH("-",AO556:AO$638,0))) = 0,"",
IFERROR(MAX(OFFSET(AO556,0,0,MATCH("-",AO556:AO$638,0))),""))</f>
        <v/>
      </c>
      <c r="AY556" s="82" t="str">
        <f ca="1">IF(    MAX(OFFSET(AP556,0,0,MATCH("-",AP556:AP$638,0))) = 0,"",
IFERROR(MAX(OFFSET(AP556,0,0,MATCH("-",AP556:AP$638,0))),""))</f>
        <v/>
      </c>
      <c r="AZ556" s="82" t="str">
        <f ca="1">IF(    MAX(OFFSET(AQ556,0,0,MATCH("-",AQ556:AQ$638,0))) = 0,"",
IFERROR(MAX(OFFSET(AQ556,0,0,MATCH("-",AQ556:AQ$638,0))),""))</f>
        <v/>
      </c>
      <c r="BA556" s="82" t="str">
        <f ca="1">IF(    MAX(OFFSET(AR556,0,0,MATCH("-",AR556:AR$638,0))) = 0,"",
IFERROR(MAX(OFFSET(AR556,0,0,MATCH("-",AR556:AR$638,0))),""))</f>
        <v/>
      </c>
      <c r="BB556" s="112">
        <f t="shared" ca="1" si="417"/>
        <v>-198</v>
      </c>
      <c r="BC556" s="111" t="str">
        <f t="shared" ca="1" si="418"/>
        <v>Radius</v>
      </c>
      <c r="BD556" s="112">
        <f t="shared" ca="1" si="419"/>
        <v>0</v>
      </c>
      <c r="BE556" s="111">
        <f t="shared" ca="1" si="420"/>
        <v>200</v>
      </c>
      <c r="BF556" s="113" t="e">
        <f t="shared" ca="1" si="421"/>
        <v>#VALUE!</v>
      </c>
      <c r="BG556" s="113" t="e">
        <f t="shared" ca="1" si="422"/>
        <v>#VALUE!</v>
      </c>
      <c r="BH556" s="112">
        <f t="shared" ca="1" si="423"/>
        <v>2000</v>
      </c>
      <c r="BI556" s="112">
        <f t="shared" ca="1" si="424"/>
        <v>200</v>
      </c>
      <c r="BJ556" s="157"/>
      <c r="BK556" s="157"/>
      <c r="BL556" s="158" t="str">
        <f>scriv!AI518</f>
        <v/>
      </c>
      <c r="BM556" s="157"/>
      <c r="BN556" s="157" t="str">
        <f t="shared" si="425"/>
        <v>node</v>
      </c>
      <c r="BO556" s="157"/>
      <c r="BP556" s="159">
        <f t="shared" ca="1" si="426"/>
        <v>0</v>
      </c>
      <c r="BQ556" s="159">
        <f t="shared" ca="1" si="427"/>
        <v>0</v>
      </c>
      <c r="BR556" s="159">
        <f t="shared" si="428"/>
        <v>1</v>
      </c>
      <c r="BS556" s="159" t="str">
        <f t="shared" si="429"/>
        <v>symbol</v>
      </c>
      <c r="BT556" s="157" t="str">
        <f ca="1">IF(scriv!V518&lt;&gt;"",scriv!V518,
IF(E556="",IFERROR(VLOOKUP(BL556,$AH$40:$BT$638,39,FALSE),$BT$36),
$BT$37))</f>
        <v>NodeSquare</v>
      </c>
      <c r="BU556" s="166">
        <f t="shared" ca="1" si="430"/>
        <v>2000</v>
      </c>
      <c r="BV556" s="166">
        <f t="shared" ca="1" si="431"/>
        <v>200</v>
      </c>
      <c r="BW556" s="166">
        <f t="shared" ca="1" si="432"/>
        <v>0</v>
      </c>
      <c r="BX556" s="166">
        <f t="shared" ca="1" si="433"/>
        <v>0</v>
      </c>
      <c r="BY556" s="180" t="str">
        <f t="shared" si="434"/>
        <v/>
      </c>
      <c r="BZ556" s="180" t="str">
        <f t="shared" si="435"/>
        <v/>
      </c>
      <c r="CA556" s="81" t="str">
        <f>IF(scriv!E518&lt;&gt;"",scriv!E518,"")</f>
        <v/>
      </c>
      <c r="CB556" s="82">
        <f t="shared" si="400"/>
        <v>0</v>
      </c>
      <c r="CC556" s="82">
        <f t="shared" si="436"/>
        <v>0</v>
      </c>
      <c r="CD556" s="82" t="str">
        <f t="shared" si="437"/>
        <v>-</v>
      </c>
      <c r="CE556" s="82" t="str">
        <f t="shared" si="438"/>
        <v>-</v>
      </c>
      <c r="CF556" s="82" t="str">
        <f t="shared" si="439"/>
        <v>-</v>
      </c>
      <c r="CG556" s="82" t="str">
        <f t="shared" si="440"/>
        <v>-</v>
      </c>
      <c r="CH556" s="82" t="str">
        <f t="shared" si="441"/>
        <v>-</v>
      </c>
      <c r="CI556" s="82" t="str">
        <f t="shared" si="442"/>
        <v>-</v>
      </c>
      <c r="CJ556" s="82" t="str">
        <f t="shared" si="443"/>
        <v>-</v>
      </c>
      <c r="CK556" s="82" t="str">
        <f t="shared" si="444"/>
        <v>-</v>
      </c>
    </row>
    <row r="557" spans="1:89" s="82" customFormat="1" ht="18" customHeight="1">
      <c r="A557" s="81" t="str">
        <f>scriv!AH519</f>
        <v/>
      </c>
      <c r="B557" s="81" t="str">
        <f>IF(scriv!D519&lt;&gt;"",scriv!D519,"")</f>
        <v/>
      </c>
      <c r="C557" s="81" t="str">
        <f>IF( scriv!AL519&lt;&gt;"", IF(D557&lt;&gt;"","connection ","")&amp;scriv!AL519,IF(D557&lt;&gt;"","connection",""))</f>
        <v/>
      </c>
      <c r="D557" s="82" t="str">
        <f>scriv!AJ519</f>
        <v/>
      </c>
      <c r="E557" s="82" t="str">
        <f>scriv!AK519</f>
        <v/>
      </c>
      <c r="F557" s="156">
        <f>ROW()</f>
        <v>557</v>
      </c>
      <c r="I557" s="81" t="str">
        <f>IF(scriv!AA519&lt;&gt;"",scriv!AA519,J557)</f>
        <v/>
      </c>
      <c r="J557" s="81" t="str">
        <f>IF(scriv!AB519&lt;&gt;"",scriv!AB519,"")</f>
        <v/>
      </c>
      <c r="K557" s="82" t="str">
        <f t="shared" si="401"/>
        <v>none</v>
      </c>
      <c r="L557" s="82" t="str">
        <f t="shared" si="402"/>
        <v>+++&amp;speakTT=</v>
      </c>
      <c r="M557" s="82" t="str">
        <f t="shared" si="399"/>
        <v>OpenClose</v>
      </c>
      <c r="N557" s="82" t="str">
        <f t="shared" si="403"/>
        <v/>
      </c>
      <c r="O557" s="119" t="str">
        <f t="shared" si="404"/>
        <v/>
      </c>
      <c r="P557" s="81" t="str">
        <f>IF(scriv!I519&lt;&gt;"",scriv!I519,"")</f>
        <v/>
      </c>
      <c r="Q557" s="81" t="str">
        <f>IF(scriv!J519&lt;&gt;"",scriv!J519,"")</f>
        <v/>
      </c>
      <c r="R557" s="81">
        <f>IF(scriv!K519&lt;&gt;"",scriv!K519,
IF(I557&lt;&gt;"",1,$R$36))</f>
        <v>0</v>
      </c>
      <c r="S557" s="81" t="str">
        <f>IF(scriv!L519&lt;&gt;"",scriv!L519,
IF(scriv!AB519&lt;&gt;"",$S$36,"none"))</f>
        <v>none</v>
      </c>
      <c r="T557" s="81" t="str">
        <f>IF(scriv!Q519&lt;&gt;"",scriv!Q519,"")</f>
        <v/>
      </c>
      <c r="U557" s="81" t="str">
        <f>IF(scriv!R519&lt;&gt;"",scriv!R519,"")</f>
        <v/>
      </c>
      <c r="V557" s="81" t="str">
        <f>IF(scriv!S519&lt;&gt;"",scriv!S519,"")</f>
        <v/>
      </c>
      <c r="W557" s="81" t="str">
        <f>IF(scriv!T519&lt;&gt;"",scriv!T519,"")</f>
        <v/>
      </c>
      <c r="X557" s="81" t="str">
        <f>IF($E557="",
( IF(scriv!AD519&lt;&gt;"", LEFT( scriv!AD519, FIND(",",scriv!AD519)-1) &amp; "=" &amp; $AH557 &amp; RIGHT( scriv!AD519, LEN(scriv!AD519) + 1 - FIND(",",scriv!AD519)),
  IF($X$36&lt;&gt;"",LEFT( X$36, FIND(",",X$36)-1) &amp; "=" &amp; $AH557 &amp; RIGHT( X$36, LEN(X$36) + 1 - FIND(",",X$36)),""))),
IF(scriv!M519&lt;&gt;"", LEFT( scriv!M519, FIND(",",scriv!M519)-1) &amp; "=" &amp; $AH557 &amp; RIGHT( scriv!M519, LEN(scriv!M519) + 1 - FIND(",",scriv!M519)),
LEFT( X$37, FIND(",",X$37)-1) &amp; "=" &amp; $AH557 &amp; RIGHT( X$37, LEN(X$37) + 1 - FIND(",",X$37))))</f>
        <v>fadeOn=,0.6</v>
      </c>
      <c r="Y557" s="81" t="str">
        <f>IF($E557="",
( IF(scriv!AE519&lt;&gt;"", LEFT( scriv!AE519, FIND(",",scriv!AE519)-1) &amp; "=" &amp; $AH557 &amp; RIGHT( scriv!AE519, LEN(scriv!AE519) + 1 - FIND(",",scriv!AE519)),
  IF($Y$36&lt;&gt;"",LEFT( Y$36, FIND(",",Y$36)-1) &amp; "=" &amp; $AH557 &amp; RIGHT( Y$36, LEN(Y$36) + 1 - FIND(",",Y$36)),""))),
IF(scriv!N519&lt;&gt;"", LEFT( scriv!N519, FIND(",",scriv!N519)-1) &amp; "=" &amp; $AH557 &amp; RIGHT( scriv!N519, LEN(scriv!N519) + 1 - FIND(",",scriv!N519)),
LEFT( Y$37, FIND(",",Y$37)-1) &amp; "=" &amp; $AH557 &amp; RIGHT( Y$37, LEN(Y$37) + 1 - FIND(",",Y$37))))</f>
        <v>fadeOff=,0.6</v>
      </c>
      <c r="Z557" s="81" t="str">
        <f>IF($E557="",
( IF(scriv!AF519&lt;&gt;"", LEFT( scriv!AF519, FIND(",",scriv!AF519)-1) &amp; "=" &amp; $AH557 &amp; RIGHT( scriv!AF519, LEN(scriv!AF519) + 1 - FIND(",",scriv!AF519)),
  IF($Z$36&lt;&gt;"",LEFT( Z$36, FIND(",",Z$36)-1) &amp; "=" &amp; $AH557 &amp; RIGHT( Z$36, LEN(Z$36) + 1 - FIND(",",Z$36)),""))),
IF(scriv!O519&lt;&gt;"", LEFT( scriv!O519, FIND(",",scriv!O519)-1) &amp; "=" &amp; $AH557 &amp; RIGHT( scriv!O519, LEN(scriv!O519) + 1 - FIND(",",scriv!O519)),
LEFT( Z$37, FIND(",",Z$37)-1) &amp; "=" &amp; $AH557 &amp; RIGHT( Z$37, LEN(Z$37) + 1 - FIND(",",Z$37))))</f>
        <v>drawOpen=,1.2</v>
      </c>
      <c r="AA557" s="81" t="str">
        <f>IF($E557="",
( IF(scriv!AG519&lt;&gt;"", LEFT( scriv!AG519, FIND(",",scriv!AG519)-1) &amp; "=" &amp; $AH557 &amp; RIGHT( scriv!AG519, LEN(scriv!AG519) + 1 - FIND(",",scriv!AG519)),
  IF($AA$36&lt;&gt;"",LEFT( AA$36, FIND(",",AA$36)-1) &amp; "=" &amp; $AH557 &amp; RIGHT( AA$36, LEN(AA$36) + 1 - FIND(",",AA$36)),""))),
IF(scriv!P519&lt;&gt;"", LEFT( scriv!P519, FIND(",",scriv!P519)-1) &amp; "=" &amp; $AH557 &amp; RIGHT( scriv!P519, LEN(scriv!P519) + 1 - FIND(",",scriv!P519)),
LEFT( AA$37, FIND(",",AA$37)-1) &amp; "=" &amp; $AH557 &amp; RIGHT( AA$37, LEN(AA$37) + 1 - FIND(",",AA$37))))</f>
        <v>drawClose=,1.2</v>
      </c>
      <c r="AB557" s="167" t="str">
        <f t="shared" si="398"/>
        <v>noTitle</v>
      </c>
      <c r="AC557" s="167"/>
      <c r="AD557" s="45"/>
      <c r="AE557" s="168"/>
      <c r="AF557" s="169">
        <f>IF(D557="",scriv!B519,"")</f>
        <v>0</v>
      </c>
      <c r="AG557" s="170" t="str">
        <f t="shared" si="405"/>
        <v/>
      </c>
      <c r="AH557" s="169" t="str">
        <f t="shared" si="406"/>
        <v/>
      </c>
      <c r="AI557" s="169" t="str">
        <f t="shared" si="407"/>
        <v/>
      </c>
      <c r="AJ557" s="86">
        <f>ROUNDDOWN( (LEN(scriv!B519)+1) / 2, 0 )</f>
        <v>0</v>
      </c>
      <c r="AK557" s="82">
        <f t="shared" si="408"/>
        <v>0</v>
      </c>
      <c r="AL557" s="82" t="str">
        <f t="shared" si="409"/>
        <v>-</v>
      </c>
      <c r="AM557" s="82" t="str">
        <f t="shared" si="410"/>
        <v>-</v>
      </c>
      <c r="AN557" s="82" t="str">
        <f t="shared" si="411"/>
        <v>-</v>
      </c>
      <c r="AO557" s="82" t="str">
        <f t="shared" si="412"/>
        <v>-</v>
      </c>
      <c r="AP557" s="82" t="str">
        <f t="shared" si="413"/>
        <v>-</v>
      </c>
      <c r="AQ557" s="82" t="str">
        <f t="shared" si="414"/>
        <v>-</v>
      </c>
      <c r="AR557" s="82" t="str">
        <f t="shared" si="415"/>
        <v>-</v>
      </c>
      <c r="AT557" s="82">
        <f t="shared" si="416"/>
        <v>10</v>
      </c>
      <c r="AU557" s="82" t="str">
        <f ca="1">IF(    MAX(OFFSET(AL557,0,0,MATCH("-",AL557:AL$638,0))) = 0,"",
IFERROR(MAX(OFFSET(AL557,0,0,MATCH("-",AL557:AL$638,0))),""))</f>
        <v/>
      </c>
      <c r="AV557" s="82" t="str">
        <f ca="1">IF(    MAX(OFFSET(AM557,0,0,MATCH("-",AM557:AM$638,0))) = 0,"",
IFERROR(MAX(OFFSET(AM557,0,0,MATCH("-",AM557:AM$638,0))),""))</f>
        <v/>
      </c>
      <c r="AW557" s="82" t="str">
        <f ca="1">IF(    MAX(OFFSET(AN557,0,0,MATCH("-",AN557:AN$638,0))) = 0,"",
IFERROR(MAX(OFFSET(AN557,0,0,MATCH("-",AN557:AN$638,0))),""))</f>
        <v/>
      </c>
      <c r="AX557" s="82" t="str">
        <f ca="1">IF(    MAX(OFFSET(AO557,0,0,MATCH("-",AO557:AO$638,0))) = 0,"",
IFERROR(MAX(OFFSET(AO557,0,0,MATCH("-",AO557:AO$638,0))),""))</f>
        <v/>
      </c>
      <c r="AY557" s="82" t="str">
        <f ca="1">IF(    MAX(OFFSET(AP557,0,0,MATCH("-",AP557:AP$638,0))) = 0,"",
IFERROR(MAX(OFFSET(AP557,0,0,MATCH("-",AP557:AP$638,0))),""))</f>
        <v/>
      </c>
      <c r="AZ557" s="82" t="str">
        <f ca="1">IF(    MAX(OFFSET(AQ557,0,0,MATCH("-",AQ557:AQ$638,0))) = 0,"",
IFERROR(MAX(OFFSET(AQ557,0,0,MATCH("-",AQ557:AQ$638,0))),""))</f>
        <v/>
      </c>
      <c r="BA557" s="82" t="str">
        <f ca="1">IF(    MAX(OFFSET(AR557,0,0,MATCH("-",AR557:AR$638,0))) = 0,"",
IFERROR(MAX(OFFSET(AR557,0,0,MATCH("-",AR557:AR$638,0))),""))</f>
        <v/>
      </c>
      <c r="BB557" s="112">
        <f t="shared" ca="1" si="417"/>
        <v>-198</v>
      </c>
      <c r="BC557" s="111" t="str">
        <f t="shared" ca="1" si="418"/>
        <v>Radius</v>
      </c>
      <c r="BD557" s="112">
        <f t="shared" ca="1" si="419"/>
        <v>0</v>
      </c>
      <c r="BE557" s="111">
        <f t="shared" ca="1" si="420"/>
        <v>200</v>
      </c>
      <c r="BF557" s="113" t="e">
        <f t="shared" ca="1" si="421"/>
        <v>#VALUE!</v>
      </c>
      <c r="BG557" s="113" t="e">
        <f t="shared" ca="1" si="422"/>
        <v>#VALUE!</v>
      </c>
      <c r="BH557" s="112">
        <f t="shared" ca="1" si="423"/>
        <v>2000</v>
      </c>
      <c r="BI557" s="112">
        <f t="shared" ca="1" si="424"/>
        <v>200</v>
      </c>
      <c r="BJ557" s="157"/>
      <c r="BK557" s="157"/>
      <c r="BL557" s="158" t="str">
        <f>scriv!AI519</f>
        <v/>
      </c>
      <c r="BM557" s="157"/>
      <c r="BN557" s="157" t="str">
        <f t="shared" si="425"/>
        <v>node</v>
      </c>
      <c r="BO557" s="157"/>
      <c r="BP557" s="159">
        <f t="shared" ca="1" si="426"/>
        <v>0</v>
      </c>
      <c r="BQ557" s="159">
        <f t="shared" ca="1" si="427"/>
        <v>0</v>
      </c>
      <c r="BR557" s="159">
        <f t="shared" si="428"/>
        <v>1</v>
      </c>
      <c r="BS557" s="159" t="str">
        <f t="shared" si="429"/>
        <v>symbol</v>
      </c>
      <c r="BT557" s="157" t="str">
        <f ca="1">IF(scriv!V519&lt;&gt;"",scriv!V519,
IF(E557="",IFERROR(VLOOKUP(BL557,$AH$40:$BT$638,39,FALSE),$BT$36),
$BT$37))</f>
        <v>NodeSquare</v>
      </c>
      <c r="BU557" s="166">
        <f t="shared" ca="1" si="430"/>
        <v>2000</v>
      </c>
      <c r="BV557" s="166">
        <f t="shared" ca="1" si="431"/>
        <v>200</v>
      </c>
      <c r="BW557" s="166">
        <f t="shared" ca="1" si="432"/>
        <v>0</v>
      </c>
      <c r="BX557" s="166">
        <f t="shared" ca="1" si="433"/>
        <v>0</v>
      </c>
      <c r="BY557" s="180" t="str">
        <f t="shared" si="434"/>
        <v/>
      </c>
      <c r="BZ557" s="180" t="str">
        <f t="shared" si="435"/>
        <v/>
      </c>
      <c r="CA557" s="81" t="str">
        <f>IF(scriv!E519&lt;&gt;"",scriv!E519,"")</f>
        <v/>
      </c>
      <c r="CB557" s="82">
        <f t="shared" si="400"/>
        <v>0</v>
      </c>
      <c r="CC557" s="82">
        <f t="shared" si="436"/>
        <v>0</v>
      </c>
      <c r="CD557" s="82" t="str">
        <f t="shared" si="437"/>
        <v>-</v>
      </c>
      <c r="CE557" s="82" t="str">
        <f t="shared" si="438"/>
        <v>-</v>
      </c>
      <c r="CF557" s="82" t="str">
        <f t="shared" si="439"/>
        <v>-</v>
      </c>
      <c r="CG557" s="82" t="str">
        <f t="shared" si="440"/>
        <v>-</v>
      </c>
      <c r="CH557" s="82" t="str">
        <f t="shared" si="441"/>
        <v>-</v>
      </c>
      <c r="CI557" s="82" t="str">
        <f t="shared" si="442"/>
        <v>-</v>
      </c>
      <c r="CJ557" s="82" t="str">
        <f t="shared" si="443"/>
        <v>-</v>
      </c>
      <c r="CK557" s="82" t="str">
        <f t="shared" si="444"/>
        <v>-</v>
      </c>
    </row>
    <row r="558" spans="1:89" s="82" customFormat="1" ht="18" customHeight="1">
      <c r="A558" s="81" t="str">
        <f>scriv!AH520</f>
        <v/>
      </c>
      <c r="B558" s="81" t="str">
        <f>IF(scriv!D520&lt;&gt;"",scriv!D520,"")</f>
        <v/>
      </c>
      <c r="C558" s="81" t="str">
        <f>IF( scriv!AL520&lt;&gt;"", IF(D558&lt;&gt;"","connection ","")&amp;scriv!AL520,IF(D558&lt;&gt;"","connection",""))</f>
        <v/>
      </c>
      <c r="D558" s="82" t="str">
        <f>scriv!AJ520</f>
        <v/>
      </c>
      <c r="E558" s="82" t="str">
        <f>scriv!AK520</f>
        <v/>
      </c>
      <c r="F558" s="156">
        <f>ROW()</f>
        <v>558</v>
      </c>
      <c r="I558" s="81" t="str">
        <f>IF(scriv!AA520&lt;&gt;"",scriv!AA520,J558)</f>
        <v/>
      </c>
      <c r="J558" s="81" t="str">
        <f>IF(scriv!AB520&lt;&gt;"",scriv!AB520,"")</f>
        <v/>
      </c>
      <c r="K558" s="82" t="str">
        <f t="shared" si="401"/>
        <v>none</v>
      </c>
      <c r="L558" s="82" t="str">
        <f t="shared" si="402"/>
        <v>+++&amp;speakTT=</v>
      </c>
      <c r="M558" s="82" t="str">
        <f t="shared" si="399"/>
        <v>OpenClose</v>
      </c>
      <c r="N558" s="82" t="str">
        <f t="shared" si="403"/>
        <v/>
      </c>
      <c r="O558" s="119" t="str">
        <f t="shared" si="404"/>
        <v/>
      </c>
      <c r="P558" s="81" t="str">
        <f>IF(scriv!I520&lt;&gt;"",scriv!I520,"")</f>
        <v/>
      </c>
      <c r="Q558" s="81" t="str">
        <f>IF(scriv!J520&lt;&gt;"",scriv!J520,"")</f>
        <v/>
      </c>
      <c r="R558" s="81">
        <f>IF(scriv!K520&lt;&gt;"",scriv!K520,
IF(I558&lt;&gt;"",1,$R$36))</f>
        <v>0</v>
      </c>
      <c r="S558" s="81" t="str">
        <f>IF(scriv!L520&lt;&gt;"",scriv!L520,
IF(scriv!AB520&lt;&gt;"",$S$36,"none"))</f>
        <v>none</v>
      </c>
      <c r="T558" s="81" t="str">
        <f>IF(scriv!Q520&lt;&gt;"",scriv!Q520,"")</f>
        <v/>
      </c>
      <c r="U558" s="81" t="str">
        <f>IF(scriv!R520&lt;&gt;"",scriv!R520,"")</f>
        <v/>
      </c>
      <c r="V558" s="81" t="str">
        <f>IF(scriv!S520&lt;&gt;"",scriv!S520,"")</f>
        <v/>
      </c>
      <c r="W558" s="81" t="str">
        <f>IF(scriv!T520&lt;&gt;"",scriv!T520,"")</f>
        <v/>
      </c>
      <c r="X558" s="81" t="str">
        <f>IF($E558="",
( IF(scriv!AD520&lt;&gt;"", LEFT( scriv!AD520, FIND(",",scriv!AD520)-1) &amp; "=" &amp; $AH558 &amp; RIGHT( scriv!AD520, LEN(scriv!AD520) + 1 - FIND(",",scriv!AD520)),
  IF($X$36&lt;&gt;"",LEFT( X$36, FIND(",",X$36)-1) &amp; "=" &amp; $AH558 &amp; RIGHT( X$36, LEN(X$36) + 1 - FIND(",",X$36)),""))),
IF(scriv!M520&lt;&gt;"", LEFT( scriv!M520, FIND(",",scriv!M520)-1) &amp; "=" &amp; $AH558 &amp; RIGHT( scriv!M520, LEN(scriv!M520) + 1 - FIND(",",scriv!M520)),
LEFT( X$37, FIND(",",X$37)-1) &amp; "=" &amp; $AH558 &amp; RIGHT( X$37, LEN(X$37) + 1 - FIND(",",X$37))))</f>
        <v>fadeOn=,0.6</v>
      </c>
      <c r="Y558" s="81" t="str">
        <f>IF($E558="",
( IF(scriv!AE520&lt;&gt;"", LEFT( scriv!AE520, FIND(",",scriv!AE520)-1) &amp; "=" &amp; $AH558 &amp; RIGHT( scriv!AE520, LEN(scriv!AE520) + 1 - FIND(",",scriv!AE520)),
  IF($Y$36&lt;&gt;"",LEFT( Y$36, FIND(",",Y$36)-1) &amp; "=" &amp; $AH558 &amp; RIGHT( Y$36, LEN(Y$36) + 1 - FIND(",",Y$36)),""))),
IF(scriv!N520&lt;&gt;"", LEFT( scriv!N520, FIND(",",scriv!N520)-1) &amp; "=" &amp; $AH558 &amp; RIGHT( scriv!N520, LEN(scriv!N520) + 1 - FIND(",",scriv!N520)),
LEFT( Y$37, FIND(",",Y$37)-1) &amp; "=" &amp; $AH558 &amp; RIGHT( Y$37, LEN(Y$37) + 1 - FIND(",",Y$37))))</f>
        <v>fadeOff=,0.6</v>
      </c>
      <c r="Z558" s="81" t="str">
        <f>IF($E558="",
( IF(scriv!AF520&lt;&gt;"", LEFT( scriv!AF520, FIND(",",scriv!AF520)-1) &amp; "=" &amp; $AH558 &amp; RIGHT( scriv!AF520, LEN(scriv!AF520) + 1 - FIND(",",scriv!AF520)),
  IF($Z$36&lt;&gt;"",LEFT( Z$36, FIND(",",Z$36)-1) &amp; "=" &amp; $AH558 &amp; RIGHT( Z$36, LEN(Z$36) + 1 - FIND(",",Z$36)),""))),
IF(scriv!O520&lt;&gt;"", LEFT( scriv!O520, FIND(",",scriv!O520)-1) &amp; "=" &amp; $AH558 &amp; RIGHT( scriv!O520, LEN(scriv!O520) + 1 - FIND(",",scriv!O520)),
LEFT( Z$37, FIND(",",Z$37)-1) &amp; "=" &amp; $AH558 &amp; RIGHT( Z$37, LEN(Z$37) + 1 - FIND(",",Z$37))))</f>
        <v>drawOpen=,1.2</v>
      </c>
      <c r="AA558" s="81" t="str">
        <f>IF($E558="",
( IF(scriv!AG520&lt;&gt;"", LEFT( scriv!AG520, FIND(",",scriv!AG520)-1) &amp; "=" &amp; $AH558 &amp; RIGHT( scriv!AG520, LEN(scriv!AG520) + 1 - FIND(",",scriv!AG520)),
  IF($AA$36&lt;&gt;"",LEFT( AA$36, FIND(",",AA$36)-1) &amp; "=" &amp; $AH558 &amp; RIGHT( AA$36, LEN(AA$36) + 1 - FIND(",",AA$36)),""))),
IF(scriv!P520&lt;&gt;"", LEFT( scriv!P520, FIND(",",scriv!P520)-1) &amp; "=" &amp; $AH558 &amp; RIGHT( scriv!P520, LEN(scriv!P520) + 1 - FIND(",",scriv!P520)),
LEFT( AA$37, FIND(",",AA$37)-1) &amp; "=" &amp; $AH558 &amp; RIGHT( AA$37, LEN(AA$37) + 1 - FIND(",",AA$37))))</f>
        <v>drawClose=,1.2</v>
      </c>
      <c r="AB558" s="167" t="str">
        <f t="shared" si="398"/>
        <v>noTitle</v>
      </c>
      <c r="AC558" s="167"/>
      <c r="AD558" s="45"/>
      <c r="AE558" s="168"/>
      <c r="AF558" s="169">
        <f>IF(D558="",scriv!B520,"")</f>
        <v>0</v>
      </c>
      <c r="AG558" s="170" t="str">
        <f t="shared" si="405"/>
        <v/>
      </c>
      <c r="AH558" s="169" t="str">
        <f t="shared" si="406"/>
        <v/>
      </c>
      <c r="AI558" s="169" t="str">
        <f t="shared" si="407"/>
        <v/>
      </c>
      <c r="AJ558" s="86">
        <f>ROUNDDOWN( (LEN(scriv!B520)+1) / 2, 0 )</f>
        <v>0</v>
      </c>
      <c r="AK558" s="82">
        <f t="shared" si="408"/>
        <v>0</v>
      </c>
      <c r="AL558" s="82" t="str">
        <f t="shared" si="409"/>
        <v>-</v>
      </c>
      <c r="AM558" s="82" t="str">
        <f t="shared" si="410"/>
        <v>-</v>
      </c>
      <c r="AN558" s="82" t="str">
        <f t="shared" si="411"/>
        <v>-</v>
      </c>
      <c r="AO558" s="82" t="str">
        <f t="shared" si="412"/>
        <v>-</v>
      </c>
      <c r="AP558" s="82" t="str">
        <f t="shared" si="413"/>
        <v>-</v>
      </c>
      <c r="AQ558" s="82" t="str">
        <f t="shared" si="414"/>
        <v>-</v>
      </c>
      <c r="AR558" s="82" t="str">
        <f t="shared" si="415"/>
        <v>-</v>
      </c>
      <c r="AT558" s="82">
        <f t="shared" si="416"/>
        <v>10</v>
      </c>
      <c r="AU558" s="82" t="str">
        <f ca="1">IF(    MAX(OFFSET(AL558,0,0,MATCH("-",AL558:AL$638,0))) = 0,"",
IFERROR(MAX(OFFSET(AL558,0,0,MATCH("-",AL558:AL$638,0))),""))</f>
        <v/>
      </c>
      <c r="AV558" s="82" t="str">
        <f ca="1">IF(    MAX(OFFSET(AM558,0,0,MATCH("-",AM558:AM$638,0))) = 0,"",
IFERROR(MAX(OFFSET(AM558,0,0,MATCH("-",AM558:AM$638,0))),""))</f>
        <v/>
      </c>
      <c r="AW558" s="82" t="str">
        <f ca="1">IF(    MAX(OFFSET(AN558,0,0,MATCH("-",AN558:AN$638,0))) = 0,"",
IFERROR(MAX(OFFSET(AN558,0,0,MATCH("-",AN558:AN$638,0))),""))</f>
        <v/>
      </c>
      <c r="AX558" s="82" t="str">
        <f ca="1">IF(    MAX(OFFSET(AO558,0,0,MATCH("-",AO558:AO$638,0))) = 0,"",
IFERROR(MAX(OFFSET(AO558,0,0,MATCH("-",AO558:AO$638,0))),""))</f>
        <v/>
      </c>
      <c r="AY558" s="82" t="str">
        <f ca="1">IF(    MAX(OFFSET(AP558,0,0,MATCH("-",AP558:AP$638,0))) = 0,"",
IFERROR(MAX(OFFSET(AP558,0,0,MATCH("-",AP558:AP$638,0))),""))</f>
        <v/>
      </c>
      <c r="AZ558" s="82" t="str">
        <f ca="1">IF(    MAX(OFFSET(AQ558,0,0,MATCH("-",AQ558:AQ$638,0))) = 0,"",
IFERROR(MAX(OFFSET(AQ558,0,0,MATCH("-",AQ558:AQ$638,0))),""))</f>
        <v/>
      </c>
      <c r="BA558" s="82" t="str">
        <f ca="1">IF(    MAX(OFFSET(AR558,0,0,MATCH("-",AR558:AR$638,0))) = 0,"",
IFERROR(MAX(OFFSET(AR558,0,0,MATCH("-",AR558:AR$638,0))),""))</f>
        <v/>
      </c>
      <c r="BB558" s="112">
        <f t="shared" ca="1" si="417"/>
        <v>-198</v>
      </c>
      <c r="BC558" s="111" t="str">
        <f t="shared" ca="1" si="418"/>
        <v>Radius</v>
      </c>
      <c r="BD558" s="112">
        <f t="shared" ca="1" si="419"/>
        <v>0</v>
      </c>
      <c r="BE558" s="111">
        <f t="shared" ca="1" si="420"/>
        <v>200</v>
      </c>
      <c r="BF558" s="113" t="e">
        <f t="shared" ca="1" si="421"/>
        <v>#VALUE!</v>
      </c>
      <c r="BG558" s="113" t="e">
        <f t="shared" ca="1" si="422"/>
        <v>#VALUE!</v>
      </c>
      <c r="BH558" s="112">
        <f t="shared" ca="1" si="423"/>
        <v>2000</v>
      </c>
      <c r="BI558" s="112">
        <f t="shared" ca="1" si="424"/>
        <v>200</v>
      </c>
      <c r="BJ558" s="157"/>
      <c r="BK558" s="157"/>
      <c r="BL558" s="158" t="str">
        <f>scriv!AI520</f>
        <v/>
      </c>
      <c r="BM558" s="157"/>
      <c r="BN558" s="157" t="str">
        <f t="shared" si="425"/>
        <v>node</v>
      </c>
      <c r="BO558" s="157"/>
      <c r="BP558" s="159">
        <f t="shared" ca="1" si="426"/>
        <v>0</v>
      </c>
      <c r="BQ558" s="159">
        <f t="shared" ca="1" si="427"/>
        <v>0</v>
      </c>
      <c r="BR558" s="159">
        <f t="shared" si="428"/>
        <v>1</v>
      </c>
      <c r="BS558" s="159" t="str">
        <f t="shared" si="429"/>
        <v>symbol</v>
      </c>
      <c r="BT558" s="157" t="str">
        <f ca="1">IF(scriv!V520&lt;&gt;"",scriv!V520,
IF(E558="",IFERROR(VLOOKUP(BL558,$AH$40:$BT$638,39,FALSE),$BT$36),
$BT$37))</f>
        <v>NodeSquare</v>
      </c>
      <c r="BU558" s="166">
        <f t="shared" ca="1" si="430"/>
        <v>2000</v>
      </c>
      <c r="BV558" s="166">
        <f t="shared" ca="1" si="431"/>
        <v>200</v>
      </c>
      <c r="BW558" s="166">
        <f t="shared" ca="1" si="432"/>
        <v>0</v>
      </c>
      <c r="BX558" s="166">
        <f t="shared" ca="1" si="433"/>
        <v>0</v>
      </c>
      <c r="BY558" s="180" t="str">
        <f t="shared" si="434"/>
        <v/>
      </c>
      <c r="BZ558" s="180" t="str">
        <f t="shared" si="435"/>
        <v/>
      </c>
      <c r="CA558" s="81" t="str">
        <f>IF(scriv!E520&lt;&gt;"",scriv!E520,"")</f>
        <v/>
      </c>
      <c r="CB558" s="82">
        <f t="shared" si="400"/>
        <v>0</v>
      </c>
      <c r="CC558" s="82">
        <f t="shared" si="436"/>
        <v>0</v>
      </c>
      <c r="CD558" s="82" t="str">
        <f t="shared" si="437"/>
        <v>-</v>
      </c>
      <c r="CE558" s="82" t="str">
        <f t="shared" si="438"/>
        <v>-</v>
      </c>
      <c r="CF558" s="82" t="str">
        <f t="shared" si="439"/>
        <v>-</v>
      </c>
      <c r="CG558" s="82" t="str">
        <f t="shared" si="440"/>
        <v>-</v>
      </c>
      <c r="CH558" s="82" t="str">
        <f t="shared" si="441"/>
        <v>-</v>
      </c>
      <c r="CI558" s="82" t="str">
        <f t="shared" si="442"/>
        <v>-</v>
      </c>
      <c r="CJ558" s="82" t="str">
        <f t="shared" si="443"/>
        <v>-</v>
      </c>
      <c r="CK558" s="82" t="str">
        <f t="shared" si="444"/>
        <v>-</v>
      </c>
    </row>
    <row r="559" spans="1:89" s="82" customFormat="1" ht="18" customHeight="1">
      <c r="A559" s="81" t="str">
        <f>scriv!AH521</f>
        <v/>
      </c>
      <c r="B559" s="81" t="str">
        <f>IF(scriv!D521&lt;&gt;"",scriv!D521,"")</f>
        <v/>
      </c>
      <c r="C559" s="81" t="str">
        <f>IF( scriv!AL521&lt;&gt;"", IF(D559&lt;&gt;"","connection ","")&amp;scriv!AL521,IF(D559&lt;&gt;"","connection",""))</f>
        <v/>
      </c>
      <c r="D559" s="82" t="str">
        <f>scriv!AJ521</f>
        <v/>
      </c>
      <c r="E559" s="82" t="str">
        <f>scriv!AK521</f>
        <v/>
      </c>
      <c r="F559" s="156">
        <f>ROW()</f>
        <v>559</v>
      </c>
      <c r="I559" s="81" t="str">
        <f>IF(scriv!AA521&lt;&gt;"",scriv!AA521,J559)</f>
        <v/>
      </c>
      <c r="J559" s="81" t="str">
        <f>IF(scriv!AB521&lt;&gt;"",scriv!AB521,"")</f>
        <v/>
      </c>
      <c r="K559" s="82" t="str">
        <f t="shared" si="401"/>
        <v>none</v>
      </c>
      <c r="L559" s="82" t="str">
        <f t="shared" si="402"/>
        <v>+++&amp;speakTT=</v>
      </c>
      <c r="M559" s="82" t="str">
        <f t="shared" si="399"/>
        <v>OpenClose</v>
      </c>
      <c r="N559" s="82" t="str">
        <f t="shared" si="403"/>
        <v/>
      </c>
      <c r="O559" s="119" t="str">
        <f t="shared" si="404"/>
        <v/>
      </c>
      <c r="P559" s="81" t="str">
        <f>IF(scriv!I521&lt;&gt;"",scriv!I521,"")</f>
        <v/>
      </c>
      <c r="Q559" s="81" t="str">
        <f>IF(scriv!J521&lt;&gt;"",scriv!J521,"")</f>
        <v/>
      </c>
      <c r="R559" s="81">
        <f>IF(scriv!K521&lt;&gt;"",scriv!K521,
IF(I559&lt;&gt;"",1,$R$36))</f>
        <v>0</v>
      </c>
      <c r="S559" s="81" t="str">
        <f>IF(scriv!L521&lt;&gt;"",scriv!L521,
IF(scriv!AB521&lt;&gt;"",$S$36,"none"))</f>
        <v>none</v>
      </c>
      <c r="T559" s="81" t="str">
        <f>IF(scriv!Q521&lt;&gt;"",scriv!Q521,"")</f>
        <v/>
      </c>
      <c r="U559" s="81" t="str">
        <f>IF(scriv!R521&lt;&gt;"",scriv!R521,"")</f>
        <v/>
      </c>
      <c r="V559" s="81" t="str">
        <f>IF(scriv!S521&lt;&gt;"",scriv!S521,"")</f>
        <v/>
      </c>
      <c r="W559" s="81" t="str">
        <f>IF(scriv!T521&lt;&gt;"",scriv!T521,"")</f>
        <v/>
      </c>
      <c r="X559" s="81" t="str">
        <f>IF($E559="",
( IF(scriv!AD521&lt;&gt;"", LEFT( scriv!AD521, FIND(",",scriv!AD521)-1) &amp; "=" &amp; $AH559 &amp; RIGHT( scriv!AD521, LEN(scriv!AD521) + 1 - FIND(",",scriv!AD521)),
  IF($X$36&lt;&gt;"",LEFT( X$36, FIND(",",X$36)-1) &amp; "=" &amp; $AH559 &amp; RIGHT( X$36, LEN(X$36) + 1 - FIND(",",X$36)),""))),
IF(scriv!M521&lt;&gt;"", LEFT( scriv!M521, FIND(",",scriv!M521)-1) &amp; "=" &amp; $AH559 &amp; RIGHT( scriv!M521, LEN(scriv!M521) + 1 - FIND(",",scriv!M521)),
LEFT( X$37, FIND(",",X$37)-1) &amp; "=" &amp; $AH559 &amp; RIGHT( X$37, LEN(X$37) + 1 - FIND(",",X$37))))</f>
        <v>fadeOn=,0.6</v>
      </c>
      <c r="Y559" s="81" t="str">
        <f>IF($E559="",
( IF(scriv!AE521&lt;&gt;"", LEFT( scriv!AE521, FIND(",",scriv!AE521)-1) &amp; "=" &amp; $AH559 &amp; RIGHT( scriv!AE521, LEN(scriv!AE521) + 1 - FIND(",",scriv!AE521)),
  IF($Y$36&lt;&gt;"",LEFT( Y$36, FIND(",",Y$36)-1) &amp; "=" &amp; $AH559 &amp; RIGHT( Y$36, LEN(Y$36) + 1 - FIND(",",Y$36)),""))),
IF(scriv!N521&lt;&gt;"", LEFT( scriv!N521, FIND(",",scriv!N521)-1) &amp; "=" &amp; $AH559 &amp; RIGHT( scriv!N521, LEN(scriv!N521) + 1 - FIND(",",scriv!N521)),
LEFT( Y$37, FIND(",",Y$37)-1) &amp; "=" &amp; $AH559 &amp; RIGHT( Y$37, LEN(Y$37) + 1 - FIND(",",Y$37))))</f>
        <v>fadeOff=,0.6</v>
      </c>
      <c r="Z559" s="81" t="str">
        <f>IF($E559="",
( IF(scriv!AF521&lt;&gt;"", LEFT( scriv!AF521, FIND(",",scriv!AF521)-1) &amp; "=" &amp; $AH559 &amp; RIGHT( scriv!AF521, LEN(scriv!AF521) + 1 - FIND(",",scriv!AF521)),
  IF($Z$36&lt;&gt;"",LEFT( Z$36, FIND(",",Z$36)-1) &amp; "=" &amp; $AH559 &amp; RIGHT( Z$36, LEN(Z$36) + 1 - FIND(",",Z$36)),""))),
IF(scriv!O521&lt;&gt;"", LEFT( scriv!O521, FIND(",",scriv!O521)-1) &amp; "=" &amp; $AH559 &amp; RIGHT( scriv!O521, LEN(scriv!O521) + 1 - FIND(",",scriv!O521)),
LEFT( Z$37, FIND(",",Z$37)-1) &amp; "=" &amp; $AH559 &amp; RIGHT( Z$37, LEN(Z$37) + 1 - FIND(",",Z$37))))</f>
        <v>drawOpen=,1.2</v>
      </c>
      <c r="AA559" s="81" t="str">
        <f>IF($E559="",
( IF(scriv!AG521&lt;&gt;"", LEFT( scriv!AG521, FIND(",",scriv!AG521)-1) &amp; "=" &amp; $AH559 &amp; RIGHT( scriv!AG521, LEN(scriv!AG521) + 1 - FIND(",",scriv!AG521)),
  IF($AA$36&lt;&gt;"",LEFT( AA$36, FIND(",",AA$36)-1) &amp; "=" &amp; $AH559 &amp; RIGHT( AA$36, LEN(AA$36) + 1 - FIND(",",AA$36)),""))),
IF(scriv!P521&lt;&gt;"", LEFT( scriv!P521, FIND(",",scriv!P521)-1) &amp; "=" &amp; $AH559 &amp; RIGHT( scriv!P521, LEN(scriv!P521) + 1 - FIND(",",scriv!P521)),
LEFT( AA$37, FIND(",",AA$37)-1) &amp; "=" &amp; $AH559 &amp; RIGHT( AA$37, LEN(AA$37) + 1 - FIND(",",AA$37))))</f>
        <v>drawClose=,1.2</v>
      </c>
      <c r="AB559" s="167" t="str">
        <f t="shared" si="398"/>
        <v>noTitle</v>
      </c>
      <c r="AC559" s="167"/>
      <c r="AD559" s="45"/>
      <c r="AE559" s="168"/>
      <c r="AF559" s="169">
        <f>IF(D559="",scriv!B521,"")</f>
        <v>0</v>
      </c>
      <c r="AG559" s="170" t="str">
        <f t="shared" si="405"/>
        <v/>
      </c>
      <c r="AH559" s="169" t="str">
        <f t="shared" si="406"/>
        <v/>
      </c>
      <c r="AI559" s="169" t="str">
        <f t="shared" si="407"/>
        <v/>
      </c>
      <c r="AJ559" s="86">
        <f>ROUNDDOWN( (LEN(scriv!B521)+1) / 2, 0 )</f>
        <v>0</v>
      </c>
      <c r="AK559" s="82">
        <f t="shared" si="408"/>
        <v>0</v>
      </c>
      <c r="AL559" s="82" t="str">
        <f t="shared" si="409"/>
        <v>-</v>
      </c>
      <c r="AM559" s="82" t="str">
        <f t="shared" si="410"/>
        <v>-</v>
      </c>
      <c r="AN559" s="82" t="str">
        <f t="shared" si="411"/>
        <v>-</v>
      </c>
      <c r="AO559" s="82" t="str">
        <f t="shared" si="412"/>
        <v>-</v>
      </c>
      <c r="AP559" s="82" t="str">
        <f t="shared" si="413"/>
        <v>-</v>
      </c>
      <c r="AQ559" s="82" t="str">
        <f t="shared" si="414"/>
        <v>-</v>
      </c>
      <c r="AR559" s="82" t="str">
        <f t="shared" si="415"/>
        <v>-</v>
      </c>
      <c r="AT559" s="82">
        <f t="shared" si="416"/>
        <v>10</v>
      </c>
      <c r="AU559" s="82" t="str">
        <f ca="1">IF(    MAX(OFFSET(AL559,0,0,MATCH("-",AL559:AL$638,0))) = 0,"",
IFERROR(MAX(OFFSET(AL559,0,0,MATCH("-",AL559:AL$638,0))),""))</f>
        <v/>
      </c>
      <c r="AV559" s="82" t="str">
        <f ca="1">IF(    MAX(OFFSET(AM559,0,0,MATCH("-",AM559:AM$638,0))) = 0,"",
IFERROR(MAX(OFFSET(AM559,0,0,MATCH("-",AM559:AM$638,0))),""))</f>
        <v/>
      </c>
      <c r="AW559" s="82" t="str">
        <f ca="1">IF(    MAX(OFFSET(AN559,0,0,MATCH("-",AN559:AN$638,0))) = 0,"",
IFERROR(MAX(OFFSET(AN559,0,0,MATCH("-",AN559:AN$638,0))),""))</f>
        <v/>
      </c>
      <c r="AX559" s="82" t="str">
        <f ca="1">IF(    MAX(OFFSET(AO559,0,0,MATCH("-",AO559:AO$638,0))) = 0,"",
IFERROR(MAX(OFFSET(AO559,0,0,MATCH("-",AO559:AO$638,0))),""))</f>
        <v/>
      </c>
      <c r="AY559" s="82" t="str">
        <f ca="1">IF(    MAX(OFFSET(AP559,0,0,MATCH("-",AP559:AP$638,0))) = 0,"",
IFERROR(MAX(OFFSET(AP559,0,0,MATCH("-",AP559:AP$638,0))),""))</f>
        <v/>
      </c>
      <c r="AZ559" s="82" t="str">
        <f ca="1">IF(    MAX(OFFSET(AQ559,0,0,MATCH("-",AQ559:AQ$638,0))) = 0,"",
IFERROR(MAX(OFFSET(AQ559,0,0,MATCH("-",AQ559:AQ$638,0))),""))</f>
        <v/>
      </c>
      <c r="BA559" s="82" t="str">
        <f ca="1">IF(    MAX(OFFSET(AR559,0,0,MATCH("-",AR559:AR$638,0))) = 0,"",
IFERROR(MAX(OFFSET(AR559,0,0,MATCH("-",AR559:AR$638,0))),""))</f>
        <v/>
      </c>
      <c r="BB559" s="112">
        <f t="shared" ca="1" si="417"/>
        <v>-198</v>
      </c>
      <c r="BC559" s="111" t="str">
        <f t="shared" ca="1" si="418"/>
        <v>Radius</v>
      </c>
      <c r="BD559" s="112">
        <f t="shared" ca="1" si="419"/>
        <v>0</v>
      </c>
      <c r="BE559" s="111">
        <f t="shared" ca="1" si="420"/>
        <v>200</v>
      </c>
      <c r="BF559" s="113" t="e">
        <f t="shared" ca="1" si="421"/>
        <v>#VALUE!</v>
      </c>
      <c r="BG559" s="113" t="e">
        <f t="shared" ca="1" si="422"/>
        <v>#VALUE!</v>
      </c>
      <c r="BH559" s="112">
        <f t="shared" ca="1" si="423"/>
        <v>2000</v>
      </c>
      <c r="BI559" s="112">
        <f t="shared" ca="1" si="424"/>
        <v>200</v>
      </c>
      <c r="BJ559" s="157"/>
      <c r="BK559" s="157"/>
      <c r="BL559" s="158" t="str">
        <f>scriv!AI521</f>
        <v/>
      </c>
      <c r="BM559" s="157"/>
      <c r="BN559" s="157" t="str">
        <f t="shared" si="425"/>
        <v>node</v>
      </c>
      <c r="BO559" s="157"/>
      <c r="BP559" s="159">
        <f t="shared" ca="1" si="426"/>
        <v>0</v>
      </c>
      <c r="BQ559" s="159">
        <f t="shared" ca="1" si="427"/>
        <v>0</v>
      </c>
      <c r="BR559" s="159">
        <f t="shared" si="428"/>
        <v>1</v>
      </c>
      <c r="BS559" s="159" t="str">
        <f t="shared" si="429"/>
        <v>symbol</v>
      </c>
      <c r="BT559" s="157" t="str">
        <f ca="1">IF(scriv!V521&lt;&gt;"",scriv!V521,
IF(E559="",IFERROR(VLOOKUP(BL559,$AH$40:$BT$638,39,FALSE),$BT$36),
$BT$37))</f>
        <v>NodeSquare</v>
      </c>
      <c r="BU559" s="166">
        <f t="shared" ca="1" si="430"/>
        <v>2000</v>
      </c>
      <c r="BV559" s="166">
        <f t="shared" ca="1" si="431"/>
        <v>200</v>
      </c>
      <c r="BW559" s="166">
        <f t="shared" ca="1" si="432"/>
        <v>0</v>
      </c>
      <c r="BX559" s="166">
        <f t="shared" ca="1" si="433"/>
        <v>0</v>
      </c>
      <c r="BY559" s="180" t="str">
        <f t="shared" si="434"/>
        <v/>
      </c>
      <c r="BZ559" s="180" t="str">
        <f t="shared" si="435"/>
        <v/>
      </c>
      <c r="CA559" s="81" t="str">
        <f>IF(scriv!E521&lt;&gt;"",scriv!E521,"")</f>
        <v/>
      </c>
      <c r="CB559" s="82">
        <f t="shared" si="400"/>
        <v>0</v>
      </c>
      <c r="CC559" s="82">
        <f t="shared" si="436"/>
        <v>0</v>
      </c>
      <c r="CD559" s="82" t="str">
        <f t="shared" si="437"/>
        <v>-</v>
      </c>
      <c r="CE559" s="82" t="str">
        <f t="shared" si="438"/>
        <v>-</v>
      </c>
      <c r="CF559" s="82" t="str">
        <f t="shared" si="439"/>
        <v>-</v>
      </c>
      <c r="CG559" s="82" t="str">
        <f t="shared" si="440"/>
        <v>-</v>
      </c>
      <c r="CH559" s="82" t="str">
        <f t="shared" si="441"/>
        <v>-</v>
      </c>
      <c r="CI559" s="82" t="str">
        <f t="shared" si="442"/>
        <v>-</v>
      </c>
      <c r="CJ559" s="82" t="str">
        <f t="shared" si="443"/>
        <v>-</v>
      </c>
      <c r="CK559" s="82" t="str">
        <f t="shared" si="444"/>
        <v>-</v>
      </c>
    </row>
    <row r="560" spans="1:89" s="82" customFormat="1" ht="18" customHeight="1">
      <c r="A560" s="81" t="str">
        <f>scriv!AH522</f>
        <v/>
      </c>
      <c r="B560" s="81" t="str">
        <f>IF(scriv!D522&lt;&gt;"",scriv!D522,"")</f>
        <v/>
      </c>
      <c r="C560" s="81" t="str">
        <f>IF( scriv!AL522&lt;&gt;"", IF(D560&lt;&gt;"","connection ","")&amp;scriv!AL522,IF(D560&lt;&gt;"","connection",""))</f>
        <v/>
      </c>
      <c r="D560" s="82" t="str">
        <f>scriv!AJ522</f>
        <v/>
      </c>
      <c r="E560" s="82" t="str">
        <f>scriv!AK522</f>
        <v/>
      </c>
      <c r="F560" s="156">
        <f>ROW()</f>
        <v>560</v>
      </c>
      <c r="I560" s="81" t="str">
        <f>IF(scriv!AA522&lt;&gt;"",scriv!AA522,J560)</f>
        <v/>
      </c>
      <c r="J560" s="81" t="str">
        <f>IF(scriv!AB522&lt;&gt;"",scriv!AB522,"")</f>
        <v/>
      </c>
      <c r="K560" s="82" t="str">
        <f t="shared" si="401"/>
        <v>none</v>
      </c>
      <c r="L560" s="82" t="str">
        <f t="shared" si="402"/>
        <v>+++&amp;speakTT=</v>
      </c>
      <c r="M560" s="82" t="str">
        <f t="shared" si="399"/>
        <v>OpenClose</v>
      </c>
      <c r="N560" s="82" t="str">
        <f t="shared" si="403"/>
        <v/>
      </c>
      <c r="O560" s="119" t="str">
        <f t="shared" si="404"/>
        <v/>
      </c>
      <c r="P560" s="81" t="str">
        <f>IF(scriv!I522&lt;&gt;"",scriv!I522,"")</f>
        <v/>
      </c>
      <c r="Q560" s="81" t="str">
        <f>IF(scriv!J522&lt;&gt;"",scriv!J522,"")</f>
        <v/>
      </c>
      <c r="R560" s="81">
        <f>IF(scriv!K522&lt;&gt;"",scriv!K522,
IF(I560&lt;&gt;"",1,$R$36))</f>
        <v>0</v>
      </c>
      <c r="S560" s="81" t="str">
        <f>IF(scriv!L522&lt;&gt;"",scriv!L522,
IF(scriv!AB522&lt;&gt;"",$S$36,"none"))</f>
        <v>none</v>
      </c>
      <c r="T560" s="81" t="str">
        <f>IF(scriv!Q522&lt;&gt;"",scriv!Q522,"")</f>
        <v/>
      </c>
      <c r="U560" s="81" t="str">
        <f>IF(scriv!R522&lt;&gt;"",scriv!R522,"")</f>
        <v/>
      </c>
      <c r="V560" s="81" t="str">
        <f>IF(scriv!S522&lt;&gt;"",scriv!S522,"")</f>
        <v/>
      </c>
      <c r="W560" s="81" t="str">
        <f>IF(scriv!T522&lt;&gt;"",scriv!T522,"")</f>
        <v/>
      </c>
      <c r="X560" s="81" t="str">
        <f>IF($E560="",
( IF(scriv!AD522&lt;&gt;"", LEFT( scriv!AD522, FIND(",",scriv!AD522)-1) &amp; "=" &amp; $AH560 &amp; RIGHT( scriv!AD522, LEN(scriv!AD522) + 1 - FIND(",",scriv!AD522)),
  IF($X$36&lt;&gt;"",LEFT( X$36, FIND(",",X$36)-1) &amp; "=" &amp; $AH560 &amp; RIGHT( X$36, LEN(X$36) + 1 - FIND(",",X$36)),""))),
IF(scriv!M522&lt;&gt;"", LEFT( scriv!M522, FIND(",",scriv!M522)-1) &amp; "=" &amp; $AH560 &amp; RIGHT( scriv!M522, LEN(scriv!M522) + 1 - FIND(",",scriv!M522)),
LEFT( X$37, FIND(",",X$37)-1) &amp; "=" &amp; $AH560 &amp; RIGHT( X$37, LEN(X$37) + 1 - FIND(",",X$37))))</f>
        <v>fadeOn=,0.6</v>
      </c>
      <c r="Y560" s="81" t="str">
        <f>IF($E560="",
( IF(scriv!AE522&lt;&gt;"", LEFT( scriv!AE522, FIND(",",scriv!AE522)-1) &amp; "=" &amp; $AH560 &amp; RIGHT( scriv!AE522, LEN(scriv!AE522) + 1 - FIND(",",scriv!AE522)),
  IF($Y$36&lt;&gt;"",LEFT( Y$36, FIND(",",Y$36)-1) &amp; "=" &amp; $AH560 &amp; RIGHT( Y$36, LEN(Y$36) + 1 - FIND(",",Y$36)),""))),
IF(scriv!N522&lt;&gt;"", LEFT( scriv!N522, FIND(",",scriv!N522)-1) &amp; "=" &amp; $AH560 &amp; RIGHT( scriv!N522, LEN(scriv!N522) + 1 - FIND(",",scriv!N522)),
LEFT( Y$37, FIND(",",Y$37)-1) &amp; "=" &amp; $AH560 &amp; RIGHT( Y$37, LEN(Y$37) + 1 - FIND(",",Y$37))))</f>
        <v>fadeOff=,0.6</v>
      </c>
      <c r="Z560" s="81" t="str">
        <f>IF($E560="",
( IF(scriv!AF522&lt;&gt;"", LEFT( scriv!AF522, FIND(",",scriv!AF522)-1) &amp; "=" &amp; $AH560 &amp; RIGHT( scriv!AF522, LEN(scriv!AF522) + 1 - FIND(",",scriv!AF522)),
  IF($Z$36&lt;&gt;"",LEFT( Z$36, FIND(",",Z$36)-1) &amp; "=" &amp; $AH560 &amp; RIGHT( Z$36, LEN(Z$36) + 1 - FIND(",",Z$36)),""))),
IF(scriv!O522&lt;&gt;"", LEFT( scriv!O522, FIND(",",scriv!O522)-1) &amp; "=" &amp; $AH560 &amp; RIGHT( scriv!O522, LEN(scriv!O522) + 1 - FIND(",",scriv!O522)),
LEFT( Z$37, FIND(",",Z$37)-1) &amp; "=" &amp; $AH560 &amp; RIGHT( Z$37, LEN(Z$37) + 1 - FIND(",",Z$37))))</f>
        <v>drawOpen=,1.2</v>
      </c>
      <c r="AA560" s="81" t="str">
        <f>IF($E560="",
( IF(scriv!AG522&lt;&gt;"", LEFT( scriv!AG522, FIND(",",scriv!AG522)-1) &amp; "=" &amp; $AH560 &amp; RIGHT( scriv!AG522, LEN(scriv!AG522) + 1 - FIND(",",scriv!AG522)),
  IF($AA$36&lt;&gt;"",LEFT( AA$36, FIND(",",AA$36)-1) &amp; "=" &amp; $AH560 &amp; RIGHT( AA$36, LEN(AA$36) + 1 - FIND(",",AA$36)),""))),
IF(scriv!P522&lt;&gt;"", LEFT( scriv!P522, FIND(",",scriv!P522)-1) &amp; "=" &amp; $AH560 &amp; RIGHT( scriv!P522, LEN(scriv!P522) + 1 - FIND(",",scriv!P522)),
LEFT( AA$37, FIND(",",AA$37)-1) &amp; "=" &amp; $AH560 &amp; RIGHT( AA$37, LEN(AA$37) + 1 - FIND(",",AA$37))))</f>
        <v>drawClose=,1.2</v>
      </c>
      <c r="AB560" s="167" t="str">
        <f t="shared" si="398"/>
        <v>noTitle</v>
      </c>
      <c r="AC560" s="167"/>
      <c r="AD560" s="45"/>
      <c r="AE560" s="168"/>
      <c r="AF560" s="169">
        <f>IF(D560="",scriv!B522,"")</f>
        <v>0</v>
      </c>
      <c r="AG560" s="170" t="str">
        <f t="shared" si="405"/>
        <v/>
      </c>
      <c r="AH560" s="169" t="str">
        <f t="shared" si="406"/>
        <v/>
      </c>
      <c r="AI560" s="169" t="str">
        <f t="shared" si="407"/>
        <v/>
      </c>
      <c r="AJ560" s="86">
        <f>ROUNDDOWN( (LEN(scriv!B522)+1) / 2, 0 )</f>
        <v>0</v>
      </c>
      <c r="AK560" s="82">
        <f t="shared" si="408"/>
        <v>0</v>
      </c>
      <c r="AL560" s="82" t="str">
        <f t="shared" si="409"/>
        <v>-</v>
      </c>
      <c r="AM560" s="82" t="str">
        <f t="shared" si="410"/>
        <v>-</v>
      </c>
      <c r="AN560" s="82" t="str">
        <f t="shared" si="411"/>
        <v>-</v>
      </c>
      <c r="AO560" s="82" t="str">
        <f t="shared" si="412"/>
        <v>-</v>
      </c>
      <c r="AP560" s="82" t="str">
        <f t="shared" si="413"/>
        <v>-</v>
      </c>
      <c r="AQ560" s="82" t="str">
        <f t="shared" si="414"/>
        <v>-</v>
      </c>
      <c r="AR560" s="82" t="str">
        <f t="shared" si="415"/>
        <v>-</v>
      </c>
      <c r="AT560" s="82">
        <f t="shared" si="416"/>
        <v>10</v>
      </c>
      <c r="AU560" s="82" t="str">
        <f ca="1">IF(    MAX(OFFSET(AL560,0,0,MATCH("-",AL560:AL$638,0))) = 0,"",
IFERROR(MAX(OFFSET(AL560,0,0,MATCH("-",AL560:AL$638,0))),""))</f>
        <v/>
      </c>
      <c r="AV560" s="82" t="str">
        <f ca="1">IF(    MAX(OFFSET(AM560,0,0,MATCH("-",AM560:AM$638,0))) = 0,"",
IFERROR(MAX(OFFSET(AM560,0,0,MATCH("-",AM560:AM$638,0))),""))</f>
        <v/>
      </c>
      <c r="AW560" s="82" t="str">
        <f ca="1">IF(    MAX(OFFSET(AN560,0,0,MATCH("-",AN560:AN$638,0))) = 0,"",
IFERROR(MAX(OFFSET(AN560,0,0,MATCH("-",AN560:AN$638,0))),""))</f>
        <v/>
      </c>
      <c r="AX560" s="82" t="str">
        <f ca="1">IF(    MAX(OFFSET(AO560,0,0,MATCH("-",AO560:AO$638,0))) = 0,"",
IFERROR(MAX(OFFSET(AO560,0,0,MATCH("-",AO560:AO$638,0))),""))</f>
        <v/>
      </c>
      <c r="AY560" s="82" t="str">
        <f ca="1">IF(    MAX(OFFSET(AP560,0,0,MATCH("-",AP560:AP$638,0))) = 0,"",
IFERROR(MAX(OFFSET(AP560,0,0,MATCH("-",AP560:AP$638,0))),""))</f>
        <v/>
      </c>
      <c r="AZ560" s="82" t="str">
        <f ca="1">IF(    MAX(OFFSET(AQ560,0,0,MATCH("-",AQ560:AQ$638,0))) = 0,"",
IFERROR(MAX(OFFSET(AQ560,0,0,MATCH("-",AQ560:AQ$638,0))),""))</f>
        <v/>
      </c>
      <c r="BA560" s="82" t="str">
        <f ca="1">IF(    MAX(OFFSET(AR560,0,0,MATCH("-",AR560:AR$638,0))) = 0,"",
IFERROR(MAX(OFFSET(AR560,0,0,MATCH("-",AR560:AR$638,0))),""))</f>
        <v/>
      </c>
      <c r="BB560" s="112">
        <f t="shared" ca="1" si="417"/>
        <v>-198</v>
      </c>
      <c r="BC560" s="111" t="str">
        <f t="shared" ca="1" si="418"/>
        <v>Radius</v>
      </c>
      <c r="BD560" s="112">
        <f t="shared" ca="1" si="419"/>
        <v>0</v>
      </c>
      <c r="BE560" s="111">
        <f t="shared" ca="1" si="420"/>
        <v>200</v>
      </c>
      <c r="BF560" s="113" t="e">
        <f t="shared" ca="1" si="421"/>
        <v>#VALUE!</v>
      </c>
      <c r="BG560" s="113" t="e">
        <f t="shared" ca="1" si="422"/>
        <v>#VALUE!</v>
      </c>
      <c r="BH560" s="112">
        <f t="shared" ca="1" si="423"/>
        <v>2000</v>
      </c>
      <c r="BI560" s="112">
        <f t="shared" ca="1" si="424"/>
        <v>200</v>
      </c>
      <c r="BJ560" s="157"/>
      <c r="BK560" s="157"/>
      <c r="BL560" s="158" t="str">
        <f>scriv!AI522</f>
        <v/>
      </c>
      <c r="BM560" s="157"/>
      <c r="BN560" s="157" t="str">
        <f t="shared" si="425"/>
        <v>node</v>
      </c>
      <c r="BO560" s="157"/>
      <c r="BP560" s="159">
        <f t="shared" ca="1" si="426"/>
        <v>0</v>
      </c>
      <c r="BQ560" s="159">
        <f t="shared" ca="1" si="427"/>
        <v>0</v>
      </c>
      <c r="BR560" s="159">
        <f t="shared" si="428"/>
        <v>1</v>
      </c>
      <c r="BS560" s="159" t="str">
        <f t="shared" si="429"/>
        <v>symbol</v>
      </c>
      <c r="BT560" s="157" t="str">
        <f ca="1">IF(scriv!V522&lt;&gt;"",scriv!V522,
IF(E560="",IFERROR(VLOOKUP(BL560,$AH$40:$BT$638,39,FALSE),$BT$36),
$BT$37))</f>
        <v>NodeSquare</v>
      </c>
      <c r="BU560" s="166">
        <f t="shared" ca="1" si="430"/>
        <v>2000</v>
      </c>
      <c r="BV560" s="166">
        <f t="shared" ca="1" si="431"/>
        <v>200</v>
      </c>
      <c r="BW560" s="166">
        <f t="shared" ca="1" si="432"/>
        <v>0</v>
      </c>
      <c r="BX560" s="166">
        <f t="shared" ca="1" si="433"/>
        <v>0</v>
      </c>
      <c r="BY560" s="180" t="str">
        <f t="shared" si="434"/>
        <v/>
      </c>
      <c r="BZ560" s="180" t="str">
        <f t="shared" si="435"/>
        <v/>
      </c>
      <c r="CA560" s="81" t="str">
        <f>IF(scriv!E522&lt;&gt;"",scriv!E522,"")</f>
        <v/>
      </c>
      <c r="CB560" s="82">
        <f t="shared" si="400"/>
        <v>0</v>
      </c>
      <c r="CC560" s="82">
        <f t="shared" si="436"/>
        <v>0</v>
      </c>
      <c r="CD560" s="82" t="str">
        <f t="shared" si="437"/>
        <v>-</v>
      </c>
      <c r="CE560" s="82" t="str">
        <f t="shared" si="438"/>
        <v>-</v>
      </c>
      <c r="CF560" s="82" t="str">
        <f t="shared" si="439"/>
        <v>-</v>
      </c>
      <c r="CG560" s="82" t="str">
        <f t="shared" si="440"/>
        <v>-</v>
      </c>
      <c r="CH560" s="82" t="str">
        <f t="shared" si="441"/>
        <v>-</v>
      </c>
      <c r="CI560" s="82" t="str">
        <f t="shared" si="442"/>
        <v>-</v>
      </c>
      <c r="CJ560" s="82" t="str">
        <f t="shared" si="443"/>
        <v>-</v>
      </c>
      <c r="CK560" s="82" t="str">
        <f t="shared" si="444"/>
        <v>-</v>
      </c>
    </row>
    <row r="561" spans="1:89" s="82" customFormat="1" ht="18" customHeight="1">
      <c r="A561" s="81" t="str">
        <f>scriv!AH523</f>
        <v/>
      </c>
      <c r="B561" s="81" t="str">
        <f>IF(scriv!D523&lt;&gt;"",scriv!D523,"")</f>
        <v/>
      </c>
      <c r="C561" s="81" t="str">
        <f>IF( scriv!AL523&lt;&gt;"", IF(D561&lt;&gt;"","connection ","")&amp;scriv!AL523,IF(D561&lt;&gt;"","connection",""))</f>
        <v/>
      </c>
      <c r="D561" s="82" t="str">
        <f>scriv!AJ523</f>
        <v/>
      </c>
      <c r="E561" s="82" t="str">
        <f>scriv!AK523</f>
        <v/>
      </c>
      <c r="F561" s="156">
        <f>ROW()</f>
        <v>561</v>
      </c>
      <c r="I561" s="81" t="str">
        <f>IF(scriv!AA523&lt;&gt;"",scriv!AA523,J561)</f>
        <v/>
      </c>
      <c r="J561" s="81" t="str">
        <f>IF(scriv!AB523&lt;&gt;"",scriv!AB523,"")</f>
        <v/>
      </c>
      <c r="K561" s="82" t="str">
        <f t="shared" si="401"/>
        <v>none</v>
      </c>
      <c r="L561" s="82" t="str">
        <f t="shared" si="402"/>
        <v>+++&amp;speakTT=</v>
      </c>
      <c r="M561" s="82" t="str">
        <f t="shared" si="399"/>
        <v>OpenClose</v>
      </c>
      <c r="N561" s="82" t="str">
        <f t="shared" si="403"/>
        <v/>
      </c>
      <c r="O561" s="119" t="str">
        <f t="shared" si="404"/>
        <v/>
      </c>
      <c r="P561" s="81" t="str">
        <f>IF(scriv!I523&lt;&gt;"",scriv!I523,"")</f>
        <v/>
      </c>
      <c r="Q561" s="81" t="str">
        <f>IF(scriv!J523&lt;&gt;"",scriv!J523,"")</f>
        <v/>
      </c>
      <c r="R561" s="81">
        <f>IF(scriv!K523&lt;&gt;"",scriv!K523,
IF(I561&lt;&gt;"",1,$R$36))</f>
        <v>0</v>
      </c>
      <c r="S561" s="81" t="str">
        <f>IF(scriv!L523&lt;&gt;"",scriv!L523,
IF(scriv!AB523&lt;&gt;"",$S$36,"none"))</f>
        <v>none</v>
      </c>
      <c r="T561" s="81" t="str">
        <f>IF(scriv!Q523&lt;&gt;"",scriv!Q523,"")</f>
        <v/>
      </c>
      <c r="U561" s="81" t="str">
        <f>IF(scriv!R523&lt;&gt;"",scriv!R523,"")</f>
        <v/>
      </c>
      <c r="V561" s="81" t="str">
        <f>IF(scriv!S523&lt;&gt;"",scriv!S523,"")</f>
        <v/>
      </c>
      <c r="W561" s="81" t="str">
        <f>IF(scriv!T523&lt;&gt;"",scriv!T523,"")</f>
        <v/>
      </c>
      <c r="X561" s="81" t="str">
        <f>IF($E561="",
( IF(scriv!AD523&lt;&gt;"", LEFT( scriv!AD523, FIND(",",scriv!AD523)-1) &amp; "=" &amp; $AH561 &amp; RIGHT( scriv!AD523, LEN(scriv!AD523) + 1 - FIND(",",scriv!AD523)),
  IF($X$36&lt;&gt;"",LEFT( X$36, FIND(",",X$36)-1) &amp; "=" &amp; $AH561 &amp; RIGHT( X$36, LEN(X$36) + 1 - FIND(",",X$36)),""))),
IF(scriv!M523&lt;&gt;"", LEFT( scriv!M523, FIND(",",scriv!M523)-1) &amp; "=" &amp; $AH561 &amp; RIGHT( scriv!M523, LEN(scriv!M523) + 1 - FIND(",",scriv!M523)),
LEFT( X$37, FIND(",",X$37)-1) &amp; "=" &amp; $AH561 &amp; RIGHT( X$37, LEN(X$37) + 1 - FIND(",",X$37))))</f>
        <v>fadeOn=,0.6</v>
      </c>
      <c r="Y561" s="81" t="str">
        <f>IF($E561="",
( IF(scriv!AE523&lt;&gt;"", LEFT( scriv!AE523, FIND(",",scriv!AE523)-1) &amp; "=" &amp; $AH561 &amp; RIGHT( scriv!AE523, LEN(scriv!AE523) + 1 - FIND(",",scriv!AE523)),
  IF($Y$36&lt;&gt;"",LEFT( Y$36, FIND(",",Y$36)-1) &amp; "=" &amp; $AH561 &amp; RIGHT( Y$36, LEN(Y$36) + 1 - FIND(",",Y$36)),""))),
IF(scriv!N523&lt;&gt;"", LEFT( scriv!N523, FIND(",",scriv!N523)-1) &amp; "=" &amp; $AH561 &amp; RIGHT( scriv!N523, LEN(scriv!N523) + 1 - FIND(",",scriv!N523)),
LEFT( Y$37, FIND(",",Y$37)-1) &amp; "=" &amp; $AH561 &amp; RIGHT( Y$37, LEN(Y$37) + 1 - FIND(",",Y$37))))</f>
        <v>fadeOff=,0.6</v>
      </c>
      <c r="Z561" s="81" t="str">
        <f>IF($E561="",
( IF(scriv!AF523&lt;&gt;"", LEFT( scriv!AF523, FIND(",",scriv!AF523)-1) &amp; "=" &amp; $AH561 &amp; RIGHT( scriv!AF523, LEN(scriv!AF523) + 1 - FIND(",",scriv!AF523)),
  IF($Z$36&lt;&gt;"",LEFT( Z$36, FIND(",",Z$36)-1) &amp; "=" &amp; $AH561 &amp; RIGHT( Z$36, LEN(Z$36) + 1 - FIND(",",Z$36)),""))),
IF(scriv!O523&lt;&gt;"", LEFT( scriv!O523, FIND(",",scriv!O523)-1) &amp; "=" &amp; $AH561 &amp; RIGHT( scriv!O523, LEN(scriv!O523) + 1 - FIND(",",scriv!O523)),
LEFT( Z$37, FIND(",",Z$37)-1) &amp; "=" &amp; $AH561 &amp; RIGHT( Z$37, LEN(Z$37) + 1 - FIND(",",Z$37))))</f>
        <v>drawOpen=,1.2</v>
      </c>
      <c r="AA561" s="81" t="str">
        <f>IF($E561="",
( IF(scriv!AG523&lt;&gt;"", LEFT( scriv!AG523, FIND(",",scriv!AG523)-1) &amp; "=" &amp; $AH561 &amp; RIGHT( scriv!AG523, LEN(scriv!AG523) + 1 - FIND(",",scriv!AG523)),
  IF($AA$36&lt;&gt;"",LEFT( AA$36, FIND(",",AA$36)-1) &amp; "=" &amp; $AH561 &amp; RIGHT( AA$36, LEN(AA$36) + 1 - FIND(",",AA$36)),""))),
IF(scriv!P523&lt;&gt;"", LEFT( scriv!P523, FIND(",",scriv!P523)-1) &amp; "=" &amp; $AH561 &amp; RIGHT( scriv!P523, LEN(scriv!P523) + 1 - FIND(",",scriv!P523)),
LEFT( AA$37, FIND(",",AA$37)-1) &amp; "=" &amp; $AH561 &amp; RIGHT( AA$37, LEN(AA$37) + 1 - FIND(",",AA$37))))</f>
        <v>drawClose=,1.2</v>
      </c>
      <c r="AB561" s="167" t="str">
        <f t="shared" si="398"/>
        <v>noTitle</v>
      </c>
      <c r="AC561" s="167"/>
      <c r="AD561" s="45"/>
      <c r="AE561" s="168"/>
      <c r="AF561" s="169">
        <f>IF(D561="",scriv!B523,"")</f>
        <v>0</v>
      </c>
      <c r="AG561" s="170" t="str">
        <f t="shared" si="405"/>
        <v/>
      </c>
      <c r="AH561" s="169" t="str">
        <f t="shared" si="406"/>
        <v/>
      </c>
      <c r="AI561" s="169" t="str">
        <f t="shared" si="407"/>
        <v/>
      </c>
      <c r="AJ561" s="86">
        <f>ROUNDDOWN( (LEN(scriv!B523)+1) / 2, 0 )</f>
        <v>0</v>
      </c>
      <c r="AK561" s="82">
        <f t="shared" si="408"/>
        <v>0</v>
      </c>
      <c r="AL561" s="82" t="str">
        <f t="shared" si="409"/>
        <v>-</v>
      </c>
      <c r="AM561" s="82" t="str">
        <f t="shared" si="410"/>
        <v>-</v>
      </c>
      <c r="AN561" s="82" t="str">
        <f t="shared" si="411"/>
        <v>-</v>
      </c>
      <c r="AO561" s="82" t="str">
        <f t="shared" si="412"/>
        <v>-</v>
      </c>
      <c r="AP561" s="82" t="str">
        <f t="shared" si="413"/>
        <v>-</v>
      </c>
      <c r="AQ561" s="82" t="str">
        <f t="shared" si="414"/>
        <v>-</v>
      </c>
      <c r="AR561" s="82" t="str">
        <f t="shared" si="415"/>
        <v>-</v>
      </c>
      <c r="AT561" s="82">
        <f t="shared" si="416"/>
        <v>10</v>
      </c>
      <c r="AU561" s="82" t="str">
        <f ca="1">IF(    MAX(OFFSET(AL561,0,0,MATCH("-",AL561:AL$638,0))) = 0,"",
IFERROR(MAX(OFFSET(AL561,0,0,MATCH("-",AL561:AL$638,0))),""))</f>
        <v/>
      </c>
      <c r="AV561" s="82" t="str">
        <f ca="1">IF(    MAX(OFFSET(AM561,0,0,MATCH("-",AM561:AM$638,0))) = 0,"",
IFERROR(MAX(OFFSET(AM561,0,0,MATCH("-",AM561:AM$638,0))),""))</f>
        <v/>
      </c>
      <c r="AW561" s="82" t="str">
        <f ca="1">IF(    MAX(OFFSET(AN561,0,0,MATCH("-",AN561:AN$638,0))) = 0,"",
IFERROR(MAX(OFFSET(AN561,0,0,MATCH("-",AN561:AN$638,0))),""))</f>
        <v/>
      </c>
      <c r="AX561" s="82" t="str">
        <f ca="1">IF(    MAX(OFFSET(AO561,0,0,MATCH("-",AO561:AO$638,0))) = 0,"",
IFERROR(MAX(OFFSET(AO561,0,0,MATCH("-",AO561:AO$638,0))),""))</f>
        <v/>
      </c>
      <c r="AY561" s="82" t="str">
        <f ca="1">IF(    MAX(OFFSET(AP561,0,0,MATCH("-",AP561:AP$638,0))) = 0,"",
IFERROR(MAX(OFFSET(AP561,0,0,MATCH("-",AP561:AP$638,0))),""))</f>
        <v/>
      </c>
      <c r="AZ561" s="82" t="str">
        <f ca="1">IF(    MAX(OFFSET(AQ561,0,0,MATCH("-",AQ561:AQ$638,0))) = 0,"",
IFERROR(MAX(OFFSET(AQ561,0,0,MATCH("-",AQ561:AQ$638,0))),""))</f>
        <v/>
      </c>
      <c r="BA561" s="82" t="str">
        <f ca="1">IF(    MAX(OFFSET(AR561,0,0,MATCH("-",AR561:AR$638,0))) = 0,"",
IFERROR(MAX(OFFSET(AR561,0,0,MATCH("-",AR561:AR$638,0))),""))</f>
        <v/>
      </c>
      <c r="BB561" s="112">
        <f t="shared" ca="1" si="417"/>
        <v>-198</v>
      </c>
      <c r="BC561" s="111" t="str">
        <f t="shared" ca="1" si="418"/>
        <v>Radius</v>
      </c>
      <c r="BD561" s="112">
        <f t="shared" ca="1" si="419"/>
        <v>0</v>
      </c>
      <c r="BE561" s="111">
        <f t="shared" ca="1" si="420"/>
        <v>200</v>
      </c>
      <c r="BF561" s="113" t="e">
        <f t="shared" ca="1" si="421"/>
        <v>#VALUE!</v>
      </c>
      <c r="BG561" s="113" t="e">
        <f t="shared" ca="1" si="422"/>
        <v>#VALUE!</v>
      </c>
      <c r="BH561" s="112">
        <f t="shared" ca="1" si="423"/>
        <v>2000</v>
      </c>
      <c r="BI561" s="112">
        <f t="shared" ca="1" si="424"/>
        <v>200</v>
      </c>
      <c r="BJ561" s="157"/>
      <c r="BK561" s="157"/>
      <c r="BL561" s="158" t="str">
        <f>scriv!AI523</f>
        <v/>
      </c>
      <c r="BM561" s="157"/>
      <c r="BN561" s="157" t="str">
        <f t="shared" si="425"/>
        <v>node</v>
      </c>
      <c r="BO561" s="157"/>
      <c r="BP561" s="159">
        <f t="shared" ca="1" si="426"/>
        <v>0</v>
      </c>
      <c r="BQ561" s="159">
        <f t="shared" ca="1" si="427"/>
        <v>0</v>
      </c>
      <c r="BR561" s="159">
        <f t="shared" si="428"/>
        <v>1</v>
      </c>
      <c r="BS561" s="159" t="str">
        <f t="shared" si="429"/>
        <v>symbol</v>
      </c>
      <c r="BT561" s="157" t="str">
        <f ca="1">IF(scriv!V523&lt;&gt;"",scriv!V523,
IF(E561="",IFERROR(VLOOKUP(BL561,$AH$40:$BT$638,39,FALSE),$BT$36),
$BT$37))</f>
        <v>NodeSquare</v>
      </c>
      <c r="BU561" s="166">
        <f t="shared" ca="1" si="430"/>
        <v>2000</v>
      </c>
      <c r="BV561" s="166">
        <f t="shared" ca="1" si="431"/>
        <v>200</v>
      </c>
      <c r="BW561" s="166">
        <f t="shared" ca="1" si="432"/>
        <v>0</v>
      </c>
      <c r="BX561" s="166">
        <f t="shared" ca="1" si="433"/>
        <v>0</v>
      </c>
      <c r="BY561" s="180" t="str">
        <f t="shared" si="434"/>
        <v/>
      </c>
      <c r="BZ561" s="180" t="str">
        <f t="shared" si="435"/>
        <v/>
      </c>
      <c r="CA561" s="81" t="str">
        <f>IF(scriv!E523&lt;&gt;"",scriv!E523,"")</f>
        <v/>
      </c>
      <c r="CB561" s="82">
        <f t="shared" si="400"/>
        <v>0</v>
      </c>
      <c r="CC561" s="82">
        <f t="shared" si="436"/>
        <v>0</v>
      </c>
      <c r="CD561" s="82" t="str">
        <f t="shared" si="437"/>
        <v>-</v>
      </c>
      <c r="CE561" s="82" t="str">
        <f t="shared" si="438"/>
        <v>-</v>
      </c>
      <c r="CF561" s="82" t="str">
        <f t="shared" si="439"/>
        <v>-</v>
      </c>
      <c r="CG561" s="82" t="str">
        <f t="shared" si="440"/>
        <v>-</v>
      </c>
      <c r="CH561" s="82" t="str">
        <f t="shared" si="441"/>
        <v>-</v>
      </c>
      <c r="CI561" s="82" t="str">
        <f t="shared" si="442"/>
        <v>-</v>
      </c>
      <c r="CJ561" s="82" t="str">
        <f t="shared" si="443"/>
        <v>-</v>
      </c>
      <c r="CK561" s="82" t="str">
        <f t="shared" si="444"/>
        <v>-</v>
      </c>
    </row>
    <row r="562" spans="1:89" s="82" customFormat="1" ht="18" customHeight="1">
      <c r="A562" s="81" t="str">
        <f>scriv!AH524</f>
        <v/>
      </c>
      <c r="B562" s="81" t="str">
        <f>IF(scriv!D524&lt;&gt;"",scriv!D524,"")</f>
        <v/>
      </c>
      <c r="C562" s="81" t="str">
        <f>IF( scriv!AL524&lt;&gt;"", IF(D562&lt;&gt;"","connection ","")&amp;scriv!AL524,IF(D562&lt;&gt;"","connection",""))</f>
        <v/>
      </c>
      <c r="D562" s="82" t="str">
        <f>scriv!AJ524</f>
        <v/>
      </c>
      <c r="E562" s="82" t="str">
        <f>scriv!AK524</f>
        <v/>
      </c>
      <c r="F562" s="156">
        <f>ROW()</f>
        <v>562</v>
      </c>
      <c r="I562" s="81" t="str">
        <f>IF(scriv!AA524&lt;&gt;"",scriv!AA524,J562)</f>
        <v/>
      </c>
      <c r="J562" s="81" t="str">
        <f>IF(scriv!AB524&lt;&gt;"",scriv!AB524,"")</f>
        <v/>
      </c>
      <c r="K562" s="82" t="str">
        <f t="shared" si="401"/>
        <v>none</v>
      </c>
      <c r="L562" s="82" t="str">
        <f t="shared" si="402"/>
        <v>+++&amp;speakTT=</v>
      </c>
      <c r="M562" s="82" t="str">
        <f t="shared" si="399"/>
        <v>OpenClose</v>
      </c>
      <c r="N562" s="82" t="str">
        <f t="shared" si="403"/>
        <v/>
      </c>
      <c r="O562" s="119" t="str">
        <f t="shared" si="404"/>
        <v/>
      </c>
      <c r="P562" s="81" t="str">
        <f>IF(scriv!I524&lt;&gt;"",scriv!I524,"")</f>
        <v/>
      </c>
      <c r="Q562" s="81" t="str">
        <f>IF(scriv!J524&lt;&gt;"",scriv!J524,"")</f>
        <v/>
      </c>
      <c r="R562" s="81">
        <f>IF(scriv!K524&lt;&gt;"",scriv!K524,
IF(I562&lt;&gt;"",1,$R$36))</f>
        <v>0</v>
      </c>
      <c r="S562" s="81" t="str">
        <f>IF(scriv!L524&lt;&gt;"",scriv!L524,
IF(scriv!AB524&lt;&gt;"",$S$36,"none"))</f>
        <v>none</v>
      </c>
      <c r="T562" s="81" t="str">
        <f>IF(scriv!Q524&lt;&gt;"",scriv!Q524,"")</f>
        <v/>
      </c>
      <c r="U562" s="81" t="str">
        <f>IF(scriv!R524&lt;&gt;"",scriv!R524,"")</f>
        <v/>
      </c>
      <c r="V562" s="81" t="str">
        <f>IF(scriv!S524&lt;&gt;"",scriv!S524,"")</f>
        <v/>
      </c>
      <c r="W562" s="81" t="str">
        <f>IF(scriv!T524&lt;&gt;"",scriv!T524,"")</f>
        <v/>
      </c>
      <c r="X562" s="81" t="str">
        <f>IF($E562="",
( IF(scriv!AD524&lt;&gt;"", LEFT( scriv!AD524, FIND(",",scriv!AD524)-1) &amp; "=" &amp; $AH562 &amp; RIGHT( scriv!AD524, LEN(scriv!AD524) + 1 - FIND(",",scriv!AD524)),
  IF($X$36&lt;&gt;"",LEFT( X$36, FIND(",",X$36)-1) &amp; "=" &amp; $AH562 &amp; RIGHT( X$36, LEN(X$36) + 1 - FIND(",",X$36)),""))),
IF(scriv!M524&lt;&gt;"", LEFT( scriv!M524, FIND(",",scriv!M524)-1) &amp; "=" &amp; $AH562 &amp; RIGHT( scriv!M524, LEN(scriv!M524) + 1 - FIND(",",scriv!M524)),
LEFT( X$37, FIND(",",X$37)-1) &amp; "=" &amp; $AH562 &amp; RIGHT( X$37, LEN(X$37) + 1 - FIND(",",X$37))))</f>
        <v>fadeOn=,0.6</v>
      </c>
      <c r="Y562" s="81" t="str">
        <f>IF($E562="",
( IF(scriv!AE524&lt;&gt;"", LEFT( scriv!AE524, FIND(",",scriv!AE524)-1) &amp; "=" &amp; $AH562 &amp; RIGHT( scriv!AE524, LEN(scriv!AE524) + 1 - FIND(",",scriv!AE524)),
  IF($Y$36&lt;&gt;"",LEFT( Y$36, FIND(",",Y$36)-1) &amp; "=" &amp; $AH562 &amp; RIGHT( Y$36, LEN(Y$36) + 1 - FIND(",",Y$36)),""))),
IF(scriv!N524&lt;&gt;"", LEFT( scriv!N524, FIND(",",scriv!N524)-1) &amp; "=" &amp; $AH562 &amp; RIGHT( scriv!N524, LEN(scriv!N524) + 1 - FIND(",",scriv!N524)),
LEFT( Y$37, FIND(",",Y$37)-1) &amp; "=" &amp; $AH562 &amp; RIGHT( Y$37, LEN(Y$37) + 1 - FIND(",",Y$37))))</f>
        <v>fadeOff=,0.6</v>
      </c>
      <c r="Z562" s="81" t="str">
        <f>IF($E562="",
( IF(scriv!AF524&lt;&gt;"", LEFT( scriv!AF524, FIND(",",scriv!AF524)-1) &amp; "=" &amp; $AH562 &amp; RIGHT( scriv!AF524, LEN(scriv!AF524) + 1 - FIND(",",scriv!AF524)),
  IF($Z$36&lt;&gt;"",LEFT( Z$36, FIND(",",Z$36)-1) &amp; "=" &amp; $AH562 &amp; RIGHT( Z$36, LEN(Z$36) + 1 - FIND(",",Z$36)),""))),
IF(scriv!O524&lt;&gt;"", LEFT( scriv!O524, FIND(",",scriv!O524)-1) &amp; "=" &amp; $AH562 &amp; RIGHT( scriv!O524, LEN(scriv!O524) + 1 - FIND(",",scriv!O524)),
LEFT( Z$37, FIND(",",Z$37)-1) &amp; "=" &amp; $AH562 &amp; RIGHT( Z$37, LEN(Z$37) + 1 - FIND(",",Z$37))))</f>
        <v>drawOpen=,1.2</v>
      </c>
      <c r="AA562" s="81" t="str">
        <f>IF($E562="",
( IF(scriv!AG524&lt;&gt;"", LEFT( scriv!AG524, FIND(",",scriv!AG524)-1) &amp; "=" &amp; $AH562 &amp; RIGHT( scriv!AG524, LEN(scriv!AG524) + 1 - FIND(",",scriv!AG524)),
  IF($AA$36&lt;&gt;"",LEFT( AA$36, FIND(",",AA$36)-1) &amp; "=" &amp; $AH562 &amp; RIGHT( AA$36, LEN(AA$36) + 1 - FIND(",",AA$36)),""))),
IF(scriv!P524&lt;&gt;"", LEFT( scriv!P524, FIND(",",scriv!P524)-1) &amp; "=" &amp; $AH562 &amp; RIGHT( scriv!P524, LEN(scriv!P524) + 1 - FIND(",",scriv!P524)),
LEFT( AA$37, FIND(",",AA$37)-1) &amp; "=" &amp; $AH562 &amp; RIGHT( AA$37, LEN(AA$37) + 1 - FIND(",",AA$37))))</f>
        <v>drawClose=,1.2</v>
      </c>
      <c r="AB562" s="167" t="str">
        <f t="shared" si="398"/>
        <v>noTitle</v>
      </c>
      <c r="AC562" s="167"/>
      <c r="AD562" s="45"/>
      <c r="AE562" s="168"/>
      <c r="AF562" s="169">
        <f>IF(D562="",scriv!B524,"")</f>
        <v>0</v>
      </c>
      <c r="AG562" s="170" t="str">
        <f t="shared" si="405"/>
        <v/>
      </c>
      <c r="AH562" s="169" t="str">
        <f t="shared" si="406"/>
        <v/>
      </c>
      <c r="AI562" s="169" t="str">
        <f t="shared" si="407"/>
        <v/>
      </c>
      <c r="AJ562" s="86">
        <f>ROUNDDOWN( (LEN(scriv!B524)+1) / 2, 0 )</f>
        <v>0</v>
      </c>
      <c r="AK562" s="82">
        <f t="shared" si="408"/>
        <v>0</v>
      </c>
      <c r="AL562" s="82" t="str">
        <f t="shared" si="409"/>
        <v>-</v>
      </c>
      <c r="AM562" s="82" t="str">
        <f t="shared" si="410"/>
        <v>-</v>
      </c>
      <c r="AN562" s="82" t="str">
        <f t="shared" si="411"/>
        <v>-</v>
      </c>
      <c r="AO562" s="82" t="str">
        <f t="shared" si="412"/>
        <v>-</v>
      </c>
      <c r="AP562" s="82" t="str">
        <f t="shared" si="413"/>
        <v>-</v>
      </c>
      <c r="AQ562" s="82" t="str">
        <f t="shared" si="414"/>
        <v>-</v>
      </c>
      <c r="AR562" s="82" t="str">
        <f t="shared" si="415"/>
        <v>-</v>
      </c>
      <c r="AT562" s="82">
        <f t="shared" si="416"/>
        <v>10</v>
      </c>
      <c r="AU562" s="82" t="str">
        <f ca="1">IF(    MAX(OFFSET(AL562,0,0,MATCH("-",AL562:AL$638,0))) = 0,"",
IFERROR(MAX(OFFSET(AL562,0,0,MATCH("-",AL562:AL$638,0))),""))</f>
        <v/>
      </c>
      <c r="AV562" s="82" t="str">
        <f ca="1">IF(    MAX(OFFSET(AM562,0,0,MATCH("-",AM562:AM$638,0))) = 0,"",
IFERROR(MAX(OFFSET(AM562,0,0,MATCH("-",AM562:AM$638,0))),""))</f>
        <v/>
      </c>
      <c r="AW562" s="82" t="str">
        <f ca="1">IF(    MAX(OFFSET(AN562,0,0,MATCH("-",AN562:AN$638,0))) = 0,"",
IFERROR(MAX(OFFSET(AN562,0,0,MATCH("-",AN562:AN$638,0))),""))</f>
        <v/>
      </c>
      <c r="AX562" s="82" t="str">
        <f ca="1">IF(    MAX(OFFSET(AO562,0,0,MATCH("-",AO562:AO$638,0))) = 0,"",
IFERROR(MAX(OFFSET(AO562,0,0,MATCH("-",AO562:AO$638,0))),""))</f>
        <v/>
      </c>
      <c r="AY562" s="82" t="str">
        <f ca="1">IF(    MAX(OFFSET(AP562,0,0,MATCH("-",AP562:AP$638,0))) = 0,"",
IFERROR(MAX(OFFSET(AP562,0,0,MATCH("-",AP562:AP$638,0))),""))</f>
        <v/>
      </c>
      <c r="AZ562" s="82" t="str">
        <f ca="1">IF(    MAX(OFFSET(AQ562,0,0,MATCH("-",AQ562:AQ$638,0))) = 0,"",
IFERROR(MAX(OFFSET(AQ562,0,0,MATCH("-",AQ562:AQ$638,0))),""))</f>
        <v/>
      </c>
      <c r="BA562" s="82" t="str">
        <f ca="1">IF(    MAX(OFFSET(AR562,0,0,MATCH("-",AR562:AR$638,0))) = 0,"",
IFERROR(MAX(OFFSET(AR562,0,0,MATCH("-",AR562:AR$638,0))),""))</f>
        <v/>
      </c>
      <c r="BB562" s="112">
        <f t="shared" ca="1" si="417"/>
        <v>-198</v>
      </c>
      <c r="BC562" s="111" t="str">
        <f t="shared" ca="1" si="418"/>
        <v>Radius</v>
      </c>
      <c r="BD562" s="112">
        <f t="shared" ca="1" si="419"/>
        <v>0</v>
      </c>
      <c r="BE562" s="111">
        <f t="shared" ca="1" si="420"/>
        <v>200</v>
      </c>
      <c r="BF562" s="113" t="e">
        <f t="shared" ca="1" si="421"/>
        <v>#VALUE!</v>
      </c>
      <c r="BG562" s="113" t="e">
        <f t="shared" ca="1" si="422"/>
        <v>#VALUE!</v>
      </c>
      <c r="BH562" s="112">
        <f t="shared" ca="1" si="423"/>
        <v>2000</v>
      </c>
      <c r="BI562" s="112">
        <f t="shared" ca="1" si="424"/>
        <v>200</v>
      </c>
      <c r="BJ562" s="157"/>
      <c r="BK562" s="157"/>
      <c r="BL562" s="158" t="str">
        <f>scriv!AI524</f>
        <v/>
      </c>
      <c r="BM562" s="157"/>
      <c r="BN562" s="157" t="str">
        <f t="shared" si="425"/>
        <v>node</v>
      </c>
      <c r="BO562" s="157"/>
      <c r="BP562" s="159">
        <f t="shared" ca="1" si="426"/>
        <v>0</v>
      </c>
      <c r="BQ562" s="159">
        <f t="shared" ca="1" si="427"/>
        <v>0</v>
      </c>
      <c r="BR562" s="159">
        <f t="shared" si="428"/>
        <v>1</v>
      </c>
      <c r="BS562" s="159" t="str">
        <f t="shared" si="429"/>
        <v>symbol</v>
      </c>
      <c r="BT562" s="157" t="str">
        <f ca="1">IF(scriv!V524&lt;&gt;"",scriv!V524,
IF(E562="",IFERROR(VLOOKUP(BL562,$AH$40:$BT$638,39,FALSE),$BT$36),
$BT$37))</f>
        <v>NodeSquare</v>
      </c>
      <c r="BU562" s="166">
        <f t="shared" ca="1" si="430"/>
        <v>2000</v>
      </c>
      <c r="BV562" s="166">
        <f t="shared" ca="1" si="431"/>
        <v>200</v>
      </c>
      <c r="BW562" s="166">
        <f t="shared" ca="1" si="432"/>
        <v>0</v>
      </c>
      <c r="BX562" s="166">
        <f t="shared" ca="1" si="433"/>
        <v>0</v>
      </c>
      <c r="BY562" s="180" t="str">
        <f t="shared" si="434"/>
        <v/>
      </c>
      <c r="BZ562" s="180" t="str">
        <f t="shared" si="435"/>
        <v/>
      </c>
      <c r="CA562" s="81" t="str">
        <f>IF(scriv!E524&lt;&gt;"",scriv!E524,"")</f>
        <v/>
      </c>
      <c r="CB562" s="82">
        <f t="shared" si="400"/>
        <v>0</v>
      </c>
      <c r="CC562" s="82">
        <f t="shared" si="436"/>
        <v>0</v>
      </c>
      <c r="CD562" s="82" t="str">
        <f t="shared" si="437"/>
        <v>-</v>
      </c>
      <c r="CE562" s="82" t="str">
        <f t="shared" si="438"/>
        <v>-</v>
      </c>
      <c r="CF562" s="82" t="str">
        <f t="shared" si="439"/>
        <v>-</v>
      </c>
      <c r="CG562" s="82" t="str">
        <f t="shared" si="440"/>
        <v>-</v>
      </c>
      <c r="CH562" s="82" t="str">
        <f t="shared" si="441"/>
        <v>-</v>
      </c>
      <c r="CI562" s="82" t="str">
        <f t="shared" si="442"/>
        <v>-</v>
      </c>
      <c r="CJ562" s="82" t="str">
        <f t="shared" si="443"/>
        <v>-</v>
      </c>
      <c r="CK562" s="82" t="str">
        <f t="shared" si="444"/>
        <v>-</v>
      </c>
    </row>
    <row r="563" spans="1:89" s="82" customFormat="1" ht="18" customHeight="1">
      <c r="A563" s="81" t="str">
        <f>scriv!AH525</f>
        <v/>
      </c>
      <c r="B563" s="81" t="str">
        <f>IF(scriv!D525&lt;&gt;"",scriv!D525,"")</f>
        <v/>
      </c>
      <c r="C563" s="81" t="str">
        <f>IF( scriv!AL525&lt;&gt;"", IF(D563&lt;&gt;"","connection ","")&amp;scriv!AL525,IF(D563&lt;&gt;"","connection",""))</f>
        <v/>
      </c>
      <c r="D563" s="82" t="str">
        <f>scriv!AJ525</f>
        <v/>
      </c>
      <c r="E563" s="82" t="str">
        <f>scriv!AK525</f>
        <v/>
      </c>
      <c r="F563" s="156">
        <f>ROW()</f>
        <v>563</v>
      </c>
      <c r="I563" s="81" t="str">
        <f>IF(scriv!AA525&lt;&gt;"",scriv!AA525,J563)</f>
        <v/>
      </c>
      <c r="J563" s="81" t="str">
        <f>IF(scriv!AB525&lt;&gt;"",scriv!AB525,"")</f>
        <v/>
      </c>
      <c r="K563" s="82" t="str">
        <f t="shared" si="401"/>
        <v>none</v>
      </c>
      <c r="L563" s="82" t="str">
        <f t="shared" si="402"/>
        <v>+++&amp;speakTT=</v>
      </c>
      <c r="M563" s="82" t="str">
        <f t="shared" si="399"/>
        <v>OpenClose</v>
      </c>
      <c r="N563" s="82" t="str">
        <f t="shared" si="403"/>
        <v/>
      </c>
      <c r="O563" s="119" t="str">
        <f t="shared" si="404"/>
        <v/>
      </c>
      <c r="P563" s="81" t="str">
        <f>IF(scriv!I525&lt;&gt;"",scriv!I525,"")</f>
        <v/>
      </c>
      <c r="Q563" s="81" t="str">
        <f>IF(scriv!J525&lt;&gt;"",scriv!J525,"")</f>
        <v/>
      </c>
      <c r="R563" s="81">
        <f>IF(scriv!K525&lt;&gt;"",scriv!K525,
IF(I563&lt;&gt;"",1,$R$36))</f>
        <v>0</v>
      </c>
      <c r="S563" s="81" t="str">
        <f>IF(scriv!L525&lt;&gt;"",scriv!L525,
IF(scriv!AB525&lt;&gt;"",$S$36,"none"))</f>
        <v>none</v>
      </c>
      <c r="T563" s="81" t="str">
        <f>IF(scriv!Q525&lt;&gt;"",scriv!Q525,"")</f>
        <v/>
      </c>
      <c r="U563" s="81" t="str">
        <f>IF(scriv!R525&lt;&gt;"",scriv!R525,"")</f>
        <v/>
      </c>
      <c r="V563" s="81" t="str">
        <f>IF(scriv!S525&lt;&gt;"",scriv!S525,"")</f>
        <v/>
      </c>
      <c r="W563" s="81" t="str">
        <f>IF(scriv!T525&lt;&gt;"",scriv!T525,"")</f>
        <v/>
      </c>
      <c r="X563" s="81" t="str">
        <f>IF($E563="",
( IF(scriv!AD525&lt;&gt;"", LEFT( scriv!AD525, FIND(",",scriv!AD525)-1) &amp; "=" &amp; $AH563 &amp; RIGHT( scriv!AD525, LEN(scriv!AD525) + 1 - FIND(",",scriv!AD525)),
  IF($X$36&lt;&gt;"",LEFT( X$36, FIND(",",X$36)-1) &amp; "=" &amp; $AH563 &amp; RIGHT( X$36, LEN(X$36) + 1 - FIND(",",X$36)),""))),
IF(scriv!M525&lt;&gt;"", LEFT( scriv!M525, FIND(",",scriv!M525)-1) &amp; "=" &amp; $AH563 &amp; RIGHT( scriv!M525, LEN(scriv!M525) + 1 - FIND(",",scriv!M525)),
LEFT( X$37, FIND(",",X$37)-1) &amp; "=" &amp; $AH563 &amp; RIGHT( X$37, LEN(X$37) + 1 - FIND(",",X$37))))</f>
        <v>fadeOn=,0.6</v>
      </c>
      <c r="Y563" s="81" t="str">
        <f>IF($E563="",
( IF(scriv!AE525&lt;&gt;"", LEFT( scriv!AE525, FIND(",",scriv!AE525)-1) &amp; "=" &amp; $AH563 &amp; RIGHT( scriv!AE525, LEN(scriv!AE525) + 1 - FIND(",",scriv!AE525)),
  IF($Y$36&lt;&gt;"",LEFT( Y$36, FIND(",",Y$36)-1) &amp; "=" &amp; $AH563 &amp; RIGHT( Y$36, LEN(Y$36) + 1 - FIND(",",Y$36)),""))),
IF(scriv!N525&lt;&gt;"", LEFT( scriv!N525, FIND(",",scriv!N525)-1) &amp; "=" &amp; $AH563 &amp; RIGHT( scriv!N525, LEN(scriv!N525) + 1 - FIND(",",scriv!N525)),
LEFT( Y$37, FIND(",",Y$37)-1) &amp; "=" &amp; $AH563 &amp; RIGHT( Y$37, LEN(Y$37) + 1 - FIND(",",Y$37))))</f>
        <v>fadeOff=,0.6</v>
      </c>
      <c r="Z563" s="81" t="str">
        <f>IF($E563="",
( IF(scriv!AF525&lt;&gt;"", LEFT( scriv!AF525, FIND(",",scriv!AF525)-1) &amp; "=" &amp; $AH563 &amp; RIGHT( scriv!AF525, LEN(scriv!AF525) + 1 - FIND(",",scriv!AF525)),
  IF($Z$36&lt;&gt;"",LEFT( Z$36, FIND(",",Z$36)-1) &amp; "=" &amp; $AH563 &amp; RIGHT( Z$36, LEN(Z$36) + 1 - FIND(",",Z$36)),""))),
IF(scriv!O525&lt;&gt;"", LEFT( scriv!O525, FIND(",",scriv!O525)-1) &amp; "=" &amp; $AH563 &amp; RIGHT( scriv!O525, LEN(scriv!O525) + 1 - FIND(",",scriv!O525)),
LEFT( Z$37, FIND(",",Z$37)-1) &amp; "=" &amp; $AH563 &amp; RIGHT( Z$37, LEN(Z$37) + 1 - FIND(",",Z$37))))</f>
        <v>drawOpen=,1.2</v>
      </c>
      <c r="AA563" s="81" t="str">
        <f>IF($E563="",
( IF(scriv!AG525&lt;&gt;"", LEFT( scriv!AG525, FIND(",",scriv!AG525)-1) &amp; "=" &amp; $AH563 &amp; RIGHT( scriv!AG525, LEN(scriv!AG525) + 1 - FIND(",",scriv!AG525)),
  IF($AA$36&lt;&gt;"",LEFT( AA$36, FIND(",",AA$36)-1) &amp; "=" &amp; $AH563 &amp; RIGHT( AA$36, LEN(AA$36) + 1 - FIND(",",AA$36)),""))),
IF(scriv!P525&lt;&gt;"", LEFT( scriv!P525, FIND(",",scriv!P525)-1) &amp; "=" &amp; $AH563 &amp; RIGHT( scriv!P525, LEN(scriv!P525) + 1 - FIND(",",scriv!P525)),
LEFT( AA$37, FIND(",",AA$37)-1) &amp; "=" &amp; $AH563 &amp; RIGHT( AA$37, LEN(AA$37) + 1 - FIND(",",AA$37))))</f>
        <v>drawClose=,1.2</v>
      </c>
      <c r="AB563" s="167" t="str">
        <f t="shared" si="398"/>
        <v>noTitle</v>
      </c>
      <c r="AC563" s="167"/>
      <c r="AD563" s="45"/>
      <c r="AE563" s="168"/>
      <c r="AF563" s="169">
        <f>IF(D563="",scriv!B525,"")</f>
        <v>0</v>
      </c>
      <c r="AG563" s="170" t="str">
        <f t="shared" si="405"/>
        <v/>
      </c>
      <c r="AH563" s="169" t="str">
        <f t="shared" si="406"/>
        <v/>
      </c>
      <c r="AI563" s="169" t="str">
        <f t="shared" si="407"/>
        <v/>
      </c>
      <c r="AJ563" s="86">
        <f>ROUNDDOWN( (LEN(scriv!B525)+1) / 2, 0 )</f>
        <v>0</v>
      </c>
      <c r="AK563" s="82">
        <f t="shared" si="408"/>
        <v>0</v>
      </c>
      <c r="AL563" s="82" t="str">
        <f t="shared" si="409"/>
        <v>-</v>
      </c>
      <c r="AM563" s="82" t="str">
        <f t="shared" si="410"/>
        <v>-</v>
      </c>
      <c r="AN563" s="82" t="str">
        <f t="shared" si="411"/>
        <v>-</v>
      </c>
      <c r="AO563" s="82" t="str">
        <f t="shared" si="412"/>
        <v>-</v>
      </c>
      <c r="AP563" s="82" t="str">
        <f t="shared" si="413"/>
        <v>-</v>
      </c>
      <c r="AQ563" s="82" t="str">
        <f t="shared" si="414"/>
        <v>-</v>
      </c>
      <c r="AR563" s="82" t="str">
        <f t="shared" si="415"/>
        <v>-</v>
      </c>
      <c r="AT563" s="82">
        <f t="shared" si="416"/>
        <v>10</v>
      </c>
      <c r="AU563" s="82" t="str">
        <f ca="1">IF(    MAX(OFFSET(AL563,0,0,MATCH("-",AL563:AL$638,0))) = 0,"",
IFERROR(MAX(OFFSET(AL563,0,0,MATCH("-",AL563:AL$638,0))),""))</f>
        <v/>
      </c>
      <c r="AV563" s="82" t="str">
        <f ca="1">IF(    MAX(OFFSET(AM563,0,0,MATCH("-",AM563:AM$638,0))) = 0,"",
IFERROR(MAX(OFFSET(AM563,0,0,MATCH("-",AM563:AM$638,0))),""))</f>
        <v/>
      </c>
      <c r="AW563" s="82" t="str">
        <f ca="1">IF(    MAX(OFFSET(AN563,0,0,MATCH("-",AN563:AN$638,0))) = 0,"",
IFERROR(MAX(OFFSET(AN563,0,0,MATCH("-",AN563:AN$638,0))),""))</f>
        <v/>
      </c>
      <c r="AX563" s="82" t="str">
        <f ca="1">IF(    MAX(OFFSET(AO563,0,0,MATCH("-",AO563:AO$638,0))) = 0,"",
IFERROR(MAX(OFFSET(AO563,0,0,MATCH("-",AO563:AO$638,0))),""))</f>
        <v/>
      </c>
      <c r="AY563" s="82" t="str">
        <f ca="1">IF(    MAX(OFFSET(AP563,0,0,MATCH("-",AP563:AP$638,0))) = 0,"",
IFERROR(MAX(OFFSET(AP563,0,0,MATCH("-",AP563:AP$638,0))),""))</f>
        <v/>
      </c>
      <c r="AZ563" s="82" t="str">
        <f ca="1">IF(    MAX(OFFSET(AQ563,0,0,MATCH("-",AQ563:AQ$638,0))) = 0,"",
IFERROR(MAX(OFFSET(AQ563,0,0,MATCH("-",AQ563:AQ$638,0))),""))</f>
        <v/>
      </c>
      <c r="BA563" s="82" t="str">
        <f ca="1">IF(    MAX(OFFSET(AR563,0,0,MATCH("-",AR563:AR$638,0))) = 0,"",
IFERROR(MAX(OFFSET(AR563,0,0,MATCH("-",AR563:AR$638,0))),""))</f>
        <v/>
      </c>
      <c r="BB563" s="112">
        <f t="shared" ca="1" si="417"/>
        <v>-198</v>
      </c>
      <c r="BC563" s="111" t="str">
        <f t="shared" ca="1" si="418"/>
        <v>Radius</v>
      </c>
      <c r="BD563" s="112">
        <f t="shared" ca="1" si="419"/>
        <v>0</v>
      </c>
      <c r="BE563" s="111">
        <f t="shared" ca="1" si="420"/>
        <v>200</v>
      </c>
      <c r="BF563" s="113" t="e">
        <f t="shared" ca="1" si="421"/>
        <v>#VALUE!</v>
      </c>
      <c r="BG563" s="113" t="e">
        <f t="shared" ca="1" si="422"/>
        <v>#VALUE!</v>
      </c>
      <c r="BH563" s="112">
        <f t="shared" ca="1" si="423"/>
        <v>2000</v>
      </c>
      <c r="BI563" s="112">
        <f t="shared" ca="1" si="424"/>
        <v>200</v>
      </c>
      <c r="BJ563" s="157"/>
      <c r="BK563" s="157"/>
      <c r="BL563" s="158" t="str">
        <f>scriv!AI525</f>
        <v/>
      </c>
      <c r="BM563" s="157"/>
      <c r="BN563" s="157" t="str">
        <f t="shared" si="425"/>
        <v>node</v>
      </c>
      <c r="BO563" s="157"/>
      <c r="BP563" s="159">
        <f t="shared" ca="1" si="426"/>
        <v>0</v>
      </c>
      <c r="BQ563" s="159">
        <f t="shared" ca="1" si="427"/>
        <v>0</v>
      </c>
      <c r="BR563" s="159">
        <f t="shared" si="428"/>
        <v>1</v>
      </c>
      <c r="BS563" s="159" t="str">
        <f t="shared" si="429"/>
        <v>symbol</v>
      </c>
      <c r="BT563" s="157" t="str">
        <f ca="1">IF(scriv!V525&lt;&gt;"",scriv!V525,
IF(E563="",IFERROR(VLOOKUP(BL563,$AH$40:$BT$638,39,FALSE),$BT$36),
$BT$37))</f>
        <v>NodeSquare</v>
      </c>
      <c r="BU563" s="166">
        <f t="shared" ca="1" si="430"/>
        <v>2000</v>
      </c>
      <c r="BV563" s="166">
        <f t="shared" ca="1" si="431"/>
        <v>200</v>
      </c>
      <c r="BW563" s="166">
        <f t="shared" ca="1" si="432"/>
        <v>0</v>
      </c>
      <c r="BX563" s="166">
        <f t="shared" ca="1" si="433"/>
        <v>0</v>
      </c>
      <c r="BY563" s="180" t="str">
        <f t="shared" si="434"/>
        <v/>
      </c>
      <c r="BZ563" s="180" t="str">
        <f t="shared" si="435"/>
        <v/>
      </c>
      <c r="CA563" s="81" t="str">
        <f>IF(scriv!E525&lt;&gt;"",scriv!E525,"")</f>
        <v/>
      </c>
      <c r="CB563" s="82">
        <f t="shared" si="400"/>
        <v>0</v>
      </c>
      <c r="CC563" s="82">
        <f t="shared" si="436"/>
        <v>0</v>
      </c>
      <c r="CD563" s="82" t="str">
        <f t="shared" si="437"/>
        <v>-</v>
      </c>
      <c r="CE563" s="82" t="str">
        <f t="shared" si="438"/>
        <v>-</v>
      </c>
      <c r="CF563" s="82" t="str">
        <f t="shared" si="439"/>
        <v>-</v>
      </c>
      <c r="CG563" s="82" t="str">
        <f t="shared" si="440"/>
        <v>-</v>
      </c>
      <c r="CH563" s="82" t="str">
        <f t="shared" si="441"/>
        <v>-</v>
      </c>
      <c r="CI563" s="82" t="str">
        <f t="shared" si="442"/>
        <v>-</v>
      </c>
      <c r="CJ563" s="82" t="str">
        <f t="shared" si="443"/>
        <v>-</v>
      </c>
      <c r="CK563" s="82" t="str">
        <f t="shared" si="444"/>
        <v>-</v>
      </c>
    </row>
    <row r="564" spans="1:89" s="82" customFormat="1" ht="18" customHeight="1">
      <c r="A564" s="81" t="str">
        <f>scriv!AH526</f>
        <v/>
      </c>
      <c r="B564" s="81" t="str">
        <f>IF(scriv!D526&lt;&gt;"",scriv!D526,"")</f>
        <v/>
      </c>
      <c r="C564" s="81" t="str">
        <f>IF( scriv!AL526&lt;&gt;"", IF(D564&lt;&gt;"","connection ","")&amp;scriv!AL526,IF(D564&lt;&gt;"","connection",""))</f>
        <v/>
      </c>
      <c r="D564" s="82" t="str">
        <f>scriv!AJ526</f>
        <v/>
      </c>
      <c r="E564" s="82" t="str">
        <f>scriv!AK526</f>
        <v/>
      </c>
      <c r="F564" s="156">
        <f>ROW()</f>
        <v>564</v>
      </c>
      <c r="I564" s="81" t="str">
        <f>IF(scriv!AA526&lt;&gt;"",scriv!AA526,J564)</f>
        <v/>
      </c>
      <c r="J564" s="81" t="str">
        <f>IF(scriv!AB526&lt;&gt;"",scriv!AB526,"")</f>
        <v/>
      </c>
      <c r="K564" s="82" t="str">
        <f t="shared" si="401"/>
        <v>none</v>
      </c>
      <c r="L564" s="82" t="str">
        <f t="shared" si="402"/>
        <v>+++&amp;speakTT=</v>
      </c>
      <c r="M564" s="82" t="str">
        <f t="shared" si="399"/>
        <v>OpenClose</v>
      </c>
      <c r="N564" s="82" t="str">
        <f t="shared" si="403"/>
        <v/>
      </c>
      <c r="O564" s="119" t="str">
        <f t="shared" si="404"/>
        <v/>
      </c>
      <c r="P564" s="81" t="str">
        <f>IF(scriv!I526&lt;&gt;"",scriv!I526,"")</f>
        <v/>
      </c>
      <c r="Q564" s="81" t="str">
        <f>IF(scriv!J526&lt;&gt;"",scriv!J526,"")</f>
        <v/>
      </c>
      <c r="R564" s="81">
        <f>IF(scriv!K526&lt;&gt;"",scriv!K526,
IF(I564&lt;&gt;"",1,$R$36))</f>
        <v>0</v>
      </c>
      <c r="S564" s="81" t="str">
        <f>IF(scriv!L526&lt;&gt;"",scriv!L526,
IF(scriv!AB526&lt;&gt;"",$S$36,"none"))</f>
        <v>none</v>
      </c>
      <c r="T564" s="81" t="str">
        <f>IF(scriv!Q526&lt;&gt;"",scriv!Q526,"")</f>
        <v/>
      </c>
      <c r="U564" s="81" t="str">
        <f>IF(scriv!R526&lt;&gt;"",scriv!R526,"")</f>
        <v/>
      </c>
      <c r="V564" s="81" t="str">
        <f>IF(scriv!S526&lt;&gt;"",scriv!S526,"")</f>
        <v/>
      </c>
      <c r="W564" s="81" t="str">
        <f>IF(scriv!T526&lt;&gt;"",scriv!T526,"")</f>
        <v/>
      </c>
      <c r="X564" s="81" t="str">
        <f>IF($E564="",
( IF(scriv!AD526&lt;&gt;"", LEFT( scriv!AD526, FIND(",",scriv!AD526)-1) &amp; "=" &amp; $AH564 &amp; RIGHT( scriv!AD526, LEN(scriv!AD526) + 1 - FIND(",",scriv!AD526)),
  IF($X$36&lt;&gt;"",LEFT( X$36, FIND(",",X$36)-1) &amp; "=" &amp; $AH564 &amp; RIGHT( X$36, LEN(X$36) + 1 - FIND(",",X$36)),""))),
IF(scriv!M526&lt;&gt;"", LEFT( scriv!M526, FIND(",",scriv!M526)-1) &amp; "=" &amp; $AH564 &amp; RIGHT( scriv!M526, LEN(scriv!M526) + 1 - FIND(",",scriv!M526)),
LEFT( X$37, FIND(",",X$37)-1) &amp; "=" &amp; $AH564 &amp; RIGHT( X$37, LEN(X$37) + 1 - FIND(",",X$37))))</f>
        <v>fadeOn=,0.6</v>
      </c>
      <c r="Y564" s="81" t="str">
        <f>IF($E564="",
( IF(scriv!AE526&lt;&gt;"", LEFT( scriv!AE526, FIND(",",scriv!AE526)-1) &amp; "=" &amp; $AH564 &amp; RIGHT( scriv!AE526, LEN(scriv!AE526) + 1 - FIND(",",scriv!AE526)),
  IF($Y$36&lt;&gt;"",LEFT( Y$36, FIND(",",Y$36)-1) &amp; "=" &amp; $AH564 &amp; RIGHT( Y$36, LEN(Y$36) + 1 - FIND(",",Y$36)),""))),
IF(scriv!N526&lt;&gt;"", LEFT( scriv!N526, FIND(",",scriv!N526)-1) &amp; "=" &amp; $AH564 &amp; RIGHT( scriv!N526, LEN(scriv!N526) + 1 - FIND(",",scriv!N526)),
LEFT( Y$37, FIND(",",Y$37)-1) &amp; "=" &amp; $AH564 &amp; RIGHT( Y$37, LEN(Y$37) + 1 - FIND(",",Y$37))))</f>
        <v>fadeOff=,0.6</v>
      </c>
      <c r="Z564" s="81" t="str">
        <f>IF($E564="",
( IF(scriv!AF526&lt;&gt;"", LEFT( scriv!AF526, FIND(",",scriv!AF526)-1) &amp; "=" &amp; $AH564 &amp; RIGHT( scriv!AF526, LEN(scriv!AF526) + 1 - FIND(",",scriv!AF526)),
  IF($Z$36&lt;&gt;"",LEFT( Z$36, FIND(",",Z$36)-1) &amp; "=" &amp; $AH564 &amp; RIGHT( Z$36, LEN(Z$36) + 1 - FIND(",",Z$36)),""))),
IF(scriv!O526&lt;&gt;"", LEFT( scriv!O526, FIND(",",scriv!O526)-1) &amp; "=" &amp; $AH564 &amp; RIGHT( scriv!O526, LEN(scriv!O526) + 1 - FIND(",",scriv!O526)),
LEFT( Z$37, FIND(",",Z$37)-1) &amp; "=" &amp; $AH564 &amp; RIGHT( Z$37, LEN(Z$37) + 1 - FIND(",",Z$37))))</f>
        <v>drawOpen=,1.2</v>
      </c>
      <c r="AA564" s="81" t="str">
        <f>IF($E564="",
( IF(scriv!AG526&lt;&gt;"", LEFT( scriv!AG526, FIND(",",scriv!AG526)-1) &amp; "=" &amp; $AH564 &amp; RIGHT( scriv!AG526, LEN(scriv!AG526) + 1 - FIND(",",scriv!AG526)),
  IF($AA$36&lt;&gt;"",LEFT( AA$36, FIND(",",AA$36)-1) &amp; "=" &amp; $AH564 &amp; RIGHT( AA$36, LEN(AA$36) + 1 - FIND(",",AA$36)),""))),
IF(scriv!P526&lt;&gt;"", LEFT( scriv!P526, FIND(",",scriv!P526)-1) &amp; "=" &amp; $AH564 &amp; RIGHT( scriv!P526, LEN(scriv!P526) + 1 - FIND(",",scriv!P526)),
LEFT( AA$37, FIND(",",AA$37)-1) &amp; "=" &amp; $AH564 &amp; RIGHT( AA$37, LEN(AA$37) + 1 - FIND(",",AA$37))))</f>
        <v>drawClose=,1.2</v>
      </c>
      <c r="AB564" s="167" t="str">
        <f t="shared" si="398"/>
        <v>noTitle</v>
      </c>
      <c r="AC564" s="167"/>
      <c r="AD564" s="45"/>
      <c r="AE564" s="168"/>
      <c r="AF564" s="169">
        <f>IF(D564="",scriv!B526,"")</f>
        <v>0</v>
      </c>
      <c r="AG564" s="170" t="str">
        <f t="shared" si="405"/>
        <v/>
      </c>
      <c r="AH564" s="169" t="str">
        <f t="shared" si="406"/>
        <v/>
      </c>
      <c r="AI564" s="169" t="str">
        <f t="shared" si="407"/>
        <v/>
      </c>
      <c r="AJ564" s="86">
        <f>ROUNDDOWN( (LEN(scriv!B526)+1) / 2, 0 )</f>
        <v>0</v>
      </c>
      <c r="AK564" s="82">
        <f t="shared" si="408"/>
        <v>0</v>
      </c>
      <c r="AL564" s="82" t="str">
        <f t="shared" si="409"/>
        <v>-</v>
      </c>
      <c r="AM564" s="82" t="str">
        <f t="shared" si="410"/>
        <v>-</v>
      </c>
      <c r="AN564" s="82" t="str">
        <f t="shared" si="411"/>
        <v>-</v>
      </c>
      <c r="AO564" s="82" t="str">
        <f t="shared" si="412"/>
        <v>-</v>
      </c>
      <c r="AP564" s="82" t="str">
        <f t="shared" si="413"/>
        <v>-</v>
      </c>
      <c r="AQ564" s="82" t="str">
        <f t="shared" si="414"/>
        <v>-</v>
      </c>
      <c r="AR564" s="82" t="str">
        <f t="shared" si="415"/>
        <v>-</v>
      </c>
      <c r="AT564" s="82">
        <f t="shared" si="416"/>
        <v>10</v>
      </c>
      <c r="AU564" s="82" t="str">
        <f ca="1">IF(    MAX(OFFSET(AL564,0,0,MATCH("-",AL564:AL$638,0))) = 0,"",
IFERROR(MAX(OFFSET(AL564,0,0,MATCH("-",AL564:AL$638,0))),""))</f>
        <v/>
      </c>
      <c r="AV564" s="82" t="str">
        <f ca="1">IF(    MAX(OFFSET(AM564,0,0,MATCH("-",AM564:AM$638,0))) = 0,"",
IFERROR(MAX(OFFSET(AM564,0,0,MATCH("-",AM564:AM$638,0))),""))</f>
        <v/>
      </c>
      <c r="AW564" s="82" t="str">
        <f ca="1">IF(    MAX(OFFSET(AN564,0,0,MATCH("-",AN564:AN$638,0))) = 0,"",
IFERROR(MAX(OFFSET(AN564,0,0,MATCH("-",AN564:AN$638,0))),""))</f>
        <v/>
      </c>
      <c r="AX564" s="82" t="str">
        <f ca="1">IF(    MAX(OFFSET(AO564,0,0,MATCH("-",AO564:AO$638,0))) = 0,"",
IFERROR(MAX(OFFSET(AO564,0,0,MATCH("-",AO564:AO$638,0))),""))</f>
        <v/>
      </c>
      <c r="AY564" s="82" t="str">
        <f ca="1">IF(    MAX(OFFSET(AP564,0,0,MATCH("-",AP564:AP$638,0))) = 0,"",
IFERROR(MAX(OFFSET(AP564,0,0,MATCH("-",AP564:AP$638,0))),""))</f>
        <v/>
      </c>
      <c r="AZ564" s="82" t="str">
        <f ca="1">IF(    MAX(OFFSET(AQ564,0,0,MATCH("-",AQ564:AQ$638,0))) = 0,"",
IFERROR(MAX(OFFSET(AQ564,0,0,MATCH("-",AQ564:AQ$638,0))),""))</f>
        <v/>
      </c>
      <c r="BA564" s="82" t="str">
        <f ca="1">IF(    MAX(OFFSET(AR564,0,0,MATCH("-",AR564:AR$638,0))) = 0,"",
IFERROR(MAX(OFFSET(AR564,0,0,MATCH("-",AR564:AR$638,0))),""))</f>
        <v/>
      </c>
      <c r="BB564" s="112">
        <f t="shared" ca="1" si="417"/>
        <v>-198</v>
      </c>
      <c r="BC564" s="111" t="str">
        <f t="shared" ca="1" si="418"/>
        <v>Radius</v>
      </c>
      <c r="BD564" s="112">
        <f t="shared" ca="1" si="419"/>
        <v>0</v>
      </c>
      <c r="BE564" s="111">
        <f t="shared" ca="1" si="420"/>
        <v>200</v>
      </c>
      <c r="BF564" s="113" t="e">
        <f t="shared" ca="1" si="421"/>
        <v>#VALUE!</v>
      </c>
      <c r="BG564" s="113" t="e">
        <f t="shared" ca="1" si="422"/>
        <v>#VALUE!</v>
      </c>
      <c r="BH564" s="112">
        <f t="shared" ca="1" si="423"/>
        <v>2000</v>
      </c>
      <c r="BI564" s="112">
        <f t="shared" ca="1" si="424"/>
        <v>200</v>
      </c>
      <c r="BJ564" s="157"/>
      <c r="BK564" s="157"/>
      <c r="BL564" s="158" t="str">
        <f>scriv!AI526</f>
        <v/>
      </c>
      <c r="BM564" s="157"/>
      <c r="BN564" s="157" t="str">
        <f t="shared" si="425"/>
        <v>node</v>
      </c>
      <c r="BO564" s="157"/>
      <c r="BP564" s="159">
        <f t="shared" ca="1" si="426"/>
        <v>0</v>
      </c>
      <c r="BQ564" s="159">
        <f t="shared" ca="1" si="427"/>
        <v>0</v>
      </c>
      <c r="BR564" s="159">
        <f t="shared" si="428"/>
        <v>1</v>
      </c>
      <c r="BS564" s="159" t="str">
        <f t="shared" si="429"/>
        <v>symbol</v>
      </c>
      <c r="BT564" s="157" t="str">
        <f ca="1">IF(scriv!V526&lt;&gt;"",scriv!V526,
IF(E564="",IFERROR(VLOOKUP(BL564,$AH$40:$BT$638,39,FALSE),$BT$36),
$BT$37))</f>
        <v>NodeSquare</v>
      </c>
      <c r="BU564" s="166">
        <f t="shared" ca="1" si="430"/>
        <v>2000</v>
      </c>
      <c r="BV564" s="166">
        <f t="shared" ca="1" si="431"/>
        <v>200</v>
      </c>
      <c r="BW564" s="166">
        <f t="shared" ca="1" si="432"/>
        <v>0</v>
      </c>
      <c r="BX564" s="166">
        <f t="shared" ca="1" si="433"/>
        <v>0</v>
      </c>
      <c r="BY564" s="180" t="str">
        <f t="shared" si="434"/>
        <v/>
      </c>
      <c r="BZ564" s="180" t="str">
        <f t="shared" si="435"/>
        <v/>
      </c>
      <c r="CA564" s="81" t="str">
        <f>IF(scriv!E526&lt;&gt;"",scriv!E526,"")</f>
        <v/>
      </c>
      <c r="CB564" s="82">
        <f t="shared" si="400"/>
        <v>0</v>
      </c>
      <c r="CC564" s="82">
        <f t="shared" si="436"/>
        <v>0</v>
      </c>
      <c r="CD564" s="82" t="str">
        <f t="shared" si="437"/>
        <v>-</v>
      </c>
      <c r="CE564" s="82" t="str">
        <f t="shared" si="438"/>
        <v>-</v>
      </c>
      <c r="CF564" s="82" t="str">
        <f t="shared" si="439"/>
        <v>-</v>
      </c>
      <c r="CG564" s="82" t="str">
        <f t="shared" si="440"/>
        <v>-</v>
      </c>
      <c r="CH564" s="82" t="str">
        <f t="shared" si="441"/>
        <v>-</v>
      </c>
      <c r="CI564" s="82" t="str">
        <f t="shared" si="442"/>
        <v>-</v>
      </c>
      <c r="CJ564" s="82" t="str">
        <f t="shared" si="443"/>
        <v>-</v>
      </c>
      <c r="CK564" s="82" t="str">
        <f t="shared" si="444"/>
        <v>-</v>
      </c>
    </row>
    <row r="565" spans="1:89" s="82" customFormat="1" ht="18" customHeight="1">
      <c r="A565" s="81" t="str">
        <f>scriv!AH527</f>
        <v/>
      </c>
      <c r="B565" s="81" t="str">
        <f>IF(scriv!D527&lt;&gt;"",scriv!D527,"")</f>
        <v/>
      </c>
      <c r="C565" s="81" t="str">
        <f>IF( scriv!AL527&lt;&gt;"", IF(D565&lt;&gt;"","connection ","")&amp;scriv!AL527,IF(D565&lt;&gt;"","connection",""))</f>
        <v/>
      </c>
      <c r="D565" s="82" t="str">
        <f>scriv!AJ527</f>
        <v/>
      </c>
      <c r="E565" s="82" t="str">
        <f>scriv!AK527</f>
        <v/>
      </c>
      <c r="F565" s="156">
        <f>ROW()</f>
        <v>565</v>
      </c>
      <c r="I565" s="81" t="str">
        <f>IF(scriv!AA527&lt;&gt;"",scriv!AA527,J565)</f>
        <v/>
      </c>
      <c r="J565" s="81" t="str">
        <f>IF(scriv!AB527&lt;&gt;"",scriv!AB527,"")</f>
        <v/>
      </c>
      <c r="K565" s="82" t="str">
        <f t="shared" si="401"/>
        <v>none</v>
      </c>
      <c r="L565" s="82" t="str">
        <f t="shared" si="402"/>
        <v>+++&amp;speakTT=</v>
      </c>
      <c r="M565" s="82" t="str">
        <f t="shared" si="399"/>
        <v>OpenClose</v>
      </c>
      <c r="N565" s="82" t="str">
        <f t="shared" si="403"/>
        <v/>
      </c>
      <c r="O565" s="119" t="str">
        <f t="shared" si="404"/>
        <v/>
      </c>
      <c r="P565" s="81" t="str">
        <f>IF(scriv!I527&lt;&gt;"",scriv!I527,"")</f>
        <v/>
      </c>
      <c r="Q565" s="81" t="str">
        <f>IF(scriv!J527&lt;&gt;"",scriv!J527,"")</f>
        <v/>
      </c>
      <c r="R565" s="81">
        <f>IF(scriv!K527&lt;&gt;"",scriv!K527,
IF(I565&lt;&gt;"",1,$R$36))</f>
        <v>0</v>
      </c>
      <c r="S565" s="81" t="str">
        <f>IF(scriv!L527&lt;&gt;"",scriv!L527,
IF(scriv!AB527&lt;&gt;"",$S$36,"none"))</f>
        <v>none</v>
      </c>
      <c r="T565" s="81" t="str">
        <f>IF(scriv!Q527&lt;&gt;"",scriv!Q527,"")</f>
        <v/>
      </c>
      <c r="U565" s="81" t="str">
        <f>IF(scriv!R527&lt;&gt;"",scriv!R527,"")</f>
        <v/>
      </c>
      <c r="V565" s="81" t="str">
        <f>IF(scriv!S527&lt;&gt;"",scriv!S527,"")</f>
        <v/>
      </c>
      <c r="W565" s="81" t="str">
        <f>IF(scriv!T527&lt;&gt;"",scriv!T527,"")</f>
        <v/>
      </c>
      <c r="X565" s="81" t="str">
        <f>IF($E565="",
( IF(scriv!AD527&lt;&gt;"", LEFT( scriv!AD527, FIND(",",scriv!AD527)-1) &amp; "=" &amp; $AH565 &amp; RIGHT( scriv!AD527, LEN(scriv!AD527) + 1 - FIND(",",scriv!AD527)),
  IF($X$36&lt;&gt;"",LEFT( X$36, FIND(",",X$36)-1) &amp; "=" &amp; $AH565 &amp; RIGHT( X$36, LEN(X$36) + 1 - FIND(",",X$36)),""))),
IF(scriv!M527&lt;&gt;"", LEFT( scriv!M527, FIND(",",scriv!M527)-1) &amp; "=" &amp; $AH565 &amp; RIGHT( scriv!M527, LEN(scriv!M527) + 1 - FIND(",",scriv!M527)),
LEFT( X$37, FIND(",",X$37)-1) &amp; "=" &amp; $AH565 &amp; RIGHT( X$37, LEN(X$37) + 1 - FIND(",",X$37))))</f>
        <v>fadeOn=,0.6</v>
      </c>
      <c r="Y565" s="81" t="str">
        <f>IF($E565="",
( IF(scriv!AE527&lt;&gt;"", LEFT( scriv!AE527, FIND(",",scriv!AE527)-1) &amp; "=" &amp; $AH565 &amp; RIGHT( scriv!AE527, LEN(scriv!AE527) + 1 - FIND(",",scriv!AE527)),
  IF($Y$36&lt;&gt;"",LEFT( Y$36, FIND(",",Y$36)-1) &amp; "=" &amp; $AH565 &amp; RIGHT( Y$36, LEN(Y$36) + 1 - FIND(",",Y$36)),""))),
IF(scriv!N527&lt;&gt;"", LEFT( scriv!N527, FIND(",",scriv!N527)-1) &amp; "=" &amp; $AH565 &amp; RIGHT( scriv!N527, LEN(scriv!N527) + 1 - FIND(",",scriv!N527)),
LEFT( Y$37, FIND(",",Y$37)-1) &amp; "=" &amp; $AH565 &amp; RIGHT( Y$37, LEN(Y$37) + 1 - FIND(",",Y$37))))</f>
        <v>fadeOff=,0.6</v>
      </c>
      <c r="Z565" s="81" t="str">
        <f>IF($E565="",
( IF(scriv!AF527&lt;&gt;"", LEFT( scriv!AF527, FIND(",",scriv!AF527)-1) &amp; "=" &amp; $AH565 &amp; RIGHT( scriv!AF527, LEN(scriv!AF527) + 1 - FIND(",",scriv!AF527)),
  IF($Z$36&lt;&gt;"",LEFT( Z$36, FIND(",",Z$36)-1) &amp; "=" &amp; $AH565 &amp; RIGHT( Z$36, LEN(Z$36) + 1 - FIND(",",Z$36)),""))),
IF(scriv!O527&lt;&gt;"", LEFT( scriv!O527, FIND(",",scriv!O527)-1) &amp; "=" &amp; $AH565 &amp; RIGHT( scriv!O527, LEN(scriv!O527) + 1 - FIND(",",scriv!O527)),
LEFT( Z$37, FIND(",",Z$37)-1) &amp; "=" &amp; $AH565 &amp; RIGHT( Z$37, LEN(Z$37) + 1 - FIND(",",Z$37))))</f>
        <v>drawOpen=,1.2</v>
      </c>
      <c r="AA565" s="81" t="str">
        <f>IF($E565="",
( IF(scriv!AG527&lt;&gt;"", LEFT( scriv!AG527, FIND(",",scriv!AG527)-1) &amp; "=" &amp; $AH565 &amp; RIGHT( scriv!AG527, LEN(scriv!AG527) + 1 - FIND(",",scriv!AG527)),
  IF($AA$36&lt;&gt;"",LEFT( AA$36, FIND(",",AA$36)-1) &amp; "=" &amp; $AH565 &amp; RIGHT( AA$36, LEN(AA$36) + 1 - FIND(",",AA$36)),""))),
IF(scriv!P527&lt;&gt;"", LEFT( scriv!P527, FIND(",",scriv!P527)-1) &amp; "=" &amp; $AH565 &amp; RIGHT( scriv!P527, LEN(scriv!P527) + 1 - FIND(",",scriv!P527)),
LEFT( AA$37, FIND(",",AA$37)-1) &amp; "=" &amp; $AH565 &amp; RIGHT( AA$37, LEN(AA$37) + 1 - FIND(",",AA$37))))</f>
        <v>drawClose=,1.2</v>
      </c>
      <c r="AB565" s="167" t="str">
        <f t="shared" si="398"/>
        <v>noTitle</v>
      </c>
      <c r="AC565" s="167"/>
      <c r="AD565" s="45"/>
      <c r="AE565" s="168"/>
      <c r="AF565" s="169">
        <f>IF(D565="",scriv!B527,"")</f>
        <v>0</v>
      </c>
      <c r="AG565" s="170" t="str">
        <f t="shared" si="405"/>
        <v/>
      </c>
      <c r="AH565" s="169" t="str">
        <f t="shared" si="406"/>
        <v/>
      </c>
      <c r="AI565" s="169" t="str">
        <f t="shared" si="407"/>
        <v/>
      </c>
      <c r="AJ565" s="86">
        <f>ROUNDDOWN( (LEN(scriv!B527)+1) / 2, 0 )</f>
        <v>0</v>
      </c>
      <c r="AK565" s="82">
        <f t="shared" si="408"/>
        <v>0</v>
      </c>
      <c r="AL565" s="82" t="str">
        <f t="shared" si="409"/>
        <v>-</v>
      </c>
      <c r="AM565" s="82" t="str">
        <f t="shared" si="410"/>
        <v>-</v>
      </c>
      <c r="AN565" s="82" t="str">
        <f t="shared" si="411"/>
        <v>-</v>
      </c>
      <c r="AO565" s="82" t="str">
        <f t="shared" si="412"/>
        <v>-</v>
      </c>
      <c r="AP565" s="82" t="str">
        <f t="shared" si="413"/>
        <v>-</v>
      </c>
      <c r="AQ565" s="82" t="str">
        <f t="shared" si="414"/>
        <v>-</v>
      </c>
      <c r="AR565" s="82" t="str">
        <f t="shared" si="415"/>
        <v>-</v>
      </c>
      <c r="AT565" s="82">
        <f t="shared" si="416"/>
        <v>10</v>
      </c>
      <c r="AU565" s="82" t="str">
        <f ca="1">IF(    MAX(OFFSET(AL565,0,0,MATCH("-",AL565:AL$638,0))) = 0,"",
IFERROR(MAX(OFFSET(AL565,0,0,MATCH("-",AL565:AL$638,0))),""))</f>
        <v/>
      </c>
      <c r="AV565" s="82" t="str">
        <f ca="1">IF(    MAX(OFFSET(AM565,0,0,MATCH("-",AM565:AM$638,0))) = 0,"",
IFERROR(MAX(OFFSET(AM565,0,0,MATCH("-",AM565:AM$638,0))),""))</f>
        <v/>
      </c>
      <c r="AW565" s="82" t="str">
        <f ca="1">IF(    MAX(OFFSET(AN565,0,0,MATCH("-",AN565:AN$638,0))) = 0,"",
IFERROR(MAX(OFFSET(AN565,0,0,MATCH("-",AN565:AN$638,0))),""))</f>
        <v/>
      </c>
      <c r="AX565" s="82" t="str">
        <f ca="1">IF(    MAX(OFFSET(AO565,0,0,MATCH("-",AO565:AO$638,0))) = 0,"",
IFERROR(MAX(OFFSET(AO565,0,0,MATCH("-",AO565:AO$638,0))),""))</f>
        <v/>
      </c>
      <c r="AY565" s="82" t="str">
        <f ca="1">IF(    MAX(OFFSET(AP565,0,0,MATCH("-",AP565:AP$638,0))) = 0,"",
IFERROR(MAX(OFFSET(AP565,0,0,MATCH("-",AP565:AP$638,0))),""))</f>
        <v/>
      </c>
      <c r="AZ565" s="82" t="str">
        <f ca="1">IF(    MAX(OFFSET(AQ565,0,0,MATCH("-",AQ565:AQ$638,0))) = 0,"",
IFERROR(MAX(OFFSET(AQ565,0,0,MATCH("-",AQ565:AQ$638,0))),""))</f>
        <v/>
      </c>
      <c r="BA565" s="82" t="str">
        <f ca="1">IF(    MAX(OFFSET(AR565,0,0,MATCH("-",AR565:AR$638,0))) = 0,"",
IFERROR(MAX(OFFSET(AR565,0,0,MATCH("-",AR565:AR$638,0))),""))</f>
        <v/>
      </c>
      <c r="BB565" s="112">
        <f t="shared" ca="1" si="417"/>
        <v>-198</v>
      </c>
      <c r="BC565" s="111" t="str">
        <f t="shared" ca="1" si="418"/>
        <v>Radius</v>
      </c>
      <c r="BD565" s="112">
        <f t="shared" ca="1" si="419"/>
        <v>0</v>
      </c>
      <c r="BE565" s="111">
        <f t="shared" ca="1" si="420"/>
        <v>200</v>
      </c>
      <c r="BF565" s="113" t="e">
        <f t="shared" ca="1" si="421"/>
        <v>#VALUE!</v>
      </c>
      <c r="BG565" s="113" t="e">
        <f t="shared" ca="1" si="422"/>
        <v>#VALUE!</v>
      </c>
      <c r="BH565" s="112">
        <f t="shared" ca="1" si="423"/>
        <v>2000</v>
      </c>
      <c r="BI565" s="112">
        <f t="shared" ca="1" si="424"/>
        <v>200</v>
      </c>
      <c r="BJ565" s="157"/>
      <c r="BK565" s="157"/>
      <c r="BL565" s="158" t="str">
        <f>scriv!AI527</f>
        <v/>
      </c>
      <c r="BM565" s="157"/>
      <c r="BN565" s="157" t="str">
        <f t="shared" si="425"/>
        <v>node</v>
      </c>
      <c r="BO565" s="157"/>
      <c r="BP565" s="159">
        <f t="shared" ca="1" si="426"/>
        <v>0</v>
      </c>
      <c r="BQ565" s="159">
        <f t="shared" ca="1" si="427"/>
        <v>0</v>
      </c>
      <c r="BR565" s="159">
        <f t="shared" si="428"/>
        <v>1</v>
      </c>
      <c r="BS565" s="159" t="str">
        <f t="shared" si="429"/>
        <v>symbol</v>
      </c>
      <c r="BT565" s="157" t="str">
        <f ca="1">IF(scriv!V527&lt;&gt;"",scriv!V527,
IF(E565="",IFERROR(VLOOKUP(BL565,$AH$40:$BT$638,39,FALSE),$BT$36),
$BT$37))</f>
        <v>NodeSquare</v>
      </c>
      <c r="BU565" s="166">
        <f t="shared" ca="1" si="430"/>
        <v>2000</v>
      </c>
      <c r="BV565" s="166">
        <f t="shared" ca="1" si="431"/>
        <v>200</v>
      </c>
      <c r="BW565" s="166">
        <f t="shared" ca="1" si="432"/>
        <v>0</v>
      </c>
      <c r="BX565" s="166">
        <f t="shared" ca="1" si="433"/>
        <v>0</v>
      </c>
      <c r="BY565" s="180" t="str">
        <f t="shared" si="434"/>
        <v/>
      </c>
      <c r="BZ565" s="180" t="str">
        <f t="shared" si="435"/>
        <v/>
      </c>
      <c r="CA565" s="81" t="str">
        <f>IF(scriv!E527&lt;&gt;"",scriv!E527,"")</f>
        <v/>
      </c>
      <c r="CB565" s="82">
        <f t="shared" si="400"/>
        <v>0</v>
      </c>
      <c r="CC565" s="82">
        <f t="shared" si="436"/>
        <v>0</v>
      </c>
      <c r="CD565" s="82" t="str">
        <f t="shared" si="437"/>
        <v>-</v>
      </c>
      <c r="CE565" s="82" t="str">
        <f t="shared" si="438"/>
        <v>-</v>
      </c>
      <c r="CF565" s="82" t="str">
        <f t="shared" si="439"/>
        <v>-</v>
      </c>
      <c r="CG565" s="82" t="str">
        <f t="shared" si="440"/>
        <v>-</v>
      </c>
      <c r="CH565" s="82" t="str">
        <f t="shared" si="441"/>
        <v>-</v>
      </c>
      <c r="CI565" s="82" t="str">
        <f t="shared" si="442"/>
        <v>-</v>
      </c>
      <c r="CJ565" s="82" t="str">
        <f t="shared" si="443"/>
        <v>-</v>
      </c>
      <c r="CK565" s="82" t="str">
        <f t="shared" si="444"/>
        <v>-</v>
      </c>
    </row>
    <row r="566" spans="1:89" s="82" customFormat="1" ht="18" customHeight="1">
      <c r="A566" s="81" t="str">
        <f>scriv!AH528</f>
        <v/>
      </c>
      <c r="B566" s="81" t="str">
        <f>IF(scriv!D528&lt;&gt;"",scriv!D528,"")</f>
        <v/>
      </c>
      <c r="C566" s="81" t="str">
        <f>IF( scriv!AL528&lt;&gt;"", IF(D566&lt;&gt;"","connection ","")&amp;scriv!AL528,IF(D566&lt;&gt;"","connection",""))</f>
        <v/>
      </c>
      <c r="D566" s="82" t="str">
        <f>scriv!AJ528</f>
        <v/>
      </c>
      <c r="E566" s="82" t="str">
        <f>scriv!AK528</f>
        <v/>
      </c>
      <c r="F566" s="156">
        <f>ROW()</f>
        <v>566</v>
      </c>
      <c r="I566" s="81" t="str">
        <f>IF(scriv!AA528&lt;&gt;"",scriv!AA528,J566)</f>
        <v/>
      </c>
      <c r="J566" s="81" t="str">
        <f>IF(scriv!AB528&lt;&gt;"",scriv!AB528,"")</f>
        <v/>
      </c>
      <c r="K566" s="82" t="str">
        <f t="shared" si="401"/>
        <v>none</v>
      </c>
      <c r="L566" s="82" t="str">
        <f t="shared" si="402"/>
        <v>+++&amp;speakTT=</v>
      </c>
      <c r="M566" s="82" t="str">
        <f t="shared" si="399"/>
        <v>OpenClose</v>
      </c>
      <c r="N566" s="82" t="str">
        <f t="shared" si="403"/>
        <v/>
      </c>
      <c r="O566" s="119" t="str">
        <f t="shared" si="404"/>
        <v/>
      </c>
      <c r="P566" s="81" t="str">
        <f>IF(scriv!I528&lt;&gt;"",scriv!I528,"")</f>
        <v/>
      </c>
      <c r="Q566" s="81" t="str">
        <f>IF(scriv!J528&lt;&gt;"",scriv!J528,"")</f>
        <v/>
      </c>
      <c r="R566" s="81">
        <f>IF(scriv!K528&lt;&gt;"",scriv!K528,
IF(I566&lt;&gt;"",1,$R$36))</f>
        <v>0</v>
      </c>
      <c r="S566" s="81" t="str">
        <f>IF(scriv!L528&lt;&gt;"",scriv!L528,
IF(scriv!AB528&lt;&gt;"",$S$36,"none"))</f>
        <v>none</v>
      </c>
      <c r="T566" s="81" t="str">
        <f>IF(scriv!Q528&lt;&gt;"",scriv!Q528,"")</f>
        <v/>
      </c>
      <c r="U566" s="81" t="str">
        <f>IF(scriv!R528&lt;&gt;"",scriv!R528,"")</f>
        <v/>
      </c>
      <c r="V566" s="81" t="str">
        <f>IF(scriv!S528&lt;&gt;"",scriv!S528,"")</f>
        <v/>
      </c>
      <c r="W566" s="81" t="str">
        <f>IF(scriv!T528&lt;&gt;"",scriv!T528,"")</f>
        <v/>
      </c>
      <c r="X566" s="81" t="str">
        <f>IF($E566="",
( IF(scriv!AD528&lt;&gt;"", LEFT( scriv!AD528, FIND(",",scriv!AD528)-1) &amp; "=" &amp; $AH566 &amp; RIGHT( scriv!AD528, LEN(scriv!AD528) + 1 - FIND(",",scriv!AD528)),
  IF($X$36&lt;&gt;"",LEFT( X$36, FIND(",",X$36)-1) &amp; "=" &amp; $AH566 &amp; RIGHT( X$36, LEN(X$36) + 1 - FIND(",",X$36)),""))),
IF(scriv!M528&lt;&gt;"", LEFT( scriv!M528, FIND(",",scriv!M528)-1) &amp; "=" &amp; $AH566 &amp; RIGHT( scriv!M528, LEN(scriv!M528) + 1 - FIND(",",scriv!M528)),
LEFT( X$37, FIND(",",X$37)-1) &amp; "=" &amp; $AH566 &amp; RIGHT( X$37, LEN(X$37) + 1 - FIND(",",X$37))))</f>
        <v>fadeOn=,0.6</v>
      </c>
      <c r="Y566" s="81" t="str">
        <f>IF($E566="",
( IF(scriv!AE528&lt;&gt;"", LEFT( scriv!AE528, FIND(",",scriv!AE528)-1) &amp; "=" &amp; $AH566 &amp; RIGHT( scriv!AE528, LEN(scriv!AE528) + 1 - FIND(",",scriv!AE528)),
  IF($Y$36&lt;&gt;"",LEFT( Y$36, FIND(",",Y$36)-1) &amp; "=" &amp; $AH566 &amp; RIGHT( Y$36, LEN(Y$36) + 1 - FIND(",",Y$36)),""))),
IF(scriv!N528&lt;&gt;"", LEFT( scriv!N528, FIND(",",scriv!N528)-1) &amp; "=" &amp; $AH566 &amp; RIGHT( scriv!N528, LEN(scriv!N528) + 1 - FIND(",",scriv!N528)),
LEFT( Y$37, FIND(",",Y$37)-1) &amp; "=" &amp; $AH566 &amp; RIGHT( Y$37, LEN(Y$37) + 1 - FIND(",",Y$37))))</f>
        <v>fadeOff=,0.6</v>
      </c>
      <c r="Z566" s="81" t="str">
        <f>IF($E566="",
( IF(scriv!AF528&lt;&gt;"", LEFT( scriv!AF528, FIND(",",scriv!AF528)-1) &amp; "=" &amp; $AH566 &amp; RIGHT( scriv!AF528, LEN(scriv!AF528) + 1 - FIND(",",scriv!AF528)),
  IF($Z$36&lt;&gt;"",LEFT( Z$36, FIND(",",Z$36)-1) &amp; "=" &amp; $AH566 &amp; RIGHT( Z$36, LEN(Z$36) + 1 - FIND(",",Z$36)),""))),
IF(scriv!O528&lt;&gt;"", LEFT( scriv!O528, FIND(",",scriv!O528)-1) &amp; "=" &amp; $AH566 &amp; RIGHT( scriv!O528, LEN(scriv!O528) + 1 - FIND(",",scriv!O528)),
LEFT( Z$37, FIND(",",Z$37)-1) &amp; "=" &amp; $AH566 &amp; RIGHT( Z$37, LEN(Z$37) + 1 - FIND(",",Z$37))))</f>
        <v>drawOpen=,1.2</v>
      </c>
      <c r="AA566" s="81" t="str">
        <f>IF($E566="",
( IF(scriv!AG528&lt;&gt;"", LEFT( scriv!AG528, FIND(",",scriv!AG528)-1) &amp; "=" &amp; $AH566 &amp; RIGHT( scriv!AG528, LEN(scriv!AG528) + 1 - FIND(",",scriv!AG528)),
  IF($AA$36&lt;&gt;"",LEFT( AA$36, FIND(",",AA$36)-1) &amp; "=" &amp; $AH566 &amp; RIGHT( AA$36, LEN(AA$36) + 1 - FIND(",",AA$36)),""))),
IF(scriv!P528&lt;&gt;"", LEFT( scriv!P528, FIND(",",scriv!P528)-1) &amp; "=" &amp; $AH566 &amp; RIGHT( scriv!P528, LEN(scriv!P528) + 1 - FIND(",",scriv!P528)),
LEFT( AA$37, FIND(",",AA$37)-1) &amp; "=" &amp; $AH566 &amp; RIGHT( AA$37, LEN(AA$37) + 1 - FIND(",",AA$37))))</f>
        <v>drawClose=,1.2</v>
      </c>
      <c r="AB566" s="167" t="str">
        <f t="shared" si="398"/>
        <v>noTitle</v>
      </c>
      <c r="AC566" s="167"/>
      <c r="AD566" s="45"/>
      <c r="AE566" s="168"/>
      <c r="AF566" s="169">
        <f>IF(D566="",scriv!B528,"")</f>
        <v>0</v>
      </c>
      <c r="AG566" s="170" t="str">
        <f t="shared" si="405"/>
        <v/>
      </c>
      <c r="AH566" s="169" t="str">
        <f t="shared" si="406"/>
        <v/>
      </c>
      <c r="AI566" s="169" t="str">
        <f t="shared" si="407"/>
        <v/>
      </c>
      <c r="AJ566" s="86">
        <f>ROUNDDOWN( (LEN(scriv!B528)+1) / 2, 0 )</f>
        <v>0</v>
      </c>
      <c r="AK566" s="82">
        <f t="shared" si="408"/>
        <v>0</v>
      </c>
      <c r="AL566" s="82" t="str">
        <f t="shared" si="409"/>
        <v>-</v>
      </c>
      <c r="AM566" s="82" t="str">
        <f t="shared" si="410"/>
        <v>-</v>
      </c>
      <c r="AN566" s="82" t="str">
        <f t="shared" si="411"/>
        <v>-</v>
      </c>
      <c r="AO566" s="82" t="str">
        <f t="shared" si="412"/>
        <v>-</v>
      </c>
      <c r="AP566" s="82" t="str">
        <f t="shared" si="413"/>
        <v>-</v>
      </c>
      <c r="AQ566" s="82" t="str">
        <f t="shared" si="414"/>
        <v>-</v>
      </c>
      <c r="AR566" s="82" t="str">
        <f t="shared" si="415"/>
        <v>-</v>
      </c>
      <c r="AT566" s="82">
        <f t="shared" si="416"/>
        <v>10</v>
      </c>
      <c r="AU566" s="82" t="str">
        <f ca="1">IF(    MAX(OFFSET(AL566,0,0,MATCH("-",AL566:AL$638,0))) = 0,"",
IFERROR(MAX(OFFSET(AL566,0,0,MATCH("-",AL566:AL$638,0))),""))</f>
        <v/>
      </c>
      <c r="AV566" s="82" t="str">
        <f ca="1">IF(    MAX(OFFSET(AM566,0,0,MATCH("-",AM566:AM$638,0))) = 0,"",
IFERROR(MAX(OFFSET(AM566,0,0,MATCH("-",AM566:AM$638,0))),""))</f>
        <v/>
      </c>
      <c r="AW566" s="82" t="str">
        <f ca="1">IF(    MAX(OFFSET(AN566,0,0,MATCH("-",AN566:AN$638,0))) = 0,"",
IFERROR(MAX(OFFSET(AN566,0,0,MATCH("-",AN566:AN$638,0))),""))</f>
        <v/>
      </c>
      <c r="AX566" s="82" t="str">
        <f ca="1">IF(    MAX(OFFSET(AO566,0,0,MATCH("-",AO566:AO$638,0))) = 0,"",
IFERROR(MAX(OFFSET(AO566,0,0,MATCH("-",AO566:AO$638,0))),""))</f>
        <v/>
      </c>
      <c r="AY566" s="82" t="str">
        <f ca="1">IF(    MAX(OFFSET(AP566,0,0,MATCH("-",AP566:AP$638,0))) = 0,"",
IFERROR(MAX(OFFSET(AP566,0,0,MATCH("-",AP566:AP$638,0))),""))</f>
        <v/>
      </c>
      <c r="AZ566" s="82" t="str">
        <f ca="1">IF(    MAX(OFFSET(AQ566,0,0,MATCH("-",AQ566:AQ$638,0))) = 0,"",
IFERROR(MAX(OFFSET(AQ566,0,0,MATCH("-",AQ566:AQ$638,0))),""))</f>
        <v/>
      </c>
      <c r="BA566" s="82" t="str">
        <f ca="1">IF(    MAX(OFFSET(AR566,0,0,MATCH("-",AR566:AR$638,0))) = 0,"",
IFERROR(MAX(OFFSET(AR566,0,0,MATCH("-",AR566:AR$638,0))),""))</f>
        <v/>
      </c>
      <c r="BB566" s="112">
        <f t="shared" ca="1" si="417"/>
        <v>-198</v>
      </c>
      <c r="BC566" s="111" t="str">
        <f t="shared" ca="1" si="418"/>
        <v>Radius</v>
      </c>
      <c r="BD566" s="112">
        <f t="shared" ca="1" si="419"/>
        <v>0</v>
      </c>
      <c r="BE566" s="111">
        <f t="shared" ca="1" si="420"/>
        <v>200</v>
      </c>
      <c r="BF566" s="113" t="e">
        <f t="shared" ca="1" si="421"/>
        <v>#VALUE!</v>
      </c>
      <c r="BG566" s="113" t="e">
        <f t="shared" ca="1" si="422"/>
        <v>#VALUE!</v>
      </c>
      <c r="BH566" s="112">
        <f t="shared" ca="1" si="423"/>
        <v>2000</v>
      </c>
      <c r="BI566" s="112">
        <f t="shared" ca="1" si="424"/>
        <v>200</v>
      </c>
      <c r="BJ566" s="157"/>
      <c r="BK566" s="157"/>
      <c r="BL566" s="158" t="str">
        <f>scriv!AI528</f>
        <v/>
      </c>
      <c r="BM566" s="157"/>
      <c r="BN566" s="157" t="str">
        <f t="shared" si="425"/>
        <v>node</v>
      </c>
      <c r="BO566" s="157"/>
      <c r="BP566" s="159">
        <f t="shared" ca="1" si="426"/>
        <v>0</v>
      </c>
      <c r="BQ566" s="159">
        <f t="shared" ca="1" si="427"/>
        <v>0</v>
      </c>
      <c r="BR566" s="159">
        <f t="shared" si="428"/>
        <v>1</v>
      </c>
      <c r="BS566" s="159" t="str">
        <f t="shared" si="429"/>
        <v>symbol</v>
      </c>
      <c r="BT566" s="157" t="str">
        <f ca="1">IF(scriv!V528&lt;&gt;"",scriv!V528,
IF(E566="",IFERROR(VLOOKUP(BL566,$AH$40:$BT$638,39,FALSE),$BT$36),
$BT$37))</f>
        <v>NodeSquare</v>
      </c>
      <c r="BU566" s="166">
        <f t="shared" ca="1" si="430"/>
        <v>2000</v>
      </c>
      <c r="BV566" s="166">
        <f t="shared" ca="1" si="431"/>
        <v>200</v>
      </c>
      <c r="BW566" s="166">
        <f t="shared" ca="1" si="432"/>
        <v>0</v>
      </c>
      <c r="BX566" s="166">
        <f t="shared" ca="1" si="433"/>
        <v>0</v>
      </c>
      <c r="BY566" s="180" t="str">
        <f t="shared" si="434"/>
        <v/>
      </c>
      <c r="BZ566" s="180" t="str">
        <f t="shared" si="435"/>
        <v/>
      </c>
      <c r="CA566" s="81" t="str">
        <f>IF(scriv!E528&lt;&gt;"",scriv!E528,"")</f>
        <v/>
      </c>
      <c r="CB566" s="82">
        <f t="shared" si="400"/>
        <v>0</v>
      </c>
      <c r="CC566" s="82">
        <f t="shared" si="436"/>
        <v>0</v>
      </c>
      <c r="CD566" s="82" t="str">
        <f t="shared" si="437"/>
        <v>-</v>
      </c>
      <c r="CE566" s="82" t="str">
        <f t="shared" si="438"/>
        <v>-</v>
      </c>
      <c r="CF566" s="82" t="str">
        <f t="shared" si="439"/>
        <v>-</v>
      </c>
      <c r="CG566" s="82" t="str">
        <f t="shared" si="440"/>
        <v>-</v>
      </c>
      <c r="CH566" s="82" t="str">
        <f t="shared" si="441"/>
        <v>-</v>
      </c>
      <c r="CI566" s="82" t="str">
        <f t="shared" si="442"/>
        <v>-</v>
      </c>
      <c r="CJ566" s="82" t="str">
        <f t="shared" si="443"/>
        <v>-</v>
      </c>
      <c r="CK566" s="82" t="str">
        <f t="shared" si="444"/>
        <v>-</v>
      </c>
    </row>
    <row r="567" spans="1:89" s="82" customFormat="1" ht="18" customHeight="1">
      <c r="A567" s="81" t="str">
        <f>scriv!AH529</f>
        <v/>
      </c>
      <c r="B567" s="81" t="str">
        <f>IF(scriv!D529&lt;&gt;"",scriv!D529,"")</f>
        <v/>
      </c>
      <c r="C567" s="81" t="str">
        <f>IF( scriv!AL529&lt;&gt;"", IF(D567&lt;&gt;"","connection ","")&amp;scriv!AL529,IF(D567&lt;&gt;"","connection",""))</f>
        <v/>
      </c>
      <c r="D567" s="82" t="str">
        <f>scriv!AJ529</f>
        <v/>
      </c>
      <c r="E567" s="82" t="str">
        <f>scriv!AK529</f>
        <v/>
      </c>
      <c r="F567" s="156">
        <f>ROW()</f>
        <v>567</v>
      </c>
      <c r="I567" s="81" t="str">
        <f>IF(scriv!AA529&lt;&gt;"",scriv!AA529,J567)</f>
        <v/>
      </c>
      <c r="J567" s="81" t="str">
        <f>IF(scriv!AB529&lt;&gt;"",scriv!AB529,"")</f>
        <v/>
      </c>
      <c r="K567" s="82" t="str">
        <f t="shared" si="401"/>
        <v>none</v>
      </c>
      <c r="L567" s="82" t="str">
        <f t="shared" si="402"/>
        <v>+++&amp;speakTT=</v>
      </c>
      <c r="M567" s="82" t="str">
        <f t="shared" si="399"/>
        <v>OpenClose</v>
      </c>
      <c r="N567" s="82" t="str">
        <f t="shared" si="403"/>
        <v/>
      </c>
      <c r="O567" s="119" t="str">
        <f t="shared" si="404"/>
        <v/>
      </c>
      <c r="P567" s="81" t="str">
        <f>IF(scriv!I529&lt;&gt;"",scriv!I529,"")</f>
        <v/>
      </c>
      <c r="Q567" s="81" t="str">
        <f>IF(scriv!J529&lt;&gt;"",scriv!J529,"")</f>
        <v/>
      </c>
      <c r="R567" s="81">
        <f>IF(scriv!K529&lt;&gt;"",scriv!K529,
IF(I567&lt;&gt;"",1,$R$36))</f>
        <v>0</v>
      </c>
      <c r="S567" s="81" t="str">
        <f>IF(scriv!L529&lt;&gt;"",scriv!L529,
IF(scriv!AB529&lt;&gt;"",$S$36,"none"))</f>
        <v>none</v>
      </c>
      <c r="T567" s="81" t="str">
        <f>IF(scriv!Q529&lt;&gt;"",scriv!Q529,"")</f>
        <v/>
      </c>
      <c r="U567" s="81" t="str">
        <f>IF(scriv!R529&lt;&gt;"",scriv!R529,"")</f>
        <v/>
      </c>
      <c r="V567" s="81" t="str">
        <f>IF(scriv!S529&lt;&gt;"",scriv!S529,"")</f>
        <v/>
      </c>
      <c r="W567" s="81" t="str">
        <f>IF(scriv!T529&lt;&gt;"",scriv!T529,"")</f>
        <v/>
      </c>
      <c r="X567" s="81" t="str">
        <f>IF($E567="",
( IF(scriv!AD529&lt;&gt;"", LEFT( scriv!AD529, FIND(",",scriv!AD529)-1) &amp; "=" &amp; $AH567 &amp; RIGHT( scriv!AD529, LEN(scriv!AD529) + 1 - FIND(",",scriv!AD529)),
  IF($X$36&lt;&gt;"",LEFT( X$36, FIND(",",X$36)-1) &amp; "=" &amp; $AH567 &amp; RIGHT( X$36, LEN(X$36) + 1 - FIND(",",X$36)),""))),
IF(scriv!M529&lt;&gt;"", LEFT( scriv!M529, FIND(",",scriv!M529)-1) &amp; "=" &amp; $AH567 &amp; RIGHT( scriv!M529, LEN(scriv!M529) + 1 - FIND(",",scriv!M529)),
LEFT( X$37, FIND(",",X$37)-1) &amp; "=" &amp; $AH567 &amp; RIGHT( X$37, LEN(X$37) + 1 - FIND(",",X$37))))</f>
        <v>fadeOn=,0.6</v>
      </c>
      <c r="Y567" s="81" t="str">
        <f>IF($E567="",
( IF(scriv!AE529&lt;&gt;"", LEFT( scriv!AE529, FIND(",",scriv!AE529)-1) &amp; "=" &amp; $AH567 &amp; RIGHT( scriv!AE529, LEN(scriv!AE529) + 1 - FIND(",",scriv!AE529)),
  IF($Y$36&lt;&gt;"",LEFT( Y$36, FIND(",",Y$36)-1) &amp; "=" &amp; $AH567 &amp; RIGHT( Y$36, LEN(Y$36) + 1 - FIND(",",Y$36)),""))),
IF(scriv!N529&lt;&gt;"", LEFT( scriv!N529, FIND(",",scriv!N529)-1) &amp; "=" &amp; $AH567 &amp; RIGHT( scriv!N529, LEN(scriv!N529) + 1 - FIND(",",scriv!N529)),
LEFT( Y$37, FIND(",",Y$37)-1) &amp; "=" &amp; $AH567 &amp; RIGHT( Y$37, LEN(Y$37) + 1 - FIND(",",Y$37))))</f>
        <v>fadeOff=,0.6</v>
      </c>
      <c r="Z567" s="81" t="str">
        <f>IF($E567="",
( IF(scriv!AF529&lt;&gt;"", LEFT( scriv!AF529, FIND(",",scriv!AF529)-1) &amp; "=" &amp; $AH567 &amp; RIGHT( scriv!AF529, LEN(scriv!AF529) + 1 - FIND(",",scriv!AF529)),
  IF($Z$36&lt;&gt;"",LEFT( Z$36, FIND(",",Z$36)-1) &amp; "=" &amp; $AH567 &amp; RIGHT( Z$36, LEN(Z$36) + 1 - FIND(",",Z$36)),""))),
IF(scriv!O529&lt;&gt;"", LEFT( scriv!O529, FIND(",",scriv!O529)-1) &amp; "=" &amp; $AH567 &amp; RIGHT( scriv!O529, LEN(scriv!O529) + 1 - FIND(",",scriv!O529)),
LEFT( Z$37, FIND(",",Z$37)-1) &amp; "=" &amp; $AH567 &amp; RIGHT( Z$37, LEN(Z$37) + 1 - FIND(",",Z$37))))</f>
        <v>drawOpen=,1.2</v>
      </c>
      <c r="AA567" s="81" t="str">
        <f>IF($E567="",
( IF(scriv!AG529&lt;&gt;"", LEFT( scriv!AG529, FIND(",",scriv!AG529)-1) &amp; "=" &amp; $AH567 &amp; RIGHT( scriv!AG529, LEN(scriv!AG529) + 1 - FIND(",",scriv!AG529)),
  IF($AA$36&lt;&gt;"",LEFT( AA$36, FIND(",",AA$36)-1) &amp; "=" &amp; $AH567 &amp; RIGHT( AA$36, LEN(AA$36) + 1 - FIND(",",AA$36)),""))),
IF(scriv!P529&lt;&gt;"", LEFT( scriv!P529, FIND(",",scriv!P529)-1) &amp; "=" &amp; $AH567 &amp; RIGHT( scriv!P529, LEN(scriv!P529) + 1 - FIND(",",scriv!P529)),
LEFT( AA$37, FIND(",",AA$37)-1) &amp; "=" &amp; $AH567 &amp; RIGHT( AA$37, LEN(AA$37) + 1 - FIND(",",AA$37))))</f>
        <v>drawClose=,1.2</v>
      </c>
      <c r="AB567" s="167" t="str">
        <f t="shared" si="398"/>
        <v>noTitle</v>
      </c>
      <c r="AC567" s="167"/>
      <c r="AD567" s="45"/>
      <c r="AE567" s="168"/>
      <c r="AF567" s="169">
        <f>IF(D567="",scriv!B529,"")</f>
        <v>0</v>
      </c>
      <c r="AG567" s="170" t="str">
        <f t="shared" si="405"/>
        <v/>
      </c>
      <c r="AH567" s="169" t="str">
        <f t="shared" si="406"/>
        <v/>
      </c>
      <c r="AI567" s="169" t="str">
        <f t="shared" si="407"/>
        <v/>
      </c>
      <c r="AJ567" s="86">
        <f>ROUNDDOWN( (LEN(scriv!B529)+1) / 2, 0 )</f>
        <v>0</v>
      </c>
      <c r="AK567" s="82">
        <f t="shared" si="408"/>
        <v>0</v>
      </c>
      <c r="AL567" s="82" t="str">
        <f t="shared" si="409"/>
        <v>-</v>
      </c>
      <c r="AM567" s="82" t="str">
        <f t="shared" si="410"/>
        <v>-</v>
      </c>
      <c r="AN567" s="82" t="str">
        <f t="shared" si="411"/>
        <v>-</v>
      </c>
      <c r="AO567" s="82" t="str">
        <f t="shared" si="412"/>
        <v>-</v>
      </c>
      <c r="AP567" s="82" t="str">
        <f t="shared" si="413"/>
        <v>-</v>
      </c>
      <c r="AQ567" s="82" t="str">
        <f t="shared" si="414"/>
        <v>-</v>
      </c>
      <c r="AR567" s="82" t="str">
        <f t="shared" si="415"/>
        <v>-</v>
      </c>
      <c r="AT567" s="82">
        <f t="shared" si="416"/>
        <v>10</v>
      </c>
      <c r="AU567" s="82" t="str">
        <f ca="1">IF(    MAX(OFFSET(AL567,0,0,MATCH("-",AL567:AL$638,0))) = 0,"",
IFERROR(MAX(OFFSET(AL567,0,0,MATCH("-",AL567:AL$638,0))),""))</f>
        <v/>
      </c>
      <c r="AV567" s="82" t="str">
        <f ca="1">IF(    MAX(OFFSET(AM567,0,0,MATCH("-",AM567:AM$638,0))) = 0,"",
IFERROR(MAX(OFFSET(AM567,0,0,MATCH("-",AM567:AM$638,0))),""))</f>
        <v/>
      </c>
      <c r="AW567" s="82" t="str">
        <f ca="1">IF(    MAX(OFFSET(AN567,0,0,MATCH("-",AN567:AN$638,0))) = 0,"",
IFERROR(MAX(OFFSET(AN567,0,0,MATCH("-",AN567:AN$638,0))),""))</f>
        <v/>
      </c>
      <c r="AX567" s="82" t="str">
        <f ca="1">IF(    MAX(OFFSET(AO567,0,0,MATCH("-",AO567:AO$638,0))) = 0,"",
IFERROR(MAX(OFFSET(AO567,0,0,MATCH("-",AO567:AO$638,0))),""))</f>
        <v/>
      </c>
      <c r="AY567" s="82" t="str">
        <f ca="1">IF(    MAX(OFFSET(AP567,0,0,MATCH("-",AP567:AP$638,0))) = 0,"",
IFERROR(MAX(OFFSET(AP567,0,0,MATCH("-",AP567:AP$638,0))),""))</f>
        <v/>
      </c>
      <c r="AZ567" s="82" t="str">
        <f ca="1">IF(    MAX(OFFSET(AQ567,0,0,MATCH("-",AQ567:AQ$638,0))) = 0,"",
IFERROR(MAX(OFFSET(AQ567,0,0,MATCH("-",AQ567:AQ$638,0))),""))</f>
        <v/>
      </c>
      <c r="BA567" s="82" t="str">
        <f ca="1">IF(    MAX(OFFSET(AR567,0,0,MATCH("-",AR567:AR$638,0))) = 0,"",
IFERROR(MAX(OFFSET(AR567,0,0,MATCH("-",AR567:AR$638,0))),""))</f>
        <v/>
      </c>
      <c r="BB567" s="112">
        <f t="shared" ca="1" si="417"/>
        <v>-198</v>
      </c>
      <c r="BC567" s="111" t="str">
        <f t="shared" ca="1" si="418"/>
        <v>Radius</v>
      </c>
      <c r="BD567" s="112">
        <f t="shared" ca="1" si="419"/>
        <v>0</v>
      </c>
      <c r="BE567" s="111">
        <f t="shared" ca="1" si="420"/>
        <v>200</v>
      </c>
      <c r="BF567" s="113" t="e">
        <f t="shared" ca="1" si="421"/>
        <v>#VALUE!</v>
      </c>
      <c r="BG567" s="113" t="e">
        <f t="shared" ca="1" si="422"/>
        <v>#VALUE!</v>
      </c>
      <c r="BH567" s="112">
        <f t="shared" ca="1" si="423"/>
        <v>2000</v>
      </c>
      <c r="BI567" s="112">
        <f t="shared" ca="1" si="424"/>
        <v>200</v>
      </c>
      <c r="BJ567" s="157"/>
      <c r="BK567" s="157"/>
      <c r="BL567" s="158" t="str">
        <f>scriv!AI529</f>
        <v/>
      </c>
      <c r="BM567" s="157"/>
      <c r="BN567" s="157" t="str">
        <f t="shared" si="425"/>
        <v>node</v>
      </c>
      <c r="BO567" s="157"/>
      <c r="BP567" s="159">
        <f t="shared" ca="1" si="426"/>
        <v>0</v>
      </c>
      <c r="BQ567" s="159">
        <f t="shared" ca="1" si="427"/>
        <v>0</v>
      </c>
      <c r="BR567" s="159">
        <f t="shared" si="428"/>
        <v>1</v>
      </c>
      <c r="BS567" s="159" t="str">
        <f t="shared" si="429"/>
        <v>symbol</v>
      </c>
      <c r="BT567" s="157" t="str">
        <f ca="1">IF(scriv!V529&lt;&gt;"",scriv!V529,
IF(E567="",IFERROR(VLOOKUP(BL567,$AH$40:$BT$638,39,FALSE),$BT$36),
$BT$37))</f>
        <v>NodeSquare</v>
      </c>
      <c r="BU567" s="166">
        <f t="shared" ca="1" si="430"/>
        <v>2000</v>
      </c>
      <c r="BV567" s="166">
        <f t="shared" ca="1" si="431"/>
        <v>200</v>
      </c>
      <c r="BW567" s="166">
        <f t="shared" ca="1" si="432"/>
        <v>0</v>
      </c>
      <c r="BX567" s="166">
        <f t="shared" ca="1" si="433"/>
        <v>0</v>
      </c>
      <c r="BY567" s="180" t="str">
        <f t="shared" si="434"/>
        <v/>
      </c>
      <c r="BZ567" s="180" t="str">
        <f t="shared" si="435"/>
        <v/>
      </c>
      <c r="CA567" s="81" t="str">
        <f>IF(scriv!E529&lt;&gt;"",scriv!E529,"")</f>
        <v/>
      </c>
      <c r="CB567" s="82">
        <f t="shared" si="400"/>
        <v>0</v>
      </c>
      <c r="CC567" s="82">
        <f t="shared" si="436"/>
        <v>0</v>
      </c>
      <c r="CD567" s="82" t="str">
        <f t="shared" si="437"/>
        <v>-</v>
      </c>
      <c r="CE567" s="82" t="str">
        <f t="shared" si="438"/>
        <v>-</v>
      </c>
      <c r="CF567" s="82" t="str">
        <f t="shared" si="439"/>
        <v>-</v>
      </c>
      <c r="CG567" s="82" t="str">
        <f t="shared" si="440"/>
        <v>-</v>
      </c>
      <c r="CH567" s="82" t="str">
        <f t="shared" si="441"/>
        <v>-</v>
      </c>
      <c r="CI567" s="82" t="str">
        <f t="shared" si="442"/>
        <v>-</v>
      </c>
      <c r="CJ567" s="82" t="str">
        <f t="shared" si="443"/>
        <v>-</v>
      </c>
      <c r="CK567" s="82" t="str">
        <f t="shared" si="444"/>
        <v>-</v>
      </c>
    </row>
    <row r="568" spans="1:89" s="82" customFormat="1" ht="18" customHeight="1">
      <c r="A568" s="81" t="str">
        <f>scriv!AH530</f>
        <v/>
      </c>
      <c r="B568" s="81" t="str">
        <f>IF(scriv!D530&lt;&gt;"",scriv!D530,"")</f>
        <v/>
      </c>
      <c r="C568" s="81" t="str">
        <f>IF( scriv!AL530&lt;&gt;"", IF(D568&lt;&gt;"","connection ","")&amp;scriv!AL530,IF(D568&lt;&gt;"","connection",""))</f>
        <v/>
      </c>
      <c r="D568" s="82" t="str">
        <f>scriv!AJ530</f>
        <v/>
      </c>
      <c r="E568" s="82" t="str">
        <f>scriv!AK530</f>
        <v/>
      </c>
      <c r="F568" s="156">
        <f>ROW()</f>
        <v>568</v>
      </c>
      <c r="I568" s="81" t="str">
        <f>IF(scriv!AA530&lt;&gt;"",scriv!AA530,J568)</f>
        <v/>
      </c>
      <c r="J568" s="81" t="str">
        <f>IF(scriv!AB530&lt;&gt;"",scriv!AB530,"")</f>
        <v/>
      </c>
      <c r="K568" s="82" t="str">
        <f t="shared" si="401"/>
        <v>none</v>
      </c>
      <c r="L568" s="82" t="str">
        <f t="shared" si="402"/>
        <v>+++&amp;speakTT=</v>
      </c>
      <c r="M568" s="82" t="str">
        <f t="shared" si="399"/>
        <v>OpenClose</v>
      </c>
      <c r="N568" s="82" t="str">
        <f t="shared" si="403"/>
        <v/>
      </c>
      <c r="O568" s="119" t="str">
        <f t="shared" si="404"/>
        <v/>
      </c>
      <c r="P568" s="81" t="str">
        <f>IF(scriv!I530&lt;&gt;"",scriv!I530,"")</f>
        <v/>
      </c>
      <c r="Q568" s="81" t="str">
        <f>IF(scriv!J530&lt;&gt;"",scriv!J530,"")</f>
        <v/>
      </c>
      <c r="R568" s="81">
        <f>IF(scriv!K530&lt;&gt;"",scriv!K530,
IF(I568&lt;&gt;"",1,$R$36))</f>
        <v>0</v>
      </c>
      <c r="S568" s="81" t="str">
        <f>IF(scriv!L530&lt;&gt;"",scriv!L530,
IF(scriv!AB530&lt;&gt;"",$S$36,"none"))</f>
        <v>none</v>
      </c>
      <c r="T568" s="81" t="str">
        <f>IF(scriv!Q530&lt;&gt;"",scriv!Q530,"")</f>
        <v/>
      </c>
      <c r="U568" s="81" t="str">
        <f>IF(scriv!R530&lt;&gt;"",scriv!R530,"")</f>
        <v/>
      </c>
      <c r="V568" s="81" t="str">
        <f>IF(scriv!S530&lt;&gt;"",scriv!S530,"")</f>
        <v/>
      </c>
      <c r="W568" s="81" t="str">
        <f>IF(scriv!T530&lt;&gt;"",scriv!T530,"")</f>
        <v/>
      </c>
      <c r="X568" s="81" t="str">
        <f>IF($E568="",
( IF(scriv!AD530&lt;&gt;"", LEFT( scriv!AD530, FIND(",",scriv!AD530)-1) &amp; "=" &amp; $AH568 &amp; RIGHT( scriv!AD530, LEN(scriv!AD530) + 1 - FIND(",",scriv!AD530)),
  IF($X$36&lt;&gt;"",LEFT( X$36, FIND(",",X$36)-1) &amp; "=" &amp; $AH568 &amp; RIGHT( X$36, LEN(X$36) + 1 - FIND(",",X$36)),""))),
IF(scriv!M530&lt;&gt;"", LEFT( scriv!M530, FIND(",",scriv!M530)-1) &amp; "=" &amp; $AH568 &amp; RIGHT( scriv!M530, LEN(scriv!M530) + 1 - FIND(",",scriv!M530)),
LEFT( X$37, FIND(",",X$37)-1) &amp; "=" &amp; $AH568 &amp; RIGHT( X$37, LEN(X$37) + 1 - FIND(",",X$37))))</f>
        <v>fadeOn=,0.6</v>
      </c>
      <c r="Y568" s="81" t="str">
        <f>IF($E568="",
( IF(scriv!AE530&lt;&gt;"", LEFT( scriv!AE530, FIND(",",scriv!AE530)-1) &amp; "=" &amp; $AH568 &amp; RIGHT( scriv!AE530, LEN(scriv!AE530) + 1 - FIND(",",scriv!AE530)),
  IF($Y$36&lt;&gt;"",LEFT( Y$36, FIND(",",Y$36)-1) &amp; "=" &amp; $AH568 &amp; RIGHT( Y$36, LEN(Y$36) + 1 - FIND(",",Y$36)),""))),
IF(scriv!N530&lt;&gt;"", LEFT( scriv!N530, FIND(",",scriv!N530)-1) &amp; "=" &amp; $AH568 &amp; RIGHT( scriv!N530, LEN(scriv!N530) + 1 - FIND(",",scriv!N530)),
LEFT( Y$37, FIND(",",Y$37)-1) &amp; "=" &amp; $AH568 &amp; RIGHT( Y$37, LEN(Y$37) + 1 - FIND(",",Y$37))))</f>
        <v>fadeOff=,0.6</v>
      </c>
      <c r="Z568" s="81" t="str">
        <f>IF($E568="",
( IF(scriv!AF530&lt;&gt;"", LEFT( scriv!AF530, FIND(",",scriv!AF530)-1) &amp; "=" &amp; $AH568 &amp; RIGHT( scriv!AF530, LEN(scriv!AF530) + 1 - FIND(",",scriv!AF530)),
  IF($Z$36&lt;&gt;"",LEFT( Z$36, FIND(",",Z$36)-1) &amp; "=" &amp; $AH568 &amp; RIGHT( Z$36, LEN(Z$36) + 1 - FIND(",",Z$36)),""))),
IF(scriv!O530&lt;&gt;"", LEFT( scriv!O530, FIND(",",scriv!O530)-1) &amp; "=" &amp; $AH568 &amp; RIGHT( scriv!O530, LEN(scriv!O530) + 1 - FIND(",",scriv!O530)),
LEFT( Z$37, FIND(",",Z$37)-1) &amp; "=" &amp; $AH568 &amp; RIGHT( Z$37, LEN(Z$37) + 1 - FIND(",",Z$37))))</f>
        <v>drawOpen=,1.2</v>
      </c>
      <c r="AA568" s="81" t="str">
        <f>IF($E568="",
( IF(scriv!AG530&lt;&gt;"", LEFT( scriv!AG530, FIND(",",scriv!AG530)-1) &amp; "=" &amp; $AH568 &amp; RIGHT( scriv!AG530, LEN(scriv!AG530) + 1 - FIND(",",scriv!AG530)),
  IF($AA$36&lt;&gt;"",LEFT( AA$36, FIND(",",AA$36)-1) &amp; "=" &amp; $AH568 &amp; RIGHT( AA$36, LEN(AA$36) + 1 - FIND(",",AA$36)),""))),
IF(scriv!P530&lt;&gt;"", LEFT( scriv!P530, FIND(",",scriv!P530)-1) &amp; "=" &amp; $AH568 &amp; RIGHT( scriv!P530, LEN(scriv!P530) + 1 - FIND(",",scriv!P530)),
LEFT( AA$37, FIND(",",AA$37)-1) &amp; "=" &amp; $AH568 &amp; RIGHT( AA$37, LEN(AA$37) + 1 - FIND(",",AA$37))))</f>
        <v>drawClose=,1.2</v>
      </c>
      <c r="AB568" s="167" t="str">
        <f t="shared" si="398"/>
        <v>noTitle</v>
      </c>
      <c r="AC568" s="167"/>
      <c r="AD568" s="45"/>
      <c r="AE568" s="168"/>
      <c r="AF568" s="169">
        <f>IF(D568="",scriv!B530,"")</f>
        <v>0</v>
      </c>
      <c r="AG568" s="170" t="str">
        <f t="shared" si="405"/>
        <v/>
      </c>
      <c r="AH568" s="169" t="str">
        <f t="shared" si="406"/>
        <v/>
      </c>
      <c r="AI568" s="169" t="str">
        <f t="shared" si="407"/>
        <v/>
      </c>
      <c r="AJ568" s="86">
        <f>ROUNDDOWN( (LEN(scriv!B530)+1) / 2, 0 )</f>
        <v>0</v>
      </c>
      <c r="AK568" s="82">
        <f t="shared" si="408"/>
        <v>0</v>
      </c>
      <c r="AL568" s="82" t="str">
        <f t="shared" si="409"/>
        <v>-</v>
      </c>
      <c r="AM568" s="82" t="str">
        <f t="shared" si="410"/>
        <v>-</v>
      </c>
      <c r="AN568" s="82" t="str">
        <f t="shared" si="411"/>
        <v>-</v>
      </c>
      <c r="AO568" s="82" t="str">
        <f t="shared" si="412"/>
        <v>-</v>
      </c>
      <c r="AP568" s="82" t="str">
        <f t="shared" si="413"/>
        <v>-</v>
      </c>
      <c r="AQ568" s="82" t="str">
        <f t="shared" si="414"/>
        <v>-</v>
      </c>
      <c r="AR568" s="82" t="str">
        <f t="shared" si="415"/>
        <v>-</v>
      </c>
      <c r="AT568" s="82">
        <f t="shared" si="416"/>
        <v>10</v>
      </c>
      <c r="AU568" s="82" t="str">
        <f ca="1">IF(    MAX(OFFSET(AL568,0,0,MATCH("-",AL568:AL$638,0))) = 0,"",
IFERROR(MAX(OFFSET(AL568,0,0,MATCH("-",AL568:AL$638,0))),""))</f>
        <v/>
      </c>
      <c r="AV568" s="82" t="str">
        <f ca="1">IF(    MAX(OFFSET(AM568,0,0,MATCH("-",AM568:AM$638,0))) = 0,"",
IFERROR(MAX(OFFSET(AM568,0,0,MATCH("-",AM568:AM$638,0))),""))</f>
        <v/>
      </c>
      <c r="AW568" s="82" t="str">
        <f ca="1">IF(    MAX(OFFSET(AN568,0,0,MATCH("-",AN568:AN$638,0))) = 0,"",
IFERROR(MAX(OFFSET(AN568,0,0,MATCH("-",AN568:AN$638,0))),""))</f>
        <v/>
      </c>
      <c r="AX568" s="82" t="str">
        <f ca="1">IF(    MAX(OFFSET(AO568,0,0,MATCH("-",AO568:AO$638,0))) = 0,"",
IFERROR(MAX(OFFSET(AO568,0,0,MATCH("-",AO568:AO$638,0))),""))</f>
        <v/>
      </c>
      <c r="AY568" s="82" t="str">
        <f ca="1">IF(    MAX(OFFSET(AP568,0,0,MATCH("-",AP568:AP$638,0))) = 0,"",
IFERROR(MAX(OFFSET(AP568,0,0,MATCH("-",AP568:AP$638,0))),""))</f>
        <v/>
      </c>
      <c r="AZ568" s="82" t="str">
        <f ca="1">IF(    MAX(OFFSET(AQ568,0,0,MATCH("-",AQ568:AQ$638,0))) = 0,"",
IFERROR(MAX(OFFSET(AQ568,0,0,MATCH("-",AQ568:AQ$638,0))),""))</f>
        <v/>
      </c>
      <c r="BA568" s="82" t="str">
        <f ca="1">IF(    MAX(OFFSET(AR568,0,0,MATCH("-",AR568:AR$638,0))) = 0,"",
IFERROR(MAX(OFFSET(AR568,0,0,MATCH("-",AR568:AR$638,0))),""))</f>
        <v/>
      </c>
      <c r="BB568" s="112">
        <f t="shared" ca="1" si="417"/>
        <v>-198</v>
      </c>
      <c r="BC568" s="111" t="str">
        <f t="shared" ca="1" si="418"/>
        <v>Radius</v>
      </c>
      <c r="BD568" s="112">
        <f t="shared" ca="1" si="419"/>
        <v>0</v>
      </c>
      <c r="BE568" s="111">
        <f t="shared" ca="1" si="420"/>
        <v>200</v>
      </c>
      <c r="BF568" s="113" t="e">
        <f t="shared" ca="1" si="421"/>
        <v>#VALUE!</v>
      </c>
      <c r="BG568" s="113" t="e">
        <f t="shared" ca="1" si="422"/>
        <v>#VALUE!</v>
      </c>
      <c r="BH568" s="112">
        <f t="shared" ca="1" si="423"/>
        <v>2000</v>
      </c>
      <c r="BI568" s="112">
        <f t="shared" ca="1" si="424"/>
        <v>200</v>
      </c>
      <c r="BJ568" s="157"/>
      <c r="BK568" s="157"/>
      <c r="BL568" s="158" t="str">
        <f>scriv!AI530</f>
        <v/>
      </c>
      <c r="BM568" s="157"/>
      <c r="BN568" s="157" t="str">
        <f t="shared" si="425"/>
        <v>node</v>
      </c>
      <c r="BO568" s="157"/>
      <c r="BP568" s="159">
        <f t="shared" ca="1" si="426"/>
        <v>0</v>
      </c>
      <c r="BQ568" s="159">
        <f t="shared" ca="1" si="427"/>
        <v>0</v>
      </c>
      <c r="BR568" s="159">
        <f t="shared" si="428"/>
        <v>1</v>
      </c>
      <c r="BS568" s="159" t="str">
        <f t="shared" si="429"/>
        <v>symbol</v>
      </c>
      <c r="BT568" s="157" t="str">
        <f ca="1">IF(scriv!V530&lt;&gt;"",scriv!V530,
IF(E568="",IFERROR(VLOOKUP(BL568,$AH$40:$BT$638,39,FALSE),$BT$36),
$BT$37))</f>
        <v>NodeSquare</v>
      </c>
      <c r="BU568" s="166">
        <f t="shared" ca="1" si="430"/>
        <v>2000</v>
      </c>
      <c r="BV568" s="166">
        <f t="shared" ca="1" si="431"/>
        <v>200</v>
      </c>
      <c r="BW568" s="166">
        <f t="shared" ca="1" si="432"/>
        <v>0</v>
      </c>
      <c r="BX568" s="166">
        <f t="shared" ca="1" si="433"/>
        <v>0</v>
      </c>
      <c r="BY568" s="180" t="str">
        <f t="shared" si="434"/>
        <v/>
      </c>
      <c r="BZ568" s="180" t="str">
        <f t="shared" si="435"/>
        <v/>
      </c>
      <c r="CA568" s="81" t="str">
        <f>IF(scriv!E530&lt;&gt;"",scriv!E530,"")</f>
        <v/>
      </c>
      <c r="CB568" s="82">
        <f t="shared" si="400"/>
        <v>0</v>
      </c>
      <c r="CC568" s="82">
        <f t="shared" si="436"/>
        <v>0</v>
      </c>
      <c r="CD568" s="82" t="str">
        <f t="shared" si="437"/>
        <v>-</v>
      </c>
      <c r="CE568" s="82" t="str">
        <f t="shared" si="438"/>
        <v>-</v>
      </c>
      <c r="CF568" s="82" t="str">
        <f t="shared" si="439"/>
        <v>-</v>
      </c>
      <c r="CG568" s="82" t="str">
        <f t="shared" si="440"/>
        <v>-</v>
      </c>
      <c r="CH568" s="82" t="str">
        <f t="shared" si="441"/>
        <v>-</v>
      </c>
      <c r="CI568" s="82" t="str">
        <f t="shared" si="442"/>
        <v>-</v>
      </c>
      <c r="CJ568" s="82" t="str">
        <f t="shared" si="443"/>
        <v>-</v>
      </c>
      <c r="CK568" s="82" t="str">
        <f t="shared" si="444"/>
        <v>-</v>
      </c>
    </row>
    <row r="569" spans="1:89" s="82" customFormat="1" ht="18" customHeight="1">
      <c r="A569" s="81" t="str">
        <f>scriv!AH531</f>
        <v/>
      </c>
      <c r="B569" s="81" t="str">
        <f>IF(scriv!D531&lt;&gt;"",scriv!D531,"")</f>
        <v/>
      </c>
      <c r="C569" s="81" t="str">
        <f>IF( scriv!AL531&lt;&gt;"", IF(D569&lt;&gt;"","connection ","")&amp;scriv!AL531,IF(D569&lt;&gt;"","connection",""))</f>
        <v/>
      </c>
      <c r="D569" s="82" t="str">
        <f>scriv!AJ531</f>
        <v/>
      </c>
      <c r="E569" s="82" t="str">
        <f>scriv!AK531</f>
        <v/>
      </c>
      <c r="F569" s="156">
        <f>ROW()</f>
        <v>569</v>
      </c>
      <c r="I569" s="81" t="str">
        <f>IF(scriv!AA531&lt;&gt;"",scriv!AA531,J569)</f>
        <v/>
      </c>
      <c r="J569" s="81" t="str">
        <f>IF(scriv!AB531&lt;&gt;"",scriv!AB531,"")</f>
        <v/>
      </c>
      <c r="K569" s="82" t="str">
        <f t="shared" si="401"/>
        <v>none</v>
      </c>
      <c r="L569" s="82" t="str">
        <f t="shared" si="402"/>
        <v>+++&amp;speakTT=</v>
      </c>
      <c r="M569" s="82" t="str">
        <f t="shared" si="399"/>
        <v>OpenClose</v>
      </c>
      <c r="N569" s="82" t="str">
        <f t="shared" si="403"/>
        <v/>
      </c>
      <c r="O569" s="119" t="str">
        <f t="shared" si="404"/>
        <v/>
      </c>
      <c r="P569" s="81" t="str">
        <f>IF(scriv!I531&lt;&gt;"",scriv!I531,"")</f>
        <v/>
      </c>
      <c r="Q569" s="81" t="str">
        <f>IF(scriv!J531&lt;&gt;"",scriv!J531,"")</f>
        <v/>
      </c>
      <c r="R569" s="81">
        <f>IF(scriv!K531&lt;&gt;"",scriv!K531,
IF(I569&lt;&gt;"",1,$R$36))</f>
        <v>0</v>
      </c>
      <c r="S569" s="81" t="str">
        <f>IF(scriv!L531&lt;&gt;"",scriv!L531,
IF(scriv!AB531&lt;&gt;"",$S$36,"none"))</f>
        <v>none</v>
      </c>
      <c r="T569" s="81" t="str">
        <f>IF(scriv!Q531&lt;&gt;"",scriv!Q531,"")</f>
        <v/>
      </c>
      <c r="U569" s="81" t="str">
        <f>IF(scriv!R531&lt;&gt;"",scriv!R531,"")</f>
        <v/>
      </c>
      <c r="V569" s="81" t="str">
        <f>IF(scriv!S531&lt;&gt;"",scriv!S531,"")</f>
        <v/>
      </c>
      <c r="W569" s="81" t="str">
        <f>IF(scriv!T531&lt;&gt;"",scriv!T531,"")</f>
        <v/>
      </c>
      <c r="X569" s="81" t="str">
        <f>IF($E569="",
( IF(scriv!AD531&lt;&gt;"", LEFT( scriv!AD531, FIND(",",scriv!AD531)-1) &amp; "=" &amp; $AH569 &amp; RIGHT( scriv!AD531, LEN(scriv!AD531) + 1 - FIND(",",scriv!AD531)),
  IF($X$36&lt;&gt;"",LEFT( X$36, FIND(",",X$36)-1) &amp; "=" &amp; $AH569 &amp; RIGHT( X$36, LEN(X$36) + 1 - FIND(",",X$36)),""))),
IF(scriv!M531&lt;&gt;"", LEFT( scriv!M531, FIND(",",scriv!M531)-1) &amp; "=" &amp; $AH569 &amp; RIGHT( scriv!M531, LEN(scriv!M531) + 1 - FIND(",",scriv!M531)),
LEFT( X$37, FIND(",",X$37)-1) &amp; "=" &amp; $AH569 &amp; RIGHT( X$37, LEN(X$37) + 1 - FIND(",",X$37))))</f>
        <v>fadeOn=,0.6</v>
      </c>
      <c r="Y569" s="81" t="str">
        <f>IF($E569="",
( IF(scriv!AE531&lt;&gt;"", LEFT( scriv!AE531, FIND(",",scriv!AE531)-1) &amp; "=" &amp; $AH569 &amp; RIGHT( scriv!AE531, LEN(scriv!AE531) + 1 - FIND(",",scriv!AE531)),
  IF($Y$36&lt;&gt;"",LEFT( Y$36, FIND(",",Y$36)-1) &amp; "=" &amp; $AH569 &amp; RIGHT( Y$36, LEN(Y$36) + 1 - FIND(",",Y$36)),""))),
IF(scriv!N531&lt;&gt;"", LEFT( scriv!N531, FIND(",",scriv!N531)-1) &amp; "=" &amp; $AH569 &amp; RIGHT( scriv!N531, LEN(scriv!N531) + 1 - FIND(",",scriv!N531)),
LEFT( Y$37, FIND(",",Y$37)-1) &amp; "=" &amp; $AH569 &amp; RIGHT( Y$37, LEN(Y$37) + 1 - FIND(",",Y$37))))</f>
        <v>fadeOff=,0.6</v>
      </c>
      <c r="Z569" s="81" t="str">
        <f>IF($E569="",
( IF(scriv!AF531&lt;&gt;"", LEFT( scriv!AF531, FIND(",",scriv!AF531)-1) &amp; "=" &amp; $AH569 &amp; RIGHT( scriv!AF531, LEN(scriv!AF531) + 1 - FIND(",",scriv!AF531)),
  IF($Z$36&lt;&gt;"",LEFT( Z$36, FIND(",",Z$36)-1) &amp; "=" &amp; $AH569 &amp; RIGHT( Z$36, LEN(Z$36) + 1 - FIND(",",Z$36)),""))),
IF(scriv!O531&lt;&gt;"", LEFT( scriv!O531, FIND(",",scriv!O531)-1) &amp; "=" &amp; $AH569 &amp; RIGHT( scriv!O531, LEN(scriv!O531) + 1 - FIND(",",scriv!O531)),
LEFT( Z$37, FIND(",",Z$37)-1) &amp; "=" &amp; $AH569 &amp; RIGHT( Z$37, LEN(Z$37) + 1 - FIND(",",Z$37))))</f>
        <v>drawOpen=,1.2</v>
      </c>
      <c r="AA569" s="81" t="str">
        <f>IF($E569="",
( IF(scriv!AG531&lt;&gt;"", LEFT( scriv!AG531, FIND(",",scriv!AG531)-1) &amp; "=" &amp; $AH569 &amp; RIGHT( scriv!AG531, LEN(scriv!AG531) + 1 - FIND(",",scriv!AG531)),
  IF($AA$36&lt;&gt;"",LEFT( AA$36, FIND(",",AA$36)-1) &amp; "=" &amp; $AH569 &amp; RIGHT( AA$36, LEN(AA$36) + 1 - FIND(",",AA$36)),""))),
IF(scriv!P531&lt;&gt;"", LEFT( scriv!P531, FIND(",",scriv!P531)-1) &amp; "=" &amp; $AH569 &amp; RIGHT( scriv!P531, LEN(scriv!P531) + 1 - FIND(",",scriv!P531)),
LEFT( AA$37, FIND(",",AA$37)-1) &amp; "=" &amp; $AH569 &amp; RIGHT( AA$37, LEN(AA$37) + 1 - FIND(",",AA$37))))</f>
        <v>drawClose=,1.2</v>
      </c>
      <c r="AB569" s="167" t="str">
        <f t="shared" si="398"/>
        <v>noTitle</v>
      </c>
      <c r="AC569" s="167"/>
      <c r="AD569" s="45"/>
      <c r="AE569" s="168"/>
      <c r="AF569" s="169">
        <f>IF(D569="",scriv!B531,"")</f>
        <v>0</v>
      </c>
      <c r="AG569" s="170" t="str">
        <f t="shared" si="405"/>
        <v/>
      </c>
      <c r="AH569" s="169" t="str">
        <f t="shared" si="406"/>
        <v/>
      </c>
      <c r="AI569" s="169" t="str">
        <f t="shared" si="407"/>
        <v/>
      </c>
      <c r="AJ569" s="86">
        <f>ROUNDDOWN( (LEN(scriv!B531)+1) / 2, 0 )</f>
        <v>0</v>
      </c>
      <c r="AK569" s="82">
        <f t="shared" si="408"/>
        <v>0</v>
      </c>
      <c r="AL569" s="82" t="str">
        <f t="shared" si="409"/>
        <v>-</v>
      </c>
      <c r="AM569" s="82" t="str">
        <f t="shared" si="410"/>
        <v>-</v>
      </c>
      <c r="AN569" s="82" t="str">
        <f t="shared" si="411"/>
        <v>-</v>
      </c>
      <c r="AO569" s="82" t="str">
        <f t="shared" si="412"/>
        <v>-</v>
      </c>
      <c r="AP569" s="82" t="str">
        <f t="shared" si="413"/>
        <v>-</v>
      </c>
      <c r="AQ569" s="82" t="str">
        <f t="shared" si="414"/>
        <v>-</v>
      </c>
      <c r="AR569" s="82" t="str">
        <f t="shared" si="415"/>
        <v>-</v>
      </c>
      <c r="AT569" s="82">
        <f t="shared" si="416"/>
        <v>10</v>
      </c>
      <c r="AU569" s="82" t="str">
        <f ca="1">IF(    MAX(OFFSET(AL569,0,0,MATCH("-",AL569:AL$638,0))) = 0,"",
IFERROR(MAX(OFFSET(AL569,0,0,MATCH("-",AL569:AL$638,0))),""))</f>
        <v/>
      </c>
      <c r="AV569" s="82" t="str">
        <f ca="1">IF(    MAX(OFFSET(AM569,0,0,MATCH("-",AM569:AM$638,0))) = 0,"",
IFERROR(MAX(OFFSET(AM569,0,0,MATCH("-",AM569:AM$638,0))),""))</f>
        <v/>
      </c>
      <c r="AW569" s="82" t="str">
        <f ca="1">IF(    MAX(OFFSET(AN569,0,0,MATCH("-",AN569:AN$638,0))) = 0,"",
IFERROR(MAX(OFFSET(AN569,0,0,MATCH("-",AN569:AN$638,0))),""))</f>
        <v/>
      </c>
      <c r="AX569" s="82" t="str">
        <f ca="1">IF(    MAX(OFFSET(AO569,0,0,MATCH("-",AO569:AO$638,0))) = 0,"",
IFERROR(MAX(OFFSET(AO569,0,0,MATCH("-",AO569:AO$638,0))),""))</f>
        <v/>
      </c>
      <c r="AY569" s="82" t="str">
        <f ca="1">IF(    MAX(OFFSET(AP569,0,0,MATCH("-",AP569:AP$638,0))) = 0,"",
IFERROR(MAX(OFFSET(AP569,0,0,MATCH("-",AP569:AP$638,0))),""))</f>
        <v/>
      </c>
      <c r="AZ569" s="82" t="str">
        <f ca="1">IF(    MAX(OFFSET(AQ569,0,0,MATCH("-",AQ569:AQ$638,0))) = 0,"",
IFERROR(MAX(OFFSET(AQ569,0,0,MATCH("-",AQ569:AQ$638,0))),""))</f>
        <v/>
      </c>
      <c r="BA569" s="82" t="str">
        <f ca="1">IF(    MAX(OFFSET(AR569,0,0,MATCH("-",AR569:AR$638,0))) = 0,"",
IFERROR(MAX(OFFSET(AR569,0,0,MATCH("-",AR569:AR$638,0))),""))</f>
        <v/>
      </c>
      <c r="BB569" s="112">
        <f t="shared" ca="1" si="417"/>
        <v>-198</v>
      </c>
      <c r="BC569" s="111" t="str">
        <f t="shared" ca="1" si="418"/>
        <v>Radius</v>
      </c>
      <c r="BD569" s="112">
        <f t="shared" ca="1" si="419"/>
        <v>0</v>
      </c>
      <c r="BE569" s="111">
        <f t="shared" ca="1" si="420"/>
        <v>200</v>
      </c>
      <c r="BF569" s="113" t="e">
        <f t="shared" ca="1" si="421"/>
        <v>#VALUE!</v>
      </c>
      <c r="BG569" s="113" t="e">
        <f t="shared" ca="1" si="422"/>
        <v>#VALUE!</v>
      </c>
      <c r="BH569" s="112">
        <f t="shared" ca="1" si="423"/>
        <v>2000</v>
      </c>
      <c r="BI569" s="112">
        <f t="shared" ca="1" si="424"/>
        <v>200</v>
      </c>
      <c r="BJ569" s="157"/>
      <c r="BK569" s="157"/>
      <c r="BL569" s="158" t="str">
        <f>scriv!AI531</f>
        <v/>
      </c>
      <c r="BM569" s="157"/>
      <c r="BN569" s="157" t="str">
        <f t="shared" si="425"/>
        <v>node</v>
      </c>
      <c r="BO569" s="157"/>
      <c r="BP569" s="159">
        <f t="shared" ca="1" si="426"/>
        <v>0</v>
      </c>
      <c r="BQ569" s="159">
        <f t="shared" ca="1" si="427"/>
        <v>0</v>
      </c>
      <c r="BR569" s="159">
        <f t="shared" si="428"/>
        <v>1</v>
      </c>
      <c r="BS569" s="159" t="str">
        <f t="shared" si="429"/>
        <v>symbol</v>
      </c>
      <c r="BT569" s="157" t="str">
        <f ca="1">IF(scriv!V531&lt;&gt;"",scriv!V531,
IF(E569="",IFERROR(VLOOKUP(BL569,$AH$40:$BT$638,39,FALSE),$BT$36),
$BT$37))</f>
        <v>NodeSquare</v>
      </c>
      <c r="BU569" s="166">
        <f t="shared" ca="1" si="430"/>
        <v>2000</v>
      </c>
      <c r="BV569" s="166">
        <f t="shared" ca="1" si="431"/>
        <v>200</v>
      </c>
      <c r="BW569" s="166">
        <f t="shared" ca="1" si="432"/>
        <v>0</v>
      </c>
      <c r="BX569" s="166">
        <f t="shared" ca="1" si="433"/>
        <v>0</v>
      </c>
      <c r="BY569" s="180" t="str">
        <f t="shared" si="434"/>
        <v/>
      </c>
      <c r="BZ569" s="180" t="str">
        <f t="shared" si="435"/>
        <v/>
      </c>
      <c r="CA569" s="81" t="str">
        <f>IF(scriv!E531&lt;&gt;"",scriv!E531,"")</f>
        <v/>
      </c>
      <c r="CB569" s="82">
        <f t="shared" si="400"/>
        <v>0</v>
      </c>
      <c r="CC569" s="82">
        <f t="shared" si="436"/>
        <v>0</v>
      </c>
      <c r="CD569" s="82" t="str">
        <f t="shared" si="437"/>
        <v>-</v>
      </c>
      <c r="CE569" s="82" t="str">
        <f t="shared" si="438"/>
        <v>-</v>
      </c>
      <c r="CF569" s="82" t="str">
        <f t="shared" si="439"/>
        <v>-</v>
      </c>
      <c r="CG569" s="82" t="str">
        <f t="shared" si="440"/>
        <v>-</v>
      </c>
      <c r="CH569" s="82" t="str">
        <f t="shared" si="441"/>
        <v>-</v>
      </c>
      <c r="CI569" s="82" t="str">
        <f t="shared" si="442"/>
        <v>-</v>
      </c>
      <c r="CJ569" s="82" t="str">
        <f t="shared" si="443"/>
        <v>-</v>
      </c>
      <c r="CK569" s="82" t="str">
        <f t="shared" si="444"/>
        <v>-</v>
      </c>
    </row>
    <row r="570" spans="1:89" s="82" customFormat="1" ht="18" customHeight="1">
      <c r="A570" s="81" t="str">
        <f>scriv!AH532</f>
        <v/>
      </c>
      <c r="B570" s="81" t="str">
        <f>IF(scriv!D532&lt;&gt;"",scriv!D532,"")</f>
        <v/>
      </c>
      <c r="C570" s="81" t="str">
        <f>IF( scriv!AL532&lt;&gt;"", IF(D570&lt;&gt;"","connection ","")&amp;scriv!AL532,IF(D570&lt;&gt;"","connection",""))</f>
        <v/>
      </c>
      <c r="D570" s="82" t="str">
        <f>scriv!AJ532</f>
        <v/>
      </c>
      <c r="E570" s="82" t="str">
        <f>scriv!AK532</f>
        <v/>
      </c>
      <c r="F570" s="156">
        <f>ROW()</f>
        <v>570</v>
      </c>
      <c r="I570" s="81" t="str">
        <f>IF(scriv!AA532&lt;&gt;"",scriv!AA532,J570)</f>
        <v/>
      </c>
      <c r="J570" s="81" t="str">
        <f>IF(scriv!AB532&lt;&gt;"",scriv!AB532,"")</f>
        <v/>
      </c>
      <c r="K570" s="82" t="str">
        <f t="shared" si="401"/>
        <v>none</v>
      </c>
      <c r="L570" s="82" t="str">
        <f t="shared" si="402"/>
        <v>+++&amp;speakTT=</v>
      </c>
      <c r="M570" s="82" t="str">
        <f t="shared" si="399"/>
        <v>OpenClose</v>
      </c>
      <c r="N570" s="82" t="str">
        <f t="shared" si="403"/>
        <v/>
      </c>
      <c r="O570" s="119" t="str">
        <f t="shared" si="404"/>
        <v/>
      </c>
      <c r="P570" s="81" t="str">
        <f>IF(scriv!I532&lt;&gt;"",scriv!I532,"")</f>
        <v/>
      </c>
      <c r="Q570" s="81" t="str">
        <f>IF(scriv!J532&lt;&gt;"",scriv!J532,"")</f>
        <v/>
      </c>
      <c r="R570" s="81">
        <f>IF(scriv!K532&lt;&gt;"",scriv!K532,
IF(I570&lt;&gt;"",1,$R$36))</f>
        <v>0</v>
      </c>
      <c r="S570" s="81" t="str">
        <f>IF(scriv!L532&lt;&gt;"",scriv!L532,
IF(scriv!AB532&lt;&gt;"",$S$36,"none"))</f>
        <v>none</v>
      </c>
      <c r="T570" s="81" t="str">
        <f>IF(scriv!Q532&lt;&gt;"",scriv!Q532,"")</f>
        <v/>
      </c>
      <c r="U570" s="81" t="str">
        <f>IF(scriv!R532&lt;&gt;"",scriv!R532,"")</f>
        <v/>
      </c>
      <c r="V570" s="81" t="str">
        <f>IF(scriv!S532&lt;&gt;"",scriv!S532,"")</f>
        <v/>
      </c>
      <c r="W570" s="81" t="str">
        <f>IF(scriv!T532&lt;&gt;"",scriv!T532,"")</f>
        <v/>
      </c>
      <c r="X570" s="81" t="str">
        <f>IF($E570="",
( IF(scriv!AD532&lt;&gt;"", LEFT( scriv!AD532, FIND(",",scriv!AD532)-1) &amp; "=" &amp; $AH570 &amp; RIGHT( scriv!AD532, LEN(scriv!AD532) + 1 - FIND(",",scriv!AD532)),
  IF($X$36&lt;&gt;"",LEFT( X$36, FIND(",",X$36)-1) &amp; "=" &amp; $AH570 &amp; RIGHT( X$36, LEN(X$36) + 1 - FIND(",",X$36)),""))),
IF(scriv!M532&lt;&gt;"", LEFT( scriv!M532, FIND(",",scriv!M532)-1) &amp; "=" &amp; $AH570 &amp; RIGHT( scriv!M532, LEN(scriv!M532) + 1 - FIND(",",scriv!M532)),
LEFT( X$37, FIND(",",X$37)-1) &amp; "=" &amp; $AH570 &amp; RIGHT( X$37, LEN(X$37) + 1 - FIND(",",X$37))))</f>
        <v>fadeOn=,0.6</v>
      </c>
      <c r="Y570" s="81" t="str">
        <f>IF($E570="",
( IF(scriv!AE532&lt;&gt;"", LEFT( scriv!AE532, FIND(",",scriv!AE532)-1) &amp; "=" &amp; $AH570 &amp; RIGHT( scriv!AE532, LEN(scriv!AE532) + 1 - FIND(",",scriv!AE532)),
  IF($Y$36&lt;&gt;"",LEFT( Y$36, FIND(",",Y$36)-1) &amp; "=" &amp; $AH570 &amp; RIGHT( Y$36, LEN(Y$36) + 1 - FIND(",",Y$36)),""))),
IF(scriv!N532&lt;&gt;"", LEFT( scriv!N532, FIND(",",scriv!N532)-1) &amp; "=" &amp; $AH570 &amp; RIGHT( scriv!N532, LEN(scriv!N532) + 1 - FIND(",",scriv!N532)),
LEFT( Y$37, FIND(",",Y$37)-1) &amp; "=" &amp; $AH570 &amp; RIGHT( Y$37, LEN(Y$37) + 1 - FIND(",",Y$37))))</f>
        <v>fadeOff=,0.6</v>
      </c>
      <c r="Z570" s="81" t="str">
        <f>IF($E570="",
( IF(scriv!AF532&lt;&gt;"", LEFT( scriv!AF532, FIND(",",scriv!AF532)-1) &amp; "=" &amp; $AH570 &amp; RIGHT( scriv!AF532, LEN(scriv!AF532) + 1 - FIND(",",scriv!AF532)),
  IF($Z$36&lt;&gt;"",LEFT( Z$36, FIND(",",Z$36)-1) &amp; "=" &amp; $AH570 &amp; RIGHT( Z$36, LEN(Z$36) + 1 - FIND(",",Z$36)),""))),
IF(scriv!O532&lt;&gt;"", LEFT( scriv!O532, FIND(",",scriv!O532)-1) &amp; "=" &amp; $AH570 &amp; RIGHT( scriv!O532, LEN(scriv!O532) + 1 - FIND(",",scriv!O532)),
LEFT( Z$37, FIND(",",Z$37)-1) &amp; "=" &amp; $AH570 &amp; RIGHT( Z$37, LEN(Z$37) + 1 - FIND(",",Z$37))))</f>
        <v>drawOpen=,1.2</v>
      </c>
      <c r="AA570" s="81" t="str">
        <f>IF($E570="",
( IF(scriv!AG532&lt;&gt;"", LEFT( scriv!AG532, FIND(",",scriv!AG532)-1) &amp; "=" &amp; $AH570 &amp; RIGHT( scriv!AG532, LEN(scriv!AG532) + 1 - FIND(",",scriv!AG532)),
  IF($AA$36&lt;&gt;"",LEFT( AA$36, FIND(",",AA$36)-1) &amp; "=" &amp; $AH570 &amp; RIGHT( AA$36, LEN(AA$36) + 1 - FIND(",",AA$36)),""))),
IF(scriv!P532&lt;&gt;"", LEFT( scriv!P532, FIND(",",scriv!P532)-1) &amp; "=" &amp; $AH570 &amp; RIGHT( scriv!P532, LEN(scriv!P532) + 1 - FIND(",",scriv!P532)),
LEFT( AA$37, FIND(",",AA$37)-1) &amp; "=" &amp; $AH570 &amp; RIGHT( AA$37, LEN(AA$37) + 1 - FIND(",",AA$37))))</f>
        <v>drawClose=,1.2</v>
      </c>
      <c r="AB570" s="167" t="str">
        <f t="shared" si="398"/>
        <v>noTitle</v>
      </c>
      <c r="AC570" s="167"/>
      <c r="AD570" s="45"/>
      <c r="AE570" s="168"/>
      <c r="AF570" s="169">
        <f>IF(D570="",scriv!B532,"")</f>
        <v>0</v>
      </c>
      <c r="AG570" s="170" t="str">
        <f t="shared" si="405"/>
        <v/>
      </c>
      <c r="AH570" s="169" t="str">
        <f t="shared" si="406"/>
        <v/>
      </c>
      <c r="AI570" s="169" t="str">
        <f t="shared" si="407"/>
        <v/>
      </c>
      <c r="AJ570" s="86">
        <f>ROUNDDOWN( (LEN(scriv!B532)+1) / 2, 0 )</f>
        <v>0</v>
      </c>
      <c r="AK570" s="82">
        <f t="shared" si="408"/>
        <v>0</v>
      </c>
      <c r="AL570" s="82" t="str">
        <f t="shared" si="409"/>
        <v>-</v>
      </c>
      <c r="AM570" s="82" t="str">
        <f t="shared" si="410"/>
        <v>-</v>
      </c>
      <c r="AN570" s="82" t="str">
        <f t="shared" si="411"/>
        <v>-</v>
      </c>
      <c r="AO570" s="82" t="str">
        <f t="shared" si="412"/>
        <v>-</v>
      </c>
      <c r="AP570" s="82" t="str">
        <f t="shared" si="413"/>
        <v>-</v>
      </c>
      <c r="AQ570" s="82" t="str">
        <f t="shared" si="414"/>
        <v>-</v>
      </c>
      <c r="AR570" s="82" t="str">
        <f t="shared" si="415"/>
        <v>-</v>
      </c>
      <c r="AT570" s="82">
        <f t="shared" si="416"/>
        <v>10</v>
      </c>
      <c r="AU570" s="82" t="str">
        <f ca="1">IF(    MAX(OFFSET(AL570,0,0,MATCH("-",AL570:AL$638,0))) = 0,"",
IFERROR(MAX(OFFSET(AL570,0,0,MATCH("-",AL570:AL$638,0))),""))</f>
        <v/>
      </c>
      <c r="AV570" s="82" t="str">
        <f ca="1">IF(    MAX(OFFSET(AM570,0,0,MATCH("-",AM570:AM$638,0))) = 0,"",
IFERROR(MAX(OFFSET(AM570,0,0,MATCH("-",AM570:AM$638,0))),""))</f>
        <v/>
      </c>
      <c r="AW570" s="82" t="str">
        <f ca="1">IF(    MAX(OFFSET(AN570,0,0,MATCH("-",AN570:AN$638,0))) = 0,"",
IFERROR(MAX(OFFSET(AN570,0,0,MATCH("-",AN570:AN$638,0))),""))</f>
        <v/>
      </c>
      <c r="AX570" s="82" t="str">
        <f ca="1">IF(    MAX(OFFSET(AO570,0,0,MATCH("-",AO570:AO$638,0))) = 0,"",
IFERROR(MAX(OFFSET(AO570,0,0,MATCH("-",AO570:AO$638,0))),""))</f>
        <v/>
      </c>
      <c r="AY570" s="82" t="str">
        <f ca="1">IF(    MAX(OFFSET(AP570,0,0,MATCH("-",AP570:AP$638,0))) = 0,"",
IFERROR(MAX(OFFSET(AP570,0,0,MATCH("-",AP570:AP$638,0))),""))</f>
        <v/>
      </c>
      <c r="AZ570" s="82" t="str">
        <f ca="1">IF(    MAX(OFFSET(AQ570,0,0,MATCH("-",AQ570:AQ$638,0))) = 0,"",
IFERROR(MAX(OFFSET(AQ570,0,0,MATCH("-",AQ570:AQ$638,0))),""))</f>
        <v/>
      </c>
      <c r="BA570" s="82" t="str">
        <f ca="1">IF(    MAX(OFFSET(AR570,0,0,MATCH("-",AR570:AR$638,0))) = 0,"",
IFERROR(MAX(OFFSET(AR570,0,0,MATCH("-",AR570:AR$638,0))),""))</f>
        <v/>
      </c>
      <c r="BB570" s="112">
        <f t="shared" ca="1" si="417"/>
        <v>-198</v>
      </c>
      <c r="BC570" s="111" t="str">
        <f t="shared" ca="1" si="418"/>
        <v>Radius</v>
      </c>
      <c r="BD570" s="112">
        <f t="shared" ca="1" si="419"/>
        <v>0</v>
      </c>
      <c r="BE570" s="111">
        <f t="shared" ca="1" si="420"/>
        <v>200</v>
      </c>
      <c r="BF570" s="113" t="e">
        <f t="shared" ca="1" si="421"/>
        <v>#VALUE!</v>
      </c>
      <c r="BG570" s="113" t="e">
        <f t="shared" ca="1" si="422"/>
        <v>#VALUE!</v>
      </c>
      <c r="BH570" s="112">
        <f t="shared" ca="1" si="423"/>
        <v>2000</v>
      </c>
      <c r="BI570" s="112">
        <f t="shared" ca="1" si="424"/>
        <v>200</v>
      </c>
      <c r="BJ570" s="157"/>
      <c r="BK570" s="157"/>
      <c r="BL570" s="158" t="str">
        <f>scriv!AI532</f>
        <v/>
      </c>
      <c r="BM570" s="157"/>
      <c r="BN570" s="157" t="str">
        <f t="shared" si="425"/>
        <v>node</v>
      </c>
      <c r="BO570" s="157"/>
      <c r="BP570" s="159">
        <f t="shared" ca="1" si="426"/>
        <v>0</v>
      </c>
      <c r="BQ570" s="159">
        <f t="shared" ca="1" si="427"/>
        <v>0</v>
      </c>
      <c r="BR570" s="159">
        <f t="shared" si="428"/>
        <v>1</v>
      </c>
      <c r="BS570" s="159" t="str">
        <f t="shared" si="429"/>
        <v>symbol</v>
      </c>
      <c r="BT570" s="157" t="str">
        <f ca="1">IF(scriv!V532&lt;&gt;"",scriv!V532,
IF(E570="",IFERROR(VLOOKUP(BL570,$AH$40:$BT$638,39,FALSE),$BT$36),
$BT$37))</f>
        <v>NodeSquare</v>
      </c>
      <c r="BU570" s="166">
        <f t="shared" ca="1" si="430"/>
        <v>2000</v>
      </c>
      <c r="BV570" s="166">
        <f t="shared" ca="1" si="431"/>
        <v>200</v>
      </c>
      <c r="BW570" s="166">
        <f t="shared" ca="1" si="432"/>
        <v>0</v>
      </c>
      <c r="BX570" s="166">
        <f t="shared" ca="1" si="433"/>
        <v>0</v>
      </c>
      <c r="BY570" s="180" t="str">
        <f t="shared" si="434"/>
        <v/>
      </c>
      <c r="BZ570" s="180" t="str">
        <f t="shared" si="435"/>
        <v/>
      </c>
      <c r="CA570" s="81" t="str">
        <f>IF(scriv!E532&lt;&gt;"",scriv!E532,"")</f>
        <v/>
      </c>
      <c r="CB570" s="82">
        <f t="shared" si="400"/>
        <v>0</v>
      </c>
      <c r="CC570" s="82">
        <f t="shared" si="436"/>
        <v>0</v>
      </c>
      <c r="CD570" s="82" t="str">
        <f t="shared" si="437"/>
        <v>-</v>
      </c>
      <c r="CE570" s="82" t="str">
        <f t="shared" si="438"/>
        <v>-</v>
      </c>
      <c r="CF570" s="82" t="str">
        <f t="shared" si="439"/>
        <v>-</v>
      </c>
      <c r="CG570" s="82" t="str">
        <f t="shared" si="440"/>
        <v>-</v>
      </c>
      <c r="CH570" s="82" t="str">
        <f t="shared" si="441"/>
        <v>-</v>
      </c>
      <c r="CI570" s="82" t="str">
        <f t="shared" si="442"/>
        <v>-</v>
      </c>
      <c r="CJ570" s="82" t="str">
        <f t="shared" si="443"/>
        <v>-</v>
      </c>
      <c r="CK570" s="82" t="str">
        <f t="shared" si="444"/>
        <v>-</v>
      </c>
    </row>
    <row r="571" spans="1:89" s="82" customFormat="1" ht="18" customHeight="1">
      <c r="A571" s="81" t="str">
        <f>scriv!AH533</f>
        <v/>
      </c>
      <c r="B571" s="81" t="str">
        <f>IF(scriv!D533&lt;&gt;"",scriv!D533,"")</f>
        <v/>
      </c>
      <c r="C571" s="81" t="str">
        <f>IF( scriv!AL533&lt;&gt;"", IF(D571&lt;&gt;"","connection ","")&amp;scriv!AL533,IF(D571&lt;&gt;"","connection",""))</f>
        <v/>
      </c>
      <c r="D571" s="82" t="str">
        <f>scriv!AJ533</f>
        <v/>
      </c>
      <c r="E571" s="82" t="str">
        <f>scriv!AK533</f>
        <v/>
      </c>
      <c r="F571" s="156">
        <f>ROW()</f>
        <v>571</v>
      </c>
      <c r="I571" s="81" t="str">
        <f>IF(scriv!AA533&lt;&gt;"",scriv!AA533,J571)</f>
        <v/>
      </c>
      <c r="J571" s="81" t="str">
        <f>IF(scriv!AB533&lt;&gt;"",scriv!AB533,"")</f>
        <v/>
      </c>
      <c r="K571" s="82" t="str">
        <f t="shared" si="401"/>
        <v>none</v>
      </c>
      <c r="L571" s="82" t="str">
        <f t="shared" si="402"/>
        <v>+++&amp;speakTT=</v>
      </c>
      <c r="M571" s="82" t="str">
        <f t="shared" si="399"/>
        <v>OpenClose</v>
      </c>
      <c r="N571" s="82" t="str">
        <f t="shared" si="403"/>
        <v/>
      </c>
      <c r="O571" s="119" t="str">
        <f t="shared" si="404"/>
        <v/>
      </c>
      <c r="P571" s="81" t="str">
        <f>IF(scriv!I533&lt;&gt;"",scriv!I533,"")</f>
        <v/>
      </c>
      <c r="Q571" s="81" t="str">
        <f>IF(scriv!J533&lt;&gt;"",scriv!J533,"")</f>
        <v/>
      </c>
      <c r="R571" s="81">
        <f>IF(scriv!K533&lt;&gt;"",scriv!K533,
IF(I571&lt;&gt;"",1,$R$36))</f>
        <v>0</v>
      </c>
      <c r="S571" s="81" t="str">
        <f>IF(scriv!L533&lt;&gt;"",scriv!L533,
IF(scriv!AB533&lt;&gt;"",$S$36,"none"))</f>
        <v>none</v>
      </c>
      <c r="T571" s="81" t="str">
        <f>IF(scriv!Q533&lt;&gt;"",scriv!Q533,"")</f>
        <v/>
      </c>
      <c r="U571" s="81" t="str">
        <f>IF(scriv!R533&lt;&gt;"",scriv!R533,"")</f>
        <v/>
      </c>
      <c r="V571" s="81" t="str">
        <f>IF(scriv!S533&lt;&gt;"",scriv!S533,"")</f>
        <v/>
      </c>
      <c r="W571" s="81" t="str">
        <f>IF(scriv!T533&lt;&gt;"",scriv!T533,"")</f>
        <v/>
      </c>
      <c r="X571" s="81" t="str">
        <f>IF($E571="",
( IF(scriv!AD533&lt;&gt;"", LEFT( scriv!AD533, FIND(",",scriv!AD533)-1) &amp; "=" &amp; $AH571 &amp; RIGHT( scriv!AD533, LEN(scriv!AD533) + 1 - FIND(",",scriv!AD533)),
  IF($X$36&lt;&gt;"",LEFT( X$36, FIND(",",X$36)-1) &amp; "=" &amp; $AH571 &amp; RIGHT( X$36, LEN(X$36) + 1 - FIND(",",X$36)),""))),
IF(scriv!M533&lt;&gt;"", LEFT( scriv!M533, FIND(",",scriv!M533)-1) &amp; "=" &amp; $AH571 &amp; RIGHT( scriv!M533, LEN(scriv!M533) + 1 - FIND(",",scriv!M533)),
LEFT( X$37, FIND(",",X$37)-1) &amp; "=" &amp; $AH571 &amp; RIGHT( X$37, LEN(X$37) + 1 - FIND(",",X$37))))</f>
        <v>fadeOn=,0.6</v>
      </c>
      <c r="Y571" s="81" t="str">
        <f>IF($E571="",
( IF(scriv!AE533&lt;&gt;"", LEFT( scriv!AE533, FIND(",",scriv!AE533)-1) &amp; "=" &amp; $AH571 &amp; RIGHT( scriv!AE533, LEN(scriv!AE533) + 1 - FIND(",",scriv!AE533)),
  IF($Y$36&lt;&gt;"",LEFT( Y$36, FIND(",",Y$36)-1) &amp; "=" &amp; $AH571 &amp; RIGHT( Y$36, LEN(Y$36) + 1 - FIND(",",Y$36)),""))),
IF(scriv!N533&lt;&gt;"", LEFT( scriv!N533, FIND(",",scriv!N533)-1) &amp; "=" &amp; $AH571 &amp; RIGHT( scriv!N533, LEN(scriv!N533) + 1 - FIND(",",scriv!N533)),
LEFT( Y$37, FIND(",",Y$37)-1) &amp; "=" &amp; $AH571 &amp; RIGHT( Y$37, LEN(Y$37) + 1 - FIND(",",Y$37))))</f>
        <v>fadeOff=,0.6</v>
      </c>
      <c r="Z571" s="81" t="str">
        <f>IF($E571="",
( IF(scriv!AF533&lt;&gt;"", LEFT( scriv!AF533, FIND(",",scriv!AF533)-1) &amp; "=" &amp; $AH571 &amp; RIGHT( scriv!AF533, LEN(scriv!AF533) + 1 - FIND(",",scriv!AF533)),
  IF($Z$36&lt;&gt;"",LEFT( Z$36, FIND(",",Z$36)-1) &amp; "=" &amp; $AH571 &amp; RIGHT( Z$36, LEN(Z$36) + 1 - FIND(",",Z$36)),""))),
IF(scriv!O533&lt;&gt;"", LEFT( scriv!O533, FIND(",",scriv!O533)-1) &amp; "=" &amp; $AH571 &amp; RIGHT( scriv!O533, LEN(scriv!O533) + 1 - FIND(",",scriv!O533)),
LEFT( Z$37, FIND(",",Z$37)-1) &amp; "=" &amp; $AH571 &amp; RIGHT( Z$37, LEN(Z$37) + 1 - FIND(",",Z$37))))</f>
        <v>drawOpen=,1.2</v>
      </c>
      <c r="AA571" s="81" t="str">
        <f>IF($E571="",
( IF(scriv!AG533&lt;&gt;"", LEFT( scriv!AG533, FIND(",",scriv!AG533)-1) &amp; "=" &amp; $AH571 &amp; RIGHT( scriv!AG533, LEN(scriv!AG533) + 1 - FIND(",",scriv!AG533)),
  IF($AA$36&lt;&gt;"",LEFT( AA$36, FIND(",",AA$36)-1) &amp; "=" &amp; $AH571 &amp; RIGHT( AA$36, LEN(AA$36) + 1 - FIND(",",AA$36)),""))),
IF(scriv!P533&lt;&gt;"", LEFT( scriv!P533, FIND(",",scriv!P533)-1) &amp; "=" &amp; $AH571 &amp; RIGHT( scriv!P533, LEN(scriv!P533) + 1 - FIND(",",scriv!P533)),
LEFT( AA$37, FIND(",",AA$37)-1) &amp; "=" &amp; $AH571 &amp; RIGHT( AA$37, LEN(AA$37) + 1 - FIND(",",AA$37))))</f>
        <v>drawClose=,1.2</v>
      </c>
      <c r="AB571" s="167" t="str">
        <f t="shared" si="398"/>
        <v>noTitle</v>
      </c>
      <c r="AC571" s="167"/>
      <c r="AD571" s="45"/>
      <c r="AE571" s="168"/>
      <c r="AF571" s="169">
        <f>IF(D571="",scriv!B533,"")</f>
        <v>0</v>
      </c>
      <c r="AG571" s="170" t="str">
        <f t="shared" si="405"/>
        <v/>
      </c>
      <c r="AH571" s="169" t="str">
        <f t="shared" si="406"/>
        <v/>
      </c>
      <c r="AI571" s="169" t="str">
        <f t="shared" si="407"/>
        <v/>
      </c>
      <c r="AJ571" s="86">
        <f>ROUNDDOWN( (LEN(scriv!B533)+1) / 2, 0 )</f>
        <v>0</v>
      </c>
      <c r="AK571" s="82">
        <f t="shared" si="408"/>
        <v>0</v>
      </c>
      <c r="AL571" s="82" t="str">
        <f t="shared" si="409"/>
        <v>-</v>
      </c>
      <c r="AM571" s="82" t="str">
        <f t="shared" si="410"/>
        <v>-</v>
      </c>
      <c r="AN571" s="82" t="str">
        <f t="shared" si="411"/>
        <v>-</v>
      </c>
      <c r="AO571" s="82" t="str">
        <f t="shared" si="412"/>
        <v>-</v>
      </c>
      <c r="AP571" s="82" t="str">
        <f t="shared" si="413"/>
        <v>-</v>
      </c>
      <c r="AQ571" s="82" t="str">
        <f t="shared" si="414"/>
        <v>-</v>
      </c>
      <c r="AR571" s="82" t="str">
        <f t="shared" si="415"/>
        <v>-</v>
      </c>
      <c r="AT571" s="82">
        <f t="shared" si="416"/>
        <v>10</v>
      </c>
      <c r="AU571" s="82" t="str">
        <f ca="1">IF(    MAX(OFFSET(AL571,0,0,MATCH("-",AL571:AL$638,0))) = 0,"",
IFERROR(MAX(OFFSET(AL571,0,0,MATCH("-",AL571:AL$638,0))),""))</f>
        <v/>
      </c>
      <c r="AV571" s="82" t="str">
        <f ca="1">IF(    MAX(OFFSET(AM571,0,0,MATCH("-",AM571:AM$638,0))) = 0,"",
IFERROR(MAX(OFFSET(AM571,0,0,MATCH("-",AM571:AM$638,0))),""))</f>
        <v/>
      </c>
      <c r="AW571" s="82" t="str">
        <f ca="1">IF(    MAX(OFFSET(AN571,0,0,MATCH("-",AN571:AN$638,0))) = 0,"",
IFERROR(MAX(OFFSET(AN571,0,0,MATCH("-",AN571:AN$638,0))),""))</f>
        <v/>
      </c>
      <c r="AX571" s="82" t="str">
        <f ca="1">IF(    MAX(OFFSET(AO571,0,0,MATCH("-",AO571:AO$638,0))) = 0,"",
IFERROR(MAX(OFFSET(AO571,0,0,MATCH("-",AO571:AO$638,0))),""))</f>
        <v/>
      </c>
      <c r="AY571" s="82" t="str">
        <f ca="1">IF(    MAX(OFFSET(AP571,0,0,MATCH("-",AP571:AP$638,0))) = 0,"",
IFERROR(MAX(OFFSET(AP571,0,0,MATCH("-",AP571:AP$638,0))),""))</f>
        <v/>
      </c>
      <c r="AZ571" s="82" t="str">
        <f ca="1">IF(    MAX(OFFSET(AQ571,0,0,MATCH("-",AQ571:AQ$638,0))) = 0,"",
IFERROR(MAX(OFFSET(AQ571,0,0,MATCH("-",AQ571:AQ$638,0))),""))</f>
        <v/>
      </c>
      <c r="BA571" s="82" t="str">
        <f ca="1">IF(    MAX(OFFSET(AR571,0,0,MATCH("-",AR571:AR$638,0))) = 0,"",
IFERROR(MAX(OFFSET(AR571,0,0,MATCH("-",AR571:AR$638,0))),""))</f>
        <v/>
      </c>
      <c r="BB571" s="112">
        <f t="shared" ca="1" si="417"/>
        <v>-198</v>
      </c>
      <c r="BC571" s="111" t="str">
        <f t="shared" ca="1" si="418"/>
        <v>Radius</v>
      </c>
      <c r="BD571" s="112">
        <f t="shared" ca="1" si="419"/>
        <v>0</v>
      </c>
      <c r="BE571" s="111">
        <f t="shared" ca="1" si="420"/>
        <v>200</v>
      </c>
      <c r="BF571" s="113" t="e">
        <f t="shared" ca="1" si="421"/>
        <v>#VALUE!</v>
      </c>
      <c r="BG571" s="113" t="e">
        <f t="shared" ca="1" si="422"/>
        <v>#VALUE!</v>
      </c>
      <c r="BH571" s="112">
        <f t="shared" ca="1" si="423"/>
        <v>2000</v>
      </c>
      <c r="BI571" s="112">
        <f t="shared" ca="1" si="424"/>
        <v>200</v>
      </c>
      <c r="BJ571" s="157"/>
      <c r="BK571" s="157"/>
      <c r="BL571" s="158" t="str">
        <f>scriv!AI533</f>
        <v/>
      </c>
      <c r="BM571" s="157"/>
      <c r="BN571" s="157" t="str">
        <f t="shared" si="425"/>
        <v>node</v>
      </c>
      <c r="BO571" s="157"/>
      <c r="BP571" s="159">
        <f t="shared" ca="1" si="426"/>
        <v>0</v>
      </c>
      <c r="BQ571" s="159">
        <f t="shared" ca="1" si="427"/>
        <v>0</v>
      </c>
      <c r="BR571" s="159">
        <f t="shared" si="428"/>
        <v>1</v>
      </c>
      <c r="BS571" s="159" t="str">
        <f t="shared" si="429"/>
        <v>symbol</v>
      </c>
      <c r="BT571" s="157" t="str">
        <f ca="1">IF(scriv!V533&lt;&gt;"",scriv!V533,
IF(E571="",IFERROR(VLOOKUP(BL571,$AH$40:$BT$638,39,FALSE),$BT$36),
$BT$37))</f>
        <v>NodeSquare</v>
      </c>
      <c r="BU571" s="166">
        <f t="shared" ca="1" si="430"/>
        <v>2000</v>
      </c>
      <c r="BV571" s="166">
        <f t="shared" ca="1" si="431"/>
        <v>200</v>
      </c>
      <c r="BW571" s="166">
        <f t="shared" ca="1" si="432"/>
        <v>0</v>
      </c>
      <c r="BX571" s="166">
        <f t="shared" ca="1" si="433"/>
        <v>0</v>
      </c>
      <c r="BY571" s="180" t="str">
        <f t="shared" si="434"/>
        <v/>
      </c>
      <c r="BZ571" s="180" t="str">
        <f t="shared" si="435"/>
        <v/>
      </c>
      <c r="CA571" s="81" t="str">
        <f>IF(scriv!E533&lt;&gt;"",scriv!E533,"")</f>
        <v/>
      </c>
      <c r="CB571" s="82">
        <f t="shared" si="400"/>
        <v>0</v>
      </c>
      <c r="CC571" s="82">
        <f t="shared" si="436"/>
        <v>0</v>
      </c>
      <c r="CD571" s="82" t="str">
        <f t="shared" si="437"/>
        <v>-</v>
      </c>
      <c r="CE571" s="82" t="str">
        <f t="shared" si="438"/>
        <v>-</v>
      </c>
      <c r="CF571" s="82" t="str">
        <f t="shared" si="439"/>
        <v>-</v>
      </c>
      <c r="CG571" s="82" t="str">
        <f t="shared" si="440"/>
        <v>-</v>
      </c>
      <c r="CH571" s="82" t="str">
        <f t="shared" si="441"/>
        <v>-</v>
      </c>
      <c r="CI571" s="82" t="str">
        <f t="shared" si="442"/>
        <v>-</v>
      </c>
      <c r="CJ571" s="82" t="str">
        <f t="shared" si="443"/>
        <v>-</v>
      </c>
      <c r="CK571" s="82" t="str">
        <f t="shared" si="444"/>
        <v>-</v>
      </c>
    </row>
    <row r="572" spans="1:89" s="82" customFormat="1" ht="18" customHeight="1">
      <c r="A572" s="81" t="str">
        <f>scriv!AH534</f>
        <v/>
      </c>
      <c r="B572" s="81" t="str">
        <f>IF(scriv!D534&lt;&gt;"",scriv!D534,"")</f>
        <v/>
      </c>
      <c r="C572" s="81" t="str">
        <f>IF( scriv!AL534&lt;&gt;"", IF(D572&lt;&gt;"","connection ","")&amp;scriv!AL534,IF(D572&lt;&gt;"","connection",""))</f>
        <v/>
      </c>
      <c r="D572" s="82" t="str">
        <f>scriv!AJ534</f>
        <v/>
      </c>
      <c r="E572" s="82" t="str">
        <f>scriv!AK534</f>
        <v/>
      </c>
      <c r="F572" s="156">
        <f>ROW()</f>
        <v>572</v>
      </c>
      <c r="I572" s="81" t="str">
        <f>IF(scriv!AA534&lt;&gt;"",scriv!AA534,J572)</f>
        <v/>
      </c>
      <c r="J572" s="81" t="str">
        <f>IF(scriv!AB534&lt;&gt;"",scriv!AB534,"")</f>
        <v/>
      </c>
      <c r="K572" s="82" t="str">
        <f t="shared" si="401"/>
        <v>none</v>
      </c>
      <c r="L572" s="82" t="str">
        <f t="shared" si="402"/>
        <v>+++&amp;speakTT=</v>
      </c>
      <c r="M572" s="82" t="str">
        <f t="shared" si="399"/>
        <v>OpenClose</v>
      </c>
      <c r="N572" s="82" t="str">
        <f t="shared" si="403"/>
        <v/>
      </c>
      <c r="O572" s="119" t="str">
        <f t="shared" si="404"/>
        <v/>
      </c>
      <c r="P572" s="81" t="str">
        <f>IF(scriv!I534&lt;&gt;"",scriv!I534,"")</f>
        <v/>
      </c>
      <c r="Q572" s="81" t="str">
        <f>IF(scriv!J534&lt;&gt;"",scriv!J534,"")</f>
        <v/>
      </c>
      <c r="R572" s="81">
        <f>IF(scriv!K534&lt;&gt;"",scriv!K534,
IF(I572&lt;&gt;"",1,$R$36))</f>
        <v>0</v>
      </c>
      <c r="S572" s="81" t="str">
        <f>IF(scriv!L534&lt;&gt;"",scriv!L534,
IF(scriv!AB534&lt;&gt;"",$S$36,"none"))</f>
        <v>none</v>
      </c>
      <c r="T572" s="81" t="str">
        <f>IF(scriv!Q534&lt;&gt;"",scriv!Q534,"")</f>
        <v/>
      </c>
      <c r="U572" s="81" t="str">
        <f>IF(scriv!R534&lt;&gt;"",scriv!R534,"")</f>
        <v/>
      </c>
      <c r="V572" s="81" t="str">
        <f>IF(scriv!S534&lt;&gt;"",scriv!S534,"")</f>
        <v/>
      </c>
      <c r="W572" s="81" t="str">
        <f>IF(scriv!T534&lt;&gt;"",scriv!T534,"")</f>
        <v/>
      </c>
      <c r="X572" s="81" t="str">
        <f>IF($E572="",
( IF(scriv!AD534&lt;&gt;"", LEFT( scriv!AD534, FIND(",",scriv!AD534)-1) &amp; "=" &amp; $AH572 &amp; RIGHT( scriv!AD534, LEN(scriv!AD534) + 1 - FIND(",",scriv!AD534)),
  IF($X$36&lt;&gt;"",LEFT( X$36, FIND(",",X$36)-1) &amp; "=" &amp; $AH572 &amp; RIGHT( X$36, LEN(X$36) + 1 - FIND(",",X$36)),""))),
IF(scriv!M534&lt;&gt;"", LEFT( scriv!M534, FIND(",",scriv!M534)-1) &amp; "=" &amp; $AH572 &amp; RIGHT( scriv!M534, LEN(scriv!M534) + 1 - FIND(",",scriv!M534)),
LEFT( X$37, FIND(",",X$37)-1) &amp; "=" &amp; $AH572 &amp; RIGHT( X$37, LEN(X$37) + 1 - FIND(",",X$37))))</f>
        <v>fadeOn=,0.6</v>
      </c>
      <c r="Y572" s="81" t="str">
        <f>IF($E572="",
( IF(scriv!AE534&lt;&gt;"", LEFT( scriv!AE534, FIND(",",scriv!AE534)-1) &amp; "=" &amp; $AH572 &amp; RIGHT( scriv!AE534, LEN(scriv!AE534) + 1 - FIND(",",scriv!AE534)),
  IF($Y$36&lt;&gt;"",LEFT( Y$36, FIND(",",Y$36)-1) &amp; "=" &amp; $AH572 &amp; RIGHT( Y$36, LEN(Y$36) + 1 - FIND(",",Y$36)),""))),
IF(scriv!N534&lt;&gt;"", LEFT( scriv!N534, FIND(",",scriv!N534)-1) &amp; "=" &amp; $AH572 &amp; RIGHT( scriv!N534, LEN(scriv!N534) + 1 - FIND(",",scriv!N534)),
LEFT( Y$37, FIND(",",Y$37)-1) &amp; "=" &amp; $AH572 &amp; RIGHT( Y$37, LEN(Y$37) + 1 - FIND(",",Y$37))))</f>
        <v>fadeOff=,0.6</v>
      </c>
      <c r="Z572" s="81" t="str">
        <f>IF($E572="",
( IF(scriv!AF534&lt;&gt;"", LEFT( scriv!AF534, FIND(",",scriv!AF534)-1) &amp; "=" &amp; $AH572 &amp; RIGHT( scriv!AF534, LEN(scriv!AF534) + 1 - FIND(",",scriv!AF534)),
  IF($Z$36&lt;&gt;"",LEFT( Z$36, FIND(",",Z$36)-1) &amp; "=" &amp; $AH572 &amp; RIGHT( Z$36, LEN(Z$36) + 1 - FIND(",",Z$36)),""))),
IF(scriv!O534&lt;&gt;"", LEFT( scriv!O534, FIND(",",scriv!O534)-1) &amp; "=" &amp; $AH572 &amp; RIGHT( scriv!O534, LEN(scriv!O534) + 1 - FIND(",",scriv!O534)),
LEFT( Z$37, FIND(",",Z$37)-1) &amp; "=" &amp; $AH572 &amp; RIGHT( Z$37, LEN(Z$37) + 1 - FIND(",",Z$37))))</f>
        <v>drawOpen=,1.2</v>
      </c>
      <c r="AA572" s="81" t="str">
        <f>IF($E572="",
( IF(scriv!AG534&lt;&gt;"", LEFT( scriv!AG534, FIND(",",scriv!AG534)-1) &amp; "=" &amp; $AH572 &amp; RIGHT( scriv!AG534, LEN(scriv!AG534) + 1 - FIND(",",scriv!AG534)),
  IF($AA$36&lt;&gt;"",LEFT( AA$36, FIND(",",AA$36)-1) &amp; "=" &amp; $AH572 &amp; RIGHT( AA$36, LEN(AA$36) + 1 - FIND(",",AA$36)),""))),
IF(scriv!P534&lt;&gt;"", LEFT( scriv!P534, FIND(",",scriv!P534)-1) &amp; "=" &amp; $AH572 &amp; RIGHT( scriv!P534, LEN(scriv!P534) + 1 - FIND(",",scriv!P534)),
LEFT( AA$37, FIND(",",AA$37)-1) &amp; "=" &amp; $AH572 &amp; RIGHT( AA$37, LEN(AA$37) + 1 - FIND(",",AA$37))))</f>
        <v>drawClose=,1.2</v>
      </c>
      <c r="AB572" s="167" t="str">
        <f t="shared" si="398"/>
        <v>noTitle</v>
      </c>
      <c r="AC572" s="167"/>
      <c r="AD572" s="45"/>
      <c r="AE572" s="168"/>
      <c r="AF572" s="169">
        <f>IF(D572="",scriv!B534,"")</f>
        <v>0</v>
      </c>
      <c r="AG572" s="170" t="str">
        <f t="shared" si="405"/>
        <v/>
      </c>
      <c r="AH572" s="169" t="str">
        <f t="shared" si="406"/>
        <v/>
      </c>
      <c r="AI572" s="169" t="str">
        <f t="shared" si="407"/>
        <v/>
      </c>
      <c r="AJ572" s="86">
        <f>ROUNDDOWN( (LEN(scriv!B534)+1) / 2, 0 )</f>
        <v>0</v>
      </c>
      <c r="AK572" s="82">
        <f t="shared" si="408"/>
        <v>0</v>
      </c>
      <c r="AL572" s="82" t="str">
        <f t="shared" si="409"/>
        <v>-</v>
      </c>
      <c r="AM572" s="82" t="str">
        <f t="shared" si="410"/>
        <v>-</v>
      </c>
      <c r="AN572" s="82" t="str">
        <f t="shared" si="411"/>
        <v>-</v>
      </c>
      <c r="AO572" s="82" t="str">
        <f t="shared" si="412"/>
        <v>-</v>
      </c>
      <c r="AP572" s="82" t="str">
        <f t="shared" si="413"/>
        <v>-</v>
      </c>
      <c r="AQ572" s="82" t="str">
        <f t="shared" si="414"/>
        <v>-</v>
      </c>
      <c r="AR572" s="82" t="str">
        <f t="shared" si="415"/>
        <v>-</v>
      </c>
      <c r="AT572" s="82">
        <f t="shared" si="416"/>
        <v>10</v>
      </c>
      <c r="AU572" s="82" t="str">
        <f ca="1">IF(    MAX(OFFSET(AL572,0,0,MATCH("-",AL572:AL$638,0))) = 0,"",
IFERROR(MAX(OFFSET(AL572,0,0,MATCH("-",AL572:AL$638,0))),""))</f>
        <v/>
      </c>
      <c r="AV572" s="82" t="str">
        <f ca="1">IF(    MAX(OFFSET(AM572,0,0,MATCH("-",AM572:AM$638,0))) = 0,"",
IFERROR(MAX(OFFSET(AM572,0,0,MATCH("-",AM572:AM$638,0))),""))</f>
        <v/>
      </c>
      <c r="AW572" s="82" t="str">
        <f ca="1">IF(    MAX(OFFSET(AN572,0,0,MATCH("-",AN572:AN$638,0))) = 0,"",
IFERROR(MAX(OFFSET(AN572,0,0,MATCH("-",AN572:AN$638,0))),""))</f>
        <v/>
      </c>
      <c r="AX572" s="82" t="str">
        <f ca="1">IF(    MAX(OFFSET(AO572,0,0,MATCH("-",AO572:AO$638,0))) = 0,"",
IFERROR(MAX(OFFSET(AO572,0,0,MATCH("-",AO572:AO$638,0))),""))</f>
        <v/>
      </c>
      <c r="AY572" s="82" t="str">
        <f ca="1">IF(    MAX(OFFSET(AP572,0,0,MATCH("-",AP572:AP$638,0))) = 0,"",
IFERROR(MAX(OFFSET(AP572,0,0,MATCH("-",AP572:AP$638,0))),""))</f>
        <v/>
      </c>
      <c r="AZ572" s="82" t="str">
        <f ca="1">IF(    MAX(OFFSET(AQ572,0,0,MATCH("-",AQ572:AQ$638,0))) = 0,"",
IFERROR(MAX(OFFSET(AQ572,0,0,MATCH("-",AQ572:AQ$638,0))),""))</f>
        <v/>
      </c>
      <c r="BA572" s="82" t="str">
        <f ca="1">IF(    MAX(OFFSET(AR572,0,0,MATCH("-",AR572:AR$638,0))) = 0,"",
IFERROR(MAX(OFFSET(AR572,0,0,MATCH("-",AR572:AR$638,0))),""))</f>
        <v/>
      </c>
      <c r="BB572" s="112">
        <f t="shared" ca="1" si="417"/>
        <v>-198</v>
      </c>
      <c r="BC572" s="111" t="str">
        <f t="shared" ca="1" si="418"/>
        <v>Radius</v>
      </c>
      <c r="BD572" s="112">
        <f t="shared" ca="1" si="419"/>
        <v>0</v>
      </c>
      <c r="BE572" s="111">
        <f t="shared" ca="1" si="420"/>
        <v>200</v>
      </c>
      <c r="BF572" s="113" t="e">
        <f t="shared" ca="1" si="421"/>
        <v>#VALUE!</v>
      </c>
      <c r="BG572" s="113" t="e">
        <f t="shared" ca="1" si="422"/>
        <v>#VALUE!</v>
      </c>
      <c r="BH572" s="112">
        <f t="shared" ca="1" si="423"/>
        <v>2000</v>
      </c>
      <c r="BI572" s="112">
        <f t="shared" ca="1" si="424"/>
        <v>200</v>
      </c>
      <c r="BJ572" s="157"/>
      <c r="BK572" s="157"/>
      <c r="BL572" s="158" t="str">
        <f>scriv!AI534</f>
        <v/>
      </c>
      <c r="BM572" s="157"/>
      <c r="BN572" s="157" t="str">
        <f t="shared" si="425"/>
        <v>node</v>
      </c>
      <c r="BO572" s="157"/>
      <c r="BP572" s="159">
        <f t="shared" ca="1" si="426"/>
        <v>0</v>
      </c>
      <c r="BQ572" s="159">
        <f t="shared" ca="1" si="427"/>
        <v>0</v>
      </c>
      <c r="BR572" s="159">
        <f t="shared" si="428"/>
        <v>1</v>
      </c>
      <c r="BS572" s="159" t="str">
        <f t="shared" si="429"/>
        <v>symbol</v>
      </c>
      <c r="BT572" s="157" t="str">
        <f ca="1">IF(scriv!V534&lt;&gt;"",scriv!V534,
IF(E572="",IFERROR(VLOOKUP(BL572,$AH$40:$BT$638,39,FALSE),$BT$36),
$BT$37))</f>
        <v>NodeSquare</v>
      </c>
      <c r="BU572" s="166">
        <f t="shared" ca="1" si="430"/>
        <v>2000</v>
      </c>
      <c r="BV572" s="166">
        <f t="shared" ca="1" si="431"/>
        <v>200</v>
      </c>
      <c r="BW572" s="166">
        <f t="shared" ca="1" si="432"/>
        <v>0</v>
      </c>
      <c r="BX572" s="166">
        <f t="shared" ca="1" si="433"/>
        <v>0</v>
      </c>
      <c r="BY572" s="180" t="str">
        <f t="shared" si="434"/>
        <v/>
      </c>
      <c r="BZ572" s="180" t="str">
        <f t="shared" si="435"/>
        <v/>
      </c>
      <c r="CA572" s="81" t="str">
        <f>IF(scriv!E534&lt;&gt;"",scriv!E534,"")</f>
        <v/>
      </c>
      <c r="CB572" s="82">
        <f t="shared" si="400"/>
        <v>0</v>
      </c>
      <c r="CC572" s="82">
        <f t="shared" si="436"/>
        <v>0</v>
      </c>
      <c r="CD572" s="82" t="str">
        <f t="shared" si="437"/>
        <v>-</v>
      </c>
      <c r="CE572" s="82" t="str">
        <f t="shared" si="438"/>
        <v>-</v>
      </c>
      <c r="CF572" s="82" t="str">
        <f t="shared" si="439"/>
        <v>-</v>
      </c>
      <c r="CG572" s="82" t="str">
        <f t="shared" si="440"/>
        <v>-</v>
      </c>
      <c r="CH572" s="82" t="str">
        <f t="shared" si="441"/>
        <v>-</v>
      </c>
      <c r="CI572" s="82" t="str">
        <f t="shared" si="442"/>
        <v>-</v>
      </c>
      <c r="CJ572" s="82" t="str">
        <f t="shared" si="443"/>
        <v>-</v>
      </c>
      <c r="CK572" s="82" t="str">
        <f t="shared" si="444"/>
        <v>-</v>
      </c>
    </row>
    <row r="573" spans="1:89" s="82" customFormat="1" ht="18" customHeight="1">
      <c r="A573" s="81" t="str">
        <f>scriv!AH535</f>
        <v/>
      </c>
      <c r="B573" s="81" t="str">
        <f>IF(scriv!D535&lt;&gt;"",scriv!D535,"")</f>
        <v/>
      </c>
      <c r="C573" s="81" t="str">
        <f>IF( scriv!AL535&lt;&gt;"", IF(D573&lt;&gt;"","connection ","")&amp;scriv!AL535,IF(D573&lt;&gt;"","connection",""))</f>
        <v/>
      </c>
      <c r="D573" s="82" t="str">
        <f>scriv!AJ535</f>
        <v/>
      </c>
      <c r="E573" s="82" t="str">
        <f>scriv!AK535</f>
        <v/>
      </c>
      <c r="F573" s="156">
        <f>ROW()</f>
        <v>573</v>
      </c>
      <c r="I573" s="81" t="str">
        <f>IF(scriv!AA535&lt;&gt;"",scriv!AA535,J573)</f>
        <v/>
      </c>
      <c r="J573" s="81" t="str">
        <f>IF(scriv!AB535&lt;&gt;"",scriv!AB535,"")</f>
        <v/>
      </c>
      <c r="K573" s="82" t="str">
        <f t="shared" si="401"/>
        <v>none</v>
      </c>
      <c r="L573" s="82" t="str">
        <f t="shared" si="402"/>
        <v>+++&amp;speakTT=</v>
      </c>
      <c r="M573" s="82" t="str">
        <f t="shared" si="399"/>
        <v>OpenClose</v>
      </c>
      <c r="N573" s="82" t="str">
        <f t="shared" si="403"/>
        <v/>
      </c>
      <c r="O573" s="119" t="str">
        <f t="shared" si="404"/>
        <v/>
      </c>
      <c r="P573" s="81" t="str">
        <f>IF(scriv!I535&lt;&gt;"",scriv!I535,"")</f>
        <v/>
      </c>
      <c r="Q573" s="81" t="str">
        <f>IF(scriv!J535&lt;&gt;"",scriv!J535,"")</f>
        <v/>
      </c>
      <c r="R573" s="81">
        <f>IF(scriv!K535&lt;&gt;"",scriv!K535,
IF(I573&lt;&gt;"",1,$R$36))</f>
        <v>0</v>
      </c>
      <c r="S573" s="81" t="str">
        <f>IF(scriv!L535&lt;&gt;"",scriv!L535,
IF(scriv!AB535&lt;&gt;"",$S$36,"none"))</f>
        <v>none</v>
      </c>
      <c r="T573" s="81" t="str">
        <f>IF(scriv!Q535&lt;&gt;"",scriv!Q535,"")</f>
        <v/>
      </c>
      <c r="U573" s="81" t="str">
        <f>IF(scriv!R535&lt;&gt;"",scriv!R535,"")</f>
        <v/>
      </c>
      <c r="V573" s="81" t="str">
        <f>IF(scriv!S535&lt;&gt;"",scriv!S535,"")</f>
        <v/>
      </c>
      <c r="W573" s="81" t="str">
        <f>IF(scriv!T535&lt;&gt;"",scriv!T535,"")</f>
        <v/>
      </c>
      <c r="X573" s="81" t="str">
        <f>IF($E573="",
( IF(scriv!AD535&lt;&gt;"", LEFT( scriv!AD535, FIND(",",scriv!AD535)-1) &amp; "=" &amp; $AH573 &amp; RIGHT( scriv!AD535, LEN(scriv!AD535) + 1 - FIND(",",scriv!AD535)),
  IF($X$36&lt;&gt;"",LEFT( X$36, FIND(",",X$36)-1) &amp; "=" &amp; $AH573 &amp; RIGHT( X$36, LEN(X$36) + 1 - FIND(",",X$36)),""))),
IF(scriv!M535&lt;&gt;"", LEFT( scriv!M535, FIND(",",scriv!M535)-1) &amp; "=" &amp; $AH573 &amp; RIGHT( scriv!M535, LEN(scriv!M535) + 1 - FIND(",",scriv!M535)),
LEFT( X$37, FIND(",",X$37)-1) &amp; "=" &amp; $AH573 &amp; RIGHT( X$37, LEN(X$37) + 1 - FIND(",",X$37))))</f>
        <v>fadeOn=,0.6</v>
      </c>
      <c r="Y573" s="81" t="str">
        <f>IF($E573="",
( IF(scriv!AE535&lt;&gt;"", LEFT( scriv!AE535, FIND(",",scriv!AE535)-1) &amp; "=" &amp; $AH573 &amp; RIGHT( scriv!AE535, LEN(scriv!AE535) + 1 - FIND(",",scriv!AE535)),
  IF($Y$36&lt;&gt;"",LEFT( Y$36, FIND(",",Y$36)-1) &amp; "=" &amp; $AH573 &amp; RIGHT( Y$36, LEN(Y$36) + 1 - FIND(",",Y$36)),""))),
IF(scriv!N535&lt;&gt;"", LEFT( scriv!N535, FIND(",",scriv!N535)-1) &amp; "=" &amp; $AH573 &amp; RIGHT( scriv!N535, LEN(scriv!N535) + 1 - FIND(",",scriv!N535)),
LEFT( Y$37, FIND(",",Y$37)-1) &amp; "=" &amp; $AH573 &amp; RIGHT( Y$37, LEN(Y$37) + 1 - FIND(",",Y$37))))</f>
        <v>fadeOff=,0.6</v>
      </c>
      <c r="Z573" s="81" t="str">
        <f>IF($E573="",
( IF(scriv!AF535&lt;&gt;"", LEFT( scriv!AF535, FIND(",",scriv!AF535)-1) &amp; "=" &amp; $AH573 &amp; RIGHT( scriv!AF535, LEN(scriv!AF535) + 1 - FIND(",",scriv!AF535)),
  IF($Z$36&lt;&gt;"",LEFT( Z$36, FIND(",",Z$36)-1) &amp; "=" &amp; $AH573 &amp; RIGHT( Z$36, LEN(Z$36) + 1 - FIND(",",Z$36)),""))),
IF(scriv!O535&lt;&gt;"", LEFT( scriv!O535, FIND(",",scriv!O535)-1) &amp; "=" &amp; $AH573 &amp; RIGHT( scriv!O535, LEN(scriv!O535) + 1 - FIND(",",scriv!O535)),
LEFT( Z$37, FIND(",",Z$37)-1) &amp; "=" &amp; $AH573 &amp; RIGHT( Z$37, LEN(Z$37) + 1 - FIND(",",Z$37))))</f>
        <v>drawOpen=,1.2</v>
      </c>
      <c r="AA573" s="81" t="str">
        <f>IF($E573="",
( IF(scriv!AG535&lt;&gt;"", LEFT( scriv!AG535, FIND(",",scriv!AG535)-1) &amp; "=" &amp; $AH573 &amp; RIGHT( scriv!AG535, LEN(scriv!AG535) + 1 - FIND(",",scriv!AG535)),
  IF($AA$36&lt;&gt;"",LEFT( AA$36, FIND(",",AA$36)-1) &amp; "=" &amp; $AH573 &amp; RIGHT( AA$36, LEN(AA$36) + 1 - FIND(",",AA$36)),""))),
IF(scriv!P535&lt;&gt;"", LEFT( scriv!P535, FIND(",",scriv!P535)-1) &amp; "=" &amp; $AH573 &amp; RIGHT( scriv!P535, LEN(scriv!P535) + 1 - FIND(",",scriv!P535)),
LEFT( AA$37, FIND(",",AA$37)-1) &amp; "=" &amp; $AH573 &amp; RIGHT( AA$37, LEN(AA$37) + 1 - FIND(",",AA$37))))</f>
        <v>drawClose=,1.2</v>
      </c>
      <c r="AB573" s="167" t="str">
        <f t="shared" si="398"/>
        <v>noTitle</v>
      </c>
      <c r="AC573" s="167"/>
      <c r="AD573" s="45"/>
      <c r="AE573" s="168"/>
      <c r="AF573" s="169">
        <f>IF(D573="",scriv!B535,"")</f>
        <v>0</v>
      </c>
      <c r="AG573" s="170" t="str">
        <f t="shared" si="405"/>
        <v/>
      </c>
      <c r="AH573" s="169" t="str">
        <f t="shared" si="406"/>
        <v/>
      </c>
      <c r="AI573" s="169" t="str">
        <f t="shared" si="407"/>
        <v/>
      </c>
      <c r="AJ573" s="86">
        <f>ROUNDDOWN( (LEN(scriv!B535)+1) / 2, 0 )</f>
        <v>0</v>
      </c>
      <c r="AK573" s="82">
        <f t="shared" si="408"/>
        <v>0</v>
      </c>
      <c r="AL573" s="82" t="str">
        <f t="shared" si="409"/>
        <v>-</v>
      </c>
      <c r="AM573" s="82" t="str">
        <f t="shared" si="410"/>
        <v>-</v>
      </c>
      <c r="AN573" s="82" t="str">
        <f t="shared" si="411"/>
        <v>-</v>
      </c>
      <c r="AO573" s="82" t="str">
        <f t="shared" si="412"/>
        <v>-</v>
      </c>
      <c r="AP573" s="82" t="str">
        <f t="shared" si="413"/>
        <v>-</v>
      </c>
      <c r="AQ573" s="82" t="str">
        <f t="shared" si="414"/>
        <v>-</v>
      </c>
      <c r="AR573" s="82" t="str">
        <f t="shared" si="415"/>
        <v>-</v>
      </c>
      <c r="AT573" s="82">
        <f t="shared" si="416"/>
        <v>10</v>
      </c>
      <c r="AU573" s="82" t="str">
        <f ca="1">IF(    MAX(OFFSET(AL573,0,0,MATCH("-",AL573:AL$638,0))) = 0,"",
IFERROR(MAX(OFFSET(AL573,0,0,MATCH("-",AL573:AL$638,0))),""))</f>
        <v/>
      </c>
      <c r="AV573" s="82" t="str">
        <f ca="1">IF(    MAX(OFFSET(AM573,0,0,MATCH("-",AM573:AM$638,0))) = 0,"",
IFERROR(MAX(OFFSET(AM573,0,0,MATCH("-",AM573:AM$638,0))),""))</f>
        <v/>
      </c>
      <c r="AW573" s="82" t="str">
        <f ca="1">IF(    MAX(OFFSET(AN573,0,0,MATCH("-",AN573:AN$638,0))) = 0,"",
IFERROR(MAX(OFFSET(AN573,0,0,MATCH("-",AN573:AN$638,0))),""))</f>
        <v/>
      </c>
      <c r="AX573" s="82" t="str">
        <f ca="1">IF(    MAX(OFFSET(AO573,0,0,MATCH("-",AO573:AO$638,0))) = 0,"",
IFERROR(MAX(OFFSET(AO573,0,0,MATCH("-",AO573:AO$638,0))),""))</f>
        <v/>
      </c>
      <c r="AY573" s="82" t="str">
        <f ca="1">IF(    MAX(OFFSET(AP573,0,0,MATCH("-",AP573:AP$638,0))) = 0,"",
IFERROR(MAX(OFFSET(AP573,0,0,MATCH("-",AP573:AP$638,0))),""))</f>
        <v/>
      </c>
      <c r="AZ573" s="82" t="str">
        <f ca="1">IF(    MAX(OFFSET(AQ573,0,0,MATCH("-",AQ573:AQ$638,0))) = 0,"",
IFERROR(MAX(OFFSET(AQ573,0,0,MATCH("-",AQ573:AQ$638,0))),""))</f>
        <v/>
      </c>
      <c r="BA573" s="82" t="str">
        <f ca="1">IF(    MAX(OFFSET(AR573,0,0,MATCH("-",AR573:AR$638,0))) = 0,"",
IFERROR(MAX(OFFSET(AR573,0,0,MATCH("-",AR573:AR$638,0))),""))</f>
        <v/>
      </c>
      <c r="BB573" s="112">
        <f t="shared" ca="1" si="417"/>
        <v>-198</v>
      </c>
      <c r="BC573" s="111" t="str">
        <f t="shared" ca="1" si="418"/>
        <v>Radius</v>
      </c>
      <c r="BD573" s="112">
        <f t="shared" ca="1" si="419"/>
        <v>0</v>
      </c>
      <c r="BE573" s="111">
        <f t="shared" ca="1" si="420"/>
        <v>200</v>
      </c>
      <c r="BF573" s="113" t="e">
        <f t="shared" ca="1" si="421"/>
        <v>#VALUE!</v>
      </c>
      <c r="BG573" s="113" t="e">
        <f t="shared" ca="1" si="422"/>
        <v>#VALUE!</v>
      </c>
      <c r="BH573" s="112">
        <f t="shared" ca="1" si="423"/>
        <v>2000</v>
      </c>
      <c r="BI573" s="112">
        <f t="shared" ca="1" si="424"/>
        <v>200</v>
      </c>
      <c r="BJ573" s="157"/>
      <c r="BK573" s="157"/>
      <c r="BL573" s="158" t="str">
        <f>scriv!AI535</f>
        <v/>
      </c>
      <c r="BM573" s="157"/>
      <c r="BN573" s="157" t="str">
        <f t="shared" si="425"/>
        <v>node</v>
      </c>
      <c r="BO573" s="157"/>
      <c r="BP573" s="159">
        <f t="shared" ca="1" si="426"/>
        <v>0</v>
      </c>
      <c r="BQ573" s="159">
        <f t="shared" ca="1" si="427"/>
        <v>0</v>
      </c>
      <c r="BR573" s="159">
        <f t="shared" si="428"/>
        <v>1</v>
      </c>
      <c r="BS573" s="159" t="str">
        <f t="shared" si="429"/>
        <v>symbol</v>
      </c>
      <c r="BT573" s="157" t="str">
        <f ca="1">IF(scriv!V535&lt;&gt;"",scriv!V535,
IF(E573="",IFERROR(VLOOKUP(BL573,$AH$40:$BT$638,39,FALSE),$BT$36),
$BT$37))</f>
        <v>NodeSquare</v>
      </c>
      <c r="BU573" s="166">
        <f t="shared" ca="1" si="430"/>
        <v>2000</v>
      </c>
      <c r="BV573" s="166">
        <f t="shared" ca="1" si="431"/>
        <v>200</v>
      </c>
      <c r="BW573" s="166">
        <f t="shared" ca="1" si="432"/>
        <v>0</v>
      </c>
      <c r="BX573" s="166">
        <f t="shared" ca="1" si="433"/>
        <v>0</v>
      </c>
      <c r="BY573" s="180" t="str">
        <f t="shared" si="434"/>
        <v/>
      </c>
      <c r="BZ573" s="180" t="str">
        <f t="shared" si="435"/>
        <v/>
      </c>
      <c r="CA573" s="81" t="str">
        <f>IF(scriv!E535&lt;&gt;"",scriv!E535,"")</f>
        <v/>
      </c>
      <c r="CB573" s="82">
        <f t="shared" si="400"/>
        <v>0</v>
      </c>
      <c r="CC573" s="82">
        <f t="shared" si="436"/>
        <v>0</v>
      </c>
      <c r="CD573" s="82" t="str">
        <f t="shared" si="437"/>
        <v>-</v>
      </c>
      <c r="CE573" s="82" t="str">
        <f t="shared" si="438"/>
        <v>-</v>
      </c>
      <c r="CF573" s="82" t="str">
        <f t="shared" si="439"/>
        <v>-</v>
      </c>
      <c r="CG573" s="82" t="str">
        <f t="shared" si="440"/>
        <v>-</v>
      </c>
      <c r="CH573" s="82" t="str">
        <f t="shared" si="441"/>
        <v>-</v>
      </c>
      <c r="CI573" s="82" t="str">
        <f t="shared" si="442"/>
        <v>-</v>
      </c>
      <c r="CJ573" s="82" t="str">
        <f t="shared" si="443"/>
        <v>-</v>
      </c>
      <c r="CK573" s="82" t="str">
        <f t="shared" si="444"/>
        <v>-</v>
      </c>
    </row>
    <row r="574" spans="1:89" s="82" customFormat="1" ht="18" customHeight="1">
      <c r="A574" s="81" t="str">
        <f>scriv!AH536</f>
        <v/>
      </c>
      <c r="B574" s="81" t="str">
        <f>IF(scriv!D536&lt;&gt;"",scriv!D536,"")</f>
        <v/>
      </c>
      <c r="C574" s="81" t="str">
        <f>IF( scriv!AL536&lt;&gt;"", IF(D574&lt;&gt;"","connection ","")&amp;scriv!AL536,IF(D574&lt;&gt;"","connection",""))</f>
        <v/>
      </c>
      <c r="D574" s="82" t="str">
        <f>scriv!AJ536</f>
        <v/>
      </c>
      <c r="E574" s="82" t="str">
        <f>scriv!AK536</f>
        <v/>
      </c>
      <c r="F574" s="156">
        <f>ROW()</f>
        <v>574</v>
      </c>
      <c r="I574" s="81" t="str">
        <f>IF(scriv!AA536&lt;&gt;"",scriv!AA536,J574)</f>
        <v/>
      </c>
      <c r="J574" s="81" t="str">
        <f>IF(scriv!AB536&lt;&gt;"",scriv!AB536,"")</f>
        <v/>
      </c>
      <c r="K574" s="82" t="str">
        <f t="shared" si="401"/>
        <v>none</v>
      </c>
      <c r="L574" s="82" t="str">
        <f t="shared" si="402"/>
        <v>+++&amp;speakTT=</v>
      </c>
      <c r="M574" s="82" t="str">
        <f t="shared" si="399"/>
        <v>OpenClose</v>
      </c>
      <c r="N574" s="82" t="str">
        <f t="shared" si="403"/>
        <v/>
      </c>
      <c r="O574" s="119" t="str">
        <f t="shared" si="404"/>
        <v/>
      </c>
      <c r="P574" s="81" t="str">
        <f>IF(scriv!I536&lt;&gt;"",scriv!I536,"")</f>
        <v/>
      </c>
      <c r="Q574" s="81" t="str">
        <f>IF(scriv!J536&lt;&gt;"",scriv!J536,"")</f>
        <v/>
      </c>
      <c r="R574" s="81">
        <f>IF(scriv!K536&lt;&gt;"",scriv!K536,
IF(I574&lt;&gt;"",1,$R$36))</f>
        <v>0</v>
      </c>
      <c r="S574" s="81" t="str">
        <f>IF(scriv!L536&lt;&gt;"",scriv!L536,
IF(scriv!AB536&lt;&gt;"",$S$36,"none"))</f>
        <v>none</v>
      </c>
      <c r="T574" s="81" t="str">
        <f>IF(scriv!Q536&lt;&gt;"",scriv!Q536,"")</f>
        <v/>
      </c>
      <c r="U574" s="81" t="str">
        <f>IF(scriv!R536&lt;&gt;"",scriv!R536,"")</f>
        <v/>
      </c>
      <c r="V574" s="81" t="str">
        <f>IF(scriv!S536&lt;&gt;"",scriv!S536,"")</f>
        <v/>
      </c>
      <c r="W574" s="81" t="str">
        <f>IF(scriv!T536&lt;&gt;"",scriv!T536,"")</f>
        <v/>
      </c>
      <c r="X574" s="81" t="str">
        <f>IF($E574="",
( IF(scriv!AD536&lt;&gt;"", LEFT( scriv!AD536, FIND(",",scriv!AD536)-1) &amp; "=" &amp; $AH574 &amp; RIGHT( scriv!AD536, LEN(scriv!AD536) + 1 - FIND(",",scriv!AD536)),
  IF($X$36&lt;&gt;"",LEFT( X$36, FIND(",",X$36)-1) &amp; "=" &amp; $AH574 &amp; RIGHT( X$36, LEN(X$36) + 1 - FIND(",",X$36)),""))),
IF(scriv!M536&lt;&gt;"", LEFT( scriv!M536, FIND(",",scriv!M536)-1) &amp; "=" &amp; $AH574 &amp; RIGHT( scriv!M536, LEN(scriv!M536) + 1 - FIND(",",scriv!M536)),
LEFT( X$37, FIND(",",X$37)-1) &amp; "=" &amp; $AH574 &amp; RIGHT( X$37, LEN(X$37) + 1 - FIND(",",X$37))))</f>
        <v>fadeOn=,0.6</v>
      </c>
      <c r="Y574" s="81" t="str">
        <f>IF($E574="",
( IF(scriv!AE536&lt;&gt;"", LEFT( scriv!AE536, FIND(",",scriv!AE536)-1) &amp; "=" &amp; $AH574 &amp; RIGHT( scriv!AE536, LEN(scriv!AE536) + 1 - FIND(",",scriv!AE536)),
  IF($Y$36&lt;&gt;"",LEFT( Y$36, FIND(",",Y$36)-1) &amp; "=" &amp; $AH574 &amp; RIGHT( Y$36, LEN(Y$36) + 1 - FIND(",",Y$36)),""))),
IF(scriv!N536&lt;&gt;"", LEFT( scriv!N536, FIND(",",scriv!N536)-1) &amp; "=" &amp; $AH574 &amp; RIGHT( scriv!N536, LEN(scriv!N536) + 1 - FIND(",",scriv!N536)),
LEFT( Y$37, FIND(",",Y$37)-1) &amp; "=" &amp; $AH574 &amp; RIGHT( Y$37, LEN(Y$37) + 1 - FIND(",",Y$37))))</f>
        <v>fadeOff=,0.6</v>
      </c>
      <c r="Z574" s="81" t="str">
        <f>IF($E574="",
( IF(scriv!AF536&lt;&gt;"", LEFT( scriv!AF536, FIND(",",scriv!AF536)-1) &amp; "=" &amp; $AH574 &amp; RIGHT( scriv!AF536, LEN(scriv!AF536) + 1 - FIND(",",scriv!AF536)),
  IF($Z$36&lt;&gt;"",LEFT( Z$36, FIND(",",Z$36)-1) &amp; "=" &amp; $AH574 &amp; RIGHT( Z$36, LEN(Z$36) + 1 - FIND(",",Z$36)),""))),
IF(scriv!O536&lt;&gt;"", LEFT( scriv!O536, FIND(",",scriv!O536)-1) &amp; "=" &amp; $AH574 &amp; RIGHT( scriv!O536, LEN(scriv!O536) + 1 - FIND(",",scriv!O536)),
LEFT( Z$37, FIND(",",Z$37)-1) &amp; "=" &amp; $AH574 &amp; RIGHT( Z$37, LEN(Z$37) + 1 - FIND(",",Z$37))))</f>
        <v>drawOpen=,1.2</v>
      </c>
      <c r="AA574" s="81" t="str">
        <f>IF($E574="",
( IF(scriv!AG536&lt;&gt;"", LEFT( scriv!AG536, FIND(",",scriv!AG536)-1) &amp; "=" &amp; $AH574 &amp; RIGHT( scriv!AG536, LEN(scriv!AG536) + 1 - FIND(",",scriv!AG536)),
  IF($AA$36&lt;&gt;"",LEFT( AA$36, FIND(",",AA$36)-1) &amp; "=" &amp; $AH574 &amp; RIGHT( AA$36, LEN(AA$36) + 1 - FIND(",",AA$36)),""))),
IF(scriv!P536&lt;&gt;"", LEFT( scriv!P536, FIND(",",scriv!P536)-1) &amp; "=" &amp; $AH574 &amp; RIGHT( scriv!P536, LEN(scriv!P536) + 1 - FIND(",",scriv!P536)),
LEFT( AA$37, FIND(",",AA$37)-1) &amp; "=" &amp; $AH574 &amp; RIGHT( AA$37, LEN(AA$37) + 1 - FIND(",",AA$37))))</f>
        <v>drawClose=,1.2</v>
      </c>
      <c r="AB574" s="167" t="str">
        <f t="shared" si="398"/>
        <v>noTitle</v>
      </c>
      <c r="AC574" s="167"/>
      <c r="AD574" s="45"/>
      <c r="AE574" s="168"/>
      <c r="AF574" s="169">
        <f>IF(D574="",scriv!B536,"")</f>
        <v>0</v>
      </c>
      <c r="AG574" s="170" t="str">
        <f t="shared" si="405"/>
        <v/>
      </c>
      <c r="AH574" s="169" t="str">
        <f t="shared" si="406"/>
        <v/>
      </c>
      <c r="AI574" s="169" t="str">
        <f t="shared" si="407"/>
        <v/>
      </c>
      <c r="AJ574" s="86">
        <f>ROUNDDOWN( (LEN(scriv!B536)+1) / 2, 0 )</f>
        <v>0</v>
      </c>
      <c r="AK574" s="82">
        <f t="shared" si="408"/>
        <v>0</v>
      </c>
      <c r="AL574" s="82" t="str">
        <f t="shared" si="409"/>
        <v>-</v>
      </c>
      <c r="AM574" s="82" t="str">
        <f t="shared" si="410"/>
        <v>-</v>
      </c>
      <c r="AN574" s="82" t="str">
        <f t="shared" si="411"/>
        <v>-</v>
      </c>
      <c r="AO574" s="82" t="str">
        <f t="shared" si="412"/>
        <v>-</v>
      </c>
      <c r="AP574" s="82" t="str">
        <f t="shared" si="413"/>
        <v>-</v>
      </c>
      <c r="AQ574" s="82" t="str">
        <f t="shared" si="414"/>
        <v>-</v>
      </c>
      <c r="AR574" s="82" t="str">
        <f t="shared" si="415"/>
        <v>-</v>
      </c>
      <c r="AT574" s="82">
        <f t="shared" si="416"/>
        <v>10</v>
      </c>
      <c r="AU574" s="82" t="str">
        <f ca="1">IF(    MAX(OFFSET(AL574,0,0,MATCH("-",AL574:AL$638,0))) = 0,"",
IFERROR(MAX(OFFSET(AL574,0,0,MATCH("-",AL574:AL$638,0))),""))</f>
        <v/>
      </c>
      <c r="AV574" s="82" t="str">
        <f ca="1">IF(    MAX(OFFSET(AM574,0,0,MATCH("-",AM574:AM$638,0))) = 0,"",
IFERROR(MAX(OFFSET(AM574,0,0,MATCH("-",AM574:AM$638,0))),""))</f>
        <v/>
      </c>
      <c r="AW574" s="82" t="str">
        <f ca="1">IF(    MAX(OFFSET(AN574,0,0,MATCH("-",AN574:AN$638,0))) = 0,"",
IFERROR(MAX(OFFSET(AN574,0,0,MATCH("-",AN574:AN$638,0))),""))</f>
        <v/>
      </c>
      <c r="AX574" s="82" t="str">
        <f ca="1">IF(    MAX(OFFSET(AO574,0,0,MATCH("-",AO574:AO$638,0))) = 0,"",
IFERROR(MAX(OFFSET(AO574,0,0,MATCH("-",AO574:AO$638,0))),""))</f>
        <v/>
      </c>
      <c r="AY574" s="82" t="str">
        <f ca="1">IF(    MAX(OFFSET(AP574,0,0,MATCH("-",AP574:AP$638,0))) = 0,"",
IFERROR(MAX(OFFSET(AP574,0,0,MATCH("-",AP574:AP$638,0))),""))</f>
        <v/>
      </c>
      <c r="AZ574" s="82" t="str">
        <f ca="1">IF(    MAX(OFFSET(AQ574,0,0,MATCH("-",AQ574:AQ$638,0))) = 0,"",
IFERROR(MAX(OFFSET(AQ574,0,0,MATCH("-",AQ574:AQ$638,0))),""))</f>
        <v/>
      </c>
      <c r="BA574" s="82" t="str">
        <f ca="1">IF(    MAX(OFFSET(AR574,0,0,MATCH("-",AR574:AR$638,0))) = 0,"",
IFERROR(MAX(OFFSET(AR574,0,0,MATCH("-",AR574:AR$638,0))),""))</f>
        <v/>
      </c>
      <c r="BB574" s="112">
        <f t="shared" ca="1" si="417"/>
        <v>-198</v>
      </c>
      <c r="BC574" s="111" t="str">
        <f t="shared" ca="1" si="418"/>
        <v>Radius</v>
      </c>
      <c r="BD574" s="112">
        <f t="shared" ca="1" si="419"/>
        <v>0</v>
      </c>
      <c r="BE574" s="111">
        <f t="shared" ca="1" si="420"/>
        <v>200</v>
      </c>
      <c r="BF574" s="113" t="e">
        <f t="shared" ca="1" si="421"/>
        <v>#VALUE!</v>
      </c>
      <c r="BG574" s="113" t="e">
        <f t="shared" ca="1" si="422"/>
        <v>#VALUE!</v>
      </c>
      <c r="BH574" s="112">
        <f t="shared" ca="1" si="423"/>
        <v>2000</v>
      </c>
      <c r="BI574" s="112">
        <f t="shared" ca="1" si="424"/>
        <v>200</v>
      </c>
      <c r="BJ574" s="157"/>
      <c r="BK574" s="157"/>
      <c r="BL574" s="158" t="str">
        <f>scriv!AI536</f>
        <v/>
      </c>
      <c r="BM574" s="157"/>
      <c r="BN574" s="157" t="str">
        <f t="shared" si="425"/>
        <v>node</v>
      </c>
      <c r="BO574" s="157"/>
      <c r="BP574" s="159">
        <f t="shared" ca="1" si="426"/>
        <v>0</v>
      </c>
      <c r="BQ574" s="159">
        <f t="shared" ca="1" si="427"/>
        <v>0</v>
      </c>
      <c r="BR574" s="159">
        <f t="shared" si="428"/>
        <v>1</v>
      </c>
      <c r="BS574" s="159" t="str">
        <f t="shared" si="429"/>
        <v>symbol</v>
      </c>
      <c r="BT574" s="157" t="str">
        <f ca="1">IF(scriv!V536&lt;&gt;"",scriv!V536,
IF(E574="",IFERROR(VLOOKUP(BL574,$AH$40:$BT$638,39,FALSE),$BT$36),
$BT$37))</f>
        <v>NodeSquare</v>
      </c>
      <c r="BU574" s="166">
        <f t="shared" ca="1" si="430"/>
        <v>2000</v>
      </c>
      <c r="BV574" s="166">
        <f t="shared" ca="1" si="431"/>
        <v>200</v>
      </c>
      <c r="BW574" s="166">
        <f t="shared" ca="1" si="432"/>
        <v>0</v>
      </c>
      <c r="BX574" s="166">
        <f t="shared" ca="1" si="433"/>
        <v>0</v>
      </c>
      <c r="BY574" s="180" t="str">
        <f t="shared" si="434"/>
        <v/>
      </c>
      <c r="BZ574" s="180" t="str">
        <f t="shared" si="435"/>
        <v/>
      </c>
      <c r="CA574" s="81" t="str">
        <f>IF(scriv!E536&lt;&gt;"",scriv!E536,"")</f>
        <v/>
      </c>
      <c r="CB574" s="82">
        <f t="shared" si="400"/>
        <v>0</v>
      </c>
      <c r="CC574" s="82">
        <f t="shared" si="436"/>
        <v>0</v>
      </c>
      <c r="CD574" s="82" t="str">
        <f t="shared" si="437"/>
        <v>-</v>
      </c>
      <c r="CE574" s="82" t="str">
        <f t="shared" si="438"/>
        <v>-</v>
      </c>
      <c r="CF574" s="82" t="str">
        <f t="shared" si="439"/>
        <v>-</v>
      </c>
      <c r="CG574" s="82" t="str">
        <f t="shared" si="440"/>
        <v>-</v>
      </c>
      <c r="CH574" s="82" t="str">
        <f t="shared" si="441"/>
        <v>-</v>
      </c>
      <c r="CI574" s="82" t="str">
        <f t="shared" si="442"/>
        <v>-</v>
      </c>
      <c r="CJ574" s="82" t="str">
        <f t="shared" si="443"/>
        <v>-</v>
      </c>
      <c r="CK574" s="82" t="str">
        <f t="shared" si="444"/>
        <v>-</v>
      </c>
    </row>
    <row r="575" spans="1:89" s="82" customFormat="1" ht="18" customHeight="1">
      <c r="A575" s="81" t="str">
        <f>scriv!AH537</f>
        <v/>
      </c>
      <c r="B575" s="81" t="str">
        <f>IF(scriv!D537&lt;&gt;"",scriv!D537,"")</f>
        <v/>
      </c>
      <c r="C575" s="81" t="str">
        <f>IF( scriv!AL537&lt;&gt;"", IF(D575&lt;&gt;"","connection ","")&amp;scriv!AL537,IF(D575&lt;&gt;"","connection",""))</f>
        <v/>
      </c>
      <c r="D575" s="82" t="str">
        <f>scriv!AJ537</f>
        <v/>
      </c>
      <c r="E575" s="82" t="str">
        <f>scriv!AK537</f>
        <v/>
      </c>
      <c r="F575" s="156">
        <f>ROW()</f>
        <v>575</v>
      </c>
      <c r="I575" s="81" t="str">
        <f>IF(scriv!AA537&lt;&gt;"",scriv!AA537,J575)</f>
        <v/>
      </c>
      <c r="J575" s="81" t="str">
        <f>IF(scriv!AB537&lt;&gt;"",scriv!AB537,"")</f>
        <v/>
      </c>
      <c r="K575" s="82" t="str">
        <f t="shared" si="401"/>
        <v>none</v>
      </c>
      <c r="L575" s="82" t="str">
        <f t="shared" si="402"/>
        <v>+++&amp;speakTT=</v>
      </c>
      <c r="M575" s="82" t="str">
        <f t="shared" si="399"/>
        <v>OpenClose</v>
      </c>
      <c r="N575" s="82" t="str">
        <f t="shared" si="403"/>
        <v/>
      </c>
      <c r="O575" s="119" t="str">
        <f t="shared" si="404"/>
        <v/>
      </c>
      <c r="P575" s="81" t="str">
        <f>IF(scriv!I537&lt;&gt;"",scriv!I537,"")</f>
        <v/>
      </c>
      <c r="Q575" s="81" t="str">
        <f>IF(scriv!J537&lt;&gt;"",scriv!J537,"")</f>
        <v/>
      </c>
      <c r="R575" s="81">
        <f>IF(scriv!K537&lt;&gt;"",scriv!K537,
IF(I575&lt;&gt;"",1,$R$36))</f>
        <v>0</v>
      </c>
      <c r="S575" s="81" t="str">
        <f>IF(scriv!L537&lt;&gt;"",scriv!L537,
IF(scriv!AB537&lt;&gt;"",$S$36,"none"))</f>
        <v>none</v>
      </c>
      <c r="T575" s="81" t="str">
        <f>IF(scriv!Q537&lt;&gt;"",scriv!Q537,"")</f>
        <v/>
      </c>
      <c r="U575" s="81" t="str">
        <f>IF(scriv!R537&lt;&gt;"",scriv!R537,"")</f>
        <v/>
      </c>
      <c r="V575" s="81" t="str">
        <f>IF(scriv!S537&lt;&gt;"",scriv!S537,"")</f>
        <v/>
      </c>
      <c r="W575" s="81" t="str">
        <f>IF(scriv!T537&lt;&gt;"",scriv!T537,"")</f>
        <v/>
      </c>
      <c r="X575" s="81" t="str">
        <f>IF($E575="",
( IF(scriv!AD537&lt;&gt;"", LEFT( scriv!AD537, FIND(",",scriv!AD537)-1) &amp; "=" &amp; $AH575 &amp; RIGHT( scriv!AD537, LEN(scriv!AD537) + 1 - FIND(",",scriv!AD537)),
  IF($X$36&lt;&gt;"",LEFT( X$36, FIND(",",X$36)-1) &amp; "=" &amp; $AH575 &amp; RIGHT( X$36, LEN(X$36) + 1 - FIND(",",X$36)),""))),
IF(scriv!M537&lt;&gt;"", LEFT( scriv!M537, FIND(",",scriv!M537)-1) &amp; "=" &amp; $AH575 &amp; RIGHT( scriv!M537, LEN(scriv!M537) + 1 - FIND(",",scriv!M537)),
LEFT( X$37, FIND(",",X$37)-1) &amp; "=" &amp; $AH575 &amp; RIGHT( X$37, LEN(X$37) + 1 - FIND(",",X$37))))</f>
        <v>fadeOn=,0.6</v>
      </c>
      <c r="Y575" s="81" t="str">
        <f>IF($E575="",
( IF(scriv!AE537&lt;&gt;"", LEFT( scriv!AE537, FIND(",",scriv!AE537)-1) &amp; "=" &amp; $AH575 &amp; RIGHT( scriv!AE537, LEN(scriv!AE537) + 1 - FIND(",",scriv!AE537)),
  IF($Y$36&lt;&gt;"",LEFT( Y$36, FIND(",",Y$36)-1) &amp; "=" &amp; $AH575 &amp; RIGHT( Y$36, LEN(Y$36) + 1 - FIND(",",Y$36)),""))),
IF(scriv!N537&lt;&gt;"", LEFT( scriv!N537, FIND(",",scriv!N537)-1) &amp; "=" &amp; $AH575 &amp; RIGHT( scriv!N537, LEN(scriv!N537) + 1 - FIND(",",scriv!N537)),
LEFT( Y$37, FIND(",",Y$37)-1) &amp; "=" &amp; $AH575 &amp; RIGHT( Y$37, LEN(Y$37) + 1 - FIND(",",Y$37))))</f>
        <v>fadeOff=,0.6</v>
      </c>
      <c r="Z575" s="81" t="str">
        <f>IF($E575="",
( IF(scriv!AF537&lt;&gt;"", LEFT( scriv!AF537, FIND(",",scriv!AF537)-1) &amp; "=" &amp; $AH575 &amp; RIGHT( scriv!AF537, LEN(scriv!AF537) + 1 - FIND(",",scriv!AF537)),
  IF($Z$36&lt;&gt;"",LEFT( Z$36, FIND(",",Z$36)-1) &amp; "=" &amp; $AH575 &amp; RIGHT( Z$36, LEN(Z$36) + 1 - FIND(",",Z$36)),""))),
IF(scriv!O537&lt;&gt;"", LEFT( scriv!O537, FIND(",",scriv!O537)-1) &amp; "=" &amp; $AH575 &amp; RIGHT( scriv!O537, LEN(scriv!O537) + 1 - FIND(",",scriv!O537)),
LEFT( Z$37, FIND(",",Z$37)-1) &amp; "=" &amp; $AH575 &amp; RIGHT( Z$37, LEN(Z$37) + 1 - FIND(",",Z$37))))</f>
        <v>drawOpen=,1.2</v>
      </c>
      <c r="AA575" s="81" t="str">
        <f>IF($E575="",
( IF(scriv!AG537&lt;&gt;"", LEFT( scriv!AG537, FIND(",",scriv!AG537)-1) &amp; "=" &amp; $AH575 &amp; RIGHT( scriv!AG537, LEN(scriv!AG537) + 1 - FIND(",",scriv!AG537)),
  IF($AA$36&lt;&gt;"",LEFT( AA$36, FIND(",",AA$36)-1) &amp; "=" &amp; $AH575 &amp; RIGHT( AA$36, LEN(AA$36) + 1 - FIND(",",AA$36)),""))),
IF(scriv!P537&lt;&gt;"", LEFT( scriv!P537, FIND(",",scriv!P537)-1) &amp; "=" &amp; $AH575 &amp; RIGHT( scriv!P537, LEN(scriv!P537) + 1 - FIND(",",scriv!P537)),
LEFT( AA$37, FIND(",",AA$37)-1) &amp; "=" &amp; $AH575 &amp; RIGHT( AA$37, LEN(AA$37) + 1 - FIND(",",AA$37))))</f>
        <v>drawClose=,1.2</v>
      </c>
      <c r="AB575" s="167" t="str">
        <f t="shared" si="398"/>
        <v>noTitle</v>
      </c>
      <c r="AC575" s="167"/>
      <c r="AD575" s="45"/>
      <c r="AE575" s="168"/>
      <c r="AF575" s="169">
        <f>IF(D575="",scriv!B537,"")</f>
        <v>0</v>
      </c>
      <c r="AG575" s="170" t="str">
        <f t="shared" si="405"/>
        <v/>
      </c>
      <c r="AH575" s="169" t="str">
        <f t="shared" si="406"/>
        <v/>
      </c>
      <c r="AI575" s="169" t="str">
        <f t="shared" si="407"/>
        <v/>
      </c>
      <c r="AJ575" s="86">
        <f>ROUNDDOWN( (LEN(scriv!B537)+1) / 2, 0 )</f>
        <v>0</v>
      </c>
      <c r="AK575" s="82">
        <f t="shared" si="408"/>
        <v>0</v>
      </c>
      <c r="AL575" s="82" t="str">
        <f t="shared" si="409"/>
        <v>-</v>
      </c>
      <c r="AM575" s="82" t="str">
        <f t="shared" si="410"/>
        <v>-</v>
      </c>
      <c r="AN575" s="82" t="str">
        <f t="shared" si="411"/>
        <v>-</v>
      </c>
      <c r="AO575" s="82" t="str">
        <f t="shared" si="412"/>
        <v>-</v>
      </c>
      <c r="AP575" s="82" t="str">
        <f t="shared" si="413"/>
        <v>-</v>
      </c>
      <c r="AQ575" s="82" t="str">
        <f t="shared" si="414"/>
        <v>-</v>
      </c>
      <c r="AR575" s="82" t="str">
        <f t="shared" si="415"/>
        <v>-</v>
      </c>
      <c r="AT575" s="82">
        <f t="shared" si="416"/>
        <v>10</v>
      </c>
      <c r="AU575" s="82" t="str">
        <f ca="1">IF(    MAX(OFFSET(AL575,0,0,MATCH("-",AL575:AL$638,0))) = 0,"",
IFERROR(MAX(OFFSET(AL575,0,0,MATCH("-",AL575:AL$638,0))),""))</f>
        <v/>
      </c>
      <c r="AV575" s="82" t="str">
        <f ca="1">IF(    MAX(OFFSET(AM575,0,0,MATCH("-",AM575:AM$638,0))) = 0,"",
IFERROR(MAX(OFFSET(AM575,0,0,MATCH("-",AM575:AM$638,0))),""))</f>
        <v/>
      </c>
      <c r="AW575" s="82" t="str">
        <f ca="1">IF(    MAX(OFFSET(AN575,0,0,MATCH("-",AN575:AN$638,0))) = 0,"",
IFERROR(MAX(OFFSET(AN575,0,0,MATCH("-",AN575:AN$638,0))),""))</f>
        <v/>
      </c>
      <c r="AX575" s="82" t="str">
        <f ca="1">IF(    MAX(OFFSET(AO575,0,0,MATCH("-",AO575:AO$638,0))) = 0,"",
IFERROR(MAX(OFFSET(AO575,0,0,MATCH("-",AO575:AO$638,0))),""))</f>
        <v/>
      </c>
      <c r="AY575" s="82" t="str">
        <f ca="1">IF(    MAX(OFFSET(AP575,0,0,MATCH("-",AP575:AP$638,0))) = 0,"",
IFERROR(MAX(OFFSET(AP575,0,0,MATCH("-",AP575:AP$638,0))),""))</f>
        <v/>
      </c>
      <c r="AZ575" s="82" t="str">
        <f ca="1">IF(    MAX(OFFSET(AQ575,0,0,MATCH("-",AQ575:AQ$638,0))) = 0,"",
IFERROR(MAX(OFFSET(AQ575,0,0,MATCH("-",AQ575:AQ$638,0))),""))</f>
        <v/>
      </c>
      <c r="BA575" s="82" t="str">
        <f ca="1">IF(    MAX(OFFSET(AR575,0,0,MATCH("-",AR575:AR$638,0))) = 0,"",
IFERROR(MAX(OFFSET(AR575,0,0,MATCH("-",AR575:AR$638,0))),""))</f>
        <v/>
      </c>
      <c r="BB575" s="112">
        <f t="shared" ca="1" si="417"/>
        <v>-198</v>
      </c>
      <c r="BC575" s="111" t="str">
        <f t="shared" ca="1" si="418"/>
        <v>Radius</v>
      </c>
      <c r="BD575" s="112">
        <f t="shared" ca="1" si="419"/>
        <v>0</v>
      </c>
      <c r="BE575" s="111">
        <f t="shared" ca="1" si="420"/>
        <v>200</v>
      </c>
      <c r="BF575" s="113" t="e">
        <f t="shared" ca="1" si="421"/>
        <v>#VALUE!</v>
      </c>
      <c r="BG575" s="113" t="e">
        <f t="shared" ca="1" si="422"/>
        <v>#VALUE!</v>
      </c>
      <c r="BH575" s="112">
        <f t="shared" ca="1" si="423"/>
        <v>2000</v>
      </c>
      <c r="BI575" s="112">
        <f t="shared" ca="1" si="424"/>
        <v>200</v>
      </c>
      <c r="BJ575" s="157"/>
      <c r="BK575" s="157"/>
      <c r="BL575" s="158" t="str">
        <f>scriv!AI537</f>
        <v/>
      </c>
      <c r="BM575" s="157"/>
      <c r="BN575" s="157" t="str">
        <f t="shared" si="425"/>
        <v>node</v>
      </c>
      <c r="BO575" s="157"/>
      <c r="BP575" s="159">
        <f t="shared" ca="1" si="426"/>
        <v>0</v>
      </c>
      <c r="BQ575" s="159">
        <f t="shared" ca="1" si="427"/>
        <v>0</v>
      </c>
      <c r="BR575" s="159">
        <f t="shared" si="428"/>
        <v>1</v>
      </c>
      <c r="BS575" s="159" t="str">
        <f t="shared" si="429"/>
        <v>symbol</v>
      </c>
      <c r="BT575" s="157" t="str">
        <f ca="1">IF(scriv!V537&lt;&gt;"",scriv!V537,
IF(E575="",IFERROR(VLOOKUP(BL575,$AH$40:$BT$638,39,FALSE),$BT$36),
$BT$37))</f>
        <v>NodeSquare</v>
      </c>
      <c r="BU575" s="166">
        <f t="shared" ca="1" si="430"/>
        <v>2000</v>
      </c>
      <c r="BV575" s="166">
        <f t="shared" ca="1" si="431"/>
        <v>200</v>
      </c>
      <c r="BW575" s="166">
        <f t="shared" ca="1" si="432"/>
        <v>0</v>
      </c>
      <c r="BX575" s="166">
        <f t="shared" ca="1" si="433"/>
        <v>0</v>
      </c>
      <c r="BY575" s="180" t="str">
        <f t="shared" si="434"/>
        <v/>
      </c>
      <c r="BZ575" s="180" t="str">
        <f t="shared" si="435"/>
        <v/>
      </c>
      <c r="CA575" s="81" t="str">
        <f>IF(scriv!E537&lt;&gt;"",scriv!E537,"")</f>
        <v/>
      </c>
      <c r="CB575" s="82">
        <f t="shared" si="400"/>
        <v>0</v>
      </c>
      <c r="CC575" s="82">
        <f t="shared" si="436"/>
        <v>0</v>
      </c>
      <c r="CD575" s="82" t="str">
        <f t="shared" si="437"/>
        <v>-</v>
      </c>
      <c r="CE575" s="82" t="str">
        <f t="shared" si="438"/>
        <v>-</v>
      </c>
      <c r="CF575" s="82" t="str">
        <f t="shared" si="439"/>
        <v>-</v>
      </c>
      <c r="CG575" s="82" t="str">
        <f t="shared" si="440"/>
        <v>-</v>
      </c>
      <c r="CH575" s="82" t="str">
        <f t="shared" si="441"/>
        <v>-</v>
      </c>
      <c r="CI575" s="82" t="str">
        <f t="shared" si="442"/>
        <v>-</v>
      </c>
      <c r="CJ575" s="82" t="str">
        <f t="shared" si="443"/>
        <v>-</v>
      </c>
      <c r="CK575" s="82" t="str">
        <f t="shared" si="444"/>
        <v>-</v>
      </c>
    </row>
    <row r="576" spans="1:89" s="82" customFormat="1" ht="18" customHeight="1">
      <c r="A576" s="81" t="str">
        <f>scriv!AH538</f>
        <v/>
      </c>
      <c r="B576" s="81" t="str">
        <f>IF(scriv!D538&lt;&gt;"",scriv!D538,"")</f>
        <v/>
      </c>
      <c r="C576" s="81" t="str">
        <f>IF( scriv!AL538&lt;&gt;"", IF(D576&lt;&gt;"","connection ","")&amp;scriv!AL538,IF(D576&lt;&gt;"","connection",""))</f>
        <v/>
      </c>
      <c r="D576" s="82" t="str">
        <f>scriv!AJ538</f>
        <v/>
      </c>
      <c r="E576" s="82" t="str">
        <f>scriv!AK538</f>
        <v/>
      </c>
      <c r="F576" s="156">
        <f>ROW()</f>
        <v>576</v>
      </c>
      <c r="I576" s="81" t="str">
        <f>IF(scriv!AA538&lt;&gt;"",scriv!AA538,J576)</f>
        <v/>
      </c>
      <c r="J576" s="81" t="str">
        <f>IF(scriv!AB538&lt;&gt;"",scriv!AB538,"")</f>
        <v/>
      </c>
      <c r="K576" s="82" t="str">
        <f t="shared" si="401"/>
        <v>none</v>
      </c>
      <c r="L576" s="82" t="str">
        <f t="shared" si="402"/>
        <v>+++&amp;speakTT=</v>
      </c>
      <c r="M576" s="82" t="str">
        <f t="shared" si="399"/>
        <v>OpenClose</v>
      </c>
      <c r="N576" s="82" t="str">
        <f t="shared" si="403"/>
        <v/>
      </c>
      <c r="O576" s="119" t="str">
        <f t="shared" si="404"/>
        <v/>
      </c>
      <c r="P576" s="81" t="str">
        <f>IF(scriv!I538&lt;&gt;"",scriv!I538,"")</f>
        <v/>
      </c>
      <c r="Q576" s="81" t="str">
        <f>IF(scriv!J538&lt;&gt;"",scriv!J538,"")</f>
        <v/>
      </c>
      <c r="R576" s="81">
        <f>IF(scriv!K538&lt;&gt;"",scriv!K538,
IF(I576&lt;&gt;"",1,$R$36))</f>
        <v>0</v>
      </c>
      <c r="S576" s="81" t="str">
        <f>IF(scriv!L538&lt;&gt;"",scriv!L538,
IF(scriv!AB538&lt;&gt;"",$S$36,"none"))</f>
        <v>none</v>
      </c>
      <c r="T576" s="81" t="str">
        <f>IF(scriv!Q538&lt;&gt;"",scriv!Q538,"")</f>
        <v/>
      </c>
      <c r="U576" s="81" t="str">
        <f>IF(scriv!R538&lt;&gt;"",scriv!R538,"")</f>
        <v/>
      </c>
      <c r="V576" s="81" t="str">
        <f>IF(scriv!S538&lt;&gt;"",scriv!S538,"")</f>
        <v/>
      </c>
      <c r="W576" s="81" t="str">
        <f>IF(scriv!T538&lt;&gt;"",scriv!T538,"")</f>
        <v/>
      </c>
      <c r="X576" s="81" t="str">
        <f>IF($E576="",
( IF(scriv!AD538&lt;&gt;"", LEFT( scriv!AD538, FIND(",",scriv!AD538)-1) &amp; "=" &amp; $AH576 &amp; RIGHT( scriv!AD538, LEN(scriv!AD538) + 1 - FIND(",",scriv!AD538)),
  IF($X$36&lt;&gt;"",LEFT( X$36, FIND(",",X$36)-1) &amp; "=" &amp; $AH576 &amp; RIGHT( X$36, LEN(X$36) + 1 - FIND(",",X$36)),""))),
IF(scriv!M538&lt;&gt;"", LEFT( scriv!M538, FIND(",",scriv!M538)-1) &amp; "=" &amp; $AH576 &amp; RIGHT( scriv!M538, LEN(scriv!M538) + 1 - FIND(",",scriv!M538)),
LEFT( X$37, FIND(",",X$37)-1) &amp; "=" &amp; $AH576 &amp; RIGHT( X$37, LEN(X$37) + 1 - FIND(",",X$37))))</f>
        <v>fadeOn=,0.6</v>
      </c>
      <c r="Y576" s="81" t="str">
        <f>IF($E576="",
( IF(scriv!AE538&lt;&gt;"", LEFT( scriv!AE538, FIND(",",scriv!AE538)-1) &amp; "=" &amp; $AH576 &amp; RIGHT( scriv!AE538, LEN(scriv!AE538) + 1 - FIND(",",scriv!AE538)),
  IF($Y$36&lt;&gt;"",LEFT( Y$36, FIND(",",Y$36)-1) &amp; "=" &amp; $AH576 &amp; RIGHT( Y$36, LEN(Y$36) + 1 - FIND(",",Y$36)),""))),
IF(scriv!N538&lt;&gt;"", LEFT( scriv!N538, FIND(",",scriv!N538)-1) &amp; "=" &amp; $AH576 &amp; RIGHT( scriv!N538, LEN(scriv!N538) + 1 - FIND(",",scriv!N538)),
LEFT( Y$37, FIND(",",Y$37)-1) &amp; "=" &amp; $AH576 &amp; RIGHT( Y$37, LEN(Y$37) + 1 - FIND(",",Y$37))))</f>
        <v>fadeOff=,0.6</v>
      </c>
      <c r="Z576" s="81" t="str">
        <f>IF($E576="",
( IF(scriv!AF538&lt;&gt;"", LEFT( scriv!AF538, FIND(",",scriv!AF538)-1) &amp; "=" &amp; $AH576 &amp; RIGHT( scriv!AF538, LEN(scriv!AF538) + 1 - FIND(",",scriv!AF538)),
  IF($Z$36&lt;&gt;"",LEFT( Z$36, FIND(",",Z$36)-1) &amp; "=" &amp; $AH576 &amp; RIGHT( Z$36, LEN(Z$36) + 1 - FIND(",",Z$36)),""))),
IF(scriv!O538&lt;&gt;"", LEFT( scriv!O538, FIND(",",scriv!O538)-1) &amp; "=" &amp; $AH576 &amp; RIGHT( scriv!O538, LEN(scriv!O538) + 1 - FIND(",",scriv!O538)),
LEFT( Z$37, FIND(",",Z$37)-1) &amp; "=" &amp; $AH576 &amp; RIGHT( Z$37, LEN(Z$37) + 1 - FIND(",",Z$37))))</f>
        <v>drawOpen=,1.2</v>
      </c>
      <c r="AA576" s="81" t="str">
        <f>IF($E576="",
( IF(scriv!AG538&lt;&gt;"", LEFT( scriv!AG538, FIND(",",scriv!AG538)-1) &amp; "=" &amp; $AH576 &amp; RIGHT( scriv!AG538, LEN(scriv!AG538) + 1 - FIND(",",scriv!AG538)),
  IF($AA$36&lt;&gt;"",LEFT( AA$36, FIND(",",AA$36)-1) &amp; "=" &amp; $AH576 &amp; RIGHT( AA$36, LEN(AA$36) + 1 - FIND(",",AA$36)),""))),
IF(scriv!P538&lt;&gt;"", LEFT( scriv!P538, FIND(",",scriv!P538)-1) &amp; "=" &amp; $AH576 &amp; RIGHT( scriv!P538, LEN(scriv!P538) + 1 - FIND(",",scriv!P538)),
LEFT( AA$37, FIND(",",AA$37)-1) &amp; "=" &amp; $AH576 &amp; RIGHT( AA$37, LEN(AA$37) + 1 - FIND(",",AA$37))))</f>
        <v>drawClose=,1.2</v>
      </c>
      <c r="AB576" s="167" t="str">
        <f t="shared" si="398"/>
        <v>noTitle</v>
      </c>
      <c r="AC576" s="167"/>
      <c r="AD576" s="45"/>
      <c r="AE576" s="168"/>
      <c r="AF576" s="169">
        <f>IF(D576="",scriv!B538,"")</f>
        <v>0</v>
      </c>
      <c r="AG576" s="170" t="str">
        <f t="shared" si="405"/>
        <v/>
      </c>
      <c r="AH576" s="169" t="str">
        <f t="shared" si="406"/>
        <v/>
      </c>
      <c r="AI576" s="169" t="str">
        <f t="shared" si="407"/>
        <v/>
      </c>
      <c r="AJ576" s="86">
        <f>ROUNDDOWN( (LEN(scriv!B538)+1) / 2, 0 )</f>
        <v>0</v>
      </c>
      <c r="AK576" s="82">
        <f t="shared" si="408"/>
        <v>0</v>
      </c>
      <c r="AL576" s="82" t="str">
        <f t="shared" si="409"/>
        <v>-</v>
      </c>
      <c r="AM576" s="82" t="str">
        <f t="shared" si="410"/>
        <v>-</v>
      </c>
      <c r="AN576" s="82" t="str">
        <f t="shared" si="411"/>
        <v>-</v>
      </c>
      <c r="AO576" s="82" t="str">
        <f t="shared" si="412"/>
        <v>-</v>
      </c>
      <c r="AP576" s="82" t="str">
        <f t="shared" si="413"/>
        <v>-</v>
      </c>
      <c r="AQ576" s="82" t="str">
        <f t="shared" si="414"/>
        <v>-</v>
      </c>
      <c r="AR576" s="82" t="str">
        <f t="shared" si="415"/>
        <v>-</v>
      </c>
      <c r="AT576" s="82">
        <f t="shared" si="416"/>
        <v>10</v>
      </c>
      <c r="AU576" s="82" t="str">
        <f ca="1">IF(    MAX(OFFSET(AL576,0,0,MATCH("-",AL576:AL$638,0))) = 0,"",
IFERROR(MAX(OFFSET(AL576,0,0,MATCH("-",AL576:AL$638,0))),""))</f>
        <v/>
      </c>
      <c r="AV576" s="82" t="str">
        <f ca="1">IF(    MAX(OFFSET(AM576,0,0,MATCH("-",AM576:AM$638,0))) = 0,"",
IFERROR(MAX(OFFSET(AM576,0,0,MATCH("-",AM576:AM$638,0))),""))</f>
        <v/>
      </c>
      <c r="AW576" s="82" t="str">
        <f ca="1">IF(    MAX(OFFSET(AN576,0,0,MATCH("-",AN576:AN$638,0))) = 0,"",
IFERROR(MAX(OFFSET(AN576,0,0,MATCH("-",AN576:AN$638,0))),""))</f>
        <v/>
      </c>
      <c r="AX576" s="82" t="str">
        <f ca="1">IF(    MAX(OFFSET(AO576,0,0,MATCH("-",AO576:AO$638,0))) = 0,"",
IFERROR(MAX(OFFSET(AO576,0,0,MATCH("-",AO576:AO$638,0))),""))</f>
        <v/>
      </c>
      <c r="AY576" s="82" t="str">
        <f ca="1">IF(    MAX(OFFSET(AP576,0,0,MATCH("-",AP576:AP$638,0))) = 0,"",
IFERROR(MAX(OFFSET(AP576,0,0,MATCH("-",AP576:AP$638,0))),""))</f>
        <v/>
      </c>
      <c r="AZ576" s="82" t="str">
        <f ca="1">IF(    MAX(OFFSET(AQ576,0,0,MATCH("-",AQ576:AQ$638,0))) = 0,"",
IFERROR(MAX(OFFSET(AQ576,0,0,MATCH("-",AQ576:AQ$638,0))),""))</f>
        <v/>
      </c>
      <c r="BA576" s="82" t="str">
        <f ca="1">IF(    MAX(OFFSET(AR576,0,0,MATCH("-",AR576:AR$638,0))) = 0,"",
IFERROR(MAX(OFFSET(AR576,0,0,MATCH("-",AR576:AR$638,0))),""))</f>
        <v/>
      </c>
      <c r="BB576" s="112">
        <f t="shared" ca="1" si="417"/>
        <v>-198</v>
      </c>
      <c r="BC576" s="111" t="str">
        <f t="shared" ca="1" si="418"/>
        <v>Radius</v>
      </c>
      <c r="BD576" s="112">
        <f t="shared" ca="1" si="419"/>
        <v>0</v>
      </c>
      <c r="BE576" s="111">
        <f t="shared" ca="1" si="420"/>
        <v>200</v>
      </c>
      <c r="BF576" s="113" t="e">
        <f t="shared" ca="1" si="421"/>
        <v>#VALUE!</v>
      </c>
      <c r="BG576" s="113" t="e">
        <f t="shared" ca="1" si="422"/>
        <v>#VALUE!</v>
      </c>
      <c r="BH576" s="112">
        <f t="shared" ca="1" si="423"/>
        <v>2000</v>
      </c>
      <c r="BI576" s="112">
        <f t="shared" ca="1" si="424"/>
        <v>200</v>
      </c>
      <c r="BJ576" s="157"/>
      <c r="BK576" s="157"/>
      <c r="BL576" s="158" t="str">
        <f>scriv!AI538</f>
        <v/>
      </c>
      <c r="BM576" s="157"/>
      <c r="BN576" s="157" t="str">
        <f t="shared" si="425"/>
        <v>node</v>
      </c>
      <c r="BO576" s="157"/>
      <c r="BP576" s="159">
        <f t="shared" ca="1" si="426"/>
        <v>0</v>
      </c>
      <c r="BQ576" s="159">
        <f t="shared" ca="1" si="427"/>
        <v>0</v>
      </c>
      <c r="BR576" s="159">
        <f t="shared" si="428"/>
        <v>1</v>
      </c>
      <c r="BS576" s="159" t="str">
        <f t="shared" si="429"/>
        <v>symbol</v>
      </c>
      <c r="BT576" s="157" t="str">
        <f ca="1">IF(scriv!V538&lt;&gt;"",scriv!V538,
IF(E576="",IFERROR(VLOOKUP(BL576,$AH$40:$BT$638,39,FALSE),$BT$36),
$BT$37))</f>
        <v>NodeSquare</v>
      </c>
      <c r="BU576" s="166">
        <f t="shared" ca="1" si="430"/>
        <v>2000</v>
      </c>
      <c r="BV576" s="166">
        <f t="shared" ca="1" si="431"/>
        <v>200</v>
      </c>
      <c r="BW576" s="166">
        <f t="shared" ca="1" si="432"/>
        <v>0</v>
      </c>
      <c r="BX576" s="166">
        <f t="shared" ca="1" si="433"/>
        <v>0</v>
      </c>
      <c r="BY576" s="180" t="str">
        <f t="shared" si="434"/>
        <v/>
      </c>
      <c r="BZ576" s="180" t="str">
        <f t="shared" si="435"/>
        <v/>
      </c>
      <c r="CA576" s="81" t="str">
        <f>IF(scriv!E538&lt;&gt;"",scriv!E538,"")</f>
        <v/>
      </c>
      <c r="CB576" s="82">
        <f t="shared" si="400"/>
        <v>0</v>
      </c>
      <c r="CC576" s="82">
        <f t="shared" si="436"/>
        <v>0</v>
      </c>
      <c r="CD576" s="82" t="str">
        <f t="shared" si="437"/>
        <v>-</v>
      </c>
      <c r="CE576" s="82" t="str">
        <f t="shared" si="438"/>
        <v>-</v>
      </c>
      <c r="CF576" s="82" t="str">
        <f t="shared" si="439"/>
        <v>-</v>
      </c>
      <c r="CG576" s="82" t="str">
        <f t="shared" si="440"/>
        <v>-</v>
      </c>
      <c r="CH576" s="82" t="str">
        <f t="shared" si="441"/>
        <v>-</v>
      </c>
      <c r="CI576" s="82" t="str">
        <f t="shared" si="442"/>
        <v>-</v>
      </c>
      <c r="CJ576" s="82" t="str">
        <f t="shared" si="443"/>
        <v>-</v>
      </c>
      <c r="CK576" s="82" t="str">
        <f t="shared" si="444"/>
        <v>-</v>
      </c>
    </row>
    <row r="577" spans="1:89" s="82" customFormat="1" ht="18" customHeight="1">
      <c r="A577" s="81" t="str">
        <f>scriv!AH539</f>
        <v/>
      </c>
      <c r="B577" s="81" t="str">
        <f>IF(scriv!D539&lt;&gt;"",scriv!D539,"")</f>
        <v/>
      </c>
      <c r="C577" s="81" t="str">
        <f>IF( scriv!AL539&lt;&gt;"", IF(D577&lt;&gt;"","connection ","")&amp;scriv!AL539,IF(D577&lt;&gt;"","connection",""))</f>
        <v/>
      </c>
      <c r="D577" s="82" t="str">
        <f>scriv!AJ539</f>
        <v/>
      </c>
      <c r="E577" s="82" t="str">
        <f>scriv!AK539</f>
        <v/>
      </c>
      <c r="F577" s="156">
        <f>ROW()</f>
        <v>577</v>
      </c>
      <c r="I577" s="81" t="str">
        <f>IF(scriv!AA539&lt;&gt;"",scriv!AA539,J577)</f>
        <v/>
      </c>
      <c r="J577" s="81" t="str">
        <f>IF(scriv!AB539&lt;&gt;"",scriv!AB539,"")</f>
        <v/>
      </c>
      <c r="K577" s="82" t="str">
        <f t="shared" si="401"/>
        <v>none</v>
      </c>
      <c r="L577" s="82" t="str">
        <f t="shared" si="402"/>
        <v>+++&amp;speakTT=</v>
      </c>
      <c r="M577" s="82" t="str">
        <f t="shared" si="399"/>
        <v>OpenClose</v>
      </c>
      <c r="N577" s="82" t="str">
        <f t="shared" si="403"/>
        <v/>
      </c>
      <c r="O577" s="119" t="str">
        <f t="shared" si="404"/>
        <v/>
      </c>
      <c r="P577" s="81" t="str">
        <f>IF(scriv!I539&lt;&gt;"",scriv!I539,"")</f>
        <v/>
      </c>
      <c r="Q577" s="81" t="str">
        <f>IF(scriv!J539&lt;&gt;"",scriv!J539,"")</f>
        <v/>
      </c>
      <c r="R577" s="81">
        <f>IF(scriv!K539&lt;&gt;"",scriv!K539,
IF(I577&lt;&gt;"",1,$R$36))</f>
        <v>0</v>
      </c>
      <c r="S577" s="81" t="str">
        <f>IF(scriv!L539&lt;&gt;"",scriv!L539,
IF(scriv!AB539&lt;&gt;"",$S$36,"none"))</f>
        <v>none</v>
      </c>
      <c r="T577" s="81" t="str">
        <f>IF(scriv!Q539&lt;&gt;"",scriv!Q539,"")</f>
        <v/>
      </c>
      <c r="U577" s="81" t="str">
        <f>IF(scriv!R539&lt;&gt;"",scriv!R539,"")</f>
        <v/>
      </c>
      <c r="V577" s="81" t="str">
        <f>IF(scriv!S539&lt;&gt;"",scriv!S539,"")</f>
        <v/>
      </c>
      <c r="W577" s="81" t="str">
        <f>IF(scriv!T539&lt;&gt;"",scriv!T539,"")</f>
        <v/>
      </c>
      <c r="X577" s="81" t="str">
        <f>IF($E577="",
( IF(scriv!AD539&lt;&gt;"", LEFT( scriv!AD539, FIND(",",scriv!AD539)-1) &amp; "=" &amp; $AH577 &amp; RIGHT( scriv!AD539, LEN(scriv!AD539) + 1 - FIND(",",scriv!AD539)),
  IF($X$36&lt;&gt;"",LEFT( X$36, FIND(",",X$36)-1) &amp; "=" &amp; $AH577 &amp; RIGHT( X$36, LEN(X$36) + 1 - FIND(",",X$36)),""))),
IF(scriv!M539&lt;&gt;"", LEFT( scriv!M539, FIND(",",scriv!M539)-1) &amp; "=" &amp; $AH577 &amp; RIGHT( scriv!M539, LEN(scriv!M539) + 1 - FIND(",",scriv!M539)),
LEFT( X$37, FIND(",",X$37)-1) &amp; "=" &amp; $AH577 &amp; RIGHT( X$37, LEN(X$37) + 1 - FIND(",",X$37))))</f>
        <v>fadeOn=,0.6</v>
      </c>
      <c r="Y577" s="81" t="str">
        <f>IF($E577="",
( IF(scriv!AE539&lt;&gt;"", LEFT( scriv!AE539, FIND(",",scriv!AE539)-1) &amp; "=" &amp; $AH577 &amp; RIGHT( scriv!AE539, LEN(scriv!AE539) + 1 - FIND(",",scriv!AE539)),
  IF($Y$36&lt;&gt;"",LEFT( Y$36, FIND(",",Y$36)-1) &amp; "=" &amp; $AH577 &amp; RIGHT( Y$36, LEN(Y$36) + 1 - FIND(",",Y$36)),""))),
IF(scriv!N539&lt;&gt;"", LEFT( scriv!N539, FIND(",",scriv!N539)-1) &amp; "=" &amp; $AH577 &amp; RIGHT( scriv!N539, LEN(scriv!N539) + 1 - FIND(",",scriv!N539)),
LEFT( Y$37, FIND(",",Y$37)-1) &amp; "=" &amp; $AH577 &amp; RIGHT( Y$37, LEN(Y$37) + 1 - FIND(",",Y$37))))</f>
        <v>fadeOff=,0.6</v>
      </c>
      <c r="Z577" s="81" t="str">
        <f>IF($E577="",
( IF(scriv!AF539&lt;&gt;"", LEFT( scriv!AF539, FIND(",",scriv!AF539)-1) &amp; "=" &amp; $AH577 &amp; RIGHT( scriv!AF539, LEN(scriv!AF539) + 1 - FIND(",",scriv!AF539)),
  IF($Z$36&lt;&gt;"",LEFT( Z$36, FIND(",",Z$36)-1) &amp; "=" &amp; $AH577 &amp; RIGHT( Z$36, LEN(Z$36) + 1 - FIND(",",Z$36)),""))),
IF(scriv!O539&lt;&gt;"", LEFT( scriv!O539, FIND(",",scriv!O539)-1) &amp; "=" &amp; $AH577 &amp; RIGHT( scriv!O539, LEN(scriv!O539) + 1 - FIND(",",scriv!O539)),
LEFT( Z$37, FIND(",",Z$37)-1) &amp; "=" &amp; $AH577 &amp; RIGHT( Z$37, LEN(Z$37) + 1 - FIND(",",Z$37))))</f>
        <v>drawOpen=,1.2</v>
      </c>
      <c r="AA577" s="81" t="str">
        <f>IF($E577="",
( IF(scriv!AG539&lt;&gt;"", LEFT( scriv!AG539, FIND(",",scriv!AG539)-1) &amp; "=" &amp; $AH577 &amp; RIGHT( scriv!AG539, LEN(scriv!AG539) + 1 - FIND(",",scriv!AG539)),
  IF($AA$36&lt;&gt;"",LEFT( AA$36, FIND(",",AA$36)-1) &amp; "=" &amp; $AH577 &amp; RIGHT( AA$36, LEN(AA$36) + 1 - FIND(",",AA$36)),""))),
IF(scriv!P539&lt;&gt;"", LEFT( scriv!P539, FIND(",",scriv!P539)-1) &amp; "=" &amp; $AH577 &amp; RIGHT( scriv!P539, LEN(scriv!P539) + 1 - FIND(",",scriv!P539)),
LEFT( AA$37, FIND(",",AA$37)-1) &amp; "=" &amp; $AH577 &amp; RIGHT( AA$37, LEN(AA$37) + 1 - FIND(",",AA$37))))</f>
        <v>drawClose=,1.2</v>
      </c>
      <c r="AB577" s="167" t="str">
        <f t="shared" si="398"/>
        <v>noTitle</v>
      </c>
      <c r="AC577" s="167"/>
      <c r="AD577" s="45"/>
      <c r="AE577" s="168"/>
      <c r="AF577" s="169">
        <f>IF(D577="",scriv!B539,"")</f>
        <v>0</v>
      </c>
      <c r="AG577" s="170" t="str">
        <f t="shared" si="405"/>
        <v/>
      </c>
      <c r="AH577" s="169" t="str">
        <f t="shared" si="406"/>
        <v/>
      </c>
      <c r="AI577" s="169" t="str">
        <f t="shared" si="407"/>
        <v/>
      </c>
      <c r="AJ577" s="86">
        <f>ROUNDDOWN( (LEN(scriv!B539)+1) / 2, 0 )</f>
        <v>0</v>
      </c>
      <c r="AK577" s="82">
        <f t="shared" si="408"/>
        <v>0</v>
      </c>
      <c r="AL577" s="82" t="str">
        <f t="shared" si="409"/>
        <v>-</v>
      </c>
      <c r="AM577" s="82" t="str">
        <f t="shared" si="410"/>
        <v>-</v>
      </c>
      <c r="AN577" s="82" t="str">
        <f t="shared" si="411"/>
        <v>-</v>
      </c>
      <c r="AO577" s="82" t="str">
        <f t="shared" si="412"/>
        <v>-</v>
      </c>
      <c r="AP577" s="82" t="str">
        <f t="shared" si="413"/>
        <v>-</v>
      </c>
      <c r="AQ577" s="82" t="str">
        <f t="shared" si="414"/>
        <v>-</v>
      </c>
      <c r="AR577" s="82" t="str">
        <f t="shared" si="415"/>
        <v>-</v>
      </c>
      <c r="AT577" s="82">
        <f t="shared" si="416"/>
        <v>10</v>
      </c>
      <c r="AU577" s="82" t="str">
        <f ca="1">IF(    MAX(OFFSET(AL577,0,0,MATCH("-",AL577:AL$638,0))) = 0,"",
IFERROR(MAX(OFFSET(AL577,0,0,MATCH("-",AL577:AL$638,0))),""))</f>
        <v/>
      </c>
      <c r="AV577" s="82" t="str">
        <f ca="1">IF(    MAX(OFFSET(AM577,0,0,MATCH("-",AM577:AM$638,0))) = 0,"",
IFERROR(MAX(OFFSET(AM577,0,0,MATCH("-",AM577:AM$638,0))),""))</f>
        <v/>
      </c>
      <c r="AW577" s="82" t="str">
        <f ca="1">IF(    MAX(OFFSET(AN577,0,0,MATCH("-",AN577:AN$638,0))) = 0,"",
IFERROR(MAX(OFFSET(AN577,0,0,MATCH("-",AN577:AN$638,0))),""))</f>
        <v/>
      </c>
      <c r="AX577" s="82" t="str">
        <f ca="1">IF(    MAX(OFFSET(AO577,0,0,MATCH("-",AO577:AO$638,0))) = 0,"",
IFERROR(MAX(OFFSET(AO577,0,0,MATCH("-",AO577:AO$638,0))),""))</f>
        <v/>
      </c>
      <c r="AY577" s="82" t="str">
        <f ca="1">IF(    MAX(OFFSET(AP577,0,0,MATCH("-",AP577:AP$638,0))) = 0,"",
IFERROR(MAX(OFFSET(AP577,0,0,MATCH("-",AP577:AP$638,0))),""))</f>
        <v/>
      </c>
      <c r="AZ577" s="82" t="str">
        <f ca="1">IF(    MAX(OFFSET(AQ577,0,0,MATCH("-",AQ577:AQ$638,0))) = 0,"",
IFERROR(MAX(OFFSET(AQ577,0,0,MATCH("-",AQ577:AQ$638,0))),""))</f>
        <v/>
      </c>
      <c r="BA577" s="82" t="str">
        <f ca="1">IF(    MAX(OFFSET(AR577,0,0,MATCH("-",AR577:AR$638,0))) = 0,"",
IFERROR(MAX(OFFSET(AR577,0,0,MATCH("-",AR577:AR$638,0))),""))</f>
        <v/>
      </c>
      <c r="BB577" s="112">
        <f t="shared" ca="1" si="417"/>
        <v>-198</v>
      </c>
      <c r="BC577" s="111" t="str">
        <f t="shared" ca="1" si="418"/>
        <v>Radius</v>
      </c>
      <c r="BD577" s="112">
        <f t="shared" ca="1" si="419"/>
        <v>0</v>
      </c>
      <c r="BE577" s="111">
        <f t="shared" ca="1" si="420"/>
        <v>200</v>
      </c>
      <c r="BF577" s="113" t="e">
        <f t="shared" ca="1" si="421"/>
        <v>#VALUE!</v>
      </c>
      <c r="BG577" s="113" t="e">
        <f t="shared" ca="1" si="422"/>
        <v>#VALUE!</v>
      </c>
      <c r="BH577" s="112">
        <f t="shared" ca="1" si="423"/>
        <v>2000</v>
      </c>
      <c r="BI577" s="112">
        <f t="shared" ca="1" si="424"/>
        <v>200</v>
      </c>
      <c r="BJ577" s="157"/>
      <c r="BK577" s="157"/>
      <c r="BL577" s="158" t="str">
        <f>scriv!AI539</f>
        <v/>
      </c>
      <c r="BM577" s="157"/>
      <c r="BN577" s="157" t="str">
        <f t="shared" si="425"/>
        <v>node</v>
      </c>
      <c r="BO577" s="157"/>
      <c r="BP577" s="159">
        <f t="shared" ca="1" si="426"/>
        <v>0</v>
      </c>
      <c r="BQ577" s="159">
        <f t="shared" ca="1" si="427"/>
        <v>0</v>
      </c>
      <c r="BR577" s="159">
        <f t="shared" si="428"/>
        <v>1</v>
      </c>
      <c r="BS577" s="159" t="str">
        <f t="shared" si="429"/>
        <v>symbol</v>
      </c>
      <c r="BT577" s="157" t="str">
        <f ca="1">IF(scriv!V539&lt;&gt;"",scriv!V539,
IF(E577="",IFERROR(VLOOKUP(BL577,$AH$40:$BT$638,39,FALSE),$BT$36),
$BT$37))</f>
        <v>NodeSquare</v>
      </c>
      <c r="BU577" s="166">
        <f t="shared" ca="1" si="430"/>
        <v>2000</v>
      </c>
      <c r="BV577" s="166">
        <f t="shared" ca="1" si="431"/>
        <v>200</v>
      </c>
      <c r="BW577" s="166">
        <f t="shared" ca="1" si="432"/>
        <v>0</v>
      </c>
      <c r="BX577" s="166">
        <f t="shared" ca="1" si="433"/>
        <v>0</v>
      </c>
      <c r="BY577" s="180" t="str">
        <f t="shared" si="434"/>
        <v/>
      </c>
      <c r="BZ577" s="180" t="str">
        <f t="shared" si="435"/>
        <v/>
      </c>
      <c r="CA577" s="81" t="str">
        <f>IF(scriv!E539&lt;&gt;"",scriv!E539,"")</f>
        <v/>
      </c>
      <c r="CB577" s="82">
        <f t="shared" si="400"/>
        <v>0</v>
      </c>
      <c r="CC577" s="82">
        <f t="shared" si="436"/>
        <v>0</v>
      </c>
      <c r="CD577" s="82" t="str">
        <f t="shared" si="437"/>
        <v>-</v>
      </c>
      <c r="CE577" s="82" t="str">
        <f t="shared" si="438"/>
        <v>-</v>
      </c>
      <c r="CF577" s="82" t="str">
        <f t="shared" si="439"/>
        <v>-</v>
      </c>
      <c r="CG577" s="82" t="str">
        <f t="shared" si="440"/>
        <v>-</v>
      </c>
      <c r="CH577" s="82" t="str">
        <f t="shared" si="441"/>
        <v>-</v>
      </c>
      <c r="CI577" s="82" t="str">
        <f t="shared" si="442"/>
        <v>-</v>
      </c>
      <c r="CJ577" s="82" t="str">
        <f t="shared" si="443"/>
        <v>-</v>
      </c>
      <c r="CK577" s="82" t="str">
        <f t="shared" si="444"/>
        <v>-</v>
      </c>
    </row>
    <row r="578" spans="1:89" s="82" customFormat="1" ht="18" customHeight="1">
      <c r="A578" s="81" t="str">
        <f>scriv!AH540</f>
        <v/>
      </c>
      <c r="B578" s="81" t="str">
        <f>IF(scriv!D540&lt;&gt;"",scriv!D540,"")</f>
        <v/>
      </c>
      <c r="C578" s="81" t="str">
        <f>IF( scriv!AL540&lt;&gt;"", IF(D578&lt;&gt;"","connection ","")&amp;scriv!AL540,IF(D578&lt;&gt;"","connection",""))</f>
        <v/>
      </c>
      <c r="D578" s="82" t="str">
        <f>scriv!AJ540</f>
        <v/>
      </c>
      <c r="E578" s="82" t="str">
        <f>scriv!AK540</f>
        <v/>
      </c>
      <c r="F578" s="156">
        <f>ROW()</f>
        <v>578</v>
      </c>
      <c r="I578" s="81" t="str">
        <f>IF(scriv!AA540&lt;&gt;"",scriv!AA540,J578)</f>
        <v/>
      </c>
      <c r="J578" s="81" t="str">
        <f>IF(scriv!AB540&lt;&gt;"",scriv!AB540,"")</f>
        <v/>
      </c>
      <c r="K578" s="82" t="str">
        <f t="shared" si="401"/>
        <v>none</v>
      </c>
      <c r="L578" s="82" t="str">
        <f t="shared" si="402"/>
        <v>+++&amp;speakTT=</v>
      </c>
      <c r="M578" s="82" t="str">
        <f t="shared" si="399"/>
        <v>OpenClose</v>
      </c>
      <c r="N578" s="82" t="str">
        <f t="shared" si="403"/>
        <v/>
      </c>
      <c r="O578" s="119" t="str">
        <f t="shared" si="404"/>
        <v/>
      </c>
      <c r="P578" s="81" t="str">
        <f>IF(scriv!I540&lt;&gt;"",scriv!I540,"")</f>
        <v/>
      </c>
      <c r="Q578" s="81" t="str">
        <f>IF(scriv!J540&lt;&gt;"",scriv!J540,"")</f>
        <v/>
      </c>
      <c r="R578" s="81">
        <f>IF(scriv!K540&lt;&gt;"",scriv!K540,
IF(I578&lt;&gt;"",1,$R$36))</f>
        <v>0</v>
      </c>
      <c r="S578" s="81" t="str">
        <f>IF(scriv!L540&lt;&gt;"",scriv!L540,
IF(scriv!AB540&lt;&gt;"",$S$36,"none"))</f>
        <v>none</v>
      </c>
      <c r="T578" s="81" t="str">
        <f>IF(scriv!Q540&lt;&gt;"",scriv!Q540,"")</f>
        <v/>
      </c>
      <c r="U578" s="81" t="str">
        <f>IF(scriv!R540&lt;&gt;"",scriv!R540,"")</f>
        <v/>
      </c>
      <c r="V578" s="81" t="str">
        <f>IF(scriv!S540&lt;&gt;"",scriv!S540,"")</f>
        <v/>
      </c>
      <c r="W578" s="81" t="str">
        <f>IF(scriv!T540&lt;&gt;"",scriv!T540,"")</f>
        <v/>
      </c>
      <c r="X578" s="81" t="str">
        <f>IF($E578="",
( IF(scriv!AD540&lt;&gt;"", LEFT( scriv!AD540, FIND(",",scriv!AD540)-1) &amp; "=" &amp; $AH578 &amp; RIGHT( scriv!AD540, LEN(scriv!AD540) + 1 - FIND(",",scriv!AD540)),
  IF($X$36&lt;&gt;"",LEFT( X$36, FIND(",",X$36)-1) &amp; "=" &amp; $AH578 &amp; RIGHT( X$36, LEN(X$36) + 1 - FIND(",",X$36)),""))),
IF(scriv!M540&lt;&gt;"", LEFT( scriv!M540, FIND(",",scriv!M540)-1) &amp; "=" &amp; $AH578 &amp; RIGHT( scriv!M540, LEN(scriv!M540) + 1 - FIND(",",scriv!M540)),
LEFT( X$37, FIND(",",X$37)-1) &amp; "=" &amp; $AH578 &amp; RIGHT( X$37, LEN(X$37) + 1 - FIND(",",X$37))))</f>
        <v>fadeOn=,0.6</v>
      </c>
      <c r="Y578" s="81" t="str">
        <f>IF($E578="",
( IF(scriv!AE540&lt;&gt;"", LEFT( scriv!AE540, FIND(",",scriv!AE540)-1) &amp; "=" &amp; $AH578 &amp; RIGHT( scriv!AE540, LEN(scriv!AE540) + 1 - FIND(",",scriv!AE540)),
  IF($Y$36&lt;&gt;"",LEFT( Y$36, FIND(",",Y$36)-1) &amp; "=" &amp; $AH578 &amp; RIGHT( Y$36, LEN(Y$36) + 1 - FIND(",",Y$36)),""))),
IF(scriv!N540&lt;&gt;"", LEFT( scriv!N540, FIND(",",scriv!N540)-1) &amp; "=" &amp; $AH578 &amp; RIGHT( scriv!N540, LEN(scriv!N540) + 1 - FIND(",",scriv!N540)),
LEFT( Y$37, FIND(",",Y$37)-1) &amp; "=" &amp; $AH578 &amp; RIGHT( Y$37, LEN(Y$37) + 1 - FIND(",",Y$37))))</f>
        <v>fadeOff=,0.6</v>
      </c>
      <c r="Z578" s="81" t="str">
        <f>IF($E578="",
( IF(scriv!AF540&lt;&gt;"", LEFT( scriv!AF540, FIND(",",scriv!AF540)-1) &amp; "=" &amp; $AH578 &amp; RIGHT( scriv!AF540, LEN(scriv!AF540) + 1 - FIND(",",scriv!AF540)),
  IF($Z$36&lt;&gt;"",LEFT( Z$36, FIND(",",Z$36)-1) &amp; "=" &amp; $AH578 &amp; RIGHT( Z$36, LEN(Z$36) + 1 - FIND(",",Z$36)),""))),
IF(scriv!O540&lt;&gt;"", LEFT( scriv!O540, FIND(",",scriv!O540)-1) &amp; "=" &amp; $AH578 &amp; RIGHT( scriv!O540, LEN(scriv!O540) + 1 - FIND(",",scriv!O540)),
LEFT( Z$37, FIND(",",Z$37)-1) &amp; "=" &amp; $AH578 &amp; RIGHT( Z$37, LEN(Z$37) + 1 - FIND(",",Z$37))))</f>
        <v>drawOpen=,1.2</v>
      </c>
      <c r="AA578" s="81" t="str">
        <f>IF($E578="",
( IF(scriv!AG540&lt;&gt;"", LEFT( scriv!AG540, FIND(",",scriv!AG540)-1) &amp; "=" &amp; $AH578 &amp; RIGHT( scriv!AG540, LEN(scriv!AG540) + 1 - FIND(",",scriv!AG540)),
  IF($AA$36&lt;&gt;"",LEFT( AA$36, FIND(",",AA$36)-1) &amp; "=" &amp; $AH578 &amp; RIGHT( AA$36, LEN(AA$36) + 1 - FIND(",",AA$36)),""))),
IF(scriv!P540&lt;&gt;"", LEFT( scriv!P540, FIND(",",scriv!P540)-1) &amp; "=" &amp; $AH578 &amp; RIGHT( scriv!P540, LEN(scriv!P540) + 1 - FIND(",",scriv!P540)),
LEFT( AA$37, FIND(",",AA$37)-1) &amp; "=" &amp; $AH578 &amp; RIGHT( AA$37, LEN(AA$37) + 1 - FIND(",",AA$37))))</f>
        <v>drawClose=,1.2</v>
      </c>
      <c r="AB578" s="167" t="str">
        <f t="shared" si="398"/>
        <v>noTitle</v>
      </c>
      <c r="AC578" s="167"/>
      <c r="AD578" s="45"/>
      <c r="AE578" s="168"/>
      <c r="AF578" s="169">
        <f>IF(D578="",scriv!B540,"")</f>
        <v>0</v>
      </c>
      <c r="AG578" s="170" t="str">
        <f t="shared" si="405"/>
        <v/>
      </c>
      <c r="AH578" s="169" t="str">
        <f t="shared" si="406"/>
        <v/>
      </c>
      <c r="AI578" s="169" t="str">
        <f t="shared" si="407"/>
        <v/>
      </c>
      <c r="AJ578" s="86">
        <f>ROUNDDOWN( (LEN(scriv!B540)+1) / 2, 0 )</f>
        <v>0</v>
      </c>
      <c r="AK578" s="82">
        <f t="shared" si="408"/>
        <v>0</v>
      </c>
      <c r="AL578" s="82" t="str">
        <f t="shared" si="409"/>
        <v>-</v>
      </c>
      <c r="AM578" s="82" t="str">
        <f t="shared" si="410"/>
        <v>-</v>
      </c>
      <c r="AN578" s="82" t="str">
        <f t="shared" si="411"/>
        <v>-</v>
      </c>
      <c r="AO578" s="82" t="str">
        <f t="shared" si="412"/>
        <v>-</v>
      </c>
      <c r="AP578" s="82" t="str">
        <f t="shared" si="413"/>
        <v>-</v>
      </c>
      <c r="AQ578" s="82" t="str">
        <f t="shared" si="414"/>
        <v>-</v>
      </c>
      <c r="AR578" s="82" t="str">
        <f t="shared" si="415"/>
        <v>-</v>
      </c>
      <c r="AT578" s="82">
        <f t="shared" si="416"/>
        <v>10</v>
      </c>
      <c r="AU578" s="82" t="str">
        <f ca="1">IF(    MAX(OFFSET(AL578,0,0,MATCH("-",AL578:AL$638,0))) = 0,"",
IFERROR(MAX(OFFSET(AL578,0,0,MATCH("-",AL578:AL$638,0))),""))</f>
        <v/>
      </c>
      <c r="AV578" s="82" t="str">
        <f ca="1">IF(    MAX(OFFSET(AM578,0,0,MATCH("-",AM578:AM$638,0))) = 0,"",
IFERROR(MAX(OFFSET(AM578,0,0,MATCH("-",AM578:AM$638,0))),""))</f>
        <v/>
      </c>
      <c r="AW578" s="82" t="str">
        <f ca="1">IF(    MAX(OFFSET(AN578,0,0,MATCH("-",AN578:AN$638,0))) = 0,"",
IFERROR(MAX(OFFSET(AN578,0,0,MATCH("-",AN578:AN$638,0))),""))</f>
        <v/>
      </c>
      <c r="AX578" s="82" t="str">
        <f ca="1">IF(    MAX(OFFSET(AO578,0,0,MATCH("-",AO578:AO$638,0))) = 0,"",
IFERROR(MAX(OFFSET(AO578,0,0,MATCH("-",AO578:AO$638,0))),""))</f>
        <v/>
      </c>
      <c r="AY578" s="82" t="str">
        <f ca="1">IF(    MAX(OFFSET(AP578,0,0,MATCH("-",AP578:AP$638,0))) = 0,"",
IFERROR(MAX(OFFSET(AP578,0,0,MATCH("-",AP578:AP$638,0))),""))</f>
        <v/>
      </c>
      <c r="AZ578" s="82" t="str">
        <f ca="1">IF(    MAX(OFFSET(AQ578,0,0,MATCH("-",AQ578:AQ$638,0))) = 0,"",
IFERROR(MAX(OFFSET(AQ578,0,0,MATCH("-",AQ578:AQ$638,0))),""))</f>
        <v/>
      </c>
      <c r="BA578" s="82" t="str">
        <f ca="1">IF(    MAX(OFFSET(AR578,0,0,MATCH("-",AR578:AR$638,0))) = 0,"",
IFERROR(MAX(OFFSET(AR578,0,0,MATCH("-",AR578:AR$638,0))),""))</f>
        <v/>
      </c>
      <c r="BB578" s="112">
        <f t="shared" ca="1" si="417"/>
        <v>-198</v>
      </c>
      <c r="BC578" s="111" t="str">
        <f t="shared" ca="1" si="418"/>
        <v>Radius</v>
      </c>
      <c r="BD578" s="112">
        <f t="shared" ca="1" si="419"/>
        <v>0</v>
      </c>
      <c r="BE578" s="111">
        <f t="shared" ca="1" si="420"/>
        <v>200</v>
      </c>
      <c r="BF578" s="113" t="e">
        <f t="shared" ca="1" si="421"/>
        <v>#VALUE!</v>
      </c>
      <c r="BG578" s="113" t="e">
        <f t="shared" ca="1" si="422"/>
        <v>#VALUE!</v>
      </c>
      <c r="BH578" s="112">
        <f t="shared" ca="1" si="423"/>
        <v>2000</v>
      </c>
      <c r="BI578" s="112">
        <f t="shared" ca="1" si="424"/>
        <v>200</v>
      </c>
      <c r="BJ578" s="157"/>
      <c r="BK578" s="157"/>
      <c r="BL578" s="158" t="str">
        <f>scriv!AI540</f>
        <v/>
      </c>
      <c r="BM578" s="157"/>
      <c r="BN578" s="157" t="str">
        <f t="shared" si="425"/>
        <v>node</v>
      </c>
      <c r="BO578" s="157"/>
      <c r="BP578" s="159">
        <f t="shared" ca="1" si="426"/>
        <v>0</v>
      </c>
      <c r="BQ578" s="159">
        <f t="shared" ca="1" si="427"/>
        <v>0</v>
      </c>
      <c r="BR578" s="159">
        <f t="shared" si="428"/>
        <v>1</v>
      </c>
      <c r="BS578" s="159" t="str">
        <f t="shared" si="429"/>
        <v>symbol</v>
      </c>
      <c r="BT578" s="157" t="str">
        <f ca="1">IF(scriv!V540&lt;&gt;"",scriv!V540,
IF(E578="",IFERROR(VLOOKUP(BL578,$AH$40:$BT$638,39,FALSE),$BT$36),
$BT$37))</f>
        <v>NodeSquare</v>
      </c>
      <c r="BU578" s="166">
        <f t="shared" ca="1" si="430"/>
        <v>2000</v>
      </c>
      <c r="BV578" s="166">
        <f t="shared" ca="1" si="431"/>
        <v>200</v>
      </c>
      <c r="BW578" s="166">
        <f t="shared" ca="1" si="432"/>
        <v>0</v>
      </c>
      <c r="BX578" s="166">
        <f t="shared" ca="1" si="433"/>
        <v>0</v>
      </c>
      <c r="BY578" s="180" t="str">
        <f t="shared" si="434"/>
        <v/>
      </c>
      <c r="BZ578" s="180" t="str">
        <f t="shared" si="435"/>
        <v/>
      </c>
      <c r="CA578" s="81" t="str">
        <f>IF(scriv!E540&lt;&gt;"",scriv!E540,"")</f>
        <v/>
      </c>
      <c r="CB578" s="82">
        <f t="shared" si="400"/>
        <v>0</v>
      </c>
      <c r="CC578" s="82">
        <f t="shared" si="436"/>
        <v>0</v>
      </c>
      <c r="CD578" s="82" t="str">
        <f t="shared" si="437"/>
        <v>-</v>
      </c>
      <c r="CE578" s="82" t="str">
        <f t="shared" si="438"/>
        <v>-</v>
      </c>
      <c r="CF578" s="82" t="str">
        <f t="shared" si="439"/>
        <v>-</v>
      </c>
      <c r="CG578" s="82" t="str">
        <f t="shared" si="440"/>
        <v>-</v>
      </c>
      <c r="CH578" s="82" t="str">
        <f t="shared" si="441"/>
        <v>-</v>
      </c>
      <c r="CI578" s="82" t="str">
        <f t="shared" si="442"/>
        <v>-</v>
      </c>
      <c r="CJ578" s="82" t="str">
        <f t="shared" si="443"/>
        <v>-</v>
      </c>
      <c r="CK578" s="82" t="str">
        <f t="shared" si="444"/>
        <v>-</v>
      </c>
    </row>
    <row r="579" spans="1:89" s="82" customFormat="1" ht="18" customHeight="1">
      <c r="A579" s="81" t="str">
        <f>scriv!AH541</f>
        <v/>
      </c>
      <c r="B579" s="81" t="str">
        <f>IF(scriv!D541&lt;&gt;"",scriv!D541,"")</f>
        <v/>
      </c>
      <c r="C579" s="81" t="str">
        <f>IF( scriv!AL541&lt;&gt;"", IF(D579&lt;&gt;"","connection ","")&amp;scriv!AL541,IF(D579&lt;&gt;"","connection",""))</f>
        <v/>
      </c>
      <c r="D579" s="82" t="str">
        <f>scriv!AJ541</f>
        <v/>
      </c>
      <c r="E579" s="82" t="str">
        <f>scriv!AK541</f>
        <v/>
      </c>
      <c r="F579" s="156">
        <f>ROW()</f>
        <v>579</v>
      </c>
      <c r="I579" s="81" t="str">
        <f>IF(scriv!AA541&lt;&gt;"",scriv!AA541,J579)</f>
        <v/>
      </c>
      <c r="J579" s="81" t="str">
        <f>IF(scriv!AB541&lt;&gt;"",scriv!AB541,"")</f>
        <v/>
      </c>
      <c r="K579" s="82" t="str">
        <f t="shared" si="401"/>
        <v>none</v>
      </c>
      <c r="L579" s="82" t="str">
        <f t="shared" si="402"/>
        <v>+++&amp;speakTT=</v>
      </c>
      <c r="M579" s="82" t="str">
        <f t="shared" si="399"/>
        <v>OpenClose</v>
      </c>
      <c r="N579" s="82" t="str">
        <f t="shared" si="403"/>
        <v/>
      </c>
      <c r="O579" s="119" t="str">
        <f t="shared" si="404"/>
        <v/>
      </c>
      <c r="P579" s="81" t="str">
        <f>IF(scriv!I541&lt;&gt;"",scriv!I541,"")</f>
        <v/>
      </c>
      <c r="Q579" s="81" t="str">
        <f>IF(scriv!J541&lt;&gt;"",scriv!J541,"")</f>
        <v/>
      </c>
      <c r="R579" s="81">
        <f>IF(scriv!K541&lt;&gt;"",scriv!K541,
IF(I579&lt;&gt;"",1,$R$36))</f>
        <v>0</v>
      </c>
      <c r="S579" s="81" t="str">
        <f>IF(scriv!L541&lt;&gt;"",scriv!L541,
IF(scriv!AB541&lt;&gt;"",$S$36,"none"))</f>
        <v>none</v>
      </c>
      <c r="T579" s="81" t="str">
        <f>IF(scriv!Q541&lt;&gt;"",scriv!Q541,"")</f>
        <v/>
      </c>
      <c r="U579" s="81" t="str">
        <f>IF(scriv!R541&lt;&gt;"",scriv!R541,"")</f>
        <v/>
      </c>
      <c r="V579" s="81" t="str">
        <f>IF(scriv!S541&lt;&gt;"",scriv!S541,"")</f>
        <v/>
      </c>
      <c r="W579" s="81" t="str">
        <f>IF(scriv!T541&lt;&gt;"",scriv!T541,"")</f>
        <v/>
      </c>
      <c r="X579" s="81" t="str">
        <f>IF($E579="",
( IF(scriv!AD541&lt;&gt;"", LEFT( scriv!AD541, FIND(",",scriv!AD541)-1) &amp; "=" &amp; $AH579 &amp; RIGHT( scriv!AD541, LEN(scriv!AD541) + 1 - FIND(",",scriv!AD541)),
  IF($X$36&lt;&gt;"",LEFT( X$36, FIND(",",X$36)-1) &amp; "=" &amp; $AH579 &amp; RIGHT( X$36, LEN(X$36) + 1 - FIND(",",X$36)),""))),
IF(scriv!M541&lt;&gt;"", LEFT( scriv!M541, FIND(",",scriv!M541)-1) &amp; "=" &amp; $AH579 &amp; RIGHT( scriv!M541, LEN(scriv!M541) + 1 - FIND(",",scriv!M541)),
LEFT( X$37, FIND(",",X$37)-1) &amp; "=" &amp; $AH579 &amp; RIGHT( X$37, LEN(X$37) + 1 - FIND(",",X$37))))</f>
        <v>fadeOn=,0.6</v>
      </c>
      <c r="Y579" s="81" t="str">
        <f>IF($E579="",
( IF(scriv!AE541&lt;&gt;"", LEFT( scriv!AE541, FIND(",",scriv!AE541)-1) &amp; "=" &amp; $AH579 &amp; RIGHT( scriv!AE541, LEN(scriv!AE541) + 1 - FIND(",",scriv!AE541)),
  IF($Y$36&lt;&gt;"",LEFT( Y$36, FIND(",",Y$36)-1) &amp; "=" &amp; $AH579 &amp; RIGHT( Y$36, LEN(Y$36) + 1 - FIND(",",Y$36)),""))),
IF(scriv!N541&lt;&gt;"", LEFT( scriv!N541, FIND(",",scriv!N541)-1) &amp; "=" &amp; $AH579 &amp; RIGHT( scriv!N541, LEN(scriv!N541) + 1 - FIND(",",scriv!N541)),
LEFT( Y$37, FIND(",",Y$37)-1) &amp; "=" &amp; $AH579 &amp; RIGHT( Y$37, LEN(Y$37) + 1 - FIND(",",Y$37))))</f>
        <v>fadeOff=,0.6</v>
      </c>
      <c r="Z579" s="81" t="str">
        <f>IF($E579="",
( IF(scriv!AF541&lt;&gt;"", LEFT( scriv!AF541, FIND(",",scriv!AF541)-1) &amp; "=" &amp; $AH579 &amp; RIGHT( scriv!AF541, LEN(scriv!AF541) + 1 - FIND(",",scriv!AF541)),
  IF($Z$36&lt;&gt;"",LEFT( Z$36, FIND(",",Z$36)-1) &amp; "=" &amp; $AH579 &amp; RIGHT( Z$36, LEN(Z$36) + 1 - FIND(",",Z$36)),""))),
IF(scriv!O541&lt;&gt;"", LEFT( scriv!O541, FIND(",",scriv!O541)-1) &amp; "=" &amp; $AH579 &amp; RIGHT( scriv!O541, LEN(scriv!O541) + 1 - FIND(",",scriv!O541)),
LEFT( Z$37, FIND(",",Z$37)-1) &amp; "=" &amp; $AH579 &amp; RIGHT( Z$37, LEN(Z$37) + 1 - FIND(",",Z$37))))</f>
        <v>drawOpen=,1.2</v>
      </c>
      <c r="AA579" s="81" t="str">
        <f>IF($E579="",
( IF(scriv!AG541&lt;&gt;"", LEFT( scriv!AG541, FIND(",",scriv!AG541)-1) &amp; "=" &amp; $AH579 &amp; RIGHT( scriv!AG541, LEN(scriv!AG541) + 1 - FIND(",",scriv!AG541)),
  IF($AA$36&lt;&gt;"",LEFT( AA$36, FIND(",",AA$36)-1) &amp; "=" &amp; $AH579 &amp; RIGHT( AA$36, LEN(AA$36) + 1 - FIND(",",AA$36)),""))),
IF(scriv!P541&lt;&gt;"", LEFT( scriv!P541, FIND(",",scriv!P541)-1) &amp; "=" &amp; $AH579 &amp; RIGHT( scriv!P541, LEN(scriv!P541) + 1 - FIND(",",scriv!P541)),
LEFT( AA$37, FIND(",",AA$37)-1) &amp; "=" &amp; $AH579 &amp; RIGHT( AA$37, LEN(AA$37) + 1 - FIND(",",AA$37))))</f>
        <v>drawClose=,1.2</v>
      </c>
      <c r="AB579" s="167" t="str">
        <f t="shared" si="398"/>
        <v>noTitle</v>
      </c>
      <c r="AC579" s="167"/>
      <c r="AD579" s="45"/>
      <c r="AE579" s="168"/>
      <c r="AF579" s="169">
        <f>IF(D579="",scriv!B541,"")</f>
        <v>0</v>
      </c>
      <c r="AG579" s="170" t="str">
        <f t="shared" si="405"/>
        <v/>
      </c>
      <c r="AH579" s="169" t="str">
        <f t="shared" si="406"/>
        <v/>
      </c>
      <c r="AI579" s="169" t="str">
        <f t="shared" si="407"/>
        <v/>
      </c>
      <c r="AJ579" s="86">
        <f>ROUNDDOWN( (LEN(scriv!B541)+1) / 2, 0 )</f>
        <v>0</v>
      </c>
      <c r="AK579" s="82">
        <f t="shared" si="408"/>
        <v>0</v>
      </c>
      <c r="AL579" s="82" t="str">
        <f t="shared" si="409"/>
        <v>-</v>
      </c>
      <c r="AM579" s="82" t="str">
        <f t="shared" si="410"/>
        <v>-</v>
      </c>
      <c r="AN579" s="82" t="str">
        <f t="shared" si="411"/>
        <v>-</v>
      </c>
      <c r="AO579" s="82" t="str">
        <f t="shared" si="412"/>
        <v>-</v>
      </c>
      <c r="AP579" s="82" t="str">
        <f t="shared" si="413"/>
        <v>-</v>
      </c>
      <c r="AQ579" s="82" t="str">
        <f t="shared" si="414"/>
        <v>-</v>
      </c>
      <c r="AR579" s="82" t="str">
        <f t="shared" si="415"/>
        <v>-</v>
      </c>
      <c r="AT579" s="82">
        <f t="shared" si="416"/>
        <v>10</v>
      </c>
      <c r="AU579" s="82" t="str">
        <f ca="1">IF(    MAX(OFFSET(AL579,0,0,MATCH("-",AL579:AL$638,0))) = 0,"",
IFERROR(MAX(OFFSET(AL579,0,0,MATCH("-",AL579:AL$638,0))),""))</f>
        <v/>
      </c>
      <c r="AV579" s="82" t="str">
        <f ca="1">IF(    MAX(OFFSET(AM579,0,0,MATCH("-",AM579:AM$638,0))) = 0,"",
IFERROR(MAX(OFFSET(AM579,0,0,MATCH("-",AM579:AM$638,0))),""))</f>
        <v/>
      </c>
      <c r="AW579" s="82" t="str">
        <f ca="1">IF(    MAX(OFFSET(AN579,0,0,MATCH("-",AN579:AN$638,0))) = 0,"",
IFERROR(MAX(OFFSET(AN579,0,0,MATCH("-",AN579:AN$638,0))),""))</f>
        <v/>
      </c>
      <c r="AX579" s="82" t="str">
        <f ca="1">IF(    MAX(OFFSET(AO579,0,0,MATCH("-",AO579:AO$638,0))) = 0,"",
IFERROR(MAX(OFFSET(AO579,0,0,MATCH("-",AO579:AO$638,0))),""))</f>
        <v/>
      </c>
      <c r="AY579" s="82" t="str">
        <f ca="1">IF(    MAX(OFFSET(AP579,0,0,MATCH("-",AP579:AP$638,0))) = 0,"",
IFERROR(MAX(OFFSET(AP579,0,0,MATCH("-",AP579:AP$638,0))),""))</f>
        <v/>
      </c>
      <c r="AZ579" s="82" t="str">
        <f ca="1">IF(    MAX(OFFSET(AQ579,0,0,MATCH("-",AQ579:AQ$638,0))) = 0,"",
IFERROR(MAX(OFFSET(AQ579,0,0,MATCH("-",AQ579:AQ$638,0))),""))</f>
        <v/>
      </c>
      <c r="BA579" s="82" t="str">
        <f ca="1">IF(    MAX(OFFSET(AR579,0,0,MATCH("-",AR579:AR$638,0))) = 0,"",
IFERROR(MAX(OFFSET(AR579,0,0,MATCH("-",AR579:AR$638,0))),""))</f>
        <v/>
      </c>
      <c r="BB579" s="112">
        <f t="shared" ca="1" si="417"/>
        <v>-198</v>
      </c>
      <c r="BC579" s="111" t="str">
        <f t="shared" ca="1" si="418"/>
        <v>Radius</v>
      </c>
      <c r="BD579" s="112">
        <f t="shared" ca="1" si="419"/>
        <v>0</v>
      </c>
      <c r="BE579" s="111">
        <f t="shared" ca="1" si="420"/>
        <v>200</v>
      </c>
      <c r="BF579" s="113" t="e">
        <f t="shared" ca="1" si="421"/>
        <v>#VALUE!</v>
      </c>
      <c r="BG579" s="113" t="e">
        <f t="shared" ca="1" si="422"/>
        <v>#VALUE!</v>
      </c>
      <c r="BH579" s="112">
        <f t="shared" ca="1" si="423"/>
        <v>2000</v>
      </c>
      <c r="BI579" s="112">
        <f t="shared" ca="1" si="424"/>
        <v>200</v>
      </c>
      <c r="BJ579" s="157"/>
      <c r="BK579" s="157"/>
      <c r="BL579" s="158" t="str">
        <f>scriv!AI541</f>
        <v/>
      </c>
      <c r="BM579" s="157"/>
      <c r="BN579" s="157" t="str">
        <f t="shared" si="425"/>
        <v>node</v>
      </c>
      <c r="BO579" s="157"/>
      <c r="BP579" s="159">
        <f t="shared" ca="1" si="426"/>
        <v>0</v>
      </c>
      <c r="BQ579" s="159">
        <f t="shared" ca="1" si="427"/>
        <v>0</v>
      </c>
      <c r="BR579" s="159">
        <f t="shared" si="428"/>
        <v>1</v>
      </c>
      <c r="BS579" s="159" t="str">
        <f t="shared" si="429"/>
        <v>symbol</v>
      </c>
      <c r="BT579" s="157" t="str">
        <f ca="1">IF(scriv!V541&lt;&gt;"",scriv!V541,
IF(E579="",IFERROR(VLOOKUP(BL579,$AH$40:$BT$638,39,FALSE),$BT$36),
$BT$37))</f>
        <v>NodeSquare</v>
      </c>
      <c r="BU579" s="166">
        <f t="shared" ca="1" si="430"/>
        <v>2000</v>
      </c>
      <c r="BV579" s="166">
        <f t="shared" ca="1" si="431"/>
        <v>200</v>
      </c>
      <c r="BW579" s="166">
        <f t="shared" ca="1" si="432"/>
        <v>0</v>
      </c>
      <c r="BX579" s="166">
        <f t="shared" ca="1" si="433"/>
        <v>0</v>
      </c>
      <c r="BY579" s="180" t="str">
        <f t="shared" si="434"/>
        <v/>
      </c>
      <c r="BZ579" s="180" t="str">
        <f t="shared" si="435"/>
        <v/>
      </c>
      <c r="CA579" s="81" t="str">
        <f>IF(scriv!E541&lt;&gt;"",scriv!E541,"")</f>
        <v/>
      </c>
      <c r="CB579" s="82">
        <f t="shared" si="400"/>
        <v>0</v>
      </c>
      <c r="CC579" s="82">
        <f t="shared" si="436"/>
        <v>0</v>
      </c>
      <c r="CD579" s="82" t="str">
        <f t="shared" si="437"/>
        <v>-</v>
      </c>
      <c r="CE579" s="82" t="str">
        <f t="shared" si="438"/>
        <v>-</v>
      </c>
      <c r="CF579" s="82" t="str">
        <f t="shared" si="439"/>
        <v>-</v>
      </c>
      <c r="CG579" s="82" t="str">
        <f t="shared" si="440"/>
        <v>-</v>
      </c>
      <c r="CH579" s="82" t="str">
        <f t="shared" si="441"/>
        <v>-</v>
      </c>
      <c r="CI579" s="82" t="str">
        <f t="shared" si="442"/>
        <v>-</v>
      </c>
      <c r="CJ579" s="82" t="str">
        <f t="shared" si="443"/>
        <v>-</v>
      </c>
      <c r="CK579" s="82" t="str">
        <f t="shared" si="444"/>
        <v>-</v>
      </c>
    </row>
    <row r="580" spans="1:89" s="82" customFormat="1" ht="18" customHeight="1">
      <c r="A580" s="81" t="str">
        <f>scriv!AH542</f>
        <v/>
      </c>
      <c r="B580" s="81" t="str">
        <f>IF(scriv!D542&lt;&gt;"",scriv!D542,"")</f>
        <v/>
      </c>
      <c r="C580" s="81" t="str">
        <f>IF( scriv!AL542&lt;&gt;"", IF(D580&lt;&gt;"","connection ","")&amp;scriv!AL542,IF(D580&lt;&gt;"","connection",""))</f>
        <v/>
      </c>
      <c r="D580" s="82" t="str">
        <f>scriv!AJ542</f>
        <v/>
      </c>
      <c r="E580" s="82" t="str">
        <f>scriv!AK542</f>
        <v/>
      </c>
      <c r="F580" s="156">
        <f>ROW()</f>
        <v>580</v>
      </c>
      <c r="I580" s="81" t="str">
        <f>IF(scriv!AA542&lt;&gt;"",scriv!AA542,J580)</f>
        <v/>
      </c>
      <c r="J580" s="81" t="str">
        <f>IF(scriv!AB542&lt;&gt;"",scriv!AB542,"")</f>
        <v/>
      </c>
      <c r="K580" s="82" t="str">
        <f t="shared" si="401"/>
        <v>none</v>
      </c>
      <c r="L580" s="82" t="str">
        <f t="shared" si="402"/>
        <v>+++&amp;speakTT=</v>
      </c>
      <c r="M580" s="82" t="str">
        <f t="shared" si="399"/>
        <v>OpenClose</v>
      </c>
      <c r="N580" s="82" t="str">
        <f t="shared" si="403"/>
        <v/>
      </c>
      <c r="O580" s="119" t="str">
        <f t="shared" si="404"/>
        <v/>
      </c>
      <c r="P580" s="81" t="str">
        <f>IF(scriv!I542&lt;&gt;"",scriv!I542,"")</f>
        <v/>
      </c>
      <c r="Q580" s="81" t="str">
        <f>IF(scriv!J542&lt;&gt;"",scriv!J542,"")</f>
        <v/>
      </c>
      <c r="R580" s="81">
        <f>IF(scriv!K542&lt;&gt;"",scriv!K542,
IF(I580&lt;&gt;"",1,$R$36))</f>
        <v>0</v>
      </c>
      <c r="S580" s="81" t="str">
        <f>IF(scriv!L542&lt;&gt;"",scriv!L542,
IF(scriv!AB542&lt;&gt;"",$S$36,"none"))</f>
        <v>none</v>
      </c>
      <c r="T580" s="81" t="str">
        <f>IF(scriv!Q542&lt;&gt;"",scriv!Q542,"")</f>
        <v/>
      </c>
      <c r="U580" s="81" t="str">
        <f>IF(scriv!R542&lt;&gt;"",scriv!R542,"")</f>
        <v/>
      </c>
      <c r="V580" s="81" t="str">
        <f>IF(scriv!S542&lt;&gt;"",scriv!S542,"")</f>
        <v/>
      </c>
      <c r="W580" s="81" t="str">
        <f>IF(scriv!T542&lt;&gt;"",scriv!T542,"")</f>
        <v/>
      </c>
      <c r="X580" s="81" t="str">
        <f>IF($E580="",
( IF(scriv!AD542&lt;&gt;"", LEFT( scriv!AD542, FIND(",",scriv!AD542)-1) &amp; "=" &amp; $AH580 &amp; RIGHT( scriv!AD542, LEN(scriv!AD542) + 1 - FIND(",",scriv!AD542)),
  IF($X$36&lt;&gt;"",LEFT( X$36, FIND(",",X$36)-1) &amp; "=" &amp; $AH580 &amp; RIGHT( X$36, LEN(X$36) + 1 - FIND(",",X$36)),""))),
IF(scriv!M542&lt;&gt;"", LEFT( scriv!M542, FIND(",",scriv!M542)-1) &amp; "=" &amp; $AH580 &amp; RIGHT( scriv!M542, LEN(scriv!M542) + 1 - FIND(",",scriv!M542)),
LEFT( X$37, FIND(",",X$37)-1) &amp; "=" &amp; $AH580 &amp; RIGHT( X$37, LEN(X$37) + 1 - FIND(",",X$37))))</f>
        <v>fadeOn=,0.6</v>
      </c>
      <c r="Y580" s="81" t="str">
        <f>IF($E580="",
( IF(scriv!AE542&lt;&gt;"", LEFT( scriv!AE542, FIND(",",scriv!AE542)-1) &amp; "=" &amp; $AH580 &amp; RIGHT( scriv!AE542, LEN(scriv!AE542) + 1 - FIND(",",scriv!AE542)),
  IF($Y$36&lt;&gt;"",LEFT( Y$36, FIND(",",Y$36)-1) &amp; "=" &amp; $AH580 &amp; RIGHT( Y$36, LEN(Y$36) + 1 - FIND(",",Y$36)),""))),
IF(scriv!N542&lt;&gt;"", LEFT( scriv!N542, FIND(",",scriv!N542)-1) &amp; "=" &amp; $AH580 &amp; RIGHT( scriv!N542, LEN(scriv!N542) + 1 - FIND(",",scriv!N542)),
LEFT( Y$37, FIND(",",Y$37)-1) &amp; "=" &amp; $AH580 &amp; RIGHT( Y$37, LEN(Y$37) + 1 - FIND(",",Y$37))))</f>
        <v>fadeOff=,0.6</v>
      </c>
      <c r="Z580" s="81" t="str">
        <f>IF($E580="",
( IF(scriv!AF542&lt;&gt;"", LEFT( scriv!AF542, FIND(",",scriv!AF542)-1) &amp; "=" &amp; $AH580 &amp; RIGHT( scriv!AF542, LEN(scriv!AF542) + 1 - FIND(",",scriv!AF542)),
  IF($Z$36&lt;&gt;"",LEFT( Z$36, FIND(",",Z$36)-1) &amp; "=" &amp; $AH580 &amp; RIGHT( Z$36, LEN(Z$36) + 1 - FIND(",",Z$36)),""))),
IF(scriv!O542&lt;&gt;"", LEFT( scriv!O542, FIND(",",scriv!O542)-1) &amp; "=" &amp; $AH580 &amp; RIGHT( scriv!O542, LEN(scriv!O542) + 1 - FIND(",",scriv!O542)),
LEFT( Z$37, FIND(",",Z$37)-1) &amp; "=" &amp; $AH580 &amp; RIGHT( Z$37, LEN(Z$37) + 1 - FIND(",",Z$37))))</f>
        <v>drawOpen=,1.2</v>
      </c>
      <c r="AA580" s="81" t="str">
        <f>IF($E580="",
( IF(scriv!AG542&lt;&gt;"", LEFT( scriv!AG542, FIND(",",scriv!AG542)-1) &amp; "=" &amp; $AH580 &amp; RIGHT( scriv!AG542, LEN(scriv!AG542) + 1 - FIND(",",scriv!AG542)),
  IF($AA$36&lt;&gt;"",LEFT( AA$36, FIND(",",AA$36)-1) &amp; "=" &amp; $AH580 &amp; RIGHT( AA$36, LEN(AA$36) + 1 - FIND(",",AA$36)),""))),
IF(scriv!P542&lt;&gt;"", LEFT( scriv!P542, FIND(",",scriv!P542)-1) &amp; "=" &amp; $AH580 &amp; RIGHT( scriv!P542, LEN(scriv!P542) + 1 - FIND(",",scriv!P542)),
LEFT( AA$37, FIND(",",AA$37)-1) &amp; "=" &amp; $AH580 &amp; RIGHT( AA$37, LEN(AA$37) + 1 - FIND(",",AA$37))))</f>
        <v>drawClose=,1.2</v>
      </c>
      <c r="AB580" s="167" t="str">
        <f t="shared" si="398"/>
        <v>noTitle</v>
      </c>
      <c r="AC580" s="167"/>
      <c r="AD580" s="45"/>
      <c r="AE580" s="168"/>
      <c r="AF580" s="169">
        <f>IF(D580="",scriv!B542,"")</f>
        <v>0</v>
      </c>
      <c r="AG580" s="170" t="str">
        <f t="shared" si="405"/>
        <v/>
      </c>
      <c r="AH580" s="169" t="str">
        <f t="shared" si="406"/>
        <v/>
      </c>
      <c r="AI580" s="169" t="str">
        <f t="shared" si="407"/>
        <v/>
      </c>
      <c r="AJ580" s="86">
        <f>ROUNDDOWN( (LEN(scriv!B542)+1) / 2, 0 )</f>
        <v>0</v>
      </c>
      <c r="AK580" s="82">
        <f t="shared" si="408"/>
        <v>0</v>
      </c>
      <c r="AL580" s="82" t="str">
        <f t="shared" si="409"/>
        <v>-</v>
      </c>
      <c r="AM580" s="82" t="str">
        <f t="shared" si="410"/>
        <v>-</v>
      </c>
      <c r="AN580" s="82" t="str">
        <f t="shared" si="411"/>
        <v>-</v>
      </c>
      <c r="AO580" s="82" t="str">
        <f t="shared" si="412"/>
        <v>-</v>
      </c>
      <c r="AP580" s="82" t="str">
        <f t="shared" si="413"/>
        <v>-</v>
      </c>
      <c r="AQ580" s="82" t="str">
        <f t="shared" si="414"/>
        <v>-</v>
      </c>
      <c r="AR580" s="82" t="str">
        <f t="shared" si="415"/>
        <v>-</v>
      </c>
      <c r="AT580" s="82">
        <f t="shared" si="416"/>
        <v>10</v>
      </c>
      <c r="AU580" s="82" t="str">
        <f ca="1">IF(    MAX(OFFSET(AL580,0,0,MATCH("-",AL580:AL$638,0))) = 0,"",
IFERROR(MAX(OFFSET(AL580,0,0,MATCH("-",AL580:AL$638,0))),""))</f>
        <v/>
      </c>
      <c r="AV580" s="82" t="str">
        <f ca="1">IF(    MAX(OFFSET(AM580,0,0,MATCH("-",AM580:AM$638,0))) = 0,"",
IFERROR(MAX(OFFSET(AM580,0,0,MATCH("-",AM580:AM$638,0))),""))</f>
        <v/>
      </c>
      <c r="AW580" s="82" t="str">
        <f ca="1">IF(    MAX(OFFSET(AN580,0,0,MATCH("-",AN580:AN$638,0))) = 0,"",
IFERROR(MAX(OFFSET(AN580,0,0,MATCH("-",AN580:AN$638,0))),""))</f>
        <v/>
      </c>
      <c r="AX580" s="82" t="str">
        <f ca="1">IF(    MAX(OFFSET(AO580,0,0,MATCH("-",AO580:AO$638,0))) = 0,"",
IFERROR(MAX(OFFSET(AO580,0,0,MATCH("-",AO580:AO$638,0))),""))</f>
        <v/>
      </c>
      <c r="AY580" s="82" t="str">
        <f ca="1">IF(    MAX(OFFSET(AP580,0,0,MATCH("-",AP580:AP$638,0))) = 0,"",
IFERROR(MAX(OFFSET(AP580,0,0,MATCH("-",AP580:AP$638,0))),""))</f>
        <v/>
      </c>
      <c r="AZ580" s="82" t="str">
        <f ca="1">IF(    MAX(OFFSET(AQ580,0,0,MATCH("-",AQ580:AQ$638,0))) = 0,"",
IFERROR(MAX(OFFSET(AQ580,0,0,MATCH("-",AQ580:AQ$638,0))),""))</f>
        <v/>
      </c>
      <c r="BA580" s="82" t="str">
        <f ca="1">IF(    MAX(OFFSET(AR580,0,0,MATCH("-",AR580:AR$638,0))) = 0,"",
IFERROR(MAX(OFFSET(AR580,0,0,MATCH("-",AR580:AR$638,0))),""))</f>
        <v/>
      </c>
      <c r="BB580" s="112">
        <f t="shared" ca="1" si="417"/>
        <v>-198</v>
      </c>
      <c r="BC580" s="111" t="str">
        <f t="shared" ca="1" si="418"/>
        <v>Radius</v>
      </c>
      <c r="BD580" s="112">
        <f t="shared" ca="1" si="419"/>
        <v>0</v>
      </c>
      <c r="BE580" s="111">
        <f t="shared" ca="1" si="420"/>
        <v>200</v>
      </c>
      <c r="BF580" s="113" t="e">
        <f t="shared" ca="1" si="421"/>
        <v>#VALUE!</v>
      </c>
      <c r="BG580" s="113" t="e">
        <f t="shared" ca="1" si="422"/>
        <v>#VALUE!</v>
      </c>
      <c r="BH580" s="112">
        <f t="shared" ca="1" si="423"/>
        <v>2000</v>
      </c>
      <c r="BI580" s="112">
        <f t="shared" ca="1" si="424"/>
        <v>200</v>
      </c>
      <c r="BJ580" s="157"/>
      <c r="BK580" s="157"/>
      <c r="BL580" s="158" t="str">
        <f>scriv!AI542</f>
        <v/>
      </c>
      <c r="BM580" s="157"/>
      <c r="BN580" s="157" t="str">
        <f t="shared" si="425"/>
        <v>node</v>
      </c>
      <c r="BO580" s="157"/>
      <c r="BP580" s="159">
        <f t="shared" ca="1" si="426"/>
        <v>0</v>
      </c>
      <c r="BQ580" s="159">
        <f t="shared" ca="1" si="427"/>
        <v>0</v>
      </c>
      <c r="BR580" s="159">
        <f t="shared" si="428"/>
        <v>1</v>
      </c>
      <c r="BS580" s="159" t="str">
        <f t="shared" si="429"/>
        <v>symbol</v>
      </c>
      <c r="BT580" s="157" t="str">
        <f ca="1">IF(scriv!V542&lt;&gt;"",scriv!V542,
IF(E580="",IFERROR(VLOOKUP(BL580,$AH$40:$BT$638,39,FALSE),$BT$36),
$BT$37))</f>
        <v>NodeSquare</v>
      </c>
      <c r="BU580" s="166">
        <f t="shared" ca="1" si="430"/>
        <v>2000</v>
      </c>
      <c r="BV580" s="166">
        <f t="shared" ca="1" si="431"/>
        <v>200</v>
      </c>
      <c r="BW580" s="166">
        <f t="shared" ca="1" si="432"/>
        <v>0</v>
      </c>
      <c r="BX580" s="166">
        <f t="shared" ca="1" si="433"/>
        <v>0</v>
      </c>
      <c r="BY580" s="180" t="str">
        <f t="shared" si="434"/>
        <v/>
      </c>
      <c r="BZ580" s="180" t="str">
        <f t="shared" si="435"/>
        <v/>
      </c>
      <c r="CA580" s="81" t="str">
        <f>IF(scriv!E542&lt;&gt;"",scriv!E542,"")</f>
        <v/>
      </c>
      <c r="CB580" s="82">
        <f t="shared" si="400"/>
        <v>0</v>
      </c>
      <c r="CC580" s="82">
        <f t="shared" si="436"/>
        <v>0</v>
      </c>
      <c r="CD580" s="82" t="str">
        <f t="shared" si="437"/>
        <v>-</v>
      </c>
      <c r="CE580" s="82" t="str">
        <f t="shared" si="438"/>
        <v>-</v>
      </c>
      <c r="CF580" s="82" t="str">
        <f t="shared" si="439"/>
        <v>-</v>
      </c>
      <c r="CG580" s="82" t="str">
        <f t="shared" si="440"/>
        <v>-</v>
      </c>
      <c r="CH580" s="82" t="str">
        <f t="shared" si="441"/>
        <v>-</v>
      </c>
      <c r="CI580" s="82" t="str">
        <f t="shared" si="442"/>
        <v>-</v>
      </c>
      <c r="CJ580" s="82" t="str">
        <f t="shared" si="443"/>
        <v>-</v>
      </c>
      <c r="CK580" s="82" t="str">
        <f t="shared" si="444"/>
        <v>-</v>
      </c>
    </row>
    <row r="581" spans="1:89" s="82" customFormat="1" ht="18" customHeight="1">
      <c r="A581" s="81" t="str">
        <f>scriv!AH543</f>
        <v/>
      </c>
      <c r="B581" s="81" t="str">
        <f>IF(scriv!D543&lt;&gt;"",scriv!D543,"")</f>
        <v/>
      </c>
      <c r="C581" s="81" t="str">
        <f>IF( scriv!AL543&lt;&gt;"", IF(D581&lt;&gt;"","connection ","")&amp;scriv!AL543,IF(D581&lt;&gt;"","connection",""))</f>
        <v/>
      </c>
      <c r="D581" s="82" t="str">
        <f>scriv!AJ543</f>
        <v/>
      </c>
      <c r="E581" s="82" t="str">
        <f>scriv!AK543</f>
        <v/>
      </c>
      <c r="F581" s="156">
        <f>ROW()</f>
        <v>581</v>
      </c>
      <c r="I581" s="81" t="str">
        <f>IF(scriv!AA543&lt;&gt;"",scriv!AA543,J581)</f>
        <v/>
      </c>
      <c r="J581" s="81" t="str">
        <f>IF(scriv!AB543&lt;&gt;"",scriv!AB543,"")</f>
        <v/>
      </c>
      <c r="K581" s="82" t="str">
        <f t="shared" si="401"/>
        <v>none</v>
      </c>
      <c r="L581" s="82" t="str">
        <f t="shared" si="402"/>
        <v>+++&amp;speakTT=</v>
      </c>
      <c r="M581" s="82" t="str">
        <f t="shared" si="399"/>
        <v>OpenClose</v>
      </c>
      <c r="N581" s="82" t="str">
        <f t="shared" si="403"/>
        <v/>
      </c>
      <c r="O581" s="119" t="str">
        <f t="shared" si="404"/>
        <v/>
      </c>
      <c r="P581" s="81" t="str">
        <f>IF(scriv!I543&lt;&gt;"",scriv!I543,"")</f>
        <v/>
      </c>
      <c r="Q581" s="81" t="str">
        <f>IF(scriv!J543&lt;&gt;"",scriv!J543,"")</f>
        <v/>
      </c>
      <c r="R581" s="81">
        <f>IF(scriv!K543&lt;&gt;"",scriv!K543,
IF(I581&lt;&gt;"",1,$R$36))</f>
        <v>0</v>
      </c>
      <c r="S581" s="81" t="str">
        <f>IF(scriv!L543&lt;&gt;"",scriv!L543,
IF(scriv!AB543&lt;&gt;"",$S$36,"none"))</f>
        <v>none</v>
      </c>
      <c r="T581" s="81" t="str">
        <f>IF(scriv!Q543&lt;&gt;"",scriv!Q543,"")</f>
        <v/>
      </c>
      <c r="U581" s="81" t="str">
        <f>IF(scriv!R543&lt;&gt;"",scriv!R543,"")</f>
        <v/>
      </c>
      <c r="V581" s="81" t="str">
        <f>IF(scriv!S543&lt;&gt;"",scriv!S543,"")</f>
        <v/>
      </c>
      <c r="W581" s="81" t="str">
        <f>IF(scriv!T543&lt;&gt;"",scriv!T543,"")</f>
        <v/>
      </c>
      <c r="X581" s="81" t="str">
        <f>IF($E581="",
( IF(scriv!AD543&lt;&gt;"", LEFT( scriv!AD543, FIND(",",scriv!AD543)-1) &amp; "=" &amp; $AH581 &amp; RIGHT( scriv!AD543, LEN(scriv!AD543) + 1 - FIND(",",scriv!AD543)),
  IF($X$36&lt;&gt;"",LEFT( X$36, FIND(",",X$36)-1) &amp; "=" &amp; $AH581 &amp; RIGHT( X$36, LEN(X$36) + 1 - FIND(",",X$36)),""))),
IF(scriv!M543&lt;&gt;"", LEFT( scriv!M543, FIND(",",scriv!M543)-1) &amp; "=" &amp; $AH581 &amp; RIGHT( scriv!M543, LEN(scriv!M543) + 1 - FIND(",",scriv!M543)),
LEFT( X$37, FIND(",",X$37)-1) &amp; "=" &amp; $AH581 &amp; RIGHT( X$37, LEN(X$37) + 1 - FIND(",",X$37))))</f>
        <v>fadeOn=,0.6</v>
      </c>
      <c r="Y581" s="81" t="str">
        <f>IF($E581="",
( IF(scriv!AE543&lt;&gt;"", LEFT( scriv!AE543, FIND(",",scriv!AE543)-1) &amp; "=" &amp; $AH581 &amp; RIGHT( scriv!AE543, LEN(scriv!AE543) + 1 - FIND(",",scriv!AE543)),
  IF($Y$36&lt;&gt;"",LEFT( Y$36, FIND(",",Y$36)-1) &amp; "=" &amp; $AH581 &amp; RIGHT( Y$36, LEN(Y$36) + 1 - FIND(",",Y$36)),""))),
IF(scriv!N543&lt;&gt;"", LEFT( scriv!N543, FIND(",",scriv!N543)-1) &amp; "=" &amp; $AH581 &amp; RIGHT( scriv!N543, LEN(scriv!N543) + 1 - FIND(",",scriv!N543)),
LEFT( Y$37, FIND(",",Y$37)-1) &amp; "=" &amp; $AH581 &amp; RIGHT( Y$37, LEN(Y$37) + 1 - FIND(",",Y$37))))</f>
        <v>fadeOff=,0.6</v>
      </c>
      <c r="Z581" s="81" t="str">
        <f>IF($E581="",
( IF(scriv!AF543&lt;&gt;"", LEFT( scriv!AF543, FIND(",",scriv!AF543)-1) &amp; "=" &amp; $AH581 &amp; RIGHT( scriv!AF543, LEN(scriv!AF543) + 1 - FIND(",",scriv!AF543)),
  IF($Z$36&lt;&gt;"",LEFT( Z$36, FIND(",",Z$36)-1) &amp; "=" &amp; $AH581 &amp; RIGHT( Z$36, LEN(Z$36) + 1 - FIND(",",Z$36)),""))),
IF(scriv!O543&lt;&gt;"", LEFT( scriv!O543, FIND(",",scriv!O543)-1) &amp; "=" &amp; $AH581 &amp; RIGHT( scriv!O543, LEN(scriv!O543) + 1 - FIND(",",scriv!O543)),
LEFT( Z$37, FIND(",",Z$37)-1) &amp; "=" &amp; $AH581 &amp; RIGHT( Z$37, LEN(Z$37) + 1 - FIND(",",Z$37))))</f>
        <v>drawOpen=,1.2</v>
      </c>
      <c r="AA581" s="81" t="str">
        <f>IF($E581="",
( IF(scriv!AG543&lt;&gt;"", LEFT( scriv!AG543, FIND(",",scriv!AG543)-1) &amp; "=" &amp; $AH581 &amp; RIGHT( scriv!AG543, LEN(scriv!AG543) + 1 - FIND(",",scriv!AG543)),
  IF($AA$36&lt;&gt;"",LEFT( AA$36, FIND(",",AA$36)-1) &amp; "=" &amp; $AH581 &amp; RIGHT( AA$36, LEN(AA$36) + 1 - FIND(",",AA$36)),""))),
IF(scriv!P543&lt;&gt;"", LEFT( scriv!P543, FIND(",",scriv!P543)-1) &amp; "=" &amp; $AH581 &amp; RIGHT( scriv!P543, LEN(scriv!P543) + 1 - FIND(",",scriv!P543)),
LEFT( AA$37, FIND(",",AA$37)-1) &amp; "=" &amp; $AH581 &amp; RIGHT( AA$37, LEN(AA$37) + 1 - FIND(",",AA$37))))</f>
        <v>drawClose=,1.2</v>
      </c>
      <c r="AB581" s="167" t="str">
        <f t="shared" si="398"/>
        <v>noTitle</v>
      </c>
      <c r="AC581" s="167"/>
      <c r="AD581" s="45"/>
      <c r="AE581" s="168"/>
      <c r="AF581" s="169">
        <f>IF(D581="",scriv!B543,"")</f>
        <v>0</v>
      </c>
      <c r="AG581" s="170" t="str">
        <f t="shared" si="405"/>
        <v/>
      </c>
      <c r="AH581" s="169" t="str">
        <f t="shared" si="406"/>
        <v/>
      </c>
      <c r="AI581" s="169" t="str">
        <f t="shared" si="407"/>
        <v/>
      </c>
      <c r="AJ581" s="86">
        <f>ROUNDDOWN( (LEN(scriv!B543)+1) / 2, 0 )</f>
        <v>0</v>
      </c>
      <c r="AK581" s="82">
        <f t="shared" si="408"/>
        <v>0</v>
      </c>
      <c r="AL581" s="82" t="str">
        <f t="shared" si="409"/>
        <v>-</v>
      </c>
      <c r="AM581" s="82" t="str">
        <f t="shared" si="410"/>
        <v>-</v>
      </c>
      <c r="AN581" s="82" t="str">
        <f t="shared" si="411"/>
        <v>-</v>
      </c>
      <c r="AO581" s="82" t="str">
        <f t="shared" si="412"/>
        <v>-</v>
      </c>
      <c r="AP581" s="82" t="str">
        <f t="shared" si="413"/>
        <v>-</v>
      </c>
      <c r="AQ581" s="82" t="str">
        <f t="shared" si="414"/>
        <v>-</v>
      </c>
      <c r="AR581" s="82" t="str">
        <f t="shared" si="415"/>
        <v>-</v>
      </c>
      <c r="AT581" s="82">
        <f t="shared" si="416"/>
        <v>10</v>
      </c>
      <c r="AU581" s="82" t="str">
        <f ca="1">IF(    MAX(OFFSET(AL581,0,0,MATCH("-",AL581:AL$638,0))) = 0,"",
IFERROR(MAX(OFFSET(AL581,0,0,MATCH("-",AL581:AL$638,0))),""))</f>
        <v/>
      </c>
      <c r="AV581" s="82" t="str">
        <f ca="1">IF(    MAX(OFFSET(AM581,0,0,MATCH("-",AM581:AM$638,0))) = 0,"",
IFERROR(MAX(OFFSET(AM581,0,0,MATCH("-",AM581:AM$638,0))),""))</f>
        <v/>
      </c>
      <c r="AW581" s="82" t="str">
        <f ca="1">IF(    MAX(OFFSET(AN581,0,0,MATCH("-",AN581:AN$638,0))) = 0,"",
IFERROR(MAX(OFFSET(AN581,0,0,MATCH("-",AN581:AN$638,0))),""))</f>
        <v/>
      </c>
      <c r="AX581" s="82" t="str">
        <f ca="1">IF(    MAX(OFFSET(AO581,0,0,MATCH("-",AO581:AO$638,0))) = 0,"",
IFERROR(MAX(OFFSET(AO581,0,0,MATCH("-",AO581:AO$638,0))),""))</f>
        <v/>
      </c>
      <c r="AY581" s="82" t="str">
        <f ca="1">IF(    MAX(OFFSET(AP581,0,0,MATCH("-",AP581:AP$638,0))) = 0,"",
IFERROR(MAX(OFFSET(AP581,0,0,MATCH("-",AP581:AP$638,0))),""))</f>
        <v/>
      </c>
      <c r="AZ581" s="82" t="str">
        <f ca="1">IF(    MAX(OFFSET(AQ581,0,0,MATCH("-",AQ581:AQ$638,0))) = 0,"",
IFERROR(MAX(OFFSET(AQ581,0,0,MATCH("-",AQ581:AQ$638,0))),""))</f>
        <v/>
      </c>
      <c r="BA581" s="82" t="str">
        <f ca="1">IF(    MAX(OFFSET(AR581,0,0,MATCH("-",AR581:AR$638,0))) = 0,"",
IFERROR(MAX(OFFSET(AR581,0,0,MATCH("-",AR581:AR$638,0))),""))</f>
        <v/>
      </c>
      <c r="BB581" s="112">
        <f t="shared" ca="1" si="417"/>
        <v>-198</v>
      </c>
      <c r="BC581" s="111" t="str">
        <f t="shared" ca="1" si="418"/>
        <v>Radius</v>
      </c>
      <c r="BD581" s="112">
        <f t="shared" ca="1" si="419"/>
        <v>0</v>
      </c>
      <c r="BE581" s="111">
        <f t="shared" ca="1" si="420"/>
        <v>200</v>
      </c>
      <c r="BF581" s="113" t="e">
        <f t="shared" ca="1" si="421"/>
        <v>#VALUE!</v>
      </c>
      <c r="BG581" s="113" t="e">
        <f t="shared" ca="1" si="422"/>
        <v>#VALUE!</v>
      </c>
      <c r="BH581" s="112">
        <f t="shared" ca="1" si="423"/>
        <v>2000</v>
      </c>
      <c r="BI581" s="112">
        <f t="shared" ca="1" si="424"/>
        <v>200</v>
      </c>
      <c r="BJ581" s="157"/>
      <c r="BK581" s="157"/>
      <c r="BL581" s="158" t="str">
        <f>scriv!AI543</f>
        <v/>
      </c>
      <c r="BM581" s="157"/>
      <c r="BN581" s="157" t="str">
        <f t="shared" si="425"/>
        <v>node</v>
      </c>
      <c r="BO581" s="157"/>
      <c r="BP581" s="159">
        <f t="shared" ca="1" si="426"/>
        <v>0</v>
      </c>
      <c r="BQ581" s="159">
        <f t="shared" ca="1" si="427"/>
        <v>0</v>
      </c>
      <c r="BR581" s="159">
        <f t="shared" si="428"/>
        <v>1</v>
      </c>
      <c r="BS581" s="159" t="str">
        <f t="shared" si="429"/>
        <v>symbol</v>
      </c>
      <c r="BT581" s="157" t="str">
        <f ca="1">IF(scriv!V543&lt;&gt;"",scriv!V543,
IF(E581="",IFERROR(VLOOKUP(BL581,$AH$40:$BT$638,39,FALSE),$BT$36),
$BT$37))</f>
        <v>NodeSquare</v>
      </c>
      <c r="BU581" s="166">
        <f t="shared" ca="1" si="430"/>
        <v>2000</v>
      </c>
      <c r="BV581" s="166">
        <f t="shared" ca="1" si="431"/>
        <v>200</v>
      </c>
      <c r="BW581" s="166">
        <f t="shared" ca="1" si="432"/>
        <v>0</v>
      </c>
      <c r="BX581" s="166">
        <f t="shared" ca="1" si="433"/>
        <v>0</v>
      </c>
      <c r="BY581" s="180" t="str">
        <f t="shared" si="434"/>
        <v/>
      </c>
      <c r="BZ581" s="180" t="str">
        <f t="shared" si="435"/>
        <v/>
      </c>
      <c r="CA581" s="81" t="str">
        <f>IF(scriv!E543&lt;&gt;"",scriv!E543,"")</f>
        <v/>
      </c>
      <c r="CB581" s="82">
        <f t="shared" si="400"/>
        <v>0</v>
      </c>
      <c r="CC581" s="82">
        <f t="shared" si="436"/>
        <v>0</v>
      </c>
      <c r="CD581" s="82" t="str">
        <f t="shared" si="437"/>
        <v>-</v>
      </c>
      <c r="CE581" s="82" t="str">
        <f t="shared" si="438"/>
        <v>-</v>
      </c>
      <c r="CF581" s="82" t="str">
        <f t="shared" si="439"/>
        <v>-</v>
      </c>
      <c r="CG581" s="82" t="str">
        <f t="shared" si="440"/>
        <v>-</v>
      </c>
      <c r="CH581" s="82" t="str">
        <f t="shared" si="441"/>
        <v>-</v>
      </c>
      <c r="CI581" s="82" t="str">
        <f t="shared" si="442"/>
        <v>-</v>
      </c>
      <c r="CJ581" s="82" t="str">
        <f t="shared" si="443"/>
        <v>-</v>
      </c>
      <c r="CK581" s="82" t="str">
        <f t="shared" si="444"/>
        <v>-</v>
      </c>
    </row>
    <row r="582" spans="1:89" s="82" customFormat="1" ht="18" customHeight="1">
      <c r="A582" s="81" t="str">
        <f>scriv!AH544</f>
        <v/>
      </c>
      <c r="B582" s="81" t="str">
        <f>IF(scriv!D544&lt;&gt;"",scriv!D544,"")</f>
        <v/>
      </c>
      <c r="C582" s="81" t="str">
        <f>IF( scriv!AL544&lt;&gt;"", IF(D582&lt;&gt;"","connection ","")&amp;scriv!AL544,IF(D582&lt;&gt;"","connection",""))</f>
        <v/>
      </c>
      <c r="D582" s="82" t="str">
        <f>scriv!AJ544</f>
        <v/>
      </c>
      <c r="E582" s="82" t="str">
        <f>scriv!AK544</f>
        <v/>
      </c>
      <c r="F582" s="156">
        <f>ROW()</f>
        <v>582</v>
      </c>
      <c r="I582" s="81" t="str">
        <f>IF(scriv!AA544&lt;&gt;"",scriv!AA544,J582)</f>
        <v/>
      </c>
      <c r="J582" s="81" t="str">
        <f>IF(scriv!AB544&lt;&gt;"",scriv!AB544,"")</f>
        <v/>
      </c>
      <c r="K582" s="82" t="str">
        <f t="shared" si="401"/>
        <v>none</v>
      </c>
      <c r="L582" s="82" t="str">
        <f t="shared" si="402"/>
        <v>+++&amp;speakTT=</v>
      </c>
      <c r="M582" s="82" t="str">
        <f t="shared" si="399"/>
        <v>OpenClose</v>
      </c>
      <c r="N582" s="82" t="str">
        <f t="shared" si="403"/>
        <v/>
      </c>
      <c r="O582" s="119" t="str">
        <f t="shared" si="404"/>
        <v/>
      </c>
      <c r="P582" s="81" t="str">
        <f>IF(scriv!I544&lt;&gt;"",scriv!I544,"")</f>
        <v/>
      </c>
      <c r="Q582" s="81" t="str">
        <f>IF(scriv!J544&lt;&gt;"",scriv!J544,"")</f>
        <v/>
      </c>
      <c r="R582" s="81">
        <f>IF(scriv!K544&lt;&gt;"",scriv!K544,
IF(I582&lt;&gt;"",1,$R$36))</f>
        <v>0</v>
      </c>
      <c r="S582" s="81" t="str">
        <f>IF(scriv!L544&lt;&gt;"",scriv!L544,
IF(scriv!AB544&lt;&gt;"",$S$36,"none"))</f>
        <v>none</v>
      </c>
      <c r="T582" s="81" t="str">
        <f>IF(scriv!Q544&lt;&gt;"",scriv!Q544,"")</f>
        <v/>
      </c>
      <c r="U582" s="81" t="str">
        <f>IF(scriv!R544&lt;&gt;"",scriv!R544,"")</f>
        <v/>
      </c>
      <c r="V582" s="81" t="str">
        <f>IF(scriv!S544&lt;&gt;"",scriv!S544,"")</f>
        <v/>
      </c>
      <c r="W582" s="81" t="str">
        <f>IF(scriv!T544&lt;&gt;"",scriv!T544,"")</f>
        <v/>
      </c>
      <c r="X582" s="81" t="str">
        <f>IF($E582="",
( IF(scriv!AD544&lt;&gt;"", LEFT( scriv!AD544, FIND(",",scriv!AD544)-1) &amp; "=" &amp; $AH582 &amp; RIGHT( scriv!AD544, LEN(scriv!AD544) + 1 - FIND(",",scriv!AD544)),
  IF($X$36&lt;&gt;"",LEFT( X$36, FIND(",",X$36)-1) &amp; "=" &amp; $AH582 &amp; RIGHT( X$36, LEN(X$36) + 1 - FIND(",",X$36)),""))),
IF(scriv!M544&lt;&gt;"", LEFT( scriv!M544, FIND(",",scriv!M544)-1) &amp; "=" &amp; $AH582 &amp; RIGHT( scriv!M544, LEN(scriv!M544) + 1 - FIND(",",scriv!M544)),
LEFT( X$37, FIND(",",X$37)-1) &amp; "=" &amp; $AH582 &amp; RIGHT( X$37, LEN(X$37) + 1 - FIND(",",X$37))))</f>
        <v>fadeOn=,0.6</v>
      </c>
      <c r="Y582" s="81" t="str">
        <f>IF($E582="",
( IF(scriv!AE544&lt;&gt;"", LEFT( scriv!AE544, FIND(",",scriv!AE544)-1) &amp; "=" &amp; $AH582 &amp; RIGHT( scriv!AE544, LEN(scriv!AE544) + 1 - FIND(",",scriv!AE544)),
  IF($Y$36&lt;&gt;"",LEFT( Y$36, FIND(",",Y$36)-1) &amp; "=" &amp; $AH582 &amp; RIGHT( Y$36, LEN(Y$36) + 1 - FIND(",",Y$36)),""))),
IF(scriv!N544&lt;&gt;"", LEFT( scriv!N544, FIND(",",scriv!N544)-1) &amp; "=" &amp; $AH582 &amp; RIGHT( scriv!N544, LEN(scriv!N544) + 1 - FIND(",",scriv!N544)),
LEFT( Y$37, FIND(",",Y$37)-1) &amp; "=" &amp; $AH582 &amp; RIGHT( Y$37, LEN(Y$37) + 1 - FIND(",",Y$37))))</f>
        <v>fadeOff=,0.6</v>
      </c>
      <c r="Z582" s="81" t="str">
        <f>IF($E582="",
( IF(scriv!AF544&lt;&gt;"", LEFT( scriv!AF544, FIND(",",scriv!AF544)-1) &amp; "=" &amp; $AH582 &amp; RIGHT( scriv!AF544, LEN(scriv!AF544) + 1 - FIND(",",scriv!AF544)),
  IF($Z$36&lt;&gt;"",LEFT( Z$36, FIND(",",Z$36)-1) &amp; "=" &amp; $AH582 &amp; RIGHT( Z$36, LEN(Z$36) + 1 - FIND(",",Z$36)),""))),
IF(scriv!O544&lt;&gt;"", LEFT( scriv!O544, FIND(",",scriv!O544)-1) &amp; "=" &amp; $AH582 &amp; RIGHT( scriv!O544, LEN(scriv!O544) + 1 - FIND(",",scriv!O544)),
LEFT( Z$37, FIND(",",Z$37)-1) &amp; "=" &amp; $AH582 &amp; RIGHT( Z$37, LEN(Z$37) + 1 - FIND(",",Z$37))))</f>
        <v>drawOpen=,1.2</v>
      </c>
      <c r="AA582" s="81" t="str">
        <f>IF($E582="",
( IF(scriv!AG544&lt;&gt;"", LEFT( scriv!AG544, FIND(",",scriv!AG544)-1) &amp; "=" &amp; $AH582 &amp; RIGHT( scriv!AG544, LEN(scriv!AG544) + 1 - FIND(",",scriv!AG544)),
  IF($AA$36&lt;&gt;"",LEFT( AA$36, FIND(",",AA$36)-1) &amp; "=" &amp; $AH582 &amp; RIGHT( AA$36, LEN(AA$36) + 1 - FIND(",",AA$36)),""))),
IF(scriv!P544&lt;&gt;"", LEFT( scriv!P544, FIND(",",scriv!P544)-1) &amp; "=" &amp; $AH582 &amp; RIGHT( scriv!P544, LEN(scriv!P544) + 1 - FIND(",",scriv!P544)),
LEFT( AA$37, FIND(",",AA$37)-1) &amp; "=" &amp; $AH582 &amp; RIGHT( AA$37, LEN(AA$37) + 1 - FIND(",",AA$37))))</f>
        <v>drawClose=,1.2</v>
      </c>
      <c r="AB582" s="167" t="str">
        <f t="shared" si="398"/>
        <v>noTitle</v>
      </c>
      <c r="AC582" s="167"/>
      <c r="AD582" s="45"/>
      <c r="AE582" s="168"/>
      <c r="AF582" s="169">
        <f>IF(D582="",scriv!B544,"")</f>
        <v>0</v>
      </c>
      <c r="AG582" s="170" t="str">
        <f t="shared" si="405"/>
        <v/>
      </c>
      <c r="AH582" s="169" t="str">
        <f t="shared" si="406"/>
        <v/>
      </c>
      <c r="AI582" s="169" t="str">
        <f t="shared" si="407"/>
        <v/>
      </c>
      <c r="AJ582" s="86">
        <f>ROUNDDOWN( (LEN(scriv!B544)+1) / 2, 0 )</f>
        <v>0</v>
      </c>
      <c r="AK582" s="82">
        <f t="shared" si="408"/>
        <v>0</v>
      </c>
      <c r="AL582" s="82" t="str">
        <f t="shared" si="409"/>
        <v>-</v>
      </c>
      <c r="AM582" s="82" t="str">
        <f t="shared" si="410"/>
        <v>-</v>
      </c>
      <c r="AN582" s="82" t="str">
        <f t="shared" si="411"/>
        <v>-</v>
      </c>
      <c r="AO582" s="82" t="str">
        <f t="shared" si="412"/>
        <v>-</v>
      </c>
      <c r="AP582" s="82" t="str">
        <f t="shared" si="413"/>
        <v>-</v>
      </c>
      <c r="AQ582" s="82" t="str">
        <f t="shared" si="414"/>
        <v>-</v>
      </c>
      <c r="AR582" s="82" t="str">
        <f t="shared" si="415"/>
        <v>-</v>
      </c>
      <c r="AT582" s="82">
        <f t="shared" si="416"/>
        <v>10</v>
      </c>
      <c r="AU582" s="82" t="str">
        <f ca="1">IF(    MAX(OFFSET(AL582,0,0,MATCH("-",AL582:AL$638,0))) = 0,"",
IFERROR(MAX(OFFSET(AL582,0,0,MATCH("-",AL582:AL$638,0))),""))</f>
        <v/>
      </c>
      <c r="AV582" s="82" t="str">
        <f ca="1">IF(    MAX(OFFSET(AM582,0,0,MATCH("-",AM582:AM$638,0))) = 0,"",
IFERROR(MAX(OFFSET(AM582,0,0,MATCH("-",AM582:AM$638,0))),""))</f>
        <v/>
      </c>
      <c r="AW582" s="82" t="str">
        <f ca="1">IF(    MAX(OFFSET(AN582,0,0,MATCH("-",AN582:AN$638,0))) = 0,"",
IFERROR(MAX(OFFSET(AN582,0,0,MATCH("-",AN582:AN$638,0))),""))</f>
        <v/>
      </c>
      <c r="AX582" s="82" t="str">
        <f ca="1">IF(    MAX(OFFSET(AO582,0,0,MATCH("-",AO582:AO$638,0))) = 0,"",
IFERROR(MAX(OFFSET(AO582,0,0,MATCH("-",AO582:AO$638,0))),""))</f>
        <v/>
      </c>
      <c r="AY582" s="82" t="str">
        <f ca="1">IF(    MAX(OFFSET(AP582,0,0,MATCH("-",AP582:AP$638,0))) = 0,"",
IFERROR(MAX(OFFSET(AP582,0,0,MATCH("-",AP582:AP$638,0))),""))</f>
        <v/>
      </c>
      <c r="AZ582" s="82" t="str">
        <f ca="1">IF(    MAX(OFFSET(AQ582,0,0,MATCH("-",AQ582:AQ$638,0))) = 0,"",
IFERROR(MAX(OFFSET(AQ582,0,0,MATCH("-",AQ582:AQ$638,0))),""))</f>
        <v/>
      </c>
      <c r="BA582" s="82" t="str">
        <f ca="1">IF(    MAX(OFFSET(AR582,0,0,MATCH("-",AR582:AR$638,0))) = 0,"",
IFERROR(MAX(OFFSET(AR582,0,0,MATCH("-",AR582:AR$638,0))),""))</f>
        <v/>
      </c>
      <c r="BB582" s="112">
        <f t="shared" ca="1" si="417"/>
        <v>-198</v>
      </c>
      <c r="BC582" s="111" t="str">
        <f t="shared" ca="1" si="418"/>
        <v>Radius</v>
      </c>
      <c r="BD582" s="112">
        <f t="shared" ca="1" si="419"/>
        <v>0</v>
      </c>
      <c r="BE582" s="111">
        <f t="shared" ca="1" si="420"/>
        <v>200</v>
      </c>
      <c r="BF582" s="113" t="e">
        <f t="shared" ca="1" si="421"/>
        <v>#VALUE!</v>
      </c>
      <c r="BG582" s="113" t="e">
        <f t="shared" ca="1" si="422"/>
        <v>#VALUE!</v>
      </c>
      <c r="BH582" s="112">
        <f t="shared" ca="1" si="423"/>
        <v>2000</v>
      </c>
      <c r="BI582" s="112">
        <f t="shared" ca="1" si="424"/>
        <v>200</v>
      </c>
      <c r="BJ582" s="157"/>
      <c r="BK582" s="157"/>
      <c r="BL582" s="158" t="str">
        <f>scriv!AI544</f>
        <v/>
      </c>
      <c r="BM582" s="157"/>
      <c r="BN582" s="157" t="str">
        <f t="shared" si="425"/>
        <v>node</v>
      </c>
      <c r="BO582" s="157"/>
      <c r="BP582" s="159">
        <f t="shared" ca="1" si="426"/>
        <v>0</v>
      </c>
      <c r="BQ582" s="159">
        <f t="shared" ca="1" si="427"/>
        <v>0</v>
      </c>
      <c r="BR582" s="159">
        <f t="shared" si="428"/>
        <v>1</v>
      </c>
      <c r="BS582" s="159" t="str">
        <f t="shared" si="429"/>
        <v>symbol</v>
      </c>
      <c r="BT582" s="157" t="str">
        <f ca="1">IF(scriv!V544&lt;&gt;"",scriv!V544,
IF(E582="",IFERROR(VLOOKUP(BL582,$AH$40:$BT$638,39,FALSE),$BT$36),
$BT$37))</f>
        <v>NodeSquare</v>
      </c>
      <c r="BU582" s="166">
        <f t="shared" ca="1" si="430"/>
        <v>2000</v>
      </c>
      <c r="BV582" s="166">
        <f t="shared" ca="1" si="431"/>
        <v>200</v>
      </c>
      <c r="BW582" s="166">
        <f t="shared" ca="1" si="432"/>
        <v>0</v>
      </c>
      <c r="BX582" s="166">
        <f t="shared" ca="1" si="433"/>
        <v>0</v>
      </c>
      <c r="BY582" s="180" t="str">
        <f t="shared" si="434"/>
        <v/>
      </c>
      <c r="BZ582" s="180" t="str">
        <f t="shared" si="435"/>
        <v/>
      </c>
      <c r="CA582" s="81" t="str">
        <f>IF(scriv!E544&lt;&gt;"",scriv!E544,"")</f>
        <v/>
      </c>
      <c r="CB582" s="82">
        <f t="shared" si="400"/>
        <v>0</v>
      </c>
      <c r="CC582" s="82">
        <f t="shared" si="436"/>
        <v>0</v>
      </c>
      <c r="CD582" s="82" t="str">
        <f t="shared" si="437"/>
        <v>-</v>
      </c>
      <c r="CE582" s="82" t="str">
        <f t="shared" si="438"/>
        <v>-</v>
      </c>
      <c r="CF582" s="82" t="str">
        <f t="shared" si="439"/>
        <v>-</v>
      </c>
      <c r="CG582" s="82" t="str">
        <f t="shared" si="440"/>
        <v>-</v>
      </c>
      <c r="CH582" s="82" t="str">
        <f t="shared" si="441"/>
        <v>-</v>
      </c>
      <c r="CI582" s="82" t="str">
        <f t="shared" si="442"/>
        <v>-</v>
      </c>
      <c r="CJ582" s="82" t="str">
        <f t="shared" si="443"/>
        <v>-</v>
      </c>
      <c r="CK582" s="82" t="str">
        <f t="shared" si="444"/>
        <v>-</v>
      </c>
    </row>
    <row r="583" spans="1:89" s="82" customFormat="1" ht="18" customHeight="1">
      <c r="A583" s="81" t="str">
        <f>scriv!AH545</f>
        <v/>
      </c>
      <c r="B583" s="81" t="str">
        <f>IF(scriv!D545&lt;&gt;"",scriv!D545,"")</f>
        <v/>
      </c>
      <c r="C583" s="81" t="str">
        <f>IF( scriv!AL545&lt;&gt;"", IF(D583&lt;&gt;"","connection ","")&amp;scriv!AL545,IF(D583&lt;&gt;"","connection",""))</f>
        <v/>
      </c>
      <c r="D583" s="82" t="str">
        <f>scriv!AJ545</f>
        <v/>
      </c>
      <c r="E583" s="82" t="str">
        <f>scriv!AK545</f>
        <v/>
      </c>
      <c r="F583" s="156">
        <f>ROW()</f>
        <v>583</v>
      </c>
      <c r="I583" s="81" t="str">
        <f>IF(scriv!AA545&lt;&gt;"",scriv!AA545,J583)</f>
        <v/>
      </c>
      <c r="J583" s="81" t="str">
        <f>IF(scriv!AB545&lt;&gt;"",scriv!AB545,"")</f>
        <v/>
      </c>
      <c r="K583" s="82" t="str">
        <f t="shared" si="401"/>
        <v>none</v>
      </c>
      <c r="L583" s="82" t="str">
        <f t="shared" si="402"/>
        <v>+++&amp;speakTT=</v>
      </c>
      <c r="M583" s="82" t="str">
        <f t="shared" si="399"/>
        <v>OpenClose</v>
      </c>
      <c r="N583" s="82" t="str">
        <f t="shared" si="403"/>
        <v/>
      </c>
      <c r="O583" s="119" t="str">
        <f t="shared" si="404"/>
        <v/>
      </c>
      <c r="P583" s="81" t="str">
        <f>IF(scriv!I545&lt;&gt;"",scriv!I545,"")</f>
        <v/>
      </c>
      <c r="Q583" s="81" t="str">
        <f>IF(scriv!J545&lt;&gt;"",scriv!J545,"")</f>
        <v/>
      </c>
      <c r="R583" s="81">
        <f>IF(scriv!K545&lt;&gt;"",scriv!K545,
IF(I583&lt;&gt;"",1,$R$36))</f>
        <v>0</v>
      </c>
      <c r="S583" s="81" t="str">
        <f>IF(scriv!L545&lt;&gt;"",scriv!L545,
IF(scriv!AB545&lt;&gt;"",$S$36,"none"))</f>
        <v>none</v>
      </c>
      <c r="T583" s="81" t="str">
        <f>IF(scriv!Q545&lt;&gt;"",scriv!Q545,"")</f>
        <v/>
      </c>
      <c r="U583" s="81" t="str">
        <f>IF(scriv!R545&lt;&gt;"",scriv!R545,"")</f>
        <v/>
      </c>
      <c r="V583" s="81" t="str">
        <f>IF(scriv!S545&lt;&gt;"",scriv!S545,"")</f>
        <v/>
      </c>
      <c r="W583" s="81" t="str">
        <f>IF(scriv!T545&lt;&gt;"",scriv!T545,"")</f>
        <v/>
      </c>
      <c r="X583" s="81" t="str">
        <f>IF($E583="",
( IF(scriv!AD545&lt;&gt;"", LEFT( scriv!AD545, FIND(",",scriv!AD545)-1) &amp; "=" &amp; $AH583 &amp; RIGHT( scriv!AD545, LEN(scriv!AD545) + 1 - FIND(",",scriv!AD545)),
  IF($X$36&lt;&gt;"",LEFT( X$36, FIND(",",X$36)-1) &amp; "=" &amp; $AH583 &amp; RIGHT( X$36, LEN(X$36) + 1 - FIND(",",X$36)),""))),
IF(scriv!M545&lt;&gt;"", LEFT( scriv!M545, FIND(",",scriv!M545)-1) &amp; "=" &amp; $AH583 &amp; RIGHT( scriv!M545, LEN(scriv!M545) + 1 - FIND(",",scriv!M545)),
LEFT( X$37, FIND(",",X$37)-1) &amp; "=" &amp; $AH583 &amp; RIGHT( X$37, LEN(X$37) + 1 - FIND(",",X$37))))</f>
        <v>fadeOn=,0.6</v>
      </c>
      <c r="Y583" s="81" t="str">
        <f>IF($E583="",
( IF(scriv!AE545&lt;&gt;"", LEFT( scriv!AE545, FIND(",",scriv!AE545)-1) &amp; "=" &amp; $AH583 &amp; RIGHT( scriv!AE545, LEN(scriv!AE545) + 1 - FIND(",",scriv!AE545)),
  IF($Y$36&lt;&gt;"",LEFT( Y$36, FIND(",",Y$36)-1) &amp; "=" &amp; $AH583 &amp; RIGHT( Y$36, LEN(Y$36) + 1 - FIND(",",Y$36)),""))),
IF(scriv!N545&lt;&gt;"", LEFT( scriv!N545, FIND(",",scriv!N545)-1) &amp; "=" &amp; $AH583 &amp; RIGHT( scriv!N545, LEN(scriv!N545) + 1 - FIND(",",scriv!N545)),
LEFT( Y$37, FIND(",",Y$37)-1) &amp; "=" &amp; $AH583 &amp; RIGHT( Y$37, LEN(Y$37) + 1 - FIND(",",Y$37))))</f>
        <v>fadeOff=,0.6</v>
      </c>
      <c r="Z583" s="81" t="str">
        <f>IF($E583="",
( IF(scriv!AF545&lt;&gt;"", LEFT( scriv!AF545, FIND(",",scriv!AF545)-1) &amp; "=" &amp; $AH583 &amp; RIGHT( scriv!AF545, LEN(scriv!AF545) + 1 - FIND(",",scriv!AF545)),
  IF($Z$36&lt;&gt;"",LEFT( Z$36, FIND(",",Z$36)-1) &amp; "=" &amp; $AH583 &amp; RIGHT( Z$36, LEN(Z$36) + 1 - FIND(",",Z$36)),""))),
IF(scriv!O545&lt;&gt;"", LEFT( scriv!O545, FIND(",",scriv!O545)-1) &amp; "=" &amp; $AH583 &amp; RIGHT( scriv!O545, LEN(scriv!O545) + 1 - FIND(",",scriv!O545)),
LEFT( Z$37, FIND(",",Z$37)-1) &amp; "=" &amp; $AH583 &amp; RIGHT( Z$37, LEN(Z$37) + 1 - FIND(",",Z$37))))</f>
        <v>drawOpen=,1.2</v>
      </c>
      <c r="AA583" s="81" t="str">
        <f>IF($E583="",
( IF(scriv!AG545&lt;&gt;"", LEFT( scriv!AG545, FIND(",",scriv!AG545)-1) &amp; "=" &amp; $AH583 &amp; RIGHT( scriv!AG545, LEN(scriv!AG545) + 1 - FIND(",",scriv!AG545)),
  IF($AA$36&lt;&gt;"",LEFT( AA$36, FIND(",",AA$36)-1) &amp; "=" &amp; $AH583 &amp; RIGHT( AA$36, LEN(AA$36) + 1 - FIND(",",AA$36)),""))),
IF(scriv!P545&lt;&gt;"", LEFT( scriv!P545, FIND(",",scriv!P545)-1) &amp; "=" &amp; $AH583 &amp; RIGHT( scriv!P545, LEN(scriv!P545) + 1 - FIND(",",scriv!P545)),
LEFT( AA$37, FIND(",",AA$37)-1) &amp; "=" &amp; $AH583 &amp; RIGHT( AA$37, LEN(AA$37) + 1 - FIND(",",AA$37))))</f>
        <v>drawClose=,1.2</v>
      </c>
      <c r="AB583" s="167" t="str">
        <f t="shared" si="398"/>
        <v>noTitle</v>
      </c>
      <c r="AC583" s="167"/>
      <c r="AD583" s="45"/>
      <c r="AE583" s="168"/>
      <c r="AF583" s="169">
        <f>IF(D583="",scriv!B545,"")</f>
        <v>0</v>
      </c>
      <c r="AG583" s="170" t="str">
        <f t="shared" si="405"/>
        <v/>
      </c>
      <c r="AH583" s="169" t="str">
        <f t="shared" si="406"/>
        <v/>
      </c>
      <c r="AI583" s="169" t="str">
        <f t="shared" si="407"/>
        <v/>
      </c>
      <c r="AJ583" s="86">
        <f>ROUNDDOWN( (LEN(scriv!B545)+1) / 2, 0 )</f>
        <v>0</v>
      </c>
      <c r="AK583" s="82">
        <f t="shared" si="408"/>
        <v>0</v>
      </c>
      <c r="AL583" s="82" t="str">
        <f t="shared" si="409"/>
        <v>-</v>
      </c>
      <c r="AM583" s="82" t="str">
        <f t="shared" si="410"/>
        <v>-</v>
      </c>
      <c r="AN583" s="82" t="str">
        <f t="shared" si="411"/>
        <v>-</v>
      </c>
      <c r="AO583" s="82" t="str">
        <f t="shared" si="412"/>
        <v>-</v>
      </c>
      <c r="AP583" s="82" t="str">
        <f t="shared" si="413"/>
        <v>-</v>
      </c>
      <c r="AQ583" s="82" t="str">
        <f t="shared" si="414"/>
        <v>-</v>
      </c>
      <c r="AR583" s="82" t="str">
        <f t="shared" si="415"/>
        <v>-</v>
      </c>
      <c r="AT583" s="82">
        <f t="shared" si="416"/>
        <v>10</v>
      </c>
      <c r="AU583" s="82" t="str">
        <f ca="1">IF(    MAX(OFFSET(AL583,0,0,MATCH("-",AL583:AL$638,0))) = 0,"",
IFERROR(MAX(OFFSET(AL583,0,0,MATCH("-",AL583:AL$638,0))),""))</f>
        <v/>
      </c>
      <c r="AV583" s="82" t="str">
        <f ca="1">IF(    MAX(OFFSET(AM583,0,0,MATCH("-",AM583:AM$638,0))) = 0,"",
IFERROR(MAX(OFFSET(AM583,0,0,MATCH("-",AM583:AM$638,0))),""))</f>
        <v/>
      </c>
      <c r="AW583" s="82" t="str">
        <f ca="1">IF(    MAX(OFFSET(AN583,0,0,MATCH("-",AN583:AN$638,0))) = 0,"",
IFERROR(MAX(OFFSET(AN583,0,0,MATCH("-",AN583:AN$638,0))),""))</f>
        <v/>
      </c>
      <c r="AX583" s="82" t="str">
        <f ca="1">IF(    MAX(OFFSET(AO583,0,0,MATCH("-",AO583:AO$638,0))) = 0,"",
IFERROR(MAX(OFFSET(AO583,0,0,MATCH("-",AO583:AO$638,0))),""))</f>
        <v/>
      </c>
      <c r="AY583" s="82" t="str">
        <f ca="1">IF(    MAX(OFFSET(AP583,0,0,MATCH("-",AP583:AP$638,0))) = 0,"",
IFERROR(MAX(OFFSET(AP583,0,0,MATCH("-",AP583:AP$638,0))),""))</f>
        <v/>
      </c>
      <c r="AZ583" s="82" t="str">
        <f ca="1">IF(    MAX(OFFSET(AQ583,0,0,MATCH("-",AQ583:AQ$638,0))) = 0,"",
IFERROR(MAX(OFFSET(AQ583,0,0,MATCH("-",AQ583:AQ$638,0))),""))</f>
        <v/>
      </c>
      <c r="BA583" s="82" t="str">
        <f ca="1">IF(    MAX(OFFSET(AR583,0,0,MATCH("-",AR583:AR$638,0))) = 0,"",
IFERROR(MAX(OFFSET(AR583,0,0,MATCH("-",AR583:AR$638,0))),""))</f>
        <v/>
      </c>
      <c r="BB583" s="112">
        <f t="shared" ca="1" si="417"/>
        <v>-198</v>
      </c>
      <c r="BC583" s="111" t="str">
        <f t="shared" ca="1" si="418"/>
        <v>Radius</v>
      </c>
      <c r="BD583" s="112">
        <f t="shared" ca="1" si="419"/>
        <v>0</v>
      </c>
      <c r="BE583" s="111">
        <f t="shared" ca="1" si="420"/>
        <v>200</v>
      </c>
      <c r="BF583" s="113" t="e">
        <f t="shared" ca="1" si="421"/>
        <v>#VALUE!</v>
      </c>
      <c r="BG583" s="113" t="e">
        <f t="shared" ca="1" si="422"/>
        <v>#VALUE!</v>
      </c>
      <c r="BH583" s="112">
        <f t="shared" ca="1" si="423"/>
        <v>2000</v>
      </c>
      <c r="BI583" s="112">
        <f t="shared" ca="1" si="424"/>
        <v>200</v>
      </c>
      <c r="BJ583" s="157"/>
      <c r="BK583" s="157"/>
      <c r="BL583" s="158" t="str">
        <f>scriv!AI545</f>
        <v/>
      </c>
      <c r="BM583" s="157"/>
      <c r="BN583" s="157" t="str">
        <f t="shared" si="425"/>
        <v>node</v>
      </c>
      <c r="BO583" s="157"/>
      <c r="BP583" s="159">
        <f t="shared" ca="1" si="426"/>
        <v>0</v>
      </c>
      <c r="BQ583" s="159">
        <f t="shared" ca="1" si="427"/>
        <v>0</v>
      </c>
      <c r="BR583" s="159">
        <f t="shared" si="428"/>
        <v>1</v>
      </c>
      <c r="BS583" s="159" t="str">
        <f t="shared" si="429"/>
        <v>symbol</v>
      </c>
      <c r="BT583" s="157" t="str">
        <f ca="1">IF(scriv!V545&lt;&gt;"",scriv!V545,
IF(E583="",IFERROR(VLOOKUP(BL583,$AH$40:$BT$638,39,FALSE),$BT$36),
$BT$37))</f>
        <v>NodeSquare</v>
      </c>
      <c r="BU583" s="166">
        <f t="shared" ca="1" si="430"/>
        <v>2000</v>
      </c>
      <c r="BV583" s="166">
        <f t="shared" ca="1" si="431"/>
        <v>200</v>
      </c>
      <c r="BW583" s="166">
        <f t="shared" ca="1" si="432"/>
        <v>0</v>
      </c>
      <c r="BX583" s="166">
        <f t="shared" ca="1" si="433"/>
        <v>0</v>
      </c>
      <c r="BY583" s="180" t="str">
        <f t="shared" si="434"/>
        <v/>
      </c>
      <c r="BZ583" s="180" t="str">
        <f t="shared" si="435"/>
        <v/>
      </c>
      <c r="CA583" s="81" t="str">
        <f>IF(scriv!E545&lt;&gt;"",scriv!E545,"")</f>
        <v/>
      </c>
      <c r="CB583" s="82">
        <f t="shared" si="400"/>
        <v>0</v>
      </c>
      <c r="CC583" s="82">
        <f t="shared" si="436"/>
        <v>0</v>
      </c>
      <c r="CD583" s="82" t="str">
        <f t="shared" si="437"/>
        <v>-</v>
      </c>
      <c r="CE583" s="82" t="str">
        <f t="shared" si="438"/>
        <v>-</v>
      </c>
      <c r="CF583" s="82" t="str">
        <f t="shared" si="439"/>
        <v>-</v>
      </c>
      <c r="CG583" s="82" t="str">
        <f t="shared" si="440"/>
        <v>-</v>
      </c>
      <c r="CH583" s="82" t="str">
        <f t="shared" si="441"/>
        <v>-</v>
      </c>
      <c r="CI583" s="82" t="str">
        <f t="shared" si="442"/>
        <v>-</v>
      </c>
      <c r="CJ583" s="82" t="str">
        <f t="shared" si="443"/>
        <v>-</v>
      </c>
      <c r="CK583" s="82" t="str">
        <f t="shared" si="444"/>
        <v>-</v>
      </c>
    </row>
    <row r="584" spans="1:89" s="82" customFormat="1" ht="18" customHeight="1">
      <c r="A584" s="81" t="str">
        <f>scriv!AH546</f>
        <v/>
      </c>
      <c r="B584" s="81" t="str">
        <f>IF(scriv!D546&lt;&gt;"",scriv!D546,"")</f>
        <v/>
      </c>
      <c r="C584" s="81" t="str">
        <f>IF( scriv!AL546&lt;&gt;"", IF(D584&lt;&gt;"","connection ","")&amp;scriv!AL546,IF(D584&lt;&gt;"","connection",""))</f>
        <v/>
      </c>
      <c r="D584" s="82" t="str">
        <f>scriv!AJ546</f>
        <v/>
      </c>
      <c r="E584" s="82" t="str">
        <f>scriv!AK546</f>
        <v/>
      </c>
      <c r="F584" s="156">
        <f>ROW()</f>
        <v>584</v>
      </c>
      <c r="I584" s="81" t="str">
        <f>IF(scriv!AA546&lt;&gt;"",scriv!AA546,J584)</f>
        <v/>
      </c>
      <c r="J584" s="81" t="str">
        <f>IF(scriv!AB546&lt;&gt;"",scriv!AB546,"")</f>
        <v/>
      </c>
      <c r="K584" s="82" t="str">
        <f t="shared" si="401"/>
        <v>none</v>
      </c>
      <c r="L584" s="82" t="str">
        <f t="shared" si="402"/>
        <v>+++&amp;speakTT=</v>
      </c>
      <c r="M584" s="82" t="str">
        <f t="shared" si="399"/>
        <v>OpenClose</v>
      </c>
      <c r="N584" s="82" t="str">
        <f t="shared" si="403"/>
        <v/>
      </c>
      <c r="O584" s="119" t="str">
        <f t="shared" si="404"/>
        <v/>
      </c>
      <c r="P584" s="81" t="str">
        <f>IF(scriv!I546&lt;&gt;"",scriv!I546,"")</f>
        <v/>
      </c>
      <c r="Q584" s="81" t="str">
        <f>IF(scriv!J546&lt;&gt;"",scriv!J546,"")</f>
        <v/>
      </c>
      <c r="R584" s="81">
        <f>IF(scriv!K546&lt;&gt;"",scriv!K546,
IF(I584&lt;&gt;"",1,$R$36))</f>
        <v>0</v>
      </c>
      <c r="S584" s="81" t="str">
        <f>IF(scriv!L546&lt;&gt;"",scriv!L546,
IF(scriv!AB546&lt;&gt;"",$S$36,"none"))</f>
        <v>none</v>
      </c>
      <c r="T584" s="81" t="str">
        <f>IF(scriv!Q546&lt;&gt;"",scriv!Q546,"")</f>
        <v/>
      </c>
      <c r="U584" s="81" t="str">
        <f>IF(scriv!R546&lt;&gt;"",scriv!R546,"")</f>
        <v/>
      </c>
      <c r="V584" s="81" t="str">
        <f>IF(scriv!S546&lt;&gt;"",scriv!S546,"")</f>
        <v/>
      </c>
      <c r="W584" s="81" t="str">
        <f>IF(scriv!T546&lt;&gt;"",scriv!T546,"")</f>
        <v/>
      </c>
      <c r="X584" s="81" t="str">
        <f>IF($E584="",
( IF(scriv!AD546&lt;&gt;"", LEFT( scriv!AD546, FIND(",",scriv!AD546)-1) &amp; "=" &amp; $AH584 &amp; RIGHT( scriv!AD546, LEN(scriv!AD546) + 1 - FIND(",",scriv!AD546)),
  IF($X$36&lt;&gt;"",LEFT( X$36, FIND(",",X$36)-1) &amp; "=" &amp; $AH584 &amp; RIGHT( X$36, LEN(X$36) + 1 - FIND(",",X$36)),""))),
IF(scriv!M546&lt;&gt;"", LEFT( scriv!M546, FIND(",",scriv!M546)-1) &amp; "=" &amp; $AH584 &amp; RIGHT( scriv!M546, LEN(scriv!M546) + 1 - FIND(",",scriv!M546)),
LEFT( X$37, FIND(",",X$37)-1) &amp; "=" &amp; $AH584 &amp; RIGHT( X$37, LEN(X$37) + 1 - FIND(",",X$37))))</f>
        <v>fadeOn=,0.6</v>
      </c>
      <c r="Y584" s="81" t="str">
        <f>IF($E584="",
( IF(scriv!AE546&lt;&gt;"", LEFT( scriv!AE546, FIND(",",scriv!AE546)-1) &amp; "=" &amp; $AH584 &amp; RIGHT( scriv!AE546, LEN(scriv!AE546) + 1 - FIND(",",scriv!AE546)),
  IF($Y$36&lt;&gt;"",LEFT( Y$36, FIND(",",Y$36)-1) &amp; "=" &amp; $AH584 &amp; RIGHT( Y$36, LEN(Y$36) + 1 - FIND(",",Y$36)),""))),
IF(scriv!N546&lt;&gt;"", LEFT( scriv!N546, FIND(",",scriv!N546)-1) &amp; "=" &amp; $AH584 &amp; RIGHT( scriv!N546, LEN(scriv!N546) + 1 - FIND(",",scriv!N546)),
LEFT( Y$37, FIND(",",Y$37)-1) &amp; "=" &amp; $AH584 &amp; RIGHT( Y$37, LEN(Y$37) + 1 - FIND(",",Y$37))))</f>
        <v>fadeOff=,0.6</v>
      </c>
      <c r="Z584" s="81" t="str">
        <f>IF($E584="",
( IF(scriv!AF546&lt;&gt;"", LEFT( scriv!AF546, FIND(",",scriv!AF546)-1) &amp; "=" &amp; $AH584 &amp; RIGHT( scriv!AF546, LEN(scriv!AF546) + 1 - FIND(",",scriv!AF546)),
  IF($Z$36&lt;&gt;"",LEFT( Z$36, FIND(",",Z$36)-1) &amp; "=" &amp; $AH584 &amp; RIGHT( Z$36, LEN(Z$36) + 1 - FIND(",",Z$36)),""))),
IF(scriv!O546&lt;&gt;"", LEFT( scriv!O546, FIND(",",scriv!O546)-1) &amp; "=" &amp; $AH584 &amp; RIGHT( scriv!O546, LEN(scriv!O546) + 1 - FIND(",",scriv!O546)),
LEFT( Z$37, FIND(",",Z$37)-1) &amp; "=" &amp; $AH584 &amp; RIGHT( Z$37, LEN(Z$37) + 1 - FIND(",",Z$37))))</f>
        <v>drawOpen=,1.2</v>
      </c>
      <c r="AA584" s="81" t="str">
        <f>IF($E584="",
( IF(scriv!AG546&lt;&gt;"", LEFT( scriv!AG546, FIND(",",scriv!AG546)-1) &amp; "=" &amp; $AH584 &amp; RIGHT( scriv!AG546, LEN(scriv!AG546) + 1 - FIND(",",scriv!AG546)),
  IF($AA$36&lt;&gt;"",LEFT( AA$36, FIND(",",AA$36)-1) &amp; "=" &amp; $AH584 &amp; RIGHT( AA$36, LEN(AA$36) + 1 - FIND(",",AA$36)),""))),
IF(scriv!P546&lt;&gt;"", LEFT( scriv!P546, FIND(",",scriv!P546)-1) &amp; "=" &amp; $AH584 &amp; RIGHT( scriv!P546, LEN(scriv!P546) + 1 - FIND(",",scriv!P546)),
LEFT( AA$37, FIND(",",AA$37)-1) &amp; "=" &amp; $AH584 &amp; RIGHT( AA$37, LEN(AA$37) + 1 - FIND(",",AA$37))))</f>
        <v>drawClose=,1.2</v>
      </c>
      <c r="AB584" s="167" t="str">
        <f t="shared" si="398"/>
        <v>noTitle</v>
      </c>
      <c r="AC584" s="167"/>
      <c r="AD584" s="45"/>
      <c r="AE584" s="168"/>
      <c r="AF584" s="169">
        <f>IF(D584="",scriv!B546,"")</f>
        <v>0</v>
      </c>
      <c r="AG584" s="170" t="str">
        <f t="shared" si="405"/>
        <v/>
      </c>
      <c r="AH584" s="169" t="str">
        <f t="shared" si="406"/>
        <v/>
      </c>
      <c r="AI584" s="169" t="str">
        <f t="shared" si="407"/>
        <v/>
      </c>
      <c r="AJ584" s="86">
        <f>ROUNDDOWN( (LEN(scriv!B546)+1) / 2, 0 )</f>
        <v>0</v>
      </c>
      <c r="AK584" s="82">
        <f t="shared" si="408"/>
        <v>0</v>
      </c>
      <c r="AL584" s="82" t="str">
        <f t="shared" si="409"/>
        <v>-</v>
      </c>
      <c r="AM584" s="82" t="str">
        <f t="shared" si="410"/>
        <v>-</v>
      </c>
      <c r="AN584" s="82" t="str">
        <f t="shared" si="411"/>
        <v>-</v>
      </c>
      <c r="AO584" s="82" t="str">
        <f t="shared" si="412"/>
        <v>-</v>
      </c>
      <c r="AP584" s="82" t="str">
        <f t="shared" si="413"/>
        <v>-</v>
      </c>
      <c r="AQ584" s="82" t="str">
        <f t="shared" si="414"/>
        <v>-</v>
      </c>
      <c r="AR584" s="82" t="str">
        <f t="shared" si="415"/>
        <v>-</v>
      </c>
      <c r="AT584" s="82">
        <f t="shared" si="416"/>
        <v>10</v>
      </c>
      <c r="AU584" s="82" t="str">
        <f ca="1">IF(    MAX(OFFSET(AL584,0,0,MATCH("-",AL584:AL$638,0))) = 0,"",
IFERROR(MAX(OFFSET(AL584,0,0,MATCH("-",AL584:AL$638,0))),""))</f>
        <v/>
      </c>
      <c r="AV584" s="82" t="str">
        <f ca="1">IF(    MAX(OFFSET(AM584,0,0,MATCH("-",AM584:AM$638,0))) = 0,"",
IFERROR(MAX(OFFSET(AM584,0,0,MATCH("-",AM584:AM$638,0))),""))</f>
        <v/>
      </c>
      <c r="AW584" s="82" t="str">
        <f ca="1">IF(    MAX(OFFSET(AN584,0,0,MATCH("-",AN584:AN$638,0))) = 0,"",
IFERROR(MAX(OFFSET(AN584,0,0,MATCH("-",AN584:AN$638,0))),""))</f>
        <v/>
      </c>
      <c r="AX584" s="82" t="str">
        <f ca="1">IF(    MAX(OFFSET(AO584,0,0,MATCH("-",AO584:AO$638,0))) = 0,"",
IFERROR(MAX(OFFSET(AO584,0,0,MATCH("-",AO584:AO$638,0))),""))</f>
        <v/>
      </c>
      <c r="AY584" s="82" t="str">
        <f ca="1">IF(    MAX(OFFSET(AP584,0,0,MATCH("-",AP584:AP$638,0))) = 0,"",
IFERROR(MAX(OFFSET(AP584,0,0,MATCH("-",AP584:AP$638,0))),""))</f>
        <v/>
      </c>
      <c r="AZ584" s="82" t="str">
        <f ca="1">IF(    MAX(OFFSET(AQ584,0,0,MATCH("-",AQ584:AQ$638,0))) = 0,"",
IFERROR(MAX(OFFSET(AQ584,0,0,MATCH("-",AQ584:AQ$638,0))),""))</f>
        <v/>
      </c>
      <c r="BA584" s="82" t="str">
        <f ca="1">IF(    MAX(OFFSET(AR584,0,0,MATCH("-",AR584:AR$638,0))) = 0,"",
IFERROR(MAX(OFFSET(AR584,0,0,MATCH("-",AR584:AR$638,0))),""))</f>
        <v/>
      </c>
      <c r="BB584" s="112">
        <f t="shared" ca="1" si="417"/>
        <v>-198</v>
      </c>
      <c r="BC584" s="111" t="str">
        <f t="shared" ca="1" si="418"/>
        <v>Radius</v>
      </c>
      <c r="BD584" s="112">
        <f t="shared" ca="1" si="419"/>
        <v>0</v>
      </c>
      <c r="BE584" s="111">
        <f t="shared" ca="1" si="420"/>
        <v>200</v>
      </c>
      <c r="BF584" s="113" t="e">
        <f t="shared" ca="1" si="421"/>
        <v>#VALUE!</v>
      </c>
      <c r="BG584" s="113" t="e">
        <f t="shared" ca="1" si="422"/>
        <v>#VALUE!</v>
      </c>
      <c r="BH584" s="112">
        <f t="shared" ca="1" si="423"/>
        <v>2000</v>
      </c>
      <c r="BI584" s="112">
        <f t="shared" ca="1" si="424"/>
        <v>200</v>
      </c>
      <c r="BJ584" s="157"/>
      <c r="BK584" s="157"/>
      <c r="BL584" s="158" t="str">
        <f>scriv!AI546</f>
        <v/>
      </c>
      <c r="BM584" s="157"/>
      <c r="BN584" s="157" t="str">
        <f t="shared" si="425"/>
        <v>node</v>
      </c>
      <c r="BO584" s="157"/>
      <c r="BP584" s="159">
        <f t="shared" ca="1" si="426"/>
        <v>0</v>
      </c>
      <c r="BQ584" s="159">
        <f t="shared" ca="1" si="427"/>
        <v>0</v>
      </c>
      <c r="BR584" s="159">
        <f t="shared" si="428"/>
        <v>1</v>
      </c>
      <c r="BS584" s="159" t="str">
        <f t="shared" si="429"/>
        <v>symbol</v>
      </c>
      <c r="BT584" s="157" t="str">
        <f ca="1">IF(scriv!V546&lt;&gt;"",scriv!V546,
IF(E584="",IFERROR(VLOOKUP(BL584,$AH$40:$BT$638,39,FALSE),$BT$36),
$BT$37))</f>
        <v>NodeSquare</v>
      </c>
      <c r="BU584" s="166">
        <f t="shared" ca="1" si="430"/>
        <v>2000</v>
      </c>
      <c r="BV584" s="166">
        <f t="shared" ca="1" si="431"/>
        <v>200</v>
      </c>
      <c r="BW584" s="166">
        <f t="shared" ca="1" si="432"/>
        <v>0</v>
      </c>
      <c r="BX584" s="166">
        <f t="shared" ca="1" si="433"/>
        <v>0</v>
      </c>
      <c r="BY584" s="180" t="str">
        <f t="shared" si="434"/>
        <v/>
      </c>
      <c r="BZ584" s="180" t="str">
        <f t="shared" si="435"/>
        <v/>
      </c>
      <c r="CA584" s="81" t="str">
        <f>IF(scriv!E546&lt;&gt;"",scriv!E546,"")</f>
        <v/>
      </c>
      <c r="CB584" s="82">
        <f t="shared" si="400"/>
        <v>0</v>
      </c>
      <c r="CC584" s="82">
        <f t="shared" si="436"/>
        <v>0</v>
      </c>
      <c r="CD584" s="82" t="str">
        <f t="shared" si="437"/>
        <v>-</v>
      </c>
      <c r="CE584" s="82" t="str">
        <f t="shared" si="438"/>
        <v>-</v>
      </c>
      <c r="CF584" s="82" t="str">
        <f t="shared" si="439"/>
        <v>-</v>
      </c>
      <c r="CG584" s="82" t="str">
        <f t="shared" si="440"/>
        <v>-</v>
      </c>
      <c r="CH584" s="82" t="str">
        <f t="shared" si="441"/>
        <v>-</v>
      </c>
      <c r="CI584" s="82" t="str">
        <f t="shared" si="442"/>
        <v>-</v>
      </c>
      <c r="CJ584" s="82" t="str">
        <f t="shared" si="443"/>
        <v>-</v>
      </c>
      <c r="CK584" s="82" t="str">
        <f t="shared" si="444"/>
        <v>-</v>
      </c>
    </row>
    <row r="585" spans="1:89" s="82" customFormat="1" ht="18" customHeight="1">
      <c r="A585" s="81" t="str">
        <f>scriv!AH547</f>
        <v/>
      </c>
      <c r="B585" s="81" t="str">
        <f>IF(scriv!D547&lt;&gt;"",scriv!D547,"")</f>
        <v/>
      </c>
      <c r="C585" s="81" t="str">
        <f>IF( scriv!AL547&lt;&gt;"", IF(D585&lt;&gt;"","connection ","")&amp;scriv!AL547,IF(D585&lt;&gt;"","connection",""))</f>
        <v/>
      </c>
      <c r="D585" s="82" t="str">
        <f>scriv!AJ547</f>
        <v/>
      </c>
      <c r="E585" s="82" t="str">
        <f>scriv!AK547</f>
        <v/>
      </c>
      <c r="F585" s="156">
        <f>ROW()</f>
        <v>585</v>
      </c>
      <c r="I585" s="81" t="str">
        <f>IF(scriv!AA547&lt;&gt;"",scriv!AA547,J585)</f>
        <v/>
      </c>
      <c r="J585" s="81" t="str">
        <f>IF(scriv!AB547&lt;&gt;"",scriv!AB547,"")</f>
        <v/>
      </c>
      <c r="K585" s="82" t="str">
        <f t="shared" si="401"/>
        <v>none</v>
      </c>
      <c r="L585" s="82" t="str">
        <f t="shared" si="402"/>
        <v>+++&amp;speakTT=</v>
      </c>
      <c r="M585" s="82" t="str">
        <f t="shared" si="399"/>
        <v>OpenClose</v>
      </c>
      <c r="N585" s="82" t="str">
        <f t="shared" si="403"/>
        <v/>
      </c>
      <c r="O585" s="119" t="str">
        <f t="shared" si="404"/>
        <v/>
      </c>
      <c r="P585" s="81" t="str">
        <f>IF(scriv!I547&lt;&gt;"",scriv!I547,"")</f>
        <v/>
      </c>
      <c r="Q585" s="81" t="str">
        <f>IF(scriv!J547&lt;&gt;"",scriv!J547,"")</f>
        <v/>
      </c>
      <c r="R585" s="81">
        <f>IF(scriv!K547&lt;&gt;"",scriv!K547,
IF(I585&lt;&gt;"",1,$R$36))</f>
        <v>0</v>
      </c>
      <c r="S585" s="81" t="str">
        <f>IF(scriv!L547&lt;&gt;"",scriv!L547,
IF(scriv!AB547&lt;&gt;"",$S$36,"none"))</f>
        <v>none</v>
      </c>
      <c r="T585" s="81" t="str">
        <f>IF(scriv!Q547&lt;&gt;"",scriv!Q547,"")</f>
        <v/>
      </c>
      <c r="U585" s="81" t="str">
        <f>IF(scriv!R547&lt;&gt;"",scriv!R547,"")</f>
        <v/>
      </c>
      <c r="V585" s="81" t="str">
        <f>IF(scriv!S547&lt;&gt;"",scriv!S547,"")</f>
        <v/>
      </c>
      <c r="W585" s="81" t="str">
        <f>IF(scriv!T547&lt;&gt;"",scriv!T547,"")</f>
        <v/>
      </c>
      <c r="X585" s="81" t="str">
        <f>IF($E585="",
( IF(scriv!AD547&lt;&gt;"", LEFT( scriv!AD547, FIND(",",scriv!AD547)-1) &amp; "=" &amp; $AH585 &amp; RIGHT( scriv!AD547, LEN(scriv!AD547) + 1 - FIND(",",scriv!AD547)),
  IF($X$36&lt;&gt;"",LEFT( X$36, FIND(",",X$36)-1) &amp; "=" &amp; $AH585 &amp; RIGHT( X$36, LEN(X$36) + 1 - FIND(",",X$36)),""))),
IF(scriv!M547&lt;&gt;"", LEFT( scriv!M547, FIND(",",scriv!M547)-1) &amp; "=" &amp; $AH585 &amp; RIGHT( scriv!M547, LEN(scriv!M547) + 1 - FIND(",",scriv!M547)),
LEFT( X$37, FIND(",",X$37)-1) &amp; "=" &amp; $AH585 &amp; RIGHT( X$37, LEN(X$37) + 1 - FIND(",",X$37))))</f>
        <v>fadeOn=,0.6</v>
      </c>
      <c r="Y585" s="81" t="str">
        <f>IF($E585="",
( IF(scriv!AE547&lt;&gt;"", LEFT( scriv!AE547, FIND(",",scriv!AE547)-1) &amp; "=" &amp; $AH585 &amp; RIGHT( scriv!AE547, LEN(scriv!AE547) + 1 - FIND(",",scriv!AE547)),
  IF($Y$36&lt;&gt;"",LEFT( Y$36, FIND(",",Y$36)-1) &amp; "=" &amp; $AH585 &amp; RIGHT( Y$36, LEN(Y$36) + 1 - FIND(",",Y$36)),""))),
IF(scriv!N547&lt;&gt;"", LEFT( scriv!N547, FIND(",",scriv!N547)-1) &amp; "=" &amp; $AH585 &amp; RIGHT( scriv!N547, LEN(scriv!N547) + 1 - FIND(",",scriv!N547)),
LEFT( Y$37, FIND(",",Y$37)-1) &amp; "=" &amp; $AH585 &amp; RIGHT( Y$37, LEN(Y$37) + 1 - FIND(",",Y$37))))</f>
        <v>fadeOff=,0.6</v>
      </c>
      <c r="Z585" s="81" t="str">
        <f>IF($E585="",
( IF(scriv!AF547&lt;&gt;"", LEFT( scriv!AF547, FIND(",",scriv!AF547)-1) &amp; "=" &amp; $AH585 &amp; RIGHT( scriv!AF547, LEN(scriv!AF547) + 1 - FIND(",",scriv!AF547)),
  IF($Z$36&lt;&gt;"",LEFT( Z$36, FIND(",",Z$36)-1) &amp; "=" &amp; $AH585 &amp; RIGHT( Z$36, LEN(Z$36) + 1 - FIND(",",Z$36)),""))),
IF(scriv!O547&lt;&gt;"", LEFT( scriv!O547, FIND(",",scriv!O547)-1) &amp; "=" &amp; $AH585 &amp; RIGHT( scriv!O547, LEN(scriv!O547) + 1 - FIND(",",scriv!O547)),
LEFT( Z$37, FIND(",",Z$37)-1) &amp; "=" &amp; $AH585 &amp; RIGHT( Z$37, LEN(Z$37) + 1 - FIND(",",Z$37))))</f>
        <v>drawOpen=,1.2</v>
      </c>
      <c r="AA585" s="81" t="str">
        <f>IF($E585="",
( IF(scriv!AG547&lt;&gt;"", LEFT( scriv!AG547, FIND(",",scriv!AG547)-1) &amp; "=" &amp; $AH585 &amp; RIGHT( scriv!AG547, LEN(scriv!AG547) + 1 - FIND(",",scriv!AG547)),
  IF($AA$36&lt;&gt;"",LEFT( AA$36, FIND(",",AA$36)-1) &amp; "=" &amp; $AH585 &amp; RIGHT( AA$36, LEN(AA$36) + 1 - FIND(",",AA$36)),""))),
IF(scriv!P547&lt;&gt;"", LEFT( scriv!P547, FIND(",",scriv!P547)-1) &amp; "=" &amp; $AH585 &amp; RIGHT( scriv!P547, LEN(scriv!P547) + 1 - FIND(",",scriv!P547)),
LEFT( AA$37, FIND(",",AA$37)-1) &amp; "=" &amp; $AH585 &amp; RIGHT( AA$37, LEN(AA$37) + 1 - FIND(",",AA$37))))</f>
        <v>drawClose=,1.2</v>
      </c>
      <c r="AB585" s="167" t="str">
        <f t="shared" si="398"/>
        <v>noTitle</v>
      </c>
      <c r="AC585" s="167"/>
      <c r="AD585" s="45"/>
      <c r="AE585" s="168"/>
      <c r="AF585" s="169">
        <f>IF(D585="",scriv!B547,"")</f>
        <v>0</v>
      </c>
      <c r="AG585" s="170" t="str">
        <f t="shared" si="405"/>
        <v/>
      </c>
      <c r="AH585" s="169" t="str">
        <f t="shared" si="406"/>
        <v/>
      </c>
      <c r="AI585" s="169" t="str">
        <f t="shared" si="407"/>
        <v/>
      </c>
      <c r="AJ585" s="86">
        <f>ROUNDDOWN( (LEN(scriv!B547)+1) / 2, 0 )</f>
        <v>0</v>
      </c>
      <c r="AK585" s="82">
        <f t="shared" si="408"/>
        <v>0</v>
      </c>
      <c r="AL585" s="82" t="str">
        <f t="shared" si="409"/>
        <v>-</v>
      </c>
      <c r="AM585" s="82" t="str">
        <f t="shared" si="410"/>
        <v>-</v>
      </c>
      <c r="AN585" s="82" t="str">
        <f t="shared" si="411"/>
        <v>-</v>
      </c>
      <c r="AO585" s="82" t="str">
        <f t="shared" si="412"/>
        <v>-</v>
      </c>
      <c r="AP585" s="82" t="str">
        <f t="shared" si="413"/>
        <v>-</v>
      </c>
      <c r="AQ585" s="82" t="str">
        <f t="shared" si="414"/>
        <v>-</v>
      </c>
      <c r="AR585" s="82" t="str">
        <f t="shared" si="415"/>
        <v>-</v>
      </c>
      <c r="AT585" s="82">
        <f t="shared" si="416"/>
        <v>10</v>
      </c>
      <c r="AU585" s="82" t="str">
        <f ca="1">IF(    MAX(OFFSET(AL585,0,0,MATCH("-",AL585:AL$638,0))) = 0,"",
IFERROR(MAX(OFFSET(AL585,0,0,MATCH("-",AL585:AL$638,0))),""))</f>
        <v/>
      </c>
      <c r="AV585" s="82" t="str">
        <f ca="1">IF(    MAX(OFFSET(AM585,0,0,MATCH("-",AM585:AM$638,0))) = 0,"",
IFERROR(MAX(OFFSET(AM585,0,0,MATCH("-",AM585:AM$638,0))),""))</f>
        <v/>
      </c>
      <c r="AW585" s="82" t="str">
        <f ca="1">IF(    MAX(OFFSET(AN585,0,0,MATCH("-",AN585:AN$638,0))) = 0,"",
IFERROR(MAX(OFFSET(AN585,0,0,MATCH("-",AN585:AN$638,0))),""))</f>
        <v/>
      </c>
      <c r="AX585" s="82" t="str">
        <f ca="1">IF(    MAX(OFFSET(AO585,0,0,MATCH("-",AO585:AO$638,0))) = 0,"",
IFERROR(MAX(OFFSET(AO585,0,0,MATCH("-",AO585:AO$638,0))),""))</f>
        <v/>
      </c>
      <c r="AY585" s="82" t="str">
        <f ca="1">IF(    MAX(OFFSET(AP585,0,0,MATCH("-",AP585:AP$638,0))) = 0,"",
IFERROR(MAX(OFFSET(AP585,0,0,MATCH("-",AP585:AP$638,0))),""))</f>
        <v/>
      </c>
      <c r="AZ585" s="82" t="str">
        <f ca="1">IF(    MAX(OFFSET(AQ585,0,0,MATCH("-",AQ585:AQ$638,0))) = 0,"",
IFERROR(MAX(OFFSET(AQ585,0,0,MATCH("-",AQ585:AQ$638,0))),""))</f>
        <v/>
      </c>
      <c r="BA585" s="82" t="str">
        <f ca="1">IF(    MAX(OFFSET(AR585,0,0,MATCH("-",AR585:AR$638,0))) = 0,"",
IFERROR(MAX(OFFSET(AR585,0,0,MATCH("-",AR585:AR$638,0))),""))</f>
        <v/>
      </c>
      <c r="BB585" s="112">
        <f t="shared" ca="1" si="417"/>
        <v>-198</v>
      </c>
      <c r="BC585" s="111" t="str">
        <f t="shared" ca="1" si="418"/>
        <v>Radius</v>
      </c>
      <c r="BD585" s="112">
        <f t="shared" ca="1" si="419"/>
        <v>0</v>
      </c>
      <c r="BE585" s="111">
        <f t="shared" ca="1" si="420"/>
        <v>200</v>
      </c>
      <c r="BF585" s="113" t="e">
        <f t="shared" ca="1" si="421"/>
        <v>#VALUE!</v>
      </c>
      <c r="BG585" s="113" t="e">
        <f t="shared" ca="1" si="422"/>
        <v>#VALUE!</v>
      </c>
      <c r="BH585" s="112">
        <f t="shared" ca="1" si="423"/>
        <v>2000</v>
      </c>
      <c r="BI585" s="112">
        <f t="shared" ca="1" si="424"/>
        <v>200</v>
      </c>
      <c r="BJ585" s="157"/>
      <c r="BK585" s="157"/>
      <c r="BL585" s="158" t="str">
        <f>scriv!AI547</f>
        <v/>
      </c>
      <c r="BM585" s="157"/>
      <c r="BN585" s="157" t="str">
        <f t="shared" si="425"/>
        <v>node</v>
      </c>
      <c r="BO585" s="157"/>
      <c r="BP585" s="159">
        <f t="shared" ca="1" si="426"/>
        <v>0</v>
      </c>
      <c r="BQ585" s="159">
        <f t="shared" ca="1" si="427"/>
        <v>0</v>
      </c>
      <c r="BR585" s="159">
        <f t="shared" si="428"/>
        <v>1</v>
      </c>
      <c r="BS585" s="159" t="str">
        <f t="shared" si="429"/>
        <v>symbol</v>
      </c>
      <c r="BT585" s="157" t="str">
        <f ca="1">IF(scriv!V547&lt;&gt;"",scriv!V547,
IF(E585="",IFERROR(VLOOKUP(BL585,$AH$40:$BT$638,39,FALSE),$BT$36),
$BT$37))</f>
        <v>NodeSquare</v>
      </c>
      <c r="BU585" s="166">
        <f t="shared" ca="1" si="430"/>
        <v>2000</v>
      </c>
      <c r="BV585" s="166">
        <f t="shared" ca="1" si="431"/>
        <v>200</v>
      </c>
      <c r="BW585" s="166">
        <f t="shared" ca="1" si="432"/>
        <v>0</v>
      </c>
      <c r="BX585" s="166">
        <f t="shared" ca="1" si="433"/>
        <v>0</v>
      </c>
      <c r="BY585" s="180" t="str">
        <f t="shared" si="434"/>
        <v/>
      </c>
      <c r="BZ585" s="180" t="str">
        <f t="shared" si="435"/>
        <v/>
      </c>
      <c r="CA585" s="81" t="str">
        <f>IF(scriv!E547&lt;&gt;"",scriv!E547,"")</f>
        <v/>
      </c>
      <c r="CB585" s="82">
        <f t="shared" si="400"/>
        <v>0</v>
      </c>
      <c r="CC585" s="82">
        <f t="shared" si="436"/>
        <v>0</v>
      </c>
      <c r="CD585" s="82" t="str">
        <f t="shared" si="437"/>
        <v>-</v>
      </c>
      <c r="CE585" s="82" t="str">
        <f t="shared" si="438"/>
        <v>-</v>
      </c>
      <c r="CF585" s="82" t="str">
        <f t="shared" si="439"/>
        <v>-</v>
      </c>
      <c r="CG585" s="82" t="str">
        <f t="shared" si="440"/>
        <v>-</v>
      </c>
      <c r="CH585" s="82" t="str">
        <f t="shared" si="441"/>
        <v>-</v>
      </c>
      <c r="CI585" s="82" t="str">
        <f t="shared" si="442"/>
        <v>-</v>
      </c>
      <c r="CJ585" s="82" t="str">
        <f t="shared" si="443"/>
        <v>-</v>
      </c>
      <c r="CK585" s="82" t="str">
        <f t="shared" si="444"/>
        <v>-</v>
      </c>
    </row>
    <row r="586" spans="1:89" s="82" customFormat="1" ht="18" customHeight="1">
      <c r="A586" s="81" t="str">
        <f>scriv!AH548</f>
        <v/>
      </c>
      <c r="B586" s="81" t="str">
        <f>IF(scriv!D548&lt;&gt;"",scriv!D548,"")</f>
        <v/>
      </c>
      <c r="C586" s="81" t="str">
        <f>IF( scriv!AL548&lt;&gt;"", IF(D586&lt;&gt;"","connection ","")&amp;scriv!AL548,IF(D586&lt;&gt;"","connection",""))</f>
        <v/>
      </c>
      <c r="D586" s="82" t="str">
        <f>scriv!AJ548</f>
        <v/>
      </c>
      <c r="E586" s="82" t="str">
        <f>scriv!AK548</f>
        <v/>
      </c>
      <c r="F586" s="156">
        <f>ROW()</f>
        <v>586</v>
      </c>
      <c r="I586" s="81" t="str">
        <f>IF(scriv!AA548&lt;&gt;"",scriv!AA548,J586)</f>
        <v/>
      </c>
      <c r="J586" s="81" t="str">
        <f>IF(scriv!AB548&lt;&gt;"",scriv!AB548,"")</f>
        <v/>
      </c>
      <c r="K586" s="82" t="str">
        <f t="shared" si="401"/>
        <v>none</v>
      </c>
      <c r="L586" s="82" t="str">
        <f t="shared" si="402"/>
        <v>+++&amp;speakTT=</v>
      </c>
      <c r="M586" s="82" t="str">
        <f t="shared" si="399"/>
        <v>OpenClose</v>
      </c>
      <c r="N586" s="82" t="str">
        <f t="shared" si="403"/>
        <v/>
      </c>
      <c r="O586" s="119" t="str">
        <f t="shared" si="404"/>
        <v/>
      </c>
      <c r="P586" s="81" t="str">
        <f>IF(scriv!I548&lt;&gt;"",scriv!I548,"")</f>
        <v/>
      </c>
      <c r="Q586" s="81" t="str">
        <f>IF(scriv!J548&lt;&gt;"",scriv!J548,"")</f>
        <v/>
      </c>
      <c r="R586" s="81">
        <f>IF(scriv!K548&lt;&gt;"",scriv!K548,
IF(I586&lt;&gt;"",1,$R$36))</f>
        <v>0</v>
      </c>
      <c r="S586" s="81" t="str">
        <f>IF(scriv!L548&lt;&gt;"",scriv!L548,
IF(scriv!AB548&lt;&gt;"",$S$36,"none"))</f>
        <v>none</v>
      </c>
      <c r="T586" s="81" t="str">
        <f>IF(scriv!Q548&lt;&gt;"",scriv!Q548,"")</f>
        <v/>
      </c>
      <c r="U586" s="81" t="str">
        <f>IF(scriv!R548&lt;&gt;"",scriv!R548,"")</f>
        <v/>
      </c>
      <c r="V586" s="81" t="str">
        <f>IF(scriv!S548&lt;&gt;"",scriv!S548,"")</f>
        <v/>
      </c>
      <c r="W586" s="81" t="str">
        <f>IF(scriv!T548&lt;&gt;"",scriv!T548,"")</f>
        <v/>
      </c>
      <c r="X586" s="81" t="str">
        <f>IF($E586="",
( IF(scriv!AD548&lt;&gt;"", LEFT( scriv!AD548, FIND(",",scriv!AD548)-1) &amp; "=" &amp; $AH586 &amp; RIGHT( scriv!AD548, LEN(scriv!AD548) + 1 - FIND(",",scriv!AD548)),
  IF($X$36&lt;&gt;"",LEFT( X$36, FIND(",",X$36)-1) &amp; "=" &amp; $AH586 &amp; RIGHT( X$36, LEN(X$36) + 1 - FIND(",",X$36)),""))),
IF(scriv!M548&lt;&gt;"", LEFT( scriv!M548, FIND(",",scriv!M548)-1) &amp; "=" &amp; $AH586 &amp; RIGHT( scriv!M548, LEN(scriv!M548) + 1 - FIND(",",scriv!M548)),
LEFT( X$37, FIND(",",X$37)-1) &amp; "=" &amp; $AH586 &amp; RIGHT( X$37, LEN(X$37) + 1 - FIND(",",X$37))))</f>
        <v>fadeOn=,0.6</v>
      </c>
      <c r="Y586" s="81" t="str">
        <f>IF($E586="",
( IF(scriv!AE548&lt;&gt;"", LEFT( scriv!AE548, FIND(",",scriv!AE548)-1) &amp; "=" &amp; $AH586 &amp; RIGHT( scriv!AE548, LEN(scriv!AE548) + 1 - FIND(",",scriv!AE548)),
  IF($Y$36&lt;&gt;"",LEFT( Y$36, FIND(",",Y$36)-1) &amp; "=" &amp; $AH586 &amp; RIGHT( Y$36, LEN(Y$36) + 1 - FIND(",",Y$36)),""))),
IF(scriv!N548&lt;&gt;"", LEFT( scriv!N548, FIND(",",scriv!N548)-1) &amp; "=" &amp; $AH586 &amp; RIGHT( scriv!N548, LEN(scriv!N548) + 1 - FIND(",",scriv!N548)),
LEFT( Y$37, FIND(",",Y$37)-1) &amp; "=" &amp; $AH586 &amp; RIGHT( Y$37, LEN(Y$37) + 1 - FIND(",",Y$37))))</f>
        <v>fadeOff=,0.6</v>
      </c>
      <c r="Z586" s="81" t="str">
        <f>IF($E586="",
( IF(scriv!AF548&lt;&gt;"", LEFT( scriv!AF548, FIND(",",scriv!AF548)-1) &amp; "=" &amp; $AH586 &amp; RIGHT( scriv!AF548, LEN(scriv!AF548) + 1 - FIND(",",scriv!AF548)),
  IF($Z$36&lt;&gt;"",LEFT( Z$36, FIND(",",Z$36)-1) &amp; "=" &amp; $AH586 &amp; RIGHT( Z$36, LEN(Z$36) + 1 - FIND(",",Z$36)),""))),
IF(scriv!O548&lt;&gt;"", LEFT( scriv!O548, FIND(",",scriv!O548)-1) &amp; "=" &amp; $AH586 &amp; RIGHT( scriv!O548, LEN(scriv!O548) + 1 - FIND(",",scriv!O548)),
LEFT( Z$37, FIND(",",Z$37)-1) &amp; "=" &amp; $AH586 &amp; RIGHT( Z$37, LEN(Z$37) + 1 - FIND(",",Z$37))))</f>
        <v>drawOpen=,1.2</v>
      </c>
      <c r="AA586" s="81" t="str">
        <f>IF($E586="",
( IF(scriv!AG548&lt;&gt;"", LEFT( scriv!AG548, FIND(",",scriv!AG548)-1) &amp; "=" &amp; $AH586 &amp; RIGHT( scriv!AG548, LEN(scriv!AG548) + 1 - FIND(",",scriv!AG548)),
  IF($AA$36&lt;&gt;"",LEFT( AA$36, FIND(",",AA$36)-1) &amp; "=" &amp; $AH586 &amp; RIGHT( AA$36, LEN(AA$36) + 1 - FIND(",",AA$36)),""))),
IF(scriv!P548&lt;&gt;"", LEFT( scriv!P548, FIND(",",scriv!P548)-1) &amp; "=" &amp; $AH586 &amp; RIGHT( scriv!P548, LEN(scriv!P548) + 1 - FIND(",",scriv!P548)),
LEFT( AA$37, FIND(",",AA$37)-1) &amp; "=" &amp; $AH586 &amp; RIGHT( AA$37, LEN(AA$37) + 1 - FIND(",",AA$37))))</f>
        <v>drawClose=,1.2</v>
      </c>
      <c r="AB586" s="167" t="str">
        <f t="shared" si="398"/>
        <v>noTitle</v>
      </c>
      <c r="AC586" s="167"/>
      <c r="AD586" s="45"/>
      <c r="AE586" s="168"/>
      <c r="AF586" s="169">
        <f>IF(D586="",scriv!B548,"")</f>
        <v>0</v>
      </c>
      <c r="AG586" s="170" t="str">
        <f t="shared" si="405"/>
        <v/>
      </c>
      <c r="AH586" s="169" t="str">
        <f t="shared" si="406"/>
        <v/>
      </c>
      <c r="AI586" s="169" t="str">
        <f t="shared" si="407"/>
        <v/>
      </c>
      <c r="AJ586" s="86">
        <f>ROUNDDOWN( (LEN(scriv!B548)+1) / 2, 0 )</f>
        <v>0</v>
      </c>
      <c r="AK586" s="82">
        <f t="shared" si="408"/>
        <v>0</v>
      </c>
      <c r="AL586" s="82" t="str">
        <f t="shared" si="409"/>
        <v>-</v>
      </c>
      <c r="AM586" s="82" t="str">
        <f t="shared" si="410"/>
        <v>-</v>
      </c>
      <c r="AN586" s="82" t="str">
        <f t="shared" si="411"/>
        <v>-</v>
      </c>
      <c r="AO586" s="82" t="str">
        <f t="shared" si="412"/>
        <v>-</v>
      </c>
      <c r="AP586" s="82" t="str">
        <f t="shared" si="413"/>
        <v>-</v>
      </c>
      <c r="AQ586" s="82" t="str">
        <f t="shared" si="414"/>
        <v>-</v>
      </c>
      <c r="AR586" s="82" t="str">
        <f t="shared" si="415"/>
        <v>-</v>
      </c>
      <c r="AT586" s="82">
        <f t="shared" si="416"/>
        <v>10</v>
      </c>
      <c r="AU586" s="82" t="str">
        <f ca="1">IF(    MAX(OFFSET(AL586,0,0,MATCH("-",AL586:AL$638,0))) = 0,"",
IFERROR(MAX(OFFSET(AL586,0,0,MATCH("-",AL586:AL$638,0))),""))</f>
        <v/>
      </c>
      <c r="AV586" s="82" t="str">
        <f ca="1">IF(    MAX(OFFSET(AM586,0,0,MATCH("-",AM586:AM$638,0))) = 0,"",
IFERROR(MAX(OFFSET(AM586,0,0,MATCH("-",AM586:AM$638,0))),""))</f>
        <v/>
      </c>
      <c r="AW586" s="82" t="str">
        <f ca="1">IF(    MAX(OFFSET(AN586,0,0,MATCH("-",AN586:AN$638,0))) = 0,"",
IFERROR(MAX(OFFSET(AN586,0,0,MATCH("-",AN586:AN$638,0))),""))</f>
        <v/>
      </c>
      <c r="AX586" s="82" t="str">
        <f ca="1">IF(    MAX(OFFSET(AO586,0,0,MATCH("-",AO586:AO$638,0))) = 0,"",
IFERROR(MAX(OFFSET(AO586,0,0,MATCH("-",AO586:AO$638,0))),""))</f>
        <v/>
      </c>
      <c r="AY586" s="82" t="str">
        <f ca="1">IF(    MAX(OFFSET(AP586,0,0,MATCH("-",AP586:AP$638,0))) = 0,"",
IFERROR(MAX(OFFSET(AP586,0,0,MATCH("-",AP586:AP$638,0))),""))</f>
        <v/>
      </c>
      <c r="AZ586" s="82" t="str">
        <f ca="1">IF(    MAX(OFFSET(AQ586,0,0,MATCH("-",AQ586:AQ$638,0))) = 0,"",
IFERROR(MAX(OFFSET(AQ586,0,0,MATCH("-",AQ586:AQ$638,0))),""))</f>
        <v/>
      </c>
      <c r="BA586" s="82" t="str">
        <f ca="1">IF(    MAX(OFFSET(AR586,0,0,MATCH("-",AR586:AR$638,0))) = 0,"",
IFERROR(MAX(OFFSET(AR586,0,0,MATCH("-",AR586:AR$638,0))),""))</f>
        <v/>
      </c>
      <c r="BB586" s="112">
        <f t="shared" ca="1" si="417"/>
        <v>-198</v>
      </c>
      <c r="BC586" s="111" t="str">
        <f t="shared" ca="1" si="418"/>
        <v>Radius</v>
      </c>
      <c r="BD586" s="112">
        <f t="shared" ca="1" si="419"/>
        <v>0</v>
      </c>
      <c r="BE586" s="111">
        <f t="shared" ca="1" si="420"/>
        <v>200</v>
      </c>
      <c r="BF586" s="113" t="e">
        <f t="shared" ca="1" si="421"/>
        <v>#VALUE!</v>
      </c>
      <c r="BG586" s="113" t="e">
        <f t="shared" ca="1" si="422"/>
        <v>#VALUE!</v>
      </c>
      <c r="BH586" s="112">
        <f t="shared" ca="1" si="423"/>
        <v>2000</v>
      </c>
      <c r="BI586" s="112">
        <f t="shared" ca="1" si="424"/>
        <v>200</v>
      </c>
      <c r="BJ586" s="157"/>
      <c r="BK586" s="157"/>
      <c r="BL586" s="158" t="str">
        <f>scriv!AI548</f>
        <v/>
      </c>
      <c r="BM586" s="157"/>
      <c r="BN586" s="157" t="str">
        <f t="shared" si="425"/>
        <v>node</v>
      </c>
      <c r="BO586" s="157"/>
      <c r="BP586" s="159">
        <f t="shared" ca="1" si="426"/>
        <v>0</v>
      </c>
      <c r="BQ586" s="159">
        <f t="shared" ca="1" si="427"/>
        <v>0</v>
      </c>
      <c r="BR586" s="159">
        <f t="shared" si="428"/>
        <v>1</v>
      </c>
      <c r="BS586" s="159" t="str">
        <f t="shared" si="429"/>
        <v>symbol</v>
      </c>
      <c r="BT586" s="157" t="str">
        <f ca="1">IF(scriv!V548&lt;&gt;"",scriv!V548,
IF(E586="",IFERROR(VLOOKUP(BL586,$AH$40:$BT$638,39,FALSE),$BT$36),
$BT$37))</f>
        <v>NodeSquare</v>
      </c>
      <c r="BU586" s="166">
        <f t="shared" ca="1" si="430"/>
        <v>2000</v>
      </c>
      <c r="BV586" s="166">
        <f t="shared" ca="1" si="431"/>
        <v>200</v>
      </c>
      <c r="BW586" s="166">
        <f t="shared" ca="1" si="432"/>
        <v>0</v>
      </c>
      <c r="BX586" s="166">
        <f t="shared" ca="1" si="433"/>
        <v>0</v>
      </c>
      <c r="BY586" s="180" t="str">
        <f t="shared" si="434"/>
        <v/>
      </c>
      <c r="BZ586" s="180" t="str">
        <f t="shared" si="435"/>
        <v/>
      </c>
      <c r="CA586" s="81" t="str">
        <f>IF(scriv!E548&lt;&gt;"",scriv!E548,"")</f>
        <v/>
      </c>
      <c r="CB586" s="82">
        <f t="shared" si="400"/>
        <v>0</v>
      </c>
      <c r="CC586" s="82">
        <f t="shared" si="436"/>
        <v>0</v>
      </c>
      <c r="CD586" s="82" t="str">
        <f t="shared" si="437"/>
        <v>-</v>
      </c>
      <c r="CE586" s="82" t="str">
        <f t="shared" si="438"/>
        <v>-</v>
      </c>
      <c r="CF586" s="82" t="str">
        <f t="shared" si="439"/>
        <v>-</v>
      </c>
      <c r="CG586" s="82" t="str">
        <f t="shared" si="440"/>
        <v>-</v>
      </c>
      <c r="CH586" s="82" t="str">
        <f t="shared" si="441"/>
        <v>-</v>
      </c>
      <c r="CI586" s="82" t="str">
        <f t="shared" si="442"/>
        <v>-</v>
      </c>
      <c r="CJ586" s="82" t="str">
        <f t="shared" si="443"/>
        <v>-</v>
      </c>
      <c r="CK586" s="82" t="str">
        <f t="shared" si="444"/>
        <v>-</v>
      </c>
    </row>
    <row r="587" spans="1:89" s="82" customFormat="1" ht="18" customHeight="1">
      <c r="A587" s="81" t="str">
        <f>scriv!AH549</f>
        <v/>
      </c>
      <c r="B587" s="81" t="str">
        <f>IF(scriv!D549&lt;&gt;"",scriv!D549,"")</f>
        <v/>
      </c>
      <c r="C587" s="81" t="str">
        <f>IF( scriv!AL549&lt;&gt;"", IF(D587&lt;&gt;"","connection ","")&amp;scriv!AL549,IF(D587&lt;&gt;"","connection",""))</f>
        <v/>
      </c>
      <c r="D587" s="82" t="str">
        <f>scriv!AJ549</f>
        <v/>
      </c>
      <c r="E587" s="82" t="str">
        <f>scriv!AK549</f>
        <v/>
      </c>
      <c r="F587" s="156">
        <f>ROW()</f>
        <v>587</v>
      </c>
      <c r="I587" s="81" t="str">
        <f>IF(scriv!AA549&lt;&gt;"",scriv!AA549,J587)</f>
        <v/>
      </c>
      <c r="J587" s="81" t="str">
        <f>IF(scriv!AB549&lt;&gt;"",scriv!AB549,"")</f>
        <v/>
      </c>
      <c r="K587" s="82" t="str">
        <f t="shared" si="401"/>
        <v>none</v>
      </c>
      <c r="L587" s="82" t="str">
        <f t="shared" si="402"/>
        <v>+++&amp;speakTT=</v>
      </c>
      <c r="M587" s="82" t="str">
        <f t="shared" si="399"/>
        <v>OpenClose</v>
      </c>
      <c r="N587" s="82" t="str">
        <f t="shared" si="403"/>
        <v/>
      </c>
      <c r="O587" s="119" t="str">
        <f t="shared" si="404"/>
        <v/>
      </c>
      <c r="P587" s="81" t="str">
        <f>IF(scriv!I549&lt;&gt;"",scriv!I549,"")</f>
        <v/>
      </c>
      <c r="Q587" s="81" t="str">
        <f>IF(scriv!J549&lt;&gt;"",scriv!J549,"")</f>
        <v/>
      </c>
      <c r="R587" s="81">
        <f>IF(scriv!K549&lt;&gt;"",scriv!K549,
IF(I587&lt;&gt;"",1,$R$36))</f>
        <v>0</v>
      </c>
      <c r="S587" s="81" t="str">
        <f>IF(scriv!L549&lt;&gt;"",scriv!L549,
IF(scriv!AB549&lt;&gt;"",$S$36,"none"))</f>
        <v>none</v>
      </c>
      <c r="T587" s="81" t="str">
        <f>IF(scriv!Q549&lt;&gt;"",scriv!Q549,"")</f>
        <v/>
      </c>
      <c r="U587" s="81" t="str">
        <f>IF(scriv!R549&lt;&gt;"",scriv!R549,"")</f>
        <v/>
      </c>
      <c r="V587" s="81" t="str">
        <f>IF(scriv!S549&lt;&gt;"",scriv!S549,"")</f>
        <v/>
      </c>
      <c r="W587" s="81" t="str">
        <f>IF(scriv!T549&lt;&gt;"",scriv!T549,"")</f>
        <v/>
      </c>
      <c r="X587" s="81" t="str">
        <f>IF($E587="",
( IF(scriv!AD549&lt;&gt;"", LEFT( scriv!AD549, FIND(",",scriv!AD549)-1) &amp; "=" &amp; $AH587 &amp; RIGHT( scriv!AD549, LEN(scriv!AD549) + 1 - FIND(",",scriv!AD549)),
  IF($X$36&lt;&gt;"",LEFT( X$36, FIND(",",X$36)-1) &amp; "=" &amp; $AH587 &amp; RIGHT( X$36, LEN(X$36) + 1 - FIND(",",X$36)),""))),
IF(scriv!M549&lt;&gt;"", LEFT( scriv!M549, FIND(",",scriv!M549)-1) &amp; "=" &amp; $AH587 &amp; RIGHT( scriv!M549, LEN(scriv!M549) + 1 - FIND(",",scriv!M549)),
LEFT( X$37, FIND(",",X$37)-1) &amp; "=" &amp; $AH587 &amp; RIGHT( X$37, LEN(X$37) + 1 - FIND(",",X$37))))</f>
        <v>fadeOn=,0.6</v>
      </c>
      <c r="Y587" s="81" t="str">
        <f>IF($E587="",
( IF(scriv!AE549&lt;&gt;"", LEFT( scriv!AE549, FIND(",",scriv!AE549)-1) &amp; "=" &amp; $AH587 &amp; RIGHT( scriv!AE549, LEN(scriv!AE549) + 1 - FIND(",",scriv!AE549)),
  IF($Y$36&lt;&gt;"",LEFT( Y$36, FIND(",",Y$36)-1) &amp; "=" &amp; $AH587 &amp; RIGHT( Y$36, LEN(Y$36) + 1 - FIND(",",Y$36)),""))),
IF(scriv!N549&lt;&gt;"", LEFT( scriv!N549, FIND(",",scriv!N549)-1) &amp; "=" &amp; $AH587 &amp; RIGHT( scriv!N549, LEN(scriv!N549) + 1 - FIND(",",scriv!N549)),
LEFT( Y$37, FIND(",",Y$37)-1) &amp; "=" &amp; $AH587 &amp; RIGHT( Y$37, LEN(Y$37) + 1 - FIND(",",Y$37))))</f>
        <v>fadeOff=,0.6</v>
      </c>
      <c r="Z587" s="81" t="str">
        <f>IF($E587="",
( IF(scriv!AF549&lt;&gt;"", LEFT( scriv!AF549, FIND(",",scriv!AF549)-1) &amp; "=" &amp; $AH587 &amp; RIGHT( scriv!AF549, LEN(scriv!AF549) + 1 - FIND(",",scriv!AF549)),
  IF($Z$36&lt;&gt;"",LEFT( Z$36, FIND(",",Z$36)-1) &amp; "=" &amp; $AH587 &amp; RIGHT( Z$36, LEN(Z$36) + 1 - FIND(",",Z$36)),""))),
IF(scriv!O549&lt;&gt;"", LEFT( scriv!O549, FIND(",",scriv!O549)-1) &amp; "=" &amp; $AH587 &amp; RIGHT( scriv!O549, LEN(scriv!O549) + 1 - FIND(",",scriv!O549)),
LEFT( Z$37, FIND(",",Z$37)-1) &amp; "=" &amp; $AH587 &amp; RIGHT( Z$37, LEN(Z$37) + 1 - FIND(",",Z$37))))</f>
        <v>drawOpen=,1.2</v>
      </c>
      <c r="AA587" s="81" t="str">
        <f>IF($E587="",
( IF(scriv!AG549&lt;&gt;"", LEFT( scriv!AG549, FIND(",",scriv!AG549)-1) &amp; "=" &amp; $AH587 &amp; RIGHT( scriv!AG549, LEN(scriv!AG549) + 1 - FIND(",",scriv!AG549)),
  IF($AA$36&lt;&gt;"",LEFT( AA$36, FIND(",",AA$36)-1) &amp; "=" &amp; $AH587 &amp; RIGHT( AA$36, LEN(AA$36) + 1 - FIND(",",AA$36)),""))),
IF(scriv!P549&lt;&gt;"", LEFT( scriv!P549, FIND(",",scriv!P549)-1) &amp; "=" &amp; $AH587 &amp; RIGHT( scriv!P549, LEN(scriv!P549) + 1 - FIND(",",scriv!P549)),
LEFT( AA$37, FIND(",",AA$37)-1) &amp; "=" &amp; $AH587 &amp; RIGHT( AA$37, LEN(AA$37) + 1 - FIND(",",AA$37))))</f>
        <v>drawClose=,1.2</v>
      </c>
      <c r="AB587" s="167" t="str">
        <f t="shared" si="398"/>
        <v>noTitle</v>
      </c>
      <c r="AC587" s="167"/>
      <c r="AD587" s="45"/>
      <c r="AE587" s="168"/>
      <c r="AF587" s="169">
        <f>IF(D587="",scriv!B549,"")</f>
        <v>0</v>
      </c>
      <c r="AG587" s="170" t="str">
        <f t="shared" si="405"/>
        <v/>
      </c>
      <c r="AH587" s="169" t="str">
        <f t="shared" si="406"/>
        <v/>
      </c>
      <c r="AI587" s="169" t="str">
        <f t="shared" si="407"/>
        <v/>
      </c>
      <c r="AJ587" s="86">
        <f>ROUNDDOWN( (LEN(scriv!B549)+1) / 2, 0 )</f>
        <v>0</v>
      </c>
      <c r="AK587" s="82">
        <f t="shared" si="408"/>
        <v>0</v>
      </c>
      <c r="AL587" s="82" t="str">
        <f t="shared" si="409"/>
        <v>-</v>
      </c>
      <c r="AM587" s="82" t="str">
        <f t="shared" si="410"/>
        <v>-</v>
      </c>
      <c r="AN587" s="82" t="str">
        <f t="shared" si="411"/>
        <v>-</v>
      </c>
      <c r="AO587" s="82" t="str">
        <f t="shared" si="412"/>
        <v>-</v>
      </c>
      <c r="AP587" s="82" t="str">
        <f t="shared" si="413"/>
        <v>-</v>
      </c>
      <c r="AQ587" s="82" t="str">
        <f t="shared" si="414"/>
        <v>-</v>
      </c>
      <c r="AR587" s="82" t="str">
        <f t="shared" si="415"/>
        <v>-</v>
      </c>
      <c r="AT587" s="82">
        <f t="shared" si="416"/>
        <v>10</v>
      </c>
      <c r="AU587" s="82" t="str">
        <f ca="1">IF(    MAX(OFFSET(AL587,0,0,MATCH("-",AL587:AL$638,0))) = 0,"",
IFERROR(MAX(OFFSET(AL587,0,0,MATCH("-",AL587:AL$638,0))),""))</f>
        <v/>
      </c>
      <c r="AV587" s="82" t="str">
        <f ca="1">IF(    MAX(OFFSET(AM587,0,0,MATCH("-",AM587:AM$638,0))) = 0,"",
IFERROR(MAX(OFFSET(AM587,0,0,MATCH("-",AM587:AM$638,0))),""))</f>
        <v/>
      </c>
      <c r="AW587" s="82" t="str">
        <f ca="1">IF(    MAX(OFFSET(AN587,0,0,MATCH("-",AN587:AN$638,0))) = 0,"",
IFERROR(MAX(OFFSET(AN587,0,0,MATCH("-",AN587:AN$638,0))),""))</f>
        <v/>
      </c>
      <c r="AX587" s="82" t="str">
        <f ca="1">IF(    MAX(OFFSET(AO587,0,0,MATCH("-",AO587:AO$638,0))) = 0,"",
IFERROR(MAX(OFFSET(AO587,0,0,MATCH("-",AO587:AO$638,0))),""))</f>
        <v/>
      </c>
      <c r="AY587" s="82" t="str">
        <f ca="1">IF(    MAX(OFFSET(AP587,0,0,MATCH("-",AP587:AP$638,0))) = 0,"",
IFERROR(MAX(OFFSET(AP587,0,0,MATCH("-",AP587:AP$638,0))),""))</f>
        <v/>
      </c>
      <c r="AZ587" s="82" t="str">
        <f ca="1">IF(    MAX(OFFSET(AQ587,0,0,MATCH("-",AQ587:AQ$638,0))) = 0,"",
IFERROR(MAX(OFFSET(AQ587,0,0,MATCH("-",AQ587:AQ$638,0))),""))</f>
        <v/>
      </c>
      <c r="BA587" s="82" t="str">
        <f ca="1">IF(    MAX(OFFSET(AR587,0,0,MATCH("-",AR587:AR$638,0))) = 0,"",
IFERROR(MAX(OFFSET(AR587,0,0,MATCH("-",AR587:AR$638,0))),""))</f>
        <v/>
      </c>
      <c r="BB587" s="112">
        <f t="shared" ca="1" si="417"/>
        <v>-198</v>
      </c>
      <c r="BC587" s="111" t="str">
        <f t="shared" ca="1" si="418"/>
        <v>Radius</v>
      </c>
      <c r="BD587" s="112">
        <f t="shared" ca="1" si="419"/>
        <v>0</v>
      </c>
      <c r="BE587" s="111">
        <f t="shared" ca="1" si="420"/>
        <v>200</v>
      </c>
      <c r="BF587" s="113" t="e">
        <f t="shared" ca="1" si="421"/>
        <v>#VALUE!</v>
      </c>
      <c r="BG587" s="113" t="e">
        <f t="shared" ca="1" si="422"/>
        <v>#VALUE!</v>
      </c>
      <c r="BH587" s="112">
        <f t="shared" ca="1" si="423"/>
        <v>2000</v>
      </c>
      <c r="BI587" s="112">
        <f t="shared" ca="1" si="424"/>
        <v>200</v>
      </c>
      <c r="BJ587" s="157"/>
      <c r="BK587" s="157"/>
      <c r="BL587" s="158" t="str">
        <f>scriv!AI549</f>
        <v/>
      </c>
      <c r="BM587" s="157"/>
      <c r="BN587" s="157" t="str">
        <f t="shared" si="425"/>
        <v>node</v>
      </c>
      <c r="BO587" s="157"/>
      <c r="BP587" s="159">
        <f t="shared" ca="1" si="426"/>
        <v>0</v>
      </c>
      <c r="BQ587" s="159">
        <f t="shared" ca="1" si="427"/>
        <v>0</v>
      </c>
      <c r="BR587" s="159">
        <f t="shared" si="428"/>
        <v>1</v>
      </c>
      <c r="BS587" s="159" t="str">
        <f t="shared" si="429"/>
        <v>symbol</v>
      </c>
      <c r="BT587" s="157" t="str">
        <f ca="1">IF(scriv!V549&lt;&gt;"",scriv!V549,
IF(E587="",IFERROR(VLOOKUP(BL587,$AH$40:$BT$638,39,FALSE),$BT$36),
$BT$37))</f>
        <v>NodeSquare</v>
      </c>
      <c r="BU587" s="166">
        <f t="shared" ca="1" si="430"/>
        <v>2000</v>
      </c>
      <c r="BV587" s="166">
        <f t="shared" ca="1" si="431"/>
        <v>200</v>
      </c>
      <c r="BW587" s="166">
        <f t="shared" ca="1" si="432"/>
        <v>0</v>
      </c>
      <c r="BX587" s="166">
        <f t="shared" ca="1" si="433"/>
        <v>0</v>
      </c>
      <c r="BY587" s="180" t="str">
        <f t="shared" si="434"/>
        <v/>
      </c>
      <c r="BZ587" s="180" t="str">
        <f t="shared" si="435"/>
        <v/>
      </c>
      <c r="CA587" s="81" t="str">
        <f>IF(scriv!E549&lt;&gt;"",scriv!E549,"")</f>
        <v/>
      </c>
      <c r="CB587" s="82">
        <f t="shared" si="400"/>
        <v>0</v>
      </c>
      <c r="CC587" s="82">
        <f t="shared" si="436"/>
        <v>0</v>
      </c>
      <c r="CD587" s="82" t="str">
        <f t="shared" si="437"/>
        <v>-</v>
      </c>
      <c r="CE587" s="82" t="str">
        <f t="shared" si="438"/>
        <v>-</v>
      </c>
      <c r="CF587" s="82" t="str">
        <f t="shared" si="439"/>
        <v>-</v>
      </c>
      <c r="CG587" s="82" t="str">
        <f t="shared" si="440"/>
        <v>-</v>
      </c>
      <c r="CH587" s="82" t="str">
        <f t="shared" si="441"/>
        <v>-</v>
      </c>
      <c r="CI587" s="82" t="str">
        <f t="shared" si="442"/>
        <v>-</v>
      </c>
      <c r="CJ587" s="82" t="str">
        <f t="shared" si="443"/>
        <v>-</v>
      </c>
      <c r="CK587" s="82" t="str">
        <f t="shared" si="444"/>
        <v>-</v>
      </c>
    </row>
    <row r="588" spans="1:89" s="82" customFormat="1" ht="18" customHeight="1">
      <c r="A588" s="81" t="str">
        <f>scriv!AH550</f>
        <v/>
      </c>
      <c r="B588" s="81" t="str">
        <f>IF(scriv!D550&lt;&gt;"",scriv!D550,"")</f>
        <v/>
      </c>
      <c r="C588" s="81" t="str">
        <f>IF( scriv!AL550&lt;&gt;"", IF(D588&lt;&gt;"","connection ","")&amp;scriv!AL550,IF(D588&lt;&gt;"","connection",""))</f>
        <v/>
      </c>
      <c r="D588" s="82" t="str">
        <f>scriv!AJ550</f>
        <v/>
      </c>
      <c r="E588" s="82" t="str">
        <f>scriv!AK550</f>
        <v/>
      </c>
      <c r="F588" s="156">
        <f>ROW()</f>
        <v>588</v>
      </c>
      <c r="I588" s="81" t="str">
        <f>IF(scriv!AA550&lt;&gt;"",scriv!AA550,J588)</f>
        <v/>
      </c>
      <c r="J588" s="81" t="str">
        <f>IF(scriv!AB550&lt;&gt;"",scriv!AB550,"")</f>
        <v/>
      </c>
      <c r="K588" s="82" t="str">
        <f t="shared" si="401"/>
        <v>none</v>
      </c>
      <c r="L588" s="82" t="str">
        <f t="shared" si="402"/>
        <v>+++&amp;speakTT=</v>
      </c>
      <c r="M588" s="82" t="str">
        <f t="shared" si="399"/>
        <v>OpenClose</v>
      </c>
      <c r="N588" s="82" t="str">
        <f t="shared" si="403"/>
        <v/>
      </c>
      <c r="O588" s="119" t="str">
        <f t="shared" si="404"/>
        <v/>
      </c>
      <c r="P588" s="81" t="str">
        <f>IF(scriv!I550&lt;&gt;"",scriv!I550,"")</f>
        <v/>
      </c>
      <c r="Q588" s="81" t="str">
        <f>IF(scriv!J550&lt;&gt;"",scriv!J550,"")</f>
        <v/>
      </c>
      <c r="R588" s="81">
        <f>IF(scriv!K550&lt;&gt;"",scriv!K550,
IF(I588&lt;&gt;"",1,$R$36))</f>
        <v>0</v>
      </c>
      <c r="S588" s="81" t="str">
        <f>IF(scriv!L550&lt;&gt;"",scriv!L550,
IF(scriv!AB550&lt;&gt;"",$S$36,"none"))</f>
        <v>none</v>
      </c>
      <c r="T588" s="81" t="str">
        <f>IF(scriv!Q550&lt;&gt;"",scriv!Q550,"")</f>
        <v/>
      </c>
      <c r="U588" s="81" t="str">
        <f>IF(scriv!R550&lt;&gt;"",scriv!R550,"")</f>
        <v/>
      </c>
      <c r="V588" s="81" t="str">
        <f>IF(scriv!S550&lt;&gt;"",scriv!S550,"")</f>
        <v/>
      </c>
      <c r="W588" s="81" t="str">
        <f>IF(scriv!T550&lt;&gt;"",scriv!T550,"")</f>
        <v/>
      </c>
      <c r="X588" s="81" t="str">
        <f>IF($E588="",
( IF(scriv!AD550&lt;&gt;"", LEFT( scriv!AD550, FIND(",",scriv!AD550)-1) &amp; "=" &amp; $AH588 &amp; RIGHT( scriv!AD550, LEN(scriv!AD550) + 1 - FIND(",",scriv!AD550)),
  IF($X$36&lt;&gt;"",LEFT( X$36, FIND(",",X$36)-1) &amp; "=" &amp; $AH588 &amp; RIGHT( X$36, LEN(X$36) + 1 - FIND(",",X$36)),""))),
IF(scriv!M550&lt;&gt;"", LEFT( scriv!M550, FIND(",",scriv!M550)-1) &amp; "=" &amp; $AH588 &amp; RIGHT( scriv!M550, LEN(scriv!M550) + 1 - FIND(",",scriv!M550)),
LEFT( X$37, FIND(",",X$37)-1) &amp; "=" &amp; $AH588 &amp; RIGHT( X$37, LEN(X$37) + 1 - FIND(",",X$37))))</f>
        <v>fadeOn=,0.6</v>
      </c>
      <c r="Y588" s="81" t="str">
        <f>IF($E588="",
( IF(scriv!AE550&lt;&gt;"", LEFT( scriv!AE550, FIND(",",scriv!AE550)-1) &amp; "=" &amp; $AH588 &amp; RIGHT( scriv!AE550, LEN(scriv!AE550) + 1 - FIND(",",scriv!AE550)),
  IF($Y$36&lt;&gt;"",LEFT( Y$36, FIND(",",Y$36)-1) &amp; "=" &amp; $AH588 &amp; RIGHT( Y$36, LEN(Y$36) + 1 - FIND(",",Y$36)),""))),
IF(scriv!N550&lt;&gt;"", LEFT( scriv!N550, FIND(",",scriv!N550)-1) &amp; "=" &amp; $AH588 &amp; RIGHT( scriv!N550, LEN(scriv!N550) + 1 - FIND(",",scriv!N550)),
LEFT( Y$37, FIND(",",Y$37)-1) &amp; "=" &amp; $AH588 &amp; RIGHT( Y$37, LEN(Y$37) + 1 - FIND(",",Y$37))))</f>
        <v>fadeOff=,0.6</v>
      </c>
      <c r="Z588" s="81" t="str">
        <f>IF($E588="",
( IF(scriv!AF550&lt;&gt;"", LEFT( scriv!AF550, FIND(",",scriv!AF550)-1) &amp; "=" &amp; $AH588 &amp; RIGHT( scriv!AF550, LEN(scriv!AF550) + 1 - FIND(",",scriv!AF550)),
  IF($Z$36&lt;&gt;"",LEFT( Z$36, FIND(",",Z$36)-1) &amp; "=" &amp; $AH588 &amp; RIGHT( Z$36, LEN(Z$36) + 1 - FIND(",",Z$36)),""))),
IF(scriv!O550&lt;&gt;"", LEFT( scriv!O550, FIND(",",scriv!O550)-1) &amp; "=" &amp; $AH588 &amp; RIGHT( scriv!O550, LEN(scriv!O550) + 1 - FIND(",",scriv!O550)),
LEFT( Z$37, FIND(",",Z$37)-1) &amp; "=" &amp; $AH588 &amp; RIGHT( Z$37, LEN(Z$37) + 1 - FIND(",",Z$37))))</f>
        <v>drawOpen=,1.2</v>
      </c>
      <c r="AA588" s="81" t="str">
        <f>IF($E588="",
( IF(scriv!AG550&lt;&gt;"", LEFT( scriv!AG550, FIND(",",scriv!AG550)-1) &amp; "=" &amp; $AH588 &amp; RIGHT( scriv!AG550, LEN(scriv!AG550) + 1 - FIND(",",scriv!AG550)),
  IF($AA$36&lt;&gt;"",LEFT( AA$36, FIND(",",AA$36)-1) &amp; "=" &amp; $AH588 &amp; RIGHT( AA$36, LEN(AA$36) + 1 - FIND(",",AA$36)),""))),
IF(scriv!P550&lt;&gt;"", LEFT( scriv!P550, FIND(",",scriv!P550)-1) &amp; "=" &amp; $AH588 &amp; RIGHT( scriv!P550, LEN(scriv!P550) + 1 - FIND(",",scriv!P550)),
LEFT( AA$37, FIND(",",AA$37)-1) &amp; "=" &amp; $AH588 &amp; RIGHT( AA$37, LEN(AA$37) + 1 - FIND(",",AA$37))))</f>
        <v>drawClose=,1.2</v>
      </c>
      <c r="AB588" s="167" t="str">
        <f t="shared" si="398"/>
        <v>noTitle</v>
      </c>
      <c r="AC588" s="167"/>
      <c r="AD588" s="45"/>
      <c r="AE588" s="168"/>
      <c r="AF588" s="169">
        <f>IF(D588="",scriv!B550,"")</f>
        <v>0</v>
      </c>
      <c r="AG588" s="170" t="str">
        <f t="shared" si="405"/>
        <v/>
      </c>
      <c r="AH588" s="169" t="str">
        <f t="shared" si="406"/>
        <v/>
      </c>
      <c r="AI588" s="169" t="str">
        <f t="shared" si="407"/>
        <v/>
      </c>
      <c r="AJ588" s="86">
        <f>ROUNDDOWN( (LEN(scriv!B550)+1) / 2, 0 )</f>
        <v>0</v>
      </c>
      <c r="AK588" s="82">
        <f t="shared" si="408"/>
        <v>0</v>
      </c>
      <c r="AL588" s="82" t="str">
        <f t="shared" si="409"/>
        <v>-</v>
      </c>
      <c r="AM588" s="82" t="str">
        <f t="shared" si="410"/>
        <v>-</v>
      </c>
      <c r="AN588" s="82" t="str">
        <f t="shared" si="411"/>
        <v>-</v>
      </c>
      <c r="AO588" s="82" t="str">
        <f t="shared" si="412"/>
        <v>-</v>
      </c>
      <c r="AP588" s="82" t="str">
        <f t="shared" si="413"/>
        <v>-</v>
      </c>
      <c r="AQ588" s="82" t="str">
        <f t="shared" si="414"/>
        <v>-</v>
      </c>
      <c r="AR588" s="82" t="str">
        <f t="shared" si="415"/>
        <v>-</v>
      </c>
      <c r="AT588" s="82">
        <f t="shared" si="416"/>
        <v>10</v>
      </c>
      <c r="AU588" s="82" t="str">
        <f ca="1">IF(    MAX(OFFSET(AL588,0,0,MATCH("-",AL588:AL$638,0))) = 0,"",
IFERROR(MAX(OFFSET(AL588,0,0,MATCH("-",AL588:AL$638,0))),""))</f>
        <v/>
      </c>
      <c r="AV588" s="82" t="str">
        <f ca="1">IF(    MAX(OFFSET(AM588,0,0,MATCH("-",AM588:AM$638,0))) = 0,"",
IFERROR(MAX(OFFSET(AM588,0,0,MATCH("-",AM588:AM$638,0))),""))</f>
        <v/>
      </c>
      <c r="AW588" s="82" t="str">
        <f ca="1">IF(    MAX(OFFSET(AN588,0,0,MATCH("-",AN588:AN$638,0))) = 0,"",
IFERROR(MAX(OFFSET(AN588,0,0,MATCH("-",AN588:AN$638,0))),""))</f>
        <v/>
      </c>
      <c r="AX588" s="82" t="str">
        <f ca="1">IF(    MAX(OFFSET(AO588,0,0,MATCH("-",AO588:AO$638,0))) = 0,"",
IFERROR(MAX(OFFSET(AO588,0,0,MATCH("-",AO588:AO$638,0))),""))</f>
        <v/>
      </c>
      <c r="AY588" s="82" t="str">
        <f ca="1">IF(    MAX(OFFSET(AP588,0,0,MATCH("-",AP588:AP$638,0))) = 0,"",
IFERROR(MAX(OFFSET(AP588,0,0,MATCH("-",AP588:AP$638,0))),""))</f>
        <v/>
      </c>
      <c r="AZ588" s="82" t="str">
        <f ca="1">IF(    MAX(OFFSET(AQ588,0,0,MATCH("-",AQ588:AQ$638,0))) = 0,"",
IFERROR(MAX(OFFSET(AQ588,0,0,MATCH("-",AQ588:AQ$638,0))),""))</f>
        <v/>
      </c>
      <c r="BA588" s="82" t="str">
        <f ca="1">IF(    MAX(OFFSET(AR588,0,0,MATCH("-",AR588:AR$638,0))) = 0,"",
IFERROR(MAX(OFFSET(AR588,0,0,MATCH("-",AR588:AR$638,0))),""))</f>
        <v/>
      </c>
      <c r="BB588" s="112">
        <f t="shared" ca="1" si="417"/>
        <v>-198</v>
      </c>
      <c r="BC588" s="111" t="str">
        <f t="shared" ca="1" si="418"/>
        <v>Radius</v>
      </c>
      <c r="BD588" s="112">
        <f t="shared" ca="1" si="419"/>
        <v>0</v>
      </c>
      <c r="BE588" s="111">
        <f t="shared" ca="1" si="420"/>
        <v>200</v>
      </c>
      <c r="BF588" s="113" t="e">
        <f t="shared" ca="1" si="421"/>
        <v>#VALUE!</v>
      </c>
      <c r="BG588" s="113" t="e">
        <f t="shared" ca="1" si="422"/>
        <v>#VALUE!</v>
      </c>
      <c r="BH588" s="112">
        <f t="shared" ca="1" si="423"/>
        <v>2000</v>
      </c>
      <c r="BI588" s="112">
        <f t="shared" ca="1" si="424"/>
        <v>200</v>
      </c>
      <c r="BJ588" s="157"/>
      <c r="BK588" s="157"/>
      <c r="BL588" s="158" t="str">
        <f>scriv!AI550</f>
        <v/>
      </c>
      <c r="BM588" s="157"/>
      <c r="BN588" s="157" t="str">
        <f t="shared" si="425"/>
        <v>node</v>
      </c>
      <c r="BO588" s="157"/>
      <c r="BP588" s="159">
        <f t="shared" ca="1" si="426"/>
        <v>0</v>
      </c>
      <c r="BQ588" s="159">
        <f t="shared" ca="1" si="427"/>
        <v>0</v>
      </c>
      <c r="BR588" s="159">
        <f t="shared" si="428"/>
        <v>1</v>
      </c>
      <c r="BS588" s="159" t="str">
        <f t="shared" si="429"/>
        <v>symbol</v>
      </c>
      <c r="BT588" s="157" t="str">
        <f ca="1">IF(scriv!V550&lt;&gt;"",scriv!V550,
IF(E588="",IFERROR(VLOOKUP(BL588,$AH$40:$BT$638,39,FALSE),$BT$36),
$BT$37))</f>
        <v>NodeSquare</v>
      </c>
      <c r="BU588" s="166">
        <f t="shared" ca="1" si="430"/>
        <v>2000</v>
      </c>
      <c r="BV588" s="166">
        <f t="shared" ca="1" si="431"/>
        <v>200</v>
      </c>
      <c r="BW588" s="166">
        <f t="shared" ca="1" si="432"/>
        <v>0</v>
      </c>
      <c r="BX588" s="166">
        <f t="shared" ca="1" si="433"/>
        <v>0</v>
      </c>
      <c r="BY588" s="180" t="str">
        <f t="shared" si="434"/>
        <v/>
      </c>
      <c r="BZ588" s="180" t="str">
        <f t="shared" si="435"/>
        <v/>
      </c>
      <c r="CA588" s="81" t="str">
        <f>IF(scriv!E550&lt;&gt;"",scriv!E550,"")</f>
        <v/>
      </c>
      <c r="CB588" s="82">
        <f t="shared" si="400"/>
        <v>0</v>
      </c>
      <c r="CC588" s="82">
        <f t="shared" si="436"/>
        <v>0</v>
      </c>
      <c r="CD588" s="82" t="str">
        <f t="shared" si="437"/>
        <v>-</v>
      </c>
      <c r="CE588" s="82" t="str">
        <f t="shared" si="438"/>
        <v>-</v>
      </c>
      <c r="CF588" s="82" t="str">
        <f t="shared" si="439"/>
        <v>-</v>
      </c>
      <c r="CG588" s="82" t="str">
        <f t="shared" si="440"/>
        <v>-</v>
      </c>
      <c r="CH588" s="82" t="str">
        <f t="shared" si="441"/>
        <v>-</v>
      </c>
      <c r="CI588" s="82" t="str">
        <f t="shared" si="442"/>
        <v>-</v>
      </c>
      <c r="CJ588" s="82" t="str">
        <f t="shared" si="443"/>
        <v>-</v>
      </c>
      <c r="CK588" s="82" t="str">
        <f t="shared" si="444"/>
        <v>-</v>
      </c>
    </row>
    <row r="589" spans="1:89" s="82" customFormat="1" ht="18" customHeight="1">
      <c r="A589" s="81" t="str">
        <f>scriv!AH551</f>
        <v/>
      </c>
      <c r="B589" s="81" t="str">
        <f>IF(scriv!D551&lt;&gt;"",scriv!D551,"")</f>
        <v/>
      </c>
      <c r="C589" s="81" t="str">
        <f>IF( scriv!AL551&lt;&gt;"", IF(D589&lt;&gt;"","connection ","")&amp;scriv!AL551,IF(D589&lt;&gt;"","connection",""))</f>
        <v/>
      </c>
      <c r="D589" s="82" t="str">
        <f>scriv!AJ551</f>
        <v/>
      </c>
      <c r="E589" s="82" t="str">
        <f>scriv!AK551</f>
        <v/>
      </c>
      <c r="F589" s="156">
        <f>ROW()</f>
        <v>589</v>
      </c>
      <c r="I589" s="81" t="str">
        <f>IF(scriv!AA551&lt;&gt;"",scriv!AA551,J589)</f>
        <v/>
      </c>
      <c r="J589" s="81" t="str">
        <f>IF(scriv!AB551&lt;&gt;"",scriv!AB551,"")</f>
        <v/>
      </c>
      <c r="K589" s="82" t="str">
        <f t="shared" si="401"/>
        <v>none</v>
      </c>
      <c r="L589" s="82" t="str">
        <f t="shared" si="402"/>
        <v>+++&amp;speakTT=</v>
      </c>
      <c r="M589" s="82" t="str">
        <f t="shared" si="399"/>
        <v>OpenClose</v>
      </c>
      <c r="N589" s="82" t="str">
        <f t="shared" si="403"/>
        <v/>
      </c>
      <c r="O589" s="119" t="str">
        <f t="shared" si="404"/>
        <v/>
      </c>
      <c r="P589" s="81" t="str">
        <f>IF(scriv!I551&lt;&gt;"",scriv!I551,"")</f>
        <v/>
      </c>
      <c r="Q589" s="81" t="str">
        <f>IF(scriv!J551&lt;&gt;"",scriv!J551,"")</f>
        <v/>
      </c>
      <c r="R589" s="81">
        <f>IF(scriv!K551&lt;&gt;"",scriv!K551,
IF(I589&lt;&gt;"",1,$R$36))</f>
        <v>0</v>
      </c>
      <c r="S589" s="81" t="str">
        <f>IF(scriv!L551&lt;&gt;"",scriv!L551,
IF(scriv!AB551&lt;&gt;"",$S$36,"none"))</f>
        <v>none</v>
      </c>
      <c r="T589" s="81" t="str">
        <f>IF(scriv!Q551&lt;&gt;"",scriv!Q551,"")</f>
        <v/>
      </c>
      <c r="U589" s="81" t="str">
        <f>IF(scriv!R551&lt;&gt;"",scriv!R551,"")</f>
        <v/>
      </c>
      <c r="V589" s="81" t="str">
        <f>IF(scriv!S551&lt;&gt;"",scriv!S551,"")</f>
        <v/>
      </c>
      <c r="W589" s="81" t="str">
        <f>IF(scriv!T551&lt;&gt;"",scriv!T551,"")</f>
        <v/>
      </c>
      <c r="X589" s="81" t="str">
        <f>IF($E589="",
( IF(scriv!AD551&lt;&gt;"", LEFT( scriv!AD551, FIND(",",scriv!AD551)-1) &amp; "=" &amp; $AH589 &amp; RIGHT( scriv!AD551, LEN(scriv!AD551) + 1 - FIND(",",scriv!AD551)),
  IF($X$36&lt;&gt;"",LEFT( X$36, FIND(",",X$36)-1) &amp; "=" &amp; $AH589 &amp; RIGHT( X$36, LEN(X$36) + 1 - FIND(",",X$36)),""))),
IF(scriv!M551&lt;&gt;"", LEFT( scriv!M551, FIND(",",scriv!M551)-1) &amp; "=" &amp; $AH589 &amp; RIGHT( scriv!M551, LEN(scriv!M551) + 1 - FIND(",",scriv!M551)),
LEFT( X$37, FIND(",",X$37)-1) &amp; "=" &amp; $AH589 &amp; RIGHT( X$37, LEN(X$37) + 1 - FIND(",",X$37))))</f>
        <v>fadeOn=,0.6</v>
      </c>
      <c r="Y589" s="81" t="str">
        <f>IF($E589="",
( IF(scriv!AE551&lt;&gt;"", LEFT( scriv!AE551, FIND(",",scriv!AE551)-1) &amp; "=" &amp; $AH589 &amp; RIGHT( scriv!AE551, LEN(scriv!AE551) + 1 - FIND(",",scriv!AE551)),
  IF($Y$36&lt;&gt;"",LEFT( Y$36, FIND(",",Y$36)-1) &amp; "=" &amp; $AH589 &amp; RIGHT( Y$36, LEN(Y$36) + 1 - FIND(",",Y$36)),""))),
IF(scriv!N551&lt;&gt;"", LEFT( scriv!N551, FIND(",",scriv!N551)-1) &amp; "=" &amp; $AH589 &amp; RIGHT( scriv!N551, LEN(scriv!N551) + 1 - FIND(",",scriv!N551)),
LEFT( Y$37, FIND(",",Y$37)-1) &amp; "=" &amp; $AH589 &amp; RIGHT( Y$37, LEN(Y$37) + 1 - FIND(",",Y$37))))</f>
        <v>fadeOff=,0.6</v>
      </c>
      <c r="Z589" s="81" t="str">
        <f>IF($E589="",
( IF(scriv!AF551&lt;&gt;"", LEFT( scriv!AF551, FIND(",",scriv!AF551)-1) &amp; "=" &amp; $AH589 &amp; RIGHT( scriv!AF551, LEN(scriv!AF551) + 1 - FIND(",",scriv!AF551)),
  IF($Z$36&lt;&gt;"",LEFT( Z$36, FIND(",",Z$36)-1) &amp; "=" &amp; $AH589 &amp; RIGHT( Z$36, LEN(Z$36) + 1 - FIND(",",Z$36)),""))),
IF(scriv!O551&lt;&gt;"", LEFT( scriv!O551, FIND(",",scriv!O551)-1) &amp; "=" &amp; $AH589 &amp; RIGHT( scriv!O551, LEN(scriv!O551) + 1 - FIND(",",scriv!O551)),
LEFT( Z$37, FIND(",",Z$37)-1) &amp; "=" &amp; $AH589 &amp; RIGHT( Z$37, LEN(Z$37) + 1 - FIND(",",Z$37))))</f>
        <v>drawOpen=,1.2</v>
      </c>
      <c r="AA589" s="81" t="str">
        <f>IF($E589="",
( IF(scriv!AG551&lt;&gt;"", LEFT( scriv!AG551, FIND(",",scriv!AG551)-1) &amp; "=" &amp; $AH589 &amp; RIGHT( scriv!AG551, LEN(scriv!AG551) + 1 - FIND(",",scriv!AG551)),
  IF($AA$36&lt;&gt;"",LEFT( AA$36, FIND(",",AA$36)-1) &amp; "=" &amp; $AH589 &amp; RIGHT( AA$36, LEN(AA$36) + 1 - FIND(",",AA$36)),""))),
IF(scriv!P551&lt;&gt;"", LEFT( scriv!P551, FIND(",",scriv!P551)-1) &amp; "=" &amp; $AH589 &amp; RIGHT( scriv!P551, LEN(scriv!P551) + 1 - FIND(",",scriv!P551)),
LEFT( AA$37, FIND(",",AA$37)-1) &amp; "=" &amp; $AH589 &amp; RIGHT( AA$37, LEN(AA$37) + 1 - FIND(",",AA$37))))</f>
        <v>drawClose=,1.2</v>
      </c>
      <c r="AB589" s="167" t="str">
        <f t="shared" si="398"/>
        <v>noTitle</v>
      </c>
      <c r="AC589" s="167"/>
      <c r="AD589" s="45"/>
      <c r="AE589" s="168"/>
      <c r="AF589" s="169">
        <f>IF(D589="",scriv!B551,"")</f>
        <v>0</v>
      </c>
      <c r="AG589" s="170" t="str">
        <f t="shared" si="405"/>
        <v/>
      </c>
      <c r="AH589" s="169" t="str">
        <f t="shared" si="406"/>
        <v/>
      </c>
      <c r="AI589" s="169" t="str">
        <f t="shared" si="407"/>
        <v/>
      </c>
      <c r="AJ589" s="86">
        <f>ROUNDDOWN( (LEN(scriv!B551)+1) / 2, 0 )</f>
        <v>0</v>
      </c>
      <c r="AK589" s="82">
        <f t="shared" si="408"/>
        <v>0</v>
      </c>
      <c r="AL589" s="82" t="str">
        <f t="shared" si="409"/>
        <v>-</v>
      </c>
      <c r="AM589" s="82" t="str">
        <f t="shared" si="410"/>
        <v>-</v>
      </c>
      <c r="AN589" s="82" t="str">
        <f t="shared" si="411"/>
        <v>-</v>
      </c>
      <c r="AO589" s="82" t="str">
        <f t="shared" si="412"/>
        <v>-</v>
      </c>
      <c r="AP589" s="82" t="str">
        <f t="shared" si="413"/>
        <v>-</v>
      </c>
      <c r="AQ589" s="82" t="str">
        <f t="shared" si="414"/>
        <v>-</v>
      </c>
      <c r="AR589" s="82" t="str">
        <f t="shared" si="415"/>
        <v>-</v>
      </c>
      <c r="AT589" s="82">
        <f t="shared" si="416"/>
        <v>10</v>
      </c>
      <c r="AU589" s="82" t="str">
        <f ca="1">IF(    MAX(OFFSET(AL589,0,0,MATCH("-",AL589:AL$638,0))) = 0,"",
IFERROR(MAX(OFFSET(AL589,0,0,MATCH("-",AL589:AL$638,0))),""))</f>
        <v/>
      </c>
      <c r="AV589" s="82" t="str">
        <f ca="1">IF(    MAX(OFFSET(AM589,0,0,MATCH("-",AM589:AM$638,0))) = 0,"",
IFERROR(MAX(OFFSET(AM589,0,0,MATCH("-",AM589:AM$638,0))),""))</f>
        <v/>
      </c>
      <c r="AW589" s="82" t="str">
        <f ca="1">IF(    MAX(OFFSET(AN589,0,0,MATCH("-",AN589:AN$638,0))) = 0,"",
IFERROR(MAX(OFFSET(AN589,0,0,MATCH("-",AN589:AN$638,0))),""))</f>
        <v/>
      </c>
      <c r="AX589" s="82" t="str">
        <f ca="1">IF(    MAX(OFFSET(AO589,0,0,MATCH("-",AO589:AO$638,0))) = 0,"",
IFERROR(MAX(OFFSET(AO589,0,0,MATCH("-",AO589:AO$638,0))),""))</f>
        <v/>
      </c>
      <c r="AY589" s="82" t="str">
        <f ca="1">IF(    MAX(OFFSET(AP589,0,0,MATCH("-",AP589:AP$638,0))) = 0,"",
IFERROR(MAX(OFFSET(AP589,0,0,MATCH("-",AP589:AP$638,0))),""))</f>
        <v/>
      </c>
      <c r="AZ589" s="82" t="str">
        <f ca="1">IF(    MAX(OFFSET(AQ589,0,0,MATCH("-",AQ589:AQ$638,0))) = 0,"",
IFERROR(MAX(OFFSET(AQ589,0,0,MATCH("-",AQ589:AQ$638,0))),""))</f>
        <v/>
      </c>
      <c r="BA589" s="82" t="str">
        <f ca="1">IF(    MAX(OFFSET(AR589,0,0,MATCH("-",AR589:AR$638,0))) = 0,"",
IFERROR(MAX(OFFSET(AR589,0,0,MATCH("-",AR589:AR$638,0))),""))</f>
        <v/>
      </c>
      <c r="BB589" s="112">
        <f t="shared" ca="1" si="417"/>
        <v>-198</v>
      </c>
      <c r="BC589" s="111" t="str">
        <f t="shared" ca="1" si="418"/>
        <v>Radius</v>
      </c>
      <c r="BD589" s="112">
        <f t="shared" ca="1" si="419"/>
        <v>0</v>
      </c>
      <c r="BE589" s="111">
        <f t="shared" ca="1" si="420"/>
        <v>200</v>
      </c>
      <c r="BF589" s="113" t="e">
        <f t="shared" ca="1" si="421"/>
        <v>#VALUE!</v>
      </c>
      <c r="BG589" s="113" t="e">
        <f t="shared" ca="1" si="422"/>
        <v>#VALUE!</v>
      </c>
      <c r="BH589" s="112">
        <f t="shared" ca="1" si="423"/>
        <v>2000</v>
      </c>
      <c r="BI589" s="112">
        <f t="shared" ca="1" si="424"/>
        <v>200</v>
      </c>
      <c r="BJ589" s="157"/>
      <c r="BK589" s="157"/>
      <c r="BL589" s="158" t="str">
        <f>scriv!AI551</f>
        <v/>
      </c>
      <c r="BM589" s="157"/>
      <c r="BN589" s="157" t="str">
        <f t="shared" si="425"/>
        <v>node</v>
      </c>
      <c r="BO589" s="157"/>
      <c r="BP589" s="159">
        <f t="shared" ca="1" si="426"/>
        <v>0</v>
      </c>
      <c r="BQ589" s="159">
        <f t="shared" ca="1" si="427"/>
        <v>0</v>
      </c>
      <c r="BR589" s="159">
        <f t="shared" si="428"/>
        <v>1</v>
      </c>
      <c r="BS589" s="159" t="str">
        <f t="shared" si="429"/>
        <v>symbol</v>
      </c>
      <c r="BT589" s="157" t="str">
        <f ca="1">IF(scriv!V551&lt;&gt;"",scriv!V551,
IF(E589="",IFERROR(VLOOKUP(BL589,$AH$40:$BT$638,39,FALSE),$BT$36),
$BT$37))</f>
        <v>NodeSquare</v>
      </c>
      <c r="BU589" s="166">
        <f t="shared" ca="1" si="430"/>
        <v>2000</v>
      </c>
      <c r="BV589" s="166">
        <f t="shared" ca="1" si="431"/>
        <v>200</v>
      </c>
      <c r="BW589" s="166">
        <f t="shared" ca="1" si="432"/>
        <v>0</v>
      </c>
      <c r="BX589" s="166">
        <f t="shared" ca="1" si="433"/>
        <v>0</v>
      </c>
      <c r="BY589" s="180" t="str">
        <f t="shared" si="434"/>
        <v/>
      </c>
      <c r="BZ589" s="180" t="str">
        <f t="shared" si="435"/>
        <v/>
      </c>
      <c r="CA589" s="81" t="str">
        <f>IF(scriv!E551&lt;&gt;"",scriv!E551,"")</f>
        <v/>
      </c>
      <c r="CB589" s="82">
        <f t="shared" si="400"/>
        <v>0</v>
      </c>
      <c r="CC589" s="82">
        <f t="shared" si="436"/>
        <v>0</v>
      </c>
      <c r="CD589" s="82" t="str">
        <f t="shared" si="437"/>
        <v>-</v>
      </c>
      <c r="CE589" s="82" t="str">
        <f t="shared" si="438"/>
        <v>-</v>
      </c>
      <c r="CF589" s="82" t="str">
        <f t="shared" si="439"/>
        <v>-</v>
      </c>
      <c r="CG589" s="82" t="str">
        <f t="shared" si="440"/>
        <v>-</v>
      </c>
      <c r="CH589" s="82" t="str">
        <f t="shared" si="441"/>
        <v>-</v>
      </c>
      <c r="CI589" s="82" t="str">
        <f t="shared" si="442"/>
        <v>-</v>
      </c>
      <c r="CJ589" s="82" t="str">
        <f t="shared" si="443"/>
        <v>-</v>
      </c>
      <c r="CK589" s="82" t="str">
        <f t="shared" si="444"/>
        <v>-</v>
      </c>
    </row>
    <row r="590" spans="1:89" s="82" customFormat="1" ht="18" customHeight="1">
      <c r="A590" s="81" t="str">
        <f>scriv!AH552</f>
        <v/>
      </c>
      <c r="B590" s="81" t="str">
        <f>IF(scriv!D552&lt;&gt;"",scriv!D552,"")</f>
        <v/>
      </c>
      <c r="C590" s="81" t="str">
        <f>IF( scriv!AL552&lt;&gt;"", IF(D590&lt;&gt;"","connection ","")&amp;scriv!AL552,IF(D590&lt;&gt;"","connection",""))</f>
        <v/>
      </c>
      <c r="D590" s="82" t="str">
        <f>scriv!AJ552</f>
        <v/>
      </c>
      <c r="E590" s="82" t="str">
        <f>scriv!AK552</f>
        <v/>
      </c>
      <c r="F590" s="156">
        <f>ROW()</f>
        <v>590</v>
      </c>
      <c r="I590" s="81" t="str">
        <f>IF(scriv!AA552&lt;&gt;"",scriv!AA552,J590)</f>
        <v/>
      </c>
      <c r="J590" s="81" t="str">
        <f>IF(scriv!AB552&lt;&gt;"",scriv!AB552,"")</f>
        <v/>
      </c>
      <c r="K590" s="82" t="str">
        <f t="shared" si="401"/>
        <v>none</v>
      </c>
      <c r="L590" s="82" t="str">
        <f t="shared" si="402"/>
        <v>+++&amp;speakTT=</v>
      </c>
      <c r="M590" s="82" t="str">
        <f t="shared" si="399"/>
        <v>OpenClose</v>
      </c>
      <c r="N590" s="82" t="str">
        <f t="shared" si="403"/>
        <v/>
      </c>
      <c r="O590" s="119" t="str">
        <f t="shared" si="404"/>
        <v/>
      </c>
      <c r="P590" s="81" t="str">
        <f>IF(scriv!I552&lt;&gt;"",scriv!I552,"")</f>
        <v/>
      </c>
      <c r="Q590" s="81" t="str">
        <f>IF(scriv!J552&lt;&gt;"",scriv!J552,"")</f>
        <v/>
      </c>
      <c r="R590" s="81">
        <f>IF(scriv!K552&lt;&gt;"",scriv!K552,
IF(I590&lt;&gt;"",1,$R$36))</f>
        <v>0</v>
      </c>
      <c r="S590" s="81" t="str">
        <f>IF(scriv!L552&lt;&gt;"",scriv!L552,
IF(scriv!AB552&lt;&gt;"",$S$36,"none"))</f>
        <v>none</v>
      </c>
      <c r="T590" s="81" t="str">
        <f>IF(scriv!Q552&lt;&gt;"",scriv!Q552,"")</f>
        <v/>
      </c>
      <c r="U590" s="81" t="str">
        <f>IF(scriv!R552&lt;&gt;"",scriv!R552,"")</f>
        <v/>
      </c>
      <c r="V590" s="81" t="str">
        <f>IF(scriv!S552&lt;&gt;"",scriv!S552,"")</f>
        <v/>
      </c>
      <c r="W590" s="81" t="str">
        <f>IF(scriv!T552&lt;&gt;"",scriv!T552,"")</f>
        <v/>
      </c>
      <c r="X590" s="81" t="str">
        <f>IF($E590="",
( IF(scriv!AD552&lt;&gt;"", LEFT( scriv!AD552, FIND(",",scriv!AD552)-1) &amp; "=" &amp; $AH590 &amp; RIGHT( scriv!AD552, LEN(scriv!AD552) + 1 - FIND(",",scriv!AD552)),
  IF($X$36&lt;&gt;"",LEFT( X$36, FIND(",",X$36)-1) &amp; "=" &amp; $AH590 &amp; RIGHT( X$36, LEN(X$36) + 1 - FIND(",",X$36)),""))),
IF(scriv!M552&lt;&gt;"", LEFT( scriv!M552, FIND(",",scriv!M552)-1) &amp; "=" &amp; $AH590 &amp; RIGHT( scriv!M552, LEN(scriv!M552) + 1 - FIND(",",scriv!M552)),
LEFT( X$37, FIND(",",X$37)-1) &amp; "=" &amp; $AH590 &amp; RIGHT( X$37, LEN(X$37) + 1 - FIND(",",X$37))))</f>
        <v>fadeOn=,0.6</v>
      </c>
      <c r="Y590" s="81" t="str">
        <f>IF($E590="",
( IF(scriv!AE552&lt;&gt;"", LEFT( scriv!AE552, FIND(",",scriv!AE552)-1) &amp; "=" &amp; $AH590 &amp; RIGHT( scriv!AE552, LEN(scriv!AE552) + 1 - FIND(",",scriv!AE552)),
  IF($Y$36&lt;&gt;"",LEFT( Y$36, FIND(",",Y$36)-1) &amp; "=" &amp; $AH590 &amp; RIGHT( Y$36, LEN(Y$36) + 1 - FIND(",",Y$36)),""))),
IF(scriv!N552&lt;&gt;"", LEFT( scriv!N552, FIND(",",scriv!N552)-1) &amp; "=" &amp; $AH590 &amp; RIGHT( scriv!N552, LEN(scriv!N552) + 1 - FIND(",",scriv!N552)),
LEFT( Y$37, FIND(",",Y$37)-1) &amp; "=" &amp; $AH590 &amp; RIGHT( Y$37, LEN(Y$37) + 1 - FIND(",",Y$37))))</f>
        <v>fadeOff=,0.6</v>
      </c>
      <c r="Z590" s="81" t="str">
        <f>IF($E590="",
( IF(scriv!AF552&lt;&gt;"", LEFT( scriv!AF552, FIND(",",scriv!AF552)-1) &amp; "=" &amp; $AH590 &amp; RIGHT( scriv!AF552, LEN(scriv!AF552) + 1 - FIND(",",scriv!AF552)),
  IF($Z$36&lt;&gt;"",LEFT( Z$36, FIND(",",Z$36)-1) &amp; "=" &amp; $AH590 &amp; RIGHT( Z$36, LEN(Z$36) + 1 - FIND(",",Z$36)),""))),
IF(scriv!O552&lt;&gt;"", LEFT( scriv!O552, FIND(",",scriv!O552)-1) &amp; "=" &amp; $AH590 &amp; RIGHT( scriv!O552, LEN(scriv!O552) + 1 - FIND(",",scriv!O552)),
LEFT( Z$37, FIND(",",Z$37)-1) &amp; "=" &amp; $AH590 &amp; RIGHT( Z$37, LEN(Z$37) + 1 - FIND(",",Z$37))))</f>
        <v>drawOpen=,1.2</v>
      </c>
      <c r="AA590" s="81" t="str">
        <f>IF($E590="",
( IF(scriv!AG552&lt;&gt;"", LEFT( scriv!AG552, FIND(",",scriv!AG552)-1) &amp; "=" &amp; $AH590 &amp; RIGHT( scriv!AG552, LEN(scriv!AG552) + 1 - FIND(",",scriv!AG552)),
  IF($AA$36&lt;&gt;"",LEFT( AA$36, FIND(",",AA$36)-1) &amp; "=" &amp; $AH590 &amp; RIGHT( AA$36, LEN(AA$36) + 1 - FIND(",",AA$36)),""))),
IF(scriv!P552&lt;&gt;"", LEFT( scriv!P552, FIND(",",scriv!P552)-1) &amp; "=" &amp; $AH590 &amp; RIGHT( scriv!P552, LEN(scriv!P552) + 1 - FIND(",",scriv!P552)),
LEFT( AA$37, FIND(",",AA$37)-1) &amp; "=" &amp; $AH590 &amp; RIGHT( AA$37, LEN(AA$37) + 1 - FIND(",",AA$37))))</f>
        <v>drawClose=,1.2</v>
      </c>
      <c r="AB590" s="167" t="str">
        <f t="shared" si="398"/>
        <v>noTitle</v>
      </c>
      <c r="AC590" s="167"/>
      <c r="AD590" s="45"/>
      <c r="AE590" s="168"/>
      <c r="AF590" s="169">
        <f>IF(D590="",scriv!B552,"")</f>
        <v>0</v>
      </c>
      <c r="AG590" s="170" t="str">
        <f t="shared" si="405"/>
        <v/>
      </c>
      <c r="AH590" s="169" t="str">
        <f t="shared" si="406"/>
        <v/>
      </c>
      <c r="AI590" s="169" t="str">
        <f t="shared" si="407"/>
        <v/>
      </c>
      <c r="AJ590" s="86">
        <f>ROUNDDOWN( (LEN(scriv!B552)+1) / 2, 0 )</f>
        <v>0</v>
      </c>
      <c r="AK590" s="82">
        <f t="shared" si="408"/>
        <v>0</v>
      </c>
      <c r="AL590" s="82" t="str">
        <f t="shared" si="409"/>
        <v>-</v>
      </c>
      <c r="AM590" s="82" t="str">
        <f t="shared" si="410"/>
        <v>-</v>
      </c>
      <c r="AN590" s="82" t="str">
        <f t="shared" si="411"/>
        <v>-</v>
      </c>
      <c r="AO590" s="82" t="str">
        <f t="shared" si="412"/>
        <v>-</v>
      </c>
      <c r="AP590" s="82" t="str">
        <f t="shared" si="413"/>
        <v>-</v>
      </c>
      <c r="AQ590" s="82" t="str">
        <f t="shared" si="414"/>
        <v>-</v>
      </c>
      <c r="AR590" s="82" t="str">
        <f t="shared" si="415"/>
        <v>-</v>
      </c>
      <c r="AT590" s="82">
        <f t="shared" si="416"/>
        <v>10</v>
      </c>
      <c r="AU590" s="82" t="str">
        <f ca="1">IF(    MAX(OFFSET(AL590,0,0,MATCH("-",AL590:AL$638,0))) = 0,"",
IFERROR(MAX(OFFSET(AL590,0,0,MATCH("-",AL590:AL$638,0))),""))</f>
        <v/>
      </c>
      <c r="AV590" s="82" t="str">
        <f ca="1">IF(    MAX(OFFSET(AM590,0,0,MATCH("-",AM590:AM$638,0))) = 0,"",
IFERROR(MAX(OFFSET(AM590,0,0,MATCH("-",AM590:AM$638,0))),""))</f>
        <v/>
      </c>
      <c r="AW590" s="82" t="str">
        <f ca="1">IF(    MAX(OFFSET(AN590,0,0,MATCH("-",AN590:AN$638,0))) = 0,"",
IFERROR(MAX(OFFSET(AN590,0,0,MATCH("-",AN590:AN$638,0))),""))</f>
        <v/>
      </c>
      <c r="AX590" s="82" t="str">
        <f ca="1">IF(    MAX(OFFSET(AO590,0,0,MATCH("-",AO590:AO$638,0))) = 0,"",
IFERROR(MAX(OFFSET(AO590,0,0,MATCH("-",AO590:AO$638,0))),""))</f>
        <v/>
      </c>
      <c r="AY590" s="82" t="str">
        <f ca="1">IF(    MAX(OFFSET(AP590,0,0,MATCH("-",AP590:AP$638,0))) = 0,"",
IFERROR(MAX(OFFSET(AP590,0,0,MATCH("-",AP590:AP$638,0))),""))</f>
        <v/>
      </c>
      <c r="AZ590" s="82" t="str">
        <f ca="1">IF(    MAX(OFFSET(AQ590,0,0,MATCH("-",AQ590:AQ$638,0))) = 0,"",
IFERROR(MAX(OFFSET(AQ590,0,0,MATCH("-",AQ590:AQ$638,0))),""))</f>
        <v/>
      </c>
      <c r="BA590" s="82" t="str">
        <f ca="1">IF(    MAX(OFFSET(AR590,0,0,MATCH("-",AR590:AR$638,0))) = 0,"",
IFERROR(MAX(OFFSET(AR590,0,0,MATCH("-",AR590:AR$638,0))),""))</f>
        <v/>
      </c>
      <c r="BB590" s="112">
        <f t="shared" ca="1" si="417"/>
        <v>-198</v>
      </c>
      <c r="BC590" s="111" t="str">
        <f t="shared" ca="1" si="418"/>
        <v>Radius</v>
      </c>
      <c r="BD590" s="112">
        <f t="shared" ca="1" si="419"/>
        <v>0</v>
      </c>
      <c r="BE590" s="111">
        <f t="shared" ca="1" si="420"/>
        <v>200</v>
      </c>
      <c r="BF590" s="113" t="e">
        <f t="shared" ca="1" si="421"/>
        <v>#VALUE!</v>
      </c>
      <c r="BG590" s="113" t="e">
        <f t="shared" ca="1" si="422"/>
        <v>#VALUE!</v>
      </c>
      <c r="BH590" s="112">
        <f t="shared" ca="1" si="423"/>
        <v>2000</v>
      </c>
      <c r="BI590" s="112">
        <f t="shared" ca="1" si="424"/>
        <v>200</v>
      </c>
      <c r="BJ590" s="157"/>
      <c r="BK590" s="157"/>
      <c r="BL590" s="158" t="str">
        <f>scriv!AI552</f>
        <v/>
      </c>
      <c r="BM590" s="157"/>
      <c r="BN590" s="157" t="str">
        <f t="shared" si="425"/>
        <v>node</v>
      </c>
      <c r="BO590" s="157"/>
      <c r="BP590" s="159">
        <f t="shared" ca="1" si="426"/>
        <v>0</v>
      </c>
      <c r="BQ590" s="159">
        <f t="shared" ca="1" si="427"/>
        <v>0</v>
      </c>
      <c r="BR590" s="159">
        <f t="shared" si="428"/>
        <v>1</v>
      </c>
      <c r="BS590" s="159" t="str">
        <f t="shared" si="429"/>
        <v>symbol</v>
      </c>
      <c r="BT590" s="157" t="str">
        <f ca="1">IF(scriv!V552&lt;&gt;"",scriv!V552,
IF(E590="",IFERROR(VLOOKUP(BL590,$AH$40:$BT$638,39,FALSE),$BT$36),
$BT$37))</f>
        <v>NodeSquare</v>
      </c>
      <c r="BU590" s="166">
        <f t="shared" ca="1" si="430"/>
        <v>2000</v>
      </c>
      <c r="BV590" s="166">
        <f t="shared" ca="1" si="431"/>
        <v>200</v>
      </c>
      <c r="BW590" s="166">
        <f t="shared" ca="1" si="432"/>
        <v>0</v>
      </c>
      <c r="BX590" s="166">
        <f t="shared" ca="1" si="433"/>
        <v>0</v>
      </c>
      <c r="BY590" s="180" t="str">
        <f t="shared" si="434"/>
        <v/>
      </c>
      <c r="BZ590" s="180" t="str">
        <f t="shared" si="435"/>
        <v/>
      </c>
      <c r="CA590" s="81" t="str">
        <f>IF(scriv!E552&lt;&gt;"",scriv!E552,"")</f>
        <v/>
      </c>
      <c r="CB590" s="82">
        <f t="shared" si="400"/>
        <v>0</v>
      </c>
      <c r="CC590" s="82">
        <f t="shared" si="436"/>
        <v>0</v>
      </c>
      <c r="CD590" s="82" t="str">
        <f t="shared" si="437"/>
        <v>-</v>
      </c>
      <c r="CE590" s="82" t="str">
        <f t="shared" si="438"/>
        <v>-</v>
      </c>
      <c r="CF590" s="82" t="str">
        <f t="shared" si="439"/>
        <v>-</v>
      </c>
      <c r="CG590" s="82" t="str">
        <f t="shared" si="440"/>
        <v>-</v>
      </c>
      <c r="CH590" s="82" t="str">
        <f t="shared" si="441"/>
        <v>-</v>
      </c>
      <c r="CI590" s="82" t="str">
        <f t="shared" si="442"/>
        <v>-</v>
      </c>
      <c r="CJ590" s="82" t="str">
        <f t="shared" si="443"/>
        <v>-</v>
      </c>
      <c r="CK590" s="82" t="str">
        <f t="shared" si="444"/>
        <v>-</v>
      </c>
    </row>
    <row r="591" spans="1:89" s="82" customFormat="1" ht="18" customHeight="1">
      <c r="A591" s="81" t="str">
        <f>scriv!AH553</f>
        <v/>
      </c>
      <c r="B591" s="81" t="str">
        <f>IF(scriv!D553&lt;&gt;"",scriv!D553,"")</f>
        <v/>
      </c>
      <c r="C591" s="81" t="str">
        <f>IF( scriv!AL553&lt;&gt;"", IF(D591&lt;&gt;"","connection ","")&amp;scriv!AL553,IF(D591&lt;&gt;"","connection",""))</f>
        <v/>
      </c>
      <c r="D591" s="82" t="str">
        <f>scriv!AJ553</f>
        <v/>
      </c>
      <c r="E591" s="82" t="str">
        <f>scriv!AK553</f>
        <v/>
      </c>
      <c r="F591" s="156">
        <f>ROW()</f>
        <v>591</v>
      </c>
      <c r="I591" s="81" t="str">
        <f>IF(scriv!AA553&lt;&gt;"",scriv!AA553,J591)</f>
        <v/>
      </c>
      <c r="J591" s="81" t="str">
        <f>IF(scriv!AB553&lt;&gt;"",scriv!AB553,"")</f>
        <v/>
      </c>
      <c r="K591" s="82" t="str">
        <f t="shared" si="401"/>
        <v>none</v>
      </c>
      <c r="L591" s="82" t="str">
        <f t="shared" si="402"/>
        <v>+++&amp;speakTT=</v>
      </c>
      <c r="M591" s="82" t="str">
        <f t="shared" si="399"/>
        <v>OpenClose</v>
      </c>
      <c r="N591" s="82" t="str">
        <f t="shared" si="403"/>
        <v/>
      </c>
      <c r="O591" s="119" t="str">
        <f t="shared" si="404"/>
        <v/>
      </c>
      <c r="P591" s="81" t="str">
        <f>IF(scriv!I553&lt;&gt;"",scriv!I553,"")</f>
        <v/>
      </c>
      <c r="Q591" s="81" t="str">
        <f>IF(scriv!J553&lt;&gt;"",scriv!J553,"")</f>
        <v/>
      </c>
      <c r="R591" s="81">
        <f>IF(scriv!K553&lt;&gt;"",scriv!K553,
IF(I591&lt;&gt;"",1,$R$36))</f>
        <v>0</v>
      </c>
      <c r="S591" s="81" t="str">
        <f>IF(scriv!L553&lt;&gt;"",scriv!L553,
IF(scriv!AB553&lt;&gt;"",$S$36,"none"))</f>
        <v>none</v>
      </c>
      <c r="T591" s="81" t="str">
        <f>IF(scriv!Q553&lt;&gt;"",scriv!Q553,"")</f>
        <v/>
      </c>
      <c r="U591" s="81" t="str">
        <f>IF(scriv!R553&lt;&gt;"",scriv!R553,"")</f>
        <v/>
      </c>
      <c r="V591" s="81" t="str">
        <f>IF(scriv!S553&lt;&gt;"",scriv!S553,"")</f>
        <v/>
      </c>
      <c r="W591" s="81" t="str">
        <f>IF(scriv!T553&lt;&gt;"",scriv!T553,"")</f>
        <v/>
      </c>
      <c r="X591" s="81" t="str">
        <f>IF($E591="",
( IF(scriv!AD553&lt;&gt;"", LEFT( scriv!AD553, FIND(",",scriv!AD553)-1) &amp; "=" &amp; $AH591 &amp; RIGHT( scriv!AD553, LEN(scriv!AD553) + 1 - FIND(",",scriv!AD553)),
  IF($X$36&lt;&gt;"",LEFT( X$36, FIND(",",X$36)-1) &amp; "=" &amp; $AH591 &amp; RIGHT( X$36, LEN(X$36) + 1 - FIND(",",X$36)),""))),
IF(scriv!M553&lt;&gt;"", LEFT( scriv!M553, FIND(",",scriv!M553)-1) &amp; "=" &amp; $AH591 &amp; RIGHT( scriv!M553, LEN(scriv!M553) + 1 - FIND(",",scriv!M553)),
LEFT( X$37, FIND(",",X$37)-1) &amp; "=" &amp; $AH591 &amp; RIGHT( X$37, LEN(X$37) + 1 - FIND(",",X$37))))</f>
        <v>fadeOn=,0.6</v>
      </c>
      <c r="Y591" s="81" t="str">
        <f>IF($E591="",
( IF(scriv!AE553&lt;&gt;"", LEFT( scriv!AE553, FIND(",",scriv!AE553)-1) &amp; "=" &amp; $AH591 &amp; RIGHT( scriv!AE553, LEN(scriv!AE553) + 1 - FIND(",",scriv!AE553)),
  IF($Y$36&lt;&gt;"",LEFT( Y$36, FIND(",",Y$36)-1) &amp; "=" &amp; $AH591 &amp; RIGHT( Y$36, LEN(Y$36) + 1 - FIND(",",Y$36)),""))),
IF(scriv!N553&lt;&gt;"", LEFT( scriv!N553, FIND(",",scriv!N553)-1) &amp; "=" &amp; $AH591 &amp; RIGHT( scriv!N553, LEN(scriv!N553) + 1 - FIND(",",scriv!N553)),
LEFT( Y$37, FIND(",",Y$37)-1) &amp; "=" &amp; $AH591 &amp; RIGHT( Y$37, LEN(Y$37) + 1 - FIND(",",Y$37))))</f>
        <v>fadeOff=,0.6</v>
      </c>
      <c r="Z591" s="81" t="str">
        <f>IF($E591="",
( IF(scriv!AF553&lt;&gt;"", LEFT( scriv!AF553, FIND(",",scriv!AF553)-1) &amp; "=" &amp; $AH591 &amp; RIGHT( scriv!AF553, LEN(scriv!AF553) + 1 - FIND(",",scriv!AF553)),
  IF($Z$36&lt;&gt;"",LEFT( Z$36, FIND(",",Z$36)-1) &amp; "=" &amp; $AH591 &amp; RIGHT( Z$36, LEN(Z$36) + 1 - FIND(",",Z$36)),""))),
IF(scriv!O553&lt;&gt;"", LEFT( scriv!O553, FIND(",",scriv!O553)-1) &amp; "=" &amp; $AH591 &amp; RIGHT( scriv!O553, LEN(scriv!O553) + 1 - FIND(",",scriv!O553)),
LEFT( Z$37, FIND(",",Z$37)-1) &amp; "=" &amp; $AH591 &amp; RIGHT( Z$37, LEN(Z$37) + 1 - FIND(",",Z$37))))</f>
        <v>drawOpen=,1.2</v>
      </c>
      <c r="AA591" s="81" t="str">
        <f>IF($E591="",
( IF(scriv!AG553&lt;&gt;"", LEFT( scriv!AG553, FIND(",",scriv!AG553)-1) &amp; "=" &amp; $AH591 &amp; RIGHT( scriv!AG553, LEN(scriv!AG553) + 1 - FIND(",",scriv!AG553)),
  IF($AA$36&lt;&gt;"",LEFT( AA$36, FIND(",",AA$36)-1) &amp; "=" &amp; $AH591 &amp; RIGHT( AA$36, LEN(AA$36) + 1 - FIND(",",AA$36)),""))),
IF(scriv!P553&lt;&gt;"", LEFT( scriv!P553, FIND(",",scriv!P553)-1) &amp; "=" &amp; $AH591 &amp; RIGHT( scriv!P553, LEN(scriv!P553) + 1 - FIND(",",scriv!P553)),
LEFT( AA$37, FIND(",",AA$37)-1) &amp; "=" &amp; $AH591 &amp; RIGHT( AA$37, LEN(AA$37) + 1 - FIND(",",AA$37))))</f>
        <v>drawClose=,1.2</v>
      </c>
      <c r="AB591" s="167" t="str">
        <f t="shared" si="398"/>
        <v>noTitle</v>
      </c>
      <c r="AC591" s="167"/>
      <c r="AD591" s="45"/>
      <c r="AE591" s="168"/>
      <c r="AF591" s="169">
        <f>IF(D591="",scriv!B553,"")</f>
        <v>0</v>
      </c>
      <c r="AG591" s="170" t="str">
        <f t="shared" si="405"/>
        <v/>
      </c>
      <c r="AH591" s="169" t="str">
        <f t="shared" si="406"/>
        <v/>
      </c>
      <c r="AI591" s="169" t="str">
        <f t="shared" si="407"/>
        <v/>
      </c>
      <c r="AJ591" s="86">
        <f>ROUNDDOWN( (LEN(scriv!B553)+1) / 2, 0 )</f>
        <v>0</v>
      </c>
      <c r="AK591" s="82">
        <f t="shared" si="408"/>
        <v>0</v>
      </c>
      <c r="AL591" s="82" t="str">
        <f t="shared" si="409"/>
        <v>-</v>
      </c>
      <c r="AM591" s="82" t="str">
        <f t="shared" si="410"/>
        <v>-</v>
      </c>
      <c r="AN591" s="82" t="str">
        <f t="shared" si="411"/>
        <v>-</v>
      </c>
      <c r="AO591" s="82" t="str">
        <f t="shared" si="412"/>
        <v>-</v>
      </c>
      <c r="AP591" s="82" t="str">
        <f t="shared" si="413"/>
        <v>-</v>
      </c>
      <c r="AQ591" s="82" t="str">
        <f t="shared" si="414"/>
        <v>-</v>
      </c>
      <c r="AR591" s="82" t="str">
        <f t="shared" si="415"/>
        <v>-</v>
      </c>
      <c r="AT591" s="82">
        <f t="shared" si="416"/>
        <v>10</v>
      </c>
      <c r="AU591" s="82" t="str">
        <f ca="1">IF(    MAX(OFFSET(AL591,0,0,MATCH("-",AL591:AL$638,0))) = 0,"",
IFERROR(MAX(OFFSET(AL591,0,0,MATCH("-",AL591:AL$638,0))),""))</f>
        <v/>
      </c>
      <c r="AV591" s="82" t="str">
        <f ca="1">IF(    MAX(OFFSET(AM591,0,0,MATCH("-",AM591:AM$638,0))) = 0,"",
IFERROR(MAX(OFFSET(AM591,0,0,MATCH("-",AM591:AM$638,0))),""))</f>
        <v/>
      </c>
      <c r="AW591" s="82" t="str">
        <f ca="1">IF(    MAX(OFFSET(AN591,0,0,MATCH("-",AN591:AN$638,0))) = 0,"",
IFERROR(MAX(OFFSET(AN591,0,0,MATCH("-",AN591:AN$638,0))),""))</f>
        <v/>
      </c>
      <c r="AX591" s="82" t="str">
        <f ca="1">IF(    MAX(OFFSET(AO591,0,0,MATCH("-",AO591:AO$638,0))) = 0,"",
IFERROR(MAX(OFFSET(AO591,0,0,MATCH("-",AO591:AO$638,0))),""))</f>
        <v/>
      </c>
      <c r="AY591" s="82" t="str">
        <f ca="1">IF(    MAX(OFFSET(AP591,0,0,MATCH("-",AP591:AP$638,0))) = 0,"",
IFERROR(MAX(OFFSET(AP591,0,0,MATCH("-",AP591:AP$638,0))),""))</f>
        <v/>
      </c>
      <c r="AZ591" s="82" t="str">
        <f ca="1">IF(    MAX(OFFSET(AQ591,0,0,MATCH("-",AQ591:AQ$638,0))) = 0,"",
IFERROR(MAX(OFFSET(AQ591,0,0,MATCH("-",AQ591:AQ$638,0))),""))</f>
        <v/>
      </c>
      <c r="BA591" s="82" t="str">
        <f ca="1">IF(    MAX(OFFSET(AR591,0,0,MATCH("-",AR591:AR$638,0))) = 0,"",
IFERROR(MAX(OFFSET(AR591,0,0,MATCH("-",AR591:AR$638,0))),""))</f>
        <v/>
      </c>
      <c r="BB591" s="112">
        <f t="shared" ca="1" si="417"/>
        <v>-198</v>
      </c>
      <c r="BC591" s="111" t="str">
        <f t="shared" ca="1" si="418"/>
        <v>Radius</v>
      </c>
      <c r="BD591" s="112">
        <f t="shared" ca="1" si="419"/>
        <v>0</v>
      </c>
      <c r="BE591" s="111">
        <f t="shared" ca="1" si="420"/>
        <v>200</v>
      </c>
      <c r="BF591" s="113" t="e">
        <f t="shared" ca="1" si="421"/>
        <v>#VALUE!</v>
      </c>
      <c r="BG591" s="113" t="e">
        <f t="shared" ca="1" si="422"/>
        <v>#VALUE!</v>
      </c>
      <c r="BH591" s="112">
        <f t="shared" ca="1" si="423"/>
        <v>2000</v>
      </c>
      <c r="BI591" s="112">
        <f t="shared" ca="1" si="424"/>
        <v>200</v>
      </c>
      <c r="BJ591" s="157"/>
      <c r="BK591" s="157"/>
      <c r="BL591" s="158" t="str">
        <f>scriv!AI553</f>
        <v/>
      </c>
      <c r="BM591" s="157"/>
      <c r="BN591" s="157" t="str">
        <f t="shared" si="425"/>
        <v>node</v>
      </c>
      <c r="BO591" s="157"/>
      <c r="BP591" s="159">
        <f t="shared" ca="1" si="426"/>
        <v>0</v>
      </c>
      <c r="BQ591" s="159">
        <f t="shared" ca="1" si="427"/>
        <v>0</v>
      </c>
      <c r="BR591" s="159">
        <f t="shared" si="428"/>
        <v>1</v>
      </c>
      <c r="BS591" s="159" t="str">
        <f t="shared" si="429"/>
        <v>symbol</v>
      </c>
      <c r="BT591" s="157" t="str">
        <f ca="1">IF(scriv!V553&lt;&gt;"",scriv!V553,
IF(E591="",IFERROR(VLOOKUP(BL591,$AH$40:$BT$638,39,FALSE),$BT$36),
$BT$37))</f>
        <v>NodeSquare</v>
      </c>
      <c r="BU591" s="166">
        <f t="shared" ca="1" si="430"/>
        <v>2000</v>
      </c>
      <c r="BV591" s="166">
        <f t="shared" ca="1" si="431"/>
        <v>200</v>
      </c>
      <c r="BW591" s="166">
        <f t="shared" ca="1" si="432"/>
        <v>0</v>
      </c>
      <c r="BX591" s="166">
        <f t="shared" ca="1" si="433"/>
        <v>0</v>
      </c>
      <c r="BY591" s="180" t="str">
        <f t="shared" si="434"/>
        <v/>
      </c>
      <c r="BZ591" s="180" t="str">
        <f t="shared" si="435"/>
        <v/>
      </c>
      <c r="CA591" s="81" t="str">
        <f>IF(scriv!E553&lt;&gt;"",scriv!E553,"")</f>
        <v/>
      </c>
      <c r="CB591" s="82">
        <f t="shared" si="400"/>
        <v>0</v>
      </c>
      <c r="CC591" s="82">
        <f t="shared" si="436"/>
        <v>0</v>
      </c>
      <c r="CD591" s="82" t="str">
        <f t="shared" si="437"/>
        <v>-</v>
      </c>
      <c r="CE591" s="82" t="str">
        <f t="shared" si="438"/>
        <v>-</v>
      </c>
      <c r="CF591" s="82" t="str">
        <f t="shared" si="439"/>
        <v>-</v>
      </c>
      <c r="CG591" s="82" t="str">
        <f t="shared" si="440"/>
        <v>-</v>
      </c>
      <c r="CH591" s="82" t="str">
        <f t="shared" si="441"/>
        <v>-</v>
      </c>
      <c r="CI591" s="82" t="str">
        <f t="shared" si="442"/>
        <v>-</v>
      </c>
      <c r="CJ591" s="82" t="str">
        <f t="shared" si="443"/>
        <v>-</v>
      </c>
      <c r="CK591" s="82" t="str">
        <f t="shared" si="444"/>
        <v>-</v>
      </c>
    </row>
    <row r="592" spans="1:89" s="82" customFormat="1" ht="18" customHeight="1">
      <c r="A592" s="81" t="str">
        <f>scriv!AH554</f>
        <v/>
      </c>
      <c r="B592" s="81" t="str">
        <f>IF(scriv!D554&lt;&gt;"",scriv!D554,"")</f>
        <v/>
      </c>
      <c r="C592" s="81" t="str">
        <f>IF( scriv!AL554&lt;&gt;"", IF(D592&lt;&gt;"","connection ","")&amp;scriv!AL554,IF(D592&lt;&gt;"","connection",""))</f>
        <v/>
      </c>
      <c r="D592" s="82" t="str">
        <f>scriv!AJ554</f>
        <v/>
      </c>
      <c r="E592" s="82" t="str">
        <f>scriv!AK554</f>
        <v/>
      </c>
      <c r="F592" s="156">
        <f>ROW()</f>
        <v>592</v>
      </c>
      <c r="I592" s="81" t="str">
        <f>IF(scriv!AA554&lt;&gt;"",scriv!AA554,J592)</f>
        <v/>
      </c>
      <c r="J592" s="81" t="str">
        <f>IF(scriv!AB554&lt;&gt;"",scriv!AB554,"")</f>
        <v/>
      </c>
      <c r="K592" s="82" t="str">
        <f t="shared" si="401"/>
        <v>none</v>
      </c>
      <c r="L592" s="82" t="str">
        <f t="shared" si="402"/>
        <v>+++&amp;speakTT=</v>
      </c>
      <c r="M592" s="82" t="str">
        <f t="shared" si="399"/>
        <v>OpenClose</v>
      </c>
      <c r="N592" s="82" t="str">
        <f t="shared" si="403"/>
        <v/>
      </c>
      <c r="O592" s="119" t="str">
        <f t="shared" si="404"/>
        <v/>
      </c>
      <c r="P592" s="81" t="str">
        <f>IF(scriv!I554&lt;&gt;"",scriv!I554,"")</f>
        <v/>
      </c>
      <c r="Q592" s="81" t="str">
        <f>IF(scriv!J554&lt;&gt;"",scriv!J554,"")</f>
        <v/>
      </c>
      <c r="R592" s="81">
        <f>IF(scriv!K554&lt;&gt;"",scriv!K554,
IF(I592&lt;&gt;"",1,$R$36))</f>
        <v>0</v>
      </c>
      <c r="S592" s="81" t="str">
        <f>IF(scriv!L554&lt;&gt;"",scriv!L554,
IF(scriv!AB554&lt;&gt;"",$S$36,"none"))</f>
        <v>none</v>
      </c>
      <c r="T592" s="81" t="str">
        <f>IF(scriv!Q554&lt;&gt;"",scriv!Q554,"")</f>
        <v/>
      </c>
      <c r="U592" s="81" t="str">
        <f>IF(scriv!R554&lt;&gt;"",scriv!R554,"")</f>
        <v/>
      </c>
      <c r="V592" s="81" t="str">
        <f>IF(scriv!S554&lt;&gt;"",scriv!S554,"")</f>
        <v/>
      </c>
      <c r="W592" s="81" t="str">
        <f>IF(scriv!T554&lt;&gt;"",scriv!T554,"")</f>
        <v/>
      </c>
      <c r="X592" s="81" t="str">
        <f>IF($E592="",
( IF(scriv!AD554&lt;&gt;"", LEFT( scriv!AD554, FIND(",",scriv!AD554)-1) &amp; "=" &amp; $AH592 &amp; RIGHT( scriv!AD554, LEN(scriv!AD554) + 1 - FIND(",",scriv!AD554)),
  IF($X$36&lt;&gt;"",LEFT( X$36, FIND(",",X$36)-1) &amp; "=" &amp; $AH592 &amp; RIGHT( X$36, LEN(X$36) + 1 - FIND(",",X$36)),""))),
IF(scriv!M554&lt;&gt;"", LEFT( scriv!M554, FIND(",",scriv!M554)-1) &amp; "=" &amp; $AH592 &amp; RIGHT( scriv!M554, LEN(scriv!M554) + 1 - FIND(",",scriv!M554)),
LEFT( X$37, FIND(",",X$37)-1) &amp; "=" &amp; $AH592 &amp; RIGHT( X$37, LEN(X$37) + 1 - FIND(",",X$37))))</f>
        <v>fadeOn=,0.6</v>
      </c>
      <c r="Y592" s="81" t="str">
        <f>IF($E592="",
( IF(scriv!AE554&lt;&gt;"", LEFT( scriv!AE554, FIND(",",scriv!AE554)-1) &amp; "=" &amp; $AH592 &amp; RIGHT( scriv!AE554, LEN(scriv!AE554) + 1 - FIND(",",scriv!AE554)),
  IF($Y$36&lt;&gt;"",LEFT( Y$36, FIND(",",Y$36)-1) &amp; "=" &amp; $AH592 &amp; RIGHT( Y$36, LEN(Y$36) + 1 - FIND(",",Y$36)),""))),
IF(scriv!N554&lt;&gt;"", LEFT( scriv!N554, FIND(",",scriv!N554)-1) &amp; "=" &amp; $AH592 &amp; RIGHT( scriv!N554, LEN(scriv!N554) + 1 - FIND(",",scriv!N554)),
LEFT( Y$37, FIND(",",Y$37)-1) &amp; "=" &amp; $AH592 &amp; RIGHT( Y$37, LEN(Y$37) + 1 - FIND(",",Y$37))))</f>
        <v>fadeOff=,0.6</v>
      </c>
      <c r="Z592" s="81" t="str">
        <f>IF($E592="",
( IF(scriv!AF554&lt;&gt;"", LEFT( scriv!AF554, FIND(",",scriv!AF554)-1) &amp; "=" &amp; $AH592 &amp; RIGHT( scriv!AF554, LEN(scriv!AF554) + 1 - FIND(",",scriv!AF554)),
  IF($Z$36&lt;&gt;"",LEFT( Z$36, FIND(",",Z$36)-1) &amp; "=" &amp; $AH592 &amp; RIGHT( Z$36, LEN(Z$36) + 1 - FIND(",",Z$36)),""))),
IF(scriv!O554&lt;&gt;"", LEFT( scriv!O554, FIND(",",scriv!O554)-1) &amp; "=" &amp; $AH592 &amp; RIGHT( scriv!O554, LEN(scriv!O554) + 1 - FIND(",",scriv!O554)),
LEFT( Z$37, FIND(",",Z$37)-1) &amp; "=" &amp; $AH592 &amp; RIGHT( Z$37, LEN(Z$37) + 1 - FIND(",",Z$37))))</f>
        <v>drawOpen=,1.2</v>
      </c>
      <c r="AA592" s="81" t="str">
        <f>IF($E592="",
( IF(scriv!AG554&lt;&gt;"", LEFT( scriv!AG554, FIND(",",scriv!AG554)-1) &amp; "=" &amp; $AH592 &amp; RIGHT( scriv!AG554, LEN(scriv!AG554) + 1 - FIND(",",scriv!AG554)),
  IF($AA$36&lt;&gt;"",LEFT( AA$36, FIND(",",AA$36)-1) &amp; "=" &amp; $AH592 &amp; RIGHT( AA$36, LEN(AA$36) + 1 - FIND(",",AA$36)),""))),
IF(scriv!P554&lt;&gt;"", LEFT( scriv!P554, FIND(",",scriv!P554)-1) &amp; "=" &amp; $AH592 &amp; RIGHT( scriv!P554, LEN(scriv!P554) + 1 - FIND(",",scriv!P554)),
LEFT( AA$37, FIND(",",AA$37)-1) &amp; "=" &amp; $AH592 &amp; RIGHT( AA$37, LEN(AA$37) + 1 - FIND(",",AA$37))))</f>
        <v>drawClose=,1.2</v>
      </c>
      <c r="AB592" s="167" t="str">
        <f t="shared" si="398"/>
        <v>noTitle</v>
      </c>
      <c r="AC592" s="167"/>
      <c r="AD592" s="45"/>
      <c r="AE592" s="168"/>
      <c r="AF592" s="169">
        <f>IF(D592="",scriv!B554,"")</f>
        <v>0</v>
      </c>
      <c r="AG592" s="170" t="str">
        <f t="shared" si="405"/>
        <v/>
      </c>
      <c r="AH592" s="169" t="str">
        <f t="shared" si="406"/>
        <v/>
      </c>
      <c r="AI592" s="169" t="str">
        <f t="shared" si="407"/>
        <v/>
      </c>
      <c r="AJ592" s="86">
        <f>ROUNDDOWN( (LEN(scriv!B554)+1) / 2, 0 )</f>
        <v>0</v>
      </c>
      <c r="AK592" s="82">
        <f t="shared" si="408"/>
        <v>0</v>
      </c>
      <c r="AL592" s="82" t="str">
        <f t="shared" si="409"/>
        <v>-</v>
      </c>
      <c r="AM592" s="82" t="str">
        <f t="shared" si="410"/>
        <v>-</v>
      </c>
      <c r="AN592" s="82" t="str">
        <f t="shared" si="411"/>
        <v>-</v>
      </c>
      <c r="AO592" s="82" t="str">
        <f t="shared" si="412"/>
        <v>-</v>
      </c>
      <c r="AP592" s="82" t="str">
        <f t="shared" si="413"/>
        <v>-</v>
      </c>
      <c r="AQ592" s="82" t="str">
        <f t="shared" si="414"/>
        <v>-</v>
      </c>
      <c r="AR592" s="82" t="str">
        <f t="shared" si="415"/>
        <v>-</v>
      </c>
      <c r="AT592" s="82">
        <f t="shared" si="416"/>
        <v>10</v>
      </c>
      <c r="AU592" s="82" t="str">
        <f ca="1">IF(    MAX(OFFSET(AL592,0,0,MATCH("-",AL592:AL$638,0))) = 0,"",
IFERROR(MAX(OFFSET(AL592,0,0,MATCH("-",AL592:AL$638,0))),""))</f>
        <v/>
      </c>
      <c r="AV592" s="82" t="str">
        <f ca="1">IF(    MAX(OFFSET(AM592,0,0,MATCH("-",AM592:AM$638,0))) = 0,"",
IFERROR(MAX(OFFSET(AM592,0,0,MATCH("-",AM592:AM$638,0))),""))</f>
        <v/>
      </c>
      <c r="AW592" s="82" t="str">
        <f ca="1">IF(    MAX(OFFSET(AN592,0,0,MATCH("-",AN592:AN$638,0))) = 0,"",
IFERROR(MAX(OFFSET(AN592,0,0,MATCH("-",AN592:AN$638,0))),""))</f>
        <v/>
      </c>
      <c r="AX592" s="82" t="str">
        <f ca="1">IF(    MAX(OFFSET(AO592,0,0,MATCH("-",AO592:AO$638,0))) = 0,"",
IFERROR(MAX(OFFSET(AO592,0,0,MATCH("-",AO592:AO$638,0))),""))</f>
        <v/>
      </c>
      <c r="AY592" s="82" t="str">
        <f ca="1">IF(    MAX(OFFSET(AP592,0,0,MATCH("-",AP592:AP$638,0))) = 0,"",
IFERROR(MAX(OFFSET(AP592,0,0,MATCH("-",AP592:AP$638,0))),""))</f>
        <v/>
      </c>
      <c r="AZ592" s="82" t="str">
        <f ca="1">IF(    MAX(OFFSET(AQ592,0,0,MATCH("-",AQ592:AQ$638,0))) = 0,"",
IFERROR(MAX(OFFSET(AQ592,0,0,MATCH("-",AQ592:AQ$638,0))),""))</f>
        <v/>
      </c>
      <c r="BA592" s="82" t="str">
        <f ca="1">IF(    MAX(OFFSET(AR592,0,0,MATCH("-",AR592:AR$638,0))) = 0,"",
IFERROR(MAX(OFFSET(AR592,0,0,MATCH("-",AR592:AR$638,0))),""))</f>
        <v/>
      </c>
      <c r="BB592" s="112">
        <f t="shared" ca="1" si="417"/>
        <v>-198</v>
      </c>
      <c r="BC592" s="111" t="str">
        <f t="shared" ca="1" si="418"/>
        <v>Radius</v>
      </c>
      <c r="BD592" s="112">
        <f t="shared" ca="1" si="419"/>
        <v>0</v>
      </c>
      <c r="BE592" s="111">
        <f t="shared" ca="1" si="420"/>
        <v>200</v>
      </c>
      <c r="BF592" s="113" t="e">
        <f t="shared" ca="1" si="421"/>
        <v>#VALUE!</v>
      </c>
      <c r="BG592" s="113" t="e">
        <f t="shared" ca="1" si="422"/>
        <v>#VALUE!</v>
      </c>
      <c r="BH592" s="112">
        <f t="shared" ca="1" si="423"/>
        <v>2000</v>
      </c>
      <c r="BI592" s="112">
        <f t="shared" ca="1" si="424"/>
        <v>200</v>
      </c>
      <c r="BJ592" s="157"/>
      <c r="BK592" s="157"/>
      <c r="BL592" s="158" t="str">
        <f>scriv!AI554</f>
        <v/>
      </c>
      <c r="BM592" s="157"/>
      <c r="BN592" s="157" t="str">
        <f t="shared" si="425"/>
        <v>node</v>
      </c>
      <c r="BO592" s="157"/>
      <c r="BP592" s="159">
        <f t="shared" ca="1" si="426"/>
        <v>0</v>
      </c>
      <c r="BQ592" s="159">
        <f t="shared" ca="1" si="427"/>
        <v>0</v>
      </c>
      <c r="BR592" s="159">
        <f t="shared" si="428"/>
        <v>1</v>
      </c>
      <c r="BS592" s="159" t="str">
        <f t="shared" si="429"/>
        <v>symbol</v>
      </c>
      <c r="BT592" s="157" t="str">
        <f ca="1">IF(scriv!V554&lt;&gt;"",scriv!V554,
IF(E592="",IFERROR(VLOOKUP(BL592,$AH$40:$BT$638,39,FALSE),$BT$36),
$BT$37))</f>
        <v>NodeSquare</v>
      </c>
      <c r="BU592" s="166">
        <f t="shared" ca="1" si="430"/>
        <v>2000</v>
      </c>
      <c r="BV592" s="166">
        <f t="shared" ca="1" si="431"/>
        <v>200</v>
      </c>
      <c r="BW592" s="166">
        <f t="shared" ca="1" si="432"/>
        <v>0</v>
      </c>
      <c r="BX592" s="166">
        <f t="shared" ca="1" si="433"/>
        <v>0</v>
      </c>
      <c r="BY592" s="180" t="str">
        <f t="shared" si="434"/>
        <v/>
      </c>
      <c r="BZ592" s="180" t="str">
        <f t="shared" si="435"/>
        <v/>
      </c>
      <c r="CA592" s="81" t="str">
        <f>IF(scriv!E554&lt;&gt;"",scriv!E554,"")</f>
        <v/>
      </c>
      <c r="CB592" s="82">
        <f t="shared" si="400"/>
        <v>0</v>
      </c>
      <c r="CC592" s="82">
        <f t="shared" si="436"/>
        <v>0</v>
      </c>
      <c r="CD592" s="82" t="str">
        <f t="shared" si="437"/>
        <v>-</v>
      </c>
      <c r="CE592" s="82" t="str">
        <f t="shared" si="438"/>
        <v>-</v>
      </c>
      <c r="CF592" s="82" t="str">
        <f t="shared" si="439"/>
        <v>-</v>
      </c>
      <c r="CG592" s="82" t="str">
        <f t="shared" si="440"/>
        <v>-</v>
      </c>
      <c r="CH592" s="82" t="str">
        <f t="shared" si="441"/>
        <v>-</v>
      </c>
      <c r="CI592" s="82" t="str">
        <f t="shared" si="442"/>
        <v>-</v>
      </c>
      <c r="CJ592" s="82" t="str">
        <f t="shared" si="443"/>
        <v>-</v>
      </c>
      <c r="CK592" s="82" t="str">
        <f t="shared" si="444"/>
        <v>-</v>
      </c>
    </row>
    <row r="593" spans="1:89" s="82" customFormat="1" ht="18" customHeight="1">
      <c r="A593" s="81" t="str">
        <f>scriv!AH555</f>
        <v/>
      </c>
      <c r="B593" s="81" t="str">
        <f>IF(scriv!D555&lt;&gt;"",scriv!D555,"")</f>
        <v/>
      </c>
      <c r="C593" s="81" t="str">
        <f>IF( scriv!AL555&lt;&gt;"", IF(D593&lt;&gt;"","connection ","")&amp;scriv!AL555,IF(D593&lt;&gt;"","connection",""))</f>
        <v/>
      </c>
      <c r="D593" s="82" t="str">
        <f>scriv!AJ555</f>
        <v/>
      </c>
      <c r="E593" s="82" t="str">
        <f>scriv!AK555</f>
        <v/>
      </c>
      <c r="F593" s="156">
        <f>ROW()</f>
        <v>593</v>
      </c>
      <c r="I593" s="81" t="str">
        <f>IF(scriv!AA555&lt;&gt;"",scriv!AA555,J593)</f>
        <v/>
      </c>
      <c r="J593" s="81" t="str">
        <f>IF(scriv!AB555&lt;&gt;"",scriv!AB555,"")</f>
        <v/>
      </c>
      <c r="K593" s="82" t="str">
        <f t="shared" si="401"/>
        <v>none</v>
      </c>
      <c r="L593" s="82" t="str">
        <f t="shared" si="402"/>
        <v>+++&amp;speakTT=</v>
      </c>
      <c r="M593" s="82" t="str">
        <f t="shared" si="399"/>
        <v>OpenClose</v>
      </c>
      <c r="N593" s="82" t="str">
        <f t="shared" si="403"/>
        <v/>
      </c>
      <c r="O593" s="119" t="str">
        <f t="shared" si="404"/>
        <v/>
      </c>
      <c r="P593" s="81" t="str">
        <f>IF(scriv!I555&lt;&gt;"",scriv!I555,"")</f>
        <v/>
      </c>
      <c r="Q593" s="81" t="str">
        <f>IF(scriv!J555&lt;&gt;"",scriv!J555,"")</f>
        <v/>
      </c>
      <c r="R593" s="81">
        <f>IF(scriv!K555&lt;&gt;"",scriv!K555,
IF(I593&lt;&gt;"",1,$R$36))</f>
        <v>0</v>
      </c>
      <c r="S593" s="81" t="str">
        <f>IF(scriv!L555&lt;&gt;"",scriv!L555,
IF(scriv!AB555&lt;&gt;"",$S$36,"none"))</f>
        <v>none</v>
      </c>
      <c r="T593" s="81" t="str">
        <f>IF(scriv!Q555&lt;&gt;"",scriv!Q555,"")</f>
        <v/>
      </c>
      <c r="U593" s="81" t="str">
        <f>IF(scriv!R555&lt;&gt;"",scriv!R555,"")</f>
        <v/>
      </c>
      <c r="V593" s="81" t="str">
        <f>IF(scriv!S555&lt;&gt;"",scriv!S555,"")</f>
        <v/>
      </c>
      <c r="W593" s="81" t="str">
        <f>IF(scriv!T555&lt;&gt;"",scriv!T555,"")</f>
        <v/>
      </c>
      <c r="X593" s="81" t="str">
        <f>IF($E593="",
( IF(scriv!AD555&lt;&gt;"", LEFT( scriv!AD555, FIND(",",scriv!AD555)-1) &amp; "=" &amp; $AH593 &amp; RIGHT( scriv!AD555, LEN(scriv!AD555) + 1 - FIND(",",scriv!AD555)),
  IF($X$36&lt;&gt;"",LEFT( X$36, FIND(",",X$36)-1) &amp; "=" &amp; $AH593 &amp; RIGHT( X$36, LEN(X$36) + 1 - FIND(",",X$36)),""))),
IF(scriv!M555&lt;&gt;"", LEFT( scriv!M555, FIND(",",scriv!M555)-1) &amp; "=" &amp; $AH593 &amp; RIGHT( scriv!M555, LEN(scriv!M555) + 1 - FIND(",",scriv!M555)),
LEFT( X$37, FIND(",",X$37)-1) &amp; "=" &amp; $AH593 &amp; RIGHT( X$37, LEN(X$37) + 1 - FIND(",",X$37))))</f>
        <v>fadeOn=,0.6</v>
      </c>
      <c r="Y593" s="81" t="str">
        <f>IF($E593="",
( IF(scriv!AE555&lt;&gt;"", LEFT( scriv!AE555, FIND(",",scriv!AE555)-1) &amp; "=" &amp; $AH593 &amp; RIGHT( scriv!AE555, LEN(scriv!AE555) + 1 - FIND(",",scriv!AE555)),
  IF($Y$36&lt;&gt;"",LEFT( Y$36, FIND(",",Y$36)-1) &amp; "=" &amp; $AH593 &amp; RIGHT( Y$36, LEN(Y$36) + 1 - FIND(",",Y$36)),""))),
IF(scriv!N555&lt;&gt;"", LEFT( scriv!N555, FIND(",",scriv!N555)-1) &amp; "=" &amp; $AH593 &amp; RIGHT( scriv!N555, LEN(scriv!N555) + 1 - FIND(",",scriv!N555)),
LEFT( Y$37, FIND(",",Y$37)-1) &amp; "=" &amp; $AH593 &amp; RIGHT( Y$37, LEN(Y$37) + 1 - FIND(",",Y$37))))</f>
        <v>fadeOff=,0.6</v>
      </c>
      <c r="Z593" s="81" t="str">
        <f>IF($E593="",
( IF(scriv!AF555&lt;&gt;"", LEFT( scriv!AF555, FIND(",",scriv!AF555)-1) &amp; "=" &amp; $AH593 &amp; RIGHT( scriv!AF555, LEN(scriv!AF555) + 1 - FIND(",",scriv!AF555)),
  IF($Z$36&lt;&gt;"",LEFT( Z$36, FIND(",",Z$36)-1) &amp; "=" &amp; $AH593 &amp; RIGHT( Z$36, LEN(Z$36) + 1 - FIND(",",Z$36)),""))),
IF(scriv!O555&lt;&gt;"", LEFT( scriv!O555, FIND(",",scriv!O555)-1) &amp; "=" &amp; $AH593 &amp; RIGHT( scriv!O555, LEN(scriv!O555) + 1 - FIND(",",scriv!O555)),
LEFT( Z$37, FIND(",",Z$37)-1) &amp; "=" &amp; $AH593 &amp; RIGHT( Z$37, LEN(Z$37) + 1 - FIND(",",Z$37))))</f>
        <v>drawOpen=,1.2</v>
      </c>
      <c r="AA593" s="81" t="str">
        <f>IF($E593="",
( IF(scriv!AG555&lt;&gt;"", LEFT( scriv!AG555, FIND(",",scriv!AG555)-1) &amp; "=" &amp; $AH593 &amp; RIGHT( scriv!AG555, LEN(scriv!AG555) + 1 - FIND(",",scriv!AG555)),
  IF($AA$36&lt;&gt;"",LEFT( AA$36, FIND(",",AA$36)-1) &amp; "=" &amp; $AH593 &amp; RIGHT( AA$36, LEN(AA$36) + 1 - FIND(",",AA$36)),""))),
IF(scriv!P555&lt;&gt;"", LEFT( scriv!P555, FIND(",",scriv!P555)-1) &amp; "=" &amp; $AH593 &amp; RIGHT( scriv!P555, LEN(scriv!P555) + 1 - FIND(",",scriv!P555)),
LEFT( AA$37, FIND(",",AA$37)-1) &amp; "=" &amp; $AH593 &amp; RIGHT( AA$37, LEN(AA$37) + 1 - FIND(",",AA$37))))</f>
        <v>drawClose=,1.2</v>
      </c>
      <c r="AB593" s="167" t="str">
        <f t="shared" si="398"/>
        <v>noTitle</v>
      </c>
      <c r="AC593" s="167"/>
      <c r="AD593" s="45"/>
      <c r="AE593" s="168"/>
      <c r="AF593" s="169">
        <f>IF(D593="",scriv!B555,"")</f>
        <v>0</v>
      </c>
      <c r="AG593" s="170" t="str">
        <f t="shared" si="405"/>
        <v/>
      </c>
      <c r="AH593" s="169" t="str">
        <f t="shared" si="406"/>
        <v/>
      </c>
      <c r="AI593" s="169" t="str">
        <f t="shared" si="407"/>
        <v/>
      </c>
      <c r="AJ593" s="86">
        <f>ROUNDDOWN( (LEN(scriv!B555)+1) / 2, 0 )</f>
        <v>0</v>
      </c>
      <c r="AK593" s="82">
        <f t="shared" si="408"/>
        <v>0</v>
      </c>
      <c r="AL593" s="82" t="str">
        <f t="shared" si="409"/>
        <v>-</v>
      </c>
      <c r="AM593" s="82" t="str">
        <f t="shared" si="410"/>
        <v>-</v>
      </c>
      <c r="AN593" s="82" t="str">
        <f t="shared" si="411"/>
        <v>-</v>
      </c>
      <c r="AO593" s="82" t="str">
        <f t="shared" si="412"/>
        <v>-</v>
      </c>
      <c r="AP593" s="82" t="str">
        <f t="shared" si="413"/>
        <v>-</v>
      </c>
      <c r="AQ593" s="82" t="str">
        <f t="shared" si="414"/>
        <v>-</v>
      </c>
      <c r="AR593" s="82" t="str">
        <f t="shared" si="415"/>
        <v>-</v>
      </c>
      <c r="AT593" s="82">
        <f t="shared" si="416"/>
        <v>10</v>
      </c>
      <c r="AU593" s="82" t="str">
        <f ca="1">IF(    MAX(OFFSET(AL593,0,0,MATCH("-",AL593:AL$638,0))) = 0,"",
IFERROR(MAX(OFFSET(AL593,0,0,MATCH("-",AL593:AL$638,0))),""))</f>
        <v/>
      </c>
      <c r="AV593" s="82" t="str">
        <f ca="1">IF(    MAX(OFFSET(AM593,0,0,MATCH("-",AM593:AM$638,0))) = 0,"",
IFERROR(MAX(OFFSET(AM593,0,0,MATCH("-",AM593:AM$638,0))),""))</f>
        <v/>
      </c>
      <c r="AW593" s="82" t="str">
        <f ca="1">IF(    MAX(OFFSET(AN593,0,0,MATCH("-",AN593:AN$638,0))) = 0,"",
IFERROR(MAX(OFFSET(AN593,0,0,MATCH("-",AN593:AN$638,0))),""))</f>
        <v/>
      </c>
      <c r="AX593" s="82" t="str">
        <f ca="1">IF(    MAX(OFFSET(AO593,0,0,MATCH("-",AO593:AO$638,0))) = 0,"",
IFERROR(MAX(OFFSET(AO593,0,0,MATCH("-",AO593:AO$638,0))),""))</f>
        <v/>
      </c>
      <c r="AY593" s="82" t="str">
        <f ca="1">IF(    MAX(OFFSET(AP593,0,0,MATCH("-",AP593:AP$638,0))) = 0,"",
IFERROR(MAX(OFFSET(AP593,0,0,MATCH("-",AP593:AP$638,0))),""))</f>
        <v/>
      </c>
      <c r="AZ593" s="82" t="str">
        <f ca="1">IF(    MAX(OFFSET(AQ593,0,0,MATCH("-",AQ593:AQ$638,0))) = 0,"",
IFERROR(MAX(OFFSET(AQ593,0,0,MATCH("-",AQ593:AQ$638,0))),""))</f>
        <v/>
      </c>
      <c r="BA593" s="82" t="str">
        <f ca="1">IF(    MAX(OFFSET(AR593,0,0,MATCH("-",AR593:AR$638,0))) = 0,"",
IFERROR(MAX(OFFSET(AR593,0,0,MATCH("-",AR593:AR$638,0))),""))</f>
        <v/>
      </c>
      <c r="BB593" s="112">
        <f t="shared" ca="1" si="417"/>
        <v>-198</v>
      </c>
      <c r="BC593" s="111" t="str">
        <f t="shared" ca="1" si="418"/>
        <v>Radius</v>
      </c>
      <c r="BD593" s="112">
        <f t="shared" ca="1" si="419"/>
        <v>0</v>
      </c>
      <c r="BE593" s="111">
        <f t="shared" ca="1" si="420"/>
        <v>200</v>
      </c>
      <c r="BF593" s="113" t="e">
        <f t="shared" ca="1" si="421"/>
        <v>#VALUE!</v>
      </c>
      <c r="BG593" s="113" t="e">
        <f t="shared" ca="1" si="422"/>
        <v>#VALUE!</v>
      </c>
      <c r="BH593" s="112">
        <f t="shared" ca="1" si="423"/>
        <v>2000</v>
      </c>
      <c r="BI593" s="112">
        <f t="shared" ca="1" si="424"/>
        <v>200</v>
      </c>
      <c r="BJ593" s="157"/>
      <c r="BK593" s="157"/>
      <c r="BL593" s="158" t="str">
        <f>scriv!AI555</f>
        <v/>
      </c>
      <c r="BM593" s="157"/>
      <c r="BN593" s="157" t="str">
        <f t="shared" si="425"/>
        <v>node</v>
      </c>
      <c r="BO593" s="157"/>
      <c r="BP593" s="159">
        <f t="shared" ca="1" si="426"/>
        <v>0</v>
      </c>
      <c r="BQ593" s="159">
        <f t="shared" ca="1" si="427"/>
        <v>0</v>
      </c>
      <c r="BR593" s="159">
        <f t="shared" si="428"/>
        <v>1</v>
      </c>
      <c r="BS593" s="159" t="str">
        <f t="shared" si="429"/>
        <v>symbol</v>
      </c>
      <c r="BT593" s="157" t="str">
        <f ca="1">IF(scriv!V555&lt;&gt;"",scriv!V555,
IF(E593="",IFERROR(VLOOKUP(BL593,$AH$40:$BT$638,39,FALSE),$BT$36),
$BT$37))</f>
        <v>NodeSquare</v>
      </c>
      <c r="BU593" s="166">
        <f t="shared" ca="1" si="430"/>
        <v>2000</v>
      </c>
      <c r="BV593" s="166">
        <f t="shared" ca="1" si="431"/>
        <v>200</v>
      </c>
      <c r="BW593" s="166">
        <f t="shared" ca="1" si="432"/>
        <v>0</v>
      </c>
      <c r="BX593" s="166">
        <f t="shared" ca="1" si="433"/>
        <v>0</v>
      </c>
      <c r="BY593" s="180" t="str">
        <f t="shared" si="434"/>
        <v/>
      </c>
      <c r="BZ593" s="180" t="str">
        <f t="shared" si="435"/>
        <v/>
      </c>
      <c r="CA593" s="81" t="str">
        <f>IF(scriv!E555&lt;&gt;"",scriv!E555,"")</f>
        <v/>
      </c>
      <c r="CB593" s="82">
        <f t="shared" si="400"/>
        <v>0</v>
      </c>
      <c r="CC593" s="82">
        <f t="shared" si="436"/>
        <v>0</v>
      </c>
      <c r="CD593" s="82" t="str">
        <f t="shared" si="437"/>
        <v>-</v>
      </c>
      <c r="CE593" s="82" t="str">
        <f t="shared" si="438"/>
        <v>-</v>
      </c>
      <c r="CF593" s="82" t="str">
        <f t="shared" si="439"/>
        <v>-</v>
      </c>
      <c r="CG593" s="82" t="str">
        <f t="shared" si="440"/>
        <v>-</v>
      </c>
      <c r="CH593" s="82" t="str">
        <f t="shared" si="441"/>
        <v>-</v>
      </c>
      <c r="CI593" s="82" t="str">
        <f t="shared" si="442"/>
        <v>-</v>
      </c>
      <c r="CJ593" s="82" t="str">
        <f t="shared" si="443"/>
        <v>-</v>
      </c>
      <c r="CK593" s="82" t="str">
        <f t="shared" si="444"/>
        <v>-</v>
      </c>
    </row>
    <row r="594" spans="1:89" s="82" customFormat="1" ht="18" customHeight="1">
      <c r="A594" s="81" t="str">
        <f>scriv!AH556</f>
        <v/>
      </c>
      <c r="B594" s="81" t="str">
        <f>IF(scriv!D556&lt;&gt;"",scriv!D556,"")</f>
        <v/>
      </c>
      <c r="C594" s="81" t="str">
        <f>IF( scriv!AL556&lt;&gt;"", IF(D594&lt;&gt;"","connection ","")&amp;scriv!AL556,IF(D594&lt;&gt;"","connection",""))</f>
        <v/>
      </c>
      <c r="D594" s="82" t="str">
        <f>scriv!AJ556</f>
        <v/>
      </c>
      <c r="E594" s="82" t="str">
        <f>scriv!AK556</f>
        <v/>
      </c>
      <c r="F594" s="156">
        <f>ROW()</f>
        <v>594</v>
      </c>
      <c r="I594" s="81" t="str">
        <f>IF(scriv!AA556&lt;&gt;"",scriv!AA556,J594)</f>
        <v/>
      </c>
      <c r="J594" s="81" t="str">
        <f>IF(scriv!AB556&lt;&gt;"",scriv!AB556,"")</f>
        <v/>
      </c>
      <c r="K594" s="82" t="str">
        <f t="shared" si="401"/>
        <v>none</v>
      </c>
      <c r="L594" s="82" t="str">
        <f t="shared" si="402"/>
        <v>+++&amp;speakTT=</v>
      </c>
      <c r="M594" s="82" t="str">
        <f t="shared" si="399"/>
        <v>OpenClose</v>
      </c>
      <c r="N594" s="82" t="str">
        <f t="shared" si="403"/>
        <v/>
      </c>
      <c r="O594" s="119" t="str">
        <f t="shared" si="404"/>
        <v/>
      </c>
      <c r="P594" s="81" t="str">
        <f>IF(scriv!I556&lt;&gt;"",scriv!I556,"")</f>
        <v/>
      </c>
      <c r="Q594" s="81" t="str">
        <f>IF(scriv!J556&lt;&gt;"",scriv!J556,"")</f>
        <v/>
      </c>
      <c r="R594" s="81">
        <f>IF(scriv!K556&lt;&gt;"",scriv!K556,
IF(I594&lt;&gt;"",1,$R$36))</f>
        <v>0</v>
      </c>
      <c r="S594" s="81" t="str">
        <f>IF(scriv!L556&lt;&gt;"",scriv!L556,
IF(scriv!AB556&lt;&gt;"",$S$36,"none"))</f>
        <v>none</v>
      </c>
      <c r="T594" s="81" t="str">
        <f>IF(scriv!Q556&lt;&gt;"",scriv!Q556,"")</f>
        <v/>
      </c>
      <c r="U594" s="81" t="str">
        <f>IF(scriv!R556&lt;&gt;"",scriv!R556,"")</f>
        <v/>
      </c>
      <c r="V594" s="81" t="str">
        <f>IF(scriv!S556&lt;&gt;"",scriv!S556,"")</f>
        <v/>
      </c>
      <c r="W594" s="81" t="str">
        <f>IF(scriv!T556&lt;&gt;"",scriv!T556,"")</f>
        <v/>
      </c>
      <c r="X594" s="81" t="str">
        <f>IF($E594="",
( IF(scriv!AD556&lt;&gt;"", LEFT( scriv!AD556, FIND(",",scriv!AD556)-1) &amp; "=" &amp; $AH594 &amp; RIGHT( scriv!AD556, LEN(scriv!AD556) + 1 - FIND(",",scriv!AD556)),
  IF($X$36&lt;&gt;"",LEFT( X$36, FIND(",",X$36)-1) &amp; "=" &amp; $AH594 &amp; RIGHT( X$36, LEN(X$36) + 1 - FIND(",",X$36)),""))),
IF(scriv!M556&lt;&gt;"", LEFT( scriv!M556, FIND(",",scriv!M556)-1) &amp; "=" &amp; $AH594 &amp; RIGHT( scriv!M556, LEN(scriv!M556) + 1 - FIND(",",scriv!M556)),
LEFT( X$37, FIND(",",X$37)-1) &amp; "=" &amp; $AH594 &amp; RIGHT( X$37, LEN(X$37) + 1 - FIND(",",X$37))))</f>
        <v>fadeOn=,0.6</v>
      </c>
      <c r="Y594" s="81" t="str">
        <f>IF($E594="",
( IF(scriv!AE556&lt;&gt;"", LEFT( scriv!AE556, FIND(",",scriv!AE556)-1) &amp; "=" &amp; $AH594 &amp; RIGHT( scriv!AE556, LEN(scriv!AE556) + 1 - FIND(",",scriv!AE556)),
  IF($Y$36&lt;&gt;"",LEFT( Y$36, FIND(",",Y$36)-1) &amp; "=" &amp; $AH594 &amp; RIGHT( Y$36, LEN(Y$36) + 1 - FIND(",",Y$36)),""))),
IF(scriv!N556&lt;&gt;"", LEFT( scriv!N556, FIND(",",scriv!N556)-1) &amp; "=" &amp; $AH594 &amp; RIGHT( scriv!N556, LEN(scriv!N556) + 1 - FIND(",",scriv!N556)),
LEFT( Y$37, FIND(",",Y$37)-1) &amp; "=" &amp; $AH594 &amp; RIGHT( Y$37, LEN(Y$37) + 1 - FIND(",",Y$37))))</f>
        <v>fadeOff=,0.6</v>
      </c>
      <c r="Z594" s="81" t="str">
        <f>IF($E594="",
( IF(scriv!AF556&lt;&gt;"", LEFT( scriv!AF556, FIND(",",scriv!AF556)-1) &amp; "=" &amp; $AH594 &amp; RIGHT( scriv!AF556, LEN(scriv!AF556) + 1 - FIND(",",scriv!AF556)),
  IF($Z$36&lt;&gt;"",LEFT( Z$36, FIND(",",Z$36)-1) &amp; "=" &amp; $AH594 &amp; RIGHT( Z$36, LEN(Z$36) + 1 - FIND(",",Z$36)),""))),
IF(scriv!O556&lt;&gt;"", LEFT( scriv!O556, FIND(",",scriv!O556)-1) &amp; "=" &amp; $AH594 &amp; RIGHT( scriv!O556, LEN(scriv!O556) + 1 - FIND(",",scriv!O556)),
LEFT( Z$37, FIND(",",Z$37)-1) &amp; "=" &amp; $AH594 &amp; RIGHT( Z$37, LEN(Z$37) + 1 - FIND(",",Z$37))))</f>
        <v>drawOpen=,1.2</v>
      </c>
      <c r="AA594" s="81" t="str">
        <f>IF($E594="",
( IF(scriv!AG556&lt;&gt;"", LEFT( scriv!AG556, FIND(",",scriv!AG556)-1) &amp; "=" &amp; $AH594 &amp; RIGHT( scriv!AG556, LEN(scriv!AG556) + 1 - FIND(",",scriv!AG556)),
  IF($AA$36&lt;&gt;"",LEFT( AA$36, FIND(",",AA$36)-1) &amp; "=" &amp; $AH594 &amp; RIGHT( AA$36, LEN(AA$36) + 1 - FIND(",",AA$36)),""))),
IF(scriv!P556&lt;&gt;"", LEFT( scriv!P556, FIND(",",scriv!P556)-1) &amp; "=" &amp; $AH594 &amp; RIGHT( scriv!P556, LEN(scriv!P556) + 1 - FIND(",",scriv!P556)),
LEFT( AA$37, FIND(",",AA$37)-1) &amp; "=" &amp; $AH594 &amp; RIGHT( AA$37, LEN(AA$37) + 1 - FIND(",",AA$37))))</f>
        <v>drawClose=,1.2</v>
      </c>
      <c r="AB594" s="167" t="str">
        <f t="shared" si="398"/>
        <v>noTitle</v>
      </c>
      <c r="AC594" s="167"/>
      <c r="AD594" s="45"/>
      <c r="AE594" s="168"/>
      <c r="AF594" s="169">
        <f>IF(D594="",scriv!B556,"")</f>
        <v>0</v>
      </c>
      <c r="AG594" s="170" t="str">
        <f t="shared" si="405"/>
        <v/>
      </c>
      <c r="AH594" s="169" t="str">
        <f t="shared" si="406"/>
        <v/>
      </c>
      <c r="AI594" s="169" t="str">
        <f t="shared" si="407"/>
        <v/>
      </c>
      <c r="AJ594" s="86">
        <f>ROUNDDOWN( (LEN(scriv!B556)+1) / 2, 0 )</f>
        <v>0</v>
      </c>
      <c r="AK594" s="82">
        <f t="shared" si="408"/>
        <v>0</v>
      </c>
      <c r="AL594" s="82" t="str">
        <f t="shared" si="409"/>
        <v>-</v>
      </c>
      <c r="AM594" s="82" t="str">
        <f t="shared" si="410"/>
        <v>-</v>
      </c>
      <c r="AN594" s="82" t="str">
        <f t="shared" si="411"/>
        <v>-</v>
      </c>
      <c r="AO594" s="82" t="str">
        <f t="shared" si="412"/>
        <v>-</v>
      </c>
      <c r="AP594" s="82" t="str">
        <f t="shared" si="413"/>
        <v>-</v>
      </c>
      <c r="AQ594" s="82" t="str">
        <f t="shared" si="414"/>
        <v>-</v>
      </c>
      <c r="AR594" s="82" t="str">
        <f t="shared" si="415"/>
        <v>-</v>
      </c>
      <c r="AT594" s="82">
        <f t="shared" si="416"/>
        <v>10</v>
      </c>
      <c r="AU594" s="82" t="str">
        <f ca="1">IF(    MAX(OFFSET(AL594,0,0,MATCH("-",AL594:AL$638,0))) = 0,"",
IFERROR(MAX(OFFSET(AL594,0,0,MATCH("-",AL594:AL$638,0))),""))</f>
        <v/>
      </c>
      <c r="AV594" s="82" t="str">
        <f ca="1">IF(    MAX(OFFSET(AM594,0,0,MATCH("-",AM594:AM$638,0))) = 0,"",
IFERROR(MAX(OFFSET(AM594,0,0,MATCH("-",AM594:AM$638,0))),""))</f>
        <v/>
      </c>
      <c r="AW594" s="82" t="str">
        <f ca="1">IF(    MAX(OFFSET(AN594,0,0,MATCH("-",AN594:AN$638,0))) = 0,"",
IFERROR(MAX(OFFSET(AN594,0,0,MATCH("-",AN594:AN$638,0))),""))</f>
        <v/>
      </c>
      <c r="AX594" s="82" t="str">
        <f ca="1">IF(    MAX(OFFSET(AO594,0,0,MATCH("-",AO594:AO$638,0))) = 0,"",
IFERROR(MAX(OFFSET(AO594,0,0,MATCH("-",AO594:AO$638,0))),""))</f>
        <v/>
      </c>
      <c r="AY594" s="82" t="str">
        <f ca="1">IF(    MAX(OFFSET(AP594,0,0,MATCH("-",AP594:AP$638,0))) = 0,"",
IFERROR(MAX(OFFSET(AP594,0,0,MATCH("-",AP594:AP$638,0))),""))</f>
        <v/>
      </c>
      <c r="AZ594" s="82" t="str">
        <f ca="1">IF(    MAX(OFFSET(AQ594,0,0,MATCH("-",AQ594:AQ$638,0))) = 0,"",
IFERROR(MAX(OFFSET(AQ594,0,0,MATCH("-",AQ594:AQ$638,0))),""))</f>
        <v/>
      </c>
      <c r="BA594" s="82" t="str">
        <f ca="1">IF(    MAX(OFFSET(AR594,0,0,MATCH("-",AR594:AR$638,0))) = 0,"",
IFERROR(MAX(OFFSET(AR594,0,0,MATCH("-",AR594:AR$638,0))),""))</f>
        <v/>
      </c>
      <c r="BB594" s="112">
        <f t="shared" ca="1" si="417"/>
        <v>-198</v>
      </c>
      <c r="BC594" s="111" t="str">
        <f t="shared" ca="1" si="418"/>
        <v>Radius</v>
      </c>
      <c r="BD594" s="112">
        <f t="shared" ca="1" si="419"/>
        <v>0</v>
      </c>
      <c r="BE594" s="111">
        <f t="shared" ca="1" si="420"/>
        <v>200</v>
      </c>
      <c r="BF594" s="113" t="e">
        <f t="shared" ca="1" si="421"/>
        <v>#VALUE!</v>
      </c>
      <c r="BG594" s="113" t="e">
        <f t="shared" ca="1" si="422"/>
        <v>#VALUE!</v>
      </c>
      <c r="BH594" s="112">
        <f t="shared" ca="1" si="423"/>
        <v>2000</v>
      </c>
      <c r="BI594" s="112">
        <f t="shared" ca="1" si="424"/>
        <v>200</v>
      </c>
      <c r="BJ594" s="157"/>
      <c r="BK594" s="157"/>
      <c r="BL594" s="158" t="str">
        <f>scriv!AI556</f>
        <v/>
      </c>
      <c r="BM594" s="157"/>
      <c r="BN594" s="157" t="str">
        <f t="shared" si="425"/>
        <v>node</v>
      </c>
      <c r="BO594" s="157"/>
      <c r="BP594" s="159">
        <f t="shared" ca="1" si="426"/>
        <v>0</v>
      </c>
      <c r="BQ594" s="159">
        <f t="shared" ca="1" si="427"/>
        <v>0</v>
      </c>
      <c r="BR594" s="159">
        <f t="shared" si="428"/>
        <v>1</v>
      </c>
      <c r="BS594" s="159" t="str">
        <f t="shared" si="429"/>
        <v>symbol</v>
      </c>
      <c r="BT594" s="157" t="str">
        <f ca="1">IF(scriv!V556&lt;&gt;"",scriv!V556,
IF(E594="",IFERROR(VLOOKUP(BL594,$AH$40:$BT$638,39,FALSE),$BT$36),
$BT$37))</f>
        <v>NodeSquare</v>
      </c>
      <c r="BU594" s="166">
        <f t="shared" ca="1" si="430"/>
        <v>2000</v>
      </c>
      <c r="BV594" s="166">
        <f t="shared" ca="1" si="431"/>
        <v>200</v>
      </c>
      <c r="BW594" s="166">
        <f t="shared" ca="1" si="432"/>
        <v>0</v>
      </c>
      <c r="BX594" s="166">
        <f t="shared" ca="1" si="433"/>
        <v>0</v>
      </c>
      <c r="BY594" s="180" t="str">
        <f t="shared" si="434"/>
        <v/>
      </c>
      <c r="BZ594" s="180" t="str">
        <f t="shared" si="435"/>
        <v/>
      </c>
      <c r="CA594" s="81" t="str">
        <f>IF(scriv!E556&lt;&gt;"",scriv!E556,"")</f>
        <v/>
      </c>
      <c r="CB594" s="82">
        <f t="shared" si="400"/>
        <v>0</v>
      </c>
      <c r="CC594" s="82">
        <f t="shared" si="436"/>
        <v>0</v>
      </c>
      <c r="CD594" s="82" t="str">
        <f t="shared" si="437"/>
        <v>-</v>
      </c>
      <c r="CE594" s="82" t="str">
        <f t="shared" si="438"/>
        <v>-</v>
      </c>
      <c r="CF594" s="82" t="str">
        <f t="shared" si="439"/>
        <v>-</v>
      </c>
      <c r="CG594" s="82" t="str">
        <f t="shared" si="440"/>
        <v>-</v>
      </c>
      <c r="CH594" s="82" t="str">
        <f t="shared" si="441"/>
        <v>-</v>
      </c>
      <c r="CI594" s="82" t="str">
        <f t="shared" si="442"/>
        <v>-</v>
      </c>
      <c r="CJ594" s="82" t="str">
        <f t="shared" si="443"/>
        <v>-</v>
      </c>
      <c r="CK594" s="82" t="str">
        <f t="shared" si="444"/>
        <v>-</v>
      </c>
    </row>
    <row r="595" spans="1:89" s="82" customFormat="1" ht="18" customHeight="1">
      <c r="A595" s="81" t="str">
        <f>scriv!AH557</f>
        <v/>
      </c>
      <c r="B595" s="81" t="str">
        <f>IF(scriv!D557&lt;&gt;"",scriv!D557,"")</f>
        <v/>
      </c>
      <c r="C595" s="81" t="str">
        <f>IF( scriv!AL557&lt;&gt;"", IF(D595&lt;&gt;"","connection ","")&amp;scriv!AL557,IF(D595&lt;&gt;"","connection",""))</f>
        <v/>
      </c>
      <c r="D595" s="82" t="str">
        <f>scriv!AJ557</f>
        <v/>
      </c>
      <c r="E595" s="82" t="str">
        <f>scriv!AK557</f>
        <v/>
      </c>
      <c r="F595" s="156">
        <f>ROW()</f>
        <v>595</v>
      </c>
      <c r="I595" s="81" t="str">
        <f>IF(scriv!AA557&lt;&gt;"",scriv!AA557,J595)</f>
        <v/>
      </c>
      <c r="J595" s="81" t="str">
        <f>IF(scriv!AB557&lt;&gt;"",scriv!AB557,"")</f>
        <v/>
      </c>
      <c r="K595" s="82" t="str">
        <f t="shared" si="401"/>
        <v>none</v>
      </c>
      <c r="L595" s="82" t="str">
        <f t="shared" si="402"/>
        <v>+++&amp;speakTT=</v>
      </c>
      <c r="M595" s="82" t="str">
        <f t="shared" si="399"/>
        <v>OpenClose</v>
      </c>
      <c r="N595" s="82" t="str">
        <f t="shared" si="403"/>
        <v/>
      </c>
      <c r="O595" s="119" t="str">
        <f t="shared" si="404"/>
        <v/>
      </c>
      <c r="P595" s="81" t="str">
        <f>IF(scriv!I557&lt;&gt;"",scriv!I557,"")</f>
        <v/>
      </c>
      <c r="Q595" s="81" t="str">
        <f>IF(scriv!J557&lt;&gt;"",scriv!J557,"")</f>
        <v/>
      </c>
      <c r="R595" s="81">
        <f>IF(scriv!K557&lt;&gt;"",scriv!K557,
IF(I595&lt;&gt;"",1,$R$36))</f>
        <v>0</v>
      </c>
      <c r="S595" s="81" t="str">
        <f>IF(scriv!L557&lt;&gt;"",scriv!L557,
IF(scriv!AB557&lt;&gt;"",$S$36,"none"))</f>
        <v>none</v>
      </c>
      <c r="T595" s="81" t="str">
        <f>IF(scriv!Q557&lt;&gt;"",scriv!Q557,"")</f>
        <v/>
      </c>
      <c r="U595" s="81" t="str">
        <f>IF(scriv!R557&lt;&gt;"",scriv!R557,"")</f>
        <v/>
      </c>
      <c r="V595" s="81" t="str">
        <f>IF(scriv!S557&lt;&gt;"",scriv!S557,"")</f>
        <v/>
      </c>
      <c r="W595" s="81" t="str">
        <f>IF(scriv!T557&lt;&gt;"",scriv!T557,"")</f>
        <v/>
      </c>
      <c r="X595" s="81" t="str">
        <f>IF($E595="",
( IF(scriv!AD557&lt;&gt;"", LEFT( scriv!AD557, FIND(",",scriv!AD557)-1) &amp; "=" &amp; $AH595 &amp; RIGHT( scriv!AD557, LEN(scriv!AD557) + 1 - FIND(",",scriv!AD557)),
  IF($X$36&lt;&gt;"",LEFT( X$36, FIND(",",X$36)-1) &amp; "=" &amp; $AH595 &amp; RIGHT( X$36, LEN(X$36) + 1 - FIND(",",X$36)),""))),
IF(scriv!M557&lt;&gt;"", LEFT( scriv!M557, FIND(",",scriv!M557)-1) &amp; "=" &amp; $AH595 &amp; RIGHT( scriv!M557, LEN(scriv!M557) + 1 - FIND(",",scriv!M557)),
LEFT( X$37, FIND(",",X$37)-1) &amp; "=" &amp; $AH595 &amp; RIGHT( X$37, LEN(X$37) + 1 - FIND(",",X$37))))</f>
        <v>fadeOn=,0.6</v>
      </c>
      <c r="Y595" s="81" t="str">
        <f>IF($E595="",
( IF(scriv!AE557&lt;&gt;"", LEFT( scriv!AE557, FIND(",",scriv!AE557)-1) &amp; "=" &amp; $AH595 &amp; RIGHT( scriv!AE557, LEN(scriv!AE557) + 1 - FIND(",",scriv!AE557)),
  IF($Y$36&lt;&gt;"",LEFT( Y$36, FIND(",",Y$36)-1) &amp; "=" &amp; $AH595 &amp; RIGHT( Y$36, LEN(Y$36) + 1 - FIND(",",Y$36)),""))),
IF(scriv!N557&lt;&gt;"", LEFT( scriv!N557, FIND(",",scriv!N557)-1) &amp; "=" &amp; $AH595 &amp; RIGHT( scriv!N557, LEN(scriv!N557) + 1 - FIND(",",scriv!N557)),
LEFT( Y$37, FIND(",",Y$37)-1) &amp; "=" &amp; $AH595 &amp; RIGHT( Y$37, LEN(Y$37) + 1 - FIND(",",Y$37))))</f>
        <v>fadeOff=,0.6</v>
      </c>
      <c r="Z595" s="81" t="str">
        <f>IF($E595="",
( IF(scriv!AF557&lt;&gt;"", LEFT( scriv!AF557, FIND(",",scriv!AF557)-1) &amp; "=" &amp; $AH595 &amp; RIGHT( scriv!AF557, LEN(scriv!AF557) + 1 - FIND(",",scriv!AF557)),
  IF($Z$36&lt;&gt;"",LEFT( Z$36, FIND(",",Z$36)-1) &amp; "=" &amp; $AH595 &amp; RIGHT( Z$36, LEN(Z$36) + 1 - FIND(",",Z$36)),""))),
IF(scriv!O557&lt;&gt;"", LEFT( scriv!O557, FIND(",",scriv!O557)-1) &amp; "=" &amp; $AH595 &amp; RIGHT( scriv!O557, LEN(scriv!O557) + 1 - FIND(",",scriv!O557)),
LEFT( Z$37, FIND(",",Z$37)-1) &amp; "=" &amp; $AH595 &amp; RIGHT( Z$37, LEN(Z$37) + 1 - FIND(",",Z$37))))</f>
        <v>drawOpen=,1.2</v>
      </c>
      <c r="AA595" s="81" t="str">
        <f>IF($E595="",
( IF(scriv!AG557&lt;&gt;"", LEFT( scriv!AG557, FIND(",",scriv!AG557)-1) &amp; "=" &amp; $AH595 &amp; RIGHT( scriv!AG557, LEN(scriv!AG557) + 1 - FIND(",",scriv!AG557)),
  IF($AA$36&lt;&gt;"",LEFT( AA$36, FIND(",",AA$36)-1) &amp; "=" &amp; $AH595 &amp; RIGHT( AA$36, LEN(AA$36) + 1 - FIND(",",AA$36)),""))),
IF(scriv!P557&lt;&gt;"", LEFT( scriv!P557, FIND(",",scriv!P557)-1) &amp; "=" &amp; $AH595 &amp; RIGHT( scriv!P557, LEN(scriv!P557) + 1 - FIND(",",scriv!P557)),
LEFT( AA$37, FIND(",",AA$37)-1) &amp; "=" &amp; $AH595 &amp; RIGHT( AA$37, LEN(AA$37) + 1 - FIND(",",AA$37))))</f>
        <v>drawClose=,1.2</v>
      </c>
      <c r="AB595" s="167" t="str">
        <f t="shared" si="398"/>
        <v>noTitle</v>
      </c>
      <c r="AC595" s="167"/>
      <c r="AD595" s="45"/>
      <c r="AE595" s="168"/>
      <c r="AF595" s="169">
        <f>IF(D595="",scriv!B557,"")</f>
        <v>0</v>
      </c>
      <c r="AG595" s="170" t="str">
        <f t="shared" si="405"/>
        <v/>
      </c>
      <c r="AH595" s="169" t="str">
        <f t="shared" si="406"/>
        <v/>
      </c>
      <c r="AI595" s="169" t="str">
        <f t="shared" si="407"/>
        <v/>
      </c>
      <c r="AJ595" s="86">
        <f>ROUNDDOWN( (LEN(scriv!B557)+1) / 2, 0 )</f>
        <v>0</v>
      </c>
      <c r="AK595" s="82">
        <f t="shared" si="408"/>
        <v>0</v>
      </c>
      <c r="AL595" s="82" t="str">
        <f t="shared" si="409"/>
        <v>-</v>
      </c>
      <c r="AM595" s="82" t="str">
        <f t="shared" si="410"/>
        <v>-</v>
      </c>
      <c r="AN595" s="82" t="str">
        <f t="shared" si="411"/>
        <v>-</v>
      </c>
      <c r="AO595" s="82" t="str">
        <f t="shared" si="412"/>
        <v>-</v>
      </c>
      <c r="AP595" s="82" t="str">
        <f t="shared" si="413"/>
        <v>-</v>
      </c>
      <c r="AQ595" s="82" t="str">
        <f t="shared" si="414"/>
        <v>-</v>
      </c>
      <c r="AR595" s="82" t="str">
        <f t="shared" si="415"/>
        <v>-</v>
      </c>
      <c r="AT595" s="82">
        <f t="shared" si="416"/>
        <v>10</v>
      </c>
      <c r="AU595" s="82" t="str">
        <f ca="1">IF(    MAX(OFFSET(AL595,0,0,MATCH("-",AL595:AL$638,0))) = 0,"",
IFERROR(MAX(OFFSET(AL595,0,0,MATCH("-",AL595:AL$638,0))),""))</f>
        <v/>
      </c>
      <c r="AV595" s="82" t="str">
        <f ca="1">IF(    MAX(OFFSET(AM595,0,0,MATCH("-",AM595:AM$638,0))) = 0,"",
IFERROR(MAX(OFFSET(AM595,0,0,MATCH("-",AM595:AM$638,0))),""))</f>
        <v/>
      </c>
      <c r="AW595" s="82" t="str">
        <f ca="1">IF(    MAX(OFFSET(AN595,0,0,MATCH("-",AN595:AN$638,0))) = 0,"",
IFERROR(MAX(OFFSET(AN595,0,0,MATCH("-",AN595:AN$638,0))),""))</f>
        <v/>
      </c>
      <c r="AX595" s="82" t="str">
        <f ca="1">IF(    MAX(OFFSET(AO595,0,0,MATCH("-",AO595:AO$638,0))) = 0,"",
IFERROR(MAX(OFFSET(AO595,0,0,MATCH("-",AO595:AO$638,0))),""))</f>
        <v/>
      </c>
      <c r="AY595" s="82" t="str">
        <f ca="1">IF(    MAX(OFFSET(AP595,0,0,MATCH("-",AP595:AP$638,0))) = 0,"",
IFERROR(MAX(OFFSET(AP595,0,0,MATCH("-",AP595:AP$638,0))),""))</f>
        <v/>
      </c>
      <c r="AZ595" s="82" t="str">
        <f ca="1">IF(    MAX(OFFSET(AQ595,0,0,MATCH("-",AQ595:AQ$638,0))) = 0,"",
IFERROR(MAX(OFFSET(AQ595,0,0,MATCH("-",AQ595:AQ$638,0))),""))</f>
        <v/>
      </c>
      <c r="BA595" s="82" t="str">
        <f ca="1">IF(    MAX(OFFSET(AR595,0,0,MATCH("-",AR595:AR$638,0))) = 0,"",
IFERROR(MAX(OFFSET(AR595,0,0,MATCH("-",AR595:AR$638,0))),""))</f>
        <v/>
      </c>
      <c r="BB595" s="112">
        <f t="shared" ca="1" si="417"/>
        <v>-198</v>
      </c>
      <c r="BC595" s="111" t="str">
        <f t="shared" ca="1" si="418"/>
        <v>Radius</v>
      </c>
      <c r="BD595" s="112">
        <f t="shared" ca="1" si="419"/>
        <v>0</v>
      </c>
      <c r="BE595" s="111">
        <f t="shared" ca="1" si="420"/>
        <v>200</v>
      </c>
      <c r="BF595" s="113" t="e">
        <f t="shared" ca="1" si="421"/>
        <v>#VALUE!</v>
      </c>
      <c r="BG595" s="113" t="e">
        <f t="shared" ca="1" si="422"/>
        <v>#VALUE!</v>
      </c>
      <c r="BH595" s="112">
        <f t="shared" ca="1" si="423"/>
        <v>2000</v>
      </c>
      <c r="BI595" s="112">
        <f t="shared" ca="1" si="424"/>
        <v>200</v>
      </c>
      <c r="BJ595" s="157"/>
      <c r="BK595" s="157"/>
      <c r="BL595" s="158" t="str">
        <f>scriv!AI557</f>
        <v/>
      </c>
      <c r="BM595" s="157"/>
      <c r="BN595" s="157" t="str">
        <f t="shared" si="425"/>
        <v>node</v>
      </c>
      <c r="BO595" s="157"/>
      <c r="BP595" s="159">
        <f t="shared" ca="1" si="426"/>
        <v>0</v>
      </c>
      <c r="BQ595" s="159">
        <f t="shared" ca="1" si="427"/>
        <v>0</v>
      </c>
      <c r="BR595" s="159">
        <f t="shared" si="428"/>
        <v>1</v>
      </c>
      <c r="BS595" s="159" t="str">
        <f t="shared" si="429"/>
        <v>symbol</v>
      </c>
      <c r="BT595" s="157" t="str">
        <f ca="1">IF(scriv!V557&lt;&gt;"",scriv!V557,
IF(E595="",IFERROR(VLOOKUP(BL595,$AH$40:$BT$638,39,FALSE),$BT$36),
$BT$37))</f>
        <v>NodeSquare</v>
      </c>
      <c r="BU595" s="166">
        <f t="shared" ca="1" si="430"/>
        <v>2000</v>
      </c>
      <c r="BV595" s="166">
        <f t="shared" ca="1" si="431"/>
        <v>200</v>
      </c>
      <c r="BW595" s="166">
        <f t="shared" ca="1" si="432"/>
        <v>0</v>
      </c>
      <c r="BX595" s="166">
        <f t="shared" ca="1" si="433"/>
        <v>0</v>
      </c>
      <c r="BY595" s="180" t="str">
        <f t="shared" si="434"/>
        <v/>
      </c>
      <c r="BZ595" s="180" t="str">
        <f t="shared" si="435"/>
        <v/>
      </c>
      <c r="CA595" s="81" t="str">
        <f>IF(scriv!E557&lt;&gt;"",scriv!E557,"")</f>
        <v/>
      </c>
      <c r="CB595" s="82">
        <f t="shared" si="400"/>
        <v>0</v>
      </c>
      <c r="CC595" s="82">
        <f t="shared" si="436"/>
        <v>0</v>
      </c>
      <c r="CD595" s="82" t="str">
        <f t="shared" si="437"/>
        <v>-</v>
      </c>
      <c r="CE595" s="82" t="str">
        <f t="shared" si="438"/>
        <v>-</v>
      </c>
      <c r="CF595" s="82" t="str">
        <f t="shared" si="439"/>
        <v>-</v>
      </c>
      <c r="CG595" s="82" t="str">
        <f t="shared" si="440"/>
        <v>-</v>
      </c>
      <c r="CH595" s="82" t="str">
        <f t="shared" si="441"/>
        <v>-</v>
      </c>
      <c r="CI595" s="82" t="str">
        <f t="shared" si="442"/>
        <v>-</v>
      </c>
      <c r="CJ595" s="82" t="str">
        <f t="shared" si="443"/>
        <v>-</v>
      </c>
      <c r="CK595" s="82" t="str">
        <f t="shared" si="444"/>
        <v>-</v>
      </c>
    </row>
    <row r="596" spans="1:89" s="82" customFormat="1" ht="18" customHeight="1">
      <c r="A596" s="81" t="str">
        <f>scriv!AH558</f>
        <v/>
      </c>
      <c r="B596" s="81" t="str">
        <f>IF(scriv!D558&lt;&gt;"",scriv!D558,"")</f>
        <v/>
      </c>
      <c r="C596" s="81" t="str">
        <f>IF( scriv!AL558&lt;&gt;"", IF(D596&lt;&gt;"","connection ","")&amp;scriv!AL558,IF(D596&lt;&gt;"","connection",""))</f>
        <v/>
      </c>
      <c r="D596" s="82" t="str">
        <f>scriv!AJ558</f>
        <v/>
      </c>
      <c r="E596" s="82" t="str">
        <f>scriv!AK558</f>
        <v/>
      </c>
      <c r="F596" s="156">
        <f>ROW()</f>
        <v>596</v>
      </c>
      <c r="I596" s="81" t="str">
        <f>IF(scriv!AA558&lt;&gt;"",scriv!AA558,J596)</f>
        <v/>
      </c>
      <c r="J596" s="81" t="str">
        <f>IF(scriv!AB558&lt;&gt;"",scriv!AB558,"")</f>
        <v/>
      </c>
      <c r="K596" s="82" t="str">
        <f t="shared" si="401"/>
        <v>none</v>
      </c>
      <c r="L596" s="82" t="str">
        <f t="shared" si="402"/>
        <v>+++&amp;speakTT=</v>
      </c>
      <c r="M596" s="82" t="str">
        <f t="shared" si="399"/>
        <v>OpenClose</v>
      </c>
      <c r="N596" s="82" t="str">
        <f t="shared" si="403"/>
        <v/>
      </c>
      <c r="O596" s="119" t="str">
        <f t="shared" si="404"/>
        <v/>
      </c>
      <c r="P596" s="81" t="str">
        <f>IF(scriv!I558&lt;&gt;"",scriv!I558,"")</f>
        <v/>
      </c>
      <c r="Q596" s="81" t="str">
        <f>IF(scriv!J558&lt;&gt;"",scriv!J558,"")</f>
        <v/>
      </c>
      <c r="R596" s="81">
        <f>IF(scriv!K558&lt;&gt;"",scriv!K558,
IF(I596&lt;&gt;"",1,$R$36))</f>
        <v>0</v>
      </c>
      <c r="S596" s="81" t="str">
        <f>IF(scriv!L558&lt;&gt;"",scriv!L558,
IF(scriv!AB558&lt;&gt;"",$S$36,"none"))</f>
        <v>none</v>
      </c>
      <c r="T596" s="81" t="str">
        <f>IF(scriv!Q558&lt;&gt;"",scriv!Q558,"")</f>
        <v/>
      </c>
      <c r="U596" s="81" t="str">
        <f>IF(scriv!R558&lt;&gt;"",scriv!R558,"")</f>
        <v/>
      </c>
      <c r="V596" s="81" t="str">
        <f>IF(scriv!S558&lt;&gt;"",scriv!S558,"")</f>
        <v/>
      </c>
      <c r="W596" s="81" t="str">
        <f>IF(scriv!T558&lt;&gt;"",scriv!T558,"")</f>
        <v/>
      </c>
      <c r="X596" s="81" t="str">
        <f>IF($E596="",
( IF(scriv!AD558&lt;&gt;"", LEFT( scriv!AD558, FIND(",",scriv!AD558)-1) &amp; "=" &amp; $AH596 &amp; RIGHT( scriv!AD558, LEN(scriv!AD558) + 1 - FIND(",",scriv!AD558)),
  IF($X$36&lt;&gt;"",LEFT( X$36, FIND(",",X$36)-1) &amp; "=" &amp; $AH596 &amp; RIGHT( X$36, LEN(X$36) + 1 - FIND(",",X$36)),""))),
IF(scriv!M558&lt;&gt;"", LEFT( scriv!M558, FIND(",",scriv!M558)-1) &amp; "=" &amp; $AH596 &amp; RIGHT( scriv!M558, LEN(scriv!M558) + 1 - FIND(",",scriv!M558)),
LEFT( X$37, FIND(",",X$37)-1) &amp; "=" &amp; $AH596 &amp; RIGHT( X$37, LEN(X$37) + 1 - FIND(",",X$37))))</f>
        <v>fadeOn=,0.6</v>
      </c>
      <c r="Y596" s="81" t="str">
        <f>IF($E596="",
( IF(scriv!AE558&lt;&gt;"", LEFT( scriv!AE558, FIND(",",scriv!AE558)-1) &amp; "=" &amp; $AH596 &amp; RIGHT( scriv!AE558, LEN(scriv!AE558) + 1 - FIND(",",scriv!AE558)),
  IF($Y$36&lt;&gt;"",LEFT( Y$36, FIND(",",Y$36)-1) &amp; "=" &amp; $AH596 &amp; RIGHT( Y$36, LEN(Y$36) + 1 - FIND(",",Y$36)),""))),
IF(scriv!N558&lt;&gt;"", LEFT( scriv!N558, FIND(",",scriv!N558)-1) &amp; "=" &amp; $AH596 &amp; RIGHT( scriv!N558, LEN(scriv!N558) + 1 - FIND(",",scriv!N558)),
LEFT( Y$37, FIND(",",Y$37)-1) &amp; "=" &amp; $AH596 &amp; RIGHT( Y$37, LEN(Y$37) + 1 - FIND(",",Y$37))))</f>
        <v>fadeOff=,0.6</v>
      </c>
      <c r="Z596" s="81" t="str">
        <f>IF($E596="",
( IF(scriv!AF558&lt;&gt;"", LEFT( scriv!AF558, FIND(",",scriv!AF558)-1) &amp; "=" &amp; $AH596 &amp; RIGHT( scriv!AF558, LEN(scriv!AF558) + 1 - FIND(",",scriv!AF558)),
  IF($Z$36&lt;&gt;"",LEFT( Z$36, FIND(",",Z$36)-1) &amp; "=" &amp; $AH596 &amp; RIGHT( Z$36, LEN(Z$36) + 1 - FIND(",",Z$36)),""))),
IF(scriv!O558&lt;&gt;"", LEFT( scriv!O558, FIND(",",scriv!O558)-1) &amp; "=" &amp; $AH596 &amp; RIGHT( scriv!O558, LEN(scriv!O558) + 1 - FIND(",",scriv!O558)),
LEFT( Z$37, FIND(",",Z$37)-1) &amp; "=" &amp; $AH596 &amp; RIGHT( Z$37, LEN(Z$37) + 1 - FIND(",",Z$37))))</f>
        <v>drawOpen=,1.2</v>
      </c>
      <c r="AA596" s="81" t="str">
        <f>IF($E596="",
( IF(scriv!AG558&lt;&gt;"", LEFT( scriv!AG558, FIND(",",scriv!AG558)-1) &amp; "=" &amp; $AH596 &amp; RIGHT( scriv!AG558, LEN(scriv!AG558) + 1 - FIND(",",scriv!AG558)),
  IF($AA$36&lt;&gt;"",LEFT( AA$36, FIND(",",AA$36)-1) &amp; "=" &amp; $AH596 &amp; RIGHT( AA$36, LEN(AA$36) + 1 - FIND(",",AA$36)),""))),
IF(scriv!P558&lt;&gt;"", LEFT( scriv!P558, FIND(",",scriv!P558)-1) &amp; "=" &amp; $AH596 &amp; RIGHT( scriv!P558, LEN(scriv!P558) + 1 - FIND(",",scriv!P558)),
LEFT( AA$37, FIND(",",AA$37)-1) &amp; "=" &amp; $AH596 &amp; RIGHT( AA$37, LEN(AA$37) + 1 - FIND(",",AA$37))))</f>
        <v>drawClose=,1.2</v>
      </c>
      <c r="AB596" s="167" t="str">
        <f t="shared" si="398"/>
        <v>noTitle</v>
      </c>
      <c r="AC596" s="167"/>
      <c r="AD596" s="45"/>
      <c r="AE596" s="168"/>
      <c r="AF596" s="169">
        <f>IF(D596="",scriv!B558,"")</f>
        <v>0</v>
      </c>
      <c r="AG596" s="170" t="str">
        <f t="shared" si="405"/>
        <v/>
      </c>
      <c r="AH596" s="169" t="str">
        <f t="shared" si="406"/>
        <v/>
      </c>
      <c r="AI596" s="169" t="str">
        <f t="shared" si="407"/>
        <v/>
      </c>
      <c r="AJ596" s="86">
        <f>ROUNDDOWN( (LEN(scriv!B558)+1) / 2, 0 )</f>
        <v>0</v>
      </c>
      <c r="AK596" s="82">
        <f t="shared" si="408"/>
        <v>0</v>
      </c>
      <c r="AL596" s="82" t="str">
        <f t="shared" si="409"/>
        <v>-</v>
      </c>
      <c r="AM596" s="82" t="str">
        <f t="shared" si="410"/>
        <v>-</v>
      </c>
      <c r="AN596" s="82" t="str">
        <f t="shared" si="411"/>
        <v>-</v>
      </c>
      <c r="AO596" s="82" t="str">
        <f t="shared" si="412"/>
        <v>-</v>
      </c>
      <c r="AP596" s="82" t="str">
        <f t="shared" si="413"/>
        <v>-</v>
      </c>
      <c r="AQ596" s="82" t="str">
        <f t="shared" si="414"/>
        <v>-</v>
      </c>
      <c r="AR596" s="82" t="str">
        <f t="shared" si="415"/>
        <v>-</v>
      </c>
      <c r="AT596" s="82">
        <f t="shared" si="416"/>
        <v>10</v>
      </c>
      <c r="AU596" s="82" t="str">
        <f ca="1">IF(    MAX(OFFSET(AL596,0,0,MATCH("-",AL596:AL$638,0))) = 0,"",
IFERROR(MAX(OFFSET(AL596,0,0,MATCH("-",AL596:AL$638,0))),""))</f>
        <v/>
      </c>
      <c r="AV596" s="82" t="str">
        <f ca="1">IF(    MAX(OFFSET(AM596,0,0,MATCH("-",AM596:AM$638,0))) = 0,"",
IFERROR(MAX(OFFSET(AM596,0,0,MATCH("-",AM596:AM$638,0))),""))</f>
        <v/>
      </c>
      <c r="AW596" s="82" t="str">
        <f ca="1">IF(    MAX(OFFSET(AN596,0,0,MATCH("-",AN596:AN$638,0))) = 0,"",
IFERROR(MAX(OFFSET(AN596,0,0,MATCH("-",AN596:AN$638,0))),""))</f>
        <v/>
      </c>
      <c r="AX596" s="82" t="str">
        <f ca="1">IF(    MAX(OFFSET(AO596,0,0,MATCH("-",AO596:AO$638,0))) = 0,"",
IFERROR(MAX(OFFSET(AO596,0,0,MATCH("-",AO596:AO$638,0))),""))</f>
        <v/>
      </c>
      <c r="AY596" s="82" t="str">
        <f ca="1">IF(    MAX(OFFSET(AP596,0,0,MATCH("-",AP596:AP$638,0))) = 0,"",
IFERROR(MAX(OFFSET(AP596,0,0,MATCH("-",AP596:AP$638,0))),""))</f>
        <v/>
      </c>
      <c r="AZ596" s="82" t="str">
        <f ca="1">IF(    MAX(OFFSET(AQ596,0,0,MATCH("-",AQ596:AQ$638,0))) = 0,"",
IFERROR(MAX(OFFSET(AQ596,0,0,MATCH("-",AQ596:AQ$638,0))),""))</f>
        <v/>
      </c>
      <c r="BA596" s="82" t="str">
        <f ca="1">IF(    MAX(OFFSET(AR596,0,0,MATCH("-",AR596:AR$638,0))) = 0,"",
IFERROR(MAX(OFFSET(AR596,0,0,MATCH("-",AR596:AR$638,0))),""))</f>
        <v/>
      </c>
      <c r="BB596" s="112">
        <f t="shared" ca="1" si="417"/>
        <v>-198</v>
      </c>
      <c r="BC596" s="111" t="str">
        <f t="shared" ca="1" si="418"/>
        <v>Radius</v>
      </c>
      <c r="BD596" s="112">
        <f t="shared" ca="1" si="419"/>
        <v>0</v>
      </c>
      <c r="BE596" s="111">
        <f t="shared" ca="1" si="420"/>
        <v>200</v>
      </c>
      <c r="BF596" s="113" t="e">
        <f t="shared" ca="1" si="421"/>
        <v>#VALUE!</v>
      </c>
      <c r="BG596" s="113" t="e">
        <f t="shared" ca="1" si="422"/>
        <v>#VALUE!</v>
      </c>
      <c r="BH596" s="112">
        <f t="shared" ca="1" si="423"/>
        <v>2000</v>
      </c>
      <c r="BI596" s="112">
        <f t="shared" ca="1" si="424"/>
        <v>200</v>
      </c>
      <c r="BJ596" s="157"/>
      <c r="BK596" s="157"/>
      <c r="BL596" s="158" t="str">
        <f>scriv!AI558</f>
        <v/>
      </c>
      <c r="BM596" s="157"/>
      <c r="BN596" s="157" t="str">
        <f t="shared" si="425"/>
        <v>node</v>
      </c>
      <c r="BO596" s="157"/>
      <c r="BP596" s="159">
        <f t="shared" ca="1" si="426"/>
        <v>0</v>
      </c>
      <c r="BQ596" s="159">
        <f t="shared" ca="1" si="427"/>
        <v>0</v>
      </c>
      <c r="BR596" s="159">
        <f t="shared" si="428"/>
        <v>1</v>
      </c>
      <c r="BS596" s="159" t="str">
        <f t="shared" si="429"/>
        <v>symbol</v>
      </c>
      <c r="BT596" s="157" t="str">
        <f ca="1">IF(scriv!V558&lt;&gt;"",scriv!V558,
IF(E596="",IFERROR(VLOOKUP(BL596,$AH$40:$BT$638,39,FALSE),$BT$36),
$BT$37))</f>
        <v>NodeSquare</v>
      </c>
      <c r="BU596" s="166">
        <f t="shared" ca="1" si="430"/>
        <v>2000</v>
      </c>
      <c r="BV596" s="166">
        <f t="shared" ca="1" si="431"/>
        <v>200</v>
      </c>
      <c r="BW596" s="166">
        <f t="shared" ca="1" si="432"/>
        <v>0</v>
      </c>
      <c r="BX596" s="166">
        <f t="shared" ca="1" si="433"/>
        <v>0</v>
      </c>
      <c r="BY596" s="180" t="str">
        <f t="shared" si="434"/>
        <v/>
      </c>
      <c r="BZ596" s="180" t="str">
        <f t="shared" si="435"/>
        <v/>
      </c>
      <c r="CA596" s="81" t="str">
        <f>IF(scriv!E558&lt;&gt;"",scriv!E558,"")</f>
        <v/>
      </c>
      <c r="CB596" s="82">
        <f t="shared" si="400"/>
        <v>0</v>
      </c>
      <c r="CC596" s="82">
        <f t="shared" si="436"/>
        <v>0</v>
      </c>
      <c r="CD596" s="82" t="str">
        <f t="shared" si="437"/>
        <v>-</v>
      </c>
      <c r="CE596" s="82" t="str">
        <f t="shared" si="438"/>
        <v>-</v>
      </c>
      <c r="CF596" s="82" t="str">
        <f t="shared" si="439"/>
        <v>-</v>
      </c>
      <c r="CG596" s="82" t="str">
        <f t="shared" si="440"/>
        <v>-</v>
      </c>
      <c r="CH596" s="82" t="str">
        <f t="shared" si="441"/>
        <v>-</v>
      </c>
      <c r="CI596" s="82" t="str">
        <f t="shared" si="442"/>
        <v>-</v>
      </c>
      <c r="CJ596" s="82" t="str">
        <f t="shared" si="443"/>
        <v>-</v>
      </c>
      <c r="CK596" s="82" t="str">
        <f t="shared" si="444"/>
        <v>-</v>
      </c>
    </row>
    <row r="597" spans="1:89" s="82" customFormat="1" ht="18" customHeight="1">
      <c r="A597" s="81" t="str">
        <f>scriv!AH559</f>
        <v/>
      </c>
      <c r="B597" s="81" t="str">
        <f>IF(scriv!D559&lt;&gt;"",scriv!D559,"")</f>
        <v/>
      </c>
      <c r="C597" s="81" t="str">
        <f>IF( scriv!AL559&lt;&gt;"", IF(D597&lt;&gt;"","connection ","")&amp;scriv!AL559,IF(D597&lt;&gt;"","connection",""))</f>
        <v/>
      </c>
      <c r="D597" s="82" t="str">
        <f>scriv!AJ559</f>
        <v/>
      </c>
      <c r="E597" s="82" t="str">
        <f>scriv!AK559</f>
        <v/>
      </c>
      <c r="F597" s="156">
        <f>ROW()</f>
        <v>597</v>
      </c>
      <c r="I597" s="81" t="str">
        <f>IF(scriv!AA559&lt;&gt;"",scriv!AA559,J597)</f>
        <v/>
      </c>
      <c r="J597" s="81" t="str">
        <f>IF(scriv!AB559&lt;&gt;"",scriv!AB559,"")</f>
        <v/>
      </c>
      <c r="K597" s="82" t="str">
        <f t="shared" si="401"/>
        <v>none</v>
      </c>
      <c r="L597" s="82" t="str">
        <f t="shared" si="402"/>
        <v>+++&amp;speakTT=</v>
      </c>
      <c r="M597" s="82" t="str">
        <f t="shared" si="399"/>
        <v>OpenClose</v>
      </c>
      <c r="N597" s="82" t="str">
        <f t="shared" si="403"/>
        <v/>
      </c>
      <c r="O597" s="119" t="str">
        <f t="shared" si="404"/>
        <v/>
      </c>
      <c r="P597" s="81" t="str">
        <f>IF(scriv!I559&lt;&gt;"",scriv!I559,"")</f>
        <v/>
      </c>
      <c r="Q597" s="81" t="str">
        <f>IF(scriv!J559&lt;&gt;"",scriv!J559,"")</f>
        <v/>
      </c>
      <c r="R597" s="81">
        <f>IF(scriv!K559&lt;&gt;"",scriv!K559,
IF(I597&lt;&gt;"",1,$R$36))</f>
        <v>0</v>
      </c>
      <c r="S597" s="81" t="str">
        <f>IF(scriv!L559&lt;&gt;"",scriv!L559,
IF(scriv!AB559&lt;&gt;"",$S$36,"none"))</f>
        <v>none</v>
      </c>
      <c r="T597" s="81" t="str">
        <f>IF(scriv!Q559&lt;&gt;"",scriv!Q559,"")</f>
        <v/>
      </c>
      <c r="U597" s="81" t="str">
        <f>IF(scriv!R559&lt;&gt;"",scriv!R559,"")</f>
        <v/>
      </c>
      <c r="V597" s="81" t="str">
        <f>IF(scriv!S559&lt;&gt;"",scriv!S559,"")</f>
        <v/>
      </c>
      <c r="W597" s="81" t="str">
        <f>IF(scriv!T559&lt;&gt;"",scriv!T559,"")</f>
        <v/>
      </c>
      <c r="X597" s="81" t="str">
        <f>IF($E597="",
( IF(scriv!AD559&lt;&gt;"", LEFT( scriv!AD559, FIND(",",scriv!AD559)-1) &amp; "=" &amp; $AH597 &amp; RIGHT( scriv!AD559, LEN(scriv!AD559) + 1 - FIND(",",scriv!AD559)),
  IF($X$36&lt;&gt;"",LEFT( X$36, FIND(",",X$36)-1) &amp; "=" &amp; $AH597 &amp; RIGHT( X$36, LEN(X$36) + 1 - FIND(",",X$36)),""))),
IF(scriv!M559&lt;&gt;"", LEFT( scriv!M559, FIND(",",scriv!M559)-1) &amp; "=" &amp; $AH597 &amp; RIGHT( scriv!M559, LEN(scriv!M559) + 1 - FIND(",",scriv!M559)),
LEFT( X$37, FIND(",",X$37)-1) &amp; "=" &amp; $AH597 &amp; RIGHT( X$37, LEN(X$37) + 1 - FIND(",",X$37))))</f>
        <v>fadeOn=,0.6</v>
      </c>
      <c r="Y597" s="81" t="str">
        <f>IF($E597="",
( IF(scriv!AE559&lt;&gt;"", LEFT( scriv!AE559, FIND(",",scriv!AE559)-1) &amp; "=" &amp; $AH597 &amp; RIGHT( scriv!AE559, LEN(scriv!AE559) + 1 - FIND(",",scriv!AE559)),
  IF($Y$36&lt;&gt;"",LEFT( Y$36, FIND(",",Y$36)-1) &amp; "=" &amp; $AH597 &amp; RIGHT( Y$36, LEN(Y$36) + 1 - FIND(",",Y$36)),""))),
IF(scriv!N559&lt;&gt;"", LEFT( scriv!N559, FIND(",",scriv!N559)-1) &amp; "=" &amp; $AH597 &amp; RIGHT( scriv!N559, LEN(scriv!N559) + 1 - FIND(",",scriv!N559)),
LEFT( Y$37, FIND(",",Y$37)-1) &amp; "=" &amp; $AH597 &amp; RIGHT( Y$37, LEN(Y$37) + 1 - FIND(",",Y$37))))</f>
        <v>fadeOff=,0.6</v>
      </c>
      <c r="Z597" s="81" t="str">
        <f>IF($E597="",
( IF(scriv!AF559&lt;&gt;"", LEFT( scriv!AF559, FIND(",",scriv!AF559)-1) &amp; "=" &amp; $AH597 &amp; RIGHT( scriv!AF559, LEN(scriv!AF559) + 1 - FIND(",",scriv!AF559)),
  IF($Z$36&lt;&gt;"",LEFT( Z$36, FIND(",",Z$36)-1) &amp; "=" &amp; $AH597 &amp; RIGHT( Z$36, LEN(Z$36) + 1 - FIND(",",Z$36)),""))),
IF(scriv!O559&lt;&gt;"", LEFT( scriv!O559, FIND(",",scriv!O559)-1) &amp; "=" &amp; $AH597 &amp; RIGHT( scriv!O559, LEN(scriv!O559) + 1 - FIND(",",scriv!O559)),
LEFT( Z$37, FIND(",",Z$37)-1) &amp; "=" &amp; $AH597 &amp; RIGHT( Z$37, LEN(Z$37) + 1 - FIND(",",Z$37))))</f>
        <v>drawOpen=,1.2</v>
      </c>
      <c r="AA597" s="81" t="str">
        <f>IF($E597="",
( IF(scriv!AG559&lt;&gt;"", LEFT( scriv!AG559, FIND(",",scriv!AG559)-1) &amp; "=" &amp; $AH597 &amp; RIGHT( scriv!AG559, LEN(scriv!AG559) + 1 - FIND(",",scriv!AG559)),
  IF($AA$36&lt;&gt;"",LEFT( AA$36, FIND(",",AA$36)-1) &amp; "=" &amp; $AH597 &amp; RIGHT( AA$36, LEN(AA$36) + 1 - FIND(",",AA$36)),""))),
IF(scriv!P559&lt;&gt;"", LEFT( scriv!P559, FIND(",",scriv!P559)-1) &amp; "=" &amp; $AH597 &amp; RIGHT( scriv!P559, LEN(scriv!P559) + 1 - FIND(",",scriv!P559)),
LEFT( AA$37, FIND(",",AA$37)-1) &amp; "=" &amp; $AH597 &amp; RIGHT( AA$37, LEN(AA$37) + 1 - FIND(",",AA$37))))</f>
        <v>drawClose=,1.2</v>
      </c>
      <c r="AB597" s="167" t="str">
        <f t="shared" si="398"/>
        <v>noTitle</v>
      </c>
      <c r="AC597" s="167"/>
      <c r="AD597" s="45"/>
      <c r="AE597" s="168"/>
      <c r="AF597" s="169">
        <f>IF(D597="",scriv!B559,"")</f>
        <v>0</v>
      </c>
      <c r="AG597" s="170" t="str">
        <f t="shared" si="405"/>
        <v/>
      </c>
      <c r="AH597" s="169" t="str">
        <f t="shared" si="406"/>
        <v/>
      </c>
      <c r="AI597" s="169" t="str">
        <f t="shared" si="407"/>
        <v/>
      </c>
      <c r="AJ597" s="86">
        <f>ROUNDDOWN( (LEN(scriv!B559)+1) / 2, 0 )</f>
        <v>0</v>
      </c>
      <c r="AK597" s="82">
        <f t="shared" si="408"/>
        <v>0</v>
      </c>
      <c r="AL597" s="82" t="str">
        <f t="shared" si="409"/>
        <v>-</v>
      </c>
      <c r="AM597" s="82" t="str">
        <f t="shared" si="410"/>
        <v>-</v>
      </c>
      <c r="AN597" s="82" t="str">
        <f t="shared" si="411"/>
        <v>-</v>
      </c>
      <c r="AO597" s="82" t="str">
        <f t="shared" si="412"/>
        <v>-</v>
      </c>
      <c r="AP597" s="82" t="str">
        <f t="shared" si="413"/>
        <v>-</v>
      </c>
      <c r="AQ597" s="82" t="str">
        <f t="shared" si="414"/>
        <v>-</v>
      </c>
      <c r="AR597" s="82" t="str">
        <f t="shared" si="415"/>
        <v>-</v>
      </c>
      <c r="AT597" s="82">
        <f t="shared" si="416"/>
        <v>10</v>
      </c>
      <c r="AU597" s="82" t="str">
        <f ca="1">IF(    MAX(OFFSET(AL597,0,0,MATCH("-",AL597:AL$638,0))) = 0,"",
IFERROR(MAX(OFFSET(AL597,0,0,MATCH("-",AL597:AL$638,0))),""))</f>
        <v/>
      </c>
      <c r="AV597" s="82" t="str">
        <f ca="1">IF(    MAX(OFFSET(AM597,0,0,MATCH("-",AM597:AM$638,0))) = 0,"",
IFERROR(MAX(OFFSET(AM597,0,0,MATCH("-",AM597:AM$638,0))),""))</f>
        <v/>
      </c>
      <c r="AW597" s="82" t="str">
        <f ca="1">IF(    MAX(OFFSET(AN597,0,0,MATCH("-",AN597:AN$638,0))) = 0,"",
IFERROR(MAX(OFFSET(AN597,0,0,MATCH("-",AN597:AN$638,0))),""))</f>
        <v/>
      </c>
      <c r="AX597" s="82" t="str">
        <f ca="1">IF(    MAX(OFFSET(AO597,0,0,MATCH("-",AO597:AO$638,0))) = 0,"",
IFERROR(MAX(OFFSET(AO597,0,0,MATCH("-",AO597:AO$638,0))),""))</f>
        <v/>
      </c>
      <c r="AY597" s="82" t="str">
        <f ca="1">IF(    MAX(OFFSET(AP597,0,0,MATCH("-",AP597:AP$638,0))) = 0,"",
IFERROR(MAX(OFFSET(AP597,0,0,MATCH("-",AP597:AP$638,0))),""))</f>
        <v/>
      </c>
      <c r="AZ597" s="82" t="str">
        <f ca="1">IF(    MAX(OFFSET(AQ597,0,0,MATCH("-",AQ597:AQ$638,0))) = 0,"",
IFERROR(MAX(OFFSET(AQ597,0,0,MATCH("-",AQ597:AQ$638,0))),""))</f>
        <v/>
      </c>
      <c r="BA597" s="82" t="str">
        <f ca="1">IF(    MAX(OFFSET(AR597,0,0,MATCH("-",AR597:AR$638,0))) = 0,"",
IFERROR(MAX(OFFSET(AR597,0,0,MATCH("-",AR597:AR$638,0))),""))</f>
        <v/>
      </c>
      <c r="BB597" s="112">
        <f t="shared" ca="1" si="417"/>
        <v>-198</v>
      </c>
      <c r="BC597" s="111" t="str">
        <f t="shared" ca="1" si="418"/>
        <v>Radius</v>
      </c>
      <c r="BD597" s="112">
        <f t="shared" ca="1" si="419"/>
        <v>0</v>
      </c>
      <c r="BE597" s="111">
        <f t="shared" ca="1" si="420"/>
        <v>200</v>
      </c>
      <c r="BF597" s="113" t="e">
        <f t="shared" ca="1" si="421"/>
        <v>#VALUE!</v>
      </c>
      <c r="BG597" s="113" t="e">
        <f t="shared" ca="1" si="422"/>
        <v>#VALUE!</v>
      </c>
      <c r="BH597" s="112">
        <f t="shared" ca="1" si="423"/>
        <v>2000</v>
      </c>
      <c r="BI597" s="112">
        <f t="shared" ca="1" si="424"/>
        <v>200</v>
      </c>
      <c r="BJ597" s="157"/>
      <c r="BK597" s="157"/>
      <c r="BL597" s="158" t="str">
        <f>scriv!AI559</f>
        <v/>
      </c>
      <c r="BM597" s="157"/>
      <c r="BN597" s="157" t="str">
        <f t="shared" si="425"/>
        <v>node</v>
      </c>
      <c r="BO597" s="157"/>
      <c r="BP597" s="159">
        <f t="shared" ca="1" si="426"/>
        <v>0</v>
      </c>
      <c r="BQ597" s="159">
        <f t="shared" ca="1" si="427"/>
        <v>0</v>
      </c>
      <c r="BR597" s="159">
        <f t="shared" si="428"/>
        <v>1</v>
      </c>
      <c r="BS597" s="159" t="str">
        <f t="shared" si="429"/>
        <v>symbol</v>
      </c>
      <c r="BT597" s="157" t="str">
        <f ca="1">IF(scriv!V559&lt;&gt;"",scriv!V559,
IF(E597="",IFERROR(VLOOKUP(BL597,$AH$40:$BT$638,39,FALSE),$BT$36),
$BT$37))</f>
        <v>NodeSquare</v>
      </c>
      <c r="BU597" s="166">
        <f t="shared" ca="1" si="430"/>
        <v>2000</v>
      </c>
      <c r="BV597" s="166">
        <f t="shared" ca="1" si="431"/>
        <v>200</v>
      </c>
      <c r="BW597" s="166">
        <f t="shared" ca="1" si="432"/>
        <v>0</v>
      </c>
      <c r="BX597" s="166">
        <f t="shared" ca="1" si="433"/>
        <v>0</v>
      </c>
      <c r="BY597" s="180" t="str">
        <f t="shared" si="434"/>
        <v/>
      </c>
      <c r="BZ597" s="180" t="str">
        <f t="shared" si="435"/>
        <v/>
      </c>
      <c r="CA597" s="81" t="str">
        <f>IF(scriv!E559&lt;&gt;"",scriv!E559,"")</f>
        <v/>
      </c>
      <c r="CB597" s="82">
        <f t="shared" si="400"/>
        <v>0</v>
      </c>
      <c r="CC597" s="82">
        <f t="shared" si="436"/>
        <v>0</v>
      </c>
      <c r="CD597" s="82" t="str">
        <f t="shared" si="437"/>
        <v>-</v>
      </c>
      <c r="CE597" s="82" t="str">
        <f t="shared" si="438"/>
        <v>-</v>
      </c>
      <c r="CF597" s="82" t="str">
        <f t="shared" si="439"/>
        <v>-</v>
      </c>
      <c r="CG597" s="82" t="str">
        <f t="shared" si="440"/>
        <v>-</v>
      </c>
      <c r="CH597" s="82" t="str">
        <f t="shared" si="441"/>
        <v>-</v>
      </c>
      <c r="CI597" s="82" t="str">
        <f t="shared" si="442"/>
        <v>-</v>
      </c>
      <c r="CJ597" s="82" t="str">
        <f t="shared" si="443"/>
        <v>-</v>
      </c>
      <c r="CK597" s="82" t="str">
        <f t="shared" si="444"/>
        <v>-</v>
      </c>
    </row>
    <row r="598" spans="1:89" s="82" customFormat="1" ht="18" customHeight="1">
      <c r="A598" s="81" t="str">
        <f>scriv!AH560</f>
        <v/>
      </c>
      <c r="B598" s="81" t="str">
        <f>IF(scriv!D560&lt;&gt;"",scriv!D560,"")</f>
        <v/>
      </c>
      <c r="C598" s="81" t="str">
        <f>IF( scriv!AL560&lt;&gt;"", IF(D598&lt;&gt;"","connection ","")&amp;scriv!AL560,IF(D598&lt;&gt;"","connection",""))</f>
        <v/>
      </c>
      <c r="D598" s="82" t="str">
        <f>scriv!AJ560</f>
        <v/>
      </c>
      <c r="E598" s="82" t="str">
        <f>scriv!AK560</f>
        <v/>
      </c>
      <c r="F598" s="156">
        <f>ROW()</f>
        <v>598</v>
      </c>
      <c r="I598" s="81" t="str">
        <f>IF(scriv!AA560&lt;&gt;"",scriv!AA560,J598)</f>
        <v/>
      </c>
      <c r="J598" s="81" t="str">
        <f>IF(scriv!AB560&lt;&gt;"",scriv!AB560,"")</f>
        <v/>
      </c>
      <c r="K598" s="82" t="str">
        <f t="shared" si="401"/>
        <v>none</v>
      </c>
      <c r="L598" s="82" t="str">
        <f t="shared" si="402"/>
        <v>+++&amp;speakTT=</v>
      </c>
      <c r="M598" s="82" t="str">
        <f t="shared" si="399"/>
        <v>OpenClose</v>
      </c>
      <c r="N598" s="82" t="str">
        <f t="shared" si="403"/>
        <v/>
      </c>
      <c r="O598" s="119" t="str">
        <f t="shared" si="404"/>
        <v/>
      </c>
      <c r="P598" s="81" t="str">
        <f>IF(scriv!I560&lt;&gt;"",scriv!I560,"")</f>
        <v/>
      </c>
      <c r="Q598" s="81" t="str">
        <f>IF(scriv!J560&lt;&gt;"",scriv!J560,"")</f>
        <v/>
      </c>
      <c r="R598" s="81">
        <f>IF(scriv!K560&lt;&gt;"",scriv!K560,
IF(I598&lt;&gt;"",1,$R$36))</f>
        <v>0</v>
      </c>
      <c r="S598" s="81" t="str">
        <f>IF(scriv!L560&lt;&gt;"",scriv!L560,
IF(scriv!AB560&lt;&gt;"",$S$36,"none"))</f>
        <v>none</v>
      </c>
      <c r="T598" s="81" t="str">
        <f>IF(scriv!Q560&lt;&gt;"",scriv!Q560,"")</f>
        <v/>
      </c>
      <c r="U598" s="81" t="str">
        <f>IF(scriv!R560&lt;&gt;"",scriv!R560,"")</f>
        <v/>
      </c>
      <c r="V598" s="81" t="str">
        <f>IF(scriv!S560&lt;&gt;"",scriv!S560,"")</f>
        <v/>
      </c>
      <c r="W598" s="81" t="str">
        <f>IF(scriv!T560&lt;&gt;"",scriv!T560,"")</f>
        <v/>
      </c>
      <c r="X598" s="81" t="str">
        <f>IF($E598="",
( IF(scriv!AD560&lt;&gt;"", LEFT( scriv!AD560, FIND(",",scriv!AD560)-1) &amp; "=" &amp; $AH598 &amp; RIGHT( scriv!AD560, LEN(scriv!AD560) + 1 - FIND(",",scriv!AD560)),
  IF($X$36&lt;&gt;"",LEFT( X$36, FIND(",",X$36)-1) &amp; "=" &amp; $AH598 &amp; RIGHT( X$36, LEN(X$36) + 1 - FIND(",",X$36)),""))),
IF(scriv!M560&lt;&gt;"", LEFT( scriv!M560, FIND(",",scriv!M560)-1) &amp; "=" &amp; $AH598 &amp; RIGHT( scriv!M560, LEN(scriv!M560) + 1 - FIND(",",scriv!M560)),
LEFT( X$37, FIND(",",X$37)-1) &amp; "=" &amp; $AH598 &amp; RIGHT( X$37, LEN(X$37) + 1 - FIND(",",X$37))))</f>
        <v>fadeOn=,0.6</v>
      </c>
      <c r="Y598" s="81" t="str">
        <f>IF($E598="",
( IF(scriv!AE560&lt;&gt;"", LEFT( scriv!AE560, FIND(",",scriv!AE560)-1) &amp; "=" &amp; $AH598 &amp; RIGHT( scriv!AE560, LEN(scriv!AE560) + 1 - FIND(",",scriv!AE560)),
  IF($Y$36&lt;&gt;"",LEFT( Y$36, FIND(",",Y$36)-1) &amp; "=" &amp; $AH598 &amp; RIGHT( Y$36, LEN(Y$36) + 1 - FIND(",",Y$36)),""))),
IF(scriv!N560&lt;&gt;"", LEFT( scriv!N560, FIND(",",scriv!N560)-1) &amp; "=" &amp; $AH598 &amp; RIGHT( scriv!N560, LEN(scriv!N560) + 1 - FIND(",",scriv!N560)),
LEFT( Y$37, FIND(",",Y$37)-1) &amp; "=" &amp; $AH598 &amp; RIGHT( Y$37, LEN(Y$37) + 1 - FIND(",",Y$37))))</f>
        <v>fadeOff=,0.6</v>
      </c>
      <c r="Z598" s="81" t="str">
        <f>IF($E598="",
( IF(scriv!AF560&lt;&gt;"", LEFT( scriv!AF560, FIND(",",scriv!AF560)-1) &amp; "=" &amp; $AH598 &amp; RIGHT( scriv!AF560, LEN(scriv!AF560) + 1 - FIND(",",scriv!AF560)),
  IF($Z$36&lt;&gt;"",LEFT( Z$36, FIND(",",Z$36)-1) &amp; "=" &amp; $AH598 &amp; RIGHT( Z$36, LEN(Z$36) + 1 - FIND(",",Z$36)),""))),
IF(scriv!O560&lt;&gt;"", LEFT( scriv!O560, FIND(",",scriv!O560)-1) &amp; "=" &amp; $AH598 &amp; RIGHT( scriv!O560, LEN(scriv!O560) + 1 - FIND(",",scriv!O560)),
LEFT( Z$37, FIND(",",Z$37)-1) &amp; "=" &amp; $AH598 &amp; RIGHT( Z$37, LEN(Z$37) + 1 - FIND(",",Z$37))))</f>
        <v>drawOpen=,1.2</v>
      </c>
      <c r="AA598" s="81" t="str">
        <f>IF($E598="",
( IF(scriv!AG560&lt;&gt;"", LEFT( scriv!AG560, FIND(",",scriv!AG560)-1) &amp; "=" &amp; $AH598 &amp; RIGHT( scriv!AG560, LEN(scriv!AG560) + 1 - FIND(",",scriv!AG560)),
  IF($AA$36&lt;&gt;"",LEFT( AA$36, FIND(",",AA$36)-1) &amp; "=" &amp; $AH598 &amp; RIGHT( AA$36, LEN(AA$36) + 1 - FIND(",",AA$36)),""))),
IF(scriv!P560&lt;&gt;"", LEFT( scriv!P560, FIND(",",scriv!P560)-1) &amp; "=" &amp; $AH598 &amp; RIGHT( scriv!P560, LEN(scriv!P560) + 1 - FIND(",",scriv!P560)),
LEFT( AA$37, FIND(",",AA$37)-1) &amp; "=" &amp; $AH598 &amp; RIGHT( AA$37, LEN(AA$37) + 1 - FIND(",",AA$37))))</f>
        <v>drawClose=,1.2</v>
      </c>
      <c r="AB598" s="167" t="str">
        <f t="shared" si="398"/>
        <v>noTitle</v>
      </c>
      <c r="AC598" s="167"/>
      <c r="AD598" s="45"/>
      <c r="AE598" s="168"/>
      <c r="AF598" s="169">
        <f>IF(D598="",scriv!B560,"")</f>
        <v>0</v>
      </c>
      <c r="AG598" s="170" t="str">
        <f t="shared" si="405"/>
        <v/>
      </c>
      <c r="AH598" s="169" t="str">
        <f t="shared" si="406"/>
        <v/>
      </c>
      <c r="AI598" s="169" t="str">
        <f t="shared" si="407"/>
        <v/>
      </c>
      <c r="AJ598" s="86">
        <f>ROUNDDOWN( (LEN(scriv!B560)+1) / 2, 0 )</f>
        <v>0</v>
      </c>
      <c r="AK598" s="82">
        <f t="shared" si="408"/>
        <v>0</v>
      </c>
      <c r="AL598" s="82" t="str">
        <f t="shared" si="409"/>
        <v>-</v>
      </c>
      <c r="AM598" s="82" t="str">
        <f t="shared" si="410"/>
        <v>-</v>
      </c>
      <c r="AN598" s="82" t="str">
        <f t="shared" si="411"/>
        <v>-</v>
      </c>
      <c r="AO598" s="82" t="str">
        <f t="shared" si="412"/>
        <v>-</v>
      </c>
      <c r="AP598" s="82" t="str">
        <f t="shared" si="413"/>
        <v>-</v>
      </c>
      <c r="AQ598" s="82" t="str">
        <f t="shared" si="414"/>
        <v>-</v>
      </c>
      <c r="AR598" s="82" t="str">
        <f t="shared" si="415"/>
        <v>-</v>
      </c>
      <c r="AT598" s="82">
        <f t="shared" si="416"/>
        <v>10</v>
      </c>
      <c r="AU598" s="82" t="str">
        <f ca="1">IF(    MAX(OFFSET(AL598,0,0,MATCH("-",AL598:AL$638,0))) = 0,"",
IFERROR(MAX(OFFSET(AL598,0,0,MATCH("-",AL598:AL$638,0))),""))</f>
        <v/>
      </c>
      <c r="AV598" s="82" t="str">
        <f ca="1">IF(    MAX(OFFSET(AM598,0,0,MATCH("-",AM598:AM$638,0))) = 0,"",
IFERROR(MAX(OFFSET(AM598,0,0,MATCH("-",AM598:AM$638,0))),""))</f>
        <v/>
      </c>
      <c r="AW598" s="82" t="str">
        <f ca="1">IF(    MAX(OFFSET(AN598,0,0,MATCH("-",AN598:AN$638,0))) = 0,"",
IFERROR(MAX(OFFSET(AN598,0,0,MATCH("-",AN598:AN$638,0))),""))</f>
        <v/>
      </c>
      <c r="AX598" s="82" t="str">
        <f ca="1">IF(    MAX(OFFSET(AO598,0,0,MATCH("-",AO598:AO$638,0))) = 0,"",
IFERROR(MAX(OFFSET(AO598,0,0,MATCH("-",AO598:AO$638,0))),""))</f>
        <v/>
      </c>
      <c r="AY598" s="82" t="str">
        <f ca="1">IF(    MAX(OFFSET(AP598,0,0,MATCH("-",AP598:AP$638,0))) = 0,"",
IFERROR(MAX(OFFSET(AP598,0,0,MATCH("-",AP598:AP$638,0))),""))</f>
        <v/>
      </c>
      <c r="AZ598" s="82" t="str">
        <f ca="1">IF(    MAX(OFFSET(AQ598,0,0,MATCH("-",AQ598:AQ$638,0))) = 0,"",
IFERROR(MAX(OFFSET(AQ598,0,0,MATCH("-",AQ598:AQ$638,0))),""))</f>
        <v/>
      </c>
      <c r="BA598" s="82" t="str">
        <f ca="1">IF(    MAX(OFFSET(AR598,0,0,MATCH("-",AR598:AR$638,0))) = 0,"",
IFERROR(MAX(OFFSET(AR598,0,0,MATCH("-",AR598:AR$638,0))),""))</f>
        <v/>
      </c>
      <c r="BB598" s="112">
        <f t="shared" ca="1" si="417"/>
        <v>-198</v>
      </c>
      <c r="BC598" s="111" t="str">
        <f t="shared" ca="1" si="418"/>
        <v>Radius</v>
      </c>
      <c r="BD598" s="112">
        <f t="shared" ca="1" si="419"/>
        <v>0</v>
      </c>
      <c r="BE598" s="111">
        <f t="shared" ca="1" si="420"/>
        <v>200</v>
      </c>
      <c r="BF598" s="113" t="e">
        <f t="shared" ca="1" si="421"/>
        <v>#VALUE!</v>
      </c>
      <c r="BG598" s="113" t="e">
        <f t="shared" ca="1" si="422"/>
        <v>#VALUE!</v>
      </c>
      <c r="BH598" s="112">
        <f t="shared" ca="1" si="423"/>
        <v>2000</v>
      </c>
      <c r="BI598" s="112">
        <f t="shared" ca="1" si="424"/>
        <v>200</v>
      </c>
      <c r="BJ598" s="157"/>
      <c r="BK598" s="157"/>
      <c r="BL598" s="158" t="str">
        <f>scriv!AI560</f>
        <v/>
      </c>
      <c r="BM598" s="157"/>
      <c r="BN598" s="157" t="str">
        <f t="shared" si="425"/>
        <v>node</v>
      </c>
      <c r="BO598" s="157"/>
      <c r="BP598" s="159">
        <f t="shared" ca="1" si="426"/>
        <v>0</v>
      </c>
      <c r="BQ598" s="159">
        <f t="shared" ca="1" si="427"/>
        <v>0</v>
      </c>
      <c r="BR598" s="159">
        <f t="shared" si="428"/>
        <v>1</v>
      </c>
      <c r="BS598" s="159" t="str">
        <f t="shared" si="429"/>
        <v>symbol</v>
      </c>
      <c r="BT598" s="157" t="str">
        <f ca="1">IF(scriv!V560&lt;&gt;"",scriv!V560,
IF(E598="",IFERROR(VLOOKUP(BL598,$AH$40:$BT$638,39,FALSE),$BT$36),
$BT$37))</f>
        <v>NodeSquare</v>
      </c>
      <c r="BU598" s="166">
        <f t="shared" ca="1" si="430"/>
        <v>2000</v>
      </c>
      <c r="BV598" s="166">
        <f t="shared" ca="1" si="431"/>
        <v>200</v>
      </c>
      <c r="BW598" s="166">
        <f t="shared" ca="1" si="432"/>
        <v>0</v>
      </c>
      <c r="BX598" s="166">
        <f t="shared" ca="1" si="433"/>
        <v>0</v>
      </c>
      <c r="BY598" s="180" t="str">
        <f t="shared" si="434"/>
        <v/>
      </c>
      <c r="BZ598" s="180" t="str">
        <f t="shared" si="435"/>
        <v/>
      </c>
      <c r="CA598" s="81" t="str">
        <f>IF(scriv!E560&lt;&gt;"",scriv!E560,"")</f>
        <v/>
      </c>
      <c r="CB598" s="82">
        <f t="shared" si="400"/>
        <v>0</v>
      </c>
      <c r="CC598" s="82">
        <f t="shared" si="436"/>
        <v>0</v>
      </c>
      <c r="CD598" s="82" t="str">
        <f t="shared" si="437"/>
        <v>-</v>
      </c>
      <c r="CE598" s="82" t="str">
        <f t="shared" si="438"/>
        <v>-</v>
      </c>
      <c r="CF598" s="82" t="str">
        <f t="shared" si="439"/>
        <v>-</v>
      </c>
      <c r="CG598" s="82" t="str">
        <f t="shared" si="440"/>
        <v>-</v>
      </c>
      <c r="CH598" s="82" t="str">
        <f t="shared" si="441"/>
        <v>-</v>
      </c>
      <c r="CI598" s="82" t="str">
        <f t="shared" si="442"/>
        <v>-</v>
      </c>
      <c r="CJ598" s="82" t="str">
        <f t="shared" si="443"/>
        <v>-</v>
      </c>
      <c r="CK598" s="82" t="str">
        <f t="shared" si="444"/>
        <v>-</v>
      </c>
    </row>
    <row r="599" spans="1:89" s="82" customFormat="1" ht="18" customHeight="1">
      <c r="A599" s="81" t="str">
        <f>scriv!AH561</f>
        <v/>
      </c>
      <c r="B599" s="81" t="str">
        <f>IF(scriv!D561&lt;&gt;"",scriv!D561,"")</f>
        <v/>
      </c>
      <c r="C599" s="81" t="str">
        <f>IF( scriv!AL561&lt;&gt;"", IF(D599&lt;&gt;"","connection ","")&amp;scriv!AL561,IF(D599&lt;&gt;"","connection",""))</f>
        <v/>
      </c>
      <c r="D599" s="82" t="str">
        <f>scriv!AJ561</f>
        <v/>
      </c>
      <c r="E599" s="82" t="str">
        <f>scriv!AK561</f>
        <v/>
      </c>
      <c r="F599" s="156">
        <f>ROW()</f>
        <v>599</v>
      </c>
      <c r="I599" s="81" t="str">
        <f>IF(scriv!AA561&lt;&gt;"",scriv!AA561,J599)</f>
        <v/>
      </c>
      <c r="J599" s="81" t="str">
        <f>IF(scriv!AB561&lt;&gt;"",scriv!AB561,"")</f>
        <v/>
      </c>
      <c r="K599" s="82" t="str">
        <f t="shared" si="401"/>
        <v>none</v>
      </c>
      <c r="L599" s="82" t="str">
        <f t="shared" si="402"/>
        <v>+++&amp;speakTT=</v>
      </c>
      <c r="M599" s="82" t="str">
        <f t="shared" si="399"/>
        <v>OpenClose</v>
      </c>
      <c r="N599" s="82" t="str">
        <f t="shared" si="403"/>
        <v/>
      </c>
      <c r="O599" s="119" t="str">
        <f t="shared" si="404"/>
        <v/>
      </c>
      <c r="P599" s="81" t="str">
        <f>IF(scriv!I561&lt;&gt;"",scriv!I561,"")</f>
        <v/>
      </c>
      <c r="Q599" s="81" t="str">
        <f>IF(scriv!J561&lt;&gt;"",scriv!J561,"")</f>
        <v/>
      </c>
      <c r="R599" s="81">
        <f>IF(scriv!K561&lt;&gt;"",scriv!K561,
IF(I599&lt;&gt;"",1,$R$36))</f>
        <v>0</v>
      </c>
      <c r="S599" s="81" t="str">
        <f>IF(scriv!L561&lt;&gt;"",scriv!L561,
IF(scriv!AB561&lt;&gt;"",$S$36,"none"))</f>
        <v>none</v>
      </c>
      <c r="T599" s="81" t="str">
        <f>IF(scriv!Q561&lt;&gt;"",scriv!Q561,"")</f>
        <v/>
      </c>
      <c r="U599" s="81" t="str">
        <f>IF(scriv!R561&lt;&gt;"",scriv!R561,"")</f>
        <v/>
      </c>
      <c r="V599" s="81" t="str">
        <f>IF(scriv!S561&lt;&gt;"",scriv!S561,"")</f>
        <v/>
      </c>
      <c r="W599" s="81" t="str">
        <f>IF(scriv!T561&lt;&gt;"",scriv!T561,"")</f>
        <v/>
      </c>
      <c r="X599" s="81" t="str">
        <f>IF($E599="",
( IF(scriv!AD561&lt;&gt;"", LEFT( scriv!AD561, FIND(",",scriv!AD561)-1) &amp; "=" &amp; $AH599 &amp; RIGHT( scriv!AD561, LEN(scriv!AD561) + 1 - FIND(",",scriv!AD561)),
  IF($X$36&lt;&gt;"",LEFT( X$36, FIND(",",X$36)-1) &amp; "=" &amp; $AH599 &amp; RIGHT( X$36, LEN(X$36) + 1 - FIND(",",X$36)),""))),
IF(scriv!M561&lt;&gt;"", LEFT( scriv!M561, FIND(",",scriv!M561)-1) &amp; "=" &amp; $AH599 &amp; RIGHT( scriv!M561, LEN(scriv!M561) + 1 - FIND(",",scriv!M561)),
LEFT( X$37, FIND(",",X$37)-1) &amp; "=" &amp; $AH599 &amp; RIGHT( X$37, LEN(X$37) + 1 - FIND(",",X$37))))</f>
        <v>fadeOn=,0.6</v>
      </c>
      <c r="Y599" s="81" t="str">
        <f>IF($E599="",
( IF(scriv!AE561&lt;&gt;"", LEFT( scriv!AE561, FIND(",",scriv!AE561)-1) &amp; "=" &amp; $AH599 &amp; RIGHT( scriv!AE561, LEN(scriv!AE561) + 1 - FIND(",",scriv!AE561)),
  IF($Y$36&lt;&gt;"",LEFT( Y$36, FIND(",",Y$36)-1) &amp; "=" &amp; $AH599 &amp; RIGHT( Y$36, LEN(Y$36) + 1 - FIND(",",Y$36)),""))),
IF(scriv!N561&lt;&gt;"", LEFT( scriv!N561, FIND(",",scriv!N561)-1) &amp; "=" &amp; $AH599 &amp; RIGHT( scriv!N561, LEN(scriv!N561) + 1 - FIND(",",scriv!N561)),
LEFT( Y$37, FIND(",",Y$37)-1) &amp; "=" &amp; $AH599 &amp; RIGHT( Y$37, LEN(Y$37) + 1 - FIND(",",Y$37))))</f>
        <v>fadeOff=,0.6</v>
      </c>
      <c r="Z599" s="81" t="str">
        <f>IF($E599="",
( IF(scriv!AF561&lt;&gt;"", LEFT( scriv!AF561, FIND(",",scriv!AF561)-1) &amp; "=" &amp; $AH599 &amp; RIGHT( scriv!AF561, LEN(scriv!AF561) + 1 - FIND(",",scriv!AF561)),
  IF($Z$36&lt;&gt;"",LEFT( Z$36, FIND(",",Z$36)-1) &amp; "=" &amp; $AH599 &amp; RIGHT( Z$36, LEN(Z$36) + 1 - FIND(",",Z$36)),""))),
IF(scriv!O561&lt;&gt;"", LEFT( scriv!O561, FIND(",",scriv!O561)-1) &amp; "=" &amp; $AH599 &amp; RIGHT( scriv!O561, LEN(scriv!O561) + 1 - FIND(",",scriv!O561)),
LEFT( Z$37, FIND(",",Z$37)-1) &amp; "=" &amp; $AH599 &amp; RIGHT( Z$37, LEN(Z$37) + 1 - FIND(",",Z$37))))</f>
        <v>drawOpen=,1.2</v>
      </c>
      <c r="AA599" s="81" t="str">
        <f>IF($E599="",
( IF(scriv!AG561&lt;&gt;"", LEFT( scriv!AG561, FIND(",",scriv!AG561)-1) &amp; "=" &amp; $AH599 &amp; RIGHT( scriv!AG561, LEN(scriv!AG561) + 1 - FIND(",",scriv!AG561)),
  IF($AA$36&lt;&gt;"",LEFT( AA$36, FIND(",",AA$36)-1) &amp; "=" &amp; $AH599 &amp; RIGHT( AA$36, LEN(AA$36) + 1 - FIND(",",AA$36)),""))),
IF(scriv!P561&lt;&gt;"", LEFT( scriv!P561, FIND(",",scriv!P561)-1) &amp; "=" &amp; $AH599 &amp; RIGHT( scriv!P561, LEN(scriv!P561) + 1 - FIND(",",scriv!P561)),
LEFT( AA$37, FIND(",",AA$37)-1) &amp; "=" &amp; $AH599 &amp; RIGHT( AA$37, LEN(AA$37) + 1 - FIND(",",AA$37))))</f>
        <v>drawClose=,1.2</v>
      </c>
      <c r="AB599" s="167" t="str">
        <f t="shared" si="398"/>
        <v>noTitle</v>
      </c>
      <c r="AC599" s="167"/>
      <c r="AD599" s="45"/>
      <c r="AE599" s="168"/>
      <c r="AF599" s="169">
        <f>IF(D599="",scriv!B561,"")</f>
        <v>0</v>
      </c>
      <c r="AG599" s="170" t="str">
        <f t="shared" si="405"/>
        <v/>
      </c>
      <c r="AH599" s="169" t="str">
        <f t="shared" si="406"/>
        <v/>
      </c>
      <c r="AI599" s="169" t="str">
        <f t="shared" si="407"/>
        <v/>
      </c>
      <c r="AJ599" s="86">
        <f>ROUNDDOWN( (LEN(scriv!B561)+1) / 2, 0 )</f>
        <v>0</v>
      </c>
      <c r="AK599" s="82">
        <f t="shared" si="408"/>
        <v>0</v>
      </c>
      <c r="AL599" s="82" t="str">
        <f t="shared" si="409"/>
        <v>-</v>
      </c>
      <c r="AM599" s="82" t="str">
        <f t="shared" si="410"/>
        <v>-</v>
      </c>
      <c r="AN599" s="82" t="str">
        <f t="shared" si="411"/>
        <v>-</v>
      </c>
      <c r="AO599" s="82" t="str">
        <f t="shared" si="412"/>
        <v>-</v>
      </c>
      <c r="AP599" s="82" t="str">
        <f t="shared" si="413"/>
        <v>-</v>
      </c>
      <c r="AQ599" s="82" t="str">
        <f t="shared" si="414"/>
        <v>-</v>
      </c>
      <c r="AR599" s="82" t="str">
        <f t="shared" si="415"/>
        <v>-</v>
      </c>
      <c r="AT599" s="82">
        <f t="shared" si="416"/>
        <v>10</v>
      </c>
      <c r="AU599" s="82" t="str">
        <f ca="1">IF(    MAX(OFFSET(AL599,0,0,MATCH("-",AL599:AL$638,0))) = 0,"",
IFERROR(MAX(OFFSET(AL599,0,0,MATCH("-",AL599:AL$638,0))),""))</f>
        <v/>
      </c>
      <c r="AV599" s="82" t="str">
        <f ca="1">IF(    MAX(OFFSET(AM599,0,0,MATCH("-",AM599:AM$638,0))) = 0,"",
IFERROR(MAX(OFFSET(AM599,0,0,MATCH("-",AM599:AM$638,0))),""))</f>
        <v/>
      </c>
      <c r="AW599" s="82" t="str">
        <f ca="1">IF(    MAX(OFFSET(AN599,0,0,MATCH("-",AN599:AN$638,0))) = 0,"",
IFERROR(MAX(OFFSET(AN599,0,0,MATCH("-",AN599:AN$638,0))),""))</f>
        <v/>
      </c>
      <c r="AX599" s="82" t="str">
        <f ca="1">IF(    MAX(OFFSET(AO599,0,0,MATCH("-",AO599:AO$638,0))) = 0,"",
IFERROR(MAX(OFFSET(AO599,0,0,MATCH("-",AO599:AO$638,0))),""))</f>
        <v/>
      </c>
      <c r="AY599" s="82" t="str">
        <f ca="1">IF(    MAX(OFFSET(AP599,0,0,MATCH("-",AP599:AP$638,0))) = 0,"",
IFERROR(MAX(OFFSET(AP599,0,0,MATCH("-",AP599:AP$638,0))),""))</f>
        <v/>
      </c>
      <c r="AZ599" s="82" t="str">
        <f ca="1">IF(    MAX(OFFSET(AQ599,0,0,MATCH("-",AQ599:AQ$638,0))) = 0,"",
IFERROR(MAX(OFFSET(AQ599,0,0,MATCH("-",AQ599:AQ$638,0))),""))</f>
        <v/>
      </c>
      <c r="BA599" s="82" t="str">
        <f ca="1">IF(    MAX(OFFSET(AR599,0,0,MATCH("-",AR599:AR$638,0))) = 0,"",
IFERROR(MAX(OFFSET(AR599,0,0,MATCH("-",AR599:AR$638,0))),""))</f>
        <v/>
      </c>
      <c r="BB599" s="112">
        <f t="shared" ca="1" si="417"/>
        <v>-198</v>
      </c>
      <c r="BC599" s="111" t="str">
        <f t="shared" ca="1" si="418"/>
        <v>Radius</v>
      </c>
      <c r="BD599" s="112">
        <f t="shared" ca="1" si="419"/>
        <v>0</v>
      </c>
      <c r="BE599" s="111">
        <f t="shared" ca="1" si="420"/>
        <v>200</v>
      </c>
      <c r="BF599" s="113" t="e">
        <f t="shared" ca="1" si="421"/>
        <v>#VALUE!</v>
      </c>
      <c r="BG599" s="113" t="e">
        <f t="shared" ca="1" si="422"/>
        <v>#VALUE!</v>
      </c>
      <c r="BH599" s="112">
        <f t="shared" ca="1" si="423"/>
        <v>2000</v>
      </c>
      <c r="BI599" s="112">
        <f t="shared" ca="1" si="424"/>
        <v>200</v>
      </c>
      <c r="BJ599" s="157"/>
      <c r="BK599" s="157"/>
      <c r="BL599" s="158" t="str">
        <f>scriv!AI561</f>
        <v/>
      </c>
      <c r="BM599" s="157"/>
      <c r="BN599" s="157" t="str">
        <f t="shared" si="425"/>
        <v>node</v>
      </c>
      <c r="BO599" s="157"/>
      <c r="BP599" s="159">
        <f t="shared" ca="1" si="426"/>
        <v>0</v>
      </c>
      <c r="BQ599" s="159">
        <f t="shared" ca="1" si="427"/>
        <v>0</v>
      </c>
      <c r="BR599" s="159">
        <f t="shared" si="428"/>
        <v>1</v>
      </c>
      <c r="BS599" s="159" t="str">
        <f t="shared" si="429"/>
        <v>symbol</v>
      </c>
      <c r="BT599" s="157" t="str">
        <f ca="1">IF(scriv!V561&lt;&gt;"",scriv!V561,
IF(E599="",IFERROR(VLOOKUP(BL599,$AH$40:$BT$638,39,FALSE),$BT$36),
$BT$37))</f>
        <v>NodeSquare</v>
      </c>
      <c r="BU599" s="166">
        <f t="shared" ca="1" si="430"/>
        <v>2000</v>
      </c>
      <c r="BV599" s="166">
        <f t="shared" ca="1" si="431"/>
        <v>200</v>
      </c>
      <c r="BW599" s="166">
        <f t="shared" ca="1" si="432"/>
        <v>0</v>
      </c>
      <c r="BX599" s="166">
        <f t="shared" ca="1" si="433"/>
        <v>0</v>
      </c>
      <c r="BY599" s="180" t="str">
        <f t="shared" si="434"/>
        <v/>
      </c>
      <c r="BZ599" s="180" t="str">
        <f t="shared" si="435"/>
        <v/>
      </c>
      <c r="CA599" s="81" t="str">
        <f>IF(scriv!E561&lt;&gt;"",scriv!E561,"")</f>
        <v/>
      </c>
      <c r="CB599" s="82">
        <f t="shared" si="400"/>
        <v>0</v>
      </c>
      <c r="CC599" s="82">
        <f t="shared" si="436"/>
        <v>0</v>
      </c>
      <c r="CD599" s="82" t="str">
        <f t="shared" si="437"/>
        <v>-</v>
      </c>
      <c r="CE599" s="82" t="str">
        <f t="shared" si="438"/>
        <v>-</v>
      </c>
      <c r="CF599" s="82" t="str">
        <f t="shared" si="439"/>
        <v>-</v>
      </c>
      <c r="CG599" s="82" t="str">
        <f t="shared" si="440"/>
        <v>-</v>
      </c>
      <c r="CH599" s="82" t="str">
        <f t="shared" si="441"/>
        <v>-</v>
      </c>
      <c r="CI599" s="82" t="str">
        <f t="shared" si="442"/>
        <v>-</v>
      </c>
      <c r="CJ599" s="82" t="str">
        <f t="shared" si="443"/>
        <v>-</v>
      </c>
      <c r="CK599" s="82" t="str">
        <f t="shared" si="444"/>
        <v>-</v>
      </c>
    </row>
    <row r="600" spans="1:89" s="82" customFormat="1" ht="18" customHeight="1">
      <c r="A600" s="81" t="str">
        <f>scriv!AH562</f>
        <v/>
      </c>
      <c r="B600" s="81" t="str">
        <f>IF(scriv!D562&lt;&gt;"",scriv!D562,"")</f>
        <v/>
      </c>
      <c r="C600" s="81" t="str">
        <f>IF( scriv!AL562&lt;&gt;"", IF(D600&lt;&gt;"","connection ","")&amp;scriv!AL562,IF(D600&lt;&gt;"","connection",""))</f>
        <v/>
      </c>
      <c r="D600" s="82" t="str">
        <f>scriv!AJ562</f>
        <v/>
      </c>
      <c r="E600" s="82" t="str">
        <f>scriv!AK562</f>
        <v/>
      </c>
      <c r="F600" s="156">
        <f>ROW()</f>
        <v>600</v>
      </c>
      <c r="I600" s="81" t="str">
        <f>IF(scriv!AA562&lt;&gt;"",scriv!AA562,J600)</f>
        <v/>
      </c>
      <c r="J600" s="81" t="str">
        <f>IF(scriv!AB562&lt;&gt;"",scriv!AB562,"")</f>
        <v/>
      </c>
      <c r="K600" s="82" t="str">
        <f t="shared" si="401"/>
        <v>none</v>
      </c>
      <c r="L600" s="82" t="str">
        <f t="shared" si="402"/>
        <v>+++&amp;speakTT=</v>
      </c>
      <c r="M600" s="82" t="str">
        <f t="shared" si="399"/>
        <v>OpenClose</v>
      </c>
      <c r="N600" s="82" t="str">
        <f t="shared" si="403"/>
        <v/>
      </c>
      <c r="O600" s="119" t="str">
        <f t="shared" si="404"/>
        <v/>
      </c>
      <c r="P600" s="81" t="str">
        <f>IF(scriv!I562&lt;&gt;"",scriv!I562,"")</f>
        <v/>
      </c>
      <c r="Q600" s="81" t="str">
        <f>IF(scriv!J562&lt;&gt;"",scriv!J562,"")</f>
        <v/>
      </c>
      <c r="R600" s="81">
        <f>IF(scriv!K562&lt;&gt;"",scriv!K562,
IF(I600&lt;&gt;"",1,$R$36))</f>
        <v>0</v>
      </c>
      <c r="S600" s="81" t="str">
        <f>IF(scriv!L562&lt;&gt;"",scriv!L562,
IF(scriv!AB562&lt;&gt;"",$S$36,"none"))</f>
        <v>none</v>
      </c>
      <c r="T600" s="81" t="str">
        <f>IF(scriv!Q562&lt;&gt;"",scriv!Q562,"")</f>
        <v/>
      </c>
      <c r="U600" s="81" t="str">
        <f>IF(scriv!R562&lt;&gt;"",scriv!R562,"")</f>
        <v/>
      </c>
      <c r="V600" s="81" t="str">
        <f>IF(scriv!S562&lt;&gt;"",scriv!S562,"")</f>
        <v/>
      </c>
      <c r="W600" s="81" t="str">
        <f>IF(scriv!T562&lt;&gt;"",scriv!T562,"")</f>
        <v/>
      </c>
      <c r="X600" s="81" t="str">
        <f>IF($E600="",
( IF(scriv!AD562&lt;&gt;"", LEFT( scriv!AD562, FIND(",",scriv!AD562)-1) &amp; "=" &amp; $AH600 &amp; RIGHT( scriv!AD562, LEN(scriv!AD562) + 1 - FIND(",",scriv!AD562)),
  IF($X$36&lt;&gt;"",LEFT( X$36, FIND(",",X$36)-1) &amp; "=" &amp; $AH600 &amp; RIGHT( X$36, LEN(X$36) + 1 - FIND(",",X$36)),""))),
IF(scriv!M562&lt;&gt;"", LEFT( scriv!M562, FIND(",",scriv!M562)-1) &amp; "=" &amp; $AH600 &amp; RIGHT( scriv!M562, LEN(scriv!M562) + 1 - FIND(",",scriv!M562)),
LEFT( X$37, FIND(",",X$37)-1) &amp; "=" &amp; $AH600 &amp; RIGHT( X$37, LEN(X$37) + 1 - FIND(",",X$37))))</f>
        <v>fadeOn=,0.6</v>
      </c>
      <c r="Y600" s="81" t="str">
        <f>IF($E600="",
( IF(scriv!AE562&lt;&gt;"", LEFT( scriv!AE562, FIND(",",scriv!AE562)-1) &amp; "=" &amp; $AH600 &amp; RIGHT( scriv!AE562, LEN(scriv!AE562) + 1 - FIND(",",scriv!AE562)),
  IF($Y$36&lt;&gt;"",LEFT( Y$36, FIND(",",Y$36)-1) &amp; "=" &amp; $AH600 &amp; RIGHT( Y$36, LEN(Y$36) + 1 - FIND(",",Y$36)),""))),
IF(scriv!N562&lt;&gt;"", LEFT( scriv!N562, FIND(",",scriv!N562)-1) &amp; "=" &amp; $AH600 &amp; RIGHT( scriv!N562, LEN(scriv!N562) + 1 - FIND(",",scriv!N562)),
LEFT( Y$37, FIND(",",Y$37)-1) &amp; "=" &amp; $AH600 &amp; RIGHT( Y$37, LEN(Y$37) + 1 - FIND(",",Y$37))))</f>
        <v>fadeOff=,0.6</v>
      </c>
      <c r="Z600" s="81" t="str">
        <f>IF($E600="",
( IF(scriv!AF562&lt;&gt;"", LEFT( scriv!AF562, FIND(",",scriv!AF562)-1) &amp; "=" &amp; $AH600 &amp; RIGHT( scriv!AF562, LEN(scriv!AF562) + 1 - FIND(",",scriv!AF562)),
  IF($Z$36&lt;&gt;"",LEFT( Z$36, FIND(",",Z$36)-1) &amp; "=" &amp; $AH600 &amp; RIGHT( Z$36, LEN(Z$36) + 1 - FIND(",",Z$36)),""))),
IF(scriv!O562&lt;&gt;"", LEFT( scriv!O562, FIND(",",scriv!O562)-1) &amp; "=" &amp; $AH600 &amp; RIGHT( scriv!O562, LEN(scriv!O562) + 1 - FIND(",",scriv!O562)),
LEFT( Z$37, FIND(",",Z$37)-1) &amp; "=" &amp; $AH600 &amp; RIGHT( Z$37, LEN(Z$37) + 1 - FIND(",",Z$37))))</f>
        <v>drawOpen=,1.2</v>
      </c>
      <c r="AA600" s="81" t="str">
        <f>IF($E600="",
( IF(scriv!AG562&lt;&gt;"", LEFT( scriv!AG562, FIND(",",scriv!AG562)-1) &amp; "=" &amp; $AH600 &amp; RIGHT( scriv!AG562, LEN(scriv!AG562) + 1 - FIND(",",scriv!AG562)),
  IF($AA$36&lt;&gt;"",LEFT( AA$36, FIND(",",AA$36)-1) &amp; "=" &amp; $AH600 &amp; RIGHT( AA$36, LEN(AA$36) + 1 - FIND(",",AA$36)),""))),
IF(scriv!P562&lt;&gt;"", LEFT( scriv!P562, FIND(",",scriv!P562)-1) &amp; "=" &amp; $AH600 &amp; RIGHT( scriv!P562, LEN(scriv!P562) + 1 - FIND(",",scriv!P562)),
LEFT( AA$37, FIND(",",AA$37)-1) &amp; "=" &amp; $AH600 &amp; RIGHT( AA$37, LEN(AA$37) + 1 - FIND(",",AA$37))))</f>
        <v>drawClose=,1.2</v>
      </c>
      <c r="AB600" s="167" t="str">
        <f t="shared" si="398"/>
        <v>noTitle</v>
      </c>
      <c r="AC600" s="167"/>
      <c r="AD600" s="45"/>
      <c r="AE600" s="168"/>
      <c r="AF600" s="169">
        <f>IF(D600="",scriv!B562,"")</f>
        <v>0</v>
      </c>
      <c r="AG600" s="170" t="str">
        <f t="shared" si="405"/>
        <v/>
      </c>
      <c r="AH600" s="169" t="str">
        <f t="shared" si="406"/>
        <v/>
      </c>
      <c r="AI600" s="169" t="str">
        <f t="shared" si="407"/>
        <v/>
      </c>
      <c r="AJ600" s="86">
        <f>ROUNDDOWN( (LEN(scriv!B562)+1) / 2, 0 )</f>
        <v>0</v>
      </c>
      <c r="AK600" s="82">
        <f t="shared" si="408"/>
        <v>0</v>
      </c>
      <c r="AL600" s="82" t="str">
        <f t="shared" si="409"/>
        <v>-</v>
      </c>
      <c r="AM600" s="82" t="str">
        <f t="shared" si="410"/>
        <v>-</v>
      </c>
      <c r="AN600" s="82" t="str">
        <f t="shared" si="411"/>
        <v>-</v>
      </c>
      <c r="AO600" s="82" t="str">
        <f t="shared" si="412"/>
        <v>-</v>
      </c>
      <c r="AP600" s="82" t="str">
        <f t="shared" si="413"/>
        <v>-</v>
      </c>
      <c r="AQ600" s="82" t="str">
        <f t="shared" si="414"/>
        <v>-</v>
      </c>
      <c r="AR600" s="82" t="str">
        <f t="shared" si="415"/>
        <v>-</v>
      </c>
      <c r="AT600" s="82">
        <f t="shared" si="416"/>
        <v>10</v>
      </c>
      <c r="AU600" s="82" t="str">
        <f ca="1">IF(    MAX(OFFSET(AL600,0,0,MATCH("-",AL600:AL$638,0))) = 0,"",
IFERROR(MAX(OFFSET(AL600,0,0,MATCH("-",AL600:AL$638,0))),""))</f>
        <v/>
      </c>
      <c r="AV600" s="82" t="str">
        <f ca="1">IF(    MAX(OFFSET(AM600,0,0,MATCH("-",AM600:AM$638,0))) = 0,"",
IFERROR(MAX(OFFSET(AM600,0,0,MATCH("-",AM600:AM$638,0))),""))</f>
        <v/>
      </c>
      <c r="AW600" s="82" t="str">
        <f ca="1">IF(    MAX(OFFSET(AN600,0,0,MATCH("-",AN600:AN$638,0))) = 0,"",
IFERROR(MAX(OFFSET(AN600,0,0,MATCH("-",AN600:AN$638,0))),""))</f>
        <v/>
      </c>
      <c r="AX600" s="82" t="str">
        <f ca="1">IF(    MAX(OFFSET(AO600,0,0,MATCH("-",AO600:AO$638,0))) = 0,"",
IFERROR(MAX(OFFSET(AO600,0,0,MATCH("-",AO600:AO$638,0))),""))</f>
        <v/>
      </c>
      <c r="AY600" s="82" t="str">
        <f ca="1">IF(    MAX(OFFSET(AP600,0,0,MATCH("-",AP600:AP$638,0))) = 0,"",
IFERROR(MAX(OFFSET(AP600,0,0,MATCH("-",AP600:AP$638,0))),""))</f>
        <v/>
      </c>
      <c r="AZ600" s="82" t="str">
        <f ca="1">IF(    MAX(OFFSET(AQ600,0,0,MATCH("-",AQ600:AQ$638,0))) = 0,"",
IFERROR(MAX(OFFSET(AQ600,0,0,MATCH("-",AQ600:AQ$638,0))),""))</f>
        <v/>
      </c>
      <c r="BA600" s="82" t="str">
        <f ca="1">IF(    MAX(OFFSET(AR600,0,0,MATCH("-",AR600:AR$638,0))) = 0,"",
IFERROR(MAX(OFFSET(AR600,0,0,MATCH("-",AR600:AR$638,0))),""))</f>
        <v/>
      </c>
      <c r="BB600" s="112">
        <f t="shared" ca="1" si="417"/>
        <v>-198</v>
      </c>
      <c r="BC600" s="111" t="str">
        <f t="shared" ca="1" si="418"/>
        <v>Radius</v>
      </c>
      <c r="BD600" s="112">
        <f t="shared" ca="1" si="419"/>
        <v>0</v>
      </c>
      <c r="BE600" s="111">
        <f t="shared" ca="1" si="420"/>
        <v>200</v>
      </c>
      <c r="BF600" s="113" t="e">
        <f t="shared" ca="1" si="421"/>
        <v>#VALUE!</v>
      </c>
      <c r="BG600" s="113" t="e">
        <f t="shared" ca="1" si="422"/>
        <v>#VALUE!</v>
      </c>
      <c r="BH600" s="112">
        <f t="shared" ca="1" si="423"/>
        <v>2000</v>
      </c>
      <c r="BI600" s="112">
        <f t="shared" ca="1" si="424"/>
        <v>200</v>
      </c>
      <c r="BJ600" s="157"/>
      <c r="BK600" s="157"/>
      <c r="BL600" s="158" t="str">
        <f>scriv!AI562</f>
        <v/>
      </c>
      <c r="BM600" s="157"/>
      <c r="BN600" s="157" t="str">
        <f t="shared" si="425"/>
        <v>node</v>
      </c>
      <c r="BO600" s="157"/>
      <c r="BP600" s="159">
        <f t="shared" ca="1" si="426"/>
        <v>0</v>
      </c>
      <c r="BQ600" s="159">
        <f t="shared" ca="1" si="427"/>
        <v>0</v>
      </c>
      <c r="BR600" s="159">
        <f t="shared" si="428"/>
        <v>1</v>
      </c>
      <c r="BS600" s="159" t="str">
        <f t="shared" si="429"/>
        <v>symbol</v>
      </c>
      <c r="BT600" s="157" t="str">
        <f ca="1">IF(scriv!V562&lt;&gt;"",scriv!V562,
IF(E600="",IFERROR(VLOOKUP(BL600,$AH$40:$BT$638,39,FALSE),$BT$36),
$BT$37))</f>
        <v>NodeSquare</v>
      </c>
      <c r="BU600" s="166">
        <f t="shared" ca="1" si="430"/>
        <v>2000</v>
      </c>
      <c r="BV600" s="166">
        <f t="shared" ca="1" si="431"/>
        <v>200</v>
      </c>
      <c r="BW600" s="166">
        <f t="shared" ca="1" si="432"/>
        <v>0</v>
      </c>
      <c r="BX600" s="166">
        <f t="shared" ca="1" si="433"/>
        <v>0</v>
      </c>
      <c r="BY600" s="180" t="str">
        <f t="shared" si="434"/>
        <v/>
      </c>
      <c r="BZ600" s="180" t="str">
        <f t="shared" si="435"/>
        <v/>
      </c>
      <c r="CA600" s="81" t="str">
        <f>IF(scriv!E562&lt;&gt;"",scriv!E562,"")</f>
        <v/>
      </c>
      <c r="CB600" s="82">
        <f t="shared" si="400"/>
        <v>0</v>
      </c>
      <c r="CC600" s="82">
        <f t="shared" si="436"/>
        <v>0</v>
      </c>
      <c r="CD600" s="82" t="str">
        <f t="shared" si="437"/>
        <v>-</v>
      </c>
      <c r="CE600" s="82" t="str">
        <f t="shared" si="438"/>
        <v>-</v>
      </c>
      <c r="CF600" s="82" t="str">
        <f t="shared" si="439"/>
        <v>-</v>
      </c>
      <c r="CG600" s="82" t="str">
        <f t="shared" si="440"/>
        <v>-</v>
      </c>
      <c r="CH600" s="82" t="str">
        <f t="shared" si="441"/>
        <v>-</v>
      </c>
      <c r="CI600" s="82" t="str">
        <f t="shared" si="442"/>
        <v>-</v>
      </c>
      <c r="CJ600" s="82" t="str">
        <f t="shared" si="443"/>
        <v>-</v>
      </c>
      <c r="CK600" s="82" t="str">
        <f t="shared" si="444"/>
        <v>-</v>
      </c>
    </row>
    <row r="601" spans="1:89" s="82" customFormat="1" ht="18" customHeight="1">
      <c r="A601" s="81" t="str">
        <f>scriv!AH563</f>
        <v/>
      </c>
      <c r="B601" s="81" t="str">
        <f>IF(scriv!D563&lt;&gt;"",scriv!D563,"")</f>
        <v/>
      </c>
      <c r="C601" s="81" t="str">
        <f>IF( scriv!AL563&lt;&gt;"", IF(D601&lt;&gt;"","connection ","")&amp;scriv!AL563,IF(D601&lt;&gt;"","connection",""))</f>
        <v/>
      </c>
      <c r="D601" s="82" t="str">
        <f>scriv!AJ563</f>
        <v/>
      </c>
      <c r="E601" s="82" t="str">
        <f>scriv!AK563</f>
        <v/>
      </c>
      <c r="F601" s="156">
        <f>ROW()</f>
        <v>601</v>
      </c>
      <c r="I601" s="81" t="str">
        <f>IF(scriv!AA563&lt;&gt;"",scriv!AA563,J601)</f>
        <v/>
      </c>
      <c r="J601" s="81" t="str">
        <f>IF(scriv!AB563&lt;&gt;"",scriv!AB563,"")</f>
        <v/>
      </c>
      <c r="K601" s="82" t="str">
        <f t="shared" si="401"/>
        <v>none</v>
      </c>
      <c r="L601" s="82" t="str">
        <f t="shared" si="402"/>
        <v>+++&amp;speakTT=</v>
      </c>
      <c r="M601" s="82" t="str">
        <f t="shared" si="399"/>
        <v>OpenClose</v>
      </c>
      <c r="N601" s="82" t="str">
        <f t="shared" si="403"/>
        <v/>
      </c>
      <c r="O601" s="119" t="str">
        <f t="shared" si="404"/>
        <v/>
      </c>
      <c r="P601" s="81" t="str">
        <f>IF(scriv!I563&lt;&gt;"",scriv!I563,"")</f>
        <v/>
      </c>
      <c r="Q601" s="81" t="str">
        <f>IF(scriv!J563&lt;&gt;"",scriv!J563,"")</f>
        <v/>
      </c>
      <c r="R601" s="81">
        <f>IF(scriv!K563&lt;&gt;"",scriv!K563,
IF(I601&lt;&gt;"",1,$R$36))</f>
        <v>0</v>
      </c>
      <c r="S601" s="81" t="str">
        <f>IF(scriv!L563&lt;&gt;"",scriv!L563,
IF(scriv!AB563&lt;&gt;"",$S$36,"none"))</f>
        <v>none</v>
      </c>
      <c r="T601" s="81" t="str">
        <f>IF(scriv!Q563&lt;&gt;"",scriv!Q563,"")</f>
        <v/>
      </c>
      <c r="U601" s="81" t="str">
        <f>IF(scriv!R563&lt;&gt;"",scriv!R563,"")</f>
        <v/>
      </c>
      <c r="V601" s="81" t="str">
        <f>IF(scriv!S563&lt;&gt;"",scriv!S563,"")</f>
        <v/>
      </c>
      <c r="W601" s="81" t="str">
        <f>IF(scriv!T563&lt;&gt;"",scriv!T563,"")</f>
        <v/>
      </c>
      <c r="X601" s="81" t="str">
        <f>IF($E601="",
( IF(scriv!AD563&lt;&gt;"", LEFT( scriv!AD563, FIND(",",scriv!AD563)-1) &amp; "=" &amp; $AH601 &amp; RIGHT( scriv!AD563, LEN(scriv!AD563) + 1 - FIND(",",scriv!AD563)),
  IF($X$36&lt;&gt;"",LEFT( X$36, FIND(",",X$36)-1) &amp; "=" &amp; $AH601 &amp; RIGHT( X$36, LEN(X$36) + 1 - FIND(",",X$36)),""))),
IF(scriv!M563&lt;&gt;"", LEFT( scriv!M563, FIND(",",scriv!M563)-1) &amp; "=" &amp; $AH601 &amp; RIGHT( scriv!M563, LEN(scriv!M563) + 1 - FIND(",",scriv!M563)),
LEFT( X$37, FIND(",",X$37)-1) &amp; "=" &amp; $AH601 &amp; RIGHT( X$37, LEN(X$37) + 1 - FIND(",",X$37))))</f>
        <v>fadeOn=,0.6</v>
      </c>
      <c r="Y601" s="81" t="str">
        <f>IF($E601="",
( IF(scriv!AE563&lt;&gt;"", LEFT( scriv!AE563, FIND(",",scriv!AE563)-1) &amp; "=" &amp; $AH601 &amp; RIGHT( scriv!AE563, LEN(scriv!AE563) + 1 - FIND(",",scriv!AE563)),
  IF($Y$36&lt;&gt;"",LEFT( Y$36, FIND(",",Y$36)-1) &amp; "=" &amp; $AH601 &amp; RIGHT( Y$36, LEN(Y$36) + 1 - FIND(",",Y$36)),""))),
IF(scriv!N563&lt;&gt;"", LEFT( scriv!N563, FIND(",",scriv!N563)-1) &amp; "=" &amp; $AH601 &amp; RIGHT( scriv!N563, LEN(scriv!N563) + 1 - FIND(",",scriv!N563)),
LEFT( Y$37, FIND(",",Y$37)-1) &amp; "=" &amp; $AH601 &amp; RIGHT( Y$37, LEN(Y$37) + 1 - FIND(",",Y$37))))</f>
        <v>fadeOff=,0.6</v>
      </c>
      <c r="Z601" s="81" t="str">
        <f>IF($E601="",
( IF(scriv!AF563&lt;&gt;"", LEFT( scriv!AF563, FIND(",",scriv!AF563)-1) &amp; "=" &amp; $AH601 &amp; RIGHT( scriv!AF563, LEN(scriv!AF563) + 1 - FIND(",",scriv!AF563)),
  IF($Z$36&lt;&gt;"",LEFT( Z$36, FIND(",",Z$36)-1) &amp; "=" &amp; $AH601 &amp; RIGHT( Z$36, LEN(Z$36) + 1 - FIND(",",Z$36)),""))),
IF(scriv!O563&lt;&gt;"", LEFT( scriv!O563, FIND(",",scriv!O563)-1) &amp; "=" &amp; $AH601 &amp; RIGHT( scriv!O563, LEN(scriv!O563) + 1 - FIND(",",scriv!O563)),
LEFT( Z$37, FIND(",",Z$37)-1) &amp; "=" &amp; $AH601 &amp; RIGHT( Z$37, LEN(Z$37) + 1 - FIND(",",Z$37))))</f>
        <v>drawOpen=,1.2</v>
      </c>
      <c r="AA601" s="81" t="str">
        <f>IF($E601="",
( IF(scriv!AG563&lt;&gt;"", LEFT( scriv!AG563, FIND(",",scriv!AG563)-1) &amp; "=" &amp; $AH601 &amp; RIGHT( scriv!AG563, LEN(scriv!AG563) + 1 - FIND(",",scriv!AG563)),
  IF($AA$36&lt;&gt;"",LEFT( AA$36, FIND(",",AA$36)-1) &amp; "=" &amp; $AH601 &amp; RIGHT( AA$36, LEN(AA$36) + 1 - FIND(",",AA$36)),""))),
IF(scriv!P563&lt;&gt;"", LEFT( scriv!P563, FIND(",",scriv!P563)-1) &amp; "=" &amp; $AH601 &amp; RIGHT( scriv!P563, LEN(scriv!P563) + 1 - FIND(",",scriv!P563)),
LEFT( AA$37, FIND(",",AA$37)-1) &amp; "=" &amp; $AH601 &amp; RIGHT( AA$37, LEN(AA$37) + 1 - FIND(",",AA$37))))</f>
        <v>drawClose=,1.2</v>
      </c>
      <c r="AB601" s="167" t="str">
        <f t="shared" si="398"/>
        <v>noTitle</v>
      </c>
      <c r="AC601" s="167"/>
      <c r="AD601" s="45"/>
      <c r="AE601" s="168"/>
      <c r="AF601" s="169">
        <f>IF(D601="",scriv!B563,"")</f>
        <v>0</v>
      </c>
      <c r="AG601" s="170" t="str">
        <f t="shared" si="405"/>
        <v/>
      </c>
      <c r="AH601" s="169" t="str">
        <f t="shared" si="406"/>
        <v/>
      </c>
      <c r="AI601" s="169" t="str">
        <f t="shared" si="407"/>
        <v/>
      </c>
      <c r="AJ601" s="86">
        <f>ROUNDDOWN( (LEN(scriv!B563)+1) / 2, 0 )</f>
        <v>0</v>
      </c>
      <c r="AK601" s="82">
        <f t="shared" si="408"/>
        <v>0</v>
      </c>
      <c r="AL601" s="82" t="str">
        <f t="shared" si="409"/>
        <v>-</v>
      </c>
      <c r="AM601" s="82" t="str">
        <f t="shared" si="410"/>
        <v>-</v>
      </c>
      <c r="AN601" s="82" t="str">
        <f t="shared" si="411"/>
        <v>-</v>
      </c>
      <c r="AO601" s="82" t="str">
        <f t="shared" si="412"/>
        <v>-</v>
      </c>
      <c r="AP601" s="82" t="str">
        <f t="shared" si="413"/>
        <v>-</v>
      </c>
      <c r="AQ601" s="82" t="str">
        <f t="shared" si="414"/>
        <v>-</v>
      </c>
      <c r="AR601" s="82" t="str">
        <f t="shared" si="415"/>
        <v>-</v>
      </c>
      <c r="AT601" s="82">
        <f t="shared" si="416"/>
        <v>10</v>
      </c>
      <c r="AU601" s="82" t="str">
        <f ca="1">IF(    MAX(OFFSET(AL601,0,0,MATCH("-",AL601:AL$638,0))) = 0,"",
IFERROR(MAX(OFFSET(AL601,0,0,MATCH("-",AL601:AL$638,0))),""))</f>
        <v/>
      </c>
      <c r="AV601" s="82" t="str">
        <f ca="1">IF(    MAX(OFFSET(AM601,0,0,MATCH("-",AM601:AM$638,0))) = 0,"",
IFERROR(MAX(OFFSET(AM601,0,0,MATCH("-",AM601:AM$638,0))),""))</f>
        <v/>
      </c>
      <c r="AW601" s="82" t="str">
        <f ca="1">IF(    MAX(OFFSET(AN601,0,0,MATCH("-",AN601:AN$638,0))) = 0,"",
IFERROR(MAX(OFFSET(AN601,0,0,MATCH("-",AN601:AN$638,0))),""))</f>
        <v/>
      </c>
      <c r="AX601" s="82" t="str">
        <f ca="1">IF(    MAX(OFFSET(AO601,0,0,MATCH("-",AO601:AO$638,0))) = 0,"",
IFERROR(MAX(OFFSET(AO601,0,0,MATCH("-",AO601:AO$638,0))),""))</f>
        <v/>
      </c>
      <c r="AY601" s="82" t="str">
        <f ca="1">IF(    MAX(OFFSET(AP601,0,0,MATCH("-",AP601:AP$638,0))) = 0,"",
IFERROR(MAX(OFFSET(AP601,0,0,MATCH("-",AP601:AP$638,0))),""))</f>
        <v/>
      </c>
      <c r="AZ601" s="82" t="str">
        <f ca="1">IF(    MAX(OFFSET(AQ601,0,0,MATCH("-",AQ601:AQ$638,0))) = 0,"",
IFERROR(MAX(OFFSET(AQ601,0,0,MATCH("-",AQ601:AQ$638,0))),""))</f>
        <v/>
      </c>
      <c r="BA601" s="82" t="str">
        <f ca="1">IF(    MAX(OFFSET(AR601,0,0,MATCH("-",AR601:AR$638,0))) = 0,"",
IFERROR(MAX(OFFSET(AR601,0,0,MATCH("-",AR601:AR$638,0))),""))</f>
        <v/>
      </c>
      <c r="BB601" s="112">
        <f t="shared" ca="1" si="417"/>
        <v>-198</v>
      </c>
      <c r="BC601" s="111" t="str">
        <f t="shared" ca="1" si="418"/>
        <v>Radius</v>
      </c>
      <c r="BD601" s="112">
        <f t="shared" ca="1" si="419"/>
        <v>0</v>
      </c>
      <c r="BE601" s="111">
        <f t="shared" ca="1" si="420"/>
        <v>200</v>
      </c>
      <c r="BF601" s="113" t="e">
        <f t="shared" ca="1" si="421"/>
        <v>#VALUE!</v>
      </c>
      <c r="BG601" s="113" t="e">
        <f t="shared" ca="1" si="422"/>
        <v>#VALUE!</v>
      </c>
      <c r="BH601" s="112">
        <f t="shared" ca="1" si="423"/>
        <v>2000</v>
      </c>
      <c r="BI601" s="112">
        <f t="shared" ca="1" si="424"/>
        <v>200</v>
      </c>
      <c r="BJ601" s="157"/>
      <c r="BK601" s="157"/>
      <c r="BL601" s="158" t="str">
        <f>scriv!AI563</f>
        <v/>
      </c>
      <c r="BM601" s="157"/>
      <c r="BN601" s="157" t="str">
        <f t="shared" si="425"/>
        <v>node</v>
      </c>
      <c r="BO601" s="157"/>
      <c r="BP601" s="159">
        <f t="shared" ca="1" si="426"/>
        <v>0</v>
      </c>
      <c r="BQ601" s="159">
        <f t="shared" ca="1" si="427"/>
        <v>0</v>
      </c>
      <c r="BR601" s="159">
        <f t="shared" si="428"/>
        <v>1</v>
      </c>
      <c r="BS601" s="159" t="str">
        <f t="shared" si="429"/>
        <v>symbol</v>
      </c>
      <c r="BT601" s="157" t="str">
        <f ca="1">IF(scriv!V563&lt;&gt;"",scriv!V563,
IF(E601="",IFERROR(VLOOKUP(BL601,$AH$40:$BT$638,39,FALSE),$BT$36),
$BT$37))</f>
        <v>NodeSquare</v>
      </c>
      <c r="BU601" s="166">
        <f t="shared" ca="1" si="430"/>
        <v>2000</v>
      </c>
      <c r="BV601" s="166">
        <f t="shared" ca="1" si="431"/>
        <v>200</v>
      </c>
      <c r="BW601" s="166">
        <f t="shared" ca="1" si="432"/>
        <v>0</v>
      </c>
      <c r="BX601" s="166">
        <f t="shared" ca="1" si="433"/>
        <v>0</v>
      </c>
      <c r="BY601" s="180" t="str">
        <f t="shared" si="434"/>
        <v/>
      </c>
      <c r="BZ601" s="180" t="str">
        <f t="shared" si="435"/>
        <v/>
      </c>
      <c r="CA601" s="81" t="str">
        <f>IF(scriv!E563&lt;&gt;"",scriv!E563,"")</f>
        <v/>
      </c>
      <c r="CB601" s="82">
        <f t="shared" si="400"/>
        <v>0</v>
      </c>
      <c r="CC601" s="82">
        <f t="shared" si="436"/>
        <v>0</v>
      </c>
      <c r="CD601" s="82" t="str">
        <f t="shared" si="437"/>
        <v>-</v>
      </c>
      <c r="CE601" s="82" t="str">
        <f t="shared" si="438"/>
        <v>-</v>
      </c>
      <c r="CF601" s="82" t="str">
        <f t="shared" si="439"/>
        <v>-</v>
      </c>
      <c r="CG601" s="82" t="str">
        <f t="shared" si="440"/>
        <v>-</v>
      </c>
      <c r="CH601" s="82" t="str">
        <f t="shared" si="441"/>
        <v>-</v>
      </c>
      <c r="CI601" s="82" t="str">
        <f t="shared" si="442"/>
        <v>-</v>
      </c>
      <c r="CJ601" s="82" t="str">
        <f t="shared" si="443"/>
        <v>-</v>
      </c>
      <c r="CK601" s="82" t="str">
        <f t="shared" si="444"/>
        <v>-</v>
      </c>
    </row>
    <row r="602" spans="1:89" s="82" customFormat="1" ht="18" customHeight="1">
      <c r="A602" s="81" t="str">
        <f>scriv!AH564</f>
        <v/>
      </c>
      <c r="B602" s="81" t="str">
        <f>IF(scriv!D564&lt;&gt;"",scriv!D564,"")</f>
        <v/>
      </c>
      <c r="C602" s="81" t="str">
        <f>IF( scriv!AL564&lt;&gt;"", IF(D602&lt;&gt;"","connection ","")&amp;scriv!AL564,IF(D602&lt;&gt;"","connection",""))</f>
        <v/>
      </c>
      <c r="D602" s="82" t="str">
        <f>scriv!AJ564</f>
        <v/>
      </c>
      <c r="E602" s="82" t="str">
        <f>scriv!AK564</f>
        <v/>
      </c>
      <c r="F602" s="156">
        <f>ROW()</f>
        <v>602</v>
      </c>
      <c r="I602" s="81" t="str">
        <f>IF(scriv!AA564&lt;&gt;"",scriv!AA564,J602)</f>
        <v/>
      </c>
      <c r="J602" s="81" t="str">
        <f>IF(scriv!AB564&lt;&gt;"",scriv!AB564,"")</f>
        <v/>
      </c>
      <c r="K602" s="82" t="str">
        <f t="shared" si="401"/>
        <v>none</v>
      </c>
      <c r="L602" s="82" t="str">
        <f t="shared" si="402"/>
        <v>+++&amp;speakTT=</v>
      </c>
      <c r="M602" s="82" t="str">
        <f t="shared" si="399"/>
        <v>OpenClose</v>
      </c>
      <c r="N602" s="82" t="str">
        <f t="shared" si="403"/>
        <v/>
      </c>
      <c r="O602" s="119" t="str">
        <f t="shared" si="404"/>
        <v/>
      </c>
      <c r="P602" s="81" t="str">
        <f>IF(scriv!I564&lt;&gt;"",scriv!I564,"")</f>
        <v/>
      </c>
      <c r="Q602" s="81" t="str">
        <f>IF(scriv!J564&lt;&gt;"",scriv!J564,"")</f>
        <v/>
      </c>
      <c r="R602" s="81">
        <f>IF(scriv!K564&lt;&gt;"",scriv!K564,
IF(I602&lt;&gt;"",1,$R$36))</f>
        <v>0</v>
      </c>
      <c r="S602" s="81" t="str">
        <f>IF(scriv!L564&lt;&gt;"",scriv!L564,
IF(scriv!AB564&lt;&gt;"",$S$36,"none"))</f>
        <v>none</v>
      </c>
      <c r="T602" s="81" t="str">
        <f>IF(scriv!Q564&lt;&gt;"",scriv!Q564,"")</f>
        <v/>
      </c>
      <c r="U602" s="81" t="str">
        <f>IF(scriv!R564&lt;&gt;"",scriv!R564,"")</f>
        <v/>
      </c>
      <c r="V602" s="81" t="str">
        <f>IF(scriv!S564&lt;&gt;"",scriv!S564,"")</f>
        <v/>
      </c>
      <c r="W602" s="81" t="str">
        <f>IF(scriv!T564&lt;&gt;"",scriv!T564,"")</f>
        <v/>
      </c>
      <c r="X602" s="81" t="str">
        <f>IF($E602="",
( IF(scriv!AD564&lt;&gt;"", LEFT( scriv!AD564, FIND(",",scriv!AD564)-1) &amp; "=" &amp; $AH602 &amp; RIGHT( scriv!AD564, LEN(scriv!AD564) + 1 - FIND(",",scriv!AD564)),
  IF($X$36&lt;&gt;"",LEFT( X$36, FIND(",",X$36)-1) &amp; "=" &amp; $AH602 &amp; RIGHT( X$36, LEN(X$36) + 1 - FIND(",",X$36)),""))),
IF(scriv!M564&lt;&gt;"", LEFT( scriv!M564, FIND(",",scriv!M564)-1) &amp; "=" &amp; $AH602 &amp; RIGHT( scriv!M564, LEN(scriv!M564) + 1 - FIND(",",scriv!M564)),
LEFT( X$37, FIND(",",X$37)-1) &amp; "=" &amp; $AH602 &amp; RIGHT( X$37, LEN(X$37) + 1 - FIND(",",X$37))))</f>
        <v>fadeOn=,0.6</v>
      </c>
      <c r="Y602" s="81" t="str">
        <f>IF($E602="",
( IF(scriv!AE564&lt;&gt;"", LEFT( scriv!AE564, FIND(",",scriv!AE564)-1) &amp; "=" &amp; $AH602 &amp; RIGHT( scriv!AE564, LEN(scriv!AE564) + 1 - FIND(",",scriv!AE564)),
  IF($Y$36&lt;&gt;"",LEFT( Y$36, FIND(",",Y$36)-1) &amp; "=" &amp; $AH602 &amp; RIGHT( Y$36, LEN(Y$36) + 1 - FIND(",",Y$36)),""))),
IF(scriv!N564&lt;&gt;"", LEFT( scriv!N564, FIND(",",scriv!N564)-1) &amp; "=" &amp; $AH602 &amp; RIGHT( scriv!N564, LEN(scriv!N564) + 1 - FIND(",",scriv!N564)),
LEFT( Y$37, FIND(",",Y$37)-1) &amp; "=" &amp; $AH602 &amp; RIGHT( Y$37, LEN(Y$37) + 1 - FIND(",",Y$37))))</f>
        <v>fadeOff=,0.6</v>
      </c>
      <c r="Z602" s="81" t="str">
        <f>IF($E602="",
( IF(scriv!AF564&lt;&gt;"", LEFT( scriv!AF564, FIND(",",scriv!AF564)-1) &amp; "=" &amp; $AH602 &amp; RIGHT( scriv!AF564, LEN(scriv!AF564) + 1 - FIND(",",scriv!AF564)),
  IF($Z$36&lt;&gt;"",LEFT( Z$36, FIND(",",Z$36)-1) &amp; "=" &amp; $AH602 &amp; RIGHT( Z$36, LEN(Z$36) + 1 - FIND(",",Z$36)),""))),
IF(scriv!O564&lt;&gt;"", LEFT( scriv!O564, FIND(",",scriv!O564)-1) &amp; "=" &amp; $AH602 &amp; RIGHT( scriv!O564, LEN(scriv!O564) + 1 - FIND(",",scriv!O564)),
LEFT( Z$37, FIND(",",Z$37)-1) &amp; "=" &amp; $AH602 &amp; RIGHT( Z$37, LEN(Z$37) + 1 - FIND(",",Z$37))))</f>
        <v>drawOpen=,1.2</v>
      </c>
      <c r="AA602" s="81" t="str">
        <f>IF($E602="",
( IF(scriv!AG564&lt;&gt;"", LEFT( scriv!AG564, FIND(",",scriv!AG564)-1) &amp; "=" &amp; $AH602 &amp; RIGHT( scriv!AG564, LEN(scriv!AG564) + 1 - FIND(",",scriv!AG564)),
  IF($AA$36&lt;&gt;"",LEFT( AA$36, FIND(",",AA$36)-1) &amp; "=" &amp; $AH602 &amp; RIGHT( AA$36, LEN(AA$36) + 1 - FIND(",",AA$36)),""))),
IF(scriv!P564&lt;&gt;"", LEFT( scriv!P564, FIND(",",scriv!P564)-1) &amp; "=" &amp; $AH602 &amp; RIGHT( scriv!P564, LEN(scriv!P564) + 1 - FIND(",",scriv!P564)),
LEFT( AA$37, FIND(",",AA$37)-1) &amp; "=" &amp; $AH602 &amp; RIGHT( AA$37, LEN(AA$37) + 1 - FIND(",",AA$37))))</f>
        <v>drawClose=,1.2</v>
      </c>
      <c r="AB602" s="167" t="str">
        <f t="shared" si="398"/>
        <v>noTitle</v>
      </c>
      <c r="AC602" s="167"/>
      <c r="AD602" s="45"/>
      <c r="AE602" s="168"/>
      <c r="AF602" s="169">
        <f>IF(D602="",scriv!B564,"")</f>
        <v>0</v>
      </c>
      <c r="AG602" s="170" t="str">
        <f t="shared" si="405"/>
        <v/>
      </c>
      <c r="AH602" s="169" t="str">
        <f t="shared" si="406"/>
        <v/>
      </c>
      <c r="AI602" s="169" t="str">
        <f t="shared" si="407"/>
        <v/>
      </c>
      <c r="AJ602" s="86">
        <f>ROUNDDOWN( (LEN(scriv!B564)+1) / 2, 0 )</f>
        <v>0</v>
      </c>
      <c r="AK602" s="82">
        <f t="shared" si="408"/>
        <v>0</v>
      </c>
      <c r="AL602" s="82" t="str">
        <f t="shared" si="409"/>
        <v>-</v>
      </c>
      <c r="AM602" s="82" t="str">
        <f t="shared" si="410"/>
        <v>-</v>
      </c>
      <c r="AN602" s="82" t="str">
        <f t="shared" si="411"/>
        <v>-</v>
      </c>
      <c r="AO602" s="82" t="str">
        <f t="shared" si="412"/>
        <v>-</v>
      </c>
      <c r="AP602" s="82" t="str">
        <f t="shared" si="413"/>
        <v>-</v>
      </c>
      <c r="AQ602" s="82" t="str">
        <f t="shared" si="414"/>
        <v>-</v>
      </c>
      <c r="AR602" s="82" t="str">
        <f t="shared" si="415"/>
        <v>-</v>
      </c>
      <c r="AT602" s="82">
        <f t="shared" si="416"/>
        <v>10</v>
      </c>
      <c r="AU602" s="82" t="str">
        <f ca="1">IF(    MAX(OFFSET(AL602,0,0,MATCH("-",AL602:AL$638,0))) = 0,"",
IFERROR(MAX(OFFSET(AL602,0,0,MATCH("-",AL602:AL$638,0))),""))</f>
        <v/>
      </c>
      <c r="AV602" s="82" t="str">
        <f ca="1">IF(    MAX(OFFSET(AM602,0,0,MATCH("-",AM602:AM$638,0))) = 0,"",
IFERROR(MAX(OFFSET(AM602,0,0,MATCH("-",AM602:AM$638,0))),""))</f>
        <v/>
      </c>
      <c r="AW602" s="82" t="str">
        <f ca="1">IF(    MAX(OFFSET(AN602,0,0,MATCH("-",AN602:AN$638,0))) = 0,"",
IFERROR(MAX(OFFSET(AN602,0,0,MATCH("-",AN602:AN$638,0))),""))</f>
        <v/>
      </c>
      <c r="AX602" s="82" t="str">
        <f ca="1">IF(    MAX(OFFSET(AO602,0,0,MATCH("-",AO602:AO$638,0))) = 0,"",
IFERROR(MAX(OFFSET(AO602,0,0,MATCH("-",AO602:AO$638,0))),""))</f>
        <v/>
      </c>
      <c r="AY602" s="82" t="str">
        <f ca="1">IF(    MAX(OFFSET(AP602,0,0,MATCH("-",AP602:AP$638,0))) = 0,"",
IFERROR(MAX(OFFSET(AP602,0,0,MATCH("-",AP602:AP$638,0))),""))</f>
        <v/>
      </c>
      <c r="AZ602" s="82" t="str">
        <f ca="1">IF(    MAX(OFFSET(AQ602,0,0,MATCH("-",AQ602:AQ$638,0))) = 0,"",
IFERROR(MAX(OFFSET(AQ602,0,0,MATCH("-",AQ602:AQ$638,0))),""))</f>
        <v/>
      </c>
      <c r="BA602" s="82" t="str">
        <f ca="1">IF(    MAX(OFFSET(AR602,0,0,MATCH("-",AR602:AR$638,0))) = 0,"",
IFERROR(MAX(OFFSET(AR602,0,0,MATCH("-",AR602:AR$638,0))),""))</f>
        <v/>
      </c>
      <c r="BB602" s="112">
        <f t="shared" ca="1" si="417"/>
        <v>-198</v>
      </c>
      <c r="BC602" s="111" t="str">
        <f t="shared" ca="1" si="418"/>
        <v>Radius</v>
      </c>
      <c r="BD602" s="112">
        <f t="shared" ca="1" si="419"/>
        <v>0</v>
      </c>
      <c r="BE602" s="111">
        <f t="shared" ca="1" si="420"/>
        <v>200</v>
      </c>
      <c r="BF602" s="113" t="e">
        <f t="shared" ca="1" si="421"/>
        <v>#VALUE!</v>
      </c>
      <c r="BG602" s="113" t="e">
        <f t="shared" ca="1" si="422"/>
        <v>#VALUE!</v>
      </c>
      <c r="BH602" s="112">
        <f t="shared" ca="1" si="423"/>
        <v>2000</v>
      </c>
      <c r="BI602" s="112">
        <f t="shared" ca="1" si="424"/>
        <v>200</v>
      </c>
      <c r="BJ602" s="157"/>
      <c r="BK602" s="157"/>
      <c r="BL602" s="158" t="str">
        <f>scriv!AI564</f>
        <v/>
      </c>
      <c r="BM602" s="157"/>
      <c r="BN602" s="157" t="str">
        <f t="shared" si="425"/>
        <v>node</v>
      </c>
      <c r="BO602" s="157"/>
      <c r="BP602" s="159">
        <f t="shared" ca="1" si="426"/>
        <v>0</v>
      </c>
      <c r="BQ602" s="159">
        <f t="shared" ca="1" si="427"/>
        <v>0</v>
      </c>
      <c r="BR602" s="159">
        <f t="shared" si="428"/>
        <v>1</v>
      </c>
      <c r="BS602" s="159" t="str">
        <f t="shared" si="429"/>
        <v>symbol</v>
      </c>
      <c r="BT602" s="157" t="str">
        <f ca="1">IF(scriv!V564&lt;&gt;"",scriv!V564,
IF(E602="",IFERROR(VLOOKUP(BL602,$AH$40:$BT$638,39,FALSE),$BT$36),
$BT$37))</f>
        <v>NodeSquare</v>
      </c>
      <c r="BU602" s="166">
        <f t="shared" ca="1" si="430"/>
        <v>2000</v>
      </c>
      <c r="BV602" s="166">
        <f t="shared" ca="1" si="431"/>
        <v>200</v>
      </c>
      <c r="BW602" s="166">
        <f t="shared" ca="1" si="432"/>
        <v>0</v>
      </c>
      <c r="BX602" s="166">
        <f t="shared" ca="1" si="433"/>
        <v>0</v>
      </c>
      <c r="BY602" s="180" t="str">
        <f t="shared" si="434"/>
        <v/>
      </c>
      <c r="BZ602" s="180" t="str">
        <f t="shared" si="435"/>
        <v/>
      </c>
      <c r="CA602" s="81" t="str">
        <f>IF(scriv!E564&lt;&gt;"",scriv!E564,"")</f>
        <v/>
      </c>
      <c r="CB602" s="82">
        <f t="shared" si="400"/>
        <v>0</v>
      </c>
      <c r="CC602" s="82">
        <f t="shared" si="436"/>
        <v>0</v>
      </c>
      <c r="CD602" s="82" t="str">
        <f t="shared" si="437"/>
        <v>-</v>
      </c>
      <c r="CE602" s="82" t="str">
        <f t="shared" si="438"/>
        <v>-</v>
      </c>
      <c r="CF602" s="82" t="str">
        <f t="shared" si="439"/>
        <v>-</v>
      </c>
      <c r="CG602" s="82" t="str">
        <f t="shared" si="440"/>
        <v>-</v>
      </c>
      <c r="CH602" s="82" t="str">
        <f t="shared" si="441"/>
        <v>-</v>
      </c>
      <c r="CI602" s="82" t="str">
        <f t="shared" si="442"/>
        <v>-</v>
      </c>
      <c r="CJ602" s="82" t="str">
        <f t="shared" si="443"/>
        <v>-</v>
      </c>
      <c r="CK602" s="82" t="str">
        <f t="shared" si="444"/>
        <v>-</v>
      </c>
    </row>
    <row r="603" spans="1:89" s="82" customFormat="1" ht="18" customHeight="1">
      <c r="A603" s="81" t="str">
        <f>scriv!AH565</f>
        <v/>
      </c>
      <c r="B603" s="81" t="str">
        <f>IF(scriv!D565&lt;&gt;"",scriv!D565,"")</f>
        <v/>
      </c>
      <c r="C603" s="81" t="str">
        <f>IF( scriv!AL565&lt;&gt;"", IF(D603&lt;&gt;"","connection ","")&amp;scriv!AL565,IF(D603&lt;&gt;"","connection",""))</f>
        <v/>
      </c>
      <c r="D603" s="82" t="str">
        <f>scriv!AJ565</f>
        <v/>
      </c>
      <c r="E603" s="82" t="str">
        <f>scriv!AK565</f>
        <v/>
      </c>
      <c r="F603" s="156">
        <f>ROW()</f>
        <v>603</v>
      </c>
      <c r="I603" s="81" t="str">
        <f>IF(scriv!AA565&lt;&gt;"",scriv!AA565,J603)</f>
        <v/>
      </c>
      <c r="J603" s="81" t="str">
        <f>IF(scriv!AB565&lt;&gt;"",scriv!AB565,"")</f>
        <v/>
      </c>
      <c r="K603" s="82" t="str">
        <f t="shared" si="401"/>
        <v>none</v>
      </c>
      <c r="L603" s="82" t="str">
        <f t="shared" si="402"/>
        <v>+++&amp;speakTT=</v>
      </c>
      <c r="M603" s="82" t="str">
        <f t="shared" si="399"/>
        <v>OpenClose</v>
      </c>
      <c r="N603" s="82" t="str">
        <f t="shared" si="403"/>
        <v/>
      </c>
      <c r="O603" s="119" t="str">
        <f t="shared" si="404"/>
        <v/>
      </c>
      <c r="P603" s="81" t="str">
        <f>IF(scriv!I565&lt;&gt;"",scriv!I565,"")</f>
        <v/>
      </c>
      <c r="Q603" s="81" t="str">
        <f>IF(scriv!J565&lt;&gt;"",scriv!J565,"")</f>
        <v/>
      </c>
      <c r="R603" s="81">
        <f>IF(scriv!K565&lt;&gt;"",scriv!K565,
IF(I603&lt;&gt;"",1,$R$36))</f>
        <v>0</v>
      </c>
      <c r="S603" s="81" t="str">
        <f>IF(scriv!L565&lt;&gt;"",scriv!L565,
IF(scriv!AB565&lt;&gt;"",$S$36,"none"))</f>
        <v>none</v>
      </c>
      <c r="T603" s="81" t="str">
        <f>IF(scriv!Q565&lt;&gt;"",scriv!Q565,"")</f>
        <v/>
      </c>
      <c r="U603" s="81" t="str">
        <f>IF(scriv!R565&lt;&gt;"",scriv!R565,"")</f>
        <v/>
      </c>
      <c r="V603" s="81" t="str">
        <f>IF(scriv!S565&lt;&gt;"",scriv!S565,"")</f>
        <v/>
      </c>
      <c r="W603" s="81" t="str">
        <f>IF(scriv!T565&lt;&gt;"",scriv!T565,"")</f>
        <v/>
      </c>
      <c r="X603" s="81" t="str">
        <f>IF($E603="",
( IF(scriv!AD565&lt;&gt;"", LEFT( scriv!AD565, FIND(",",scriv!AD565)-1) &amp; "=" &amp; $AH603 &amp; RIGHT( scriv!AD565, LEN(scriv!AD565) + 1 - FIND(",",scriv!AD565)),
  IF($X$36&lt;&gt;"",LEFT( X$36, FIND(",",X$36)-1) &amp; "=" &amp; $AH603 &amp; RIGHT( X$36, LEN(X$36) + 1 - FIND(",",X$36)),""))),
IF(scriv!M565&lt;&gt;"", LEFT( scriv!M565, FIND(",",scriv!M565)-1) &amp; "=" &amp; $AH603 &amp; RIGHT( scriv!M565, LEN(scriv!M565) + 1 - FIND(",",scriv!M565)),
LEFT( X$37, FIND(",",X$37)-1) &amp; "=" &amp; $AH603 &amp; RIGHT( X$37, LEN(X$37) + 1 - FIND(",",X$37))))</f>
        <v>fadeOn=,0.6</v>
      </c>
      <c r="Y603" s="81" t="str">
        <f>IF($E603="",
( IF(scriv!AE565&lt;&gt;"", LEFT( scriv!AE565, FIND(",",scriv!AE565)-1) &amp; "=" &amp; $AH603 &amp; RIGHT( scriv!AE565, LEN(scriv!AE565) + 1 - FIND(",",scriv!AE565)),
  IF($Y$36&lt;&gt;"",LEFT( Y$36, FIND(",",Y$36)-1) &amp; "=" &amp; $AH603 &amp; RIGHT( Y$36, LEN(Y$36) + 1 - FIND(",",Y$36)),""))),
IF(scriv!N565&lt;&gt;"", LEFT( scriv!N565, FIND(",",scriv!N565)-1) &amp; "=" &amp; $AH603 &amp; RIGHT( scriv!N565, LEN(scriv!N565) + 1 - FIND(",",scriv!N565)),
LEFT( Y$37, FIND(",",Y$37)-1) &amp; "=" &amp; $AH603 &amp; RIGHT( Y$37, LEN(Y$37) + 1 - FIND(",",Y$37))))</f>
        <v>fadeOff=,0.6</v>
      </c>
      <c r="Z603" s="81" t="str">
        <f>IF($E603="",
( IF(scriv!AF565&lt;&gt;"", LEFT( scriv!AF565, FIND(",",scriv!AF565)-1) &amp; "=" &amp; $AH603 &amp; RIGHT( scriv!AF565, LEN(scriv!AF565) + 1 - FIND(",",scriv!AF565)),
  IF($Z$36&lt;&gt;"",LEFT( Z$36, FIND(",",Z$36)-1) &amp; "=" &amp; $AH603 &amp; RIGHT( Z$36, LEN(Z$36) + 1 - FIND(",",Z$36)),""))),
IF(scriv!O565&lt;&gt;"", LEFT( scriv!O565, FIND(",",scriv!O565)-1) &amp; "=" &amp; $AH603 &amp; RIGHT( scriv!O565, LEN(scriv!O565) + 1 - FIND(",",scriv!O565)),
LEFT( Z$37, FIND(",",Z$37)-1) &amp; "=" &amp; $AH603 &amp; RIGHT( Z$37, LEN(Z$37) + 1 - FIND(",",Z$37))))</f>
        <v>drawOpen=,1.2</v>
      </c>
      <c r="AA603" s="81" t="str">
        <f>IF($E603="",
( IF(scriv!AG565&lt;&gt;"", LEFT( scriv!AG565, FIND(",",scriv!AG565)-1) &amp; "=" &amp; $AH603 &amp; RIGHT( scriv!AG565, LEN(scriv!AG565) + 1 - FIND(",",scriv!AG565)),
  IF($AA$36&lt;&gt;"",LEFT( AA$36, FIND(",",AA$36)-1) &amp; "=" &amp; $AH603 &amp; RIGHT( AA$36, LEN(AA$36) + 1 - FIND(",",AA$36)),""))),
IF(scriv!P565&lt;&gt;"", LEFT( scriv!P565, FIND(",",scriv!P565)-1) &amp; "=" &amp; $AH603 &amp; RIGHT( scriv!P565, LEN(scriv!P565) + 1 - FIND(",",scriv!P565)),
LEFT( AA$37, FIND(",",AA$37)-1) &amp; "=" &amp; $AH603 &amp; RIGHT( AA$37, LEN(AA$37) + 1 - FIND(",",AA$37))))</f>
        <v>drawClose=,1.2</v>
      </c>
      <c r="AB603" s="167" t="str">
        <f t="shared" si="398"/>
        <v>noTitle</v>
      </c>
      <c r="AC603" s="167"/>
      <c r="AD603" s="45"/>
      <c r="AE603" s="168"/>
      <c r="AF603" s="169">
        <f>IF(D603="",scriv!B565,"")</f>
        <v>0</v>
      </c>
      <c r="AG603" s="170" t="str">
        <f t="shared" si="405"/>
        <v/>
      </c>
      <c r="AH603" s="169" t="str">
        <f t="shared" si="406"/>
        <v/>
      </c>
      <c r="AI603" s="169" t="str">
        <f t="shared" si="407"/>
        <v/>
      </c>
      <c r="AJ603" s="86">
        <f>ROUNDDOWN( (LEN(scriv!B565)+1) / 2, 0 )</f>
        <v>0</v>
      </c>
      <c r="AK603" s="82">
        <f t="shared" si="408"/>
        <v>0</v>
      </c>
      <c r="AL603" s="82" t="str">
        <f t="shared" si="409"/>
        <v>-</v>
      </c>
      <c r="AM603" s="82" t="str">
        <f t="shared" si="410"/>
        <v>-</v>
      </c>
      <c r="AN603" s="82" t="str">
        <f t="shared" si="411"/>
        <v>-</v>
      </c>
      <c r="AO603" s="82" t="str">
        <f t="shared" si="412"/>
        <v>-</v>
      </c>
      <c r="AP603" s="82" t="str">
        <f t="shared" si="413"/>
        <v>-</v>
      </c>
      <c r="AQ603" s="82" t="str">
        <f t="shared" si="414"/>
        <v>-</v>
      </c>
      <c r="AR603" s="82" t="str">
        <f t="shared" si="415"/>
        <v>-</v>
      </c>
      <c r="AT603" s="82">
        <f t="shared" si="416"/>
        <v>10</v>
      </c>
      <c r="AU603" s="82" t="str">
        <f ca="1">IF(    MAX(OFFSET(AL603,0,0,MATCH("-",AL603:AL$638,0))) = 0,"",
IFERROR(MAX(OFFSET(AL603,0,0,MATCH("-",AL603:AL$638,0))),""))</f>
        <v/>
      </c>
      <c r="AV603" s="82" t="str">
        <f ca="1">IF(    MAX(OFFSET(AM603,0,0,MATCH("-",AM603:AM$638,0))) = 0,"",
IFERROR(MAX(OFFSET(AM603,0,0,MATCH("-",AM603:AM$638,0))),""))</f>
        <v/>
      </c>
      <c r="AW603" s="82" t="str">
        <f ca="1">IF(    MAX(OFFSET(AN603,0,0,MATCH("-",AN603:AN$638,0))) = 0,"",
IFERROR(MAX(OFFSET(AN603,0,0,MATCH("-",AN603:AN$638,0))),""))</f>
        <v/>
      </c>
      <c r="AX603" s="82" t="str">
        <f ca="1">IF(    MAX(OFFSET(AO603,0,0,MATCH("-",AO603:AO$638,0))) = 0,"",
IFERROR(MAX(OFFSET(AO603,0,0,MATCH("-",AO603:AO$638,0))),""))</f>
        <v/>
      </c>
      <c r="AY603" s="82" t="str">
        <f ca="1">IF(    MAX(OFFSET(AP603,0,0,MATCH("-",AP603:AP$638,0))) = 0,"",
IFERROR(MAX(OFFSET(AP603,0,0,MATCH("-",AP603:AP$638,0))),""))</f>
        <v/>
      </c>
      <c r="AZ603" s="82" t="str">
        <f ca="1">IF(    MAX(OFFSET(AQ603,0,0,MATCH("-",AQ603:AQ$638,0))) = 0,"",
IFERROR(MAX(OFFSET(AQ603,0,0,MATCH("-",AQ603:AQ$638,0))),""))</f>
        <v/>
      </c>
      <c r="BA603" s="82" t="str">
        <f ca="1">IF(    MAX(OFFSET(AR603,0,0,MATCH("-",AR603:AR$638,0))) = 0,"",
IFERROR(MAX(OFFSET(AR603,0,0,MATCH("-",AR603:AR$638,0))),""))</f>
        <v/>
      </c>
      <c r="BB603" s="112">
        <f t="shared" ca="1" si="417"/>
        <v>-198</v>
      </c>
      <c r="BC603" s="111" t="str">
        <f t="shared" ca="1" si="418"/>
        <v>Radius</v>
      </c>
      <c r="BD603" s="112">
        <f t="shared" ca="1" si="419"/>
        <v>0</v>
      </c>
      <c r="BE603" s="111">
        <f t="shared" ca="1" si="420"/>
        <v>200</v>
      </c>
      <c r="BF603" s="113" t="e">
        <f t="shared" ca="1" si="421"/>
        <v>#VALUE!</v>
      </c>
      <c r="BG603" s="113" t="e">
        <f t="shared" ca="1" si="422"/>
        <v>#VALUE!</v>
      </c>
      <c r="BH603" s="112">
        <f t="shared" ca="1" si="423"/>
        <v>2000</v>
      </c>
      <c r="BI603" s="112">
        <f t="shared" ca="1" si="424"/>
        <v>200</v>
      </c>
      <c r="BJ603" s="157"/>
      <c r="BK603" s="157"/>
      <c r="BL603" s="158" t="str">
        <f>scriv!AI565</f>
        <v/>
      </c>
      <c r="BM603" s="157"/>
      <c r="BN603" s="157" t="str">
        <f t="shared" si="425"/>
        <v>node</v>
      </c>
      <c r="BO603" s="157"/>
      <c r="BP603" s="159">
        <f t="shared" ca="1" si="426"/>
        <v>0</v>
      </c>
      <c r="BQ603" s="159">
        <f t="shared" ca="1" si="427"/>
        <v>0</v>
      </c>
      <c r="BR603" s="159">
        <f t="shared" si="428"/>
        <v>1</v>
      </c>
      <c r="BS603" s="159" t="str">
        <f t="shared" si="429"/>
        <v>symbol</v>
      </c>
      <c r="BT603" s="157" t="str">
        <f ca="1">IF(scriv!V565&lt;&gt;"",scriv!V565,
IF(E603="",IFERROR(VLOOKUP(BL603,$AH$40:$BT$638,39,FALSE),$BT$36),
$BT$37))</f>
        <v>NodeSquare</v>
      </c>
      <c r="BU603" s="166">
        <f t="shared" ca="1" si="430"/>
        <v>2000</v>
      </c>
      <c r="BV603" s="166">
        <f t="shared" ca="1" si="431"/>
        <v>200</v>
      </c>
      <c r="BW603" s="166">
        <f t="shared" ca="1" si="432"/>
        <v>0</v>
      </c>
      <c r="BX603" s="166">
        <f t="shared" ca="1" si="433"/>
        <v>0</v>
      </c>
      <c r="BY603" s="180" t="str">
        <f t="shared" si="434"/>
        <v/>
      </c>
      <c r="BZ603" s="180" t="str">
        <f t="shared" si="435"/>
        <v/>
      </c>
      <c r="CA603" s="81" t="str">
        <f>IF(scriv!E565&lt;&gt;"",scriv!E565,"")</f>
        <v/>
      </c>
      <c r="CB603" s="82">
        <f t="shared" si="400"/>
        <v>0</v>
      </c>
      <c r="CC603" s="82">
        <f t="shared" si="436"/>
        <v>0</v>
      </c>
      <c r="CD603" s="82" t="str">
        <f t="shared" si="437"/>
        <v>-</v>
      </c>
      <c r="CE603" s="82" t="str">
        <f t="shared" si="438"/>
        <v>-</v>
      </c>
      <c r="CF603" s="82" t="str">
        <f t="shared" si="439"/>
        <v>-</v>
      </c>
      <c r="CG603" s="82" t="str">
        <f t="shared" si="440"/>
        <v>-</v>
      </c>
      <c r="CH603" s="82" t="str">
        <f t="shared" si="441"/>
        <v>-</v>
      </c>
      <c r="CI603" s="82" t="str">
        <f t="shared" si="442"/>
        <v>-</v>
      </c>
      <c r="CJ603" s="82" t="str">
        <f t="shared" si="443"/>
        <v>-</v>
      </c>
      <c r="CK603" s="82" t="str">
        <f t="shared" si="444"/>
        <v>-</v>
      </c>
    </row>
    <row r="604" spans="1:89" s="82" customFormat="1" ht="18" customHeight="1">
      <c r="A604" s="81" t="str">
        <f>scriv!AH566</f>
        <v/>
      </c>
      <c r="B604" s="81" t="str">
        <f>IF(scriv!D566&lt;&gt;"",scriv!D566,"")</f>
        <v/>
      </c>
      <c r="C604" s="81" t="str">
        <f>IF( scriv!AL566&lt;&gt;"", IF(D604&lt;&gt;"","connection ","")&amp;scriv!AL566,IF(D604&lt;&gt;"","connection",""))</f>
        <v/>
      </c>
      <c r="D604" s="82" t="str">
        <f>scriv!AJ566</f>
        <v/>
      </c>
      <c r="E604" s="82" t="str">
        <f>scriv!AK566</f>
        <v/>
      </c>
      <c r="F604" s="156">
        <f>ROW()</f>
        <v>604</v>
      </c>
      <c r="I604" s="81" t="str">
        <f>IF(scriv!AA566&lt;&gt;"",scriv!AA566,J604)</f>
        <v/>
      </c>
      <c r="J604" s="81" t="str">
        <f>IF(scriv!AB566&lt;&gt;"",scriv!AB566,"")</f>
        <v/>
      </c>
      <c r="K604" s="82" t="str">
        <f t="shared" si="401"/>
        <v>none</v>
      </c>
      <c r="L604" s="82" t="str">
        <f t="shared" si="402"/>
        <v>+++&amp;speakTT=</v>
      </c>
      <c r="M604" s="82" t="str">
        <f t="shared" si="399"/>
        <v>OpenClose</v>
      </c>
      <c r="N604" s="82" t="str">
        <f t="shared" si="403"/>
        <v/>
      </c>
      <c r="O604" s="119" t="str">
        <f t="shared" si="404"/>
        <v/>
      </c>
      <c r="P604" s="81" t="str">
        <f>IF(scriv!I566&lt;&gt;"",scriv!I566,"")</f>
        <v/>
      </c>
      <c r="Q604" s="81" t="str">
        <f>IF(scriv!J566&lt;&gt;"",scriv!J566,"")</f>
        <v/>
      </c>
      <c r="R604" s="81">
        <f>IF(scriv!K566&lt;&gt;"",scriv!K566,
IF(I604&lt;&gt;"",1,$R$36))</f>
        <v>0</v>
      </c>
      <c r="S604" s="81" t="str">
        <f>IF(scriv!L566&lt;&gt;"",scriv!L566,
IF(scriv!AB566&lt;&gt;"",$S$36,"none"))</f>
        <v>none</v>
      </c>
      <c r="T604" s="81" t="str">
        <f>IF(scriv!Q566&lt;&gt;"",scriv!Q566,"")</f>
        <v/>
      </c>
      <c r="U604" s="81" t="str">
        <f>IF(scriv!R566&lt;&gt;"",scriv!R566,"")</f>
        <v/>
      </c>
      <c r="V604" s="81" t="str">
        <f>IF(scriv!S566&lt;&gt;"",scriv!S566,"")</f>
        <v/>
      </c>
      <c r="W604" s="81" t="str">
        <f>IF(scriv!T566&lt;&gt;"",scriv!T566,"")</f>
        <v/>
      </c>
      <c r="X604" s="81" t="str">
        <f>IF($E604="",
( IF(scriv!AD566&lt;&gt;"", LEFT( scriv!AD566, FIND(",",scriv!AD566)-1) &amp; "=" &amp; $AH604 &amp; RIGHT( scriv!AD566, LEN(scriv!AD566) + 1 - FIND(",",scriv!AD566)),
  IF($X$36&lt;&gt;"",LEFT( X$36, FIND(",",X$36)-1) &amp; "=" &amp; $AH604 &amp; RIGHT( X$36, LEN(X$36) + 1 - FIND(",",X$36)),""))),
IF(scriv!M566&lt;&gt;"", LEFT( scriv!M566, FIND(",",scriv!M566)-1) &amp; "=" &amp; $AH604 &amp; RIGHT( scriv!M566, LEN(scriv!M566) + 1 - FIND(",",scriv!M566)),
LEFT( X$37, FIND(",",X$37)-1) &amp; "=" &amp; $AH604 &amp; RIGHT( X$37, LEN(X$37) + 1 - FIND(",",X$37))))</f>
        <v>fadeOn=,0.6</v>
      </c>
      <c r="Y604" s="81" t="str">
        <f>IF($E604="",
( IF(scriv!AE566&lt;&gt;"", LEFT( scriv!AE566, FIND(",",scriv!AE566)-1) &amp; "=" &amp; $AH604 &amp; RIGHT( scriv!AE566, LEN(scriv!AE566) + 1 - FIND(",",scriv!AE566)),
  IF($Y$36&lt;&gt;"",LEFT( Y$36, FIND(",",Y$36)-1) &amp; "=" &amp; $AH604 &amp; RIGHT( Y$36, LEN(Y$36) + 1 - FIND(",",Y$36)),""))),
IF(scriv!N566&lt;&gt;"", LEFT( scriv!N566, FIND(",",scriv!N566)-1) &amp; "=" &amp; $AH604 &amp; RIGHT( scriv!N566, LEN(scriv!N566) + 1 - FIND(",",scriv!N566)),
LEFT( Y$37, FIND(",",Y$37)-1) &amp; "=" &amp; $AH604 &amp; RIGHT( Y$37, LEN(Y$37) + 1 - FIND(",",Y$37))))</f>
        <v>fadeOff=,0.6</v>
      </c>
      <c r="Z604" s="81" t="str">
        <f>IF($E604="",
( IF(scriv!AF566&lt;&gt;"", LEFT( scriv!AF566, FIND(",",scriv!AF566)-1) &amp; "=" &amp; $AH604 &amp; RIGHT( scriv!AF566, LEN(scriv!AF566) + 1 - FIND(",",scriv!AF566)),
  IF($Z$36&lt;&gt;"",LEFT( Z$36, FIND(",",Z$36)-1) &amp; "=" &amp; $AH604 &amp; RIGHT( Z$36, LEN(Z$36) + 1 - FIND(",",Z$36)),""))),
IF(scriv!O566&lt;&gt;"", LEFT( scriv!O566, FIND(",",scriv!O566)-1) &amp; "=" &amp; $AH604 &amp; RIGHT( scriv!O566, LEN(scriv!O566) + 1 - FIND(",",scriv!O566)),
LEFT( Z$37, FIND(",",Z$37)-1) &amp; "=" &amp; $AH604 &amp; RIGHT( Z$37, LEN(Z$37) + 1 - FIND(",",Z$37))))</f>
        <v>drawOpen=,1.2</v>
      </c>
      <c r="AA604" s="81" t="str">
        <f>IF($E604="",
( IF(scriv!AG566&lt;&gt;"", LEFT( scriv!AG566, FIND(",",scriv!AG566)-1) &amp; "=" &amp; $AH604 &amp; RIGHT( scriv!AG566, LEN(scriv!AG566) + 1 - FIND(",",scriv!AG566)),
  IF($AA$36&lt;&gt;"",LEFT( AA$36, FIND(",",AA$36)-1) &amp; "=" &amp; $AH604 &amp; RIGHT( AA$36, LEN(AA$36) + 1 - FIND(",",AA$36)),""))),
IF(scriv!P566&lt;&gt;"", LEFT( scriv!P566, FIND(",",scriv!P566)-1) &amp; "=" &amp; $AH604 &amp; RIGHT( scriv!P566, LEN(scriv!P566) + 1 - FIND(",",scriv!P566)),
LEFT( AA$37, FIND(",",AA$37)-1) &amp; "=" &amp; $AH604 &amp; RIGHT( AA$37, LEN(AA$37) + 1 - FIND(",",AA$37))))</f>
        <v>drawClose=,1.2</v>
      </c>
      <c r="AB604" s="167" t="str">
        <f t="shared" si="398"/>
        <v>noTitle</v>
      </c>
      <c r="AC604" s="167"/>
      <c r="AD604" s="45"/>
      <c r="AE604" s="168"/>
      <c r="AF604" s="169">
        <f>IF(D604="",scriv!B566,"")</f>
        <v>0</v>
      </c>
      <c r="AG604" s="170" t="str">
        <f t="shared" si="405"/>
        <v/>
      </c>
      <c r="AH604" s="169" t="str">
        <f t="shared" si="406"/>
        <v/>
      </c>
      <c r="AI604" s="169" t="str">
        <f t="shared" si="407"/>
        <v/>
      </c>
      <c r="AJ604" s="86">
        <f>ROUNDDOWN( (LEN(scriv!B566)+1) / 2, 0 )</f>
        <v>0</v>
      </c>
      <c r="AK604" s="82">
        <f t="shared" si="408"/>
        <v>0</v>
      </c>
      <c r="AL604" s="82" t="str">
        <f t="shared" si="409"/>
        <v>-</v>
      </c>
      <c r="AM604" s="82" t="str">
        <f t="shared" si="410"/>
        <v>-</v>
      </c>
      <c r="AN604" s="82" t="str">
        <f t="shared" si="411"/>
        <v>-</v>
      </c>
      <c r="AO604" s="82" t="str">
        <f t="shared" si="412"/>
        <v>-</v>
      </c>
      <c r="AP604" s="82" t="str">
        <f t="shared" si="413"/>
        <v>-</v>
      </c>
      <c r="AQ604" s="82" t="str">
        <f t="shared" si="414"/>
        <v>-</v>
      </c>
      <c r="AR604" s="82" t="str">
        <f t="shared" si="415"/>
        <v>-</v>
      </c>
      <c r="AT604" s="82">
        <f t="shared" si="416"/>
        <v>10</v>
      </c>
      <c r="AU604" s="82" t="str">
        <f ca="1">IF(    MAX(OFFSET(AL604,0,0,MATCH("-",AL604:AL$638,0))) = 0,"",
IFERROR(MAX(OFFSET(AL604,0,0,MATCH("-",AL604:AL$638,0))),""))</f>
        <v/>
      </c>
      <c r="AV604" s="82" t="str">
        <f ca="1">IF(    MAX(OFFSET(AM604,0,0,MATCH("-",AM604:AM$638,0))) = 0,"",
IFERROR(MAX(OFFSET(AM604,0,0,MATCH("-",AM604:AM$638,0))),""))</f>
        <v/>
      </c>
      <c r="AW604" s="82" t="str">
        <f ca="1">IF(    MAX(OFFSET(AN604,0,0,MATCH("-",AN604:AN$638,0))) = 0,"",
IFERROR(MAX(OFFSET(AN604,0,0,MATCH("-",AN604:AN$638,0))),""))</f>
        <v/>
      </c>
      <c r="AX604" s="82" t="str">
        <f ca="1">IF(    MAX(OFFSET(AO604,0,0,MATCH("-",AO604:AO$638,0))) = 0,"",
IFERROR(MAX(OFFSET(AO604,0,0,MATCH("-",AO604:AO$638,0))),""))</f>
        <v/>
      </c>
      <c r="AY604" s="82" t="str">
        <f ca="1">IF(    MAX(OFFSET(AP604,0,0,MATCH("-",AP604:AP$638,0))) = 0,"",
IFERROR(MAX(OFFSET(AP604,0,0,MATCH("-",AP604:AP$638,0))),""))</f>
        <v/>
      </c>
      <c r="AZ604" s="82" t="str">
        <f ca="1">IF(    MAX(OFFSET(AQ604,0,0,MATCH("-",AQ604:AQ$638,0))) = 0,"",
IFERROR(MAX(OFFSET(AQ604,0,0,MATCH("-",AQ604:AQ$638,0))),""))</f>
        <v/>
      </c>
      <c r="BA604" s="82" t="str">
        <f ca="1">IF(    MAX(OFFSET(AR604,0,0,MATCH("-",AR604:AR$638,0))) = 0,"",
IFERROR(MAX(OFFSET(AR604,0,0,MATCH("-",AR604:AR$638,0))),""))</f>
        <v/>
      </c>
      <c r="BB604" s="112">
        <f t="shared" ca="1" si="417"/>
        <v>-198</v>
      </c>
      <c r="BC604" s="111" t="str">
        <f t="shared" ca="1" si="418"/>
        <v>Radius</v>
      </c>
      <c r="BD604" s="112">
        <f t="shared" ca="1" si="419"/>
        <v>0</v>
      </c>
      <c r="BE604" s="111">
        <f t="shared" ca="1" si="420"/>
        <v>200</v>
      </c>
      <c r="BF604" s="113" t="e">
        <f t="shared" ca="1" si="421"/>
        <v>#VALUE!</v>
      </c>
      <c r="BG604" s="113" t="e">
        <f t="shared" ca="1" si="422"/>
        <v>#VALUE!</v>
      </c>
      <c r="BH604" s="112">
        <f t="shared" ca="1" si="423"/>
        <v>2000</v>
      </c>
      <c r="BI604" s="112">
        <f t="shared" ca="1" si="424"/>
        <v>200</v>
      </c>
      <c r="BJ604" s="157"/>
      <c r="BK604" s="157"/>
      <c r="BL604" s="158" t="str">
        <f>scriv!AI566</f>
        <v/>
      </c>
      <c r="BM604" s="157"/>
      <c r="BN604" s="157" t="str">
        <f t="shared" si="425"/>
        <v>node</v>
      </c>
      <c r="BO604" s="157"/>
      <c r="BP604" s="159">
        <f t="shared" ca="1" si="426"/>
        <v>0</v>
      </c>
      <c r="BQ604" s="159">
        <f t="shared" ca="1" si="427"/>
        <v>0</v>
      </c>
      <c r="BR604" s="159">
        <f t="shared" si="428"/>
        <v>1</v>
      </c>
      <c r="BS604" s="159" t="str">
        <f t="shared" si="429"/>
        <v>symbol</v>
      </c>
      <c r="BT604" s="157" t="str">
        <f ca="1">IF(scriv!V566&lt;&gt;"",scriv!V566,
IF(E604="",IFERROR(VLOOKUP(BL604,$AH$40:$BT$638,39,FALSE),$BT$36),
$BT$37))</f>
        <v>NodeSquare</v>
      </c>
      <c r="BU604" s="166">
        <f t="shared" ca="1" si="430"/>
        <v>2000</v>
      </c>
      <c r="BV604" s="166">
        <f t="shared" ca="1" si="431"/>
        <v>200</v>
      </c>
      <c r="BW604" s="166">
        <f t="shared" ca="1" si="432"/>
        <v>0</v>
      </c>
      <c r="BX604" s="166">
        <f t="shared" ca="1" si="433"/>
        <v>0</v>
      </c>
      <c r="BY604" s="180" t="str">
        <f t="shared" si="434"/>
        <v/>
      </c>
      <c r="BZ604" s="180" t="str">
        <f t="shared" si="435"/>
        <v/>
      </c>
      <c r="CA604" s="81" t="str">
        <f>IF(scriv!E566&lt;&gt;"",scriv!E566,"")</f>
        <v/>
      </c>
      <c r="CB604" s="82">
        <f t="shared" si="400"/>
        <v>0</v>
      </c>
      <c r="CC604" s="82">
        <f t="shared" si="436"/>
        <v>0</v>
      </c>
      <c r="CD604" s="82" t="str">
        <f t="shared" si="437"/>
        <v>-</v>
      </c>
      <c r="CE604" s="82" t="str">
        <f t="shared" si="438"/>
        <v>-</v>
      </c>
      <c r="CF604" s="82" t="str">
        <f t="shared" si="439"/>
        <v>-</v>
      </c>
      <c r="CG604" s="82" t="str">
        <f t="shared" si="440"/>
        <v>-</v>
      </c>
      <c r="CH604" s="82" t="str">
        <f t="shared" si="441"/>
        <v>-</v>
      </c>
      <c r="CI604" s="82" t="str">
        <f t="shared" si="442"/>
        <v>-</v>
      </c>
      <c r="CJ604" s="82" t="str">
        <f t="shared" si="443"/>
        <v>-</v>
      </c>
      <c r="CK604" s="82" t="str">
        <f t="shared" si="444"/>
        <v>-</v>
      </c>
    </row>
    <row r="605" spans="1:89" s="82" customFormat="1" ht="18" customHeight="1">
      <c r="A605" s="81" t="str">
        <f>scriv!AH567</f>
        <v/>
      </c>
      <c r="B605" s="81" t="str">
        <f>IF(scriv!D567&lt;&gt;"",scriv!D567,"")</f>
        <v/>
      </c>
      <c r="C605" s="81" t="str">
        <f>IF( scriv!AL567&lt;&gt;"", IF(D605&lt;&gt;"","connection ","")&amp;scriv!AL567,IF(D605&lt;&gt;"","connection",""))</f>
        <v/>
      </c>
      <c r="D605" s="82" t="str">
        <f>scriv!AJ567</f>
        <v/>
      </c>
      <c r="E605" s="82" t="str">
        <f>scriv!AK567</f>
        <v/>
      </c>
      <c r="F605" s="156">
        <f>ROW()</f>
        <v>605</v>
      </c>
      <c r="I605" s="81" t="str">
        <f>IF(scriv!AA567&lt;&gt;"",scriv!AA567,J605)</f>
        <v/>
      </c>
      <c r="J605" s="81" t="str">
        <f>IF(scriv!AB567&lt;&gt;"",scriv!AB567,"")</f>
        <v/>
      </c>
      <c r="K605" s="82" t="str">
        <f t="shared" si="401"/>
        <v>none</v>
      </c>
      <c r="L605" s="82" t="str">
        <f t="shared" si="402"/>
        <v>+++&amp;speakTT=</v>
      </c>
      <c r="M605" s="82" t="str">
        <f t="shared" si="399"/>
        <v>OpenClose</v>
      </c>
      <c r="N605" s="82" t="str">
        <f t="shared" si="403"/>
        <v/>
      </c>
      <c r="O605" s="119" t="str">
        <f t="shared" si="404"/>
        <v/>
      </c>
      <c r="P605" s="81" t="str">
        <f>IF(scriv!I567&lt;&gt;"",scriv!I567,"")</f>
        <v/>
      </c>
      <c r="Q605" s="81" t="str">
        <f>IF(scriv!J567&lt;&gt;"",scriv!J567,"")</f>
        <v/>
      </c>
      <c r="R605" s="81">
        <f>IF(scriv!K567&lt;&gt;"",scriv!K567,
IF(I605&lt;&gt;"",1,$R$36))</f>
        <v>0</v>
      </c>
      <c r="S605" s="81" t="str">
        <f>IF(scriv!L567&lt;&gt;"",scriv!L567,
IF(scriv!AB567&lt;&gt;"",$S$36,"none"))</f>
        <v>none</v>
      </c>
      <c r="T605" s="81" t="str">
        <f>IF(scriv!Q567&lt;&gt;"",scriv!Q567,"")</f>
        <v/>
      </c>
      <c r="U605" s="81" t="str">
        <f>IF(scriv!R567&lt;&gt;"",scriv!R567,"")</f>
        <v/>
      </c>
      <c r="V605" s="81" t="str">
        <f>IF(scriv!S567&lt;&gt;"",scriv!S567,"")</f>
        <v/>
      </c>
      <c r="W605" s="81" t="str">
        <f>IF(scriv!T567&lt;&gt;"",scriv!T567,"")</f>
        <v/>
      </c>
      <c r="X605" s="81" t="str">
        <f>IF($E605="",
( IF(scriv!AD567&lt;&gt;"", LEFT( scriv!AD567, FIND(",",scriv!AD567)-1) &amp; "=" &amp; $AH605 &amp; RIGHT( scriv!AD567, LEN(scriv!AD567) + 1 - FIND(",",scriv!AD567)),
  IF($X$36&lt;&gt;"",LEFT( X$36, FIND(",",X$36)-1) &amp; "=" &amp; $AH605 &amp; RIGHT( X$36, LEN(X$36) + 1 - FIND(",",X$36)),""))),
IF(scriv!M567&lt;&gt;"", LEFT( scriv!M567, FIND(",",scriv!M567)-1) &amp; "=" &amp; $AH605 &amp; RIGHT( scriv!M567, LEN(scriv!M567) + 1 - FIND(",",scriv!M567)),
LEFT( X$37, FIND(",",X$37)-1) &amp; "=" &amp; $AH605 &amp; RIGHT( X$37, LEN(X$37) + 1 - FIND(",",X$37))))</f>
        <v>fadeOn=,0.6</v>
      </c>
      <c r="Y605" s="81" t="str">
        <f>IF($E605="",
( IF(scriv!AE567&lt;&gt;"", LEFT( scriv!AE567, FIND(",",scriv!AE567)-1) &amp; "=" &amp; $AH605 &amp; RIGHT( scriv!AE567, LEN(scriv!AE567) + 1 - FIND(",",scriv!AE567)),
  IF($Y$36&lt;&gt;"",LEFT( Y$36, FIND(",",Y$36)-1) &amp; "=" &amp; $AH605 &amp; RIGHT( Y$36, LEN(Y$36) + 1 - FIND(",",Y$36)),""))),
IF(scriv!N567&lt;&gt;"", LEFT( scriv!N567, FIND(",",scriv!N567)-1) &amp; "=" &amp; $AH605 &amp; RIGHT( scriv!N567, LEN(scriv!N567) + 1 - FIND(",",scriv!N567)),
LEFT( Y$37, FIND(",",Y$37)-1) &amp; "=" &amp; $AH605 &amp; RIGHT( Y$37, LEN(Y$37) + 1 - FIND(",",Y$37))))</f>
        <v>fadeOff=,0.6</v>
      </c>
      <c r="Z605" s="81" t="str">
        <f>IF($E605="",
( IF(scriv!AF567&lt;&gt;"", LEFT( scriv!AF567, FIND(",",scriv!AF567)-1) &amp; "=" &amp; $AH605 &amp; RIGHT( scriv!AF567, LEN(scriv!AF567) + 1 - FIND(",",scriv!AF567)),
  IF($Z$36&lt;&gt;"",LEFT( Z$36, FIND(",",Z$36)-1) &amp; "=" &amp; $AH605 &amp; RIGHT( Z$36, LEN(Z$36) + 1 - FIND(",",Z$36)),""))),
IF(scriv!O567&lt;&gt;"", LEFT( scriv!O567, FIND(",",scriv!O567)-1) &amp; "=" &amp; $AH605 &amp; RIGHT( scriv!O567, LEN(scriv!O567) + 1 - FIND(",",scriv!O567)),
LEFT( Z$37, FIND(",",Z$37)-1) &amp; "=" &amp; $AH605 &amp; RIGHT( Z$37, LEN(Z$37) + 1 - FIND(",",Z$37))))</f>
        <v>drawOpen=,1.2</v>
      </c>
      <c r="AA605" s="81" t="str">
        <f>IF($E605="",
( IF(scriv!AG567&lt;&gt;"", LEFT( scriv!AG567, FIND(",",scriv!AG567)-1) &amp; "=" &amp; $AH605 &amp; RIGHT( scriv!AG567, LEN(scriv!AG567) + 1 - FIND(",",scriv!AG567)),
  IF($AA$36&lt;&gt;"",LEFT( AA$36, FIND(",",AA$36)-1) &amp; "=" &amp; $AH605 &amp; RIGHT( AA$36, LEN(AA$36) + 1 - FIND(",",AA$36)),""))),
IF(scriv!P567&lt;&gt;"", LEFT( scriv!P567, FIND(",",scriv!P567)-1) &amp; "=" &amp; $AH605 &amp; RIGHT( scriv!P567, LEN(scriv!P567) + 1 - FIND(",",scriv!P567)),
LEFT( AA$37, FIND(",",AA$37)-1) &amp; "=" &amp; $AH605 &amp; RIGHT( AA$37, LEN(AA$37) + 1 - FIND(",",AA$37))))</f>
        <v>drawClose=,1.2</v>
      </c>
      <c r="AB605" s="167" t="str">
        <f t="shared" si="398"/>
        <v>noTitle</v>
      </c>
      <c r="AC605" s="167"/>
      <c r="AD605" s="45"/>
      <c r="AE605" s="168"/>
      <c r="AF605" s="169">
        <f>IF(D605="",scriv!B567,"")</f>
        <v>0</v>
      </c>
      <c r="AG605" s="170" t="str">
        <f t="shared" si="405"/>
        <v/>
      </c>
      <c r="AH605" s="169" t="str">
        <f t="shared" si="406"/>
        <v/>
      </c>
      <c r="AI605" s="169" t="str">
        <f t="shared" si="407"/>
        <v/>
      </c>
      <c r="AJ605" s="86">
        <f>ROUNDDOWN( (LEN(scriv!B567)+1) / 2, 0 )</f>
        <v>0</v>
      </c>
      <c r="AK605" s="82">
        <f t="shared" si="408"/>
        <v>0</v>
      </c>
      <c r="AL605" s="82" t="str">
        <f t="shared" si="409"/>
        <v>-</v>
      </c>
      <c r="AM605" s="82" t="str">
        <f t="shared" si="410"/>
        <v>-</v>
      </c>
      <c r="AN605" s="82" t="str">
        <f t="shared" si="411"/>
        <v>-</v>
      </c>
      <c r="AO605" s="82" t="str">
        <f t="shared" si="412"/>
        <v>-</v>
      </c>
      <c r="AP605" s="82" t="str">
        <f t="shared" si="413"/>
        <v>-</v>
      </c>
      <c r="AQ605" s="82" t="str">
        <f t="shared" si="414"/>
        <v>-</v>
      </c>
      <c r="AR605" s="82" t="str">
        <f t="shared" si="415"/>
        <v>-</v>
      </c>
      <c r="AT605" s="82">
        <f t="shared" si="416"/>
        <v>10</v>
      </c>
      <c r="AU605" s="82" t="str">
        <f ca="1">IF(    MAX(OFFSET(AL605,0,0,MATCH("-",AL605:AL$638,0))) = 0,"",
IFERROR(MAX(OFFSET(AL605,0,0,MATCH("-",AL605:AL$638,0))),""))</f>
        <v/>
      </c>
      <c r="AV605" s="82" t="str">
        <f ca="1">IF(    MAX(OFFSET(AM605,0,0,MATCH("-",AM605:AM$638,0))) = 0,"",
IFERROR(MAX(OFFSET(AM605,0,0,MATCH("-",AM605:AM$638,0))),""))</f>
        <v/>
      </c>
      <c r="AW605" s="82" t="str">
        <f ca="1">IF(    MAX(OFFSET(AN605,0,0,MATCH("-",AN605:AN$638,0))) = 0,"",
IFERROR(MAX(OFFSET(AN605,0,0,MATCH("-",AN605:AN$638,0))),""))</f>
        <v/>
      </c>
      <c r="AX605" s="82" t="str">
        <f ca="1">IF(    MAX(OFFSET(AO605,0,0,MATCH("-",AO605:AO$638,0))) = 0,"",
IFERROR(MAX(OFFSET(AO605,0,0,MATCH("-",AO605:AO$638,0))),""))</f>
        <v/>
      </c>
      <c r="AY605" s="82" t="str">
        <f ca="1">IF(    MAX(OFFSET(AP605,0,0,MATCH("-",AP605:AP$638,0))) = 0,"",
IFERROR(MAX(OFFSET(AP605,0,0,MATCH("-",AP605:AP$638,0))),""))</f>
        <v/>
      </c>
      <c r="AZ605" s="82" t="str">
        <f ca="1">IF(    MAX(OFFSET(AQ605,0,0,MATCH("-",AQ605:AQ$638,0))) = 0,"",
IFERROR(MAX(OFFSET(AQ605,0,0,MATCH("-",AQ605:AQ$638,0))),""))</f>
        <v/>
      </c>
      <c r="BA605" s="82" t="str">
        <f ca="1">IF(    MAX(OFFSET(AR605,0,0,MATCH("-",AR605:AR$638,0))) = 0,"",
IFERROR(MAX(OFFSET(AR605,0,0,MATCH("-",AR605:AR$638,0))),""))</f>
        <v/>
      </c>
      <c r="BB605" s="112">
        <f t="shared" ca="1" si="417"/>
        <v>-198</v>
      </c>
      <c r="BC605" s="111" t="str">
        <f t="shared" ca="1" si="418"/>
        <v>Radius</v>
      </c>
      <c r="BD605" s="112">
        <f t="shared" ca="1" si="419"/>
        <v>0</v>
      </c>
      <c r="BE605" s="111">
        <f t="shared" ca="1" si="420"/>
        <v>200</v>
      </c>
      <c r="BF605" s="113" t="e">
        <f t="shared" ca="1" si="421"/>
        <v>#VALUE!</v>
      </c>
      <c r="BG605" s="113" t="e">
        <f t="shared" ca="1" si="422"/>
        <v>#VALUE!</v>
      </c>
      <c r="BH605" s="112">
        <f t="shared" ca="1" si="423"/>
        <v>2000</v>
      </c>
      <c r="BI605" s="112">
        <f t="shared" ca="1" si="424"/>
        <v>200</v>
      </c>
      <c r="BJ605" s="157"/>
      <c r="BK605" s="157"/>
      <c r="BL605" s="158" t="str">
        <f>scriv!AI567</f>
        <v/>
      </c>
      <c r="BM605" s="157"/>
      <c r="BN605" s="157" t="str">
        <f t="shared" si="425"/>
        <v>node</v>
      </c>
      <c r="BO605" s="157"/>
      <c r="BP605" s="159">
        <f t="shared" ca="1" si="426"/>
        <v>0</v>
      </c>
      <c r="BQ605" s="159">
        <f t="shared" ca="1" si="427"/>
        <v>0</v>
      </c>
      <c r="BR605" s="159">
        <f t="shared" si="428"/>
        <v>1</v>
      </c>
      <c r="BS605" s="159" t="str">
        <f t="shared" si="429"/>
        <v>symbol</v>
      </c>
      <c r="BT605" s="157" t="str">
        <f ca="1">IF(scriv!V567&lt;&gt;"",scriv!V567,
IF(E605="",IFERROR(VLOOKUP(BL605,$AH$40:$BT$638,39,FALSE),$BT$36),
$BT$37))</f>
        <v>NodeSquare</v>
      </c>
      <c r="BU605" s="166">
        <f t="shared" ca="1" si="430"/>
        <v>2000</v>
      </c>
      <c r="BV605" s="166">
        <f t="shared" ca="1" si="431"/>
        <v>200</v>
      </c>
      <c r="BW605" s="166">
        <f t="shared" ca="1" si="432"/>
        <v>0</v>
      </c>
      <c r="BX605" s="166">
        <f t="shared" ca="1" si="433"/>
        <v>0</v>
      </c>
      <c r="BY605" s="180" t="str">
        <f t="shared" si="434"/>
        <v/>
      </c>
      <c r="BZ605" s="180" t="str">
        <f t="shared" si="435"/>
        <v/>
      </c>
      <c r="CA605" s="81" t="str">
        <f>IF(scriv!E567&lt;&gt;"",scriv!E567,"")</f>
        <v/>
      </c>
      <c r="CB605" s="82">
        <f t="shared" si="400"/>
        <v>0</v>
      </c>
      <c r="CC605" s="82">
        <f t="shared" si="436"/>
        <v>0</v>
      </c>
      <c r="CD605" s="82" t="str">
        <f t="shared" si="437"/>
        <v>-</v>
      </c>
      <c r="CE605" s="82" t="str">
        <f t="shared" si="438"/>
        <v>-</v>
      </c>
      <c r="CF605" s="82" t="str">
        <f t="shared" si="439"/>
        <v>-</v>
      </c>
      <c r="CG605" s="82" t="str">
        <f t="shared" si="440"/>
        <v>-</v>
      </c>
      <c r="CH605" s="82" t="str">
        <f t="shared" si="441"/>
        <v>-</v>
      </c>
      <c r="CI605" s="82" t="str">
        <f t="shared" si="442"/>
        <v>-</v>
      </c>
      <c r="CJ605" s="82" t="str">
        <f t="shared" si="443"/>
        <v>-</v>
      </c>
      <c r="CK605" s="82" t="str">
        <f t="shared" si="444"/>
        <v>-</v>
      </c>
    </row>
    <row r="606" spans="1:89" s="82" customFormat="1" ht="18" customHeight="1">
      <c r="A606" s="81" t="str">
        <f>scriv!AH568</f>
        <v/>
      </c>
      <c r="B606" s="81" t="str">
        <f>IF(scriv!D568&lt;&gt;"",scriv!D568,"")</f>
        <v/>
      </c>
      <c r="C606" s="81" t="str">
        <f>IF( scriv!AL568&lt;&gt;"", IF(D606&lt;&gt;"","connection ","")&amp;scriv!AL568,IF(D606&lt;&gt;"","connection",""))</f>
        <v/>
      </c>
      <c r="D606" s="82" t="str">
        <f>scriv!AJ568</f>
        <v/>
      </c>
      <c r="E606" s="82" t="str">
        <f>scriv!AK568</f>
        <v/>
      </c>
      <c r="F606" s="156">
        <f>ROW()</f>
        <v>606</v>
      </c>
      <c r="I606" s="81" t="str">
        <f>IF(scriv!AA568&lt;&gt;"",scriv!AA568,J606)</f>
        <v/>
      </c>
      <c r="J606" s="81" t="str">
        <f>IF(scriv!AB568&lt;&gt;"",scriv!AB568,"")</f>
        <v/>
      </c>
      <c r="K606" s="82" t="str">
        <f t="shared" si="401"/>
        <v>none</v>
      </c>
      <c r="L606" s="82" t="str">
        <f t="shared" si="402"/>
        <v>+++&amp;speakTT=</v>
      </c>
      <c r="M606" s="82" t="str">
        <f t="shared" si="399"/>
        <v>OpenClose</v>
      </c>
      <c r="N606" s="82" t="str">
        <f t="shared" si="403"/>
        <v/>
      </c>
      <c r="O606" s="119" t="str">
        <f t="shared" si="404"/>
        <v/>
      </c>
      <c r="P606" s="81" t="str">
        <f>IF(scriv!I568&lt;&gt;"",scriv!I568,"")</f>
        <v/>
      </c>
      <c r="Q606" s="81" t="str">
        <f>IF(scriv!J568&lt;&gt;"",scriv!J568,"")</f>
        <v/>
      </c>
      <c r="R606" s="81">
        <f>IF(scriv!K568&lt;&gt;"",scriv!K568,
IF(I606&lt;&gt;"",1,$R$36))</f>
        <v>0</v>
      </c>
      <c r="S606" s="81" t="str">
        <f>IF(scriv!L568&lt;&gt;"",scriv!L568,
IF(scriv!AB568&lt;&gt;"",$S$36,"none"))</f>
        <v>none</v>
      </c>
      <c r="T606" s="81" t="str">
        <f>IF(scriv!Q568&lt;&gt;"",scriv!Q568,"")</f>
        <v/>
      </c>
      <c r="U606" s="81" t="str">
        <f>IF(scriv!R568&lt;&gt;"",scriv!R568,"")</f>
        <v/>
      </c>
      <c r="V606" s="81" t="str">
        <f>IF(scriv!S568&lt;&gt;"",scriv!S568,"")</f>
        <v/>
      </c>
      <c r="W606" s="81" t="str">
        <f>IF(scriv!T568&lt;&gt;"",scriv!T568,"")</f>
        <v/>
      </c>
      <c r="X606" s="81" t="str">
        <f>IF($E606="",
( IF(scriv!AD568&lt;&gt;"", LEFT( scriv!AD568, FIND(",",scriv!AD568)-1) &amp; "=" &amp; $AH606 &amp; RIGHT( scriv!AD568, LEN(scriv!AD568) + 1 - FIND(",",scriv!AD568)),
  IF($X$36&lt;&gt;"",LEFT( X$36, FIND(",",X$36)-1) &amp; "=" &amp; $AH606 &amp; RIGHT( X$36, LEN(X$36) + 1 - FIND(",",X$36)),""))),
IF(scriv!M568&lt;&gt;"", LEFT( scriv!M568, FIND(",",scriv!M568)-1) &amp; "=" &amp; $AH606 &amp; RIGHT( scriv!M568, LEN(scriv!M568) + 1 - FIND(",",scriv!M568)),
LEFT( X$37, FIND(",",X$37)-1) &amp; "=" &amp; $AH606 &amp; RIGHT( X$37, LEN(X$37) + 1 - FIND(",",X$37))))</f>
        <v>fadeOn=,0.6</v>
      </c>
      <c r="Y606" s="81" t="str">
        <f>IF($E606="",
( IF(scriv!AE568&lt;&gt;"", LEFT( scriv!AE568, FIND(",",scriv!AE568)-1) &amp; "=" &amp; $AH606 &amp; RIGHT( scriv!AE568, LEN(scriv!AE568) + 1 - FIND(",",scriv!AE568)),
  IF($Y$36&lt;&gt;"",LEFT( Y$36, FIND(",",Y$36)-1) &amp; "=" &amp; $AH606 &amp; RIGHT( Y$36, LEN(Y$36) + 1 - FIND(",",Y$36)),""))),
IF(scriv!N568&lt;&gt;"", LEFT( scriv!N568, FIND(",",scriv!N568)-1) &amp; "=" &amp; $AH606 &amp; RIGHT( scriv!N568, LEN(scriv!N568) + 1 - FIND(",",scriv!N568)),
LEFT( Y$37, FIND(",",Y$37)-1) &amp; "=" &amp; $AH606 &amp; RIGHT( Y$37, LEN(Y$37) + 1 - FIND(",",Y$37))))</f>
        <v>fadeOff=,0.6</v>
      </c>
      <c r="Z606" s="81" t="str">
        <f>IF($E606="",
( IF(scriv!AF568&lt;&gt;"", LEFT( scriv!AF568, FIND(",",scriv!AF568)-1) &amp; "=" &amp; $AH606 &amp; RIGHT( scriv!AF568, LEN(scriv!AF568) + 1 - FIND(",",scriv!AF568)),
  IF($Z$36&lt;&gt;"",LEFT( Z$36, FIND(",",Z$36)-1) &amp; "=" &amp; $AH606 &amp; RIGHT( Z$36, LEN(Z$36) + 1 - FIND(",",Z$36)),""))),
IF(scriv!O568&lt;&gt;"", LEFT( scriv!O568, FIND(",",scriv!O568)-1) &amp; "=" &amp; $AH606 &amp; RIGHT( scriv!O568, LEN(scriv!O568) + 1 - FIND(",",scriv!O568)),
LEFT( Z$37, FIND(",",Z$37)-1) &amp; "=" &amp; $AH606 &amp; RIGHT( Z$37, LEN(Z$37) + 1 - FIND(",",Z$37))))</f>
        <v>drawOpen=,1.2</v>
      </c>
      <c r="AA606" s="81" t="str">
        <f>IF($E606="",
( IF(scriv!AG568&lt;&gt;"", LEFT( scriv!AG568, FIND(",",scriv!AG568)-1) &amp; "=" &amp; $AH606 &amp; RIGHT( scriv!AG568, LEN(scriv!AG568) + 1 - FIND(",",scriv!AG568)),
  IF($AA$36&lt;&gt;"",LEFT( AA$36, FIND(",",AA$36)-1) &amp; "=" &amp; $AH606 &amp; RIGHT( AA$36, LEN(AA$36) + 1 - FIND(",",AA$36)),""))),
IF(scriv!P568&lt;&gt;"", LEFT( scriv!P568, FIND(",",scriv!P568)-1) &amp; "=" &amp; $AH606 &amp; RIGHT( scriv!P568, LEN(scriv!P568) + 1 - FIND(",",scriv!P568)),
LEFT( AA$37, FIND(",",AA$37)-1) &amp; "=" &amp; $AH606 &amp; RIGHT( AA$37, LEN(AA$37) + 1 - FIND(",",AA$37))))</f>
        <v>drawClose=,1.2</v>
      </c>
      <c r="AB606" s="167" t="str">
        <f t="shared" si="398"/>
        <v>noTitle</v>
      </c>
      <c r="AC606" s="167"/>
      <c r="AD606" s="45"/>
      <c r="AE606" s="168"/>
      <c r="AF606" s="169">
        <f>IF(D606="",scriv!B568,"")</f>
        <v>0</v>
      </c>
      <c r="AG606" s="170" t="str">
        <f t="shared" si="405"/>
        <v/>
      </c>
      <c r="AH606" s="169" t="str">
        <f t="shared" si="406"/>
        <v/>
      </c>
      <c r="AI606" s="169" t="str">
        <f t="shared" si="407"/>
        <v/>
      </c>
      <c r="AJ606" s="86">
        <f>ROUNDDOWN( (LEN(scriv!B568)+1) / 2, 0 )</f>
        <v>0</v>
      </c>
      <c r="AK606" s="82">
        <f t="shared" si="408"/>
        <v>0</v>
      </c>
      <c r="AL606" s="82" t="str">
        <f t="shared" si="409"/>
        <v>-</v>
      </c>
      <c r="AM606" s="82" t="str">
        <f t="shared" si="410"/>
        <v>-</v>
      </c>
      <c r="AN606" s="82" t="str">
        <f t="shared" si="411"/>
        <v>-</v>
      </c>
      <c r="AO606" s="82" t="str">
        <f t="shared" si="412"/>
        <v>-</v>
      </c>
      <c r="AP606" s="82" t="str">
        <f t="shared" si="413"/>
        <v>-</v>
      </c>
      <c r="AQ606" s="82" t="str">
        <f t="shared" si="414"/>
        <v>-</v>
      </c>
      <c r="AR606" s="82" t="str">
        <f t="shared" si="415"/>
        <v>-</v>
      </c>
      <c r="AT606" s="82">
        <f t="shared" si="416"/>
        <v>10</v>
      </c>
      <c r="AU606" s="82" t="str">
        <f ca="1">IF(    MAX(OFFSET(AL606,0,0,MATCH("-",AL606:AL$638,0))) = 0,"",
IFERROR(MAX(OFFSET(AL606,0,0,MATCH("-",AL606:AL$638,0))),""))</f>
        <v/>
      </c>
      <c r="AV606" s="82" t="str">
        <f ca="1">IF(    MAX(OFFSET(AM606,0,0,MATCH("-",AM606:AM$638,0))) = 0,"",
IFERROR(MAX(OFFSET(AM606,0,0,MATCH("-",AM606:AM$638,0))),""))</f>
        <v/>
      </c>
      <c r="AW606" s="82" t="str">
        <f ca="1">IF(    MAX(OFFSET(AN606,0,0,MATCH("-",AN606:AN$638,0))) = 0,"",
IFERROR(MAX(OFFSET(AN606,0,0,MATCH("-",AN606:AN$638,0))),""))</f>
        <v/>
      </c>
      <c r="AX606" s="82" t="str">
        <f ca="1">IF(    MAX(OFFSET(AO606,0,0,MATCH("-",AO606:AO$638,0))) = 0,"",
IFERROR(MAX(OFFSET(AO606,0,0,MATCH("-",AO606:AO$638,0))),""))</f>
        <v/>
      </c>
      <c r="AY606" s="82" t="str">
        <f ca="1">IF(    MAX(OFFSET(AP606,0,0,MATCH("-",AP606:AP$638,0))) = 0,"",
IFERROR(MAX(OFFSET(AP606,0,0,MATCH("-",AP606:AP$638,0))),""))</f>
        <v/>
      </c>
      <c r="AZ606" s="82" t="str">
        <f ca="1">IF(    MAX(OFFSET(AQ606,0,0,MATCH("-",AQ606:AQ$638,0))) = 0,"",
IFERROR(MAX(OFFSET(AQ606,0,0,MATCH("-",AQ606:AQ$638,0))),""))</f>
        <v/>
      </c>
      <c r="BA606" s="82" t="str">
        <f ca="1">IF(    MAX(OFFSET(AR606,0,0,MATCH("-",AR606:AR$638,0))) = 0,"",
IFERROR(MAX(OFFSET(AR606,0,0,MATCH("-",AR606:AR$638,0))),""))</f>
        <v/>
      </c>
      <c r="BB606" s="112">
        <f t="shared" ca="1" si="417"/>
        <v>-198</v>
      </c>
      <c r="BC606" s="111" t="str">
        <f t="shared" ca="1" si="418"/>
        <v>Radius</v>
      </c>
      <c r="BD606" s="112">
        <f t="shared" ca="1" si="419"/>
        <v>0</v>
      </c>
      <c r="BE606" s="111">
        <f t="shared" ca="1" si="420"/>
        <v>200</v>
      </c>
      <c r="BF606" s="113" t="e">
        <f t="shared" ca="1" si="421"/>
        <v>#VALUE!</v>
      </c>
      <c r="BG606" s="113" t="e">
        <f t="shared" ca="1" si="422"/>
        <v>#VALUE!</v>
      </c>
      <c r="BH606" s="112">
        <f t="shared" ca="1" si="423"/>
        <v>2000</v>
      </c>
      <c r="BI606" s="112">
        <f t="shared" ca="1" si="424"/>
        <v>200</v>
      </c>
      <c r="BJ606" s="157"/>
      <c r="BK606" s="157"/>
      <c r="BL606" s="158" t="str">
        <f>scriv!AI568</f>
        <v/>
      </c>
      <c r="BM606" s="157"/>
      <c r="BN606" s="157" t="str">
        <f t="shared" si="425"/>
        <v>node</v>
      </c>
      <c r="BO606" s="157"/>
      <c r="BP606" s="159">
        <f t="shared" ca="1" si="426"/>
        <v>0</v>
      </c>
      <c r="BQ606" s="159">
        <f t="shared" ca="1" si="427"/>
        <v>0</v>
      </c>
      <c r="BR606" s="159">
        <f t="shared" si="428"/>
        <v>1</v>
      </c>
      <c r="BS606" s="159" t="str">
        <f t="shared" si="429"/>
        <v>symbol</v>
      </c>
      <c r="BT606" s="157" t="str">
        <f ca="1">IF(scriv!V568&lt;&gt;"",scriv!V568,
IF(E606="",IFERROR(VLOOKUP(BL606,$AH$40:$BT$638,39,FALSE),$BT$36),
$BT$37))</f>
        <v>NodeSquare</v>
      </c>
      <c r="BU606" s="166">
        <f t="shared" ca="1" si="430"/>
        <v>2000</v>
      </c>
      <c r="BV606" s="166">
        <f t="shared" ca="1" si="431"/>
        <v>200</v>
      </c>
      <c r="BW606" s="166">
        <f t="shared" ca="1" si="432"/>
        <v>0</v>
      </c>
      <c r="BX606" s="166">
        <f t="shared" ca="1" si="433"/>
        <v>0</v>
      </c>
      <c r="BY606" s="180" t="str">
        <f t="shared" si="434"/>
        <v/>
      </c>
      <c r="BZ606" s="180" t="str">
        <f t="shared" si="435"/>
        <v/>
      </c>
      <c r="CA606" s="81" t="str">
        <f>IF(scriv!E568&lt;&gt;"",scriv!E568,"")</f>
        <v/>
      </c>
      <c r="CB606" s="82">
        <f t="shared" si="400"/>
        <v>0</v>
      </c>
      <c r="CC606" s="82">
        <f t="shared" si="436"/>
        <v>0</v>
      </c>
      <c r="CD606" s="82" t="str">
        <f t="shared" si="437"/>
        <v>-</v>
      </c>
      <c r="CE606" s="82" t="str">
        <f t="shared" si="438"/>
        <v>-</v>
      </c>
      <c r="CF606" s="82" t="str">
        <f t="shared" si="439"/>
        <v>-</v>
      </c>
      <c r="CG606" s="82" t="str">
        <f t="shared" si="440"/>
        <v>-</v>
      </c>
      <c r="CH606" s="82" t="str">
        <f t="shared" si="441"/>
        <v>-</v>
      </c>
      <c r="CI606" s="82" t="str">
        <f t="shared" si="442"/>
        <v>-</v>
      </c>
      <c r="CJ606" s="82" t="str">
        <f t="shared" si="443"/>
        <v>-</v>
      </c>
      <c r="CK606" s="82" t="str">
        <f t="shared" si="444"/>
        <v>-</v>
      </c>
    </row>
    <row r="607" spans="1:89" s="82" customFormat="1" ht="18" customHeight="1">
      <c r="A607" s="81" t="str">
        <f>scriv!AH569</f>
        <v/>
      </c>
      <c r="B607" s="81" t="str">
        <f>IF(scriv!D569&lt;&gt;"",scriv!D569,"")</f>
        <v/>
      </c>
      <c r="C607" s="81" t="str">
        <f>IF( scriv!AL569&lt;&gt;"", IF(D607&lt;&gt;"","connection ","")&amp;scriv!AL569,IF(D607&lt;&gt;"","connection",""))</f>
        <v/>
      </c>
      <c r="D607" s="82" t="str">
        <f>scriv!AJ569</f>
        <v/>
      </c>
      <c r="E607" s="82" t="str">
        <f>scriv!AK569</f>
        <v/>
      </c>
      <c r="F607" s="156">
        <f>ROW()</f>
        <v>607</v>
      </c>
      <c r="I607" s="81" t="str">
        <f>IF(scriv!AA569&lt;&gt;"",scriv!AA569,J607)</f>
        <v/>
      </c>
      <c r="J607" s="81" t="str">
        <f>IF(scriv!AB569&lt;&gt;"",scriv!AB569,"")</f>
        <v/>
      </c>
      <c r="K607" s="82" t="str">
        <f t="shared" si="401"/>
        <v>none</v>
      </c>
      <c r="L607" s="82" t="str">
        <f t="shared" si="402"/>
        <v>+++&amp;speakTT=</v>
      </c>
      <c r="M607" s="82" t="str">
        <f t="shared" si="399"/>
        <v>OpenClose</v>
      </c>
      <c r="N607" s="82" t="str">
        <f t="shared" si="403"/>
        <v/>
      </c>
      <c r="O607" s="119" t="str">
        <f t="shared" si="404"/>
        <v/>
      </c>
      <c r="P607" s="81" t="str">
        <f>IF(scriv!I569&lt;&gt;"",scriv!I569,"")</f>
        <v/>
      </c>
      <c r="Q607" s="81" t="str">
        <f>IF(scriv!J569&lt;&gt;"",scriv!J569,"")</f>
        <v/>
      </c>
      <c r="R607" s="81">
        <f>IF(scriv!K569&lt;&gt;"",scriv!K569,
IF(I607&lt;&gt;"",1,$R$36))</f>
        <v>0</v>
      </c>
      <c r="S607" s="81" t="str">
        <f>IF(scriv!L569&lt;&gt;"",scriv!L569,
IF(scriv!AB569&lt;&gt;"",$S$36,"none"))</f>
        <v>none</v>
      </c>
      <c r="T607" s="81" t="str">
        <f>IF(scriv!Q569&lt;&gt;"",scriv!Q569,"")</f>
        <v/>
      </c>
      <c r="U607" s="81" t="str">
        <f>IF(scriv!R569&lt;&gt;"",scriv!R569,"")</f>
        <v/>
      </c>
      <c r="V607" s="81" t="str">
        <f>IF(scriv!S569&lt;&gt;"",scriv!S569,"")</f>
        <v/>
      </c>
      <c r="W607" s="81" t="str">
        <f>IF(scriv!T569&lt;&gt;"",scriv!T569,"")</f>
        <v/>
      </c>
      <c r="X607" s="81" t="str">
        <f>IF($E607="",
( IF(scriv!AD569&lt;&gt;"", LEFT( scriv!AD569, FIND(",",scriv!AD569)-1) &amp; "=" &amp; $AH607 &amp; RIGHT( scriv!AD569, LEN(scriv!AD569) + 1 - FIND(",",scriv!AD569)),
  IF($X$36&lt;&gt;"",LEFT( X$36, FIND(",",X$36)-1) &amp; "=" &amp; $AH607 &amp; RIGHT( X$36, LEN(X$36) + 1 - FIND(",",X$36)),""))),
IF(scriv!M569&lt;&gt;"", LEFT( scriv!M569, FIND(",",scriv!M569)-1) &amp; "=" &amp; $AH607 &amp; RIGHT( scriv!M569, LEN(scriv!M569) + 1 - FIND(",",scriv!M569)),
LEFT( X$37, FIND(",",X$37)-1) &amp; "=" &amp; $AH607 &amp; RIGHT( X$37, LEN(X$37) + 1 - FIND(",",X$37))))</f>
        <v>fadeOn=,0.6</v>
      </c>
      <c r="Y607" s="81" t="str">
        <f>IF($E607="",
( IF(scriv!AE569&lt;&gt;"", LEFT( scriv!AE569, FIND(",",scriv!AE569)-1) &amp; "=" &amp; $AH607 &amp; RIGHT( scriv!AE569, LEN(scriv!AE569) + 1 - FIND(",",scriv!AE569)),
  IF($Y$36&lt;&gt;"",LEFT( Y$36, FIND(",",Y$36)-1) &amp; "=" &amp; $AH607 &amp; RIGHT( Y$36, LEN(Y$36) + 1 - FIND(",",Y$36)),""))),
IF(scriv!N569&lt;&gt;"", LEFT( scriv!N569, FIND(",",scriv!N569)-1) &amp; "=" &amp; $AH607 &amp; RIGHT( scriv!N569, LEN(scriv!N569) + 1 - FIND(",",scriv!N569)),
LEFT( Y$37, FIND(",",Y$37)-1) &amp; "=" &amp; $AH607 &amp; RIGHT( Y$37, LEN(Y$37) + 1 - FIND(",",Y$37))))</f>
        <v>fadeOff=,0.6</v>
      </c>
      <c r="Z607" s="81" t="str">
        <f>IF($E607="",
( IF(scriv!AF569&lt;&gt;"", LEFT( scriv!AF569, FIND(",",scriv!AF569)-1) &amp; "=" &amp; $AH607 &amp; RIGHT( scriv!AF569, LEN(scriv!AF569) + 1 - FIND(",",scriv!AF569)),
  IF($Z$36&lt;&gt;"",LEFT( Z$36, FIND(",",Z$36)-1) &amp; "=" &amp; $AH607 &amp; RIGHT( Z$36, LEN(Z$36) + 1 - FIND(",",Z$36)),""))),
IF(scriv!O569&lt;&gt;"", LEFT( scriv!O569, FIND(",",scriv!O569)-1) &amp; "=" &amp; $AH607 &amp; RIGHT( scriv!O569, LEN(scriv!O569) + 1 - FIND(",",scriv!O569)),
LEFT( Z$37, FIND(",",Z$37)-1) &amp; "=" &amp; $AH607 &amp; RIGHT( Z$37, LEN(Z$37) + 1 - FIND(",",Z$37))))</f>
        <v>drawOpen=,1.2</v>
      </c>
      <c r="AA607" s="81" t="str">
        <f>IF($E607="",
( IF(scriv!AG569&lt;&gt;"", LEFT( scriv!AG569, FIND(",",scriv!AG569)-1) &amp; "=" &amp; $AH607 &amp; RIGHT( scriv!AG569, LEN(scriv!AG569) + 1 - FIND(",",scriv!AG569)),
  IF($AA$36&lt;&gt;"",LEFT( AA$36, FIND(",",AA$36)-1) &amp; "=" &amp; $AH607 &amp; RIGHT( AA$36, LEN(AA$36) + 1 - FIND(",",AA$36)),""))),
IF(scriv!P569&lt;&gt;"", LEFT( scriv!P569, FIND(",",scriv!P569)-1) &amp; "=" &amp; $AH607 &amp; RIGHT( scriv!P569, LEN(scriv!P569) + 1 - FIND(",",scriv!P569)),
LEFT( AA$37, FIND(",",AA$37)-1) &amp; "=" &amp; $AH607 &amp; RIGHT( AA$37, LEN(AA$37) + 1 - FIND(",",AA$37))))</f>
        <v>drawClose=,1.2</v>
      </c>
      <c r="AB607" s="167" t="str">
        <f t="shared" si="398"/>
        <v>noTitle</v>
      </c>
      <c r="AC607" s="167"/>
      <c r="AD607" s="45"/>
      <c r="AE607" s="168"/>
      <c r="AF607" s="169">
        <f>IF(D607="",scriv!B569,"")</f>
        <v>0</v>
      </c>
      <c r="AG607" s="170" t="str">
        <f t="shared" si="405"/>
        <v/>
      </c>
      <c r="AH607" s="169" t="str">
        <f t="shared" si="406"/>
        <v/>
      </c>
      <c r="AI607" s="169" t="str">
        <f t="shared" si="407"/>
        <v/>
      </c>
      <c r="AJ607" s="86">
        <f>ROUNDDOWN( (LEN(scriv!B569)+1) / 2, 0 )</f>
        <v>0</v>
      </c>
      <c r="AK607" s="82">
        <f t="shared" si="408"/>
        <v>0</v>
      </c>
      <c r="AL607" s="82" t="str">
        <f t="shared" si="409"/>
        <v>-</v>
      </c>
      <c r="AM607" s="82" t="str">
        <f t="shared" si="410"/>
        <v>-</v>
      </c>
      <c r="AN607" s="82" t="str">
        <f t="shared" si="411"/>
        <v>-</v>
      </c>
      <c r="AO607" s="82" t="str">
        <f t="shared" si="412"/>
        <v>-</v>
      </c>
      <c r="AP607" s="82" t="str">
        <f t="shared" si="413"/>
        <v>-</v>
      </c>
      <c r="AQ607" s="82" t="str">
        <f t="shared" si="414"/>
        <v>-</v>
      </c>
      <c r="AR607" s="82" t="str">
        <f t="shared" si="415"/>
        <v>-</v>
      </c>
      <c r="AT607" s="82">
        <f t="shared" si="416"/>
        <v>10</v>
      </c>
      <c r="AU607" s="82" t="str">
        <f ca="1">IF(    MAX(OFFSET(AL607,0,0,MATCH("-",AL607:AL$638,0))) = 0,"",
IFERROR(MAX(OFFSET(AL607,0,0,MATCH("-",AL607:AL$638,0))),""))</f>
        <v/>
      </c>
      <c r="AV607" s="82" t="str">
        <f ca="1">IF(    MAX(OFFSET(AM607,0,0,MATCH("-",AM607:AM$638,0))) = 0,"",
IFERROR(MAX(OFFSET(AM607,0,0,MATCH("-",AM607:AM$638,0))),""))</f>
        <v/>
      </c>
      <c r="AW607" s="82" t="str">
        <f ca="1">IF(    MAX(OFFSET(AN607,0,0,MATCH("-",AN607:AN$638,0))) = 0,"",
IFERROR(MAX(OFFSET(AN607,0,0,MATCH("-",AN607:AN$638,0))),""))</f>
        <v/>
      </c>
      <c r="AX607" s="82" t="str">
        <f ca="1">IF(    MAX(OFFSET(AO607,0,0,MATCH("-",AO607:AO$638,0))) = 0,"",
IFERROR(MAX(OFFSET(AO607,0,0,MATCH("-",AO607:AO$638,0))),""))</f>
        <v/>
      </c>
      <c r="AY607" s="82" t="str">
        <f ca="1">IF(    MAX(OFFSET(AP607,0,0,MATCH("-",AP607:AP$638,0))) = 0,"",
IFERROR(MAX(OFFSET(AP607,0,0,MATCH("-",AP607:AP$638,0))),""))</f>
        <v/>
      </c>
      <c r="AZ607" s="82" t="str">
        <f ca="1">IF(    MAX(OFFSET(AQ607,0,0,MATCH("-",AQ607:AQ$638,0))) = 0,"",
IFERROR(MAX(OFFSET(AQ607,0,0,MATCH("-",AQ607:AQ$638,0))),""))</f>
        <v/>
      </c>
      <c r="BA607" s="82" t="str">
        <f ca="1">IF(    MAX(OFFSET(AR607,0,0,MATCH("-",AR607:AR$638,0))) = 0,"",
IFERROR(MAX(OFFSET(AR607,0,0,MATCH("-",AR607:AR$638,0))),""))</f>
        <v/>
      </c>
      <c r="BB607" s="112">
        <f t="shared" ca="1" si="417"/>
        <v>-198</v>
      </c>
      <c r="BC607" s="111" t="str">
        <f t="shared" ca="1" si="418"/>
        <v>Radius</v>
      </c>
      <c r="BD607" s="112">
        <f t="shared" ca="1" si="419"/>
        <v>0</v>
      </c>
      <c r="BE607" s="111">
        <f t="shared" ca="1" si="420"/>
        <v>200</v>
      </c>
      <c r="BF607" s="113" t="e">
        <f t="shared" ca="1" si="421"/>
        <v>#VALUE!</v>
      </c>
      <c r="BG607" s="113" t="e">
        <f t="shared" ca="1" si="422"/>
        <v>#VALUE!</v>
      </c>
      <c r="BH607" s="112">
        <f t="shared" ca="1" si="423"/>
        <v>2000</v>
      </c>
      <c r="BI607" s="112">
        <f t="shared" ca="1" si="424"/>
        <v>200</v>
      </c>
      <c r="BJ607" s="157"/>
      <c r="BK607" s="157"/>
      <c r="BL607" s="158" t="str">
        <f>scriv!AI569</f>
        <v/>
      </c>
      <c r="BM607" s="157"/>
      <c r="BN607" s="157" t="str">
        <f t="shared" si="425"/>
        <v>node</v>
      </c>
      <c r="BO607" s="157"/>
      <c r="BP607" s="159">
        <f t="shared" ca="1" si="426"/>
        <v>0</v>
      </c>
      <c r="BQ607" s="159">
        <f t="shared" ca="1" si="427"/>
        <v>0</v>
      </c>
      <c r="BR607" s="159">
        <f t="shared" si="428"/>
        <v>1</v>
      </c>
      <c r="BS607" s="159" t="str">
        <f t="shared" si="429"/>
        <v>symbol</v>
      </c>
      <c r="BT607" s="157" t="str">
        <f ca="1">IF(scriv!V569&lt;&gt;"",scriv!V569,
IF(E607="",IFERROR(VLOOKUP(BL607,$AH$40:$BT$638,39,FALSE),$BT$36),
$BT$37))</f>
        <v>NodeSquare</v>
      </c>
      <c r="BU607" s="166">
        <f t="shared" ca="1" si="430"/>
        <v>2000</v>
      </c>
      <c r="BV607" s="166">
        <f t="shared" ca="1" si="431"/>
        <v>200</v>
      </c>
      <c r="BW607" s="166">
        <f t="shared" ca="1" si="432"/>
        <v>0</v>
      </c>
      <c r="BX607" s="166">
        <f t="shared" ca="1" si="433"/>
        <v>0</v>
      </c>
      <c r="BY607" s="180" t="str">
        <f t="shared" si="434"/>
        <v/>
      </c>
      <c r="BZ607" s="180" t="str">
        <f t="shared" si="435"/>
        <v/>
      </c>
      <c r="CA607" s="81" t="str">
        <f>IF(scriv!E569&lt;&gt;"",scriv!E569,"")</f>
        <v/>
      </c>
      <c r="CB607" s="82">
        <f t="shared" si="400"/>
        <v>0</v>
      </c>
      <c r="CC607" s="82">
        <f t="shared" si="436"/>
        <v>0</v>
      </c>
      <c r="CD607" s="82" t="str">
        <f t="shared" si="437"/>
        <v>-</v>
      </c>
      <c r="CE607" s="82" t="str">
        <f t="shared" si="438"/>
        <v>-</v>
      </c>
      <c r="CF607" s="82" t="str">
        <f t="shared" si="439"/>
        <v>-</v>
      </c>
      <c r="CG607" s="82" t="str">
        <f t="shared" si="440"/>
        <v>-</v>
      </c>
      <c r="CH607" s="82" t="str">
        <f t="shared" si="441"/>
        <v>-</v>
      </c>
      <c r="CI607" s="82" t="str">
        <f t="shared" si="442"/>
        <v>-</v>
      </c>
      <c r="CJ607" s="82" t="str">
        <f t="shared" si="443"/>
        <v>-</v>
      </c>
      <c r="CK607" s="82" t="str">
        <f t="shared" si="444"/>
        <v>-</v>
      </c>
    </row>
    <row r="608" spans="1:89" s="82" customFormat="1" ht="18" customHeight="1">
      <c r="A608" s="81" t="str">
        <f>scriv!AH570</f>
        <v/>
      </c>
      <c r="B608" s="81" t="str">
        <f>IF(scriv!D570&lt;&gt;"",scriv!D570,"")</f>
        <v/>
      </c>
      <c r="C608" s="81" t="str">
        <f>IF( scriv!AL570&lt;&gt;"", IF(D608&lt;&gt;"","connection ","")&amp;scriv!AL570,IF(D608&lt;&gt;"","connection",""))</f>
        <v/>
      </c>
      <c r="D608" s="82" t="str">
        <f>scriv!AJ570</f>
        <v/>
      </c>
      <c r="E608" s="82" t="str">
        <f>scriv!AK570</f>
        <v/>
      </c>
      <c r="F608" s="156">
        <f>ROW()</f>
        <v>608</v>
      </c>
      <c r="I608" s="81" t="str">
        <f>IF(scriv!AA570&lt;&gt;"",scriv!AA570,J608)</f>
        <v/>
      </c>
      <c r="J608" s="81" t="str">
        <f>IF(scriv!AB570&lt;&gt;"",scriv!AB570,"")</f>
        <v/>
      </c>
      <c r="K608" s="82" t="str">
        <f t="shared" si="401"/>
        <v>none</v>
      </c>
      <c r="L608" s="82" t="str">
        <f t="shared" si="402"/>
        <v>+++&amp;speakTT=</v>
      </c>
      <c r="M608" s="82" t="str">
        <f t="shared" si="399"/>
        <v>OpenClose</v>
      </c>
      <c r="N608" s="82" t="str">
        <f t="shared" si="403"/>
        <v/>
      </c>
      <c r="O608" s="119" t="str">
        <f t="shared" si="404"/>
        <v/>
      </c>
      <c r="P608" s="81" t="str">
        <f>IF(scriv!I570&lt;&gt;"",scriv!I570,"")</f>
        <v/>
      </c>
      <c r="Q608" s="81" t="str">
        <f>IF(scriv!J570&lt;&gt;"",scriv!J570,"")</f>
        <v/>
      </c>
      <c r="R608" s="81">
        <f>IF(scriv!K570&lt;&gt;"",scriv!K570,
IF(I608&lt;&gt;"",1,$R$36))</f>
        <v>0</v>
      </c>
      <c r="S608" s="81" t="str">
        <f>IF(scriv!L570&lt;&gt;"",scriv!L570,
IF(scriv!AB570&lt;&gt;"",$S$36,"none"))</f>
        <v>none</v>
      </c>
      <c r="T608" s="81" t="str">
        <f>IF(scriv!Q570&lt;&gt;"",scriv!Q570,"")</f>
        <v/>
      </c>
      <c r="U608" s="81" t="str">
        <f>IF(scriv!R570&lt;&gt;"",scriv!R570,"")</f>
        <v/>
      </c>
      <c r="V608" s="81" t="str">
        <f>IF(scriv!S570&lt;&gt;"",scriv!S570,"")</f>
        <v/>
      </c>
      <c r="W608" s="81" t="str">
        <f>IF(scriv!T570&lt;&gt;"",scriv!T570,"")</f>
        <v/>
      </c>
      <c r="X608" s="81" t="str">
        <f>IF($E608="",
( IF(scriv!AD570&lt;&gt;"", LEFT( scriv!AD570, FIND(",",scriv!AD570)-1) &amp; "=" &amp; $AH608 &amp; RIGHT( scriv!AD570, LEN(scriv!AD570) + 1 - FIND(",",scriv!AD570)),
  IF($X$36&lt;&gt;"",LEFT( X$36, FIND(",",X$36)-1) &amp; "=" &amp; $AH608 &amp; RIGHT( X$36, LEN(X$36) + 1 - FIND(",",X$36)),""))),
IF(scriv!M570&lt;&gt;"", LEFT( scriv!M570, FIND(",",scriv!M570)-1) &amp; "=" &amp; $AH608 &amp; RIGHT( scriv!M570, LEN(scriv!M570) + 1 - FIND(",",scriv!M570)),
LEFT( X$37, FIND(",",X$37)-1) &amp; "=" &amp; $AH608 &amp; RIGHT( X$37, LEN(X$37) + 1 - FIND(",",X$37))))</f>
        <v>fadeOn=,0.6</v>
      </c>
      <c r="Y608" s="81" t="str">
        <f>IF($E608="",
( IF(scriv!AE570&lt;&gt;"", LEFT( scriv!AE570, FIND(",",scriv!AE570)-1) &amp; "=" &amp; $AH608 &amp; RIGHT( scriv!AE570, LEN(scriv!AE570) + 1 - FIND(",",scriv!AE570)),
  IF($Y$36&lt;&gt;"",LEFT( Y$36, FIND(",",Y$36)-1) &amp; "=" &amp; $AH608 &amp; RIGHT( Y$36, LEN(Y$36) + 1 - FIND(",",Y$36)),""))),
IF(scriv!N570&lt;&gt;"", LEFT( scriv!N570, FIND(",",scriv!N570)-1) &amp; "=" &amp; $AH608 &amp; RIGHT( scriv!N570, LEN(scriv!N570) + 1 - FIND(",",scriv!N570)),
LEFT( Y$37, FIND(",",Y$37)-1) &amp; "=" &amp; $AH608 &amp; RIGHT( Y$37, LEN(Y$37) + 1 - FIND(",",Y$37))))</f>
        <v>fadeOff=,0.6</v>
      </c>
      <c r="Z608" s="81" t="str">
        <f>IF($E608="",
( IF(scriv!AF570&lt;&gt;"", LEFT( scriv!AF570, FIND(",",scriv!AF570)-1) &amp; "=" &amp; $AH608 &amp; RIGHT( scriv!AF570, LEN(scriv!AF570) + 1 - FIND(",",scriv!AF570)),
  IF($Z$36&lt;&gt;"",LEFT( Z$36, FIND(",",Z$36)-1) &amp; "=" &amp; $AH608 &amp; RIGHT( Z$36, LEN(Z$36) + 1 - FIND(",",Z$36)),""))),
IF(scriv!O570&lt;&gt;"", LEFT( scriv!O570, FIND(",",scriv!O570)-1) &amp; "=" &amp; $AH608 &amp; RIGHT( scriv!O570, LEN(scriv!O570) + 1 - FIND(",",scriv!O570)),
LEFT( Z$37, FIND(",",Z$37)-1) &amp; "=" &amp; $AH608 &amp; RIGHT( Z$37, LEN(Z$37) + 1 - FIND(",",Z$37))))</f>
        <v>drawOpen=,1.2</v>
      </c>
      <c r="AA608" s="81" t="str">
        <f>IF($E608="",
( IF(scriv!AG570&lt;&gt;"", LEFT( scriv!AG570, FIND(",",scriv!AG570)-1) &amp; "=" &amp; $AH608 &amp; RIGHT( scriv!AG570, LEN(scriv!AG570) + 1 - FIND(",",scriv!AG570)),
  IF($AA$36&lt;&gt;"",LEFT( AA$36, FIND(",",AA$36)-1) &amp; "=" &amp; $AH608 &amp; RIGHT( AA$36, LEN(AA$36) + 1 - FIND(",",AA$36)),""))),
IF(scriv!P570&lt;&gt;"", LEFT( scriv!P570, FIND(",",scriv!P570)-1) &amp; "=" &amp; $AH608 &amp; RIGHT( scriv!P570, LEN(scriv!P570) + 1 - FIND(",",scriv!P570)),
LEFT( AA$37, FIND(",",AA$37)-1) &amp; "=" &amp; $AH608 &amp; RIGHT( AA$37, LEN(AA$37) + 1 - FIND(",",AA$37))))</f>
        <v>drawClose=,1.2</v>
      </c>
      <c r="AB608" s="167" t="str">
        <f t="shared" si="398"/>
        <v>noTitle</v>
      </c>
      <c r="AC608" s="167"/>
      <c r="AD608" s="45"/>
      <c r="AE608" s="168"/>
      <c r="AF608" s="169">
        <f>IF(D608="",scriv!B570,"")</f>
        <v>0</v>
      </c>
      <c r="AG608" s="170" t="str">
        <f t="shared" si="405"/>
        <v/>
      </c>
      <c r="AH608" s="169" t="str">
        <f t="shared" si="406"/>
        <v/>
      </c>
      <c r="AI608" s="169" t="str">
        <f t="shared" si="407"/>
        <v/>
      </c>
      <c r="AJ608" s="86">
        <f>ROUNDDOWN( (LEN(scriv!B570)+1) / 2, 0 )</f>
        <v>0</v>
      </c>
      <c r="AK608" s="82">
        <f t="shared" si="408"/>
        <v>0</v>
      </c>
      <c r="AL608" s="82" t="str">
        <f t="shared" si="409"/>
        <v>-</v>
      </c>
      <c r="AM608" s="82" t="str">
        <f t="shared" si="410"/>
        <v>-</v>
      </c>
      <c r="AN608" s="82" t="str">
        <f t="shared" si="411"/>
        <v>-</v>
      </c>
      <c r="AO608" s="82" t="str">
        <f t="shared" si="412"/>
        <v>-</v>
      </c>
      <c r="AP608" s="82" t="str">
        <f t="shared" si="413"/>
        <v>-</v>
      </c>
      <c r="AQ608" s="82" t="str">
        <f t="shared" si="414"/>
        <v>-</v>
      </c>
      <c r="AR608" s="82" t="str">
        <f t="shared" si="415"/>
        <v>-</v>
      </c>
      <c r="AT608" s="82">
        <f t="shared" si="416"/>
        <v>10</v>
      </c>
      <c r="AU608" s="82" t="str">
        <f ca="1">IF(    MAX(OFFSET(AL608,0,0,MATCH("-",AL608:AL$638,0))) = 0,"",
IFERROR(MAX(OFFSET(AL608,0,0,MATCH("-",AL608:AL$638,0))),""))</f>
        <v/>
      </c>
      <c r="AV608" s="82" t="str">
        <f ca="1">IF(    MAX(OFFSET(AM608,0,0,MATCH("-",AM608:AM$638,0))) = 0,"",
IFERROR(MAX(OFFSET(AM608,0,0,MATCH("-",AM608:AM$638,0))),""))</f>
        <v/>
      </c>
      <c r="AW608" s="82" t="str">
        <f ca="1">IF(    MAX(OFFSET(AN608,0,0,MATCH("-",AN608:AN$638,0))) = 0,"",
IFERROR(MAX(OFFSET(AN608,0,0,MATCH("-",AN608:AN$638,0))),""))</f>
        <v/>
      </c>
      <c r="AX608" s="82" t="str">
        <f ca="1">IF(    MAX(OFFSET(AO608,0,0,MATCH("-",AO608:AO$638,0))) = 0,"",
IFERROR(MAX(OFFSET(AO608,0,0,MATCH("-",AO608:AO$638,0))),""))</f>
        <v/>
      </c>
      <c r="AY608" s="82" t="str">
        <f ca="1">IF(    MAX(OFFSET(AP608,0,0,MATCH("-",AP608:AP$638,0))) = 0,"",
IFERROR(MAX(OFFSET(AP608,0,0,MATCH("-",AP608:AP$638,0))),""))</f>
        <v/>
      </c>
      <c r="AZ608" s="82" t="str">
        <f ca="1">IF(    MAX(OFFSET(AQ608,0,0,MATCH("-",AQ608:AQ$638,0))) = 0,"",
IFERROR(MAX(OFFSET(AQ608,0,0,MATCH("-",AQ608:AQ$638,0))),""))</f>
        <v/>
      </c>
      <c r="BA608" s="82" t="str">
        <f ca="1">IF(    MAX(OFFSET(AR608,0,0,MATCH("-",AR608:AR$638,0))) = 0,"",
IFERROR(MAX(OFFSET(AR608,0,0,MATCH("-",AR608:AR$638,0))),""))</f>
        <v/>
      </c>
      <c r="BB608" s="112">
        <f t="shared" ca="1" si="417"/>
        <v>-198</v>
      </c>
      <c r="BC608" s="111" t="str">
        <f t="shared" ca="1" si="418"/>
        <v>Radius</v>
      </c>
      <c r="BD608" s="112">
        <f t="shared" ca="1" si="419"/>
        <v>0</v>
      </c>
      <c r="BE608" s="111">
        <f t="shared" ca="1" si="420"/>
        <v>200</v>
      </c>
      <c r="BF608" s="113" t="e">
        <f t="shared" ca="1" si="421"/>
        <v>#VALUE!</v>
      </c>
      <c r="BG608" s="113" t="e">
        <f t="shared" ca="1" si="422"/>
        <v>#VALUE!</v>
      </c>
      <c r="BH608" s="112">
        <f t="shared" ca="1" si="423"/>
        <v>2000</v>
      </c>
      <c r="BI608" s="112">
        <f t="shared" ca="1" si="424"/>
        <v>200</v>
      </c>
      <c r="BJ608" s="157"/>
      <c r="BK608" s="157"/>
      <c r="BL608" s="158" t="str">
        <f>scriv!AI570</f>
        <v/>
      </c>
      <c r="BM608" s="157"/>
      <c r="BN608" s="157" t="str">
        <f t="shared" si="425"/>
        <v>node</v>
      </c>
      <c r="BO608" s="157"/>
      <c r="BP608" s="159">
        <f t="shared" ca="1" si="426"/>
        <v>0</v>
      </c>
      <c r="BQ608" s="159">
        <f t="shared" ca="1" si="427"/>
        <v>0</v>
      </c>
      <c r="BR608" s="159">
        <f t="shared" si="428"/>
        <v>1</v>
      </c>
      <c r="BS608" s="159" t="str">
        <f t="shared" si="429"/>
        <v>symbol</v>
      </c>
      <c r="BT608" s="157" t="str">
        <f ca="1">IF(scriv!V570&lt;&gt;"",scriv!V570,
IF(E608="",IFERROR(VLOOKUP(BL608,$AH$40:$BT$638,39,FALSE),$BT$36),
$BT$37))</f>
        <v>NodeSquare</v>
      </c>
      <c r="BU608" s="166">
        <f t="shared" ca="1" si="430"/>
        <v>2000</v>
      </c>
      <c r="BV608" s="166">
        <f t="shared" ca="1" si="431"/>
        <v>200</v>
      </c>
      <c r="BW608" s="166">
        <f t="shared" ca="1" si="432"/>
        <v>0</v>
      </c>
      <c r="BX608" s="166">
        <f t="shared" ca="1" si="433"/>
        <v>0</v>
      </c>
      <c r="BY608" s="180" t="str">
        <f t="shared" si="434"/>
        <v/>
      </c>
      <c r="BZ608" s="180" t="str">
        <f t="shared" si="435"/>
        <v/>
      </c>
      <c r="CA608" s="81" t="str">
        <f>IF(scriv!E570&lt;&gt;"",scriv!E570,"")</f>
        <v/>
      </c>
      <c r="CB608" s="82">
        <f t="shared" si="400"/>
        <v>0</v>
      </c>
      <c r="CC608" s="82">
        <f t="shared" si="436"/>
        <v>0</v>
      </c>
      <c r="CD608" s="82" t="str">
        <f t="shared" si="437"/>
        <v>-</v>
      </c>
      <c r="CE608" s="82" t="str">
        <f t="shared" si="438"/>
        <v>-</v>
      </c>
      <c r="CF608" s="82" t="str">
        <f t="shared" si="439"/>
        <v>-</v>
      </c>
      <c r="CG608" s="82" t="str">
        <f t="shared" si="440"/>
        <v>-</v>
      </c>
      <c r="CH608" s="82" t="str">
        <f t="shared" si="441"/>
        <v>-</v>
      </c>
      <c r="CI608" s="82" t="str">
        <f t="shared" si="442"/>
        <v>-</v>
      </c>
      <c r="CJ608" s="82" t="str">
        <f t="shared" si="443"/>
        <v>-</v>
      </c>
      <c r="CK608" s="82" t="str">
        <f t="shared" si="444"/>
        <v>-</v>
      </c>
    </row>
    <row r="609" spans="1:89" s="82" customFormat="1" ht="18" customHeight="1">
      <c r="A609" s="81" t="str">
        <f>scriv!AH571</f>
        <v/>
      </c>
      <c r="B609" s="81" t="str">
        <f>IF(scriv!D571&lt;&gt;"",scriv!D571,"")</f>
        <v/>
      </c>
      <c r="C609" s="81" t="str">
        <f>IF( scriv!AL571&lt;&gt;"", IF(D609&lt;&gt;"","connection ","")&amp;scriv!AL571,IF(D609&lt;&gt;"","connection",""))</f>
        <v/>
      </c>
      <c r="D609" s="82" t="str">
        <f>scriv!AJ571</f>
        <v/>
      </c>
      <c r="E609" s="82" t="str">
        <f>scriv!AK571</f>
        <v/>
      </c>
      <c r="F609" s="156">
        <f>ROW()</f>
        <v>609</v>
      </c>
      <c r="I609" s="81" t="str">
        <f>IF(scriv!AA571&lt;&gt;"",scriv!AA571,J609)</f>
        <v/>
      </c>
      <c r="J609" s="81" t="str">
        <f>IF(scriv!AB571&lt;&gt;"",scriv!AB571,"")</f>
        <v/>
      </c>
      <c r="K609" s="82" t="str">
        <f t="shared" si="401"/>
        <v>none</v>
      </c>
      <c r="L609" s="82" t="str">
        <f t="shared" si="402"/>
        <v>+++&amp;speakTT=</v>
      </c>
      <c r="M609" s="82" t="str">
        <f t="shared" si="399"/>
        <v>OpenClose</v>
      </c>
      <c r="N609" s="82" t="str">
        <f t="shared" si="403"/>
        <v/>
      </c>
      <c r="O609" s="119" t="str">
        <f t="shared" si="404"/>
        <v/>
      </c>
      <c r="P609" s="81" t="str">
        <f>IF(scriv!I571&lt;&gt;"",scriv!I571,"")</f>
        <v/>
      </c>
      <c r="Q609" s="81" t="str">
        <f>IF(scriv!J571&lt;&gt;"",scriv!J571,"")</f>
        <v/>
      </c>
      <c r="R609" s="81">
        <f>IF(scriv!K571&lt;&gt;"",scriv!K571,
IF(I609&lt;&gt;"",1,$R$36))</f>
        <v>0</v>
      </c>
      <c r="S609" s="81" t="str">
        <f>IF(scriv!L571&lt;&gt;"",scriv!L571,
IF(scriv!AB571&lt;&gt;"",$S$36,"none"))</f>
        <v>none</v>
      </c>
      <c r="T609" s="81" t="str">
        <f>IF(scriv!Q571&lt;&gt;"",scriv!Q571,"")</f>
        <v/>
      </c>
      <c r="U609" s="81" t="str">
        <f>IF(scriv!R571&lt;&gt;"",scriv!R571,"")</f>
        <v/>
      </c>
      <c r="V609" s="81" t="str">
        <f>IF(scriv!S571&lt;&gt;"",scriv!S571,"")</f>
        <v/>
      </c>
      <c r="W609" s="81" t="str">
        <f>IF(scriv!T571&lt;&gt;"",scriv!T571,"")</f>
        <v/>
      </c>
      <c r="X609" s="81" t="str">
        <f>IF($E609="",
( IF(scriv!AD571&lt;&gt;"", LEFT( scriv!AD571, FIND(",",scriv!AD571)-1) &amp; "=" &amp; $AH609 &amp; RIGHT( scriv!AD571, LEN(scriv!AD571) + 1 - FIND(",",scriv!AD571)),
  IF($X$36&lt;&gt;"",LEFT( X$36, FIND(",",X$36)-1) &amp; "=" &amp; $AH609 &amp; RIGHT( X$36, LEN(X$36) + 1 - FIND(",",X$36)),""))),
IF(scriv!M571&lt;&gt;"", LEFT( scriv!M571, FIND(",",scriv!M571)-1) &amp; "=" &amp; $AH609 &amp; RIGHT( scriv!M571, LEN(scriv!M571) + 1 - FIND(",",scriv!M571)),
LEFT( X$37, FIND(",",X$37)-1) &amp; "=" &amp; $AH609 &amp; RIGHT( X$37, LEN(X$37) + 1 - FIND(",",X$37))))</f>
        <v>fadeOn=,0.6</v>
      </c>
      <c r="Y609" s="81" t="str">
        <f>IF($E609="",
( IF(scriv!AE571&lt;&gt;"", LEFT( scriv!AE571, FIND(",",scriv!AE571)-1) &amp; "=" &amp; $AH609 &amp; RIGHT( scriv!AE571, LEN(scriv!AE571) + 1 - FIND(",",scriv!AE571)),
  IF($Y$36&lt;&gt;"",LEFT( Y$36, FIND(",",Y$36)-1) &amp; "=" &amp; $AH609 &amp; RIGHT( Y$36, LEN(Y$36) + 1 - FIND(",",Y$36)),""))),
IF(scriv!N571&lt;&gt;"", LEFT( scriv!N571, FIND(",",scriv!N571)-1) &amp; "=" &amp; $AH609 &amp; RIGHT( scriv!N571, LEN(scriv!N571) + 1 - FIND(",",scriv!N571)),
LEFT( Y$37, FIND(",",Y$37)-1) &amp; "=" &amp; $AH609 &amp; RIGHT( Y$37, LEN(Y$37) + 1 - FIND(",",Y$37))))</f>
        <v>fadeOff=,0.6</v>
      </c>
      <c r="Z609" s="81" t="str">
        <f>IF($E609="",
( IF(scriv!AF571&lt;&gt;"", LEFT( scriv!AF571, FIND(",",scriv!AF571)-1) &amp; "=" &amp; $AH609 &amp; RIGHT( scriv!AF571, LEN(scriv!AF571) + 1 - FIND(",",scriv!AF571)),
  IF($Z$36&lt;&gt;"",LEFT( Z$36, FIND(",",Z$36)-1) &amp; "=" &amp; $AH609 &amp; RIGHT( Z$36, LEN(Z$36) + 1 - FIND(",",Z$36)),""))),
IF(scriv!O571&lt;&gt;"", LEFT( scriv!O571, FIND(",",scriv!O571)-1) &amp; "=" &amp; $AH609 &amp; RIGHT( scriv!O571, LEN(scriv!O571) + 1 - FIND(",",scriv!O571)),
LEFT( Z$37, FIND(",",Z$37)-1) &amp; "=" &amp; $AH609 &amp; RIGHT( Z$37, LEN(Z$37) + 1 - FIND(",",Z$37))))</f>
        <v>drawOpen=,1.2</v>
      </c>
      <c r="AA609" s="81" t="str">
        <f>IF($E609="",
( IF(scriv!AG571&lt;&gt;"", LEFT( scriv!AG571, FIND(",",scriv!AG571)-1) &amp; "=" &amp; $AH609 &amp; RIGHT( scriv!AG571, LEN(scriv!AG571) + 1 - FIND(",",scriv!AG571)),
  IF($AA$36&lt;&gt;"",LEFT( AA$36, FIND(",",AA$36)-1) &amp; "=" &amp; $AH609 &amp; RIGHT( AA$36, LEN(AA$36) + 1 - FIND(",",AA$36)),""))),
IF(scriv!P571&lt;&gt;"", LEFT( scriv!P571, FIND(",",scriv!P571)-1) &amp; "=" &amp; $AH609 &amp; RIGHT( scriv!P571, LEN(scriv!P571) + 1 - FIND(",",scriv!P571)),
LEFT( AA$37, FIND(",",AA$37)-1) &amp; "=" &amp; $AH609 &amp; RIGHT( AA$37, LEN(AA$37) + 1 - FIND(",",AA$37))))</f>
        <v>drawClose=,1.2</v>
      </c>
      <c r="AB609" s="167" t="str">
        <f t="shared" si="398"/>
        <v>noTitle</v>
      </c>
      <c r="AC609" s="167"/>
      <c r="AD609" s="45"/>
      <c r="AE609" s="168"/>
      <c r="AF609" s="169">
        <f>IF(D609="",scriv!B571,"")</f>
        <v>0</v>
      </c>
      <c r="AG609" s="170" t="str">
        <f t="shared" si="405"/>
        <v/>
      </c>
      <c r="AH609" s="169" t="str">
        <f t="shared" si="406"/>
        <v/>
      </c>
      <c r="AI609" s="169" t="str">
        <f t="shared" si="407"/>
        <v/>
      </c>
      <c r="AJ609" s="86">
        <f>ROUNDDOWN( (LEN(scriv!B571)+1) / 2, 0 )</f>
        <v>0</v>
      </c>
      <c r="AK609" s="82">
        <f t="shared" si="408"/>
        <v>0</v>
      </c>
      <c r="AL609" s="82" t="str">
        <f t="shared" si="409"/>
        <v>-</v>
      </c>
      <c r="AM609" s="82" t="str">
        <f t="shared" si="410"/>
        <v>-</v>
      </c>
      <c r="AN609" s="82" t="str">
        <f t="shared" si="411"/>
        <v>-</v>
      </c>
      <c r="AO609" s="82" t="str">
        <f t="shared" si="412"/>
        <v>-</v>
      </c>
      <c r="AP609" s="82" t="str">
        <f t="shared" si="413"/>
        <v>-</v>
      </c>
      <c r="AQ609" s="82" t="str">
        <f t="shared" si="414"/>
        <v>-</v>
      </c>
      <c r="AR609" s="82" t="str">
        <f t="shared" si="415"/>
        <v>-</v>
      </c>
      <c r="AT609" s="82">
        <f t="shared" si="416"/>
        <v>10</v>
      </c>
      <c r="AU609" s="82" t="str">
        <f ca="1">IF(    MAX(OFFSET(AL609,0,0,MATCH("-",AL609:AL$638,0))) = 0,"",
IFERROR(MAX(OFFSET(AL609,0,0,MATCH("-",AL609:AL$638,0))),""))</f>
        <v/>
      </c>
      <c r="AV609" s="82" t="str">
        <f ca="1">IF(    MAX(OFFSET(AM609,0,0,MATCH("-",AM609:AM$638,0))) = 0,"",
IFERROR(MAX(OFFSET(AM609,0,0,MATCH("-",AM609:AM$638,0))),""))</f>
        <v/>
      </c>
      <c r="AW609" s="82" t="str">
        <f ca="1">IF(    MAX(OFFSET(AN609,0,0,MATCH("-",AN609:AN$638,0))) = 0,"",
IFERROR(MAX(OFFSET(AN609,0,0,MATCH("-",AN609:AN$638,0))),""))</f>
        <v/>
      </c>
      <c r="AX609" s="82" t="str">
        <f ca="1">IF(    MAX(OFFSET(AO609,0,0,MATCH("-",AO609:AO$638,0))) = 0,"",
IFERROR(MAX(OFFSET(AO609,0,0,MATCH("-",AO609:AO$638,0))),""))</f>
        <v/>
      </c>
      <c r="AY609" s="82" t="str">
        <f ca="1">IF(    MAX(OFFSET(AP609,0,0,MATCH("-",AP609:AP$638,0))) = 0,"",
IFERROR(MAX(OFFSET(AP609,0,0,MATCH("-",AP609:AP$638,0))),""))</f>
        <v/>
      </c>
      <c r="AZ609" s="82" t="str">
        <f ca="1">IF(    MAX(OFFSET(AQ609,0,0,MATCH("-",AQ609:AQ$638,0))) = 0,"",
IFERROR(MAX(OFFSET(AQ609,0,0,MATCH("-",AQ609:AQ$638,0))),""))</f>
        <v/>
      </c>
      <c r="BA609" s="82" t="str">
        <f ca="1">IF(    MAX(OFFSET(AR609,0,0,MATCH("-",AR609:AR$638,0))) = 0,"",
IFERROR(MAX(OFFSET(AR609,0,0,MATCH("-",AR609:AR$638,0))),""))</f>
        <v/>
      </c>
      <c r="BB609" s="112">
        <f t="shared" ca="1" si="417"/>
        <v>-198</v>
      </c>
      <c r="BC609" s="111" t="str">
        <f t="shared" ca="1" si="418"/>
        <v>Radius</v>
      </c>
      <c r="BD609" s="112">
        <f t="shared" ca="1" si="419"/>
        <v>0</v>
      </c>
      <c r="BE609" s="111">
        <f t="shared" ca="1" si="420"/>
        <v>200</v>
      </c>
      <c r="BF609" s="113" t="e">
        <f t="shared" ca="1" si="421"/>
        <v>#VALUE!</v>
      </c>
      <c r="BG609" s="113" t="e">
        <f t="shared" ca="1" si="422"/>
        <v>#VALUE!</v>
      </c>
      <c r="BH609" s="112">
        <f t="shared" ca="1" si="423"/>
        <v>2000</v>
      </c>
      <c r="BI609" s="112">
        <f t="shared" ca="1" si="424"/>
        <v>200</v>
      </c>
      <c r="BJ609" s="157"/>
      <c r="BK609" s="157"/>
      <c r="BL609" s="158" t="str">
        <f>scriv!AI571</f>
        <v/>
      </c>
      <c r="BM609" s="157"/>
      <c r="BN609" s="157" t="str">
        <f t="shared" si="425"/>
        <v>node</v>
      </c>
      <c r="BO609" s="157"/>
      <c r="BP609" s="159">
        <f t="shared" ca="1" si="426"/>
        <v>0</v>
      </c>
      <c r="BQ609" s="159">
        <f t="shared" ca="1" si="427"/>
        <v>0</v>
      </c>
      <c r="BR609" s="159">
        <f t="shared" si="428"/>
        <v>1</v>
      </c>
      <c r="BS609" s="159" t="str">
        <f t="shared" si="429"/>
        <v>symbol</v>
      </c>
      <c r="BT609" s="157" t="str">
        <f ca="1">IF(scriv!V571&lt;&gt;"",scriv!V571,
IF(E609="",IFERROR(VLOOKUP(BL609,$AH$40:$BT$638,39,FALSE),$BT$36),
$BT$37))</f>
        <v>NodeSquare</v>
      </c>
      <c r="BU609" s="166">
        <f t="shared" ca="1" si="430"/>
        <v>2000</v>
      </c>
      <c r="BV609" s="166">
        <f t="shared" ca="1" si="431"/>
        <v>200</v>
      </c>
      <c r="BW609" s="166">
        <f t="shared" ca="1" si="432"/>
        <v>0</v>
      </c>
      <c r="BX609" s="166">
        <f t="shared" ca="1" si="433"/>
        <v>0</v>
      </c>
      <c r="BY609" s="180" t="str">
        <f t="shared" si="434"/>
        <v/>
      </c>
      <c r="BZ609" s="180" t="str">
        <f t="shared" si="435"/>
        <v/>
      </c>
      <c r="CA609" s="81" t="str">
        <f>IF(scriv!E571&lt;&gt;"",scriv!E571,"")</f>
        <v/>
      </c>
      <c r="CB609" s="82">
        <f t="shared" si="400"/>
        <v>0</v>
      </c>
      <c r="CC609" s="82">
        <f t="shared" si="436"/>
        <v>0</v>
      </c>
      <c r="CD609" s="82" t="str">
        <f t="shared" si="437"/>
        <v>-</v>
      </c>
      <c r="CE609" s="82" t="str">
        <f t="shared" si="438"/>
        <v>-</v>
      </c>
      <c r="CF609" s="82" t="str">
        <f t="shared" si="439"/>
        <v>-</v>
      </c>
      <c r="CG609" s="82" t="str">
        <f t="shared" si="440"/>
        <v>-</v>
      </c>
      <c r="CH609" s="82" t="str">
        <f t="shared" si="441"/>
        <v>-</v>
      </c>
      <c r="CI609" s="82" t="str">
        <f t="shared" si="442"/>
        <v>-</v>
      </c>
      <c r="CJ609" s="82" t="str">
        <f t="shared" si="443"/>
        <v>-</v>
      </c>
      <c r="CK609" s="82" t="str">
        <f t="shared" si="444"/>
        <v>-</v>
      </c>
    </row>
    <row r="610" spans="1:89" s="82" customFormat="1" ht="18" customHeight="1">
      <c r="A610" s="81" t="str">
        <f>scriv!AH572</f>
        <v/>
      </c>
      <c r="B610" s="81" t="str">
        <f>IF(scriv!D572&lt;&gt;"",scriv!D572,"")</f>
        <v/>
      </c>
      <c r="C610" s="81" t="str">
        <f>IF( scriv!AL572&lt;&gt;"", IF(D610&lt;&gt;"","connection ","")&amp;scriv!AL572,IF(D610&lt;&gt;"","connection",""))</f>
        <v/>
      </c>
      <c r="D610" s="82" t="str">
        <f>scriv!AJ572</f>
        <v/>
      </c>
      <c r="E610" s="82" t="str">
        <f>scriv!AK572</f>
        <v/>
      </c>
      <c r="F610" s="156">
        <f>ROW()</f>
        <v>610</v>
      </c>
      <c r="I610" s="81" t="str">
        <f>IF(scriv!AA572&lt;&gt;"",scriv!AA572,J610)</f>
        <v/>
      </c>
      <c r="J610" s="81" t="str">
        <f>IF(scriv!AB572&lt;&gt;"",scriv!AB572,"")</f>
        <v/>
      </c>
      <c r="K610" s="82" t="str">
        <f t="shared" si="401"/>
        <v>none</v>
      </c>
      <c r="L610" s="82" t="str">
        <f t="shared" si="402"/>
        <v>+++&amp;speakTT=</v>
      </c>
      <c r="M610" s="82" t="str">
        <f t="shared" si="399"/>
        <v>OpenClose</v>
      </c>
      <c r="N610" s="82" t="str">
        <f t="shared" si="403"/>
        <v/>
      </c>
      <c r="O610" s="119" t="str">
        <f t="shared" si="404"/>
        <v/>
      </c>
      <c r="P610" s="81" t="str">
        <f>IF(scriv!I572&lt;&gt;"",scriv!I572,"")</f>
        <v/>
      </c>
      <c r="Q610" s="81" t="str">
        <f>IF(scriv!J572&lt;&gt;"",scriv!J572,"")</f>
        <v/>
      </c>
      <c r="R610" s="81">
        <f>IF(scriv!K572&lt;&gt;"",scriv!K572,
IF(I610&lt;&gt;"",1,$R$36))</f>
        <v>0</v>
      </c>
      <c r="S610" s="81" t="str">
        <f>IF(scriv!L572&lt;&gt;"",scriv!L572,
IF(scriv!AB572&lt;&gt;"",$S$36,"none"))</f>
        <v>none</v>
      </c>
      <c r="T610" s="81" t="str">
        <f>IF(scriv!Q572&lt;&gt;"",scriv!Q572,"")</f>
        <v/>
      </c>
      <c r="U610" s="81" t="str">
        <f>IF(scriv!R572&lt;&gt;"",scriv!R572,"")</f>
        <v/>
      </c>
      <c r="V610" s="81" t="str">
        <f>IF(scriv!S572&lt;&gt;"",scriv!S572,"")</f>
        <v/>
      </c>
      <c r="W610" s="81" t="str">
        <f>IF(scriv!T572&lt;&gt;"",scriv!T572,"")</f>
        <v/>
      </c>
      <c r="X610" s="81" t="str">
        <f>IF($E610="",
( IF(scriv!AD572&lt;&gt;"", LEFT( scriv!AD572, FIND(",",scriv!AD572)-1) &amp; "=" &amp; $AH610 &amp; RIGHT( scriv!AD572, LEN(scriv!AD572) + 1 - FIND(",",scriv!AD572)),
  IF($X$36&lt;&gt;"",LEFT( X$36, FIND(",",X$36)-1) &amp; "=" &amp; $AH610 &amp; RIGHT( X$36, LEN(X$36) + 1 - FIND(",",X$36)),""))),
IF(scriv!M572&lt;&gt;"", LEFT( scriv!M572, FIND(",",scriv!M572)-1) &amp; "=" &amp; $AH610 &amp; RIGHT( scriv!M572, LEN(scriv!M572) + 1 - FIND(",",scriv!M572)),
LEFT( X$37, FIND(",",X$37)-1) &amp; "=" &amp; $AH610 &amp; RIGHT( X$37, LEN(X$37) + 1 - FIND(",",X$37))))</f>
        <v>fadeOn=,0.6</v>
      </c>
      <c r="Y610" s="81" t="str">
        <f>IF($E610="",
( IF(scriv!AE572&lt;&gt;"", LEFT( scriv!AE572, FIND(",",scriv!AE572)-1) &amp; "=" &amp; $AH610 &amp; RIGHT( scriv!AE572, LEN(scriv!AE572) + 1 - FIND(",",scriv!AE572)),
  IF($Y$36&lt;&gt;"",LEFT( Y$36, FIND(",",Y$36)-1) &amp; "=" &amp; $AH610 &amp; RIGHT( Y$36, LEN(Y$36) + 1 - FIND(",",Y$36)),""))),
IF(scriv!N572&lt;&gt;"", LEFT( scriv!N572, FIND(",",scriv!N572)-1) &amp; "=" &amp; $AH610 &amp; RIGHT( scriv!N572, LEN(scriv!N572) + 1 - FIND(",",scriv!N572)),
LEFT( Y$37, FIND(",",Y$37)-1) &amp; "=" &amp; $AH610 &amp; RIGHT( Y$37, LEN(Y$37) + 1 - FIND(",",Y$37))))</f>
        <v>fadeOff=,0.6</v>
      </c>
      <c r="Z610" s="81" t="str">
        <f>IF($E610="",
( IF(scriv!AF572&lt;&gt;"", LEFT( scriv!AF572, FIND(",",scriv!AF572)-1) &amp; "=" &amp; $AH610 &amp; RIGHT( scriv!AF572, LEN(scriv!AF572) + 1 - FIND(",",scriv!AF572)),
  IF($Z$36&lt;&gt;"",LEFT( Z$36, FIND(",",Z$36)-1) &amp; "=" &amp; $AH610 &amp; RIGHT( Z$36, LEN(Z$36) + 1 - FIND(",",Z$36)),""))),
IF(scriv!O572&lt;&gt;"", LEFT( scriv!O572, FIND(",",scriv!O572)-1) &amp; "=" &amp; $AH610 &amp; RIGHT( scriv!O572, LEN(scriv!O572) + 1 - FIND(",",scriv!O572)),
LEFT( Z$37, FIND(",",Z$37)-1) &amp; "=" &amp; $AH610 &amp; RIGHT( Z$37, LEN(Z$37) + 1 - FIND(",",Z$37))))</f>
        <v>drawOpen=,1.2</v>
      </c>
      <c r="AA610" s="81" t="str">
        <f>IF($E610="",
( IF(scriv!AG572&lt;&gt;"", LEFT( scriv!AG572, FIND(",",scriv!AG572)-1) &amp; "=" &amp; $AH610 &amp; RIGHT( scriv!AG572, LEN(scriv!AG572) + 1 - FIND(",",scriv!AG572)),
  IF($AA$36&lt;&gt;"",LEFT( AA$36, FIND(",",AA$36)-1) &amp; "=" &amp; $AH610 &amp; RIGHT( AA$36, LEN(AA$36) + 1 - FIND(",",AA$36)),""))),
IF(scriv!P572&lt;&gt;"", LEFT( scriv!P572, FIND(",",scriv!P572)-1) &amp; "=" &amp; $AH610 &amp; RIGHT( scriv!P572, LEN(scriv!P572) + 1 - FIND(",",scriv!P572)),
LEFT( AA$37, FIND(",",AA$37)-1) &amp; "=" &amp; $AH610 &amp; RIGHT( AA$37, LEN(AA$37) + 1 - FIND(",",AA$37))))</f>
        <v>drawClose=,1.2</v>
      </c>
      <c r="AB610" s="167" t="str">
        <f t="shared" si="398"/>
        <v>noTitle</v>
      </c>
      <c r="AC610" s="167"/>
      <c r="AD610" s="45"/>
      <c r="AE610" s="168"/>
      <c r="AF610" s="169">
        <f>IF(D610="",scriv!B572,"")</f>
        <v>0</v>
      </c>
      <c r="AG610" s="170" t="str">
        <f t="shared" si="405"/>
        <v/>
      </c>
      <c r="AH610" s="169" t="str">
        <f t="shared" si="406"/>
        <v/>
      </c>
      <c r="AI610" s="169" t="str">
        <f t="shared" si="407"/>
        <v/>
      </c>
      <c r="AJ610" s="86">
        <f>ROUNDDOWN( (LEN(scriv!B572)+1) / 2, 0 )</f>
        <v>0</v>
      </c>
      <c r="AK610" s="82">
        <f t="shared" si="408"/>
        <v>0</v>
      </c>
      <c r="AL610" s="82" t="str">
        <f t="shared" si="409"/>
        <v>-</v>
      </c>
      <c r="AM610" s="82" t="str">
        <f t="shared" si="410"/>
        <v>-</v>
      </c>
      <c r="AN610" s="82" t="str">
        <f t="shared" si="411"/>
        <v>-</v>
      </c>
      <c r="AO610" s="82" t="str">
        <f t="shared" si="412"/>
        <v>-</v>
      </c>
      <c r="AP610" s="82" t="str">
        <f t="shared" si="413"/>
        <v>-</v>
      </c>
      <c r="AQ610" s="82" t="str">
        <f t="shared" si="414"/>
        <v>-</v>
      </c>
      <c r="AR610" s="82" t="str">
        <f t="shared" si="415"/>
        <v>-</v>
      </c>
      <c r="AT610" s="82">
        <f t="shared" si="416"/>
        <v>10</v>
      </c>
      <c r="AU610" s="82" t="str">
        <f ca="1">IF(    MAX(OFFSET(AL610,0,0,MATCH("-",AL610:AL$638,0))) = 0,"",
IFERROR(MAX(OFFSET(AL610,0,0,MATCH("-",AL610:AL$638,0))),""))</f>
        <v/>
      </c>
      <c r="AV610" s="82" t="str">
        <f ca="1">IF(    MAX(OFFSET(AM610,0,0,MATCH("-",AM610:AM$638,0))) = 0,"",
IFERROR(MAX(OFFSET(AM610,0,0,MATCH("-",AM610:AM$638,0))),""))</f>
        <v/>
      </c>
      <c r="AW610" s="82" t="str">
        <f ca="1">IF(    MAX(OFFSET(AN610,0,0,MATCH("-",AN610:AN$638,0))) = 0,"",
IFERROR(MAX(OFFSET(AN610,0,0,MATCH("-",AN610:AN$638,0))),""))</f>
        <v/>
      </c>
      <c r="AX610" s="82" t="str">
        <f ca="1">IF(    MAX(OFFSET(AO610,0,0,MATCH("-",AO610:AO$638,0))) = 0,"",
IFERROR(MAX(OFFSET(AO610,0,0,MATCH("-",AO610:AO$638,0))),""))</f>
        <v/>
      </c>
      <c r="AY610" s="82" t="str">
        <f ca="1">IF(    MAX(OFFSET(AP610,0,0,MATCH("-",AP610:AP$638,0))) = 0,"",
IFERROR(MAX(OFFSET(AP610,0,0,MATCH("-",AP610:AP$638,0))),""))</f>
        <v/>
      </c>
      <c r="AZ610" s="82" t="str">
        <f ca="1">IF(    MAX(OFFSET(AQ610,0,0,MATCH("-",AQ610:AQ$638,0))) = 0,"",
IFERROR(MAX(OFFSET(AQ610,0,0,MATCH("-",AQ610:AQ$638,0))),""))</f>
        <v/>
      </c>
      <c r="BA610" s="82" t="str">
        <f ca="1">IF(    MAX(OFFSET(AR610,0,0,MATCH("-",AR610:AR$638,0))) = 0,"",
IFERROR(MAX(OFFSET(AR610,0,0,MATCH("-",AR610:AR$638,0))),""))</f>
        <v/>
      </c>
      <c r="BB610" s="112">
        <f t="shared" ca="1" si="417"/>
        <v>-198</v>
      </c>
      <c r="BC610" s="111" t="str">
        <f t="shared" ca="1" si="418"/>
        <v>Radius</v>
      </c>
      <c r="BD610" s="112">
        <f t="shared" ca="1" si="419"/>
        <v>0</v>
      </c>
      <c r="BE610" s="111">
        <f t="shared" ca="1" si="420"/>
        <v>200</v>
      </c>
      <c r="BF610" s="113" t="e">
        <f t="shared" ca="1" si="421"/>
        <v>#VALUE!</v>
      </c>
      <c r="BG610" s="113" t="e">
        <f t="shared" ca="1" si="422"/>
        <v>#VALUE!</v>
      </c>
      <c r="BH610" s="112">
        <f t="shared" ca="1" si="423"/>
        <v>2000</v>
      </c>
      <c r="BI610" s="112">
        <f t="shared" ca="1" si="424"/>
        <v>200</v>
      </c>
      <c r="BJ610" s="157"/>
      <c r="BK610" s="157"/>
      <c r="BL610" s="158" t="str">
        <f>scriv!AI572</f>
        <v/>
      </c>
      <c r="BM610" s="157"/>
      <c r="BN610" s="157" t="str">
        <f t="shared" si="425"/>
        <v>node</v>
      </c>
      <c r="BO610" s="157"/>
      <c r="BP610" s="159">
        <f t="shared" ca="1" si="426"/>
        <v>0</v>
      </c>
      <c r="BQ610" s="159">
        <f t="shared" ca="1" si="427"/>
        <v>0</v>
      </c>
      <c r="BR610" s="159">
        <f t="shared" si="428"/>
        <v>1</v>
      </c>
      <c r="BS610" s="159" t="str">
        <f t="shared" si="429"/>
        <v>symbol</v>
      </c>
      <c r="BT610" s="157" t="str">
        <f ca="1">IF(scriv!V572&lt;&gt;"",scriv!V572,
IF(E610="",IFERROR(VLOOKUP(BL610,$AH$40:$BT$638,39,FALSE),$BT$36),
$BT$37))</f>
        <v>NodeSquare</v>
      </c>
      <c r="BU610" s="166">
        <f t="shared" ca="1" si="430"/>
        <v>2000</v>
      </c>
      <c r="BV610" s="166">
        <f t="shared" ca="1" si="431"/>
        <v>200</v>
      </c>
      <c r="BW610" s="166">
        <f t="shared" ca="1" si="432"/>
        <v>0</v>
      </c>
      <c r="BX610" s="166">
        <f t="shared" ca="1" si="433"/>
        <v>0</v>
      </c>
      <c r="BY610" s="180" t="str">
        <f t="shared" si="434"/>
        <v/>
      </c>
      <c r="BZ610" s="180" t="str">
        <f t="shared" si="435"/>
        <v/>
      </c>
      <c r="CA610" s="81" t="str">
        <f>IF(scriv!E572&lt;&gt;"",scriv!E572,"")</f>
        <v/>
      </c>
      <c r="CB610" s="82">
        <f t="shared" si="400"/>
        <v>0</v>
      </c>
      <c r="CC610" s="82">
        <f t="shared" si="436"/>
        <v>0</v>
      </c>
      <c r="CD610" s="82" t="str">
        <f t="shared" si="437"/>
        <v>-</v>
      </c>
      <c r="CE610" s="82" t="str">
        <f t="shared" si="438"/>
        <v>-</v>
      </c>
      <c r="CF610" s="82" t="str">
        <f t="shared" si="439"/>
        <v>-</v>
      </c>
      <c r="CG610" s="82" t="str">
        <f t="shared" si="440"/>
        <v>-</v>
      </c>
      <c r="CH610" s="82" t="str">
        <f t="shared" si="441"/>
        <v>-</v>
      </c>
      <c r="CI610" s="82" t="str">
        <f t="shared" si="442"/>
        <v>-</v>
      </c>
      <c r="CJ610" s="82" t="str">
        <f t="shared" si="443"/>
        <v>-</v>
      </c>
      <c r="CK610" s="82" t="str">
        <f t="shared" si="444"/>
        <v>-</v>
      </c>
    </row>
    <row r="611" spans="1:89" s="82" customFormat="1" ht="18" customHeight="1">
      <c r="A611" s="81" t="str">
        <f>scriv!AH573</f>
        <v/>
      </c>
      <c r="B611" s="81" t="str">
        <f>IF(scriv!D573&lt;&gt;"",scriv!D573,"")</f>
        <v/>
      </c>
      <c r="C611" s="81" t="str">
        <f>IF( scriv!AL573&lt;&gt;"", IF(D611&lt;&gt;"","connection ","")&amp;scriv!AL573,IF(D611&lt;&gt;"","connection",""))</f>
        <v/>
      </c>
      <c r="D611" s="82" t="str">
        <f>scriv!AJ573</f>
        <v/>
      </c>
      <c r="E611" s="82" t="str">
        <f>scriv!AK573</f>
        <v/>
      </c>
      <c r="F611" s="156">
        <f>ROW()</f>
        <v>611</v>
      </c>
      <c r="I611" s="81" t="str">
        <f>IF(scriv!AA573&lt;&gt;"",scriv!AA573,J611)</f>
        <v/>
      </c>
      <c r="J611" s="81" t="str">
        <f>IF(scriv!AB573&lt;&gt;"",scriv!AB573,"")</f>
        <v/>
      </c>
      <c r="K611" s="82" t="str">
        <f t="shared" si="401"/>
        <v>none</v>
      </c>
      <c r="L611" s="82" t="str">
        <f t="shared" si="402"/>
        <v>+++&amp;speakTT=</v>
      </c>
      <c r="M611" s="82" t="str">
        <f t="shared" si="399"/>
        <v>OpenClose</v>
      </c>
      <c r="N611" s="82" t="str">
        <f t="shared" si="403"/>
        <v/>
      </c>
      <c r="O611" s="119" t="str">
        <f t="shared" si="404"/>
        <v/>
      </c>
      <c r="P611" s="81" t="str">
        <f>IF(scriv!I573&lt;&gt;"",scriv!I573,"")</f>
        <v/>
      </c>
      <c r="Q611" s="81" t="str">
        <f>IF(scriv!J573&lt;&gt;"",scriv!J573,"")</f>
        <v/>
      </c>
      <c r="R611" s="81">
        <f>IF(scriv!K573&lt;&gt;"",scriv!K573,
IF(I611&lt;&gt;"",1,$R$36))</f>
        <v>0</v>
      </c>
      <c r="S611" s="81" t="str">
        <f>IF(scriv!L573&lt;&gt;"",scriv!L573,
IF(scriv!AB573&lt;&gt;"",$S$36,"none"))</f>
        <v>none</v>
      </c>
      <c r="T611" s="81" t="str">
        <f>IF(scriv!Q573&lt;&gt;"",scriv!Q573,"")</f>
        <v/>
      </c>
      <c r="U611" s="81" t="str">
        <f>IF(scriv!R573&lt;&gt;"",scriv!R573,"")</f>
        <v/>
      </c>
      <c r="V611" s="81" t="str">
        <f>IF(scriv!S573&lt;&gt;"",scriv!S573,"")</f>
        <v/>
      </c>
      <c r="W611" s="81" t="str">
        <f>IF(scriv!T573&lt;&gt;"",scriv!T573,"")</f>
        <v/>
      </c>
      <c r="X611" s="81" t="str">
        <f>IF($E611="",
( IF(scriv!AD573&lt;&gt;"", LEFT( scriv!AD573, FIND(",",scriv!AD573)-1) &amp; "=" &amp; $AH611 &amp; RIGHT( scriv!AD573, LEN(scriv!AD573) + 1 - FIND(",",scriv!AD573)),
  IF($X$36&lt;&gt;"",LEFT( X$36, FIND(",",X$36)-1) &amp; "=" &amp; $AH611 &amp; RIGHT( X$36, LEN(X$36) + 1 - FIND(",",X$36)),""))),
IF(scriv!M573&lt;&gt;"", LEFT( scriv!M573, FIND(",",scriv!M573)-1) &amp; "=" &amp; $AH611 &amp; RIGHT( scriv!M573, LEN(scriv!M573) + 1 - FIND(",",scriv!M573)),
LEFT( X$37, FIND(",",X$37)-1) &amp; "=" &amp; $AH611 &amp; RIGHT( X$37, LEN(X$37) + 1 - FIND(",",X$37))))</f>
        <v>fadeOn=,0.6</v>
      </c>
      <c r="Y611" s="81" t="str">
        <f>IF($E611="",
( IF(scriv!AE573&lt;&gt;"", LEFT( scriv!AE573, FIND(",",scriv!AE573)-1) &amp; "=" &amp; $AH611 &amp; RIGHT( scriv!AE573, LEN(scriv!AE573) + 1 - FIND(",",scriv!AE573)),
  IF($Y$36&lt;&gt;"",LEFT( Y$36, FIND(",",Y$36)-1) &amp; "=" &amp; $AH611 &amp; RIGHT( Y$36, LEN(Y$36) + 1 - FIND(",",Y$36)),""))),
IF(scriv!N573&lt;&gt;"", LEFT( scriv!N573, FIND(",",scriv!N573)-1) &amp; "=" &amp; $AH611 &amp; RIGHT( scriv!N573, LEN(scriv!N573) + 1 - FIND(",",scriv!N573)),
LEFT( Y$37, FIND(",",Y$37)-1) &amp; "=" &amp; $AH611 &amp; RIGHT( Y$37, LEN(Y$37) + 1 - FIND(",",Y$37))))</f>
        <v>fadeOff=,0.6</v>
      </c>
      <c r="Z611" s="81" t="str">
        <f>IF($E611="",
( IF(scriv!AF573&lt;&gt;"", LEFT( scriv!AF573, FIND(",",scriv!AF573)-1) &amp; "=" &amp; $AH611 &amp; RIGHT( scriv!AF573, LEN(scriv!AF573) + 1 - FIND(",",scriv!AF573)),
  IF($Z$36&lt;&gt;"",LEFT( Z$36, FIND(",",Z$36)-1) &amp; "=" &amp; $AH611 &amp; RIGHT( Z$36, LEN(Z$36) + 1 - FIND(",",Z$36)),""))),
IF(scriv!O573&lt;&gt;"", LEFT( scriv!O573, FIND(",",scriv!O573)-1) &amp; "=" &amp; $AH611 &amp; RIGHT( scriv!O573, LEN(scriv!O573) + 1 - FIND(",",scriv!O573)),
LEFT( Z$37, FIND(",",Z$37)-1) &amp; "=" &amp; $AH611 &amp; RIGHT( Z$37, LEN(Z$37) + 1 - FIND(",",Z$37))))</f>
        <v>drawOpen=,1.2</v>
      </c>
      <c r="AA611" s="81" t="str">
        <f>IF($E611="",
( IF(scriv!AG573&lt;&gt;"", LEFT( scriv!AG573, FIND(",",scriv!AG573)-1) &amp; "=" &amp; $AH611 &amp; RIGHT( scriv!AG573, LEN(scriv!AG573) + 1 - FIND(",",scriv!AG573)),
  IF($AA$36&lt;&gt;"",LEFT( AA$36, FIND(",",AA$36)-1) &amp; "=" &amp; $AH611 &amp; RIGHT( AA$36, LEN(AA$36) + 1 - FIND(",",AA$36)),""))),
IF(scriv!P573&lt;&gt;"", LEFT( scriv!P573, FIND(",",scriv!P573)-1) &amp; "=" &amp; $AH611 &amp; RIGHT( scriv!P573, LEN(scriv!P573) + 1 - FIND(",",scriv!P573)),
LEFT( AA$37, FIND(",",AA$37)-1) &amp; "=" &amp; $AH611 &amp; RIGHT( AA$37, LEN(AA$37) + 1 - FIND(",",AA$37))))</f>
        <v>drawClose=,1.2</v>
      </c>
      <c r="AB611" s="167" t="str">
        <f t="shared" si="398"/>
        <v>noTitle</v>
      </c>
      <c r="AC611" s="167"/>
      <c r="AD611" s="45"/>
      <c r="AE611" s="168"/>
      <c r="AF611" s="169">
        <f>IF(D611="",scriv!B573,"")</f>
        <v>0</v>
      </c>
      <c r="AG611" s="170" t="str">
        <f t="shared" si="405"/>
        <v/>
      </c>
      <c r="AH611" s="169" t="str">
        <f t="shared" si="406"/>
        <v/>
      </c>
      <c r="AI611" s="169" t="str">
        <f t="shared" si="407"/>
        <v/>
      </c>
      <c r="AJ611" s="86">
        <f>ROUNDDOWN( (LEN(scriv!B573)+1) / 2, 0 )</f>
        <v>0</v>
      </c>
      <c r="AK611" s="82">
        <f t="shared" si="408"/>
        <v>0</v>
      </c>
      <c r="AL611" s="82" t="str">
        <f t="shared" si="409"/>
        <v>-</v>
      </c>
      <c r="AM611" s="82" t="str">
        <f t="shared" si="410"/>
        <v>-</v>
      </c>
      <c r="AN611" s="82" t="str">
        <f t="shared" si="411"/>
        <v>-</v>
      </c>
      <c r="AO611" s="82" t="str">
        <f t="shared" si="412"/>
        <v>-</v>
      </c>
      <c r="AP611" s="82" t="str">
        <f t="shared" si="413"/>
        <v>-</v>
      </c>
      <c r="AQ611" s="82" t="str">
        <f t="shared" si="414"/>
        <v>-</v>
      </c>
      <c r="AR611" s="82" t="str">
        <f t="shared" si="415"/>
        <v>-</v>
      </c>
      <c r="AT611" s="82">
        <f t="shared" si="416"/>
        <v>10</v>
      </c>
      <c r="AU611" s="82" t="str">
        <f ca="1">IF(    MAX(OFFSET(AL611,0,0,MATCH("-",AL611:AL$638,0))) = 0,"",
IFERROR(MAX(OFFSET(AL611,0,0,MATCH("-",AL611:AL$638,0))),""))</f>
        <v/>
      </c>
      <c r="AV611" s="82" t="str">
        <f ca="1">IF(    MAX(OFFSET(AM611,0,0,MATCH("-",AM611:AM$638,0))) = 0,"",
IFERROR(MAX(OFFSET(AM611,0,0,MATCH("-",AM611:AM$638,0))),""))</f>
        <v/>
      </c>
      <c r="AW611" s="82" t="str">
        <f ca="1">IF(    MAX(OFFSET(AN611,0,0,MATCH("-",AN611:AN$638,0))) = 0,"",
IFERROR(MAX(OFFSET(AN611,0,0,MATCH("-",AN611:AN$638,0))),""))</f>
        <v/>
      </c>
      <c r="AX611" s="82" t="str">
        <f ca="1">IF(    MAX(OFFSET(AO611,0,0,MATCH("-",AO611:AO$638,0))) = 0,"",
IFERROR(MAX(OFFSET(AO611,0,0,MATCH("-",AO611:AO$638,0))),""))</f>
        <v/>
      </c>
      <c r="AY611" s="82" t="str">
        <f ca="1">IF(    MAX(OFFSET(AP611,0,0,MATCH("-",AP611:AP$638,0))) = 0,"",
IFERROR(MAX(OFFSET(AP611,0,0,MATCH("-",AP611:AP$638,0))),""))</f>
        <v/>
      </c>
      <c r="AZ611" s="82" t="str">
        <f ca="1">IF(    MAX(OFFSET(AQ611,0,0,MATCH("-",AQ611:AQ$638,0))) = 0,"",
IFERROR(MAX(OFFSET(AQ611,0,0,MATCH("-",AQ611:AQ$638,0))),""))</f>
        <v/>
      </c>
      <c r="BA611" s="82" t="str">
        <f ca="1">IF(    MAX(OFFSET(AR611,0,0,MATCH("-",AR611:AR$638,0))) = 0,"",
IFERROR(MAX(OFFSET(AR611,0,0,MATCH("-",AR611:AR$638,0))),""))</f>
        <v/>
      </c>
      <c r="BB611" s="112">
        <f t="shared" ca="1" si="417"/>
        <v>-198</v>
      </c>
      <c r="BC611" s="111" t="str">
        <f t="shared" ca="1" si="418"/>
        <v>Radius</v>
      </c>
      <c r="BD611" s="112">
        <f t="shared" ca="1" si="419"/>
        <v>0</v>
      </c>
      <c r="BE611" s="111">
        <f t="shared" ca="1" si="420"/>
        <v>200</v>
      </c>
      <c r="BF611" s="113" t="e">
        <f t="shared" ca="1" si="421"/>
        <v>#VALUE!</v>
      </c>
      <c r="BG611" s="113" t="e">
        <f t="shared" ca="1" si="422"/>
        <v>#VALUE!</v>
      </c>
      <c r="BH611" s="112">
        <f t="shared" ca="1" si="423"/>
        <v>2000</v>
      </c>
      <c r="BI611" s="112">
        <f t="shared" ca="1" si="424"/>
        <v>200</v>
      </c>
      <c r="BJ611" s="157"/>
      <c r="BK611" s="157"/>
      <c r="BL611" s="158" t="str">
        <f>scriv!AI573</f>
        <v/>
      </c>
      <c r="BM611" s="157"/>
      <c r="BN611" s="157" t="str">
        <f t="shared" si="425"/>
        <v>node</v>
      </c>
      <c r="BO611" s="157"/>
      <c r="BP611" s="159">
        <f t="shared" ca="1" si="426"/>
        <v>0</v>
      </c>
      <c r="BQ611" s="159">
        <f t="shared" ca="1" si="427"/>
        <v>0</v>
      </c>
      <c r="BR611" s="159">
        <f t="shared" si="428"/>
        <v>1</v>
      </c>
      <c r="BS611" s="159" t="str">
        <f t="shared" si="429"/>
        <v>symbol</v>
      </c>
      <c r="BT611" s="157" t="str">
        <f ca="1">IF(scriv!V573&lt;&gt;"",scriv!V573,
IF(E611="",IFERROR(VLOOKUP(BL611,$AH$40:$BT$638,39,FALSE),$BT$36),
$BT$37))</f>
        <v>NodeSquare</v>
      </c>
      <c r="BU611" s="166">
        <f t="shared" ca="1" si="430"/>
        <v>2000</v>
      </c>
      <c r="BV611" s="166">
        <f t="shared" ca="1" si="431"/>
        <v>200</v>
      </c>
      <c r="BW611" s="166">
        <f t="shared" ca="1" si="432"/>
        <v>0</v>
      </c>
      <c r="BX611" s="166">
        <f t="shared" ca="1" si="433"/>
        <v>0</v>
      </c>
      <c r="BY611" s="180" t="str">
        <f t="shared" si="434"/>
        <v/>
      </c>
      <c r="BZ611" s="180" t="str">
        <f t="shared" si="435"/>
        <v/>
      </c>
      <c r="CA611" s="81" t="str">
        <f>IF(scriv!E573&lt;&gt;"",scriv!E573,"")</f>
        <v/>
      </c>
      <c r="CB611" s="82">
        <f t="shared" si="400"/>
        <v>0</v>
      </c>
      <c r="CC611" s="82">
        <f t="shared" si="436"/>
        <v>0</v>
      </c>
      <c r="CD611" s="82" t="str">
        <f t="shared" si="437"/>
        <v>-</v>
      </c>
      <c r="CE611" s="82" t="str">
        <f t="shared" si="438"/>
        <v>-</v>
      </c>
      <c r="CF611" s="82" t="str">
        <f t="shared" si="439"/>
        <v>-</v>
      </c>
      <c r="CG611" s="82" t="str">
        <f t="shared" si="440"/>
        <v>-</v>
      </c>
      <c r="CH611" s="82" t="str">
        <f t="shared" si="441"/>
        <v>-</v>
      </c>
      <c r="CI611" s="82" t="str">
        <f t="shared" si="442"/>
        <v>-</v>
      </c>
      <c r="CJ611" s="82" t="str">
        <f t="shared" si="443"/>
        <v>-</v>
      </c>
      <c r="CK611" s="82" t="str">
        <f t="shared" si="444"/>
        <v>-</v>
      </c>
    </row>
    <row r="612" spans="1:89" s="82" customFormat="1" ht="18" customHeight="1">
      <c r="A612" s="81" t="str">
        <f>scriv!AH574</f>
        <v/>
      </c>
      <c r="B612" s="81" t="str">
        <f>IF(scriv!D574&lt;&gt;"",scriv!D574,"")</f>
        <v/>
      </c>
      <c r="C612" s="81" t="str">
        <f>IF( scriv!AL574&lt;&gt;"", IF(D612&lt;&gt;"","connection ","")&amp;scriv!AL574,IF(D612&lt;&gt;"","connection",""))</f>
        <v/>
      </c>
      <c r="D612" s="82" t="str">
        <f>scriv!AJ574</f>
        <v/>
      </c>
      <c r="E612" s="82" t="str">
        <f>scriv!AK574</f>
        <v/>
      </c>
      <c r="F612" s="156">
        <f>ROW()</f>
        <v>612</v>
      </c>
      <c r="I612" s="81" t="str">
        <f>IF(scriv!AA574&lt;&gt;"",scriv!AA574,J612)</f>
        <v/>
      </c>
      <c r="J612" s="81" t="str">
        <f>IF(scriv!AB574&lt;&gt;"",scriv!AB574,"")</f>
        <v/>
      </c>
      <c r="K612" s="82" t="str">
        <f t="shared" si="401"/>
        <v>none</v>
      </c>
      <c r="L612" s="82" t="str">
        <f t="shared" si="402"/>
        <v>+++&amp;speakTT=</v>
      </c>
      <c r="M612" s="82" t="str">
        <f t="shared" si="399"/>
        <v>OpenClose</v>
      </c>
      <c r="N612" s="82" t="str">
        <f t="shared" si="403"/>
        <v/>
      </c>
      <c r="O612" s="119" t="str">
        <f t="shared" si="404"/>
        <v/>
      </c>
      <c r="P612" s="81" t="str">
        <f>IF(scriv!I574&lt;&gt;"",scriv!I574,"")</f>
        <v/>
      </c>
      <c r="Q612" s="81" t="str">
        <f>IF(scriv!J574&lt;&gt;"",scriv!J574,"")</f>
        <v/>
      </c>
      <c r="R612" s="81">
        <f>IF(scriv!K574&lt;&gt;"",scriv!K574,
IF(I612&lt;&gt;"",1,$R$36))</f>
        <v>0</v>
      </c>
      <c r="S612" s="81" t="str">
        <f>IF(scriv!L574&lt;&gt;"",scriv!L574,
IF(scriv!AB574&lt;&gt;"",$S$36,"none"))</f>
        <v>none</v>
      </c>
      <c r="T612" s="81" t="str">
        <f>IF(scriv!Q574&lt;&gt;"",scriv!Q574,"")</f>
        <v/>
      </c>
      <c r="U612" s="81" t="str">
        <f>IF(scriv!R574&lt;&gt;"",scriv!R574,"")</f>
        <v/>
      </c>
      <c r="V612" s="81" t="str">
        <f>IF(scriv!S574&lt;&gt;"",scriv!S574,"")</f>
        <v/>
      </c>
      <c r="W612" s="81" t="str">
        <f>IF(scriv!T574&lt;&gt;"",scriv!T574,"")</f>
        <v/>
      </c>
      <c r="X612" s="81" t="str">
        <f>IF($E612="",
( IF(scriv!AD574&lt;&gt;"", LEFT( scriv!AD574, FIND(",",scriv!AD574)-1) &amp; "=" &amp; $AH612 &amp; RIGHT( scriv!AD574, LEN(scriv!AD574) + 1 - FIND(",",scriv!AD574)),
  IF($X$36&lt;&gt;"",LEFT( X$36, FIND(",",X$36)-1) &amp; "=" &amp; $AH612 &amp; RIGHT( X$36, LEN(X$36) + 1 - FIND(",",X$36)),""))),
IF(scriv!M574&lt;&gt;"", LEFT( scriv!M574, FIND(",",scriv!M574)-1) &amp; "=" &amp; $AH612 &amp; RIGHT( scriv!M574, LEN(scriv!M574) + 1 - FIND(",",scriv!M574)),
LEFT( X$37, FIND(",",X$37)-1) &amp; "=" &amp; $AH612 &amp; RIGHT( X$37, LEN(X$37) + 1 - FIND(",",X$37))))</f>
        <v>fadeOn=,0.6</v>
      </c>
      <c r="Y612" s="81" t="str">
        <f>IF($E612="",
( IF(scriv!AE574&lt;&gt;"", LEFT( scriv!AE574, FIND(",",scriv!AE574)-1) &amp; "=" &amp; $AH612 &amp; RIGHT( scriv!AE574, LEN(scriv!AE574) + 1 - FIND(",",scriv!AE574)),
  IF($Y$36&lt;&gt;"",LEFT( Y$36, FIND(",",Y$36)-1) &amp; "=" &amp; $AH612 &amp; RIGHT( Y$36, LEN(Y$36) + 1 - FIND(",",Y$36)),""))),
IF(scriv!N574&lt;&gt;"", LEFT( scriv!N574, FIND(",",scriv!N574)-1) &amp; "=" &amp; $AH612 &amp; RIGHT( scriv!N574, LEN(scriv!N574) + 1 - FIND(",",scriv!N574)),
LEFT( Y$37, FIND(",",Y$37)-1) &amp; "=" &amp; $AH612 &amp; RIGHT( Y$37, LEN(Y$37) + 1 - FIND(",",Y$37))))</f>
        <v>fadeOff=,0.6</v>
      </c>
      <c r="Z612" s="81" t="str">
        <f>IF($E612="",
( IF(scriv!AF574&lt;&gt;"", LEFT( scriv!AF574, FIND(",",scriv!AF574)-1) &amp; "=" &amp; $AH612 &amp; RIGHT( scriv!AF574, LEN(scriv!AF574) + 1 - FIND(",",scriv!AF574)),
  IF($Z$36&lt;&gt;"",LEFT( Z$36, FIND(",",Z$36)-1) &amp; "=" &amp; $AH612 &amp; RIGHT( Z$36, LEN(Z$36) + 1 - FIND(",",Z$36)),""))),
IF(scriv!O574&lt;&gt;"", LEFT( scriv!O574, FIND(",",scriv!O574)-1) &amp; "=" &amp; $AH612 &amp; RIGHT( scriv!O574, LEN(scriv!O574) + 1 - FIND(",",scriv!O574)),
LEFT( Z$37, FIND(",",Z$37)-1) &amp; "=" &amp; $AH612 &amp; RIGHT( Z$37, LEN(Z$37) + 1 - FIND(",",Z$37))))</f>
        <v>drawOpen=,1.2</v>
      </c>
      <c r="AA612" s="81" t="str">
        <f>IF($E612="",
( IF(scriv!AG574&lt;&gt;"", LEFT( scriv!AG574, FIND(",",scriv!AG574)-1) &amp; "=" &amp; $AH612 &amp; RIGHT( scriv!AG574, LEN(scriv!AG574) + 1 - FIND(",",scriv!AG574)),
  IF($AA$36&lt;&gt;"",LEFT( AA$36, FIND(",",AA$36)-1) &amp; "=" &amp; $AH612 &amp; RIGHT( AA$36, LEN(AA$36) + 1 - FIND(",",AA$36)),""))),
IF(scriv!P574&lt;&gt;"", LEFT( scriv!P574, FIND(",",scriv!P574)-1) &amp; "=" &amp; $AH612 &amp; RIGHT( scriv!P574, LEN(scriv!P574) + 1 - FIND(",",scriv!P574)),
LEFT( AA$37, FIND(",",AA$37)-1) &amp; "=" &amp; $AH612 &amp; RIGHT( AA$37, LEN(AA$37) + 1 - FIND(",",AA$37))))</f>
        <v>drawClose=,1.2</v>
      </c>
      <c r="AB612" s="167" t="str">
        <f t="shared" si="398"/>
        <v>noTitle</v>
      </c>
      <c r="AC612" s="167"/>
      <c r="AD612" s="45"/>
      <c r="AE612" s="168"/>
      <c r="AF612" s="169">
        <f>IF(D612="",scriv!B574,"")</f>
        <v>0</v>
      </c>
      <c r="AG612" s="170" t="str">
        <f t="shared" si="405"/>
        <v/>
      </c>
      <c r="AH612" s="169" t="str">
        <f t="shared" si="406"/>
        <v/>
      </c>
      <c r="AI612" s="169" t="str">
        <f t="shared" si="407"/>
        <v/>
      </c>
      <c r="AJ612" s="86">
        <f>ROUNDDOWN( (LEN(scriv!B574)+1) / 2, 0 )</f>
        <v>0</v>
      </c>
      <c r="AK612" s="82">
        <f t="shared" si="408"/>
        <v>0</v>
      </c>
      <c r="AL612" s="82" t="str">
        <f t="shared" si="409"/>
        <v>-</v>
      </c>
      <c r="AM612" s="82" t="str">
        <f t="shared" si="410"/>
        <v>-</v>
      </c>
      <c r="AN612" s="82" t="str">
        <f t="shared" si="411"/>
        <v>-</v>
      </c>
      <c r="AO612" s="82" t="str">
        <f t="shared" si="412"/>
        <v>-</v>
      </c>
      <c r="AP612" s="82" t="str">
        <f t="shared" si="413"/>
        <v>-</v>
      </c>
      <c r="AQ612" s="82" t="str">
        <f t="shared" si="414"/>
        <v>-</v>
      </c>
      <c r="AR612" s="82" t="str">
        <f t="shared" si="415"/>
        <v>-</v>
      </c>
      <c r="AT612" s="82">
        <f t="shared" si="416"/>
        <v>10</v>
      </c>
      <c r="AU612" s="82" t="str">
        <f ca="1">IF(    MAX(OFFSET(AL612,0,0,MATCH("-",AL612:AL$638,0))) = 0,"",
IFERROR(MAX(OFFSET(AL612,0,0,MATCH("-",AL612:AL$638,0))),""))</f>
        <v/>
      </c>
      <c r="AV612" s="82" t="str">
        <f ca="1">IF(    MAX(OFFSET(AM612,0,0,MATCH("-",AM612:AM$638,0))) = 0,"",
IFERROR(MAX(OFFSET(AM612,0,0,MATCH("-",AM612:AM$638,0))),""))</f>
        <v/>
      </c>
      <c r="AW612" s="82" t="str">
        <f ca="1">IF(    MAX(OFFSET(AN612,0,0,MATCH("-",AN612:AN$638,0))) = 0,"",
IFERROR(MAX(OFFSET(AN612,0,0,MATCH("-",AN612:AN$638,0))),""))</f>
        <v/>
      </c>
      <c r="AX612" s="82" t="str">
        <f ca="1">IF(    MAX(OFFSET(AO612,0,0,MATCH("-",AO612:AO$638,0))) = 0,"",
IFERROR(MAX(OFFSET(AO612,0,0,MATCH("-",AO612:AO$638,0))),""))</f>
        <v/>
      </c>
      <c r="AY612" s="82" t="str">
        <f ca="1">IF(    MAX(OFFSET(AP612,0,0,MATCH("-",AP612:AP$638,0))) = 0,"",
IFERROR(MAX(OFFSET(AP612,0,0,MATCH("-",AP612:AP$638,0))),""))</f>
        <v/>
      </c>
      <c r="AZ612" s="82" t="str">
        <f ca="1">IF(    MAX(OFFSET(AQ612,0,0,MATCH("-",AQ612:AQ$638,0))) = 0,"",
IFERROR(MAX(OFFSET(AQ612,0,0,MATCH("-",AQ612:AQ$638,0))),""))</f>
        <v/>
      </c>
      <c r="BA612" s="82" t="str">
        <f ca="1">IF(    MAX(OFFSET(AR612,0,0,MATCH("-",AR612:AR$638,0))) = 0,"",
IFERROR(MAX(OFFSET(AR612,0,0,MATCH("-",AR612:AR$638,0))),""))</f>
        <v/>
      </c>
      <c r="BB612" s="112">
        <f t="shared" ca="1" si="417"/>
        <v>-198</v>
      </c>
      <c r="BC612" s="111" t="str">
        <f t="shared" ca="1" si="418"/>
        <v>Radius</v>
      </c>
      <c r="BD612" s="112">
        <f t="shared" ca="1" si="419"/>
        <v>0</v>
      </c>
      <c r="BE612" s="111">
        <f t="shared" ca="1" si="420"/>
        <v>200</v>
      </c>
      <c r="BF612" s="113" t="e">
        <f t="shared" ca="1" si="421"/>
        <v>#VALUE!</v>
      </c>
      <c r="BG612" s="113" t="e">
        <f t="shared" ca="1" si="422"/>
        <v>#VALUE!</v>
      </c>
      <c r="BH612" s="112">
        <f t="shared" ca="1" si="423"/>
        <v>2000</v>
      </c>
      <c r="BI612" s="112">
        <f t="shared" ca="1" si="424"/>
        <v>200</v>
      </c>
      <c r="BJ612" s="157"/>
      <c r="BK612" s="157"/>
      <c r="BL612" s="158" t="str">
        <f>scriv!AI574</f>
        <v/>
      </c>
      <c r="BM612" s="157"/>
      <c r="BN612" s="157" t="str">
        <f t="shared" si="425"/>
        <v>node</v>
      </c>
      <c r="BO612" s="157"/>
      <c r="BP612" s="159">
        <f t="shared" ca="1" si="426"/>
        <v>0</v>
      </c>
      <c r="BQ612" s="159">
        <f t="shared" ca="1" si="427"/>
        <v>0</v>
      </c>
      <c r="BR612" s="159">
        <f t="shared" si="428"/>
        <v>1</v>
      </c>
      <c r="BS612" s="159" t="str">
        <f t="shared" si="429"/>
        <v>symbol</v>
      </c>
      <c r="BT612" s="157" t="str">
        <f ca="1">IF(scriv!V574&lt;&gt;"",scriv!V574,
IF(E612="",IFERROR(VLOOKUP(BL612,$AH$40:$BT$638,39,FALSE),$BT$36),
$BT$37))</f>
        <v>NodeSquare</v>
      </c>
      <c r="BU612" s="166">
        <f t="shared" ca="1" si="430"/>
        <v>2000</v>
      </c>
      <c r="BV612" s="166">
        <f t="shared" ca="1" si="431"/>
        <v>200</v>
      </c>
      <c r="BW612" s="166">
        <f t="shared" ca="1" si="432"/>
        <v>0</v>
      </c>
      <c r="BX612" s="166">
        <f t="shared" ca="1" si="433"/>
        <v>0</v>
      </c>
      <c r="BY612" s="180" t="str">
        <f t="shared" si="434"/>
        <v/>
      </c>
      <c r="BZ612" s="180" t="str">
        <f t="shared" si="435"/>
        <v/>
      </c>
      <c r="CA612" s="81" t="str">
        <f>IF(scriv!E574&lt;&gt;"",scriv!E574,"")</f>
        <v/>
      </c>
      <c r="CB612" s="82">
        <f t="shared" si="400"/>
        <v>0</v>
      </c>
      <c r="CC612" s="82">
        <f t="shared" si="436"/>
        <v>0</v>
      </c>
      <c r="CD612" s="82" t="str">
        <f t="shared" si="437"/>
        <v>-</v>
      </c>
      <c r="CE612" s="82" t="str">
        <f t="shared" si="438"/>
        <v>-</v>
      </c>
      <c r="CF612" s="82" t="str">
        <f t="shared" si="439"/>
        <v>-</v>
      </c>
      <c r="CG612" s="82" t="str">
        <f t="shared" si="440"/>
        <v>-</v>
      </c>
      <c r="CH612" s="82" t="str">
        <f t="shared" si="441"/>
        <v>-</v>
      </c>
      <c r="CI612" s="82" t="str">
        <f t="shared" si="442"/>
        <v>-</v>
      </c>
      <c r="CJ612" s="82" t="str">
        <f t="shared" si="443"/>
        <v>-</v>
      </c>
      <c r="CK612" s="82" t="str">
        <f t="shared" si="444"/>
        <v>-</v>
      </c>
    </row>
    <row r="613" spans="1:89" s="82" customFormat="1" ht="18" customHeight="1">
      <c r="A613" s="81" t="str">
        <f>scriv!AH575</f>
        <v/>
      </c>
      <c r="B613" s="81" t="str">
        <f>IF(scriv!D575&lt;&gt;"",scriv!D575,"")</f>
        <v/>
      </c>
      <c r="C613" s="81" t="str">
        <f>IF( scriv!AL575&lt;&gt;"", IF(D613&lt;&gt;"","connection ","")&amp;scriv!AL575,IF(D613&lt;&gt;"","connection",""))</f>
        <v/>
      </c>
      <c r="D613" s="82" t="str">
        <f>scriv!AJ575</f>
        <v/>
      </c>
      <c r="E613" s="82" t="str">
        <f>scriv!AK575</f>
        <v/>
      </c>
      <c r="F613" s="156">
        <f>ROW()</f>
        <v>613</v>
      </c>
      <c r="I613" s="81" t="str">
        <f>IF(scriv!AA575&lt;&gt;"",scriv!AA575,J613)</f>
        <v/>
      </c>
      <c r="J613" s="81" t="str">
        <f>IF(scriv!AB575&lt;&gt;"",scriv!AB575,"")</f>
        <v/>
      </c>
      <c r="K613" s="82" t="str">
        <f t="shared" si="401"/>
        <v>none</v>
      </c>
      <c r="L613" s="82" t="str">
        <f t="shared" si="402"/>
        <v>+++&amp;speakTT=</v>
      </c>
      <c r="M613" s="82" t="str">
        <f t="shared" si="399"/>
        <v>OpenClose</v>
      </c>
      <c r="N613" s="82" t="str">
        <f t="shared" si="403"/>
        <v/>
      </c>
      <c r="O613" s="119" t="str">
        <f t="shared" si="404"/>
        <v/>
      </c>
      <c r="P613" s="81" t="str">
        <f>IF(scriv!I575&lt;&gt;"",scriv!I575,"")</f>
        <v/>
      </c>
      <c r="Q613" s="81" t="str">
        <f>IF(scriv!J575&lt;&gt;"",scriv!J575,"")</f>
        <v/>
      </c>
      <c r="R613" s="81">
        <f>IF(scriv!K575&lt;&gt;"",scriv!K575,
IF(I613&lt;&gt;"",1,$R$36))</f>
        <v>0</v>
      </c>
      <c r="S613" s="81" t="str">
        <f>IF(scriv!L575&lt;&gt;"",scriv!L575,
IF(scriv!AB575&lt;&gt;"",$S$36,"none"))</f>
        <v>none</v>
      </c>
      <c r="T613" s="81" t="str">
        <f>IF(scriv!Q575&lt;&gt;"",scriv!Q575,"")</f>
        <v/>
      </c>
      <c r="U613" s="81" t="str">
        <f>IF(scriv!R575&lt;&gt;"",scriv!R575,"")</f>
        <v/>
      </c>
      <c r="V613" s="81" t="str">
        <f>IF(scriv!S575&lt;&gt;"",scriv!S575,"")</f>
        <v/>
      </c>
      <c r="W613" s="81" t="str">
        <f>IF(scriv!T575&lt;&gt;"",scriv!T575,"")</f>
        <v/>
      </c>
      <c r="X613" s="81" t="str">
        <f>IF($E613="",
( IF(scriv!AD575&lt;&gt;"", LEFT( scriv!AD575, FIND(",",scriv!AD575)-1) &amp; "=" &amp; $AH613 &amp; RIGHT( scriv!AD575, LEN(scriv!AD575) + 1 - FIND(",",scriv!AD575)),
  IF($X$36&lt;&gt;"",LEFT( X$36, FIND(",",X$36)-1) &amp; "=" &amp; $AH613 &amp; RIGHT( X$36, LEN(X$36) + 1 - FIND(",",X$36)),""))),
IF(scriv!M575&lt;&gt;"", LEFT( scriv!M575, FIND(",",scriv!M575)-1) &amp; "=" &amp; $AH613 &amp; RIGHT( scriv!M575, LEN(scriv!M575) + 1 - FIND(",",scriv!M575)),
LEFT( X$37, FIND(",",X$37)-1) &amp; "=" &amp; $AH613 &amp; RIGHT( X$37, LEN(X$37) + 1 - FIND(",",X$37))))</f>
        <v>fadeOn=,0.6</v>
      </c>
      <c r="Y613" s="81" t="str">
        <f>IF($E613="",
( IF(scriv!AE575&lt;&gt;"", LEFT( scriv!AE575, FIND(",",scriv!AE575)-1) &amp; "=" &amp; $AH613 &amp; RIGHT( scriv!AE575, LEN(scriv!AE575) + 1 - FIND(",",scriv!AE575)),
  IF($Y$36&lt;&gt;"",LEFT( Y$36, FIND(",",Y$36)-1) &amp; "=" &amp; $AH613 &amp; RIGHT( Y$36, LEN(Y$36) + 1 - FIND(",",Y$36)),""))),
IF(scriv!N575&lt;&gt;"", LEFT( scriv!N575, FIND(",",scriv!N575)-1) &amp; "=" &amp; $AH613 &amp; RIGHT( scriv!N575, LEN(scriv!N575) + 1 - FIND(",",scriv!N575)),
LEFT( Y$37, FIND(",",Y$37)-1) &amp; "=" &amp; $AH613 &amp; RIGHT( Y$37, LEN(Y$37) + 1 - FIND(",",Y$37))))</f>
        <v>fadeOff=,0.6</v>
      </c>
      <c r="Z613" s="81" t="str">
        <f>IF($E613="",
( IF(scriv!AF575&lt;&gt;"", LEFT( scriv!AF575, FIND(",",scriv!AF575)-1) &amp; "=" &amp; $AH613 &amp; RIGHT( scriv!AF575, LEN(scriv!AF575) + 1 - FIND(",",scriv!AF575)),
  IF($Z$36&lt;&gt;"",LEFT( Z$36, FIND(",",Z$36)-1) &amp; "=" &amp; $AH613 &amp; RIGHT( Z$36, LEN(Z$36) + 1 - FIND(",",Z$36)),""))),
IF(scriv!O575&lt;&gt;"", LEFT( scriv!O575, FIND(",",scriv!O575)-1) &amp; "=" &amp; $AH613 &amp; RIGHT( scriv!O575, LEN(scriv!O575) + 1 - FIND(",",scriv!O575)),
LEFT( Z$37, FIND(",",Z$37)-1) &amp; "=" &amp; $AH613 &amp; RIGHT( Z$37, LEN(Z$37) + 1 - FIND(",",Z$37))))</f>
        <v>drawOpen=,1.2</v>
      </c>
      <c r="AA613" s="81" t="str">
        <f>IF($E613="",
( IF(scriv!AG575&lt;&gt;"", LEFT( scriv!AG575, FIND(",",scriv!AG575)-1) &amp; "=" &amp; $AH613 &amp; RIGHT( scriv!AG575, LEN(scriv!AG575) + 1 - FIND(",",scriv!AG575)),
  IF($AA$36&lt;&gt;"",LEFT( AA$36, FIND(",",AA$36)-1) &amp; "=" &amp; $AH613 &amp; RIGHT( AA$36, LEN(AA$36) + 1 - FIND(",",AA$36)),""))),
IF(scriv!P575&lt;&gt;"", LEFT( scriv!P575, FIND(",",scriv!P575)-1) &amp; "=" &amp; $AH613 &amp; RIGHT( scriv!P575, LEN(scriv!P575) + 1 - FIND(",",scriv!P575)),
LEFT( AA$37, FIND(",",AA$37)-1) &amp; "=" &amp; $AH613 &amp; RIGHT( AA$37, LEN(AA$37) + 1 - FIND(",",AA$37))))</f>
        <v>drawClose=,1.2</v>
      </c>
      <c r="AB613" s="167" t="str">
        <f t="shared" si="398"/>
        <v>noTitle</v>
      </c>
      <c r="AC613" s="167"/>
      <c r="AD613" s="45"/>
      <c r="AE613" s="168"/>
      <c r="AF613" s="169">
        <f>IF(D613="",scriv!B575,"")</f>
        <v>0</v>
      </c>
      <c r="AG613" s="170" t="str">
        <f t="shared" si="405"/>
        <v/>
      </c>
      <c r="AH613" s="169" t="str">
        <f t="shared" si="406"/>
        <v/>
      </c>
      <c r="AI613" s="169" t="str">
        <f t="shared" si="407"/>
        <v/>
      </c>
      <c r="AJ613" s="86">
        <f>ROUNDDOWN( (LEN(scriv!B575)+1) / 2, 0 )</f>
        <v>0</v>
      </c>
      <c r="AK613" s="82">
        <f t="shared" si="408"/>
        <v>0</v>
      </c>
      <c r="AL613" s="82" t="str">
        <f t="shared" si="409"/>
        <v>-</v>
      </c>
      <c r="AM613" s="82" t="str">
        <f t="shared" si="410"/>
        <v>-</v>
      </c>
      <c r="AN613" s="82" t="str">
        <f t="shared" si="411"/>
        <v>-</v>
      </c>
      <c r="AO613" s="82" t="str">
        <f t="shared" si="412"/>
        <v>-</v>
      </c>
      <c r="AP613" s="82" t="str">
        <f t="shared" si="413"/>
        <v>-</v>
      </c>
      <c r="AQ613" s="82" t="str">
        <f t="shared" si="414"/>
        <v>-</v>
      </c>
      <c r="AR613" s="82" t="str">
        <f t="shared" si="415"/>
        <v>-</v>
      </c>
      <c r="AT613" s="82">
        <f t="shared" si="416"/>
        <v>10</v>
      </c>
      <c r="AU613" s="82" t="str">
        <f ca="1">IF(    MAX(OFFSET(AL613,0,0,MATCH("-",AL613:AL$638,0))) = 0,"",
IFERROR(MAX(OFFSET(AL613,0,0,MATCH("-",AL613:AL$638,0))),""))</f>
        <v/>
      </c>
      <c r="AV613" s="82" t="str">
        <f ca="1">IF(    MAX(OFFSET(AM613,0,0,MATCH("-",AM613:AM$638,0))) = 0,"",
IFERROR(MAX(OFFSET(AM613,0,0,MATCH("-",AM613:AM$638,0))),""))</f>
        <v/>
      </c>
      <c r="AW613" s="82" t="str">
        <f ca="1">IF(    MAX(OFFSET(AN613,0,0,MATCH("-",AN613:AN$638,0))) = 0,"",
IFERROR(MAX(OFFSET(AN613,0,0,MATCH("-",AN613:AN$638,0))),""))</f>
        <v/>
      </c>
      <c r="AX613" s="82" t="str">
        <f ca="1">IF(    MAX(OFFSET(AO613,0,0,MATCH("-",AO613:AO$638,0))) = 0,"",
IFERROR(MAX(OFFSET(AO613,0,0,MATCH("-",AO613:AO$638,0))),""))</f>
        <v/>
      </c>
      <c r="AY613" s="82" t="str">
        <f ca="1">IF(    MAX(OFFSET(AP613,0,0,MATCH("-",AP613:AP$638,0))) = 0,"",
IFERROR(MAX(OFFSET(AP613,0,0,MATCH("-",AP613:AP$638,0))),""))</f>
        <v/>
      </c>
      <c r="AZ613" s="82" t="str">
        <f ca="1">IF(    MAX(OFFSET(AQ613,0,0,MATCH("-",AQ613:AQ$638,0))) = 0,"",
IFERROR(MAX(OFFSET(AQ613,0,0,MATCH("-",AQ613:AQ$638,0))),""))</f>
        <v/>
      </c>
      <c r="BA613" s="82" t="str">
        <f ca="1">IF(    MAX(OFFSET(AR613,0,0,MATCH("-",AR613:AR$638,0))) = 0,"",
IFERROR(MAX(OFFSET(AR613,0,0,MATCH("-",AR613:AR$638,0))),""))</f>
        <v/>
      </c>
      <c r="BB613" s="112">
        <f t="shared" ca="1" si="417"/>
        <v>-198</v>
      </c>
      <c r="BC613" s="111" t="str">
        <f t="shared" ca="1" si="418"/>
        <v>Radius</v>
      </c>
      <c r="BD613" s="112">
        <f t="shared" ca="1" si="419"/>
        <v>0</v>
      </c>
      <c r="BE613" s="111">
        <f t="shared" ca="1" si="420"/>
        <v>200</v>
      </c>
      <c r="BF613" s="113" t="e">
        <f t="shared" ca="1" si="421"/>
        <v>#VALUE!</v>
      </c>
      <c r="BG613" s="113" t="e">
        <f t="shared" ca="1" si="422"/>
        <v>#VALUE!</v>
      </c>
      <c r="BH613" s="112">
        <f t="shared" ca="1" si="423"/>
        <v>2000</v>
      </c>
      <c r="BI613" s="112">
        <f t="shared" ca="1" si="424"/>
        <v>200</v>
      </c>
      <c r="BJ613" s="157"/>
      <c r="BK613" s="157"/>
      <c r="BL613" s="158" t="str">
        <f>scriv!AI575</f>
        <v/>
      </c>
      <c r="BM613" s="157"/>
      <c r="BN613" s="157" t="str">
        <f t="shared" si="425"/>
        <v>node</v>
      </c>
      <c r="BO613" s="157"/>
      <c r="BP613" s="159">
        <f t="shared" ca="1" si="426"/>
        <v>0</v>
      </c>
      <c r="BQ613" s="159">
        <f t="shared" ca="1" si="427"/>
        <v>0</v>
      </c>
      <c r="BR613" s="159">
        <f t="shared" si="428"/>
        <v>1</v>
      </c>
      <c r="BS613" s="159" t="str">
        <f t="shared" si="429"/>
        <v>symbol</v>
      </c>
      <c r="BT613" s="157" t="str">
        <f ca="1">IF(scriv!V575&lt;&gt;"",scriv!V575,
IF(E613="",IFERROR(VLOOKUP(BL613,$AH$40:$BT$638,39,FALSE),$BT$36),
$BT$37))</f>
        <v>NodeSquare</v>
      </c>
      <c r="BU613" s="166">
        <f t="shared" ca="1" si="430"/>
        <v>2000</v>
      </c>
      <c r="BV613" s="166">
        <f t="shared" ca="1" si="431"/>
        <v>200</v>
      </c>
      <c r="BW613" s="166">
        <f t="shared" ca="1" si="432"/>
        <v>0</v>
      </c>
      <c r="BX613" s="166">
        <f t="shared" ca="1" si="433"/>
        <v>0</v>
      </c>
      <c r="BY613" s="180" t="str">
        <f t="shared" si="434"/>
        <v/>
      </c>
      <c r="BZ613" s="180" t="str">
        <f t="shared" si="435"/>
        <v/>
      </c>
      <c r="CA613" s="81" t="str">
        <f>IF(scriv!E575&lt;&gt;"",scriv!E575,"")</f>
        <v/>
      </c>
      <c r="CB613" s="82">
        <f t="shared" si="400"/>
        <v>0</v>
      </c>
      <c r="CC613" s="82">
        <f t="shared" si="436"/>
        <v>0</v>
      </c>
      <c r="CD613" s="82" t="str">
        <f t="shared" si="437"/>
        <v>-</v>
      </c>
      <c r="CE613" s="82" t="str">
        <f t="shared" si="438"/>
        <v>-</v>
      </c>
      <c r="CF613" s="82" t="str">
        <f t="shared" si="439"/>
        <v>-</v>
      </c>
      <c r="CG613" s="82" t="str">
        <f t="shared" si="440"/>
        <v>-</v>
      </c>
      <c r="CH613" s="82" t="str">
        <f t="shared" si="441"/>
        <v>-</v>
      </c>
      <c r="CI613" s="82" t="str">
        <f t="shared" si="442"/>
        <v>-</v>
      </c>
      <c r="CJ613" s="82" t="str">
        <f t="shared" si="443"/>
        <v>-</v>
      </c>
      <c r="CK613" s="82" t="str">
        <f t="shared" si="444"/>
        <v>-</v>
      </c>
    </row>
    <row r="614" spans="1:89" s="82" customFormat="1" ht="18" customHeight="1">
      <c r="A614" s="81" t="str">
        <f>scriv!AH576</f>
        <v/>
      </c>
      <c r="B614" s="81" t="str">
        <f>IF(scriv!D576&lt;&gt;"",scriv!D576,"")</f>
        <v/>
      </c>
      <c r="C614" s="81" t="str">
        <f>IF( scriv!AL576&lt;&gt;"", IF(D614&lt;&gt;"","connection ","")&amp;scriv!AL576,IF(D614&lt;&gt;"","connection",""))</f>
        <v/>
      </c>
      <c r="D614" s="82" t="str">
        <f>scriv!AJ576</f>
        <v/>
      </c>
      <c r="E614" s="82" t="str">
        <f>scriv!AK576</f>
        <v/>
      </c>
      <c r="F614" s="156">
        <f>ROW()</f>
        <v>614</v>
      </c>
      <c r="I614" s="81" t="str">
        <f>IF(scriv!AA576&lt;&gt;"",scriv!AA576,J614)</f>
        <v/>
      </c>
      <c r="J614" s="81" t="str">
        <f>IF(scriv!AB576&lt;&gt;"",scriv!AB576,"")</f>
        <v/>
      </c>
      <c r="K614" s="82" t="str">
        <f t="shared" si="401"/>
        <v>none</v>
      </c>
      <c r="L614" s="82" t="str">
        <f t="shared" si="402"/>
        <v>+++&amp;speakTT=</v>
      </c>
      <c r="M614" s="82" t="str">
        <f t="shared" si="399"/>
        <v>OpenClose</v>
      </c>
      <c r="N614" s="82" t="str">
        <f t="shared" si="403"/>
        <v/>
      </c>
      <c r="O614" s="119" t="str">
        <f t="shared" si="404"/>
        <v/>
      </c>
      <c r="P614" s="81" t="str">
        <f>IF(scriv!I576&lt;&gt;"",scriv!I576,"")</f>
        <v/>
      </c>
      <c r="Q614" s="81" t="str">
        <f>IF(scriv!J576&lt;&gt;"",scriv!J576,"")</f>
        <v/>
      </c>
      <c r="R614" s="81">
        <f>IF(scriv!K576&lt;&gt;"",scriv!K576,
IF(I614&lt;&gt;"",1,$R$36))</f>
        <v>0</v>
      </c>
      <c r="S614" s="81" t="str">
        <f>IF(scriv!L576&lt;&gt;"",scriv!L576,
IF(scriv!AB576&lt;&gt;"",$S$36,"none"))</f>
        <v>none</v>
      </c>
      <c r="T614" s="81" t="str">
        <f>IF(scriv!Q576&lt;&gt;"",scriv!Q576,"")</f>
        <v/>
      </c>
      <c r="U614" s="81" t="str">
        <f>IF(scriv!R576&lt;&gt;"",scriv!R576,"")</f>
        <v/>
      </c>
      <c r="V614" s="81" t="str">
        <f>IF(scriv!S576&lt;&gt;"",scriv!S576,"")</f>
        <v/>
      </c>
      <c r="W614" s="81" t="str">
        <f>IF(scriv!T576&lt;&gt;"",scriv!T576,"")</f>
        <v/>
      </c>
      <c r="X614" s="81" t="str">
        <f>IF($E614="",
( IF(scriv!AD576&lt;&gt;"", LEFT( scriv!AD576, FIND(",",scriv!AD576)-1) &amp; "=" &amp; $AH614 &amp; RIGHT( scriv!AD576, LEN(scriv!AD576) + 1 - FIND(",",scriv!AD576)),
  IF($X$36&lt;&gt;"",LEFT( X$36, FIND(",",X$36)-1) &amp; "=" &amp; $AH614 &amp; RIGHT( X$36, LEN(X$36) + 1 - FIND(",",X$36)),""))),
IF(scriv!M576&lt;&gt;"", LEFT( scriv!M576, FIND(",",scriv!M576)-1) &amp; "=" &amp; $AH614 &amp; RIGHT( scriv!M576, LEN(scriv!M576) + 1 - FIND(",",scriv!M576)),
LEFT( X$37, FIND(",",X$37)-1) &amp; "=" &amp; $AH614 &amp; RIGHT( X$37, LEN(X$37) + 1 - FIND(",",X$37))))</f>
        <v>fadeOn=,0.6</v>
      </c>
      <c r="Y614" s="81" t="str">
        <f>IF($E614="",
( IF(scriv!AE576&lt;&gt;"", LEFT( scriv!AE576, FIND(",",scriv!AE576)-1) &amp; "=" &amp; $AH614 &amp; RIGHT( scriv!AE576, LEN(scriv!AE576) + 1 - FIND(",",scriv!AE576)),
  IF($Y$36&lt;&gt;"",LEFT( Y$36, FIND(",",Y$36)-1) &amp; "=" &amp; $AH614 &amp; RIGHT( Y$36, LEN(Y$36) + 1 - FIND(",",Y$36)),""))),
IF(scriv!N576&lt;&gt;"", LEFT( scriv!N576, FIND(",",scriv!N576)-1) &amp; "=" &amp; $AH614 &amp; RIGHT( scriv!N576, LEN(scriv!N576) + 1 - FIND(",",scriv!N576)),
LEFT( Y$37, FIND(",",Y$37)-1) &amp; "=" &amp; $AH614 &amp; RIGHT( Y$37, LEN(Y$37) + 1 - FIND(",",Y$37))))</f>
        <v>fadeOff=,0.6</v>
      </c>
      <c r="Z614" s="81" t="str">
        <f>IF($E614="",
( IF(scriv!AF576&lt;&gt;"", LEFT( scriv!AF576, FIND(",",scriv!AF576)-1) &amp; "=" &amp; $AH614 &amp; RIGHT( scriv!AF576, LEN(scriv!AF576) + 1 - FIND(",",scriv!AF576)),
  IF($Z$36&lt;&gt;"",LEFT( Z$36, FIND(",",Z$36)-1) &amp; "=" &amp; $AH614 &amp; RIGHT( Z$36, LEN(Z$36) + 1 - FIND(",",Z$36)),""))),
IF(scriv!O576&lt;&gt;"", LEFT( scriv!O576, FIND(",",scriv!O576)-1) &amp; "=" &amp; $AH614 &amp; RIGHT( scriv!O576, LEN(scriv!O576) + 1 - FIND(",",scriv!O576)),
LEFT( Z$37, FIND(",",Z$37)-1) &amp; "=" &amp; $AH614 &amp; RIGHT( Z$37, LEN(Z$37) + 1 - FIND(",",Z$37))))</f>
        <v>drawOpen=,1.2</v>
      </c>
      <c r="AA614" s="81" t="str">
        <f>IF($E614="",
( IF(scriv!AG576&lt;&gt;"", LEFT( scriv!AG576, FIND(",",scriv!AG576)-1) &amp; "=" &amp; $AH614 &amp; RIGHT( scriv!AG576, LEN(scriv!AG576) + 1 - FIND(",",scriv!AG576)),
  IF($AA$36&lt;&gt;"",LEFT( AA$36, FIND(",",AA$36)-1) &amp; "=" &amp; $AH614 &amp; RIGHT( AA$36, LEN(AA$36) + 1 - FIND(",",AA$36)),""))),
IF(scriv!P576&lt;&gt;"", LEFT( scriv!P576, FIND(",",scriv!P576)-1) &amp; "=" &amp; $AH614 &amp; RIGHT( scriv!P576, LEN(scriv!P576) + 1 - FIND(",",scriv!P576)),
LEFT( AA$37, FIND(",",AA$37)-1) &amp; "=" &amp; $AH614 &amp; RIGHT( AA$37, LEN(AA$37) + 1 - FIND(",",AA$37))))</f>
        <v>drawClose=,1.2</v>
      </c>
      <c r="AB614" s="167" t="str">
        <f t="shared" si="398"/>
        <v>noTitle</v>
      </c>
      <c r="AC614" s="167"/>
      <c r="AD614" s="45"/>
      <c r="AE614" s="168"/>
      <c r="AF614" s="169">
        <f>IF(D614="",scriv!B576,"")</f>
        <v>0</v>
      </c>
      <c r="AG614" s="170" t="str">
        <f t="shared" si="405"/>
        <v/>
      </c>
      <c r="AH614" s="169" t="str">
        <f t="shared" si="406"/>
        <v/>
      </c>
      <c r="AI614" s="169" t="str">
        <f t="shared" si="407"/>
        <v/>
      </c>
      <c r="AJ614" s="86">
        <f>ROUNDDOWN( (LEN(scriv!B576)+1) / 2, 0 )</f>
        <v>0</v>
      </c>
      <c r="AK614" s="82">
        <f t="shared" si="408"/>
        <v>0</v>
      </c>
      <c r="AL614" s="82" t="str">
        <f t="shared" si="409"/>
        <v>-</v>
      </c>
      <c r="AM614" s="82" t="str">
        <f t="shared" si="410"/>
        <v>-</v>
      </c>
      <c r="AN614" s="82" t="str">
        <f t="shared" si="411"/>
        <v>-</v>
      </c>
      <c r="AO614" s="82" t="str">
        <f t="shared" si="412"/>
        <v>-</v>
      </c>
      <c r="AP614" s="82" t="str">
        <f t="shared" si="413"/>
        <v>-</v>
      </c>
      <c r="AQ614" s="82" t="str">
        <f t="shared" si="414"/>
        <v>-</v>
      </c>
      <c r="AR614" s="82" t="str">
        <f t="shared" si="415"/>
        <v>-</v>
      </c>
      <c r="AT614" s="82">
        <f t="shared" si="416"/>
        <v>10</v>
      </c>
      <c r="AU614" s="82" t="str">
        <f ca="1">IF(    MAX(OFFSET(AL614,0,0,MATCH("-",AL614:AL$638,0))) = 0,"",
IFERROR(MAX(OFFSET(AL614,0,0,MATCH("-",AL614:AL$638,0))),""))</f>
        <v/>
      </c>
      <c r="AV614" s="82" t="str">
        <f ca="1">IF(    MAX(OFFSET(AM614,0,0,MATCH("-",AM614:AM$638,0))) = 0,"",
IFERROR(MAX(OFFSET(AM614,0,0,MATCH("-",AM614:AM$638,0))),""))</f>
        <v/>
      </c>
      <c r="AW614" s="82" t="str">
        <f ca="1">IF(    MAX(OFFSET(AN614,0,0,MATCH("-",AN614:AN$638,0))) = 0,"",
IFERROR(MAX(OFFSET(AN614,0,0,MATCH("-",AN614:AN$638,0))),""))</f>
        <v/>
      </c>
      <c r="AX614" s="82" t="str">
        <f ca="1">IF(    MAX(OFFSET(AO614,0,0,MATCH("-",AO614:AO$638,0))) = 0,"",
IFERROR(MAX(OFFSET(AO614,0,0,MATCH("-",AO614:AO$638,0))),""))</f>
        <v/>
      </c>
      <c r="AY614" s="82" t="str">
        <f ca="1">IF(    MAX(OFFSET(AP614,0,0,MATCH("-",AP614:AP$638,0))) = 0,"",
IFERROR(MAX(OFFSET(AP614,0,0,MATCH("-",AP614:AP$638,0))),""))</f>
        <v/>
      </c>
      <c r="AZ614" s="82" t="str">
        <f ca="1">IF(    MAX(OFFSET(AQ614,0,0,MATCH("-",AQ614:AQ$638,0))) = 0,"",
IFERROR(MAX(OFFSET(AQ614,0,0,MATCH("-",AQ614:AQ$638,0))),""))</f>
        <v/>
      </c>
      <c r="BA614" s="82" t="str">
        <f ca="1">IF(    MAX(OFFSET(AR614,0,0,MATCH("-",AR614:AR$638,0))) = 0,"",
IFERROR(MAX(OFFSET(AR614,0,0,MATCH("-",AR614:AR$638,0))),""))</f>
        <v/>
      </c>
      <c r="BB614" s="112">
        <f t="shared" ca="1" si="417"/>
        <v>-198</v>
      </c>
      <c r="BC614" s="111" t="str">
        <f t="shared" ca="1" si="418"/>
        <v>Radius</v>
      </c>
      <c r="BD614" s="112">
        <f t="shared" ca="1" si="419"/>
        <v>0</v>
      </c>
      <c r="BE614" s="111">
        <f t="shared" ca="1" si="420"/>
        <v>200</v>
      </c>
      <c r="BF614" s="113" t="e">
        <f t="shared" ca="1" si="421"/>
        <v>#VALUE!</v>
      </c>
      <c r="BG614" s="113" t="e">
        <f t="shared" ca="1" si="422"/>
        <v>#VALUE!</v>
      </c>
      <c r="BH614" s="112">
        <f t="shared" ca="1" si="423"/>
        <v>2000</v>
      </c>
      <c r="BI614" s="112">
        <f t="shared" ca="1" si="424"/>
        <v>200</v>
      </c>
      <c r="BJ614" s="157"/>
      <c r="BK614" s="157"/>
      <c r="BL614" s="158" t="str">
        <f>scriv!AI576</f>
        <v/>
      </c>
      <c r="BM614" s="157"/>
      <c r="BN614" s="157" t="str">
        <f t="shared" si="425"/>
        <v>node</v>
      </c>
      <c r="BO614" s="157"/>
      <c r="BP614" s="159">
        <f t="shared" ca="1" si="426"/>
        <v>0</v>
      </c>
      <c r="BQ614" s="159">
        <f t="shared" ca="1" si="427"/>
        <v>0</v>
      </c>
      <c r="BR614" s="159">
        <f t="shared" si="428"/>
        <v>1</v>
      </c>
      <c r="BS614" s="159" t="str">
        <f t="shared" si="429"/>
        <v>symbol</v>
      </c>
      <c r="BT614" s="157" t="str">
        <f ca="1">IF(scriv!V576&lt;&gt;"",scriv!V576,
IF(E614="",IFERROR(VLOOKUP(BL614,$AH$40:$BT$638,39,FALSE),$BT$36),
$BT$37))</f>
        <v>NodeSquare</v>
      </c>
      <c r="BU614" s="166">
        <f t="shared" ca="1" si="430"/>
        <v>2000</v>
      </c>
      <c r="BV614" s="166">
        <f t="shared" ca="1" si="431"/>
        <v>200</v>
      </c>
      <c r="BW614" s="166">
        <f t="shared" ca="1" si="432"/>
        <v>0</v>
      </c>
      <c r="BX614" s="166">
        <f t="shared" ca="1" si="433"/>
        <v>0</v>
      </c>
      <c r="BY614" s="180" t="str">
        <f t="shared" si="434"/>
        <v/>
      </c>
      <c r="BZ614" s="180" t="str">
        <f t="shared" si="435"/>
        <v/>
      </c>
      <c r="CA614" s="81" t="str">
        <f>IF(scriv!E576&lt;&gt;"",scriv!E576,"")</f>
        <v/>
      </c>
      <c r="CB614" s="82">
        <f t="shared" si="400"/>
        <v>0</v>
      </c>
      <c r="CC614" s="82">
        <f t="shared" si="436"/>
        <v>0</v>
      </c>
      <c r="CD614" s="82" t="str">
        <f t="shared" si="437"/>
        <v>-</v>
      </c>
      <c r="CE614" s="82" t="str">
        <f t="shared" si="438"/>
        <v>-</v>
      </c>
      <c r="CF614" s="82" t="str">
        <f t="shared" si="439"/>
        <v>-</v>
      </c>
      <c r="CG614" s="82" t="str">
        <f t="shared" si="440"/>
        <v>-</v>
      </c>
      <c r="CH614" s="82" t="str">
        <f t="shared" si="441"/>
        <v>-</v>
      </c>
      <c r="CI614" s="82" t="str">
        <f t="shared" si="442"/>
        <v>-</v>
      </c>
      <c r="CJ614" s="82" t="str">
        <f t="shared" si="443"/>
        <v>-</v>
      </c>
      <c r="CK614" s="82" t="str">
        <f t="shared" si="444"/>
        <v>-</v>
      </c>
    </row>
    <row r="615" spans="1:89" s="82" customFormat="1" ht="18" customHeight="1">
      <c r="A615" s="81" t="str">
        <f>scriv!AH577</f>
        <v/>
      </c>
      <c r="B615" s="81" t="str">
        <f>IF(scriv!D577&lt;&gt;"",scriv!D577,"")</f>
        <v/>
      </c>
      <c r="C615" s="81" t="str">
        <f>IF( scriv!AL577&lt;&gt;"", IF(D615&lt;&gt;"","connection ","")&amp;scriv!AL577,IF(D615&lt;&gt;"","connection",""))</f>
        <v/>
      </c>
      <c r="D615" s="82" t="str">
        <f>scriv!AJ577</f>
        <v/>
      </c>
      <c r="E615" s="82" t="str">
        <f>scriv!AK577</f>
        <v/>
      </c>
      <c r="F615" s="156">
        <f>ROW()</f>
        <v>615</v>
      </c>
      <c r="I615" s="81" t="str">
        <f>IF(scriv!AA577&lt;&gt;"",scriv!AA577,J615)</f>
        <v/>
      </c>
      <c r="J615" s="81" t="str">
        <f>IF(scriv!AB577&lt;&gt;"",scriv!AB577,"")</f>
        <v/>
      </c>
      <c r="K615" s="82" t="str">
        <f t="shared" si="401"/>
        <v>none</v>
      </c>
      <c r="L615" s="82" t="str">
        <f t="shared" si="402"/>
        <v>+++&amp;speakTT=</v>
      </c>
      <c r="M615" s="82" t="str">
        <f t="shared" si="399"/>
        <v>OpenClose</v>
      </c>
      <c r="N615" s="82" t="str">
        <f t="shared" si="403"/>
        <v/>
      </c>
      <c r="O615" s="119" t="str">
        <f t="shared" si="404"/>
        <v/>
      </c>
      <c r="P615" s="81" t="str">
        <f>IF(scriv!I577&lt;&gt;"",scriv!I577,"")</f>
        <v/>
      </c>
      <c r="Q615" s="81" t="str">
        <f>IF(scriv!J577&lt;&gt;"",scriv!J577,"")</f>
        <v/>
      </c>
      <c r="R615" s="81">
        <f>IF(scriv!K577&lt;&gt;"",scriv!K577,
IF(I615&lt;&gt;"",1,$R$36))</f>
        <v>0</v>
      </c>
      <c r="S615" s="81" t="str">
        <f>IF(scriv!L577&lt;&gt;"",scriv!L577,
IF(scriv!AB577&lt;&gt;"",$S$36,"none"))</f>
        <v>none</v>
      </c>
      <c r="T615" s="81" t="str">
        <f>IF(scriv!Q577&lt;&gt;"",scriv!Q577,"")</f>
        <v/>
      </c>
      <c r="U615" s="81" t="str">
        <f>IF(scriv!R577&lt;&gt;"",scriv!R577,"")</f>
        <v/>
      </c>
      <c r="V615" s="81" t="str">
        <f>IF(scriv!S577&lt;&gt;"",scriv!S577,"")</f>
        <v/>
      </c>
      <c r="W615" s="81" t="str">
        <f>IF(scriv!T577&lt;&gt;"",scriv!T577,"")</f>
        <v/>
      </c>
      <c r="X615" s="81" t="str">
        <f>IF($E615="",
( IF(scriv!AD577&lt;&gt;"", LEFT( scriv!AD577, FIND(",",scriv!AD577)-1) &amp; "=" &amp; $AH615 &amp; RIGHT( scriv!AD577, LEN(scriv!AD577) + 1 - FIND(",",scriv!AD577)),
  IF($X$36&lt;&gt;"",LEFT( X$36, FIND(",",X$36)-1) &amp; "=" &amp; $AH615 &amp; RIGHT( X$36, LEN(X$36) + 1 - FIND(",",X$36)),""))),
IF(scriv!M577&lt;&gt;"", LEFT( scriv!M577, FIND(",",scriv!M577)-1) &amp; "=" &amp; $AH615 &amp; RIGHT( scriv!M577, LEN(scriv!M577) + 1 - FIND(",",scriv!M577)),
LEFT( X$37, FIND(",",X$37)-1) &amp; "=" &amp; $AH615 &amp; RIGHT( X$37, LEN(X$37) + 1 - FIND(",",X$37))))</f>
        <v>fadeOn=,0.6</v>
      </c>
      <c r="Y615" s="81" t="str">
        <f>IF($E615="",
( IF(scriv!AE577&lt;&gt;"", LEFT( scriv!AE577, FIND(",",scriv!AE577)-1) &amp; "=" &amp; $AH615 &amp; RIGHT( scriv!AE577, LEN(scriv!AE577) + 1 - FIND(",",scriv!AE577)),
  IF($Y$36&lt;&gt;"",LEFT( Y$36, FIND(",",Y$36)-1) &amp; "=" &amp; $AH615 &amp; RIGHT( Y$36, LEN(Y$36) + 1 - FIND(",",Y$36)),""))),
IF(scriv!N577&lt;&gt;"", LEFT( scriv!N577, FIND(",",scriv!N577)-1) &amp; "=" &amp; $AH615 &amp; RIGHT( scriv!N577, LEN(scriv!N577) + 1 - FIND(",",scriv!N577)),
LEFT( Y$37, FIND(",",Y$37)-1) &amp; "=" &amp; $AH615 &amp; RIGHT( Y$37, LEN(Y$37) + 1 - FIND(",",Y$37))))</f>
        <v>fadeOff=,0.6</v>
      </c>
      <c r="Z615" s="81" t="str">
        <f>IF($E615="",
( IF(scriv!AF577&lt;&gt;"", LEFT( scriv!AF577, FIND(",",scriv!AF577)-1) &amp; "=" &amp; $AH615 &amp; RIGHT( scriv!AF577, LEN(scriv!AF577) + 1 - FIND(",",scriv!AF577)),
  IF($Z$36&lt;&gt;"",LEFT( Z$36, FIND(",",Z$36)-1) &amp; "=" &amp; $AH615 &amp; RIGHT( Z$36, LEN(Z$36) + 1 - FIND(",",Z$36)),""))),
IF(scriv!O577&lt;&gt;"", LEFT( scriv!O577, FIND(",",scriv!O577)-1) &amp; "=" &amp; $AH615 &amp; RIGHT( scriv!O577, LEN(scriv!O577) + 1 - FIND(",",scriv!O577)),
LEFT( Z$37, FIND(",",Z$37)-1) &amp; "=" &amp; $AH615 &amp; RIGHT( Z$37, LEN(Z$37) + 1 - FIND(",",Z$37))))</f>
        <v>drawOpen=,1.2</v>
      </c>
      <c r="AA615" s="81" t="str">
        <f>IF($E615="",
( IF(scriv!AG577&lt;&gt;"", LEFT( scriv!AG577, FIND(",",scriv!AG577)-1) &amp; "=" &amp; $AH615 &amp; RIGHT( scriv!AG577, LEN(scriv!AG577) + 1 - FIND(",",scriv!AG577)),
  IF($AA$36&lt;&gt;"",LEFT( AA$36, FIND(",",AA$36)-1) &amp; "=" &amp; $AH615 &amp; RIGHT( AA$36, LEN(AA$36) + 1 - FIND(",",AA$36)),""))),
IF(scriv!P577&lt;&gt;"", LEFT( scriv!P577, FIND(",",scriv!P577)-1) &amp; "=" &amp; $AH615 &amp; RIGHT( scriv!P577, LEN(scriv!P577) + 1 - FIND(",",scriv!P577)),
LEFT( AA$37, FIND(",",AA$37)-1) &amp; "=" &amp; $AH615 &amp; RIGHT( AA$37, LEN(AA$37) + 1 - FIND(",",AA$37))))</f>
        <v>drawClose=,1.2</v>
      </c>
      <c r="AB615" s="167" t="str">
        <f t="shared" ref="AB615:AB678" si="445">$AB$36</f>
        <v>noTitle</v>
      </c>
      <c r="AC615" s="167"/>
      <c r="AD615" s="45"/>
      <c r="AE615" s="168"/>
      <c r="AF615" s="169">
        <f>IF(D615="",scriv!B577,"")</f>
        <v>0</v>
      </c>
      <c r="AG615" s="170" t="str">
        <f t="shared" si="405"/>
        <v/>
      </c>
      <c r="AH615" s="169" t="str">
        <f t="shared" si="406"/>
        <v/>
      </c>
      <c r="AI615" s="169" t="str">
        <f t="shared" si="407"/>
        <v/>
      </c>
      <c r="AJ615" s="86">
        <f>ROUNDDOWN( (LEN(scriv!B577)+1) / 2, 0 )</f>
        <v>0</v>
      </c>
      <c r="AK615" s="82">
        <f t="shared" si="408"/>
        <v>0</v>
      </c>
      <c r="AL615" s="82" t="str">
        <f t="shared" si="409"/>
        <v>-</v>
      </c>
      <c r="AM615" s="82" t="str">
        <f t="shared" si="410"/>
        <v>-</v>
      </c>
      <c r="AN615" s="82" t="str">
        <f t="shared" si="411"/>
        <v>-</v>
      </c>
      <c r="AO615" s="82" t="str">
        <f t="shared" si="412"/>
        <v>-</v>
      </c>
      <c r="AP615" s="82" t="str">
        <f t="shared" si="413"/>
        <v>-</v>
      </c>
      <c r="AQ615" s="82" t="str">
        <f t="shared" si="414"/>
        <v>-</v>
      </c>
      <c r="AR615" s="82" t="str">
        <f t="shared" si="415"/>
        <v>-</v>
      </c>
      <c r="AT615" s="82">
        <f t="shared" si="416"/>
        <v>10</v>
      </c>
      <c r="AU615" s="82" t="str">
        <f ca="1">IF(    MAX(OFFSET(AL615,0,0,MATCH("-",AL615:AL$638,0))) = 0,"",
IFERROR(MAX(OFFSET(AL615,0,0,MATCH("-",AL615:AL$638,0))),""))</f>
        <v/>
      </c>
      <c r="AV615" s="82" t="str">
        <f ca="1">IF(    MAX(OFFSET(AM615,0,0,MATCH("-",AM615:AM$638,0))) = 0,"",
IFERROR(MAX(OFFSET(AM615,0,0,MATCH("-",AM615:AM$638,0))),""))</f>
        <v/>
      </c>
      <c r="AW615" s="82" t="str">
        <f ca="1">IF(    MAX(OFFSET(AN615,0,0,MATCH("-",AN615:AN$638,0))) = 0,"",
IFERROR(MAX(OFFSET(AN615,0,0,MATCH("-",AN615:AN$638,0))),""))</f>
        <v/>
      </c>
      <c r="AX615" s="82" t="str">
        <f ca="1">IF(    MAX(OFFSET(AO615,0,0,MATCH("-",AO615:AO$638,0))) = 0,"",
IFERROR(MAX(OFFSET(AO615,0,0,MATCH("-",AO615:AO$638,0))),""))</f>
        <v/>
      </c>
      <c r="AY615" s="82" t="str">
        <f ca="1">IF(    MAX(OFFSET(AP615,0,0,MATCH("-",AP615:AP$638,0))) = 0,"",
IFERROR(MAX(OFFSET(AP615,0,0,MATCH("-",AP615:AP$638,0))),""))</f>
        <v/>
      </c>
      <c r="AZ615" s="82" t="str">
        <f ca="1">IF(    MAX(OFFSET(AQ615,0,0,MATCH("-",AQ615:AQ$638,0))) = 0,"",
IFERROR(MAX(OFFSET(AQ615,0,0,MATCH("-",AQ615:AQ$638,0))),""))</f>
        <v/>
      </c>
      <c r="BA615" s="82" t="str">
        <f ca="1">IF(    MAX(OFFSET(AR615,0,0,MATCH("-",AR615:AR$638,0))) = 0,"",
IFERROR(MAX(OFFSET(AR615,0,0,MATCH("-",AR615:AR$638,0))),""))</f>
        <v/>
      </c>
      <c r="BB615" s="112">
        <f t="shared" ca="1" si="417"/>
        <v>-198</v>
      </c>
      <c r="BC615" s="111" t="str">
        <f t="shared" ca="1" si="418"/>
        <v>Radius</v>
      </c>
      <c r="BD615" s="112">
        <f t="shared" ca="1" si="419"/>
        <v>0</v>
      </c>
      <c r="BE615" s="111">
        <f t="shared" ca="1" si="420"/>
        <v>200</v>
      </c>
      <c r="BF615" s="113" t="e">
        <f t="shared" ca="1" si="421"/>
        <v>#VALUE!</v>
      </c>
      <c r="BG615" s="113" t="e">
        <f t="shared" ca="1" si="422"/>
        <v>#VALUE!</v>
      </c>
      <c r="BH615" s="112">
        <f t="shared" ca="1" si="423"/>
        <v>2000</v>
      </c>
      <c r="BI615" s="112">
        <f t="shared" ca="1" si="424"/>
        <v>200</v>
      </c>
      <c r="BJ615" s="157"/>
      <c r="BK615" s="157"/>
      <c r="BL615" s="158" t="str">
        <f>scriv!AI577</f>
        <v/>
      </c>
      <c r="BM615" s="157"/>
      <c r="BN615" s="157" t="str">
        <f t="shared" si="425"/>
        <v>node</v>
      </c>
      <c r="BO615" s="157"/>
      <c r="BP615" s="159">
        <f t="shared" ca="1" si="426"/>
        <v>0</v>
      </c>
      <c r="BQ615" s="159">
        <f t="shared" ca="1" si="427"/>
        <v>0</v>
      </c>
      <c r="BR615" s="159">
        <f t="shared" si="428"/>
        <v>1</v>
      </c>
      <c r="BS615" s="159" t="str">
        <f t="shared" si="429"/>
        <v>symbol</v>
      </c>
      <c r="BT615" s="157" t="str">
        <f ca="1">IF(scriv!V577&lt;&gt;"",scriv!V577,
IF(E615="",IFERROR(VLOOKUP(BL615,$AH$40:$BT$638,39,FALSE),$BT$36),
$BT$37))</f>
        <v>NodeSquare</v>
      </c>
      <c r="BU615" s="166">
        <f t="shared" ca="1" si="430"/>
        <v>2000</v>
      </c>
      <c r="BV615" s="166">
        <f t="shared" ca="1" si="431"/>
        <v>200</v>
      </c>
      <c r="BW615" s="166">
        <f t="shared" ca="1" si="432"/>
        <v>0</v>
      </c>
      <c r="BX615" s="166">
        <f t="shared" ca="1" si="433"/>
        <v>0</v>
      </c>
      <c r="BY615" s="180" t="str">
        <f t="shared" si="434"/>
        <v/>
      </c>
      <c r="BZ615" s="180" t="str">
        <f t="shared" si="435"/>
        <v/>
      </c>
      <c r="CA615" s="81" t="str">
        <f>IF(scriv!E577&lt;&gt;"",scriv!E577,"")</f>
        <v/>
      </c>
      <c r="CB615" s="82">
        <f t="shared" si="400"/>
        <v>0</v>
      </c>
      <c r="CC615" s="82">
        <f t="shared" si="436"/>
        <v>0</v>
      </c>
      <c r="CD615" s="82" t="str">
        <f t="shared" si="437"/>
        <v>-</v>
      </c>
      <c r="CE615" s="82" t="str">
        <f t="shared" si="438"/>
        <v>-</v>
      </c>
      <c r="CF615" s="82" t="str">
        <f t="shared" si="439"/>
        <v>-</v>
      </c>
      <c r="CG615" s="82" t="str">
        <f t="shared" si="440"/>
        <v>-</v>
      </c>
      <c r="CH615" s="82" t="str">
        <f t="shared" si="441"/>
        <v>-</v>
      </c>
      <c r="CI615" s="82" t="str">
        <f t="shared" si="442"/>
        <v>-</v>
      </c>
      <c r="CJ615" s="82" t="str">
        <f t="shared" si="443"/>
        <v>-</v>
      </c>
      <c r="CK615" s="82" t="str">
        <f t="shared" si="444"/>
        <v>-</v>
      </c>
    </row>
    <row r="616" spans="1:89" s="82" customFormat="1" ht="18" customHeight="1">
      <c r="A616" s="81" t="str">
        <f>scriv!AH578</f>
        <v/>
      </c>
      <c r="B616" s="81" t="str">
        <f>IF(scriv!D578&lt;&gt;"",scriv!D578,"")</f>
        <v/>
      </c>
      <c r="C616" s="81" t="str">
        <f>IF( scriv!AL578&lt;&gt;"", IF(D616&lt;&gt;"","connection ","")&amp;scriv!AL578,IF(D616&lt;&gt;"","connection",""))</f>
        <v/>
      </c>
      <c r="D616" s="82" t="str">
        <f>scriv!AJ578</f>
        <v/>
      </c>
      <c r="E616" s="82" t="str">
        <f>scriv!AK578</f>
        <v/>
      </c>
      <c r="F616" s="156">
        <f>ROW()</f>
        <v>616</v>
      </c>
      <c r="I616" s="81" t="str">
        <f>IF(scriv!AA578&lt;&gt;"",scriv!AA578,J616)</f>
        <v/>
      </c>
      <c r="J616" s="81" t="str">
        <f>IF(scriv!AB578&lt;&gt;"",scriv!AB578,"")</f>
        <v/>
      </c>
      <c r="K616" s="82" t="str">
        <f t="shared" si="401"/>
        <v>none</v>
      </c>
      <c r="L616" s="82" t="str">
        <f t="shared" si="402"/>
        <v>+++&amp;speakTT=</v>
      </c>
      <c r="M616" s="82" t="str">
        <f t="shared" ref="M616:M679" si="446">$M$36</f>
        <v>OpenClose</v>
      </c>
      <c r="N616" s="82" t="str">
        <f t="shared" si="403"/>
        <v/>
      </c>
      <c r="O616" s="119" t="str">
        <f t="shared" si="404"/>
        <v/>
      </c>
      <c r="P616" s="81" t="str">
        <f>IF(scriv!I578&lt;&gt;"",scriv!I578,"")</f>
        <v/>
      </c>
      <c r="Q616" s="81" t="str">
        <f>IF(scriv!J578&lt;&gt;"",scriv!J578,"")</f>
        <v/>
      </c>
      <c r="R616" s="81">
        <f>IF(scriv!K578&lt;&gt;"",scriv!K578,
IF(I616&lt;&gt;"",1,$R$36))</f>
        <v>0</v>
      </c>
      <c r="S616" s="81" t="str">
        <f>IF(scriv!L578&lt;&gt;"",scriv!L578,
IF(scriv!AB578&lt;&gt;"",$S$36,"none"))</f>
        <v>none</v>
      </c>
      <c r="T616" s="81" t="str">
        <f>IF(scriv!Q578&lt;&gt;"",scriv!Q578,"")</f>
        <v/>
      </c>
      <c r="U616" s="81" t="str">
        <f>IF(scriv!R578&lt;&gt;"",scriv!R578,"")</f>
        <v/>
      </c>
      <c r="V616" s="81" t="str">
        <f>IF(scriv!S578&lt;&gt;"",scriv!S578,"")</f>
        <v/>
      </c>
      <c r="W616" s="81" t="str">
        <f>IF(scriv!T578&lt;&gt;"",scriv!T578,"")</f>
        <v/>
      </c>
      <c r="X616" s="81" t="str">
        <f>IF($E616="",
( IF(scriv!AD578&lt;&gt;"", LEFT( scriv!AD578, FIND(",",scriv!AD578)-1) &amp; "=" &amp; $AH616 &amp; RIGHT( scriv!AD578, LEN(scriv!AD578) + 1 - FIND(",",scriv!AD578)),
  IF($X$36&lt;&gt;"",LEFT( X$36, FIND(",",X$36)-1) &amp; "=" &amp; $AH616 &amp; RIGHT( X$36, LEN(X$36) + 1 - FIND(",",X$36)),""))),
IF(scriv!M578&lt;&gt;"", LEFT( scriv!M578, FIND(",",scriv!M578)-1) &amp; "=" &amp; $AH616 &amp; RIGHT( scriv!M578, LEN(scriv!M578) + 1 - FIND(",",scriv!M578)),
LEFT( X$37, FIND(",",X$37)-1) &amp; "=" &amp; $AH616 &amp; RIGHT( X$37, LEN(X$37) + 1 - FIND(",",X$37))))</f>
        <v>fadeOn=,0.6</v>
      </c>
      <c r="Y616" s="81" t="str">
        <f>IF($E616="",
( IF(scriv!AE578&lt;&gt;"", LEFT( scriv!AE578, FIND(",",scriv!AE578)-1) &amp; "=" &amp; $AH616 &amp; RIGHT( scriv!AE578, LEN(scriv!AE578) + 1 - FIND(",",scriv!AE578)),
  IF($Y$36&lt;&gt;"",LEFT( Y$36, FIND(",",Y$36)-1) &amp; "=" &amp; $AH616 &amp; RIGHT( Y$36, LEN(Y$36) + 1 - FIND(",",Y$36)),""))),
IF(scriv!N578&lt;&gt;"", LEFT( scriv!N578, FIND(",",scriv!N578)-1) &amp; "=" &amp; $AH616 &amp; RIGHT( scriv!N578, LEN(scriv!N578) + 1 - FIND(",",scriv!N578)),
LEFT( Y$37, FIND(",",Y$37)-1) &amp; "=" &amp; $AH616 &amp; RIGHT( Y$37, LEN(Y$37) + 1 - FIND(",",Y$37))))</f>
        <v>fadeOff=,0.6</v>
      </c>
      <c r="Z616" s="81" t="str">
        <f>IF($E616="",
( IF(scriv!AF578&lt;&gt;"", LEFT( scriv!AF578, FIND(",",scriv!AF578)-1) &amp; "=" &amp; $AH616 &amp; RIGHT( scriv!AF578, LEN(scriv!AF578) + 1 - FIND(",",scriv!AF578)),
  IF($Z$36&lt;&gt;"",LEFT( Z$36, FIND(",",Z$36)-1) &amp; "=" &amp; $AH616 &amp; RIGHT( Z$36, LEN(Z$36) + 1 - FIND(",",Z$36)),""))),
IF(scriv!O578&lt;&gt;"", LEFT( scriv!O578, FIND(",",scriv!O578)-1) &amp; "=" &amp; $AH616 &amp; RIGHT( scriv!O578, LEN(scriv!O578) + 1 - FIND(",",scriv!O578)),
LEFT( Z$37, FIND(",",Z$37)-1) &amp; "=" &amp; $AH616 &amp; RIGHT( Z$37, LEN(Z$37) + 1 - FIND(",",Z$37))))</f>
        <v>drawOpen=,1.2</v>
      </c>
      <c r="AA616" s="81" t="str">
        <f>IF($E616="",
( IF(scriv!AG578&lt;&gt;"", LEFT( scriv!AG578, FIND(",",scriv!AG578)-1) &amp; "=" &amp; $AH616 &amp; RIGHT( scriv!AG578, LEN(scriv!AG578) + 1 - FIND(",",scriv!AG578)),
  IF($AA$36&lt;&gt;"",LEFT( AA$36, FIND(",",AA$36)-1) &amp; "=" &amp; $AH616 &amp; RIGHT( AA$36, LEN(AA$36) + 1 - FIND(",",AA$36)),""))),
IF(scriv!P578&lt;&gt;"", LEFT( scriv!P578, FIND(",",scriv!P578)-1) &amp; "=" &amp; $AH616 &amp; RIGHT( scriv!P578, LEN(scriv!P578) + 1 - FIND(",",scriv!P578)),
LEFT( AA$37, FIND(",",AA$37)-1) &amp; "=" &amp; $AH616 &amp; RIGHT( AA$37, LEN(AA$37) + 1 - FIND(",",AA$37))))</f>
        <v>drawClose=,1.2</v>
      </c>
      <c r="AB616" s="167" t="str">
        <f t="shared" si="445"/>
        <v>noTitle</v>
      </c>
      <c r="AC616" s="167"/>
      <c r="AD616" s="45"/>
      <c r="AE616" s="168"/>
      <c r="AF616" s="169">
        <f>IF(D616="",scriv!B578,"")</f>
        <v>0</v>
      </c>
      <c r="AG616" s="170" t="str">
        <f t="shared" si="405"/>
        <v/>
      </c>
      <c r="AH616" s="169" t="str">
        <f t="shared" si="406"/>
        <v/>
      </c>
      <c r="AI616" s="169" t="str">
        <f t="shared" si="407"/>
        <v/>
      </c>
      <c r="AJ616" s="86">
        <f>ROUNDDOWN( (LEN(scriv!B578)+1) / 2, 0 )</f>
        <v>0</v>
      </c>
      <c r="AK616" s="82">
        <f t="shared" si="408"/>
        <v>0</v>
      </c>
      <c r="AL616" s="82" t="str">
        <f t="shared" si="409"/>
        <v>-</v>
      </c>
      <c r="AM616" s="82" t="str">
        <f t="shared" si="410"/>
        <v>-</v>
      </c>
      <c r="AN616" s="82" t="str">
        <f t="shared" si="411"/>
        <v>-</v>
      </c>
      <c r="AO616" s="82" t="str">
        <f t="shared" si="412"/>
        <v>-</v>
      </c>
      <c r="AP616" s="82" t="str">
        <f t="shared" si="413"/>
        <v>-</v>
      </c>
      <c r="AQ616" s="82" t="str">
        <f t="shared" si="414"/>
        <v>-</v>
      </c>
      <c r="AR616" s="82" t="str">
        <f t="shared" si="415"/>
        <v>-</v>
      </c>
      <c r="AT616" s="82">
        <f t="shared" si="416"/>
        <v>10</v>
      </c>
      <c r="AU616" s="82" t="str">
        <f ca="1">IF(    MAX(OFFSET(AL616,0,0,MATCH("-",AL616:AL$638,0))) = 0,"",
IFERROR(MAX(OFFSET(AL616,0,0,MATCH("-",AL616:AL$638,0))),""))</f>
        <v/>
      </c>
      <c r="AV616" s="82" t="str">
        <f ca="1">IF(    MAX(OFFSET(AM616,0,0,MATCH("-",AM616:AM$638,0))) = 0,"",
IFERROR(MAX(OFFSET(AM616,0,0,MATCH("-",AM616:AM$638,0))),""))</f>
        <v/>
      </c>
      <c r="AW616" s="82" t="str">
        <f ca="1">IF(    MAX(OFFSET(AN616,0,0,MATCH("-",AN616:AN$638,0))) = 0,"",
IFERROR(MAX(OFFSET(AN616,0,0,MATCH("-",AN616:AN$638,0))),""))</f>
        <v/>
      </c>
      <c r="AX616" s="82" t="str">
        <f ca="1">IF(    MAX(OFFSET(AO616,0,0,MATCH("-",AO616:AO$638,0))) = 0,"",
IFERROR(MAX(OFFSET(AO616,0,0,MATCH("-",AO616:AO$638,0))),""))</f>
        <v/>
      </c>
      <c r="AY616" s="82" t="str">
        <f ca="1">IF(    MAX(OFFSET(AP616,0,0,MATCH("-",AP616:AP$638,0))) = 0,"",
IFERROR(MAX(OFFSET(AP616,0,0,MATCH("-",AP616:AP$638,0))),""))</f>
        <v/>
      </c>
      <c r="AZ616" s="82" t="str">
        <f ca="1">IF(    MAX(OFFSET(AQ616,0,0,MATCH("-",AQ616:AQ$638,0))) = 0,"",
IFERROR(MAX(OFFSET(AQ616,0,0,MATCH("-",AQ616:AQ$638,0))),""))</f>
        <v/>
      </c>
      <c r="BA616" s="82" t="str">
        <f ca="1">IF(    MAX(OFFSET(AR616,0,0,MATCH("-",AR616:AR$638,0))) = 0,"",
IFERROR(MAX(OFFSET(AR616,0,0,MATCH("-",AR616:AR$638,0))),""))</f>
        <v/>
      </c>
      <c r="BB616" s="112">
        <f t="shared" ca="1" si="417"/>
        <v>-198</v>
      </c>
      <c r="BC616" s="111" t="str">
        <f t="shared" ca="1" si="418"/>
        <v>Radius</v>
      </c>
      <c r="BD616" s="112">
        <f t="shared" ca="1" si="419"/>
        <v>0</v>
      </c>
      <c r="BE616" s="111">
        <f t="shared" ca="1" si="420"/>
        <v>200</v>
      </c>
      <c r="BF616" s="113" t="e">
        <f t="shared" ca="1" si="421"/>
        <v>#VALUE!</v>
      </c>
      <c r="BG616" s="113" t="e">
        <f t="shared" ca="1" si="422"/>
        <v>#VALUE!</v>
      </c>
      <c r="BH616" s="112">
        <f t="shared" ca="1" si="423"/>
        <v>2000</v>
      </c>
      <c r="BI616" s="112">
        <f t="shared" ca="1" si="424"/>
        <v>200</v>
      </c>
      <c r="BJ616" s="157"/>
      <c r="BK616" s="157"/>
      <c r="BL616" s="158" t="str">
        <f>scriv!AI578</f>
        <v/>
      </c>
      <c r="BM616" s="157"/>
      <c r="BN616" s="157" t="str">
        <f t="shared" si="425"/>
        <v>node</v>
      </c>
      <c r="BO616" s="157"/>
      <c r="BP616" s="159">
        <f t="shared" ca="1" si="426"/>
        <v>0</v>
      </c>
      <c r="BQ616" s="159">
        <f t="shared" ca="1" si="427"/>
        <v>0</v>
      </c>
      <c r="BR616" s="159">
        <f t="shared" si="428"/>
        <v>1</v>
      </c>
      <c r="BS616" s="159" t="str">
        <f t="shared" si="429"/>
        <v>symbol</v>
      </c>
      <c r="BT616" s="157" t="str">
        <f ca="1">IF(scriv!V578&lt;&gt;"",scriv!V578,
IF(E616="",IFERROR(VLOOKUP(BL616,$AH$40:$BT$638,39,FALSE),$BT$36),
$BT$37))</f>
        <v>NodeSquare</v>
      </c>
      <c r="BU616" s="166">
        <f t="shared" ca="1" si="430"/>
        <v>2000</v>
      </c>
      <c r="BV616" s="166">
        <f t="shared" ca="1" si="431"/>
        <v>200</v>
      </c>
      <c r="BW616" s="166">
        <f t="shared" ca="1" si="432"/>
        <v>0</v>
      </c>
      <c r="BX616" s="166">
        <f t="shared" ca="1" si="433"/>
        <v>0</v>
      </c>
      <c r="BY616" s="180" t="str">
        <f t="shared" si="434"/>
        <v/>
      </c>
      <c r="BZ616" s="180" t="str">
        <f t="shared" si="435"/>
        <v/>
      </c>
      <c r="CA616" s="81" t="str">
        <f>IF(scriv!E578&lt;&gt;"",scriv!E578,"")</f>
        <v/>
      </c>
      <c r="CB616" s="82">
        <f t="shared" si="400"/>
        <v>0</v>
      </c>
      <c r="CC616" s="82">
        <f t="shared" si="436"/>
        <v>0</v>
      </c>
      <c r="CD616" s="82" t="str">
        <f t="shared" si="437"/>
        <v>-</v>
      </c>
      <c r="CE616" s="82" t="str">
        <f t="shared" si="438"/>
        <v>-</v>
      </c>
      <c r="CF616" s="82" t="str">
        <f t="shared" si="439"/>
        <v>-</v>
      </c>
      <c r="CG616" s="82" t="str">
        <f t="shared" si="440"/>
        <v>-</v>
      </c>
      <c r="CH616" s="82" t="str">
        <f t="shared" si="441"/>
        <v>-</v>
      </c>
      <c r="CI616" s="82" t="str">
        <f t="shared" si="442"/>
        <v>-</v>
      </c>
      <c r="CJ616" s="82" t="str">
        <f t="shared" si="443"/>
        <v>-</v>
      </c>
      <c r="CK616" s="82" t="str">
        <f t="shared" si="444"/>
        <v>-</v>
      </c>
    </row>
    <row r="617" spans="1:89" s="82" customFormat="1" ht="18" customHeight="1">
      <c r="A617" s="81" t="str">
        <f>scriv!AH579</f>
        <v/>
      </c>
      <c r="B617" s="81" t="str">
        <f>IF(scriv!D579&lt;&gt;"",scriv!D579,"")</f>
        <v/>
      </c>
      <c r="C617" s="81" t="str">
        <f>IF( scriv!AL579&lt;&gt;"", IF(D617&lt;&gt;"","connection ","")&amp;scriv!AL579,IF(D617&lt;&gt;"","connection",""))</f>
        <v/>
      </c>
      <c r="D617" s="82" t="str">
        <f>scriv!AJ579</f>
        <v/>
      </c>
      <c r="E617" s="82" t="str">
        <f>scriv!AK579</f>
        <v/>
      </c>
      <c r="F617" s="156">
        <f>ROW()</f>
        <v>617</v>
      </c>
      <c r="I617" s="81" t="str">
        <f>IF(scriv!AA579&lt;&gt;"",scriv!AA579,J617)</f>
        <v/>
      </c>
      <c r="J617" s="81" t="str">
        <f>IF(scriv!AB579&lt;&gt;"",scriv!AB579,"")</f>
        <v/>
      </c>
      <c r="K617" s="82" t="str">
        <f t="shared" si="401"/>
        <v>none</v>
      </c>
      <c r="L617" s="82" t="str">
        <f t="shared" si="402"/>
        <v>+++&amp;speakTT=</v>
      </c>
      <c r="M617" s="82" t="str">
        <f t="shared" si="446"/>
        <v>OpenClose</v>
      </c>
      <c r="N617" s="82" t="str">
        <f t="shared" si="403"/>
        <v/>
      </c>
      <c r="O617" s="119" t="str">
        <f t="shared" si="404"/>
        <v/>
      </c>
      <c r="P617" s="81" t="str">
        <f>IF(scriv!I579&lt;&gt;"",scriv!I579,"")</f>
        <v/>
      </c>
      <c r="Q617" s="81" t="str">
        <f>IF(scriv!J579&lt;&gt;"",scriv!J579,"")</f>
        <v/>
      </c>
      <c r="R617" s="81">
        <f>IF(scriv!K579&lt;&gt;"",scriv!K579,
IF(I617&lt;&gt;"",1,$R$36))</f>
        <v>0</v>
      </c>
      <c r="S617" s="81" t="str">
        <f>IF(scriv!L579&lt;&gt;"",scriv!L579,
IF(scriv!AB579&lt;&gt;"",$S$36,"none"))</f>
        <v>none</v>
      </c>
      <c r="T617" s="81" t="str">
        <f>IF(scriv!Q579&lt;&gt;"",scriv!Q579,"")</f>
        <v/>
      </c>
      <c r="U617" s="81" t="str">
        <f>IF(scriv!R579&lt;&gt;"",scriv!R579,"")</f>
        <v/>
      </c>
      <c r="V617" s="81" t="str">
        <f>IF(scriv!S579&lt;&gt;"",scriv!S579,"")</f>
        <v/>
      </c>
      <c r="W617" s="81" t="str">
        <f>IF(scriv!T579&lt;&gt;"",scriv!T579,"")</f>
        <v/>
      </c>
      <c r="X617" s="81" t="str">
        <f>IF($E617="",
( IF(scriv!AD579&lt;&gt;"", LEFT( scriv!AD579, FIND(",",scriv!AD579)-1) &amp; "=" &amp; $AH617 &amp; RIGHT( scriv!AD579, LEN(scriv!AD579) + 1 - FIND(",",scriv!AD579)),
  IF($X$36&lt;&gt;"",LEFT( X$36, FIND(",",X$36)-1) &amp; "=" &amp; $AH617 &amp; RIGHT( X$36, LEN(X$36) + 1 - FIND(",",X$36)),""))),
IF(scriv!M579&lt;&gt;"", LEFT( scriv!M579, FIND(",",scriv!M579)-1) &amp; "=" &amp; $AH617 &amp; RIGHT( scriv!M579, LEN(scriv!M579) + 1 - FIND(",",scriv!M579)),
LEFT( X$37, FIND(",",X$37)-1) &amp; "=" &amp; $AH617 &amp; RIGHT( X$37, LEN(X$37) + 1 - FIND(",",X$37))))</f>
        <v>fadeOn=,0.6</v>
      </c>
      <c r="Y617" s="81" t="str">
        <f>IF($E617="",
( IF(scriv!AE579&lt;&gt;"", LEFT( scriv!AE579, FIND(",",scriv!AE579)-1) &amp; "=" &amp; $AH617 &amp; RIGHT( scriv!AE579, LEN(scriv!AE579) + 1 - FIND(",",scriv!AE579)),
  IF($Y$36&lt;&gt;"",LEFT( Y$36, FIND(",",Y$36)-1) &amp; "=" &amp; $AH617 &amp; RIGHT( Y$36, LEN(Y$36) + 1 - FIND(",",Y$36)),""))),
IF(scriv!N579&lt;&gt;"", LEFT( scriv!N579, FIND(",",scriv!N579)-1) &amp; "=" &amp; $AH617 &amp; RIGHT( scriv!N579, LEN(scriv!N579) + 1 - FIND(",",scriv!N579)),
LEFT( Y$37, FIND(",",Y$37)-1) &amp; "=" &amp; $AH617 &amp; RIGHT( Y$37, LEN(Y$37) + 1 - FIND(",",Y$37))))</f>
        <v>fadeOff=,0.6</v>
      </c>
      <c r="Z617" s="81" t="str">
        <f>IF($E617="",
( IF(scriv!AF579&lt;&gt;"", LEFT( scriv!AF579, FIND(",",scriv!AF579)-1) &amp; "=" &amp; $AH617 &amp; RIGHT( scriv!AF579, LEN(scriv!AF579) + 1 - FIND(",",scriv!AF579)),
  IF($Z$36&lt;&gt;"",LEFT( Z$36, FIND(",",Z$36)-1) &amp; "=" &amp; $AH617 &amp; RIGHT( Z$36, LEN(Z$36) + 1 - FIND(",",Z$36)),""))),
IF(scriv!O579&lt;&gt;"", LEFT( scriv!O579, FIND(",",scriv!O579)-1) &amp; "=" &amp; $AH617 &amp; RIGHT( scriv!O579, LEN(scriv!O579) + 1 - FIND(",",scriv!O579)),
LEFT( Z$37, FIND(",",Z$37)-1) &amp; "=" &amp; $AH617 &amp; RIGHT( Z$37, LEN(Z$37) + 1 - FIND(",",Z$37))))</f>
        <v>drawOpen=,1.2</v>
      </c>
      <c r="AA617" s="81" t="str">
        <f>IF($E617="",
( IF(scriv!AG579&lt;&gt;"", LEFT( scriv!AG579, FIND(",",scriv!AG579)-1) &amp; "=" &amp; $AH617 &amp; RIGHT( scriv!AG579, LEN(scriv!AG579) + 1 - FIND(",",scriv!AG579)),
  IF($AA$36&lt;&gt;"",LEFT( AA$36, FIND(",",AA$36)-1) &amp; "=" &amp; $AH617 &amp; RIGHT( AA$36, LEN(AA$36) + 1 - FIND(",",AA$36)),""))),
IF(scriv!P579&lt;&gt;"", LEFT( scriv!P579, FIND(",",scriv!P579)-1) &amp; "=" &amp; $AH617 &amp; RIGHT( scriv!P579, LEN(scriv!P579) + 1 - FIND(",",scriv!P579)),
LEFT( AA$37, FIND(",",AA$37)-1) &amp; "=" &amp; $AH617 &amp; RIGHT( AA$37, LEN(AA$37) + 1 - FIND(",",AA$37))))</f>
        <v>drawClose=,1.2</v>
      </c>
      <c r="AB617" s="167" t="str">
        <f t="shared" si="445"/>
        <v>noTitle</v>
      </c>
      <c r="AC617" s="167"/>
      <c r="AD617" s="45"/>
      <c r="AE617" s="168"/>
      <c r="AF617" s="169">
        <f>IF(D617="",scriv!B579,"")</f>
        <v>0</v>
      </c>
      <c r="AG617" s="170" t="str">
        <f t="shared" si="405"/>
        <v/>
      </c>
      <c r="AH617" s="169" t="str">
        <f t="shared" si="406"/>
        <v/>
      </c>
      <c r="AI617" s="169" t="str">
        <f t="shared" si="407"/>
        <v/>
      </c>
      <c r="AJ617" s="86">
        <f>ROUNDDOWN( (LEN(scriv!B579)+1) / 2, 0 )</f>
        <v>0</v>
      </c>
      <c r="AK617" s="82">
        <f t="shared" si="408"/>
        <v>0</v>
      </c>
      <c r="AL617" s="82" t="str">
        <f t="shared" si="409"/>
        <v>-</v>
      </c>
      <c r="AM617" s="82" t="str">
        <f t="shared" si="410"/>
        <v>-</v>
      </c>
      <c r="AN617" s="82" t="str">
        <f t="shared" si="411"/>
        <v>-</v>
      </c>
      <c r="AO617" s="82" t="str">
        <f t="shared" si="412"/>
        <v>-</v>
      </c>
      <c r="AP617" s="82" t="str">
        <f t="shared" si="413"/>
        <v>-</v>
      </c>
      <c r="AQ617" s="82" t="str">
        <f t="shared" si="414"/>
        <v>-</v>
      </c>
      <c r="AR617" s="82" t="str">
        <f t="shared" si="415"/>
        <v>-</v>
      </c>
      <c r="AT617" s="82">
        <f t="shared" si="416"/>
        <v>10</v>
      </c>
      <c r="AU617" s="82" t="str">
        <f ca="1">IF(    MAX(OFFSET(AL617,0,0,MATCH("-",AL617:AL$638,0))) = 0,"",
IFERROR(MAX(OFFSET(AL617,0,0,MATCH("-",AL617:AL$638,0))),""))</f>
        <v/>
      </c>
      <c r="AV617" s="82" t="str">
        <f ca="1">IF(    MAX(OFFSET(AM617,0,0,MATCH("-",AM617:AM$638,0))) = 0,"",
IFERROR(MAX(OFFSET(AM617,0,0,MATCH("-",AM617:AM$638,0))),""))</f>
        <v/>
      </c>
      <c r="AW617" s="82" t="str">
        <f ca="1">IF(    MAX(OFFSET(AN617,0,0,MATCH("-",AN617:AN$638,0))) = 0,"",
IFERROR(MAX(OFFSET(AN617,0,0,MATCH("-",AN617:AN$638,0))),""))</f>
        <v/>
      </c>
      <c r="AX617" s="82" t="str">
        <f ca="1">IF(    MAX(OFFSET(AO617,0,0,MATCH("-",AO617:AO$638,0))) = 0,"",
IFERROR(MAX(OFFSET(AO617,0,0,MATCH("-",AO617:AO$638,0))),""))</f>
        <v/>
      </c>
      <c r="AY617" s="82" t="str">
        <f ca="1">IF(    MAX(OFFSET(AP617,0,0,MATCH("-",AP617:AP$638,0))) = 0,"",
IFERROR(MAX(OFFSET(AP617,0,0,MATCH("-",AP617:AP$638,0))),""))</f>
        <v/>
      </c>
      <c r="AZ617" s="82" t="str">
        <f ca="1">IF(    MAX(OFFSET(AQ617,0,0,MATCH("-",AQ617:AQ$638,0))) = 0,"",
IFERROR(MAX(OFFSET(AQ617,0,0,MATCH("-",AQ617:AQ$638,0))),""))</f>
        <v/>
      </c>
      <c r="BA617" s="82" t="str">
        <f ca="1">IF(    MAX(OFFSET(AR617,0,0,MATCH("-",AR617:AR$638,0))) = 0,"",
IFERROR(MAX(OFFSET(AR617,0,0,MATCH("-",AR617:AR$638,0))),""))</f>
        <v/>
      </c>
      <c r="BB617" s="112">
        <f t="shared" ca="1" si="417"/>
        <v>-198</v>
      </c>
      <c r="BC617" s="111" t="str">
        <f t="shared" ca="1" si="418"/>
        <v>Radius</v>
      </c>
      <c r="BD617" s="112">
        <f t="shared" ca="1" si="419"/>
        <v>0</v>
      </c>
      <c r="BE617" s="111">
        <f t="shared" ca="1" si="420"/>
        <v>200</v>
      </c>
      <c r="BF617" s="113" t="e">
        <f t="shared" ca="1" si="421"/>
        <v>#VALUE!</v>
      </c>
      <c r="BG617" s="113" t="e">
        <f t="shared" ca="1" si="422"/>
        <v>#VALUE!</v>
      </c>
      <c r="BH617" s="112">
        <f t="shared" ca="1" si="423"/>
        <v>2000</v>
      </c>
      <c r="BI617" s="112">
        <f t="shared" ca="1" si="424"/>
        <v>200</v>
      </c>
      <c r="BJ617" s="157"/>
      <c r="BK617" s="157"/>
      <c r="BL617" s="158" t="str">
        <f>scriv!AI579</f>
        <v/>
      </c>
      <c r="BM617" s="157"/>
      <c r="BN617" s="157" t="str">
        <f t="shared" si="425"/>
        <v>node</v>
      </c>
      <c r="BO617" s="157"/>
      <c r="BP617" s="159">
        <f t="shared" ca="1" si="426"/>
        <v>0</v>
      </c>
      <c r="BQ617" s="159">
        <f t="shared" ca="1" si="427"/>
        <v>0</v>
      </c>
      <c r="BR617" s="159">
        <f t="shared" si="428"/>
        <v>1</v>
      </c>
      <c r="BS617" s="159" t="str">
        <f t="shared" si="429"/>
        <v>symbol</v>
      </c>
      <c r="BT617" s="157" t="str">
        <f ca="1">IF(scriv!V579&lt;&gt;"",scriv!V579,
IF(E617="",IFERROR(VLOOKUP(BL617,$AH$40:$BT$638,39,FALSE),$BT$36),
$BT$37))</f>
        <v>NodeSquare</v>
      </c>
      <c r="BU617" s="166">
        <f t="shared" ca="1" si="430"/>
        <v>2000</v>
      </c>
      <c r="BV617" s="166">
        <f t="shared" ca="1" si="431"/>
        <v>200</v>
      </c>
      <c r="BW617" s="166">
        <f t="shared" ca="1" si="432"/>
        <v>0</v>
      </c>
      <c r="BX617" s="166">
        <f t="shared" ca="1" si="433"/>
        <v>0</v>
      </c>
      <c r="BY617" s="180" t="str">
        <f t="shared" si="434"/>
        <v/>
      </c>
      <c r="BZ617" s="180" t="str">
        <f t="shared" si="435"/>
        <v/>
      </c>
      <c r="CA617" s="81" t="str">
        <f>IF(scriv!E579&lt;&gt;"",scriv!E579,"")</f>
        <v/>
      </c>
      <c r="CB617" s="82">
        <f t="shared" ref="CB617:CB680" si="447">$CB$36</f>
        <v>0</v>
      </c>
      <c r="CC617" s="82">
        <f t="shared" si="436"/>
        <v>0</v>
      </c>
      <c r="CD617" s="82" t="str">
        <f t="shared" si="437"/>
        <v>-</v>
      </c>
      <c r="CE617" s="82" t="str">
        <f t="shared" si="438"/>
        <v>-</v>
      </c>
      <c r="CF617" s="82" t="str">
        <f t="shared" si="439"/>
        <v>-</v>
      </c>
      <c r="CG617" s="82" t="str">
        <f t="shared" si="440"/>
        <v>-</v>
      </c>
      <c r="CH617" s="82" t="str">
        <f t="shared" si="441"/>
        <v>-</v>
      </c>
      <c r="CI617" s="82" t="str">
        <f t="shared" si="442"/>
        <v>-</v>
      </c>
      <c r="CJ617" s="82" t="str">
        <f t="shared" si="443"/>
        <v>-</v>
      </c>
      <c r="CK617" s="82" t="str">
        <f t="shared" si="444"/>
        <v>-</v>
      </c>
    </row>
    <row r="618" spans="1:89" s="82" customFormat="1" ht="18" customHeight="1">
      <c r="A618" s="81" t="str">
        <f>scriv!AH580</f>
        <v/>
      </c>
      <c r="B618" s="81" t="str">
        <f>IF(scriv!D580&lt;&gt;"",scriv!D580,"")</f>
        <v/>
      </c>
      <c r="C618" s="81" t="str">
        <f>IF( scriv!AL580&lt;&gt;"", IF(D618&lt;&gt;"","connection ","")&amp;scriv!AL580,IF(D618&lt;&gt;"","connection",""))</f>
        <v/>
      </c>
      <c r="D618" s="82" t="str">
        <f>scriv!AJ580</f>
        <v/>
      </c>
      <c r="E618" s="82" t="str">
        <f>scriv!AK580</f>
        <v/>
      </c>
      <c r="F618" s="156">
        <f>ROW()</f>
        <v>618</v>
      </c>
      <c r="I618" s="81" t="str">
        <f>IF(scriv!AA580&lt;&gt;"",scriv!AA580,J618)</f>
        <v/>
      </c>
      <c r="J618" s="81" t="str">
        <f>IF(scriv!AB580&lt;&gt;"",scriv!AB580,"")</f>
        <v/>
      </c>
      <c r="K618" s="82" t="str">
        <f t="shared" ref="K618:K681" si="448">$K$36</f>
        <v>none</v>
      </c>
      <c r="L618" s="82" t="str">
        <f t="shared" ref="L618:L681" si="449">$L$36&amp;A618</f>
        <v>+++&amp;speakTT=</v>
      </c>
      <c r="M618" s="82" t="str">
        <f t="shared" si="446"/>
        <v>OpenClose</v>
      </c>
      <c r="N618" s="82" t="str">
        <f t="shared" ref="N618:N681" si="450">$N$36</f>
        <v/>
      </c>
      <c r="O618" s="119" t="str">
        <f t="shared" ref="O618:O681" si="451">IF(P618&lt;&gt;"","+++&amp;openLink="&amp;P618,"")</f>
        <v/>
      </c>
      <c r="P618" s="81" t="str">
        <f>IF(scriv!I580&lt;&gt;"",scriv!I580,"")</f>
        <v/>
      </c>
      <c r="Q618" s="81" t="str">
        <f>IF(scriv!J580&lt;&gt;"",scriv!J580,"")</f>
        <v/>
      </c>
      <c r="R618" s="81">
        <f>IF(scriv!K580&lt;&gt;"",scriv!K580,
IF(I618&lt;&gt;"",1,$R$36))</f>
        <v>0</v>
      </c>
      <c r="S618" s="81" t="str">
        <f>IF(scriv!L580&lt;&gt;"",scriv!L580,
IF(scriv!AB580&lt;&gt;"",$S$36,"none"))</f>
        <v>none</v>
      </c>
      <c r="T618" s="81" t="str">
        <f>IF(scriv!Q580&lt;&gt;"",scriv!Q580,"")</f>
        <v/>
      </c>
      <c r="U618" s="81" t="str">
        <f>IF(scriv!R580&lt;&gt;"",scriv!R580,"")</f>
        <v/>
      </c>
      <c r="V618" s="81" t="str">
        <f>IF(scriv!S580&lt;&gt;"",scriv!S580,"")</f>
        <v/>
      </c>
      <c r="W618" s="81" t="str">
        <f>IF(scriv!T580&lt;&gt;"",scriv!T580,"")</f>
        <v/>
      </c>
      <c r="X618" s="81" t="str">
        <f>IF($E618="",
( IF(scriv!AD580&lt;&gt;"", LEFT( scriv!AD580, FIND(",",scriv!AD580)-1) &amp; "=" &amp; $AH618 &amp; RIGHT( scriv!AD580, LEN(scriv!AD580) + 1 - FIND(",",scriv!AD580)),
  IF($X$36&lt;&gt;"",LEFT( X$36, FIND(",",X$36)-1) &amp; "=" &amp; $AH618 &amp; RIGHT( X$36, LEN(X$36) + 1 - FIND(",",X$36)),""))),
IF(scriv!M580&lt;&gt;"", LEFT( scriv!M580, FIND(",",scriv!M580)-1) &amp; "=" &amp; $AH618 &amp; RIGHT( scriv!M580, LEN(scriv!M580) + 1 - FIND(",",scriv!M580)),
LEFT( X$37, FIND(",",X$37)-1) &amp; "=" &amp; $AH618 &amp; RIGHT( X$37, LEN(X$37) + 1 - FIND(",",X$37))))</f>
        <v>fadeOn=,0.6</v>
      </c>
      <c r="Y618" s="81" t="str">
        <f>IF($E618="",
( IF(scriv!AE580&lt;&gt;"", LEFT( scriv!AE580, FIND(",",scriv!AE580)-1) &amp; "=" &amp; $AH618 &amp; RIGHT( scriv!AE580, LEN(scriv!AE580) + 1 - FIND(",",scriv!AE580)),
  IF($Y$36&lt;&gt;"",LEFT( Y$36, FIND(",",Y$36)-1) &amp; "=" &amp; $AH618 &amp; RIGHT( Y$36, LEN(Y$36) + 1 - FIND(",",Y$36)),""))),
IF(scriv!N580&lt;&gt;"", LEFT( scriv!N580, FIND(",",scriv!N580)-1) &amp; "=" &amp; $AH618 &amp; RIGHT( scriv!N580, LEN(scriv!N580) + 1 - FIND(",",scriv!N580)),
LEFT( Y$37, FIND(",",Y$37)-1) &amp; "=" &amp; $AH618 &amp; RIGHT( Y$37, LEN(Y$37) + 1 - FIND(",",Y$37))))</f>
        <v>fadeOff=,0.6</v>
      </c>
      <c r="Z618" s="81" t="str">
        <f>IF($E618="",
( IF(scriv!AF580&lt;&gt;"", LEFT( scriv!AF580, FIND(",",scriv!AF580)-1) &amp; "=" &amp; $AH618 &amp; RIGHT( scriv!AF580, LEN(scriv!AF580) + 1 - FIND(",",scriv!AF580)),
  IF($Z$36&lt;&gt;"",LEFT( Z$36, FIND(",",Z$36)-1) &amp; "=" &amp; $AH618 &amp; RIGHT( Z$36, LEN(Z$36) + 1 - FIND(",",Z$36)),""))),
IF(scriv!O580&lt;&gt;"", LEFT( scriv!O580, FIND(",",scriv!O580)-1) &amp; "=" &amp; $AH618 &amp; RIGHT( scriv!O580, LEN(scriv!O580) + 1 - FIND(",",scriv!O580)),
LEFT( Z$37, FIND(",",Z$37)-1) &amp; "=" &amp; $AH618 &amp; RIGHT( Z$37, LEN(Z$37) + 1 - FIND(",",Z$37))))</f>
        <v>drawOpen=,1.2</v>
      </c>
      <c r="AA618" s="81" t="str">
        <f>IF($E618="",
( IF(scriv!AG580&lt;&gt;"", LEFT( scriv!AG580, FIND(",",scriv!AG580)-1) &amp; "=" &amp; $AH618 &amp; RIGHT( scriv!AG580, LEN(scriv!AG580) + 1 - FIND(",",scriv!AG580)),
  IF($AA$36&lt;&gt;"",LEFT( AA$36, FIND(",",AA$36)-1) &amp; "=" &amp; $AH618 &amp; RIGHT( AA$36, LEN(AA$36) + 1 - FIND(",",AA$36)),""))),
IF(scriv!P580&lt;&gt;"", LEFT( scriv!P580, FIND(",",scriv!P580)-1) &amp; "=" &amp; $AH618 &amp; RIGHT( scriv!P580, LEN(scriv!P580) + 1 - FIND(",",scriv!P580)),
LEFT( AA$37, FIND(",",AA$37)-1) &amp; "=" &amp; $AH618 &amp; RIGHT( AA$37, LEN(AA$37) + 1 - FIND(",",AA$37))))</f>
        <v>drawClose=,1.2</v>
      </c>
      <c r="AB618" s="167" t="str">
        <f t="shared" si="445"/>
        <v>noTitle</v>
      </c>
      <c r="AC618" s="167"/>
      <c r="AD618" s="45"/>
      <c r="AE618" s="168"/>
      <c r="AF618" s="169">
        <f>IF(D618="",scriv!B580,"")</f>
        <v>0</v>
      </c>
      <c r="AG618" s="170" t="str">
        <f t="shared" ref="AG618:AG681" si="452">IF(AH618&lt;&gt;"",$AG$36,"")</f>
        <v/>
      </c>
      <c r="AH618" s="169" t="str">
        <f t="shared" ref="AH618:AH681" si="453">A618</f>
        <v/>
      </c>
      <c r="AI618" s="169" t="str">
        <f t="shared" ref="AI618:AI681" si="454">B618</f>
        <v/>
      </c>
      <c r="AJ618" s="86">
        <f>ROUNDDOWN( (LEN(scriv!B580)+1) / 2, 0 )</f>
        <v>0</v>
      </c>
      <c r="AK618" s="82">
        <f t="shared" ref="AK618:AK681" si="455">IF(CC618="","",
IF(CC618="-","-",
IF(ISERROR(LEFT(CC618,FIND(".",CC618)-1)),VALUE(CC618),
(VALUE(LEFT(CC618,FIND(".",CC618)-1))))))</f>
        <v>0</v>
      </c>
      <c r="AL618" s="82" t="str">
        <f t="shared" ref="AL618:AL681" si="456">IF(CD618="","",
IF(CD618="-","-",
IF(ISERROR(LEFT(CD618,FIND(".",CD618)-1)),VALUE(CD618),
(VALUE(LEFT(CD618,FIND(".",CD618)-1))))))</f>
        <v>-</v>
      </c>
      <c r="AM618" s="82" t="str">
        <f t="shared" ref="AM618:AM681" si="457">IF(CE618="","",
IF(CE618="-","-",
IF(ISERROR(LEFT(CE618,FIND(".",CE618)-1)),VALUE(CE618),
(VALUE(LEFT(CE618,FIND(".",CE618)-1))))))</f>
        <v>-</v>
      </c>
      <c r="AN618" s="82" t="str">
        <f t="shared" ref="AN618:AN681" si="458">IF(CF618="","",
IF(CF618="-","-",
IF(ISERROR(LEFT(CF618,FIND(".",CF618)-1)),VALUE(CF618),
(VALUE(LEFT(CF618,FIND(".",CF618)-1))))))</f>
        <v>-</v>
      </c>
      <c r="AO618" s="82" t="str">
        <f t="shared" ref="AO618:AO681" si="459">IF(CG618="","",
IF(CG618="-","-",
IF(ISERROR(LEFT(CG618,FIND(".",CG618)-1)),VALUE(CG618),
(VALUE(LEFT(CG618,FIND(".",CG618)-1))))))</f>
        <v>-</v>
      </c>
      <c r="AP618" s="82" t="str">
        <f t="shared" ref="AP618:AP681" si="460">IF(CH618="","",
IF(CH618="-","-",
IF(ISERROR(LEFT(CH618,FIND(".",CH618)-1)),VALUE(CH618),
(VALUE(LEFT(CH618,FIND(".",CH618)-1))))))</f>
        <v>-</v>
      </c>
      <c r="AQ618" s="82" t="str">
        <f t="shared" ref="AQ618:AQ681" si="461">IF(CI618="","",
IF(CI618="-","-",
IF(ISERROR(LEFT(CI618,FIND(".",CI618)-1)),VALUE(CI618),
(VALUE(LEFT(CI618,FIND(".",CI618)-1))))))</f>
        <v>-</v>
      </c>
      <c r="AR618" s="82" t="str">
        <f t="shared" ref="AR618:AR681" si="462">IF(CJ618="","",
IF(CJ618="-","-",
IF(ISERROR(LEFT(CJ618,FIND(".",CJ618)-1)),VALUE(CJ618),
(VALUE(LEFT(CJ618,FIND(".",CJ618)-1))))))</f>
        <v>-</v>
      </c>
      <c r="AT618" s="82">
        <f t="shared" ref="AT618:AT681" si="463">MAX($AK$40:$AK$140)</f>
        <v>10</v>
      </c>
      <c r="AU618" s="82" t="str">
        <f ca="1">IF(    MAX(OFFSET(AL618,0,0,MATCH("-",AL618:AL$638,0))) = 0,"",
IFERROR(MAX(OFFSET(AL618,0,0,MATCH("-",AL618:AL$638,0))),""))</f>
        <v/>
      </c>
      <c r="AV618" s="82" t="str">
        <f ca="1">IF(    MAX(OFFSET(AM618,0,0,MATCH("-",AM618:AM$638,0))) = 0,"",
IFERROR(MAX(OFFSET(AM618,0,0,MATCH("-",AM618:AM$638,0))),""))</f>
        <v/>
      </c>
      <c r="AW618" s="82" t="str">
        <f ca="1">IF(    MAX(OFFSET(AN618,0,0,MATCH("-",AN618:AN$638,0))) = 0,"",
IFERROR(MAX(OFFSET(AN618,0,0,MATCH("-",AN618:AN$638,0))),""))</f>
        <v/>
      </c>
      <c r="AX618" s="82" t="str">
        <f ca="1">IF(    MAX(OFFSET(AO618,0,0,MATCH("-",AO618:AO$638,0))) = 0,"",
IFERROR(MAX(OFFSET(AO618,0,0,MATCH("-",AO618:AO$638,0))),""))</f>
        <v/>
      </c>
      <c r="AY618" s="82" t="str">
        <f ca="1">IF(    MAX(OFFSET(AP618,0,0,MATCH("-",AP618:AP$638,0))) = 0,"",
IFERROR(MAX(OFFSET(AP618,0,0,MATCH("-",AP618:AP$638,0))),""))</f>
        <v/>
      </c>
      <c r="AZ618" s="82" t="str">
        <f ca="1">IF(    MAX(OFFSET(AQ618,0,0,MATCH("-",AQ618:AQ$638,0))) = 0,"",
IFERROR(MAX(OFFSET(AQ618,0,0,MATCH("-",AQ618:AQ$638,0))),""))</f>
        <v/>
      </c>
      <c r="BA618" s="82" t="str">
        <f ca="1">IF(    MAX(OFFSET(AR618,0,0,MATCH("-",AR618:AR$638,0))) = 0,"",
IFERROR(MAX(OFFSET(AR618,0,0,MATCH("-",AR618:AR$638,0))),""))</f>
        <v/>
      </c>
      <c r="BB618" s="112">
        <f t="shared" ref="BB618:BB681" ca="1" si="464">IF(AT618&lt;&gt;"",$BC$14/AT618*(AK618-1)-($BC$14)/2 + ($BC$14/AT618/2),0) +
IF(AU618&lt;&gt;"",$BC$14/AT618/AU618*(AL618-1)-($BC$14/AT618)/2 + ($BC$14/AT618/AU618/2),0) +
IF(AV618&lt;&gt;"",$BC$14/AT618/AU618/AV618*(AM618-1)-($BC$14/AT618/AU618)/2 + ($BC$14/AT618/AU618/AV618/2),0) +
IF(AW618&lt;&gt;"",$BC$14/AT618/AU618/AV618/AW618*(AN618-1)-($BC$14/AT618/AU618/AV618)/2 + ($BC$14/AT618/AU618/AV618/AW618/2),0) +
IF(AX618&lt;&gt;"",$BC$14/AT618/AU618/AV618/AW618/AX618*(AO618-1)-($BC$14/AT618/AU618/AV618/AW618)/2 + ($BC$14/AT618/AU618/AV618/AW618/AX618/2),0) +
IF(AY618&lt;&gt;"",$BC$14/AT618/AU618/AV618/AW618/AX618/AY618*(AP618-1)-($BC$14/AT618/AU618/AV618/AW618/AX618)/2 + ($BC$14/AT618/AU618/AV618/AW618/AX618/AY618/2),0)</f>
        <v>-198</v>
      </c>
      <c r="BC618" s="111" t="str">
        <f t="shared" ref="BC618:BC681" ca="1" si="465">INDIRECT("BC"&amp;19+AJ618)</f>
        <v>Radius</v>
      </c>
      <c r="BD618" s="112">
        <f t="shared" ref="BD618:BD681" ca="1" si="466">IF(AT618&lt;&gt;"", $BD$20 + (($BF$20/AT618) * (AK618 - 1)) - IF($BH$20=1,(($BF$20 / 2) - ($BF$20/AT618) / 2),0),0)
+IF(AU618&lt;&gt;"", $BD$21 + (($BF$21/AU618) * (AL618 - 1)) - IF($BH$21=1,(($BF$21 / 2) - ($BF$21/AU618) / 2),0),0)
+IF(AV618&lt;&gt;"", $BD$22 + (($BF$22/AV618) * (AM618 - 1)) - IF($BH$22=1,(($BF$22 / 2) - ($BF$22/AV618) / 2),0),0)
+IF(AW618&lt;&gt;"", $BD$23 + (($BF$23/AW618) * (AN618 - 1)) - IF($BH$23=1,(($BF$23 / 2) - ($BF$23/AW618) / 2),0),0)
+IF(AX618&lt;&gt;"", $BD$24 + (($BF$24/AX618) * (AO618 - 1)) - IF($BH$24=1,(($BF$24 / 2) - ($BF$24/AX618) / 2),0),0)
+IF(AY618&lt;&gt;"", $BD$25 + (($BF$25/AY618) * (AP618 - 1)) - IF($BH$25=1,(($BF$25 / 2) - ($BF$25/AY618) / 2),0),0)
+IF(AZ618&lt;&gt;"", $BD$26 + (($BF$26/AZ618) * (AQ618 - 1)) - IF($BH$26=1,(($BF$26 / 2) - ($BF$26/AZ618) / 2),0),0)
+IF(BA618&lt;&gt;"", $BD$27 + (($BF$27/BA618) * (AR618 - 1)) - IF($BH$27=1,(($BF$27 / 2) - ($BF$27/BA618) / 2),0),0)</f>
        <v>0</v>
      </c>
      <c r="BE618" s="111">
        <f t="shared" ref="BE618:BE681" ca="1" si="467">IF(AT618&lt;&gt;"", $BE$20 + (($BG$20/AT618) * (AK618 - 1)) - IF($BI$20=1,(($BG$20 / 2) - ($BG$20/AT618) / 2),0),0)
+IF(AU618&lt;&gt;"", $BE$21 + (($BG$21/AU618) * (AL618 - 1)) - IF($BI$21=1,(($BG$21 / 2) - ($BG$21/AU618) / 2),0),0)
+IF(AV618&lt;&gt;"", $BE$22 + (($BG$22/AV618) * (AM618 - 1)) - IF($BI$22=1,(($BG$22 / 2) - ($BG$22/AV618) / 2),0),0)
+IF(AW618&lt;&gt;"", $BE$23 + (($BG$23/AW618) * (AN618 - 1)) - IF($BI$23=1,(($BG$23 / 2) - ($BG$23/AW618) / 2),0),0)
+IF(AX618&lt;&gt;"", $BE$24 + (($BG$24/AX618) * (AO618 - 1)) - IF($BI$24=1,(($BG$24 / 2) - ($BG$24/AX618) / 2),0),0)
+IF(AY618&lt;&gt;"", $BE$25 + (($BG$25/AY618) * (AP618 - 1)) - IF($BI$25=1,(($BG$25 / 2) - ($BG$25/AY618) / 2),0),0)
+IF(AZ618&lt;&gt;"", $BE$26 + (($BG$26/AZ618) * (AQ618 - 1)) - IF($BI$26=1,(($BG$26 / 2) - ($BG$26/AZ618) / 2),0),0)
+IF(BA618&lt;&gt;"", $BE$27 + (($BG$27/BA618) * (AR618 - 1)) - IF($BI$27=1,(($BG$27 / 2) - ($BG$27/BA618) / 2),0),0)</f>
        <v>200</v>
      </c>
      <c r="BF618" s="113" t="e">
        <f t="shared" ref="BF618:BF681" ca="1" si="468">ROUND(BC618*COS(RADIANS(BB618+$BC$13)),2)+$BD$12</f>
        <v>#VALUE!</v>
      </c>
      <c r="BG618" s="113" t="e">
        <f t="shared" ref="BG618:BG681" ca="1" si="469">ROUND(BC618*SIN(RADIANS(BB618+$BC$13)),2)+$BE$12</f>
        <v>#VALUE!</v>
      </c>
      <c r="BH618" s="112">
        <f t="shared" ref="BH618:BH681" ca="1" si="470">BD618+$BD$12</f>
        <v>2000</v>
      </c>
      <c r="BI618" s="112">
        <f t="shared" ref="BI618:BI681" ca="1" si="471">BE618+$BE$12</f>
        <v>200</v>
      </c>
      <c r="BJ618" s="157"/>
      <c r="BK618" s="157"/>
      <c r="BL618" s="158" t="str">
        <f>scriv!AI580</f>
        <v/>
      </c>
      <c r="BM618" s="157"/>
      <c r="BN618" s="157" t="str">
        <f t="shared" ref="BN618:BN681" si="472">IF(D618="",$BN$36,"link")</f>
        <v>node</v>
      </c>
      <c r="BO618" s="157"/>
      <c r="BP618" s="159">
        <f t="shared" ref="BP618:BP681" ca="1" si="473">IF(AJ618&gt;0,INDIRECT("BP"&amp;19+AJ618),0)</f>
        <v>0</v>
      </c>
      <c r="BQ618" s="159">
        <f t="shared" ref="BQ618:BQ681" ca="1" si="474">IF(AJ618&gt;0,INDIRECT("BQ"&amp;19+AJ618),0)</f>
        <v>0</v>
      </c>
      <c r="BR618" s="159">
        <f t="shared" ref="BR618:BR681" si="475">$BR$36</f>
        <v>1</v>
      </c>
      <c r="BS618" s="159" t="str">
        <f t="shared" ref="BS618:BS681" si="476">$BS$36</f>
        <v>symbol</v>
      </c>
      <c r="BT618" s="157" t="str">
        <f ca="1">IF(scriv!V580&lt;&gt;"",scriv!V580,
IF(E618="",IFERROR(VLOOKUP(BL618,$AH$40:$BT$638,39,FALSE),$BT$36),
$BT$37))</f>
        <v>NodeSquare</v>
      </c>
      <c r="BU618" s="166">
        <f t="shared" ref="BU618:BU681" ca="1" si="477">IF(BN618&lt;&gt;"link",
IF($BE$10=0, ROUND(BF618,2),ROUND(BH618,2)),
IFERROR(VLOOKUP(BY618,$AH$40:$BQ$638,35,FALSE),1) )</f>
        <v>2000</v>
      </c>
      <c r="BV618" s="166">
        <f t="shared" ref="BV618:BV681" ca="1" si="478">IF(BN618&lt;&gt;"link",
IF($BE$10=0, ROUND(BG618,2),ROUND(BI618,2)),
IFERROR(VLOOKUP(BY618,$AH$40:$BQ$638,36,FALSE),1) )</f>
        <v>200</v>
      </c>
      <c r="BW618" s="166">
        <f t="shared" ref="BW618:BW681" ca="1" si="479">IFERROR(VLOOKUP(BZ618,$AH$40:$BQ$638,35,FALSE),0)</f>
        <v>0</v>
      </c>
      <c r="BX618" s="166">
        <f t="shared" ref="BX618:BX681" ca="1" si="480">IFERROR(VLOOKUP(BZ618,$AH$40:$BQ$638,36,FALSE),0)</f>
        <v>0</v>
      </c>
      <c r="BY618" s="180" t="str">
        <f t="shared" ref="BY618:BY681" si="481">D618</f>
        <v/>
      </c>
      <c r="BZ618" s="180" t="str">
        <f t="shared" ref="BZ618:BZ681" si="482">E618</f>
        <v/>
      </c>
      <c r="CA618" s="81" t="str">
        <f>IF(scriv!E580&lt;&gt;"",scriv!E580,"")</f>
        <v/>
      </c>
      <c r="CB618" s="82">
        <f t="shared" si="447"/>
        <v>0</v>
      </c>
      <c r="CC618" s="82">
        <f t="shared" ref="CC618:CC681" si="483">AF618</f>
        <v>0</v>
      </c>
      <c r="CD618" s="82" t="str">
        <f t="shared" ref="CD618:CD681" si="484">IF(CC618="","",
IF(ISERROR(RIGHT(CC618,LEN(CC618)-FIND(".",CC618))),"-",
RIGHT(CC618,LEN(CC618)-FIND(".",CC618))))</f>
        <v>-</v>
      </c>
      <c r="CE618" s="82" t="str">
        <f t="shared" ref="CE618:CE681" si="485">IF(CD618="","",
IF(ISERROR(RIGHT(CD618,LEN(CD618)-FIND(".",CD618))),"-",
RIGHT(CD618,LEN(CD618)-FIND(".",CD618))))</f>
        <v>-</v>
      </c>
      <c r="CF618" s="82" t="str">
        <f t="shared" ref="CF618:CF681" si="486">IF(CE618="","",
IF(ISERROR(RIGHT(CE618,LEN(CE618)-FIND(".",CE618))),"-",
RIGHT(CE618,LEN(CE618)-FIND(".",CE618))))</f>
        <v>-</v>
      </c>
      <c r="CG618" s="82" t="str">
        <f t="shared" ref="CG618:CG681" si="487">IF(CF618="","",
IF(ISERROR(RIGHT(CF618,LEN(CF618)-FIND(".",CF618))),"-",
RIGHT(CF618,LEN(CF618)-FIND(".",CF618))))</f>
        <v>-</v>
      </c>
      <c r="CH618" s="82" t="str">
        <f t="shared" ref="CH618:CH681" si="488">IF(CG618="","",
IF(ISERROR(RIGHT(CG618,LEN(CG618)-FIND(".",CG618))),"-",
RIGHT(CG618,LEN(CG618)-FIND(".",CG618))))</f>
        <v>-</v>
      </c>
      <c r="CI618" s="82" t="str">
        <f t="shared" ref="CI618:CI681" si="489">IF(CH618="","",
IF(ISERROR(RIGHT(CH618,LEN(CH618)-FIND(".",CH618))),"-",
RIGHT(CH618,LEN(CH618)-FIND(".",CH618))))</f>
        <v>-</v>
      </c>
      <c r="CJ618" s="82" t="str">
        <f t="shared" ref="CJ618:CJ681" si="490">IF(CI618="","",
IF(ISERROR(RIGHT(CI618,LEN(CI618)-FIND(".",CI618))),"-",
RIGHT(CI618,LEN(CI618)-FIND(".",CI618))))</f>
        <v>-</v>
      </c>
      <c r="CK618" s="82" t="str">
        <f t="shared" ref="CK618:CK681" si="491">IF(CJ618="","",
IF(ISERROR(RIGHT(CJ618,LEN(CJ618)-FIND(".",CJ618))),"-",
RIGHT(CJ618,LEN(CJ618)-FIND(".",CJ618))))</f>
        <v>-</v>
      </c>
    </row>
    <row r="619" spans="1:89" s="82" customFormat="1" ht="18" customHeight="1">
      <c r="A619" s="81" t="str">
        <f>scriv!AH581</f>
        <v/>
      </c>
      <c r="B619" s="81" t="str">
        <f>IF(scriv!D581&lt;&gt;"",scriv!D581,"")</f>
        <v/>
      </c>
      <c r="C619" s="81" t="str">
        <f>IF( scriv!AL581&lt;&gt;"", IF(D619&lt;&gt;"","connection ","")&amp;scriv!AL581,IF(D619&lt;&gt;"","connection",""))</f>
        <v/>
      </c>
      <c r="D619" s="82" t="str">
        <f>scriv!AJ581</f>
        <v/>
      </c>
      <c r="E619" s="82" t="str">
        <f>scriv!AK581</f>
        <v/>
      </c>
      <c r="F619" s="156">
        <f>ROW()</f>
        <v>619</v>
      </c>
      <c r="I619" s="81" t="str">
        <f>IF(scriv!AA581&lt;&gt;"",scriv!AA581,J619)</f>
        <v/>
      </c>
      <c r="J619" s="81" t="str">
        <f>IF(scriv!AB581&lt;&gt;"",scriv!AB581,"")</f>
        <v/>
      </c>
      <c r="K619" s="82" t="str">
        <f t="shared" si="448"/>
        <v>none</v>
      </c>
      <c r="L619" s="82" t="str">
        <f t="shared" si="449"/>
        <v>+++&amp;speakTT=</v>
      </c>
      <c r="M619" s="82" t="str">
        <f t="shared" si="446"/>
        <v>OpenClose</v>
      </c>
      <c r="N619" s="82" t="str">
        <f t="shared" si="450"/>
        <v/>
      </c>
      <c r="O619" s="119" t="str">
        <f t="shared" si="451"/>
        <v/>
      </c>
      <c r="P619" s="81" t="str">
        <f>IF(scriv!I581&lt;&gt;"",scriv!I581,"")</f>
        <v/>
      </c>
      <c r="Q619" s="81" t="str">
        <f>IF(scriv!J581&lt;&gt;"",scriv!J581,"")</f>
        <v/>
      </c>
      <c r="R619" s="81">
        <f>IF(scriv!K581&lt;&gt;"",scriv!K581,
IF(I619&lt;&gt;"",1,$R$36))</f>
        <v>0</v>
      </c>
      <c r="S619" s="81" t="str">
        <f>IF(scriv!L581&lt;&gt;"",scriv!L581,
IF(scriv!AB581&lt;&gt;"",$S$36,"none"))</f>
        <v>none</v>
      </c>
      <c r="T619" s="81" t="str">
        <f>IF(scriv!Q581&lt;&gt;"",scriv!Q581,"")</f>
        <v/>
      </c>
      <c r="U619" s="81" t="str">
        <f>IF(scriv!R581&lt;&gt;"",scriv!R581,"")</f>
        <v/>
      </c>
      <c r="V619" s="81" t="str">
        <f>IF(scriv!S581&lt;&gt;"",scriv!S581,"")</f>
        <v/>
      </c>
      <c r="W619" s="81" t="str">
        <f>IF(scriv!T581&lt;&gt;"",scriv!T581,"")</f>
        <v/>
      </c>
      <c r="X619" s="81" t="str">
        <f>IF($E619="",
( IF(scriv!AD581&lt;&gt;"", LEFT( scriv!AD581, FIND(",",scriv!AD581)-1) &amp; "=" &amp; $AH619 &amp; RIGHT( scriv!AD581, LEN(scriv!AD581) + 1 - FIND(",",scriv!AD581)),
  IF($X$36&lt;&gt;"",LEFT( X$36, FIND(",",X$36)-1) &amp; "=" &amp; $AH619 &amp; RIGHT( X$36, LEN(X$36) + 1 - FIND(",",X$36)),""))),
IF(scriv!M581&lt;&gt;"", LEFT( scriv!M581, FIND(",",scriv!M581)-1) &amp; "=" &amp; $AH619 &amp; RIGHT( scriv!M581, LEN(scriv!M581) + 1 - FIND(",",scriv!M581)),
LEFT( X$37, FIND(",",X$37)-1) &amp; "=" &amp; $AH619 &amp; RIGHT( X$37, LEN(X$37) + 1 - FIND(",",X$37))))</f>
        <v>fadeOn=,0.6</v>
      </c>
      <c r="Y619" s="81" t="str">
        <f>IF($E619="",
( IF(scriv!AE581&lt;&gt;"", LEFT( scriv!AE581, FIND(",",scriv!AE581)-1) &amp; "=" &amp; $AH619 &amp; RIGHT( scriv!AE581, LEN(scriv!AE581) + 1 - FIND(",",scriv!AE581)),
  IF($Y$36&lt;&gt;"",LEFT( Y$36, FIND(",",Y$36)-1) &amp; "=" &amp; $AH619 &amp; RIGHT( Y$36, LEN(Y$36) + 1 - FIND(",",Y$36)),""))),
IF(scriv!N581&lt;&gt;"", LEFT( scriv!N581, FIND(",",scriv!N581)-1) &amp; "=" &amp; $AH619 &amp; RIGHT( scriv!N581, LEN(scriv!N581) + 1 - FIND(",",scriv!N581)),
LEFT( Y$37, FIND(",",Y$37)-1) &amp; "=" &amp; $AH619 &amp; RIGHT( Y$37, LEN(Y$37) + 1 - FIND(",",Y$37))))</f>
        <v>fadeOff=,0.6</v>
      </c>
      <c r="Z619" s="81" t="str">
        <f>IF($E619="",
( IF(scriv!AF581&lt;&gt;"", LEFT( scriv!AF581, FIND(",",scriv!AF581)-1) &amp; "=" &amp; $AH619 &amp; RIGHT( scriv!AF581, LEN(scriv!AF581) + 1 - FIND(",",scriv!AF581)),
  IF($Z$36&lt;&gt;"",LEFT( Z$36, FIND(",",Z$36)-1) &amp; "=" &amp; $AH619 &amp; RIGHT( Z$36, LEN(Z$36) + 1 - FIND(",",Z$36)),""))),
IF(scriv!O581&lt;&gt;"", LEFT( scriv!O581, FIND(",",scriv!O581)-1) &amp; "=" &amp; $AH619 &amp; RIGHT( scriv!O581, LEN(scriv!O581) + 1 - FIND(",",scriv!O581)),
LEFT( Z$37, FIND(",",Z$37)-1) &amp; "=" &amp; $AH619 &amp; RIGHT( Z$37, LEN(Z$37) + 1 - FIND(",",Z$37))))</f>
        <v>drawOpen=,1.2</v>
      </c>
      <c r="AA619" s="81" t="str">
        <f>IF($E619="",
( IF(scriv!AG581&lt;&gt;"", LEFT( scriv!AG581, FIND(",",scriv!AG581)-1) &amp; "=" &amp; $AH619 &amp; RIGHT( scriv!AG581, LEN(scriv!AG581) + 1 - FIND(",",scriv!AG581)),
  IF($AA$36&lt;&gt;"",LEFT( AA$36, FIND(",",AA$36)-1) &amp; "=" &amp; $AH619 &amp; RIGHT( AA$36, LEN(AA$36) + 1 - FIND(",",AA$36)),""))),
IF(scriv!P581&lt;&gt;"", LEFT( scriv!P581, FIND(",",scriv!P581)-1) &amp; "=" &amp; $AH619 &amp; RIGHT( scriv!P581, LEN(scriv!P581) + 1 - FIND(",",scriv!P581)),
LEFT( AA$37, FIND(",",AA$37)-1) &amp; "=" &amp; $AH619 &amp; RIGHT( AA$37, LEN(AA$37) + 1 - FIND(",",AA$37))))</f>
        <v>drawClose=,1.2</v>
      </c>
      <c r="AB619" s="167" t="str">
        <f t="shared" si="445"/>
        <v>noTitle</v>
      </c>
      <c r="AC619" s="167"/>
      <c r="AD619" s="45"/>
      <c r="AE619" s="168"/>
      <c r="AF619" s="169">
        <f>IF(D619="",scriv!B581,"")</f>
        <v>0</v>
      </c>
      <c r="AG619" s="170" t="str">
        <f t="shared" si="452"/>
        <v/>
      </c>
      <c r="AH619" s="169" t="str">
        <f t="shared" si="453"/>
        <v/>
      </c>
      <c r="AI619" s="169" t="str">
        <f t="shared" si="454"/>
        <v/>
      </c>
      <c r="AJ619" s="86">
        <f>ROUNDDOWN( (LEN(scriv!B581)+1) / 2, 0 )</f>
        <v>0</v>
      </c>
      <c r="AK619" s="82">
        <f t="shared" si="455"/>
        <v>0</v>
      </c>
      <c r="AL619" s="82" t="str">
        <f t="shared" si="456"/>
        <v>-</v>
      </c>
      <c r="AM619" s="82" t="str">
        <f t="shared" si="457"/>
        <v>-</v>
      </c>
      <c r="AN619" s="82" t="str">
        <f t="shared" si="458"/>
        <v>-</v>
      </c>
      <c r="AO619" s="82" t="str">
        <f t="shared" si="459"/>
        <v>-</v>
      </c>
      <c r="AP619" s="82" t="str">
        <f t="shared" si="460"/>
        <v>-</v>
      </c>
      <c r="AQ619" s="82" t="str">
        <f t="shared" si="461"/>
        <v>-</v>
      </c>
      <c r="AR619" s="82" t="str">
        <f t="shared" si="462"/>
        <v>-</v>
      </c>
      <c r="AT619" s="82">
        <f t="shared" si="463"/>
        <v>10</v>
      </c>
      <c r="AU619" s="82" t="str">
        <f ca="1">IF(    MAX(OFFSET(AL619,0,0,MATCH("-",AL619:AL$638,0))) = 0,"",
IFERROR(MAX(OFFSET(AL619,0,0,MATCH("-",AL619:AL$638,0))),""))</f>
        <v/>
      </c>
      <c r="AV619" s="82" t="str">
        <f ca="1">IF(    MAX(OFFSET(AM619,0,0,MATCH("-",AM619:AM$638,0))) = 0,"",
IFERROR(MAX(OFFSET(AM619,0,0,MATCH("-",AM619:AM$638,0))),""))</f>
        <v/>
      </c>
      <c r="AW619" s="82" t="str">
        <f ca="1">IF(    MAX(OFFSET(AN619,0,0,MATCH("-",AN619:AN$638,0))) = 0,"",
IFERROR(MAX(OFFSET(AN619,0,0,MATCH("-",AN619:AN$638,0))),""))</f>
        <v/>
      </c>
      <c r="AX619" s="82" t="str">
        <f ca="1">IF(    MAX(OFFSET(AO619,0,0,MATCH("-",AO619:AO$638,0))) = 0,"",
IFERROR(MAX(OFFSET(AO619,0,0,MATCH("-",AO619:AO$638,0))),""))</f>
        <v/>
      </c>
      <c r="AY619" s="82" t="str">
        <f ca="1">IF(    MAX(OFFSET(AP619,0,0,MATCH("-",AP619:AP$638,0))) = 0,"",
IFERROR(MAX(OFFSET(AP619,0,0,MATCH("-",AP619:AP$638,0))),""))</f>
        <v/>
      </c>
      <c r="AZ619" s="82" t="str">
        <f ca="1">IF(    MAX(OFFSET(AQ619,0,0,MATCH("-",AQ619:AQ$638,0))) = 0,"",
IFERROR(MAX(OFFSET(AQ619,0,0,MATCH("-",AQ619:AQ$638,0))),""))</f>
        <v/>
      </c>
      <c r="BA619" s="82" t="str">
        <f ca="1">IF(    MAX(OFFSET(AR619,0,0,MATCH("-",AR619:AR$638,0))) = 0,"",
IFERROR(MAX(OFFSET(AR619,0,0,MATCH("-",AR619:AR$638,0))),""))</f>
        <v/>
      </c>
      <c r="BB619" s="112">
        <f t="shared" ca="1" si="464"/>
        <v>-198</v>
      </c>
      <c r="BC619" s="111" t="str">
        <f t="shared" ca="1" si="465"/>
        <v>Radius</v>
      </c>
      <c r="BD619" s="112">
        <f t="shared" ca="1" si="466"/>
        <v>0</v>
      </c>
      <c r="BE619" s="111">
        <f t="shared" ca="1" si="467"/>
        <v>200</v>
      </c>
      <c r="BF619" s="113" t="e">
        <f t="shared" ca="1" si="468"/>
        <v>#VALUE!</v>
      </c>
      <c r="BG619" s="113" t="e">
        <f t="shared" ca="1" si="469"/>
        <v>#VALUE!</v>
      </c>
      <c r="BH619" s="112">
        <f t="shared" ca="1" si="470"/>
        <v>2000</v>
      </c>
      <c r="BI619" s="112">
        <f t="shared" ca="1" si="471"/>
        <v>200</v>
      </c>
      <c r="BJ619" s="157"/>
      <c r="BK619" s="157"/>
      <c r="BL619" s="158" t="str">
        <f>scriv!AI581</f>
        <v/>
      </c>
      <c r="BM619" s="157"/>
      <c r="BN619" s="157" t="str">
        <f t="shared" si="472"/>
        <v>node</v>
      </c>
      <c r="BO619" s="157"/>
      <c r="BP619" s="159">
        <f t="shared" ca="1" si="473"/>
        <v>0</v>
      </c>
      <c r="BQ619" s="159">
        <f t="shared" ca="1" si="474"/>
        <v>0</v>
      </c>
      <c r="BR619" s="159">
        <f t="shared" si="475"/>
        <v>1</v>
      </c>
      <c r="BS619" s="159" t="str">
        <f t="shared" si="476"/>
        <v>symbol</v>
      </c>
      <c r="BT619" s="157" t="str">
        <f ca="1">IF(scriv!V581&lt;&gt;"",scriv!V581,
IF(E619="",IFERROR(VLOOKUP(BL619,$AH$40:$BT$638,39,FALSE),$BT$36),
$BT$37))</f>
        <v>NodeSquare</v>
      </c>
      <c r="BU619" s="166">
        <f t="shared" ca="1" si="477"/>
        <v>2000</v>
      </c>
      <c r="BV619" s="166">
        <f t="shared" ca="1" si="478"/>
        <v>200</v>
      </c>
      <c r="BW619" s="166">
        <f t="shared" ca="1" si="479"/>
        <v>0</v>
      </c>
      <c r="BX619" s="166">
        <f t="shared" ca="1" si="480"/>
        <v>0</v>
      </c>
      <c r="BY619" s="180" t="str">
        <f t="shared" si="481"/>
        <v/>
      </c>
      <c r="BZ619" s="180" t="str">
        <f t="shared" si="482"/>
        <v/>
      </c>
      <c r="CA619" s="81" t="str">
        <f>IF(scriv!E581&lt;&gt;"",scriv!E581,"")</f>
        <v/>
      </c>
      <c r="CB619" s="82">
        <f t="shared" si="447"/>
        <v>0</v>
      </c>
      <c r="CC619" s="82">
        <f t="shared" si="483"/>
        <v>0</v>
      </c>
      <c r="CD619" s="82" t="str">
        <f t="shared" si="484"/>
        <v>-</v>
      </c>
      <c r="CE619" s="82" t="str">
        <f t="shared" si="485"/>
        <v>-</v>
      </c>
      <c r="CF619" s="82" t="str">
        <f t="shared" si="486"/>
        <v>-</v>
      </c>
      <c r="CG619" s="82" t="str">
        <f t="shared" si="487"/>
        <v>-</v>
      </c>
      <c r="CH619" s="82" t="str">
        <f t="shared" si="488"/>
        <v>-</v>
      </c>
      <c r="CI619" s="82" t="str">
        <f t="shared" si="489"/>
        <v>-</v>
      </c>
      <c r="CJ619" s="82" t="str">
        <f t="shared" si="490"/>
        <v>-</v>
      </c>
      <c r="CK619" s="82" t="str">
        <f t="shared" si="491"/>
        <v>-</v>
      </c>
    </row>
    <row r="620" spans="1:89" s="82" customFormat="1" ht="18" customHeight="1">
      <c r="A620" s="81" t="str">
        <f>scriv!AH582</f>
        <v/>
      </c>
      <c r="B620" s="81" t="str">
        <f>IF(scriv!D582&lt;&gt;"",scriv!D582,"")</f>
        <v/>
      </c>
      <c r="C620" s="81" t="str">
        <f>IF( scriv!AL582&lt;&gt;"", IF(D620&lt;&gt;"","connection ","")&amp;scriv!AL582,IF(D620&lt;&gt;"","connection",""))</f>
        <v/>
      </c>
      <c r="D620" s="82" t="str">
        <f>scriv!AJ582</f>
        <v/>
      </c>
      <c r="E620" s="82" t="str">
        <f>scriv!AK582</f>
        <v/>
      </c>
      <c r="F620" s="156">
        <f>ROW()</f>
        <v>620</v>
      </c>
      <c r="I620" s="81" t="str">
        <f>IF(scriv!AA582&lt;&gt;"",scriv!AA582,J620)</f>
        <v/>
      </c>
      <c r="J620" s="81" t="str">
        <f>IF(scriv!AB582&lt;&gt;"",scriv!AB582,"")</f>
        <v/>
      </c>
      <c r="K620" s="82" t="str">
        <f t="shared" si="448"/>
        <v>none</v>
      </c>
      <c r="L620" s="82" t="str">
        <f t="shared" si="449"/>
        <v>+++&amp;speakTT=</v>
      </c>
      <c r="M620" s="82" t="str">
        <f t="shared" si="446"/>
        <v>OpenClose</v>
      </c>
      <c r="N620" s="82" t="str">
        <f t="shared" si="450"/>
        <v/>
      </c>
      <c r="O620" s="119" t="str">
        <f t="shared" si="451"/>
        <v/>
      </c>
      <c r="P620" s="81" t="str">
        <f>IF(scriv!I582&lt;&gt;"",scriv!I582,"")</f>
        <v/>
      </c>
      <c r="Q620" s="81" t="str">
        <f>IF(scriv!J582&lt;&gt;"",scriv!J582,"")</f>
        <v/>
      </c>
      <c r="R620" s="81">
        <f>IF(scriv!K582&lt;&gt;"",scriv!K582,
IF(I620&lt;&gt;"",1,$R$36))</f>
        <v>0</v>
      </c>
      <c r="S620" s="81" t="str">
        <f>IF(scriv!L582&lt;&gt;"",scriv!L582,
IF(scriv!AB582&lt;&gt;"",$S$36,"none"))</f>
        <v>none</v>
      </c>
      <c r="T620" s="81" t="str">
        <f>IF(scriv!Q582&lt;&gt;"",scriv!Q582,"")</f>
        <v/>
      </c>
      <c r="U620" s="81" t="str">
        <f>IF(scriv!R582&lt;&gt;"",scriv!R582,"")</f>
        <v/>
      </c>
      <c r="V620" s="81" t="str">
        <f>IF(scriv!S582&lt;&gt;"",scriv!S582,"")</f>
        <v/>
      </c>
      <c r="W620" s="81" t="str">
        <f>IF(scriv!T582&lt;&gt;"",scriv!T582,"")</f>
        <v/>
      </c>
      <c r="X620" s="81" t="str">
        <f>IF($E620="",
( IF(scriv!AD582&lt;&gt;"", LEFT( scriv!AD582, FIND(",",scriv!AD582)-1) &amp; "=" &amp; $AH620 &amp; RIGHT( scriv!AD582, LEN(scriv!AD582) + 1 - FIND(",",scriv!AD582)),
  IF($X$36&lt;&gt;"",LEFT( X$36, FIND(",",X$36)-1) &amp; "=" &amp; $AH620 &amp; RIGHT( X$36, LEN(X$36) + 1 - FIND(",",X$36)),""))),
IF(scriv!M582&lt;&gt;"", LEFT( scriv!M582, FIND(",",scriv!M582)-1) &amp; "=" &amp; $AH620 &amp; RIGHT( scriv!M582, LEN(scriv!M582) + 1 - FIND(",",scriv!M582)),
LEFT( X$37, FIND(",",X$37)-1) &amp; "=" &amp; $AH620 &amp; RIGHT( X$37, LEN(X$37) + 1 - FIND(",",X$37))))</f>
        <v>fadeOn=,0.6</v>
      </c>
      <c r="Y620" s="81" t="str">
        <f>IF($E620="",
( IF(scriv!AE582&lt;&gt;"", LEFT( scriv!AE582, FIND(",",scriv!AE582)-1) &amp; "=" &amp; $AH620 &amp; RIGHT( scriv!AE582, LEN(scriv!AE582) + 1 - FIND(",",scriv!AE582)),
  IF($Y$36&lt;&gt;"",LEFT( Y$36, FIND(",",Y$36)-1) &amp; "=" &amp; $AH620 &amp; RIGHT( Y$36, LEN(Y$36) + 1 - FIND(",",Y$36)),""))),
IF(scriv!N582&lt;&gt;"", LEFT( scriv!N582, FIND(",",scriv!N582)-1) &amp; "=" &amp; $AH620 &amp; RIGHT( scriv!N582, LEN(scriv!N582) + 1 - FIND(",",scriv!N582)),
LEFT( Y$37, FIND(",",Y$37)-1) &amp; "=" &amp; $AH620 &amp; RIGHT( Y$37, LEN(Y$37) + 1 - FIND(",",Y$37))))</f>
        <v>fadeOff=,0.6</v>
      </c>
      <c r="Z620" s="81" t="str">
        <f>IF($E620="",
( IF(scriv!AF582&lt;&gt;"", LEFT( scriv!AF582, FIND(",",scriv!AF582)-1) &amp; "=" &amp; $AH620 &amp; RIGHT( scriv!AF582, LEN(scriv!AF582) + 1 - FIND(",",scriv!AF582)),
  IF($Z$36&lt;&gt;"",LEFT( Z$36, FIND(",",Z$36)-1) &amp; "=" &amp; $AH620 &amp; RIGHT( Z$36, LEN(Z$36) + 1 - FIND(",",Z$36)),""))),
IF(scriv!O582&lt;&gt;"", LEFT( scriv!O582, FIND(",",scriv!O582)-1) &amp; "=" &amp; $AH620 &amp; RIGHT( scriv!O582, LEN(scriv!O582) + 1 - FIND(",",scriv!O582)),
LEFT( Z$37, FIND(",",Z$37)-1) &amp; "=" &amp; $AH620 &amp; RIGHT( Z$37, LEN(Z$37) + 1 - FIND(",",Z$37))))</f>
        <v>drawOpen=,1.2</v>
      </c>
      <c r="AA620" s="81" t="str">
        <f>IF($E620="",
( IF(scriv!AG582&lt;&gt;"", LEFT( scriv!AG582, FIND(",",scriv!AG582)-1) &amp; "=" &amp; $AH620 &amp; RIGHT( scriv!AG582, LEN(scriv!AG582) + 1 - FIND(",",scriv!AG582)),
  IF($AA$36&lt;&gt;"",LEFT( AA$36, FIND(",",AA$36)-1) &amp; "=" &amp; $AH620 &amp; RIGHT( AA$36, LEN(AA$36) + 1 - FIND(",",AA$36)),""))),
IF(scriv!P582&lt;&gt;"", LEFT( scriv!P582, FIND(",",scriv!P582)-1) &amp; "=" &amp; $AH620 &amp; RIGHT( scriv!P582, LEN(scriv!P582) + 1 - FIND(",",scriv!P582)),
LEFT( AA$37, FIND(",",AA$37)-1) &amp; "=" &amp; $AH620 &amp; RIGHT( AA$37, LEN(AA$37) + 1 - FIND(",",AA$37))))</f>
        <v>drawClose=,1.2</v>
      </c>
      <c r="AB620" s="167" t="str">
        <f t="shared" si="445"/>
        <v>noTitle</v>
      </c>
      <c r="AC620" s="167"/>
      <c r="AD620" s="45"/>
      <c r="AE620" s="168"/>
      <c r="AF620" s="169">
        <f>IF(D620="",scriv!B582,"")</f>
        <v>0</v>
      </c>
      <c r="AG620" s="170" t="str">
        <f t="shared" si="452"/>
        <v/>
      </c>
      <c r="AH620" s="169" t="str">
        <f t="shared" si="453"/>
        <v/>
      </c>
      <c r="AI620" s="169" t="str">
        <f t="shared" si="454"/>
        <v/>
      </c>
      <c r="AJ620" s="86">
        <f>ROUNDDOWN( (LEN(scriv!B582)+1) / 2, 0 )</f>
        <v>0</v>
      </c>
      <c r="AK620" s="82">
        <f t="shared" si="455"/>
        <v>0</v>
      </c>
      <c r="AL620" s="82" t="str">
        <f t="shared" si="456"/>
        <v>-</v>
      </c>
      <c r="AM620" s="82" t="str">
        <f t="shared" si="457"/>
        <v>-</v>
      </c>
      <c r="AN620" s="82" t="str">
        <f t="shared" si="458"/>
        <v>-</v>
      </c>
      <c r="AO620" s="82" t="str">
        <f t="shared" si="459"/>
        <v>-</v>
      </c>
      <c r="AP620" s="82" t="str">
        <f t="shared" si="460"/>
        <v>-</v>
      </c>
      <c r="AQ620" s="82" t="str">
        <f t="shared" si="461"/>
        <v>-</v>
      </c>
      <c r="AR620" s="82" t="str">
        <f t="shared" si="462"/>
        <v>-</v>
      </c>
      <c r="AT620" s="82">
        <f t="shared" si="463"/>
        <v>10</v>
      </c>
      <c r="AU620" s="82" t="str">
        <f ca="1">IF(    MAX(OFFSET(AL620,0,0,MATCH("-",AL620:AL$638,0))) = 0,"",
IFERROR(MAX(OFFSET(AL620,0,0,MATCH("-",AL620:AL$638,0))),""))</f>
        <v/>
      </c>
      <c r="AV620" s="82" t="str">
        <f ca="1">IF(    MAX(OFFSET(AM620,0,0,MATCH("-",AM620:AM$638,0))) = 0,"",
IFERROR(MAX(OFFSET(AM620,0,0,MATCH("-",AM620:AM$638,0))),""))</f>
        <v/>
      </c>
      <c r="AW620" s="82" t="str">
        <f ca="1">IF(    MAX(OFFSET(AN620,0,0,MATCH("-",AN620:AN$638,0))) = 0,"",
IFERROR(MAX(OFFSET(AN620,0,0,MATCH("-",AN620:AN$638,0))),""))</f>
        <v/>
      </c>
      <c r="AX620" s="82" t="str">
        <f ca="1">IF(    MAX(OFFSET(AO620,0,0,MATCH("-",AO620:AO$638,0))) = 0,"",
IFERROR(MAX(OFFSET(AO620,0,0,MATCH("-",AO620:AO$638,0))),""))</f>
        <v/>
      </c>
      <c r="AY620" s="82" t="str">
        <f ca="1">IF(    MAX(OFFSET(AP620,0,0,MATCH("-",AP620:AP$638,0))) = 0,"",
IFERROR(MAX(OFFSET(AP620,0,0,MATCH("-",AP620:AP$638,0))),""))</f>
        <v/>
      </c>
      <c r="AZ620" s="82" t="str">
        <f ca="1">IF(    MAX(OFFSET(AQ620,0,0,MATCH("-",AQ620:AQ$638,0))) = 0,"",
IFERROR(MAX(OFFSET(AQ620,0,0,MATCH("-",AQ620:AQ$638,0))),""))</f>
        <v/>
      </c>
      <c r="BA620" s="82" t="str">
        <f ca="1">IF(    MAX(OFFSET(AR620,0,0,MATCH("-",AR620:AR$638,0))) = 0,"",
IFERROR(MAX(OFFSET(AR620,0,0,MATCH("-",AR620:AR$638,0))),""))</f>
        <v/>
      </c>
      <c r="BB620" s="112">
        <f t="shared" ca="1" si="464"/>
        <v>-198</v>
      </c>
      <c r="BC620" s="111" t="str">
        <f t="shared" ca="1" si="465"/>
        <v>Radius</v>
      </c>
      <c r="BD620" s="112">
        <f t="shared" ca="1" si="466"/>
        <v>0</v>
      </c>
      <c r="BE620" s="111">
        <f t="shared" ca="1" si="467"/>
        <v>200</v>
      </c>
      <c r="BF620" s="113" t="e">
        <f t="shared" ca="1" si="468"/>
        <v>#VALUE!</v>
      </c>
      <c r="BG620" s="113" t="e">
        <f t="shared" ca="1" si="469"/>
        <v>#VALUE!</v>
      </c>
      <c r="BH620" s="112">
        <f t="shared" ca="1" si="470"/>
        <v>2000</v>
      </c>
      <c r="BI620" s="112">
        <f t="shared" ca="1" si="471"/>
        <v>200</v>
      </c>
      <c r="BJ620" s="157"/>
      <c r="BK620" s="157"/>
      <c r="BL620" s="158" t="str">
        <f>scriv!AI582</f>
        <v/>
      </c>
      <c r="BM620" s="157"/>
      <c r="BN620" s="157" t="str">
        <f t="shared" si="472"/>
        <v>node</v>
      </c>
      <c r="BO620" s="157"/>
      <c r="BP620" s="159">
        <f t="shared" ca="1" si="473"/>
        <v>0</v>
      </c>
      <c r="BQ620" s="159">
        <f t="shared" ca="1" si="474"/>
        <v>0</v>
      </c>
      <c r="BR620" s="159">
        <f t="shared" si="475"/>
        <v>1</v>
      </c>
      <c r="BS620" s="159" t="str">
        <f t="shared" si="476"/>
        <v>symbol</v>
      </c>
      <c r="BT620" s="157" t="str">
        <f ca="1">IF(scriv!V582&lt;&gt;"",scriv!V582,
IF(E620="",IFERROR(VLOOKUP(BL620,$AH$40:$BT$638,39,FALSE),$BT$36),
$BT$37))</f>
        <v>NodeSquare</v>
      </c>
      <c r="BU620" s="166">
        <f t="shared" ca="1" si="477"/>
        <v>2000</v>
      </c>
      <c r="BV620" s="166">
        <f t="shared" ca="1" si="478"/>
        <v>200</v>
      </c>
      <c r="BW620" s="166">
        <f t="shared" ca="1" si="479"/>
        <v>0</v>
      </c>
      <c r="BX620" s="166">
        <f t="shared" ca="1" si="480"/>
        <v>0</v>
      </c>
      <c r="BY620" s="180" t="str">
        <f t="shared" si="481"/>
        <v/>
      </c>
      <c r="BZ620" s="180" t="str">
        <f t="shared" si="482"/>
        <v/>
      </c>
      <c r="CA620" s="81" t="str">
        <f>IF(scriv!E582&lt;&gt;"",scriv!E582,"")</f>
        <v/>
      </c>
      <c r="CB620" s="82">
        <f t="shared" si="447"/>
        <v>0</v>
      </c>
      <c r="CC620" s="82">
        <f t="shared" si="483"/>
        <v>0</v>
      </c>
      <c r="CD620" s="82" t="str">
        <f t="shared" si="484"/>
        <v>-</v>
      </c>
      <c r="CE620" s="82" t="str">
        <f t="shared" si="485"/>
        <v>-</v>
      </c>
      <c r="CF620" s="82" t="str">
        <f t="shared" si="486"/>
        <v>-</v>
      </c>
      <c r="CG620" s="82" t="str">
        <f t="shared" si="487"/>
        <v>-</v>
      </c>
      <c r="CH620" s="82" t="str">
        <f t="shared" si="488"/>
        <v>-</v>
      </c>
      <c r="CI620" s="82" t="str">
        <f t="shared" si="489"/>
        <v>-</v>
      </c>
      <c r="CJ620" s="82" t="str">
        <f t="shared" si="490"/>
        <v>-</v>
      </c>
      <c r="CK620" s="82" t="str">
        <f t="shared" si="491"/>
        <v>-</v>
      </c>
    </row>
    <row r="621" spans="1:89" s="82" customFormat="1" ht="18" customHeight="1">
      <c r="A621" s="81" t="str">
        <f>scriv!AH583</f>
        <v/>
      </c>
      <c r="B621" s="81" t="str">
        <f>IF(scriv!D583&lt;&gt;"",scriv!D583,"")</f>
        <v/>
      </c>
      <c r="C621" s="81" t="str">
        <f>IF( scriv!AL583&lt;&gt;"", IF(D621&lt;&gt;"","connection ","")&amp;scriv!AL583,IF(D621&lt;&gt;"","connection",""))</f>
        <v/>
      </c>
      <c r="D621" s="82" t="str">
        <f>scriv!AJ583</f>
        <v/>
      </c>
      <c r="E621" s="82" t="str">
        <f>scriv!AK583</f>
        <v/>
      </c>
      <c r="F621" s="156">
        <f>ROW()</f>
        <v>621</v>
      </c>
      <c r="I621" s="81" t="str">
        <f>IF(scriv!AA583&lt;&gt;"",scriv!AA583,J621)</f>
        <v/>
      </c>
      <c r="J621" s="81" t="str">
        <f>IF(scriv!AB583&lt;&gt;"",scriv!AB583,"")</f>
        <v/>
      </c>
      <c r="K621" s="82" t="str">
        <f t="shared" si="448"/>
        <v>none</v>
      </c>
      <c r="L621" s="82" t="str">
        <f t="shared" si="449"/>
        <v>+++&amp;speakTT=</v>
      </c>
      <c r="M621" s="82" t="str">
        <f t="shared" si="446"/>
        <v>OpenClose</v>
      </c>
      <c r="N621" s="82" t="str">
        <f t="shared" si="450"/>
        <v/>
      </c>
      <c r="O621" s="119" t="str">
        <f t="shared" si="451"/>
        <v/>
      </c>
      <c r="P621" s="81" t="str">
        <f>IF(scriv!I583&lt;&gt;"",scriv!I583,"")</f>
        <v/>
      </c>
      <c r="Q621" s="81" t="str">
        <f>IF(scriv!J583&lt;&gt;"",scriv!J583,"")</f>
        <v/>
      </c>
      <c r="R621" s="81">
        <f>IF(scriv!K583&lt;&gt;"",scriv!K583,
IF(I621&lt;&gt;"",1,$R$36))</f>
        <v>0</v>
      </c>
      <c r="S621" s="81" t="str">
        <f>IF(scriv!L583&lt;&gt;"",scriv!L583,
IF(scriv!AB583&lt;&gt;"",$S$36,"none"))</f>
        <v>none</v>
      </c>
      <c r="T621" s="81" t="str">
        <f>IF(scriv!Q583&lt;&gt;"",scriv!Q583,"")</f>
        <v/>
      </c>
      <c r="U621" s="81" t="str">
        <f>IF(scriv!R583&lt;&gt;"",scriv!R583,"")</f>
        <v/>
      </c>
      <c r="V621" s="81" t="str">
        <f>IF(scriv!S583&lt;&gt;"",scriv!S583,"")</f>
        <v/>
      </c>
      <c r="W621" s="81" t="str">
        <f>IF(scriv!T583&lt;&gt;"",scriv!T583,"")</f>
        <v/>
      </c>
      <c r="X621" s="81" t="str">
        <f>IF($E621="",
( IF(scriv!AD583&lt;&gt;"", LEFT( scriv!AD583, FIND(",",scriv!AD583)-1) &amp; "=" &amp; $AH621 &amp; RIGHT( scriv!AD583, LEN(scriv!AD583) + 1 - FIND(",",scriv!AD583)),
  IF($X$36&lt;&gt;"",LEFT( X$36, FIND(",",X$36)-1) &amp; "=" &amp; $AH621 &amp; RIGHT( X$36, LEN(X$36) + 1 - FIND(",",X$36)),""))),
IF(scriv!M583&lt;&gt;"", LEFT( scriv!M583, FIND(",",scriv!M583)-1) &amp; "=" &amp; $AH621 &amp; RIGHT( scriv!M583, LEN(scriv!M583) + 1 - FIND(",",scriv!M583)),
LEFT( X$37, FIND(",",X$37)-1) &amp; "=" &amp; $AH621 &amp; RIGHT( X$37, LEN(X$37) + 1 - FIND(",",X$37))))</f>
        <v>fadeOn=,0.6</v>
      </c>
      <c r="Y621" s="81" t="str">
        <f>IF($E621="",
( IF(scriv!AE583&lt;&gt;"", LEFT( scriv!AE583, FIND(",",scriv!AE583)-1) &amp; "=" &amp; $AH621 &amp; RIGHT( scriv!AE583, LEN(scriv!AE583) + 1 - FIND(",",scriv!AE583)),
  IF($Y$36&lt;&gt;"",LEFT( Y$36, FIND(",",Y$36)-1) &amp; "=" &amp; $AH621 &amp; RIGHT( Y$36, LEN(Y$36) + 1 - FIND(",",Y$36)),""))),
IF(scriv!N583&lt;&gt;"", LEFT( scriv!N583, FIND(",",scriv!N583)-1) &amp; "=" &amp; $AH621 &amp; RIGHT( scriv!N583, LEN(scriv!N583) + 1 - FIND(",",scriv!N583)),
LEFT( Y$37, FIND(",",Y$37)-1) &amp; "=" &amp; $AH621 &amp; RIGHT( Y$37, LEN(Y$37) + 1 - FIND(",",Y$37))))</f>
        <v>fadeOff=,0.6</v>
      </c>
      <c r="Z621" s="81" t="str">
        <f>IF($E621="",
( IF(scriv!AF583&lt;&gt;"", LEFT( scriv!AF583, FIND(",",scriv!AF583)-1) &amp; "=" &amp; $AH621 &amp; RIGHT( scriv!AF583, LEN(scriv!AF583) + 1 - FIND(",",scriv!AF583)),
  IF($Z$36&lt;&gt;"",LEFT( Z$36, FIND(",",Z$36)-1) &amp; "=" &amp; $AH621 &amp; RIGHT( Z$36, LEN(Z$36) + 1 - FIND(",",Z$36)),""))),
IF(scriv!O583&lt;&gt;"", LEFT( scriv!O583, FIND(",",scriv!O583)-1) &amp; "=" &amp; $AH621 &amp; RIGHT( scriv!O583, LEN(scriv!O583) + 1 - FIND(",",scriv!O583)),
LEFT( Z$37, FIND(",",Z$37)-1) &amp; "=" &amp; $AH621 &amp; RIGHT( Z$37, LEN(Z$37) + 1 - FIND(",",Z$37))))</f>
        <v>drawOpen=,1.2</v>
      </c>
      <c r="AA621" s="81" t="str">
        <f>IF($E621="",
( IF(scriv!AG583&lt;&gt;"", LEFT( scriv!AG583, FIND(",",scriv!AG583)-1) &amp; "=" &amp; $AH621 &amp; RIGHT( scriv!AG583, LEN(scriv!AG583) + 1 - FIND(",",scriv!AG583)),
  IF($AA$36&lt;&gt;"",LEFT( AA$36, FIND(",",AA$36)-1) &amp; "=" &amp; $AH621 &amp; RIGHT( AA$36, LEN(AA$36) + 1 - FIND(",",AA$36)),""))),
IF(scriv!P583&lt;&gt;"", LEFT( scriv!P583, FIND(",",scriv!P583)-1) &amp; "=" &amp; $AH621 &amp; RIGHT( scriv!P583, LEN(scriv!P583) + 1 - FIND(",",scriv!P583)),
LEFT( AA$37, FIND(",",AA$37)-1) &amp; "=" &amp; $AH621 &amp; RIGHT( AA$37, LEN(AA$37) + 1 - FIND(",",AA$37))))</f>
        <v>drawClose=,1.2</v>
      </c>
      <c r="AB621" s="167" t="str">
        <f t="shared" si="445"/>
        <v>noTitle</v>
      </c>
      <c r="AC621" s="167"/>
      <c r="AD621" s="45"/>
      <c r="AE621" s="168"/>
      <c r="AF621" s="169">
        <f>IF(D621="",scriv!B583,"")</f>
        <v>0</v>
      </c>
      <c r="AG621" s="170" t="str">
        <f t="shared" si="452"/>
        <v/>
      </c>
      <c r="AH621" s="169" t="str">
        <f t="shared" si="453"/>
        <v/>
      </c>
      <c r="AI621" s="169" t="str">
        <f t="shared" si="454"/>
        <v/>
      </c>
      <c r="AJ621" s="86">
        <f>ROUNDDOWN( (LEN(scriv!B583)+1) / 2, 0 )</f>
        <v>0</v>
      </c>
      <c r="AK621" s="82">
        <f t="shared" si="455"/>
        <v>0</v>
      </c>
      <c r="AL621" s="82" t="str">
        <f t="shared" si="456"/>
        <v>-</v>
      </c>
      <c r="AM621" s="82" t="str">
        <f t="shared" si="457"/>
        <v>-</v>
      </c>
      <c r="AN621" s="82" t="str">
        <f t="shared" si="458"/>
        <v>-</v>
      </c>
      <c r="AO621" s="82" t="str">
        <f t="shared" si="459"/>
        <v>-</v>
      </c>
      <c r="AP621" s="82" t="str">
        <f t="shared" si="460"/>
        <v>-</v>
      </c>
      <c r="AQ621" s="82" t="str">
        <f t="shared" si="461"/>
        <v>-</v>
      </c>
      <c r="AR621" s="82" t="str">
        <f t="shared" si="462"/>
        <v>-</v>
      </c>
      <c r="AT621" s="82">
        <f t="shared" si="463"/>
        <v>10</v>
      </c>
      <c r="AU621" s="82" t="str">
        <f ca="1">IF(    MAX(OFFSET(AL621,0,0,MATCH("-",AL621:AL$638,0))) = 0,"",
IFERROR(MAX(OFFSET(AL621,0,0,MATCH("-",AL621:AL$638,0))),""))</f>
        <v/>
      </c>
      <c r="AV621" s="82" t="str">
        <f ca="1">IF(    MAX(OFFSET(AM621,0,0,MATCH("-",AM621:AM$638,0))) = 0,"",
IFERROR(MAX(OFFSET(AM621,0,0,MATCH("-",AM621:AM$638,0))),""))</f>
        <v/>
      </c>
      <c r="AW621" s="82" t="str">
        <f ca="1">IF(    MAX(OFFSET(AN621,0,0,MATCH("-",AN621:AN$638,0))) = 0,"",
IFERROR(MAX(OFFSET(AN621,0,0,MATCH("-",AN621:AN$638,0))),""))</f>
        <v/>
      </c>
      <c r="AX621" s="82" t="str">
        <f ca="1">IF(    MAX(OFFSET(AO621,0,0,MATCH("-",AO621:AO$638,0))) = 0,"",
IFERROR(MAX(OFFSET(AO621,0,0,MATCH("-",AO621:AO$638,0))),""))</f>
        <v/>
      </c>
      <c r="AY621" s="82" t="str">
        <f ca="1">IF(    MAX(OFFSET(AP621,0,0,MATCH("-",AP621:AP$638,0))) = 0,"",
IFERROR(MAX(OFFSET(AP621,0,0,MATCH("-",AP621:AP$638,0))),""))</f>
        <v/>
      </c>
      <c r="AZ621" s="82" t="str">
        <f ca="1">IF(    MAX(OFFSET(AQ621,0,0,MATCH("-",AQ621:AQ$638,0))) = 0,"",
IFERROR(MAX(OFFSET(AQ621,0,0,MATCH("-",AQ621:AQ$638,0))),""))</f>
        <v/>
      </c>
      <c r="BA621" s="82" t="str">
        <f ca="1">IF(    MAX(OFFSET(AR621,0,0,MATCH("-",AR621:AR$638,0))) = 0,"",
IFERROR(MAX(OFFSET(AR621,0,0,MATCH("-",AR621:AR$638,0))),""))</f>
        <v/>
      </c>
      <c r="BB621" s="112">
        <f t="shared" ca="1" si="464"/>
        <v>-198</v>
      </c>
      <c r="BC621" s="111" t="str">
        <f t="shared" ca="1" si="465"/>
        <v>Radius</v>
      </c>
      <c r="BD621" s="112">
        <f t="shared" ca="1" si="466"/>
        <v>0</v>
      </c>
      <c r="BE621" s="111">
        <f t="shared" ca="1" si="467"/>
        <v>200</v>
      </c>
      <c r="BF621" s="113" t="e">
        <f t="shared" ca="1" si="468"/>
        <v>#VALUE!</v>
      </c>
      <c r="BG621" s="113" t="e">
        <f t="shared" ca="1" si="469"/>
        <v>#VALUE!</v>
      </c>
      <c r="BH621" s="112">
        <f t="shared" ca="1" si="470"/>
        <v>2000</v>
      </c>
      <c r="BI621" s="112">
        <f t="shared" ca="1" si="471"/>
        <v>200</v>
      </c>
      <c r="BJ621" s="157"/>
      <c r="BK621" s="157"/>
      <c r="BL621" s="158" t="str">
        <f>scriv!AI583</f>
        <v/>
      </c>
      <c r="BM621" s="157"/>
      <c r="BN621" s="157" t="str">
        <f t="shared" si="472"/>
        <v>node</v>
      </c>
      <c r="BO621" s="157"/>
      <c r="BP621" s="159">
        <f t="shared" ca="1" si="473"/>
        <v>0</v>
      </c>
      <c r="BQ621" s="159">
        <f t="shared" ca="1" si="474"/>
        <v>0</v>
      </c>
      <c r="BR621" s="159">
        <f t="shared" si="475"/>
        <v>1</v>
      </c>
      <c r="BS621" s="159" t="str">
        <f t="shared" si="476"/>
        <v>symbol</v>
      </c>
      <c r="BT621" s="157" t="str">
        <f ca="1">IF(scriv!V583&lt;&gt;"",scriv!V583,
IF(E621="",IFERROR(VLOOKUP(BL621,$AH$40:$BT$638,39,FALSE),$BT$36),
$BT$37))</f>
        <v>NodeSquare</v>
      </c>
      <c r="BU621" s="166">
        <f t="shared" ca="1" si="477"/>
        <v>2000</v>
      </c>
      <c r="BV621" s="166">
        <f t="shared" ca="1" si="478"/>
        <v>200</v>
      </c>
      <c r="BW621" s="166">
        <f t="shared" ca="1" si="479"/>
        <v>0</v>
      </c>
      <c r="BX621" s="166">
        <f t="shared" ca="1" si="480"/>
        <v>0</v>
      </c>
      <c r="BY621" s="180" t="str">
        <f t="shared" si="481"/>
        <v/>
      </c>
      <c r="BZ621" s="180" t="str">
        <f t="shared" si="482"/>
        <v/>
      </c>
      <c r="CA621" s="81" t="str">
        <f>IF(scriv!E583&lt;&gt;"",scriv!E583,"")</f>
        <v/>
      </c>
      <c r="CB621" s="82">
        <f t="shared" si="447"/>
        <v>0</v>
      </c>
      <c r="CC621" s="82">
        <f t="shared" si="483"/>
        <v>0</v>
      </c>
      <c r="CD621" s="82" t="str">
        <f t="shared" si="484"/>
        <v>-</v>
      </c>
      <c r="CE621" s="82" t="str">
        <f t="shared" si="485"/>
        <v>-</v>
      </c>
      <c r="CF621" s="82" t="str">
        <f t="shared" si="486"/>
        <v>-</v>
      </c>
      <c r="CG621" s="82" t="str">
        <f t="shared" si="487"/>
        <v>-</v>
      </c>
      <c r="CH621" s="82" t="str">
        <f t="shared" si="488"/>
        <v>-</v>
      </c>
      <c r="CI621" s="82" t="str">
        <f t="shared" si="489"/>
        <v>-</v>
      </c>
      <c r="CJ621" s="82" t="str">
        <f t="shared" si="490"/>
        <v>-</v>
      </c>
      <c r="CK621" s="82" t="str">
        <f t="shared" si="491"/>
        <v>-</v>
      </c>
    </row>
    <row r="622" spans="1:89" s="82" customFormat="1" ht="18" customHeight="1">
      <c r="A622" s="81" t="str">
        <f>scriv!AH584</f>
        <v/>
      </c>
      <c r="B622" s="81" t="str">
        <f>IF(scriv!D584&lt;&gt;"",scriv!D584,"")</f>
        <v/>
      </c>
      <c r="C622" s="81" t="str">
        <f>IF( scriv!AL584&lt;&gt;"", IF(D622&lt;&gt;"","connection ","")&amp;scriv!AL584,IF(D622&lt;&gt;"","connection",""))</f>
        <v/>
      </c>
      <c r="D622" s="82" t="str">
        <f>scriv!AJ584</f>
        <v/>
      </c>
      <c r="E622" s="82" t="str">
        <f>scriv!AK584</f>
        <v/>
      </c>
      <c r="F622" s="156">
        <f>ROW()</f>
        <v>622</v>
      </c>
      <c r="I622" s="81" t="str">
        <f>IF(scriv!AA584&lt;&gt;"",scriv!AA584,J622)</f>
        <v/>
      </c>
      <c r="J622" s="81" t="str">
        <f>IF(scriv!AB584&lt;&gt;"",scriv!AB584,"")</f>
        <v/>
      </c>
      <c r="K622" s="82" t="str">
        <f t="shared" si="448"/>
        <v>none</v>
      </c>
      <c r="L622" s="82" t="str">
        <f t="shared" si="449"/>
        <v>+++&amp;speakTT=</v>
      </c>
      <c r="M622" s="82" t="str">
        <f t="shared" si="446"/>
        <v>OpenClose</v>
      </c>
      <c r="N622" s="82" t="str">
        <f t="shared" si="450"/>
        <v/>
      </c>
      <c r="O622" s="119" t="str">
        <f t="shared" si="451"/>
        <v/>
      </c>
      <c r="P622" s="81" t="str">
        <f>IF(scriv!I584&lt;&gt;"",scriv!I584,"")</f>
        <v/>
      </c>
      <c r="Q622" s="81" t="str">
        <f>IF(scriv!J584&lt;&gt;"",scriv!J584,"")</f>
        <v/>
      </c>
      <c r="R622" s="81">
        <f>IF(scriv!K584&lt;&gt;"",scriv!K584,
IF(I622&lt;&gt;"",1,$R$36))</f>
        <v>0</v>
      </c>
      <c r="S622" s="81" t="str">
        <f>IF(scriv!L584&lt;&gt;"",scriv!L584,
IF(scriv!AB584&lt;&gt;"",$S$36,"none"))</f>
        <v>none</v>
      </c>
      <c r="T622" s="81" t="str">
        <f>IF(scriv!Q584&lt;&gt;"",scriv!Q584,"")</f>
        <v/>
      </c>
      <c r="U622" s="81" t="str">
        <f>IF(scriv!R584&lt;&gt;"",scriv!R584,"")</f>
        <v/>
      </c>
      <c r="V622" s="81" t="str">
        <f>IF(scriv!S584&lt;&gt;"",scriv!S584,"")</f>
        <v/>
      </c>
      <c r="W622" s="81" t="str">
        <f>IF(scriv!T584&lt;&gt;"",scriv!T584,"")</f>
        <v/>
      </c>
      <c r="X622" s="81" t="str">
        <f>IF($E622="",
( IF(scriv!AD584&lt;&gt;"", LEFT( scriv!AD584, FIND(",",scriv!AD584)-1) &amp; "=" &amp; $AH622 &amp; RIGHT( scriv!AD584, LEN(scriv!AD584) + 1 - FIND(",",scriv!AD584)),
  IF($X$36&lt;&gt;"",LEFT( X$36, FIND(",",X$36)-1) &amp; "=" &amp; $AH622 &amp; RIGHT( X$36, LEN(X$36) + 1 - FIND(",",X$36)),""))),
IF(scriv!M584&lt;&gt;"", LEFT( scriv!M584, FIND(",",scriv!M584)-1) &amp; "=" &amp; $AH622 &amp; RIGHT( scriv!M584, LEN(scriv!M584) + 1 - FIND(",",scriv!M584)),
LEFT( X$37, FIND(",",X$37)-1) &amp; "=" &amp; $AH622 &amp; RIGHT( X$37, LEN(X$37) + 1 - FIND(",",X$37))))</f>
        <v>fadeOn=,0.6</v>
      </c>
      <c r="Y622" s="81" t="str">
        <f>IF($E622="",
( IF(scriv!AE584&lt;&gt;"", LEFT( scriv!AE584, FIND(",",scriv!AE584)-1) &amp; "=" &amp; $AH622 &amp; RIGHT( scriv!AE584, LEN(scriv!AE584) + 1 - FIND(",",scriv!AE584)),
  IF($Y$36&lt;&gt;"",LEFT( Y$36, FIND(",",Y$36)-1) &amp; "=" &amp; $AH622 &amp; RIGHT( Y$36, LEN(Y$36) + 1 - FIND(",",Y$36)),""))),
IF(scriv!N584&lt;&gt;"", LEFT( scriv!N584, FIND(",",scriv!N584)-1) &amp; "=" &amp; $AH622 &amp; RIGHT( scriv!N584, LEN(scriv!N584) + 1 - FIND(",",scriv!N584)),
LEFT( Y$37, FIND(",",Y$37)-1) &amp; "=" &amp; $AH622 &amp; RIGHT( Y$37, LEN(Y$37) + 1 - FIND(",",Y$37))))</f>
        <v>fadeOff=,0.6</v>
      </c>
      <c r="Z622" s="81" t="str">
        <f>IF($E622="",
( IF(scriv!AF584&lt;&gt;"", LEFT( scriv!AF584, FIND(",",scriv!AF584)-1) &amp; "=" &amp; $AH622 &amp; RIGHT( scriv!AF584, LEN(scriv!AF584) + 1 - FIND(",",scriv!AF584)),
  IF($Z$36&lt;&gt;"",LEFT( Z$36, FIND(",",Z$36)-1) &amp; "=" &amp; $AH622 &amp; RIGHT( Z$36, LEN(Z$36) + 1 - FIND(",",Z$36)),""))),
IF(scriv!O584&lt;&gt;"", LEFT( scriv!O584, FIND(",",scriv!O584)-1) &amp; "=" &amp; $AH622 &amp; RIGHT( scriv!O584, LEN(scriv!O584) + 1 - FIND(",",scriv!O584)),
LEFT( Z$37, FIND(",",Z$37)-1) &amp; "=" &amp; $AH622 &amp; RIGHT( Z$37, LEN(Z$37) + 1 - FIND(",",Z$37))))</f>
        <v>drawOpen=,1.2</v>
      </c>
      <c r="AA622" s="81" t="str">
        <f>IF($E622="",
( IF(scriv!AG584&lt;&gt;"", LEFT( scriv!AG584, FIND(",",scriv!AG584)-1) &amp; "=" &amp; $AH622 &amp; RIGHT( scriv!AG584, LEN(scriv!AG584) + 1 - FIND(",",scriv!AG584)),
  IF($AA$36&lt;&gt;"",LEFT( AA$36, FIND(",",AA$36)-1) &amp; "=" &amp; $AH622 &amp; RIGHT( AA$36, LEN(AA$36) + 1 - FIND(",",AA$36)),""))),
IF(scriv!P584&lt;&gt;"", LEFT( scriv!P584, FIND(",",scriv!P584)-1) &amp; "=" &amp; $AH622 &amp; RIGHT( scriv!P584, LEN(scriv!P584) + 1 - FIND(",",scriv!P584)),
LEFT( AA$37, FIND(",",AA$37)-1) &amp; "=" &amp; $AH622 &amp; RIGHT( AA$37, LEN(AA$37) + 1 - FIND(",",AA$37))))</f>
        <v>drawClose=,1.2</v>
      </c>
      <c r="AB622" s="167" t="str">
        <f t="shared" si="445"/>
        <v>noTitle</v>
      </c>
      <c r="AC622" s="167"/>
      <c r="AD622" s="45"/>
      <c r="AE622" s="168"/>
      <c r="AF622" s="169">
        <f>IF(D622="",scriv!B584,"")</f>
        <v>0</v>
      </c>
      <c r="AG622" s="170" t="str">
        <f t="shared" si="452"/>
        <v/>
      </c>
      <c r="AH622" s="169" t="str">
        <f t="shared" si="453"/>
        <v/>
      </c>
      <c r="AI622" s="169" t="str">
        <f t="shared" si="454"/>
        <v/>
      </c>
      <c r="AJ622" s="86">
        <f>ROUNDDOWN( (LEN(scriv!B584)+1) / 2, 0 )</f>
        <v>0</v>
      </c>
      <c r="AK622" s="82">
        <f t="shared" si="455"/>
        <v>0</v>
      </c>
      <c r="AL622" s="82" t="str">
        <f t="shared" si="456"/>
        <v>-</v>
      </c>
      <c r="AM622" s="82" t="str">
        <f t="shared" si="457"/>
        <v>-</v>
      </c>
      <c r="AN622" s="82" t="str">
        <f t="shared" si="458"/>
        <v>-</v>
      </c>
      <c r="AO622" s="82" t="str">
        <f t="shared" si="459"/>
        <v>-</v>
      </c>
      <c r="AP622" s="82" t="str">
        <f t="shared" si="460"/>
        <v>-</v>
      </c>
      <c r="AQ622" s="82" t="str">
        <f t="shared" si="461"/>
        <v>-</v>
      </c>
      <c r="AR622" s="82" t="str">
        <f t="shared" si="462"/>
        <v>-</v>
      </c>
      <c r="AT622" s="82">
        <f t="shared" si="463"/>
        <v>10</v>
      </c>
      <c r="AU622" s="82" t="str">
        <f ca="1">IF(    MAX(OFFSET(AL622,0,0,MATCH("-",AL622:AL$638,0))) = 0,"",
IFERROR(MAX(OFFSET(AL622,0,0,MATCH("-",AL622:AL$638,0))),""))</f>
        <v/>
      </c>
      <c r="AV622" s="82" t="str">
        <f ca="1">IF(    MAX(OFFSET(AM622,0,0,MATCH("-",AM622:AM$638,0))) = 0,"",
IFERROR(MAX(OFFSET(AM622,0,0,MATCH("-",AM622:AM$638,0))),""))</f>
        <v/>
      </c>
      <c r="AW622" s="82" t="str">
        <f ca="1">IF(    MAX(OFFSET(AN622,0,0,MATCH("-",AN622:AN$638,0))) = 0,"",
IFERROR(MAX(OFFSET(AN622,0,0,MATCH("-",AN622:AN$638,0))),""))</f>
        <v/>
      </c>
      <c r="AX622" s="82" t="str">
        <f ca="1">IF(    MAX(OFFSET(AO622,0,0,MATCH("-",AO622:AO$638,0))) = 0,"",
IFERROR(MAX(OFFSET(AO622,0,0,MATCH("-",AO622:AO$638,0))),""))</f>
        <v/>
      </c>
      <c r="AY622" s="82" t="str">
        <f ca="1">IF(    MAX(OFFSET(AP622,0,0,MATCH("-",AP622:AP$638,0))) = 0,"",
IFERROR(MAX(OFFSET(AP622,0,0,MATCH("-",AP622:AP$638,0))),""))</f>
        <v/>
      </c>
      <c r="AZ622" s="82" t="str">
        <f ca="1">IF(    MAX(OFFSET(AQ622,0,0,MATCH("-",AQ622:AQ$638,0))) = 0,"",
IFERROR(MAX(OFFSET(AQ622,0,0,MATCH("-",AQ622:AQ$638,0))),""))</f>
        <v/>
      </c>
      <c r="BA622" s="82" t="str">
        <f ca="1">IF(    MAX(OFFSET(AR622,0,0,MATCH("-",AR622:AR$638,0))) = 0,"",
IFERROR(MAX(OFFSET(AR622,0,0,MATCH("-",AR622:AR$638,0))),""))</f>
        <v/>
      </c>
      <c r="BB622" s="112">
        <f t="shared" ca="1" si="464"/>
        <v>-198</v>
      </c>
      <c r="BC622" s="111" t="str">
        <f t="shared" ca="1" si="465"/>
        <v>Radius</v>
      </c>
      <c r="BD622" s="112">
        <f t="shared" ca="1" si="466"/>
        <v>0</v>
      </c>
      <c r="BE622" s="111">
        <f t="shared" ca="1" si="467"/>
        <v>200</v>
      </c>
      <c r="BF622" s="113" t="e">
        <f t="shared" ca="1" si="468"/>
        <v>#VALUE!</v>
      </c>
      <c r="BG622" s="113" t="e">
        <f t="shared" ca="1" si="469"/>
        <v>#VALUE!</v>
      </c>
      <c r="BH622" s="112">
        <f t="shared" ca="1" si="470"/>
        <v>2000</v>
      </c>
      <c r="BI622" s="112">
        <f t="shared" ca="1" si="471"/>
        <v>200</v>
      </c>
      <c r="BJ622" s="157"/>
      <c r="BK622" s="157"/>
      <c r="BL622" s="158" t="str">
        <f>scriv!AI584</f>
        <v/>
      </c>
      <c r="BM622" s="157"/>
      <c r="BN622" s="157" t="str">
        <f t="shared" si="472"/>
        <v>node</v>
      </c>
      <c r="BO622" s="157"/>
      <c r="BP622" s="159">
        <f t="shared" ca="1" si="473"/>
        <v>0</v>
      </c>
      <c r="BQ622" s="159">
        <f t="shared" ca="1" si="474"/>
        <v>0</v>
      </c>
      <c r="BR622" s="159">
        <f t="shared" si="475"/>
        <v>1</v>
      </c>
      <c r="BS622" s="159" t="str">
        <f t="shared" si="476"/>
        <v>symbol</v>
      </c>
      <c r="BT622" s="157" t="str">
        <f ca="1">IF(scriv!V584&lt;&gt;"",scriv!V584,
IF(E622="",IFERROR(VLOOKUP(BL622,$AH$40:$BT$638,39,FALSE),$BT$36),
$BT$37))</f>
        <v>NodeSquare</v>
      </c>
      <c r="BU622" s="166">
        <f t="shared" ca="1" si="477"/>
        <v>2000</v>
      </c>
      <c r="BV622" s="166">
        <f t="shared" ca="1" si="478"/>
        <v>200</v>
      </c>
      <c r="BW622" s="166">
        <f t="shared" ca="1" si="479"/>
        <v>0</v>
      </c>
      <c r="BX622" s="166">
        <f t="shared" ca="1" si="480"/>
        <v>0</v>
      </c>
      <c r="BY622" s="180" t="str">
        <f t="shared" si="481"/>
        <v/>
      </c>
      <c r="BZ622" s="180" t="str">
        <f t="shared" si="482"/>
        <v/>
      </c>
      <c r="CA622" s="81" t="str">
        <f>IF(scriv!E584&lt;&gt;"",scriv!E584,"")</f>
        <v/>
      </c>
      <c r="CB622" s="82">
        <f t="shared" si="447"/>
        <v>0</v>
      </c>
      <c r="CC622" s="82">
        <f t="shared" si="483"/>
        <v>0</v>
      </c>
      <c r="CD622" s="82" t="str">
        <f t="shared" si="484"/>
        <v>-</v>
      </c>
      <c r="CE622" s="82" t="str">
        <f t="shared" si="485"/>
        <v>-</v>
      </c>
      <c r="CF622" s="82" t="str">
        <f t="shared" si="486"/>
        <v>-</v>
      </c>
      <c r="CG622" s="82" t="str">
        <f t="shared" si="487"/>
        <v>-</v>
      </c>
      <c r="CH622" s="82" t="str">
        <f t="shared" si="488"/>
        <v>-</v>
      </c>
      <c r="CI622" s="82" t="str">
        <f t="shared" si="489"/>
        <v>-</v>
      </c>
      <c r="CJ622" s="82" t="str">
        <f t="shared" si="490"/>
        <v>-</v>
      </c>
      <c r="CK622" s="82" t="str">
        <f t="shared" si="491"/>
        <v>-</v>
      </c>
    </row>
    <row r="623" spans="1:89" s="82" customFormat="1" ht="18" customHeight="1">
      <c r="A623" s="81" t="str">
        <f>scriv!AH585</f>
        <v/>
      </c>
      <c r="B623" s="81" t="str">
        <f>IF(scriv!D585&lt;&gt;"",scriv!D585,"")</f>
        <v/>
      </c>
      <c r="C623" s="81" t="str">
        <f>IF( scriv!AL585&lt;&gt;"", IF(D623&lt;&gt;"","connection ","")&amp;scriv!AL585,IF(D623&lt;&gt;"","connection",""))</f>
        <v/>
      </c>
      <c r="D623" s="82" t="str">
        <f>scriv!AJ585</f>
        <v/>
      </c>
      <c r="E623" s="82" t="str">
        <f>scriv!AK585</f>
        <v/>
      </c>
      <c r="F623" s="156">
        <f>ROW()</f>
        <v>623</v>
      </c>
      <c r="I623" s="81" t="str">
        <f>IF(scriv!AA585&lt;&gt;"",scriv!AA585,J623)</f>
        <v/>
      </c>
      <c r="J623" s="81" t="str">
        <f>IF(scriv!AB585&lt;&gt;"",scriv!AB585,"")</f>
        <v/>
      </c>
      <c r="K623" s="82" t="str">
        <f t="shared" si="448"/>
        <v>none</v>
      </c>
      <c r="L623" s="82" t="str">
        <f t="shared" si="449"/>
        <v>+++&amp;speakTT=</v>
      </c>
      <c r="M623" s="82" t="str">
        <f t="shared" si="446"/>
        <v>OpenClose</v>
      </c>
      <c r="N623" s="82" t="str">
        <f t="shared" si="450"/>
        <v/>
      </c>
      <c r="O623" s="119" t="str">
        <f t="shared" si="451"/>
        <v/>
      </c>
      <c r="P623" s="81" t="str">
        <f>IF(scriv!I585&lt;&gt;"",scriv!I585,"")</f>
        <v/>
      </c>
      <c r="Q623" s="81" t="str">
        <f>IF(scriv!J585&lt;&gt;"",scriv!J585,"")</f>
        <v/>
      </c>
      <c r="R623" s="81">
        <f>IF(scriv!K585&lt;&gt;"",scriv!K585,
IF(I623&lt;&gt;"",1,$R$36))</f>
        <v>0</v>
      </c>
      <c r="S623" s="81" t="str">
        <f>IF(scriv!L585&lt;&gt;"",scriv!L585,
IF(scriv!AB585&lt;&gt;"",$S$36,"none"))</f>
        <v>none</v>
      </c>
      <c r="T623" s="81" t="str">
        <f>IF(scriv!Q585&lt;&gt;"",scriv!Q585,"")</f>
        <v/>
      </c>
      <c r="U623" s="81" t="str">
        <f>IF(scriv!R585&lt;&gt;"",scriv!R585,"")</f>
        <v/>
      </c>
      <c r="V623" s="81" t="str">
        <f>IF(scriv!S585&lt;&gt;"",scriv!S585,"")</f>
        <v/>
      </c>
      <c r="W623" s="81" t="str">
        <f>IF(scriv!T585&lt;&gt;"",scriv!T585,"")</f>
        <v/>
      </c>
      <c r="X623" s="81" t="str">
        <f>IF($E623="",
( IF(scriv!AD585&lt;&gt;"", LEFT( scriv!AD585, FIND(",",scriv!AD585)-1) &amp; "=" &amp; $AH623 &amp; RIGHT( scriv!AD585, LEN(scriv!AD585) + 1 - FIND(",",scriv!AD585)),
  IF($X$36&lt;&gt;"",LEFT( X$36, FIND(",",X$36)-1) &amp; "=" &amp; $AH623 &amp; RIGHT( X$36, LEN(X$36) + 1 - FIND(",",X$36)),""))),
IF(scriv!M585&lt;&gt;"", LEFT( scriv!M585, FIND(",",scriv!M585)-1) &amp; "=" &amp; $AH623 &amp; RIGHT( scriv!M585, LEN(scriv!M585) + 1 - FIND(",",scriv!M585)),
LEFT( X$37, FIND(",",X$37)-1) &amp; "=" &amp; $AH623 &amp; RIGHT( X$37, LEN(X$37) + 1 - FIND(",",X$37))))</f>
        <v>fadeOn=,0.6</v>
      </c>
      <c r="Y623" s="81" t="str">
        <f>IF($E623="",
( IF(scriv!AE585&lt;&gt;"", LEFT( scriv!AE585, FIND(",",scriv!AE585)-1) &amp; "=" &amp; $AH623 &amp; RIGHT( scriv!AE585, LEN(scriv!AE585) + 1 - FIND(",",scriv!AE585)),
  IF($Y$36&lt;&gt;"",LEFT( Y$36, FIND(",",Y$36)-1) &amp; "=" &amp; $AH623 &amp; RIGHT( Y$36, LEN(Y$36) + 1 - FIND(",",Y$36)),""))),
IF(scriv!N585&lt;&gt;"", LEFT( scriv!N585, FIND(",",scriv!N585)-1) &amp; "=" &amp; $AH623 &amp; RIGHT( scriv!N585, LEN(scriv!N585) + 1 - FIND(",",scriv!N585)),
LEFT( Y$37, FIND(",",Y$37)-1) &amp; "=" &amp; $AH623 &amp; RIGHT( Y$37, LEN(Y$37) + 1 - FIND(",",Y$37))))</f>
        <v>fadeOff=,0.6</v>
      </c>
      <c r="Z623" s="81" t="str">
        <f>IF($E623="",
( IF(scriv!AF585&lt;&gt;"", LEFT( scriv!AF585, FIND(",",scriv!AF585)-1) &amp; "=" &amp; $AH623 &amp; RIGHT( scriv!AF585, LEN(scriv!AF585) + 1 - FIND(",",scriv!AF585)),
  IF($Z$36&lt;&gt;"",LEFT( Z$36, FIND(",",Z$36)-1) &amp; "=" &amp; $AH623 &amp; RIGHT( Z$36, LEN(Z$36) + 1 - FIND(",",Z$36)),""))),
IF(scriv!O585&lt;&gt;"", LEFT( scriv!O585, FIND(",",scriv!O585)-1) &amp; "=" &amp; $AH623 &amp; RIGHT( scriv!O585, LEN(scriv!O585) + 1 - FIND(",",scriv!O585)),
LEFT( Z$37, FIND(",",Z$37)-1) &amp; "=" &amp; $AH623 &amp; RIGHT( Z$37, LEN(Z$37) + 1 - FIND(",",Z$37))))</f>
        <v>drawOpen=,1.2</v>
      </c>
      <c r="AA623" s="81" t="str">
        <f>IF($E623="",
( IF(scriv!AG585&lt;&gt;"", LEFT( scriv!AG585, FIND(",",scriv!AG585)-1) &amp; "=" &amp; $AH623 &amp; RIGHT( scriv!AG585, LEN(scriv!AG585) + 1 - FIND(",",scriv!AG585)),
  IF($AA$36&lt;&gt;"",LEFT( AA$36, FIND(",",AA$36)-1) &amp; "=" &amp; $AH623 &amp; RIGHT( AA$36, LEN(AA$36) + 1 - FIND(",",AA$36)),""))),
IF(scriv!P585&lt;&gt;"", LEFT( scriv!P585, FIND(",",scriv!P585)-1) &amp; "=" &amp; $AH623 &amp; RIGHT( scriv!P585, LEN(scriv!P585) + 1 - FIND(",",scriv!P585)),
LEFT( AA$37, FIND(",",AA$37)-1) &amp; "=" &amp; $AH623 &amp; RIGHT( AA$37, LEN(AA$37) + 1 - FIND(",",AA$37))))</f>
        <v>drawClose=,1.2</v>
      </c>
      <c r="AB623" s="167" t="str">
        <f t="shared" si="445"/>
        <v>noTitle</v>
      </c>
      <c r="AC623" s="167"/>
      <c r="AD623" s="45"/>
      <c r="AE623" s="168"/>
      <c r="AF623" s="169">
        <f>IF(D623="",scriv!B585,"")</f>
        <v>0</v>
      </c>
      <c r="AG623" s="170" t="str">
        <f t="shared" si="452"/>
        <v/>
      </c>
      <c r="AH623" s="169" t="str">
        <f t="shared" si="453"/>
        <v/>
      </c>
      <c r="AI623" s="169" t="str">
        <f t="shared" si="454"/>
        <v/>
      </c>
      <c r="AJ623" s="86">
        <f>ROUNDDOWN( (LEN(scriv!B585)+1) / 2, 0 )</f>
        <v>0</v>
      </c>
      <c r="AK623" s="82">
        <f t="shared" si="455"/>
        <v>0</v>
      </c>
      <c r="AL623" s="82" t="str">
        <f t="shared" si="456"/>
        <v>-</v>
      </c>
      <c r="AM623" s="82" t="str">
        <f t="shared" si="457"/>
        <v>-</v>
      </c>
      <c r="AN623" s="82" t="str">
        <f t="shared" si="458"/>
        <v>-</v>
      </c>
      <c r="AO623" s="82" t="str">
        <f t="shared" si="459"/>
        <v>-</v>
      </c>
      <c r="AP623" s="82" t="str">
        <f t="shared" si="460"/>
        <v>-</v>
      </c>
      <c r="AQ623" s="82" t="str">
        <f t="shared" si="461"/>
        <v>-</v>
      </c>
      <c r="AR623" s="82" t="str">
        <f t="shared" si="462"/>
        <v>-</v>
      </c>
      <c r="AT623" s="82">
        <f t="shared" si="463"/>
        <v>10</v>
      </c>
      <c r="AU623" s="82" t="str">
        <f ca="1">IF(    MAX(OFFSET(AL623,0,0,MATCH("-",AL623:AL$638,0))) = 0,"",
IFERROR(MAX(OFFSET(AL623,0,0,MATCH("-",AL623:AL$638,0))),""))</f>
        <v/>
      </c>
      <c r="AV623" s="82" t="str">
        <f ca="1">IF(    MAX(OFFSET(AM623,0,0,MATCH("-",AM623:AM$638,0))) = 0,"",
IFERROR(MAX(OFFSET(AM623,0,0,MATCH("-",AM623:AM$638,0))),""))</f>
        <v/>
      </c>
      <c r="AW623" s="82" t="str">
        <f ca="1">IF(    MAX(OFFSET(AN623,0,0,MATCH("-",AN623:AN$638,0))) = 0,"",
IFERROR(MAX(OFFSET(AN623,0,0,MATCH("-",AN623:AN$638,0))),""))</f>
        <v/>
      </c>
      <c r="AX623" s="82" t="str">
        <f ca="1">IF(    MAX(OFFSET(AO623,0,0,MATCH("-",AO623:AO$638,0))) = 0,"",
IFERROR(MAX(OFFSET(AO623,0,0,MATCH("-",AO623:AO$638,0))),""))</f>
        <v/>
      </c>
      <c r="AY623" s="82" t="str">
        <f ca="1">IF(    MAX(OFFSET(AP623,0,0,MATCH("-",AP623:AP$638,0))) = 0,"",
IFERROR(MAX(OFFSET(AP623,0,0,MATCH("-",AP623:AP$638,0))),""))</f>
        <v/>
      </c>
      <c r="AZ623" s="82" t="str">
        <f ca="1">IF(    MAX(OFFSET(AQ623,0,0,MATCH("-",AQ623:AQ$638,0))) = 0,"",
IFERROR(MAX(OFFSET(AQ623,0,0,MATCH("-",AQ623:AQ$638,0))),""))</f>
        <v/>
      </c>
      <c r="BA623" s="82" t="str">
        <f ca="1">IF(    MAX(OFFSET(AR623,0,0,MATCH("-",AR623:AR$638,0))) = 0,"",
IFERROR(MAX(OFFSET(AR623,0,0,MATCH("-",AR623:AR$638,0))),""))</f>
        <v/>
      </c>
      <c r="BB623" s="112">
        <f t="shared" ca="1" si="464"/>
        <v>-198</v>
      </c>
      <c r="BC623" s="111" t="str">
        <f t="shared" ca="1" si="465"/>
        <v>Radius</v>
      </c>
      <c r="BD623" s="112">
        <f t="shared" ca="1" si="466"/>
        <v>0</v>
      </c>
      <c r="BE623" s="111">
        <f t="shared" ca="1" si="467"/>
        <v>200</v>
      </c>
      <c r="BF623" s="113" t="e">
        <f t="shared" ca="1" si="468"/>
        <v>#VALUE!</v>
      </c>
      <c r="BG623" s="113" t="e">
        <f t="shared" ca="1" si="469"/>
        <v>#VALUE!</v>
      </c>
      <c r="BH623" s="112">
        <f t="shared" ca="1" si="470"/>
        <v>2000</v>
      </c>
      <c r="BI623" s="112">
        <f t="shared" ca="1" si="471"/>
        <v>200</v>
      </c>
      <c r="BJ623" s="157"/>
      <c r="BK623" s="157"/>
      <c r="BL623" s="158" t="str">
        <f>scriv!AI585</f>
        <v/>
      </c>
      <c r="BM623" s="157"/>
      <c r="BN623" s="157" t="str">
        <f t="shared" si="472"/>
        <v>node</v>
      </c>
      <c r="BO623" s="157"/>
      <c r="BP623" s="159">
        <f t="shared" ca="1" si="473"/>
        <v>0</v>
      </c>
      <c r="BQ623" s="159">
        <f t="shared" ca="1" si="474"/>
        <v>0</v>
      </c>
      <c r="BR623" s="159">
        <f t="shared" si="475"/>
        <v>1</v>
      </c>
      <c r="BS623" s="159" t="str">
        <f t="shared" si="476"/>
        <v>symbol</v>
      </c>
      <c r="BT623" s="157" t="str">
        <f ca="1">IF(scriv!V585&lt;&gt;"",scriv!V585,
IF(E623="",IFERROR(VLOOKUP(BL623,$AH$40:$BT$638,39,FALSE),$BT$36),
$BT$37))</f>
        <v>NodeSquare</v>
      </c>
      <c r="BU623" s="166">
        <f t="shared" ca="1" si="477"/>
        <v>2000</v>
      </c>
      <c r="BV623" s="166">
        <f t="shared" ca="1" si="478"/>
        <v>200</v>
      </c>
      <c r="BW623" s="166">
        <f t="shared" ca="1" si="479"/>
        <v>0</v>
      </c>
      <c r="BX623" s="166">
        <f t="shared" ca="1" si="480"/>
        <v>0</v>
      </c>
      <c r="BY623" s="180" t="str">
        <f t="shared" si="481"/>
        <v/>
      </c>
      <c r="BZ623" s="180" t="str">
        <f t="shared" si="482"/>
        <v/>
      </c>
      <c r="CA623" s="81" t="str">
        <f>IF(scriv!E585&lt;&gt;"",scriv!E585,"")</f>
        <v/>
      </c>
      <c r="CB623" s="82">
        <f t="shared" si="447"/>
        <v>0</v>
      </c>
      <c r="CC623" s="82">
        <f t="shared" si="483"/>
        <v>0</v>
      </c>
      <c r="CD623" s="82" t="str">
        <f t="shared" si="484"/>
        <v>-</v>
      </c>
      <c r="CE623" s="82" t="str">
        <f t="shared" si="485"/>
        <v>-</v>
      </c>
      <c r="CF623" s="82" t="str">
        <f t="shared" si="486"/>
        <v>-</v>
      </c>
      <c r="CG623" s="82" t="str">
        <f t="shared" si="487"/>
        <v>-</v>
      </c>
      <c r="CH623" s="82" t="str">
        <f t="shared" si="488"/>
        <v>-</v>
      </c>
      <c r="CI623" s="82" t="str">
        <f t="shared" si="489"/>
        <v>-</v>
      </c>
      <c r="CJ623" s="82" t="str">
        <f t="shared" si="490"/>
        <v>-</v>
      </c>
      <c r="CK623" s="82" t="str">
        <f t="shared" si="491"/>
        <v>-</v>
      </c>
    </row>
    <row r="624" spans="1:89" s="82" customFormat="1" ht="18" customHeight="1">
      <c r="A624" s="81" t="str">
        <f>scriv!AH586</f>
        <v/>
      </c>
      <c r="B624" s="81" t="str">
        <f>IF(scriv!D586&lt;&gt;"",scriv!D586,"")</f>
        <v/>
      </c>
      <c r="C624" s="81" t="str">
        <f>IF( scriv!AL586&lt;&gt;"", IF(D624&lt;&gt;"","connection ","")&amp;scriv!AL586,IF(D624&lt;&gt;"","connection",""))</f>
        <v/>
      </c>
      <c r="D624" s="82" t="str">
        <f>scriv!AJ586</f>
        <v/>
      </c>
      <c r="E624" s="82" t="str">
        <f>scriv!AK586</f>
        <v/>
      </c>
      <c r="F624" s="156">
        <f>ROW()</f>
        <v>624</v>
      </c>
      <c r="I624" s="81" t="str">
        <f>IF(scriv!AA586&lt;&gt;"",scriv!AA586,J624)</f>
        <v/>
      </c>
      <c r="J624" s="81" t="str">
        <f>IF(scriv!AB586&lt;&gt;"",scriv!AB586,"")</f>
        <v/>
      </c>
      <c r="K624" s="82" t="str">
        <f t="shared" si="448"/>
        <v>none</v>
      </c>
      <c r="L624" s="82" t="str">
        <f t="shared" si="449"/>
        <v>+++&amp;speakTT=</v>
      </c>
      <c r="M624" s="82" t="str">
        <f t="shared" si="446"/>
        <v>OpenClose</v>
      </c>
      <c r="N624" s="82" t="str">
        <f t="shared" si="450"/>
        <v/>
      </c>
      <c r="O624" s="119" t="str">
        <f t="shared" si="451"/>
        <v/>
      </c>
      <c r="P624" s="81" t="str">
        <f>IF(scriv!I586&lt;&gt;"",scriv!I586,"")</f>
        <v/>
      </c>
      <c r="Q624" s="81" t="str">
        <f>IF(scriv!J586&lt;&gt;"",scriv!J586,"")</f>
        <v/>
      </c>
      <c r="R624" s="81">
        <f>IF(scriv!K586&lt;&gt;"",scriv!K586,
IF(I624&lt;&gt;"",1,$R$36))</f>
        <v>0</v>
      </c>
      <c r="S624" s="81" t="str">
        <f>IF(scriv!L586&lt;&gt;"",scriv!L586,
IF(scriv!AB586&lt;&gt;"",$S$36,"none"))</f>
        <v>none</v>
      </c>
      <c r="T624" s="81" t="str">
        <f>IF(scriv!Q586&lt;&gt;"",scriv!Q586,"")</f>
        <v/>
      </c>
      <c r="U624" s="81" t="str">
        <f>IF(scriv!R586&lt;&gt;"",scriv!R586,"")</f>
        <v/>
      </c>
      <c r="V624" s="81" t="str">
        <f>IF(scriv!S586&lt;&gt;"",scriv!S586,"")</f>
        <v/>
      </c>
      <c r="W624" s="81" t="str">
        <f>IF(scriv!T586&lt;&gt;"",scriv!T586,"")</f>
        <v/>
      </c>
      <c r="X624" s="81" t="str">
        <f>IF($E624="",
( IF(scriv!AD586&lt;&gt;"", LEFT( scriv!AD586, FIND(",",scriv!AD586)-1) &amp; "=" &amp; $AH624 &amp; RIGHT( scriv!AD586, LEN(scriv!AD586) + 1 - FIND(",",scriv!AD586)),
  IF($X$36&lt;&gt;"",LEFT( X$36, FIND(",",X$36)-1) &amp; "=" &amp; $AH624 &amp; RIGHT( X$36, LEN(X$36) + 1 - FIND(",",X$36)),""))),
IF(scriv!M586&lt;&gt;"", LEFT( scriv!M586, FIND(",",scriv!M586)-1) &amp; "=" &amp; $AH624 &amp; RIGHT( scriv!M586, LEN(scriv!M586) + 1 - FIND(",",scriv!M586)),
LEFT( X$37, FIND(",",X$37)-1) &amp; "=" &amp; $AH624 &amp; RIGHT( X$37, LEN(X$37) + 1 - FIND(",",X$37))))</f>
        <v>fadeOn=,0.6</v>
      </c>
      <c r="Y624" s="81" t="str">
        <f>IF($E624="",
( IF(scriv!AE586&lt;&gt;"", LEFT( scriv!AE586, FIND(",",scriv!AE586)-1) &amp; "=" &amp; $AH624 &amp; RIGHT( scriv!AE586, LEN(scriv!AE586) + 1 - FIND(",",scriv!AE586)),
  IF($Y$36&lt;&gt;"",LEFT( Y$36, FIND(",",Y$36)-1) &amp; "=" &amp; $AH624 &amp; RIGHT( Y$36, LEN(Y$36) + 1 - FIND(",",Y$36)),""))),
IF(scriv!N586&lt;&gt;"", LEFT( scriv!N586, FIND(",",scriv!N586)-1) &amp; "=" &amp; $AH624 &amp; RIGHT( scriv!N586, LEN(scriv!N586) + 1 - FIND(",",scriv!N586)),
LEFT( Y$37, FIND(",",Y$37)-1) &amp; "=" &amp; $AH624 &amp; RIGHT( Y$37, LEN(Y$37) + 1 - FIND(",",Y$37))))</f>
        <v>fadeOff=,0.6</v>
      </c>
      <c r="Z624" s="81" t="str">
        <f>IF($E624="",
( IF(scriv!AF586&lt;&gt;"", LEFT( scriv!AF586, FIND(",",scriv!AF586)-1) &amp; "=" &amp; $AH624 &amp; RIGHT( scriv!AF586, LEN(scriv!AF586) + 1 - FIND(",",scriv!AF586)),
  IF($Z$36&lt;&gt;"",LEFT( Z$36, FIND(",",Z$36)-1) &amp; "=" &amp; $AH624 &amp; RIGHT( Z$36, LEN(Z$36) + 1 - FIND(",",Z$36)),""))),
IF(scriv!O586&lt;&gt;"", LEFT( scriv!O586, FIND(",",scriv!O586)-1) &amp; "=" &amp; $AH624 &amp; RIGHT( scriv!O586, LEN(scriv!O586) + 1 - FIND(",",scriv!O586)),
LEFT( Z$37, FIND(",",Z$37)-1) &amp; "=" &amp; $AH624 &amp; RIGHT( Z$37, LEN(Z$37) + 1 - FIND(",",Z$37))))</f>
        <v>drawOpen=,1.2</v>
      </c>
      <c r="AA624" s="81" t="str">
        <f>IF($E624="",
( IF(scriv!AG586&lt;&gt;"", LEFT( scriv!AG586, FIND(",",scriv!AG586)-1) &amp; "=" &amp; $AH624 &amp; RIGHT( scriv!AG586, LEN(scriv!AG586) + 1 - FIND(",",scriv!AG586)),
  IF($AA$36&lt;&gt;"",LEFT( AA$36, FIND(",",AA$36)-1) &amp; "=" &amp; $AH624 &amp; RIGHT( AA$36, LEN(AA$36) + 1 - FIND(",",AA$36)),""))),
IF(scriv!P586&lt;&gt;"", LEFT( scriv!P586, FIND(",",scriv!P586)-1) &amp; "=" &amp; $AH624 &amp; RIGHT( scriv!P586, LEN(scriv!P586) + 1 - FIND(",",scriv!P586)),
LEFT( AA$37, FIND(",",AA$37)-1) &amp; "=" &amp; $AH624 &amp; RIGHT( AA$37, LEN(AA$37) + 1 - FIND(",",AA$37))))</f>
        <v>drawClose=,1.2</v>
      </c>
      <c r="AB624" s="167" t="str">
        <f t="shared" si="445"/>
        <v>noTitle</v>
      </c>
      <c r="AC624" s="167"/>
      <c r="AD624" s="45"/>
      <c r="AE624" s="168"/>
      <c r="AF624" s="169">
        <f>IF(D624="",scriv!B586,"")</f>
        <v>0</v>
      </c>
      <c r="AG624" s="170" t="str">
        <f t="shared" si="452"/>
        <v/>
      </c>
      <c r="AH624" s="169" t="str">
        <f t="shared" si="453"/>
        <v/>
      </c>
      <c r="AI624" s="169" t="str">
        <f t="shared" si="454"/>
        <v/>
      </c>
      <c r="AJ624" s="86">
        <f>ROUNDDOWN( (LEN(scriv!B586)+1) / 2, 0 )</f>
        <v>0</v>
      </c>
      <c r="AK624" s="82">
        <f t="shared" si="455"/>
        <v>0</v>
      </c>
      <c r="AL624" s="82" t="str">
        <f t="shared" si="456"/>
        <v>-</v>
      </c>
      <c r="AM624" s="82" t="str">
        <f t="shared" si="457"/>
        <v>-</v>
      </c>
      <c r="AN624" s="82" t="str">
        <f t="shared" si="458"/>
        <v>-</v>
      </c>
      <c r="AO624" s="82" t="str">
        <f t="shared" si="459"/>
        <v>-</v>
      </c>
      <c r="AP624" s="82" t="str">
        <f t="shared" si="460"/>
        <v>-</v>
      </c>
      <c r="AQ624" s="82" t="str">
        <f t="shared" si="461"/>
        <v>-</v>
      </c>
      <c r="AR624" s="82" t="str">
        <f t="shared" si="462"/>
        <v>-</v>
      </c>
      <c r="AT624" s="82">
        <f t="shared" si="463"/>
        <v>10</v>
      </c>
      <c r="AU624" s="82" t="str">
        <f ca="1">IF(    MAX(OFFSET(AL624,0,0,MATCH("-",AL624:AL$638,0))) = 0,"",
IFERROR(MAX(OFFSET(AL624,0,0,MATCH("-",AL624:AL$638,0))),""))</f>
        <v/>
      </c>
      <c r="AV624" s="82" t="str">
        <f ca="1">IF(    MAX(OFFSET(AM624,0,0,MATCH("-",AM624:AM$638,0))) = 0,"",
IFERROR(MAX(OFFSET(AM624,0,0,MATCH("-",AM624:AM$638,0))),""))</f>
        <v/>
      </c>
      <c r="AW624" s="82" t="str">
        <f ca="1">IF(    MAX(OFFSET(AN624,0,0,MATCH("-",AN624:AN$638,0))) = 0,"",
IFERROR(MAX(OFFSET(AN624,0,0,MATCH("-",AN624:AN$638,0))),""))</f>
        <v/>
      </c>
      <c r="AX624" s="82" t="str">
        <f ca="1">IF(    MAX(OFFSET(AO624,0,0,MATCH("-",AO624:AO$638,0))) = 0,"",
IFERROR(MAX(OFFSET(AO624,0,0,MATCH("-",AO624:AO$638,0))),""))</f>
        <v/>
      </c>
      <c r="AY624" s="82" t="str">
        <f ca="1">IF(    MAX(OFFSET(AP624,0,0,MATCH("-",AP624:AP$638,0))) = 0,"",
IFERROR(MAX(OFFSET(AP624,0,0,MATCH("-",AP624:AP$638,0))),""))</f>
        <v/>
      </c>
      <c r="AZ624" s="82" t="str">
        <f ca="1">IF(    MAX(OFFSET(AQ624,0,0,MATCH("-",AQ624:AQ$638,0))) = 0,"",
IFERROR(MAX(OFFSET(AQ624,0,0,MATCH("-",AQ624:AQ$638,0))),""))</f>
        <v/>
      </c>
      <c r="BA624" s="82" t="str">
        <f ca="1">IF(    MAX(OFFSET(AR624,0,0,MATCH("-",AR624:AR$638,0))) = 0,"",
IFERROR(MAX(OFFSET(AR624,0,0,MATCH("-",AR624:AR$638,0))),""))</f>
        <v/>
      </c>
      <c r="BB624" s="112">
        <f t="shared" ca="1" si="464"/>
        <v>-198</v>
      </c>
      <c r="BC624" s="111" t="str">
        <f t="shared" ca="1" si="465"/>
        <v>Radius</v>
      </c>
      <c r="BD624" s="112">
        <f t="shared" ca="1" si="466"/>
        <v>0</v>
      </c>
      <c r="BE624" s="111">
        <f t="shared" ca="1" si="467"/>
        <v>200</v>
      </c>
      <c r="BF624" s="113" t="e">
        <f t="shared" ca="1" si="468"/>
        <v>#VALUE!</v>
      </c>
      <c r="BG624" s="113" t="e">
        <f t="shared" ca="1" si="469"/>
        <v>#VALUE!</v>
      </c>
      <c r="BH624" s="112">
        <f t="shared" ca="1" si="470"/>
        <v>2000</v>
      </c>
      <c r="BI624" s="112">
        <f t="shared" ca="1" si="471"/>
        <v>200</v>
      </c>
      <c r="BJ624" s="157"/>
      <c r="BK624" s="157"/>
      <c r="BL624" s="158" t="str">
        <f>scriv!AI586</f>
        <v/>
      </c>
      <c r="BM624" s="157"/>
      <c r="BN624" s="157" t="str">
        <f t="shared" si="472"/>
        <v>node</v>
      </c>
      <c r="BO624" s="157"/>
      <c r="BP624" s="159">
        <f t="shared" ca="1" si="473"/>
        <v>0</v>
      </c>
      <c r="BQ624" s="159">
        <f t="shared" ca="1" si="474"/>
        <v>0</v>
      </c>
      <c r="BR624" s="159">
        <f t="shared" si="475"/>
        <v>1</v>
      </c>
      <c r="BS624" s="159" t="str">
        <f t="shared" si="476"/>
        <v>symbol</v>
      </c>
      <c r="BT624" s="157" t="str">
        <f ca="1">IF(scriv!V586&lt;&gt;"",scriv!V586,
IF(E624="",IFERROR(VLOOKUP(BL624,$AH$40:$BT$638,39,FALSE),$BT$36),
$BT$37))</f>
        <v>NodeSquare</v>
      </c>
      <c r="BU624" s="166">
        <f t="shared" ca="1" si="477"/>
        <v>2000</v>
      </c>
      <c r="BV624" s="166">
        <f t="shared" ca="1" si="478"/>
        <v>200</v>
      </c>
      <c r="BW624" s="166">
        <f t="shared" ca="1" si="479"/>
        <v>0</v>
      </c>
      <c r="BX624" s="166">
        <f t="shared" ca="1" si="480"/>
        <v>0</v>
      </c>
      <c r="BY624" s="180" t="str">
        <f t="shared" si="481"/>
        <v/>
      </c>
      <c r="BZ624" s="180" t="str">
        <f t="shared" si="482"/>
        <v/>
      </c>
      <c r="CA624" s="81" t="str">
        <f>IF(scriv!E586&lt;&gt;"",scriv!E586,"")</f>
        <v/>
      </c>
      <c r="CB624" s="82">
        <f t="shared" si="447"/>
        <v>0</v>
      </c>
      <c r="CC624" s="82">
        <f t="shared" si="483"/>
        <v>0</v>
      </c>
      <c r="CD624" s="82" t="str">
        <f t="shared" si="484"/>
        <v>-</v>
      </c>
      <c r="CE624" s="82" t="str">
        <f t="shared" si="485"/>
        <v>-</v>
      </c>
      <c r="CF624" s="82" t="str">
        <f t="shared" si="486"/>
        <v>-</v>
      </c>
      <c r="CG624" s="82" t="str">
        <f t="shared" si="487"/>
        <v>-</v>
      </c>
      <c r="CH624" s="82" t="str">
        <f t="shared" si="488"/>
        <v>-</v>
      </c>
      <c r="CI624" s="82" t="str">
        <f t="shared" si="489"/>
        <v>-</v>
      </c>
      <c r="CJ624" s="82" t="str">
        <f t="shared" si="490"/>
        <v>-</v>
      </c>
      <c r="CK624" s="82" t="str">
        <f t="shared" si="491"/>
        <v>-</v>
      </c>
    </row>
    <row r="625" spans="1:89" s="82" customFormat="1" ht="18" customHeight="1">
      <c r="A625" s="81" t="str">
        <f>scriv!AH587</f>
        <v/>
      </c>
      <c r="B625" s="81" t="str">
        <f>IF(scriv!D587&lt;&gt;"",scriv!D587,"")</f>
        <v/>
      </c>
      <c r="C625" s="81" t="str">
        <f>IF( scriv!AL587&lt;&gt;"", IF(D625&lt;&gt;"","connection ","")&amp;scriv!AL587,IF(D625&lt;&gt;"","connection",""))</f>
        <v/>
      </c>
      <c r="D625" s="82" t="str">
        <f>scriv!AJ587</f>
        <v/>
      </c>
      <c r="E625" s="82" t="str">
        <f>scriv!AK587</f>
        <v/>
      </c>
      <c r="F625" s="156">
        <f>ROW()</f>
        <v>625</v>
      </c>
      <c r="I625" s="81" t="str">
        <f>IF(scriv!AA587&lt;&gt;"",scriv!AA587,J625)</f>
        <v/>
      </c>
      <c r="J625" s="81" t="str">
        <f>IF(scriv!AB587&lt;&gt;"",scriv!AB587,"")</f>
        <v/>
      </c>
      <c r="K625" s="82" t="str">
        <f t="shared" si="448"/>
        <v>none</v>
      </c>
      <c r="L625" s="82" t="str">
        <f t="shared" si="449"/>
        <v>+++&amp;speakTT=</v>
      </c>
      <c r="M625" s="82" t="str">
        <f t="shared" si="446"/>
        <v>OpenClose</v>
      </c>
      <c r="N625" s="82" t="str">
        <f t="shared" si="450"/>
        <v/>
      </c>
      <c r="O625" s="119" t="str">
        <f t="shared" si="451"/>
        <v/>
      </c>
      <c r="P625" s="81" t="str">
        <f>IF(scriv!I587&lt;&gt;"",scriv!I587,"")</f>
        <v/>
      </c>
      <c r="Q625" s="81" t="str">
        <f>IF(scriv!J587&lt;&gt;"",scriv!J587,"")</f>
        <v/>
      </c>
      <c r="R625" s="81">
        <f>IF(scriv!K587&lt;&gt;"",scriv!K587,
IF(I625&lt;&gt;"",1,$R$36))</f>
        <v>0</v>
      </c>
      <c r="S625" s="81" t="str">
        <f>IF(scriv!L587&lt;&gt;"",scriv!L587,
IF(scriv!AB587&lt;&gt;"",$S$36,"none"))</f>
        <v>none</v>
      </c>
      <c r="T625" s="81" t="str">
        <f>IF(scriv!Q587&lt;&gt;"",scriv!Q587,"")</f>
        <v/>
      </c>
      <c r="U625" s="81" t="str">
        <f>IF(scriv!R587&lt;&gt;"",scriv!R587,"")</f>
        <v/>
      </c>
      <c r="V625" s="81" t="str">
        <f>IF(scriv!S587&lt;&gt;"",scriv!S587,"")</f>
        <v/>
      </c>
      <c r="W625" s="81" t="str">
        <f>IF(scriv!T587&lt;&gt;"",scriv!T587,"")</f>
        <v/>
      </c>
      <c r="X625" s="81" t="str">
        <f>IF($E625="",
( IF(scriv!AD587&lt;&gt;"", LEFT( scriv!AD587, FIND(",",scriv!AD587)-1) &amp; "=" &amp; $AH625 &amp; RIGHT( scriv!AD587, LEN(scriv!AD587) + 1 - FIND(",",scriv!AD587)),
  IF($X$36&lt;&gt;"",LEFT( X$36, FIND(",",X$36)-1) &amp; "=" &amp; $AH625 &amp; RIGHT( X$36, LEN(X$36) + 1 - FIND(",",X$36)),""))),
IF(scriv!M587&lt;&gt;"", LEFT( scriv!M587, FIND(",",scriv!M587)-1) &amp; "=" &amp; $AH625 &amp; RIGHT( scriv!M587, LEN(scriv!M587) + 1 - FIND(",",scriv!M587)),
LEFT( X$37, FIND(",",X$37)-1) &amp; "=" &amp; $AH625 &amp; RIGHT( X$37, LEN(X$37) + 1 - FIND(",",X$37))))</f>
        <v>fadeOn=,0.6</v>
      </c>
      <c r="Y625" s="81" t="str">
        <f>IF($E625="",
( IF(scriv!AE587&lt;&gt;"", LEFT( scriv!AE587, FIND(",",scriv!AE587)-1) &amp; "=" &amp; $AH625 &amp; RIGHT( scriv!AE587, LEN(scriv!AE587) + 1 - FIND(",",scriv!AE587)),
  IF($Y$36&lt;&gt;"",LEFT( Y$36, FIND(",",Y$36)-1) &amp; "=" &amp; $AH625 &amp; RIGHT( Y$36, LEN(Y$36) + 1 - FIND(",",Y$36)),""))),
IF(scriv!N587&lt;&gt;"", LEFT( scriv!N587, FIND(",",scriv!N587)-1) &amp; "=" &amp; $AH625 &amp; RIGHT( scriv!N587, LEN(scriv!N587) + 1 - FIND(",",scriv!N587)),
LEFT( Y$37, FIND(",",Y$37)-1) &amp; "=" &amp; $AH625 &amp; RIGHT( Y$37, LEN(Y$37) + 1 - FIND(",",Y$37))))</f>
        <v>fadeOff=,0.6</v>
      </c>
      <c r="Z625" s="81" t="str">
        <f>IF($E625="",
( IF(scriv!AF587&lt;&gt;"", LEFT( scriv!AF587, FIND(",",scriv!AF587)-1) &amp; "=" &amp; $AH625 &amp; RIGHT( scriv!AF587, LEN(scriv!AF587) + 1 - FIND(",",scriv!AF587)),
  IF($Z$36&lt;&gt;"",LEFT( Z$36, FIND(",",Z$36)-1) &amp; "=" &amp; $AH625 &amp; RIGHT( Z$36, LEN(Z$36) + 1 - FIND(",",Z$36)),""))),
IF(scriv!O587&lt;&gt;"", LEFT( scriv!O587, FIND(",",scriv!O587)-1) &amp; "=" &amp; $AH625 &amp; RIGHT( scriv!O587, LEN(scriv!O587) + 1 - FIND(",",scriv!O587)),
LEFT( Z$37, FIND(",",Z$37)-1) &amp; "=" &amp; $AH625 &amp; RIGHT( Z$37, LEN(Z$37) + 1 - FIND(",",Z$37))))</f>
        <v>drawOpen=,1.2</v>
      </c>
      <c r="AA625" s="81" t="str">
        <f>IF($E625="",
( IF(scriv!AG587&lt;&gt;"", LEFT( scriv!AG587, FIND(",",scriv!AG587)-1) &amp; "=" &amp; $AH625 &amp; RIGHT( scriv!AG587, LEN(scriv!AG587) + 1 - FIND(",",scriv!AG587)),
  IF($AA$36&lt;&gt;"",LEFT( AA$36, FIND(",",AA$36)-1) &amp; "=" &amp; $AH625 &amp; RIGHT( AA$36, LEN(AA$36) + 1 - FIND(",",AA$36)),""))),
IF(scriv!P587&lt;&gt;"", LEFT( scriv!P587, FIND(",",scriv!P587)-1) &amp; "=" &amp; $AH625 &amp; RIGHT( scriv!P587, LEN(scriv!P587) + 1 - FIND(",",scriv!P587)),
LEFT( AA$37, FIND(",",AA$37)-1) &amp; "=" &amp; $AH625 &amp; RIGHT( AA$37, LEN(AA$37) + 1 - FIND(",",AA$37))))</f>
        <v>drawClose=,1.2</v>
      </c>
      <c r="AB625" s="167" t="str">
        <f t="shared" si="445"/>
        <v>noTitle</v>
      </c>
      <c r="AC625" s="167"/>
      <c r="AD625" s="45"/>
      <c r="AE625" s="168"/>
      <c r="AF625" s="169">
        <f>IF(D625="",scriv!B587,"")</f>
        <v>0</v>
      </c>
      <c r="AG625" s="170" t="str">
        <f t="shared" si="452"/>
        <v/>
      </c>
      <c r="AH625" s="169" t="str">
        <f t="shared" si="453"/>
        <v/>
      </c>
      <c r="AI625" s="169" t="str">
        <f t="shared" si="454"/>
        <v/>
      </c>
      <c r="AJ625" s="86">
        <f>ROUNDDOWN( (LEN(scriv!B587)+1) / 2, 0 )</f>
        <v>0</v>
      </c>
      <c r="AK625" s="82">
        <f t="shared" si="455"/>
        <v>0</v>
      </c>
      <c r="AL625" s="82" t="str">
        <f t="shared" si="456"/>
        <v>-</v>
      </c>
      <c r="AM625" s="82" t="str">
        <f t="shared" si="457"/>
        <v>-</v>
      </c>
      <c r="AN625" s="82" t="str">
        <f t="shared" si="458"/>
        <v>-</v>
      </c>
      <c r="AO625" s="82" t="str">
        <f t="shared" si="459"/>
        <v>-</v>
      </c>
      <c r="AP625" s="82" t="str">
        <f t="shared" si="460"/>
        <v>-</v>
      </c>
      <c r="AQ625" s="82" t="str">
        <f t="shared" si="461"/>
        <v>-</v>
      </c>
      <c r="AR625" s="82" t="str">
        <f t="shared" si="462"/>
        <v>-</v>
      </c>
      <c r="AT625" s="82">
        <f t="shared" si="463"/>
        <v>10</v>
      </c>
      <c r="AU625" s="82" t="str">
        <f ca="1">IF(    MAX(OFFSET(AL625,0,0,MATCH("-",AL625:AL$638,0))) = 0,"",
IFERROR(MAX(OFFSET(AL625,0,0,MATCH("-",AL625:AL$638,0))),""))</f>
        <v/>
      </c>
      <c r="AV625" s="82" t="str">
        <f ca="1">IF(    MAX(OFFSET(AM625,0,0,MATCH("-",AM625:AM$638,0))) = 0,"",
IFERROR(MAX(OFFSET(AM625,0,0,MATCH("-",AM625:AM$638,0))),""))</f>
        <v/>
      </c>
      <c r="AW625" s="82" t="str">
        <f ca="1">IF(    MAX(OFFSET(AN625,0,0,MATCH("-",AN625:AN$638,0))) = 0,"",
IFERROR(MAX(OFFSET(AN625,0,0,MATCH("-",AN625:AN$638,0))),""))</f>
        <v/>
      </c>
      <c r="AX625" s="82" t="str">
        <f ca="1">IF(    MAX(OFFSET(AO625,0,0,MATCH("-",AO625:AO$638,0))) = 0,"",
IFERROR(MAX(OFFSET(AO625,0,0,MATCH("-",AO625:AO$638,0))),""))</f>
        <v/>
      </c>
      <c r="AY625" s="82" t="str">
        <f ca="1">IF(    MAX(OFFSET(AP625,0,0,MATCH("-",AP625:AP$638,0))) = 0,"",
IFERROR(MAX(OFFSET(AP625,0,0,MATCH("-",AP625:AP$638,0))),""))</f>
        <v/>
      </c>
      <c r="AZ625" s="82" t="str">
        <f ca="1">IF(    MAX(OFFSET(AQ625,0,0,MATCH("-",AQ625:AQ$638,0))) = 0,"",
IFERROR(MAX(OFFSET(AQ625,0,0,MATCH("-",AQ625:AQ$638,0))),""))</f>
        <v/>
      </c>
      <c r="BA625" s="82" t="str">
        <f ca="1">IF(    MAX(OFFSET(AR625,0,0,MATCH("-",AR625:AR$638,0))) = 0,"",
IFERROR(MAX(OFFSET(AR625,0,0,MATCH("-",AR625:AR$638,0))),""))</f>
        <v/>
      </c>
      <c r="BB625" s="112">
        <f t="shared" ca="1" si="464"/>
        <v>-198</v>
      </c>
      <c r="BC625" s="111" t="str">
        <f t="shared" ca="1" si="465"/>
        <v>Radius</v>
      </c>
      <c r="BD625" s="112">
        <f t="shared" ca="1" si="466"/>
        <v>0</v>
      </c>
      <c r="BE625" s="111">
        <f t="shared" ca="1" si="467"/>
        <v>200</v>
      </c>
      <c r="BF625" s="113" t="e">
        <f t="shared" ca="1" si="468"/>
        <v>#VALUE!</v>
      </c>
      <c r="BG625" s="113" t="e">
        <f t="shared" ca="1" si="469"/>
        <v>#VALUE!</v>
      </c>
      <c r="BH625" s="112">
        <f t="shared" ca="1" si="470"/>
        <v>2000</v>
      </c>
      <c r="BI625" s="112">
        <f t="shared" ca="1" si="471"/>
        <v>200</v>
      </c>
      <c r="BJ625" s="157"/>
      <c r="BK625" s="157"/>
      <c r="BL625" s="158" t="str">
        <f>scriv!AI587</f>
        <v/>
      </c>
      <c r="BM625" s="157"/>
      <c r="BN625" s="157" t="str">
        <f t="shared" si="472"/>
        <v>node</v>
      </c>
      <c r="BO625" s="157"/>
      <c r="BP625" s="159">
        <f t="shared" ca="1" si="473"/>
        <v>0</v>
      </c>
      <c r="BQ625" s="159">
        <f t="shared" ca="1" si="474"/>
        <v>0</v>
      </c>
      <c r="BR625" s="159">
        <f t="shared" si="475"/>
        <v>1</v>
      </c>
      <c r="BS625" s="159" t="str">
        <f t="shared" si="476"/>
        <v>symbol</v>
      </c>
      <c r="BT625" s="157" t="str">
        <f ca="1">IF(scriv!V587&lt;&gt;"",scriv!V587,
IF(E625="",IFERROR(VLOOKUP(BL625,$AH$40:$BT$638,39,FALSE),$BT$36),
$BT$37))</f>
        <v>NodeSquare</v>
      </c>
      <c r="BU625" s="166">
        <f t="shared" ca="1" si="477"/>
        <v>2000</v>
      </c>
      <c r="BV625" s="166">
        <f t="shared" ca="1" si="478"/>
        <v>200</v>
      </c>
      <c r="BW625" s="166">
        <f t="shared" ca="1" si="479"/>
        <v>0</v>
      </c>
      <c r="BX625" s="166">
        <f t="shared" ca="1" si="480"/>
        <v>0</v>
      </c>
      <c r="BY625" s="180" t="str">
        <f t="shared" si="481"/>
        <v/>
      </c>
      <c r="BZ625" s="180" t="str">
        <f t="shared" si="482"/>
        <v/>
      </c>
      <c r="CA625" s="81" t="str">
        <f>IF(scriv!E587&lt;&gt;"",scriv!E587,"")</f>
        <v/>
      </c>
      <c r="CB625" s="82">
        <f t="shared" si="447"/>
        <v>0</v>
      </c>
      <c r="CC625" s="82">
        <f t="shared" si="483"/>
        <v>0</v>
      </c>
      <c r="CD625" s="82" t="str">
        <f t="shared" si="484"/>
        <v>-</v>
      </c>
      <c r="CE625" s="82" t="str">
        <f t="shared" si="485"/>
        <v>-</v>
      </c>
      <c r="CF625" s="82" t="str">
        <f t="shared" si="486"/>
        <v>-</v>
      </c>
      <c r="CG625" s="82" t="str">
        <f t="shared" si="487"/>
        <v>-</v>
      </c>
      <c r="CH625" s="82" t="str">
        <f t="shared" si="488"/>
        <v>-</v>
      </c>
      <c r="CI625" s="82" t="str">
        <f t="shared" si="489"/>
        <v>-</v>
      </c>
      <c r="CJ625" s="82" t="str">
        <f t="shared" si="490"/>
        <v>-</v>
      </c>
      <c r="CK625" s="82" t="str">
        <f t="shared" si="491"/>
        <v>-</v>
      </c>
    </row>
    <row r="626" spans="1:89" s="82" customFormat="1" ht="18" customHeight="1">
      <c r="A626" s="81" t="str">
        <f>scriv!AH588</f>
        <v/>
      </c>
      <c r="B626" s="81" t="str">
        <f>IF(scriv!D588&lt;&gt;"",scriv!D588,"")</f>
        <v/>
      </c>
      <c r="C626" s="81" t="str">
        <f>IF( scriv!AL588&lt;&gt;"", IF(D626&lt;&gt;"","connection ","")&amp;scriv!AL588,IF(D626&lt;&gt;"","connection",""))</f>
        <v/>
      </c>
      <c r="D626" s="82" t="str">
        <f>scriv!AJ588</f>
        <v/>
      </c>
      <c r="E626" s="82" t="str">
        <f>scriv!AK588</f>
        <v/>
      </c>
      <c r="F626" s="156">
        <f>ROW()</f>
        <v>626</v>
      </c>
      <c r="I626" s="81" t="str">
        <f>IF(scriv!AA588&lt;&gt;"",scriv!AA588,J626)</f>
        <v/>
      </c>
      <c r="J626" s="81" t="str">
        <f>IF(scriv!AB588&lt;&gt;"",scriv!AB588,"")</f>
        <v/>
      </c>
      <c r="K626" s="82" t="str">
        <f t="shared" si="448"/>
        <v>none</v>
      </c>
      <c r="L626" s="82" t="str">
        <f t="shared" si="449"/>
        <v>+++&amp;speakTT=</v>
      </c>
      <c r="M626" s="82" t="str">
        <f t="shared" si="446"/>
        <v>OpenClose</v>
      </c>
      <c r="N626" s="82" t="str">
        <f t="shared" si="450"/>
        <v/>
      </c>
      <c r="O626" s="119" t="str">
        <f t="shared" si="451"/>
        <v/>
      </c>
      <c r="P626" s="81" t="str">
        <f>IF(scriv!I588&lt;&gt;"",scriv!I588,"")</f>
        <v/>
      </c>
      <c r="Q626" s="81" t="str">
        <f>IF(scriv!J588&lt;&gt;"",scriv!J588,"")</f>
        <v/>
      </c>
      <c r="R626" s="81">
        <f>IF(scriv!K588&lt;&gt;"",scriv!K588,
IF(I626&lt;&gt;"",1,$R$36))</f>
        <v>0</v>
      </c>
      <c r="S626" s="81" t="str">
        <f>IF(scriv!L588&lt;&gt;"",scriv!L588,
IF(scriv!AB588&lt;&gt;"",$S$36,"none"))</f>
        <v>none</v>
      </c>
      <c r="T626" s="81" t="str">
        <f>IF(scriv!Q588&lt;&gt;"",scriv!Q588,"")</f>
        <v/>
      </c>
      <c r="U626" s="81" t="str">
        <f>IF(scriv!R588&lt;&gt;"",scriv!R588,"")</f>
        <v/>
      </c>
      <c r="V626" s="81" t="str">
        <f>IF(scriv!S588&lt;&gt;"",scriv!S588,"")</f>
        <v/>
      </c>
      <c r="W626" s="81" t="str">
        <f>IF(scriv!T588&lt;&gt;"",scriv!T588,"")</f>
        <v/>
      </c>
      <c r="X626" s="81" t="str">
        <f>IF($E626="",
( IF(scriv!AD588&lt;&gt;"", LEFT( scriv!AD588, FIND(",",scriv!AD588)-1) &amp; "=" &amp; $AH626 &amp; RIGHT( scriv!AD588, LEN(scriv!AD588) + 1 - FIND(",",scriv!AD588)),
  IF($X$36&lt;&gt;"",LEFT( X$36, FIND(",",X$36)-1) &amp; "=" &amp; $AH626 &amp; RIGHT( X$36, LEN(X$36) + 1 - FIND(",",X$36)),""))),
IF(scriv!M588&lt;&gt;"", LEFT( scriv!M588, FIND(",",scriv!M588)-1) &amp; "=" &amp; $AH626 &amp; RIGHT( scriv!M588, LEN(scriv!M588) + 1 - FIND(",",scriv!M588)),
LEFT( X$37, FIND(",",X$37)-1) &amp; "=" &amp; $AH626 &amp; RIGHT( X$37, LEN(X$37) + 1 - FIND(",",X$37))))</f>
        <v>fadeOn=,0.6</v>
      </c>
      <c r="Y626" s="81" t="str">
        <f>IF($E626="",
( IF(scriv!AE588&lt;&gt;"", LEFT( scriv!AE588, FIND(",",scriv!AE588)-1) &amp; "=" &amp; $AH626 &amp; RIGHT( scriv!AE588, LEN(scriv!AE588) + 1 - FIND(",",scriv!AE588)),
  IF($Y$36&lt;&gt;"",LEFT( Y$36, FIND(",",Y$36)-1) &amp; "=" &amp; $AH626 &amp; RIGHT( Y$36, LEN(Y$36) + 1 - FIND(",",Y$36)),""))),
IF(scriv!N588&lt;&gt;"", LEFT( scriv!N588, FIND(",",scriv!N588)-1) &amp; "=" &amp; $AH626 &amp; RIGHT( scriv!N588, LEN(scriv!N588) + 1 - FIND(",",scriv!N588)),
LEFT( Y$37, FIND(",",Y$37)-1) &amp; "=" &amp; $AH626 &amp; RIGHT( Y$37, LEN(Y$37) + 1 - FIND(",",Y$37))))</f>
        <v>fadeOff=,0.6</v>
      </c>
      <c r="Z626" s="81" t="str">
        <f>IF($E626="",
( IF(scriv!AF588&lt;&gt;"", LEFT( scriv!AF588, FIND(",",scriv!AF588)-1) &amp; "=" &amp; $AH626 &amp; RIGHT( scriv!AF588, LEN(scriv!AF588) + 1 - FIND(",",scriv!AF588)),
  IF($Z$36&lt;&gt;"",LEFT( Z$36, FIND(",",Z$36)-1) &amp; "=" &amp; $AH626 &amp; RIGHT( Z$36, LEN(Z$36) + 1 - FIND(",",Z$36)),""))),
IF(scriv!O588&lt;&gt;"", LEFT( scriv!O588, FIND(",",scriv!O588)-1) &amp; "=" &amp; $AH626 &amp; RIGHT( scriv!O588, LEN(scriv!O588) + 1 - FIND(",",scriv!O588)),
LEFT( Z$37, FIND(",",Z$37)-1) &amp; "=" &amp; $AH626 &amp; RIGHT( Z$37, LEN(Z$37) + 1 - FIND(",",Z$37))))</f>
        <v>drawOpen=,1.2</v>
      </c>
      <c r="AA626" s="81" t="str">
        <f>IF($E626="",
( IF(scriv!AG588&lt;&gt;"", LEFT( scriv!AG588, FIND(",",scriv!AG588)-1) &amp; "=" &amp; $AH626 &amp; RIGHT( scriv!AG588, LEN(scriv!AG588) + 1 - FIND(",",scriv!AG588)),
  IF($AA$36&lt;&gt;"",LEFT( AA$36, FIND(",",AA$36)-1) &amp; "=" &amp; $AH626 &amp; RIGHT( AA$36, LEN(AA$36) + 1 - FIND(",",AA$36)),""))),
IF(scriv!P588&lt;&gt;"", LEFT( scriv!P588, FIND(",",scriv!P588)-1) &amp; "=" &amp; $AH626 &amp; RIGHT( scriv!P588, LEN(scriv!P588) + 1 - FIND(",",scriv!P588)),
LEFT( AA$37, FIND(",",AA$37)-1) &amp; "=" &amp; $AH626 &amp; RIGHT( AA$37, LEN(AA$37) + 1 - FIND(",",AA$37))))</f>
        <v>drawClose=,1.2</v>
      </c>
      <c r="AB626" s="167" t="str">
        <f t="shared" si="445"/>
        <v>noTitle</v>
      </c>
      <c r="AC626" s="167"/>
      <c r="AD626" s="45"/>
      <c r="AE626" s="168"/>
      <c r="AF626" s="169">
        <f>IF(D626="",scriv!B588,"")</f>
        <v>0</v>
      </c>
      <c r="AG626" s="170" t="str">
        <f t="shared" si="452"/>
        <v/>
      </c>
      <c r="AH626" s="169" t="str">
        <f t="shared" si="453"/>
        <v/>
      </c>
      <c r="AI626" s="169" t="str">
        <f t="shared" si="454"/>
        <v/>
      </c>
      <c r="AJ626" s="86">
        <f>ROUNDDOWN( (LEN(scriv!B588)+1) / 2, 0 )</f>
        <v>0</v>
      </c>
      <c r="AK626" s="82">
        <f t="shared" si="455"/>
        <v>0</v>
      </c>
      <c r="AL626" s="82" t="str">
        <f t="shared" si="456"/>
        <v>-</v>
      </c>
      <c r="AM626" s="82" t="str">
        <f t="shared" si="457"/>
        <v>-</v>
      </c>
      <c r="AN626" s="82" t="str">
        <f t="shared" si="458"/>
        <v>-</v>
      </c>
      <c r="AO626" s="82" t="str">
        <f t="shared" si="459"/>
        <v>-</v>
      </c>
      <c r="AP626" s="82" t="str">
        <f t="shared" si="460"/>
        <v>-</v>
      </c>
      <c r="AQ626" s="82" t="str">
        <f t="shared" si="461"/>
        <v>-</v>
      </c>
      <c r="AR626" s="82" t="str">
        <f t="shared" si="462"/>
        <v>-</v>
      </c>
      <c r="AT626" s="82">
        <f t="shared" si="463"/>
        <v>10</v>
      </c>
      <c r="AU626" s="82" t="str">
        <f ca="1">IF(    MAX(OFFSET(AL626,0,0,MATCH("-",AL626:AL$638,0))) = 0,"",
IFERROR(MAX(OFFSET(AL626,0,0,MATCH("-",AL626:AL$638,0))),""))</f>
        <v/>
      </c>
      <c r="AV626" s="82" t="str">
        <f ca="1">IF(    MAX(OFFSET(AM626,0,0,MATCH("-",AM626:AM$638,0))) = 0,"",
IFERROR(MAX(OFFSET(AM626,0,0,MATCH("-",AM626:AM$638,0))),""))</f>
        <v/>
      </c>
      <c r="AW626" s="82" t="str">
        <f ca="1">IF(    MAX(OFFSET(AN626,0,0,MATCH("-",AN626:AN$638,0))) = 0,"",
IFERROR(MAX(OFFSET(AN626,0,0,MATCH("-",AN626:AN$638,0))),""))</f>
        <v/>
      </c>
      <c r="AX626" s="82" t="str">
        <f ca="1">IF(    MAX(OFFSET(AO626,0,0,MATCH("-",AO626:AO$638,0))) = 0,"",
IFERROR(MAX(OFFSET(AO626,0,0,MATCH("-",AO626:AO$638,0))),""))</f>
        <v/>
      </c>
      <c r="AY626" s="82" t="str">
        <f ca="1">IF(    MAX(OFFSET(AP626,0,0,MATCH("-",AP626:AP$638,0))) = 0,"",
IFERROR(MAX(OFFSET(AP626,0,0,MATCH("-",AP626:AP$638,0))),""))</f>
        <v/>
      </c>
      <c r="AZ626" s="82" t="str">
        <f ca="1">IF(    MAX(OFFSET(AQ626,0,0,MATCH("-",AQ626:AQ$638,0))) = 0,"",
IFERROR(MAX(OFFSET(AQ626,0,0,MATCH("-",AQ626:AQ$638,0))),""))</f>
        <v/>
      </c>
      <c r="BA626" s="82" t="str">
        <f ca="1">IF(    MAX(OFFSET(AR626,0,0,MATCH("-",AR626:AR$638,0))) = 0,"",
IFERROR(MAX(OFFSET(AR626,0,0,MATCH("-",AR626:AR$638,0))),""))</f>
        <v/>
      </c>
      <c r="BB626" s="112">
        <f t="shared" ca="1" si="464"/>
        <v>-198</v>
      </c>
      <c r="BC626" s="111" t="str">
        <f t="shared" ca="1" si="465"/>
        <v>Radius</v>
      </c>
      <c r="BD626" s="112">
        <f t="shared" ca="1" si="466"/>
        <v>0</v>
      </c>
      <c r="BE626" s="111">
        <f t="shared" ca="1" si="467"/>
        <v>200</v>
      </c>
      <c r="BF626" s="113" t="e">
        <f t="shared" ca="1" si="468"/>
        <v>#VALUE!</v>
      </c>
      <c r="BG626" s="113" t="e">
        <f t="shared" ca="1" si="469"/>
        <v>#VALUE!</v>
      </c>
      <c r="BH626" s="112">
        <f t="shared" ca="1" si="470"/>
        <v>2000</v>
      </c>
      <c r="BI626" s="112">
        <f t="shared" ca="1" si="471"/>
        <v>200</v>
      </c>
      <c r="BJ626" s="157"/>
      <c r="BK626" s="157"/>
      <c r="BL626" s="158" t="str">
        <f>scriv!AI588</f>
        <v/>
      </c>
      <c r="BM626" s="157"/>
      <c r="BN626" s="157" t="str">
        <f t="shared" si="472"/>
        <v>node</v>
      </c>
      <c r="BO626" s="157"/>
      <c r="BP626" s="159">
        <f t="shared" ca="1" si="473"/>
        <v>0</v>
      </c>
      <c r="BQ626" s="159">
        <f t="shared" ca="1" si="474"/>
        <v>0</v>
      </c>
      <c r="BR626" s="159">
        <f t="shared" si="475"/>
        <v>1</v>
      </c>
      <c r="BS626" s="159" t="str">
        <f t="shared" si="476"/>
        <v>symbol</v>
      </c>
      <c r="BT626" s="157" t="str">
        <f ca="1">IF(scriv!V588&lt;&gt;"",scriv!V588,
IF(E626="",IFERROR(VLOOKUP(BL626,$AH$40:$BT$638,39,FALSE),$BT$36),
$BT$37))</f>
        <v>NodeSquare</v>
      </c>
      <c r="BU626" s="166">
        <f t="shared" ca="1" si="477"/>
        <v>2000</v>
      </c>
      <c r="BV626" s="166">
        <f t="shared" ca="1" si="478"/>
        <v>200</v>
      </c>
      <c r="BW626" s="166">
        <f t="shared" ca="1" si="479"/>
        <v>0</v>
      </c>
      <c r="BX626" s="166">
        <f t="shared" ca="1" si="480"/>
        <v>0</v>
      </c>
      <c r="BY626" s="180" t="str">
        <f t="shared" si="481"/>
        <v/>
      </c>
      <c r="BZ626" s="180" t="str">
        <f t="shared" si="482"/>
        <v/>
      </c>
      <c r="CA626" s="81" t="str">
        <f>IF(scriv!E588&lt;&gt;"",scriv!E588,"")</f>
        <v/>
      </c>
      <c r="CB626" s="82">
        <f t="shared" si="447"/>
        <v>0</v>
      </c>
      <c r="CC626" s="82">
        <f t="shared" si="483"/>
        <v>0</v>
      </c>
      <c r="CD626" s="82" t="str">
        <f t="shared" si="484"/>
        <v>-</v>
      </c>
      <c r="CE626" s="82" t="str">
        <f t="shared" si="485"/>
        <v>-</v>
      </c>
      <c r="CF626" s="82" t="str">
        <f t="shared" si="486"/>
        <v>-</v>
      </c>
      <c r="CG626" s="82" t="str">
        <f t="shared" si="487"/>
        <v>-</v>
      </c>
      <c r="CH626" s="82" t="str">
        <f t="shared" si="488"/>
        <v>-</v>
      </c>
      <c r="CI626" s="82" t="str">
        <f t="shared" si="489"/>
        <v>-</v>
      </c>
      <c r="CJ626" s="82" t="str">
        <f t="shared" si="490"/>
        <v>-</v>
      </c>
      <c r="CK626" s="82" t="str">
        <f t="shared" si="491"/>
        <v>-</v>
      </c>
    </row>
    <row r="627" spans="1:89" s="82" customFormat="1" ht="18" customHeight="1">
      <c r="A627" s="81" t="str">
        <f>scriv!AH589</f>
        <v/>
      </c>
      <c r="B627" s="81" t="str">
        <f>IF(scriv!D589&lt;&gt;"",scriv!D589,"")</f>
        <v/>
      </c>
      <c r="C627" s="81" t="str">
        <f>IF( scriv!AL589&lt;&gt;"", IF(D627&lt;&gt;"","connection ","")&amp;scriv!AL589,IF(D627&lt;&gt;"","connection",""))</f>
        <v/>
      </c>
      <c r="D627" s="82" t="str">
        <f>scriv!AJ589</f>
        <v/>
      </c>
      <c r="E627" s="82" t="str">
        <f>scriv!AK589</f>
        <v/>
      </c>
      <c r="F627" s="156">
        <f>ROW()</f>
        <v>627</v>
      </c>
      <c r="I627" s="81" t="str">
        <f>IF(scriv!AA589&lt;&gt;"",scriv!AA589,J627)</f>
        <v/>
      </c>
      <c r="J627" s="81" t="str">
        <f>IF(scriv!AB589&lt;&gt;"",scriv!AB589,"")</f>
        <v/>
      </c>
      <c r="K627" s="82" t="str">
        <f t="shared" si="448"/>
        <v>none</v>
      </c>
      <c r="L627" s="82" t="str">
        <f t="shared" si="449"/>
        <v>+++&amp;speakTT=</v>
      </c>
      <c r="M627" s="82" t="str">
        <f t="shared" si="446"/>
        <v>OpenClose</v>
      </c>
      <c r="N627" s="82" t="str">
        <f t="shared" si="450"/>
        <v/>
      </c>
      <c r="O627" s="119" t="str">
        <f t="shared" si="451"/>
        <v/>
      </c>
      <c r="P627" s="81" t="str">
        <f>IF(scriv!I589&lt;&gt;"",scriv!I589,"")</f>
        <v/>
      </c>
      <c r="Q627" s="81" t="str">
        <f>IF(scriv!J589&lt;&gt;"",scriv!J589,"")</f>
        <v/>
      </c>
      <c r="R627" s="81">
        <f>IF(scriv!K589&lt;&gt;"",scriv!K589,
IF(I627&lt;&gt;"",1,$R$36))</f>
        <v>0</v>
      </c>
      <c r="S627" s="81" t="str">
        <f>IF(scriv!L589&lt;&gt;"",scriv!L589,
IF(scriv!AB589&lt;&gt;"",$S$36,"none"))</f>
        <v>none</v>
      </c>
      <c r="T627" s="81" t="str">
        <f>IF(scriv!Q589&lt;&gt;"",scriv!Q589,"")</f>
        <v/>
      </c>
      <c r="U627" s="81" t="str">
        <f>IF(scriv!R589&lt;&gt;"",scriv!R589,"")</f>
        <v/>
      </c>
      <c r="V627" s="81" t="str">
        <f>IF(scriv!S589&lt;&gt;"",scriv!S589,"")</f>
        <v/>
      </c>
      <c r="W627" s="81" t="str">
        <f>IF(scriv!T589&lt;&gt;"",scriv!T589,"")</f>
        <v/>
      </c>
      <c r="X627" s="81" t="str">
        <f>IF($E627="",
( IF(scriv!AD589&lt;&gt;"", LEFT( scriv!AD589, FIND(",",scriv!AD589)-1) &amp; "=" &amp; $AH627 &amp; RIGHT( scriv!AD589, LEN(scriv!AD589) + 1 - FIND(",",scriv!AD589)),
  IF($X$36&lt;&gt;"",LEFT( X$36, FIND(",",X$36)-1) &amp; "=" &amp; $AH627 &amp; RIGHT( X$36, LEN(X$36) + 1 - FIND(",",X$36)),""))),
IF(scriv!M589&lt;&gt;"", LEFT( scriv!M589, FIND(",",scriv!M589)-1) &amp; "=" &amp; $AH627 &amp; RIGHT( scriv!M589, LEN(scriv!M589) + 1 - FIND(",",scriv!M589)),
LEFT( X$37, FIND(",",X$37)-1) &amp; "=" &amp; $AH627 &amp; RIGHT( X$37, LEN(X$37) + 1 - FIND(",",X$37))))</f>
        <v>fadeOn=,0.6</v>
      </c>
      <c r="Y627" s="81" t="str">
        <f>IF($E627="",
( IF(scriv!AE589&lt;&gt;"", LEFT( scriv!AE589, FIND(",",scriv!AE589)-1) &amp; "=" &amp; $AH627 &amp; RIGHT( scriv!AE589, LEN(scriv!AE589) + 1 - FIND(",",scriv!AE589)),
  IF($Y$36&lt;&gt;"",LEFT( Y$36, FIND(",",Y$36)-1) &amp; "=" &amp; $AH627 &amp; RIGHT( Y$36, LEN(Y$36) + 1 - FIND(",",Y$36)),""))),
IF(scriv!N589&lt;&gt;"", LEFT( scriv!N589, FIND(",",scriv!N589)-1) &amp; "=" &amp; $AH627 &amp; RIGHT( scriv!N589, LEN(scriv!N589) + 1 - FIND(",",scriv!N589)),
LEFT( Y$37, FIND(",",Y$37)-1) &amp; "=" &amp; $AH627 &amp; RIGHT( Y$37, LEN(Y$37) + 1 - FIND(",",Y$37))))</f>
        <v>fadeOff=,0.6</v>
      </c>
      <c r="Z627" s="81" t="str">
        <f>IF($E627="",
( IF(scriv!AF589&lt;&gt;"", LEFT( scriv!AF589, FIND(",",scriv!AF589)-1) &amp; "=" &amp; $AH627 &amp; RIGHT( scriv!AF589, LEN(scriv!AF589) + 1 - FIND(",",scriv!AF589)),
  IF($Z$36&lt;&gt;"",LEFT( Z$36, FIND(",",Z$36)-1) &amp; "=" &amp; $AH627 &amp; RIGHT( Z$36, LEN(Z$36) + 1 - FIND(",",Z$36)),""))),
IF(scriv!O589&lt;&gt;"", LEFT( scriv!O589, FIND(",",scriv!O589)-1) &amp; "=" &amp; $AH627 &amp; RIGHT( scriv!O589, LEN(scriv!O589) + 1 - FIND(",",scriv!O589)),
LEFT( Z$37, FIND(",",Z$37)-1) &amp; "=" &amp; $AH627 &amp; RIGHT( Z$37, LEN(Z$37) + 1 - FIND(",",Z$37))))</f>
        <v>drawOpen=,1.2</v>
      </c>
      <c r="AA627" s="81" t="str">
        <f>IF($E627="",
( IF(scriv!AG589&lt;&gt;"", LEFT( scriv!AG589, FIND(",",scriv!AG589)-1) &amp; "=" &amp; $AH627 &amp; RIGHT( scriv!AG589, LEN(scriv!AG589) + 1 - FIND(",",scriv!AG589)),
  IF($AA$36&lt;&gt;"",LEFT( AA$36, FIND(",",AA$36)-1) &amp; "=" &amp; $AH627 &amp; RIGHT( AA$36, LEN(AA$36) + 1 - FIND(",",AA$36)),""))),
IF(scriv!P589&lt;&gt;"", LEFT( scriv!P589, FIND(",",scriv!P589)-1) &amp; "=" &amp; $AH627 &amp; RIGHT( scriv!P589, LEN(scriv!P589) + 1 - FIND(",",scriv!P589)),
LEFT( AA$37, FIND(",",AA$37)-1) &amp; "=" &amp; $AH627 &amp; RIGHT( AA$37, LEN(AA$37) + 1 - FIND(",",AA$37))))</f>
        <v>drawClose=,1.2</v>
      </c>
      <c r="AB627" s="167" t="str">
        <f t="shared" si="445"/>
        <v>noTitle</v>
      </c>
      <c r="AC627" s="167"/>
      <c r="AD627" s="45"/>
      <c r="AE627" s="168"/>
      <c r="AF627" s="169">
        <f>IF(D627="",scriv!B589,"")</f>
        <v>0</v>
      </c>
      <c r="AG627" s="170" t="str">
        <f t="shared" si="452"/>
        <v/>
      </c>
      <c r="AH627" s="169" t="str">
        <f t="shared" si="453"/>
        <v/>
      </c>
      <c r="AI627" s="169" t="str">
        <f t="shared" si="454"/>
        <v/>
      </c>
      <c r="AJ627" s="86">
        <f>ROUNDDOWN( (LEN(scriv!B589)+1) / 2, 0 )</f>
        <v>0</v>
      </c>
      <c r="AK627" s="82">
        <f t="shared" si="455"/>
        <v>0</v>
      </c>
      <c r="AL627" s="82" t="str">
        <f t="shared" si="456"/>
        <v>-</v>
      </c>
      <c r="AM627" s="82" t="str">
        <f t="shared" si="457"/>
        <v>-</v>
      </c>
      <c r="AN627" s="82" t="str">
        <f t="shared" si="458"/>
        <v>-</v>
      </c>
      <c r="AO627" s="82" t="str">
        <f t="shared" si="459"/>
        <v>-</v>
      </c>
      <c r="AP627" s="82" t="str">
        <f t="shared" si="460"/>
        <v>-</v>
      </c>
      <c r="AQ627" s="82" t="str">
        <f t="shared" si="461"/>
        <v>-</v>
      </c>
      <c r="AR627" s="82" t="str">
        <f t="shared" si="462"/>
        <v>-</v>
      </c>
      <c r="AT627" s="82">
        <f t="shared" si="463"/>
        <v>10</v>
      </c>
      <c r="AU627" s="82" t="str">
        <f ca="1">IF(    MAX(OFFSET(AL627,0,0,MATCH("-",AL627:AL$638,0))) = 0,"",
IFERROR(MAX(OFFSET(AL627,0,0,MATCH("-",AL627:AL$638,0))),""))</f>
        <v/>
      </c>
      <c r="AV627" s="82" t="str">
        <f ca="1">IF(    MAX(OFFSET(AM627,0,0,MATCH("-",AM627:AM$638,0))) = 0,"",
IFERROR(MAX(OFFSET(AM627,0,0,MATCH("-",AM627:AM$638,0))),""))</f>
        <v/>
      </c>
      <c r="AW627" s="82" t="str">
        <f ca="1">IF(    MAX(OFFSET(AN627,0,0,MATCH("-",AN627:AN$638,0))) = 0,"",
IFERROR(MAX(OFFSET(AN627,0,0,MATCH("-",AN627:AN$638,0))),""))</f>
        <v/>
      </c>
      <c r="AX627" s="82" t="str">
        <f ca="1">IF(    MAX(OFFSET(AO627,0,0,MATCH("-",AO627:AO$638,0))) = 0,"",
IFERROR(MAX(OFFSET(AO627,0,0,MATCH("-",AO627:AO$638,0))),""))</f>
        <v/>
      </c>
      <c r="AY627" s="82" t="str">
        <f ca="1">IF(    MAX(OFFSET(AP627,0,0,MATCH("-",AP627:AP$638,0))) = 0,"",
IFERROR(MAX(OFFSET(AP627,0,0,MATCH("-",AP627:AP$638,0))),""))</f>
        <v/>
      </c>
      <c r="AZ627" s="82" t="str">
        <f ca="1">IF(    MAX(OFFSET(AQ627,0,0,MATCH("-",AQ627:AQ$638,0))) = 0,"",
IFERROR(MAX(OFFSET(AQ627,0,0,MATCH("-",AQ627:AQ$638,0))),""))</f>
        <v/>
      </c>
      <c r="BA627" s="82" t="str">
        <f ca="1">IF(    MAX(OFFSET(AR627,0,0,MATCH("-",AR627:AR$638,0))) = 0,"",
IFERROR(MAX(OFFSET(AR627,0,0,MATCH("-",AR627:AR$638,0))),""))</f>
        <v/>
      </c>
      <c r="BB627" s="112">
        <f t="shared" ca="1" si="464"/>
        <v>-198</v>
      </c>
      <c r="BC627" s="111" t="str">
        <f t="shared" ca="1" si="465"/>
        <v>Radius</v>
      </c>
      <c r="BD627" s="112">
        <f t="shared" ca="1" si="466"/>
        <v>0</v>
      </c>
      <c r="BE627" s="111">
        <f t="shared" ca="1" si="467"/>
        <v>200</v>
      </c>
      <c r="BF627" s="113" t="e">
        <f t="shared" ca="1" si="468"/>
        <v>#VALUE!</v>
      </c>
      <c r="BG627" s="113" t="e">
        <f t="shared" ca="1" si="469"/>
        <v>#VALUE!</v>
      </c>
      <c r="BH627" s="112">
        <f t="shared" ca="1" si="470"/>
        <v>2000</v>
      </c>
      <c r="BI627" s="112">
        <f t="shared" ca="1" si="471"/>
        <v>200</v>
      </c>
      <c r="BJ627" s="157"/>
      <c r="BK627" s="157"/>
      <c r="BL627" s="158" t="str">
        <f>scriv!AI589</f>
        <v/>
      </c>
      <c r="BM627" s="157"/>
      <c r="BN627" s="157" t="str">
        <f t="shared" si="472"/>
        <v>node</v>
      </c>
      <c r="BO627" s="157"/>
      <c r="BP627" s="159">
        <f t="shared" ca="1" si="473"/>
        <v>0</v>
      </c>
      <c r="BQ627" s="159">
        <f t="shared" ca="1" si="474"/>
        <v>0</v>
      </c>
      <c r="BR627" s="159">
        <f t="shared" si="475"/>
        <v>1</v>
      </c>
      <c r="BS627" s="159" t="str">
        <f t="shared" si="476"/>
        <v>symbol</v>
      </c>
      <c r="BT627" s="157" t="str">
        <f ca="1">IF(scriv!V589&lt;&gt;"",scriv!V589,
IF(E627="",IFERROR(VLOOKUP(BL627,$AH$40:$BT$638,39,FALSE),$BT$36),
$BT$37))</f>
        <v>NodeSquare</v>
      </c>
      <c r="BU627" s="166">
        <f t="shared" ca="1" si="477"/>
        <v>2000</v>
      </c>
      <c r="BV627" s="166">
        <f t="shared" ca="1" si="478"/>
        <v>200</v>
      </c>
      <c r="BW627" s="166">
        <f t="shared" ca="1" si="479"/>
        <v>0</v>
      </c>
      <c r="BX627" s="166">
        <f t="shared" ca="1" si="480"/>
        <v>0</v>
      </c>
      <c r="BY627" s="180" t="str">
        <f t="shared" si="481"/>
        <v/>
      </c>
      <c r="BZ627" s="180" t="str">
        <f t="shared" si="482"/>
        <v/>
      </c>
      <c r="CA627" s="81" t="str">
        <f>IF(scriv!E589&lt;&gt;"",scriv!E589,"")</f>
        <v/>
      </c>
      <c r="CB627" s="82">
        <f t="shared" si="447"/>
        <v>0</v>
      </c>
      <c r="CC627" s="82">
        <f t="shared" si="483"/>
        <v>0</v>
      </c>
      <c r="CD627" s="82" t="str">
        <f t="shared" si="484"/>
        <v>-</v>
      </c>
      <c r="CE627" s="82" t="str">
        <f t="shared" si="485"/>
        <v>-</v>
      </c>
      <c r="CF627" s="82" t="str">
        <f t="shared" si="486"/>
        <v>-</v>
      </c>
      <c r="CG627" s="82" t="str">
        <f t="shared" si="487"/>
        <v>-</v>
      </c>
      <c r="CH627" s="82" t="str">
        <f t="shared" si="488"/>
        <v>-</v>
      </c>
      <c r="CI627" s="82" t="str">
        <f t="shared" si="489"/>
        <v>-</v>
      </c>
      <c r="CJ627" s="82" t="str">
        <f t="shared" si="490"/>
        <v>-</v>
      </c>
      <c r="CK627" s="82" t="str">
        <f t="shared" si="491"/>
        <v>-</v>
      </c>
    </row>
    <row r="628" spans="1:89" s="82" customFormat="1" ht="18" customHeight="1">
      <c r="A628" s="81" t="str">
        <f>scriv!AH590</f>
        <v/>
      </c>
      <c r="B628" s="81" t="str">
        <f>IF(scriv!D590&lt;&gt;"",scriv!D590,"")</f>
        <v/>
      </c>
      <c r="C628" s="81" t="str">
        <f>IF( scriv!AL590&lt;&gt;"", IF(D628&lt;&gt;"","connection ","")&amp;scriv!AL590,IF(D628&lt;&gt;"","connection",""))</f>
        <v/>
      </c>
      <c r="D628" s="82" t="str">
        <f>scriv!AJ590</f>
        <v/>
      </c>
      <c r="E628" s="82" t="str">
        <f>scriv!AK590</f>
        <v/>
      </c>
      <c r="F628" s="156">
        <f>ROW()</f>
        <v>628</v>
      </c>
      <c r="I628" s="81" t="str">
        <f>IF(scriv!AA590&lt;&gt;"",scriv!AA590,J628)</f>
        <v/>
      </c>
      <c r="J628" s="81" t="str">
        <f>IF(scriv!AB590&lt;&gt;"",scriv!AB590,"")</f>
        <v/>
      </c>
      <c r="K628" s="82" t="str">
        <f t="shared" si="448"/>
        <v>none</v>
      </c>
      <c r="L628" s="82" t="str">
        <f t="shared" si="449"/>
        <v>+++&amp;speakTT=</v>
      </c>
      <c r="M628" s="82" t="str">
        <f t="shared" si="446"/>
        <v>OpenClose</v>
      </c>
      <c r="N628" s="82" t="str">
        <f t="shared" si="450"/>
        <v/>
      </c>
      <c r="O628" s="119" t="str">
        <f t="shared" si="451"/>
        <v/>
      </c>
      <c r="P628" s="81" t="str">
        <f>IF(scriv!I590&lt;&gt;"",scriv!I590,"")</f>
        <v/>
      </c>
      <c r="Q628" s="81" t="str">
        <f>IF(scriv!J590&lt;&gt;"",scriv!J590,"")</f>
        <v/>
      </c>
      <c r="R628" s="81">
        <f>IF(scriv!K590&lt;&gt;"",scriv!K590,
IF(I628&lt;&gt;"",1,$R$36))</f>
        <v>0</v>
      </c>
      <c r="S628" s="81" t="str">
        <f>IF(scriv!L590&lt;&gt;"",scriv!L590,
IF(scriv!AB590&lt;&gt;"",$S$36,"none"))</f>
        <v>none</v>
      </c>
      <c r="T628" s="81" t="str">
        <f>IF(scriv!Q590&lt;&gt;"",scriv!Q590,"")</f>
        <v/>
      </c>
      <c r="U628" s="81" t="str">
        <f>IF(scriv!R590&lt;&gt;"",scriv!R590,"")</f>
        <v/>
      </c>
      <c r="V628" s="81" t="str">
        <f>IF(scriv!S590&lt;&gt;"",scriv!S590,"")</f>
        <v/>
      </c>
      <c r="W628" s="81" t="str">
        <f>IF(scriv!T590&lt;&gt;"",scriv!T590,"")</f>
        <v/>
      </c>
      <c r="X628" s="81" t="str">
        <f>IF($E628="",
( IF(scriv!AD590&lt;&gt;"", LEFT( scriv!AD590, FIND(",",scriv!AD590)-1) &amp; "=" &amp; $AH628 &amp; RIGHT( scriv!AD590, LEN(scriv!AD590) + 1 - FIND(",",scriv!AD590)),
  IF($X$36&lt;&gt;"",LEFT( X$36, FIND(",",X$36)-1) &amp; "=" &amp; $AH628 &amp; RIGHT( X$36, LEN(X$36) + 1 - FIND(",",X$36)),""))),
IF(scriv!M590&lt;&gt;"", LEFT( scriv!M590, FIND(",",scriv!M590)-1) &amp; "=" &amp; $AH628 &amp; RIGHT( scriv!M590, LEN(scriv!M590) + 1 - FIND(",",scriv!M590)),
LEFT( X$37, FIND(",",X$37)-1) &amp; "=" &amp; $AH628 &amp; RIGHT( X$37, LEN(X$37) + 1 - FIND(",",X$37))))</f>
        <v>fadeOn=,0.6</v>
      </c>
      <c r="Y628" s="81" t="str">
        <f>IF($E628="",
( IF(scriv!AE590&lt;&gt;"", LEFT( scriv!AE590, FIND(",",scriv!AE590)-1) &amp; "=" &amp; $AH628 &amp; RIGHT( scriv!AE590, LEN(scriv!AE590) + 1 - FIND(",",scriv!AE590)),
  IF($Y$36&lt;&gt;"",LEFT( Y$36, FIND(",",Y$36)-1) &amp; "=" &amp; $AH628 &amp; RIGHT( Y$36, LEN(Y$36) + 1 - FIND(",",Y$36)),""))),
IF(scriv!N590&lt;&gt;"", LEFT( scriv!N590, FIND(",",scriv!N590)-1) &amp; "=" &amp; $AH628 &amp; RIGHT( scriv!N590, LEN(scriv!N590) + 1 - FIND(",",scriv!N590)),
LEFT( Y$37, FIND(",",Y$37)-1) &amp; "=" &amp; $AH628 &amp; RIGHT( Y$37, LEN(Y$37) + 1 - FIND(",",Y$37))))</f>
        <v>fadeOff=,0.6</v>
      </c>
      <c r="Z628" s="81" t="str">
        <f>IF($E628="",
( IF(scriv!AF590&lt;&gt;"", LEFT( scriv!AF590, FIND(",",scriv!AF590)-1) &amp; "=" &amp; $AH628 &amp; RIGHT( scriv!AF590, LEN(scriv!AF590) + 1 - FIND(",",scriv!AF590)),
  IF($Z$36&lt;&gt;"",LEFT( Z$36, FIND(",",Z$36)-1) &amp; "=" &amp; $AH628 &amp; RIGHT( Z$36, LEN(Z$36) + 1 - FIND(",",Z$36)),""))),
IF(scriv!O590&lt;&gt;"", LEFT( scriv!O590, FIND(",",scriv!O590)-1) &amp; "=" &amp; $AH628 &amp; RIGHT( scriv!O590, LEN(scriv!O590) + 1 - FIND(",",scriv!O590)),
LEFT( Z$37, FIND(",",Z$37)-1) &amp; "=" &amp; $AH628 &amp; RIGHT( Z$37, LEN(Z$37) + 1 - FIND(",",Z$37))))</f>
        <v>drawOpen=,1.2</v>
      </c>
      <c r="AA628" s="81" t="str">
        <f>IF($E628="",
( IF(scriv!AG590&lt;&gt;"", LEFT( scriv!AG590, FIND(",",scriv!AG590)-1) &amp; "=" &amp; $AH628 &amp; RIGHT( scriv!AG590, LEN(scriv!AG590) + 1 - FIND(",",scriv!AG590)),
  IF($AA$36&lt;&gt;"",LEFT( AA$36, FIND(",",AA$36)-1) &amp; "=" &amp; $AH628 &amp; RIGHT( AA$36, LEN(AA$36) + 1 - FIND(",",AA$36)),""))),
IF(scriv!P590&lt;&gt;"", LEFT( scriv!P590, FIND(",",scriv!P590)-1) &amp; "=" &amp; $AH628 &amp; RIGHT( scriv!P590, LEN(scriv!P590) + 1 - FIND(",",scriv!P590)),
LEFT( AA$37, FIND(",",AA$37)-1) &amp; "=" &amp; $AH628 &amp; RIGHT( AA$37, LEN(AA$37) + 1 - FIND(",",AA$37))))</f>
        <v>drawClose=,1.2</v>
      </c>
      <c r="AB628" s="167" t="str">
        <f t="shared" si="445"/>
        <v>noTitle</v>
      </c>
      <c r="AC628" s="167"/>
      <c r="AD628" s="45"/>
      <c r="AE628" s="168"/>
      <c r="AF628" s="169">
        <f>IF(D628="",scriv!B590,"")</f>
        <v>0</v>
      </c>
      <c r="AG628" s="170" t="str">
        <f t="shared" si="452"/>
        <v/>
      </c>
      <c r="AH628" s="169" t="str">
        <f t="shared" si="453"/>
        <v/>
      </c>
      <c r="AI628" s="169" t="str">
        <f t="shared" si="454"/>
        <v/>
      </c>
      <c r="AJ628" s="86">
        <f>ROUNDDOWN( (LEN(scriv!B590)+1) / 2, 0 )</f>
        <v>0</v>
      </c>
      <c r="AK628" s="82">
        <f t="shared" si="455"/>
        <v>0</v>
      </c>
      <c r="AL628" s="82" t="str">
        <f t="shared" si="456"/>
        <v>-</v>
      </c>
      <c r="AM628" s="82" t="str">
        <f t="shared" si="457"/>
        <v>-</v>
      </c>
      <c r="AN628" s="82" t="str">
        <f t="shared" si="458"/>
        <v>-</v>
      </c>
      <c r="AO628" s="82" t="str">
        <f t="shared" si="459"/>
        <v>-</v>
      </c>
      <c r="AP628" s="82" t="str">
        <f t="shared" si="460"/>
        <v>-</v>
      </c>
      <c r="AQ628" s="82" t="str">
        <f t="shared" si="461"/>
        <v>-</v>
      </c>
      <c r="AR628" s="82" t="str">
        <f t="shared" si="462"/>
        <v>-</v>
      </c>
      <c r="AT628" s="82">
        <f t="shared" si="463"/>
        <v>10</v>
      </c>
      <c r="AU628" s="82" t="str">
        <f ca="1">IF(    MAX(OFFSET(AL628,0,0,MATCH("-",AL628:AL$638,0))) = 0,"",
IFERROR(MAX(OFFSET(AL628,0,0,MATCH("-",AL628:AL$638,0))),""))</f>
        <v/>
      </c>
      <c r="AV628" s="82" t="str">
        <f ca="1">IF(    MAX(OFFSET(AM628,0,0,MATCH("-",AM628:AM$638,0))) = 0,"",
IFERROR(MAX(OFFSET(AM628,0,0,MATCH("-",AM628:AM$638,0))),""))</f>
        <v/>
      </c>
      <c r="AW628" s="82" t="str">
        <f ca="1">IF(    MAX(OFFSET(AN628,0,0,MATCH("-",AN628:AN$638,0))) = 0,"",
IFERROR(MAX(OFFSET(AN628,0,0,MATCH("-",AN628:AN$638,0))),""))</f>
        <v/>
      </c>
      <c r="AX628" s="82" t="str">
        <f ca="1">IF(    MAX(OFFSET(AO628,0,0,MATCH("-",AO628:AO$638,0))) = 0,"",
IFERROR(MAX(OFFSET(AO628,0,0,MATCH("-",AO628:AO$638,0))),""))</f>
        <v/>
      </c>
      <c r="AY628" s="82" t="str">
        <f ca="1">IF(    MAX(OFFSET(AP628,0,0,MATCH("-",AP628:AP$638,0))) = 0,"",
IFERROR(MAX(OFFSET(AP628,0,0,MATCH("-",AP628:AP$638,0))),""))</f>
        <v/>
      </c>
      <c r="AZ628" s="82" t="str">
        <f ca="1">IF(    MAX(OFFSET(AQ628,0,0,MATCH("-",AQ628:AQ$638,0))) = 0,"",
IFERROR(MAX(OFFSET(AQ628,0,0,MATCH("-",AQ628:AQ$638,0))),""))</f>
        <v/>
      </c>
      <c r="BA628" s="82" t="str">
        <f ca="1">IF(    MAX(OFFSET(AR628,0,0,MATCH("-",AR628:AR$638,0))) = 0,"",
IFERROR(MAX(OFFSET(AR628,0,0,MATCH("-",AR628:AR$638,0))),""))</f>
        <v/>
      </c>
      <c r="BB628" s="112">
        <f t="shared" ca="1" si="464"/>
        <v>-198</v>
      </c>
      <c r="BC628" s="111" t="str">
        <f t="shared" ca="1" si="465"/>
        <v>Radius</v>
      </c>
      <c r="BD628" s="112">
        <f t="shared" ca="1" si="466"/>
        <v>0</v>
      </c>
      <c r="BE628" s="111">
        <f t="shared" ca="1" si="467"/>
        <v>200</v>
      </c>
      <c r="BF628" s="113" t="e">
        <f t="shared" ca="1" si="468"/>
        <v>#VALUE!</v>
      </c>
      <c r="BG628" s="113" t="e">
        <f t="shared" ca="1" si="469"/>
        <v>#VALUE!</v>
      </c>
      <c r="BH628" s="112">
        <f t="shared" ca="1" si="470"/>
        <v>2000</v>
      </c>
      <c r="BI628" s="112">
        <f t="shared" ca="1" si="471"/>
        <v>200</v>
      </c>
      <c r="BJ628" s="157"/>
      <c r="BK628" s="157"/>
      <c r="BL628" s="158" t="str">
        <f>scriv!AI590</f>
        <v/>
      </c>
      <c r="BM628" s="157"/>
      <c r="BN628" s="157" t="str">
        <f t="shared" si="472"/>
        <v>node</v>
      </c>
      <c r="BO628" s="157"/>
      <c r="BP628" s="159">
        <f t="shared" ca="1" si="473"/>
        <v>0</v>
      </c>
      <c r="BQ628" s="159">
        <f t="shared" ca="1" si="474"/>
        <v>0</v>
      </c>
      <c r="BR628" s="159">
        <f t="shared" si="475"/>
        <v>1</v>
      </c>
      <c r="BS628" s="159" t="str">
        <f t="shared" si="476"/>
        <v>symbol</v>
      </c>
      <c r="BT628" s="157" t="str">
        <f ca="1">IF(scriv!V590&lt;&gt;"",scriv!V590,
IF(E628="",IFERROR(VLOOKUP(BL628,$AH$40:$BT$638,39,FALSE),$BT$36),
$BT$37))</f>
        <v>NodeSquare</v>
      </c>
      <c r="BU628" s="166">
        <f t="shared" ca="1" si="477"/>
        <v>2000</v>
      </c>
      <c r="BV628" s="166">
        <f t="shared" ca="1" si="478"/>
        <v>200</v>
      </c>
      <c r="BW628" s="166">
        <f t="shared" ca="1" si="479"/>
        <v>0</v>
      </c>
      <c r="BX628" s="166">
        <f t="shared" ca="1" si="480"/>
        <v>0</v>
      </c>
      <c r="BY628" s="180" t="str">
        <f t="shared" si="481"/>
        <v/>
      </c>
      <c r="BZ628" s="180" t="str">
        <f t="shared" si="482"/>
        <v/>
      </c>
      <c r="CA628" s="81" t="str">
        <f>IF(scriv!E590&lt;&gt;"",scriv!E590,"")</f>
        <v/>
      </c>
      <c r="CB628" s="82">
        <f t="shared" si="447"/>
        <v>0</v>
      </c>
      <c r="CC628" s="82">
        <f t="shared" si="483"/>
        <v>0</v>
      </c>
      <c r="CD628" s="82" t="str">
        <f t="shared" si="484"/>
        <v>-</v>
      </c>
      <c r="CE628" s="82" t="str">
        <f t="shared" si="485"/>
        <v>-</v>
      </c>
      <c r="CF628" s="82" t="str">
        <f t="shared" si="486"/>
        <v>-</v>
      </c>
      <c r="CG628" s="82" t="str">
        <f t="shared" si="487"/>
        <v>-</v>
      </c>
      <c r="CH628" s="82" t="str">
        <f t="shared" si="488"/>
        <v>-</v>
      </c>
      <c r="CI628" s="82" t="str">
        <f t="shared" si="489"/>
        <v>-</v>
      </c>
      <c r="CJ628" s="82" t="str">
        <f t="shared" si="490"/>
        <v>-</v>
      </c>
      <c r="CK628" s="82" t="str">
        <f t="shared" si="491"/>
        <v>-</v>
      </c>
    </row>
    <row r="629" spans="1:89" s="82" customFormat="1" ht="18" customHeight="1">
      <c r="A629" s="81" t="str">
        <f>scriv!AH591</f>
        <v/>
      </c>
      <c r="B629" s="81" t="str">
        <f>IF(scriv!D591&lt;&gt;"",scriv!D591,"")</f>
        <v/>
      </c>
      <c r="C629" s="81" t="str">
        <f>IF( scriv!AL591&lt;&gt;"", IF(D629&lt;&gt;"","connection ","")&amp;scriv!AL591,IF(D629&lt;&gt;"","connection",""))</f>
        <v/>
      </c>
      <c r="D629" s="82" t="str">
        <f>scriv!AJ591</f>
        <v/>
      </c>
      <c r="E629" s="82" t="str">
        <f>scriv!AK591</f>
        <v/>
      </c>
      <c r="F629" s="156">
        <f>ROW()</f>
        <v>629</v>
      </c>
      <c r="I629" s="81" t="str">
        <f>IF(scriv!AA591&lt;&gt;"",scriv!AA591,J629)</f>
        <v/>
      </c>
      <c r="J629" s="81" t="str">
        <f>IF(scriv!AB591&lt;&gt;"",scriv!AB591,"")</f>
        <v/>
      </c>
      <c r="K629" s="82" t="str">
        <f t="shared" si="448"/>
        <v>none</v>
      </c>
      <c r="L629" s="82" t="str">
        <f t="shared" si="449"/>
        <v>+++&amp;speakTT=</v>
      </c>
      <c r="M629" s="82" t="str">
        <f t="shared" si="446"/>
        <v>OpenClose</v>
      </c>
      <c r="N629" s="82" t="str">
        <f t="shared" si="450"/>
        <v/>
      </c>
      <c r="O629" s="119" t="str">
        <f t="shared" si="451"/>
        <v/>
      </c>
      <c r="P629" s="81" t="str">
        <f>IF(scriv!I591&lt;&gt;"",scriv!I591,"")</f>
        <v/>
      </c>
      <c r="Q629" s="81" t="str">
        <f>IF(scriv!J591&lt;&gt;"",scriv!J591,"")</f>
        <v/>
      </c>
      <c r="R629" s="81">
        <f>IF(scriv!K591&lt;&gt;"",scriv!K591,
IF(I629&lt;&gt;"",1,$R$36))</f>
        <v>0</v>
      </c>
      <c r="S629" s="81" t="str">
        <f>IF(scriv!L591&lt;&gt;"",scriv!L591,
IF(scriv!AB591&lt;&gt;"",$S$36,"none"))</f>
        <v>none</v>
      </c>
      <c r="T629" s="81" t="str">
        <f>IF(scriv!Q591&lt;&gt;"",scriv!Q591,"")</f>
        <v/>
      </c>
      <c r="U629" s="81" t="str">
        <f>IF(scriv!R591&lt;&gt;"",scriv!R591,"")</f>
        <v/>
      </c>
      <c r="V629" s="81" t="str">
        <f>IF(scriv!S591&lt;&gt;"",scriv!S591,"")</f>
        <v/>
      </c>
      <c r="W629" s="81" t="str">
        <f>IF(scriv!T591&lt;&gt;"",scriv!T591,"")</f>
        <v/>
      </c>
      <c r="X629" s="81" t="str">
        <f>IF($E629="",
( IF(scriv!AD591&lt;&gt;"", LEFT( scriv!AD591, FIND(",",scriv!AD591)-1) &amp; "=" &amp; $AH629 &amp; RIGHT( scriv!AD591, LEN(scriv!AD591) + 1 - FIND(",",scriv!AD591)),
  IF($X$36&lt;&gt;"",LEFT( X$36, FIND(",",X$36)-1) &amp; "=" &amp; $AH629 &amp; RIGHT( X$36, LEN(X$36) + 1 - FIND(",",X$36)),""))),
IF(scriv!M591&lt;&gt;"", LEFT( scriv!M591, FIND(",",scriv!M591)-1) &amp; "=" &amp; $AH629 &amp; RIGHT( scriv!M591, LEN(scriv!M591) + 1 - FIND(",",scriv!M591)),
LEFT( X$37, FIND(",",X$37)-1) &amp; "=" &amp; $AH629 &amp; RIGHT( X$37, LEN(X$37) + 1 - FIND(",",X$37))))</f>
        <v>fadeOn=,0.6</v>
      </c>
      <c r="Y629" s="81" t="str">
        <f>IF($E629="",
( IF(scriv!AE591&lt;&gt;"", LEFT( scriv!AE591, FIND(",",scriv!AE591)-1) &amp; "=" &amp; $AH629 &amp; RIGHT( scriv!AE591, LEN(scriv!AE591) + 1 - FIND(",",scriv!AE591)),
  IF($Y$36&lt;&gt;"",LEFT( Y$36, FIND(",",Y$36)-1) &amp; "=" &amp; $AH629 &amp; RIGHT( Y$36, LEN(Y$36) + 1 - FIND(",",Y$36)),""))),
IF(scriv!N591&lt;&gt;"", LEFT( scriv!N591, FIND(",",scriv!N591)-1) &amp; "=" &amp; $AH629 &amp; RIGHT( scriv!N591, LEN(scriv!N591) + 1 - FIND(",",scriv!N591)),
LEFT( Y$37, FIND(",",Y$37)-1) &amp; "=" &amp; $AH629 &amp; RIGHT( Y$37, LEN(Y$37) + 1 - FIND(",",Y$37))))</f>
        <v>fadeOff=,0.6</v>
      </c>
      <c r="Z629" s="81" t="str">
        <f>IF($E629="",
( IF(scriv!AF591&lt;&gt;"", LEFT( scriv!AF591, FIND(",",scriv!AF591)-1) &amp; "=" &amp; $AH629 &amp; RIGHT( scriv!AF591, LEN(scriv!AF591) + 1 - FIND(",",scriv!AF591)),
  IF($Z$36&lt;&gt;"",LEFT( Z$36, FIND(",",Z$36)-1) &amp; "=" &amp; $AH629 &amp; RIGHT( Z$36, LEN(Z$36) + 1 - FIND(",",Z$36)),""))),
IF(scriv!O591&lt;&gt;"", LEFT( scriv!O591, FIND(",",scriv!O591)-1) &amp; "=" &amp; $AH629 &amp; RIGHT( scriv!O591, LEN(scriv!O591) + 1 - FIND(",",scriv!O591)),
LEFT( Z$37, FIND(",",Z$37)-1) &amp; "=" &amp; $AH629 &amp; RIGHT( Z$37, LEN(Z$37) + 1 - FIND(",",Z$37))))</f>
        <v>drawOpen=,1.2</v>
      </c>
      <c r="AA629" s="81" t="str">
        <f>IF($E629="",
( IF(scriv!AG591&lt;&gt;"", LEFT( scriv!AG591, FIND(",",scriv!AG591)-1) &amp; "=" &amp; $AH629 &amp; RIGHT( scriv!AG591, LEN(scriv!AG591) + 1 - FIND(",",scriv!AG591)),
  IF($AA$36&lt;&gt;"",LEFT( AA$36, FIND(",",AA$36)-1) &amp; "=" &amp; $AH629 &amp; RIGHT( AA$36, LEN(AA$36) + 1 - FIND(",",AA$36)),""))),
IF(scriv!P591&lt;&gt;"", LEFT( scriv!P591, FIND(",",scriv!P591)-1) &amp; "=" &amp; $AH629 &amp; RIGHT( scriv!P591, LEN(scriv!P591) + 1 - FIND(",",scriv!P591)),
LEFT( AA$37, FIND(",",AA$37)-1) &amp; "=" &amp; $AH629 &amp; RIGHT( AA$37, LEN(AA$37) + 1 - FIND(",",AA$37))))</f>
        <v>drawClose=,1.2</v>
      </c>
      <c r="AB629" s="167" t="str">
        <f t="shared" si="445"/>
        <v>noTitle</v>
      </c>
      <c r="AC629" s="167"/>
      <c r="AD629" s="45"/>
      <c r="AE629" s="168"/>
      <c r="AF629" s="169">
        <f>IF(D629="",scriv!B591,"")</f>
        <v>0</v>
      </c>
      <c r="AG629" s="170" t="str">
        <f t="shared" si="452"/>
        <v/>
      </c>
      <c r="AH629" s="169" t="str">
        <f t="shared" si="453"/>
        <v/>
      </c>
      <c r="AI629" s="169" t="str">
        <f t="shared" si="454"/>
        <v/>
      </c>
      <c r="AJ629" s="86">
        <f>ROUNDDOWN( (LEN(scriv!B591)+1) / 2, 0 )</f>
        <v>0</v>
      </c>
      <c r="AK629" s="82">
        <f t="shared" si="455"/>
        <v>0</v>
      </c>
      <c r="AL629" s="82" t="str">
        <f t="shared" si="456"/>
        <v>-</v>
      </c>
      <c r="AM629" s="82" t="str">
        <f t="shared" si="457"/>
        <v>-</v>
      </c>
      <c r="AN629" s="82" t="str">
        <f t="shared" si="458"/>
        <v>-</v>
      </c>
      <c r="AO629" s="82" t="str">
        <f t="shared" si="459"/>
        <v>-</v>
      </c>
      <c r="AP629" s="82" t="str">
        <f t="shared" si="460"/>
        <v>-</v>
      </c>
      <c r="AQ629" s="82" t="str">
        <f t="shared" si="461"/>
        <v>-</v>
      </c>
      <c r="AR629" s="82" t="str">
        <f t="shared" si="462"/>
        <v>-</v>
      </c>
      <c r="AT629" s="82">
        <f t="shared" si="463"/>
        <v>10</v>
      </c>
      <c r="AU629" s="82" t="str">
        <f ca="1">IF(    MAX(OFFSET(AL629,0,0,MATCH("-",AL629:AL$638,0))) = 0,"",
IFERROR(MAX(OFFSET(AL629,0,0,MATCH("-",AL629:AL$638,0))),""))</f>
        <v/>
      </c>
      <c r="AV629" s="82" t="str">
        <f ca="1">IF(    MAX(OFFSET(AM629,0,0,MATCH("-",AM629:AM$638,0))) = 0,"",
IFERROR(MAX(OFFSET(AM629,0,0,MATCH("-",AM629:AM$638,0))),""))</f>
        <v/>
      </c>
      <c r="AW629" s="82" t="str">
        <f ca="1">IF(    MAX(OFFSET(AN629,0,0,MATCH("-",AN629:AN$638,0))) = 0,"",
IFERROR(MAX(OFFSET(AN629,0,0,MATCH("-",AN629:AN$638,0))),""))</f>
        <v/>
      </c>
      <c r="AX629" s="82" t="str">
        <f ca="1">IF(    MAX(OFFSET(AO629,0,0,MATCH("-",AO629:AO$638,0))) = 0,"",
IFERROR(MAX(OFFSET(AO629,0,0,MATCH("-",AO629:AO$638,0))),""))</f>
        <v/>
      </c>
      <c r="AY629" s="82" t="str">
        <f ca="1">IF(    MAX(OFFSET(AP629,0,0,MATCH("-",AP629:AP$638,0))) = 0,"",
IFERROR(MAX(OFFSET(AP629,0,0,MATCH("-",AP629:AP$638,0))),""))</f>
        <v/>
      </c>
      <c r="AZ629" s="82" t="str">
        <f ca="1">IF(    MAX(OFFSET(AQ629,0,0,MATCH("-",AQ629:AQ$638,0))) = 0,"",
IFERROR(MAX(OFFSET(AQ629,0,0,MATCH("-",AQ629:AQ$638,0))),""))</f>
        <v/>
      </c>
      <c r="BA629" s="82" t="str">
        <f ca="1">IF(    MAX(OFFSET(AR629,0,0,MATCH("-",AR629:AR$638,0))) = 0,"",
IFERROR(MAX(OFFSET(AR629,0,0,MATCH("-",AR629:AR$638,0))),""))</f>
        <v/>
      </c>
      <c r="BB629" s="112">
        <f t="shared" ca="1" si="464"/>
        <v>-198</v>
      </c>
      <c r="BC629" s="111" t="str">
        <f t="shared" ca="1" si="465"/>
        <v>Radius</v>
      </c>
      <c r="BD629" s="112">
        <f t="shared" ca="1" si="466"/>
        <v>0</v>
      </c>
      <c r="BE629" s="111">
        <f t="shared" ca="1" si="467"/>
        <v>200</v>
      </c>
      <c r="BF629" s="113" t="e">
        <f t="shared" ca="1" si="468"/>
        <v>#VALUE!</v>
      </c>
      <c r="BG629" s="113" t="e">
        <f t="shared" ca="1" si="469"/>
        <v>#VALUE!</v>
      </c>
      <c r="BH629" s="112">
        <f t="shared" ca="1" si="470"/>
        <v>2000</v>
      </c>
      <c r="BI629" s="112">
        <f t="shared" ca="1" si="471"/>
        <v>200</v>
      </c>
      <c r="BJ629" s="157"/>
      <c r="BK629" s="157"/>
      <c r="BL629" s="158" t="str">
        <f>scriv!AI591</f>
        <v/>
      </c>
      <c r="BM629" s="157"/>
      <c r="BN629" s="157" t="str">
        <f t="shared" si="472"/>
        <v>node</v>
      </c>
      <c r="BO629" s="157"/>
      <c r="BP629" s="159">
        <f t="shared" ca="1" si="473"/>
        <v>0</v>
      </c>
      <c r="BQ629" s="159">
        <f t="shared" ca="1" si="474"/>
        <v>0</v>
      </c>
      <c r="BR629" s="159">
        <f t="shared" si="475"/>
        <v>1</v>
      </c>
      <c r="BS629" s="159" t="str">
        <f t="shared" si="476"/>
        <v>symbol</v>
      </c>
      <c r="BT629" s="157" t="str">
        <f ca="1">IF(scriv!V591&lt;&gt;"",scriv!V591,
IF(E629="",IFERROR(VLOOKUP(BL629,$AH$40:$BT$638,39,FALSE),$BT$36),
$BT$37))</f>
        <v>NodeSquare</v>
      </c>
      <c r="BU629" s="166">
        <f t="shared" ca="1" si="477"/>
        <v>2000</v>
      </c>
      <c r="BV629" s="166">
        <f t="shared" ca="1" si="478"/>
        <v>200</v>
      </c>
      <c r="BW629" s="166">
        <f t="shared" ca="1" si="479"/>
        <v>0</v>
      </c>
      <c r="BX629" s="166">
        <f t="shared" ca="1" si="480"/>
        <v>0</v>
      </c>
      <c r="BY629" s="180" t="str">
        <f t="shared" si="481"/>
        <v/>
      </c>
      <c r="BZ629" s="180" t="str">
        <f t="shared" si="482"/>
        <v/>
      </c>
      <c r="CA629" s="81" t="str">
        <f>IF(scriv!E591&lt;&gt;"",scriv!E591,"")</f>
        <v/>
      </c>
      <c r="CB629" s="82">
        <f t="shared" si="447"/>
        <v>0</v>
      </c>
      <c r="CC629" s="82">
        <f t="shared" si="483"/>
        <v>0</v>
      </c>
      <c r="CD629" s="82" t="str">
        <f t="shared" si="484"/>
        <v>-</v>
      </c>
      <c r="CE629" s="82" t="str">
        <f t="shared" si="485"/>
        <v>-</v>
      </c>
      <c r="CF629" s="82" t="str">
        <f t="shared" si="486"/>
        <v>-</v>
      </c>
      <c r="CG629" s="82" t="str">
        <f t="shared" si="487"/>
        <v>-</v>
      </c>
      <c r="CH629" s="82" t="str">
        <f t="shared" si="488"/>
        <v>-</v>
      </c>
      <c r="CI629" s="82" t="str">
        <f t="shared" si="489"/>
        <v>-</v>
      </c>
      <c r="CJ629" s="82" t="str">
        <f t="shared" si="490"/>
        <v>-</v>
      </c>
      <c r="CK629" s="82" t="str">
        <f t="shared" si="491"/>
        <v>-</v>
      </c>
    </row>
    <row r="630" spans="1:89" s="82" customFormat="1" ht="18" customHeight="1">
      <c r="A630" s="81" t="str">
        <f>scriv!AH592</f>
        <v/>
      </c>
      <c r="B630" s="81" t="str">
        <f>IF(scriv!D592&lt;&gt;"",scriv!D592,"")</f>
        <v/>
      </c>
      <c r="C630" s="81" t="str">
        <f>IF( scriv!AL592&lt;&gt;"", IF(D630&lt;&gt;"","connection ","")&amp;scriv!AL592,IF(D630&lt;&gt;"","connection",""))</f>
        <v/>
      </c>
      <c r="D630" s="82" t="str">
        <f>scriv!AJ592</f>
        <v/>
      </c>
      <c r="E630" s="82" t="str">
        <f>scriv!AK592</f>
        <v/>
      </c>
      <c r="F630" s="156">
        <f>ROW()</f>
        <v>630</v>
      </c>
      <c r="I630" s="81" t="str">
        <f>IF(scriv!AA592&lt;&gt;"",scriv!AA592,J630)</f>
        <v/>
      </c>
      <c r="J630" s="81" t="str">
        <f>IF(scriv!AB592&lt;&gt;"",scriv!AB592,"")</f>
        <v/>
      </c>
      <c r="K630" s="82" t="str">
        <f t="shared" si="448"/>
        <v>none</v>
      </c>
      <c r="L630" s="82" t="str">
        <f t="shared" si="449"/>
        <v>+++&amp;speakTT=</v>
      </c>
      <c r="M630" s="82" t="str">
        <f t="shared" si="446"/>
        <v>OpenClose</v>
      </c>
      <c r="N630" s="82" t="str">
        <f t="shared" si="450"/>
        <v/>
      </c>
      <c r="O630" s="119" t="str">
        <f t="shared" si="451"/>
        <v/>
      </c>
      <c r="P630" s="81" t="str">
        <f>IF(scriv!I592&lt;&gt;"",scriv!I592,"")</f>
        <v/>
      </c>
      <c r="Q630" s="81" t="str">
        <f>IF(scriv!J592&lt;&gt;"",scriv!J592,"")</f>
        <v/>
      </c>
      <c r="R630" s="81">
        <f>IF(scriv!K592&lt;&gt;"",scriv!K592,
IF(I630&lt;&gt;"",1,$R$36))</f>
        <v>0</v>
      </c>
      <c r="S630" s="81" t="str">
        <f>IF(scriv!L592&lt;&gt;"",scriv!L592,
IF(scriv!AB592&lt;&gt;"",$S$36,"none"))</f>
        <v>none</v>
      </c>
      <c r="T630" s="81" t="str">
        <f>IF(scriv!Q592&lt;&gt;"",scriv!Q592,"")</f>
        <v/>
      </c>
      <c r="U630" s="81" t="str">
        <f>IF(scriv!R592&lt;&gt;"",scriv!R592,"")</f>
        <v/>
      </c>
      <c r="V630" s="81" t="str">
        <f>IF(scriv!S592&lt;&gt;"",scriv!S592,"")</f>
        <v/>
      </c>
      <c r="W630" s="81" t="str">
        <f>IF(scriv!T592&lt;&gt;"",scriv!T592,"")</f>
        <v/>
      </c>
      <c r="X630" s="81" t="str">
        <f>IF($E630="",
( IF(scriv!AD592&lt;&gt;"", LEFT( scriv!AD592, FIND(",",scriv!AD592)-1) &amp; "=" &amp; $AH630 &amp; RIGHT( scriv!AD592, LEN(scriv!AD592) + 1 - FIND(",",scriv!AD592)),
  IF($X$36&lt;&gt;"",LEFT( X$36, FIND(",",X$36)-1) &amp; "=" &amp; $AH630 &amp; RIGHT( X$36, LEN(X$36) + 1 - FIND(",",X$36)),""))),
IF(scriv!M592&lt;&gt;"", LEFT( scriv!M592, FIND(",",scriv!M592)-1) &amp; "=" &amp; $AH630 &amp; RIGHT( scriv!M592, LEN(scriv!M592) + 1 - FIND(",",scriv!M592)),
LEFT( X$37, FIND(",",X$37)-1) &amp; "=" &amp; $AH630 &amp; RIGHT( X$37, LEN(X$37) + 1 - FIND(",",X$37))))</f>
        <v>fadeOn=,0.6</v>
      </c>
      <c r="Y630" s="81" t="str">
        <f>IF($E630="",
( IF(scriv!AE592&lt;&gt;"", LEFT( scriv!AE592, FIND(",",scriv!AE592)-1) &amp; "=" &amp; $AH630 &amp; RIGHT( scriv!AE592, LEN(scriv!AE592) + 1 - FIND(",",scriv!AE592)),
  IF($Y$36&lt;&gt;"",LEFT( Y$36, FIND(",",Y$36)-1) &amp; "=" &amp; $AH630 &amp; RIGHT( Y$36, LEN(Y$36) + 1 - FIND(",",Y$36)),""))),
IF(scriv!N592&lt;&gt;"", LEFT( scriv!N592, FIND(",",scriv!N592)-1) &amp; "=" &amp; $AH630 &amp; RIGHT( scriv!N592, LEN(scriv!N592) + 1 - FIND(",",scriv!N592)),
LEFT( Y$37, FIND(",",Y$37)-1) &amp; "=" &amp; $AH630 &amp; RIGHT( Y$37, LEN(Y$37) + 1 - FIND(",",Y$37))))</f>
        <v>fadeOff=,0.6</v>
      </c>
      <c r="Z630" s="81" t="str">
        <f>IF($E630="",
( IF(scriv!AF592&lt;&gt;"", LEFT( scriv!AF592, FIND(",",scriv!AF592)-1) &amp; "=" &amp; $AH630 &amp; RIGHT( scriv!AF592, LEN(scriv!AF592) + 1 - FIND(",",scriv!AF592)),
  IF($Z$36&lt;&gt;"",LEFT( Z$36, FIND(",",Z$36)-1) &amp; "=" &amp; $AH630 &amp; RIGHT( Z$36, LEN(Z$36) + 1 - FIND(",",Z$36)),""))),
IF(scriv!O592&lt;&gt;"", LEFT( scriv!O592, FIND(",",scriv!O592)-1) &amp; "=" &amp; $AH630 &amp; RIGHT( scriv!O592, LEN(scriv!O592) + 1 - FIND(",",scriv!O592)),
LEFT( Z$37, FIND(",",Z$37)-1) &amp; "=" &amp; $AH630 &amp; RIGHT( Z$37, LEN(Z$37) + 1 - FIND(",",Z$37))))</f>
        <v>drawOpen=,1.2</v>
      </c>
      <c r="AA630" s="81" t="str">
        <f>IF($E630="",
( IF(scriv!AG592&lt;&gt;"", LEFT( scriv!AG592, FIND(",",scriv!AG592)-1) &amp; "=" &amp; $AH630 &amp; RIGHT( scriv!AG592, LEN(scriv!AG592) + 1 - FIND(",",scriv!AG592)),
  IF($AA$36&lt;&gt;"",LEFT( AA$36, FIND(",",AA$36)-1) &amp; "=" &amp; $AH630 &amp; RIGHT( AA$36, LEN(AA$36) + 1 - FIND(",",AA$36)),""))),
IF(scriv!P592&lt;&gt;"", LEFT( scriv!P592, FIND(",",scriv!P592)-1) &amp; "=" &amp; $AH630 &amp; RIGHT( scriv!P592, LEN(scriv!P592) + 1 - FIND(",",scriv!P592)),
LEFT( AA$37, FIND(",",AA$37)-1) &amp; "=" &amp; $AH630 &amp; RIGHT( AA$37, LEN(AA$37) + 1 - FIND(",",AA$37))))</f>
        <v>drawClose=,1.2</v>
      </c>
      <c r="AB630" s="167" t="str">
        <f t="shared" si="445"/>
        <v>noTitle</v>
      </c>
      <c r="AC630" s="167"/>
      <c r="AD630" s="45"/>
      <c r="AE630" s="168"/>
      <c r="AF630" s="169">
        <f>IF(D630="",scriv!B592,"")</f>
        <v>0</v>
      </c>
      <c r="AG630" s="170" t="str">
        <f t="shared" si="452"/>
        <v/>
      </c>
      <c r="AH630" s="169" t="str">
        <f t="shared" si="453"/>
        <v/>
      </c>
      <c r="AI630" s="169" t="str">
        <f t="shared" si="454"/>
        <v/>
      </c>
      <c r="AJ630" s="86">
        <f>ROUNDDOWN( (LEN(scriv!B592)+1) / 2, 0 )</f>
        <v>0</v>
      </c>
      <c r="AK630" s="82">
        <f t="shared" si="455"/>
        <v>0</v>
      </c>
      <c r="AL630" s="82" t="str">
        <f t="shared" si="456"/>
        <v>-</v>
      </c>
      <c r="AM630" s="82" t="str">
        <f t="shared" si="457"/>
        <v>-</v>
      </c>
      <c r="AN630" s="82" t="str">
        <f t="shared" si="458"/>
        <v>-</v>
      </c>
      <c r="AO630" s="82" t="str">
        <f t="shared" si="459"/>
        <v>-</v>
      </c>
      <c r="AP630" s="82" t="str">
        <f t="shared" si="460"/>
        <v>-</v>
      </c>
      <c r="AQ630" s="82" t="str">
        <f t="shared" si="461"/>
        <v>-</v>
      </c>
      <c r="AR630" s="82" t="str">
        <f t="shared" si="462"/>
        <v>-</v>
      </c>
      <c r="AT630" s="82">
        <f t="shared" si="463"/>
        <v>10</v>
      </c>
      <c r="AU630" s="82" t="str">
        <f ca="1">IF(    MAX(OFFSET(AL630,0,0,MATCH("-",AL630:AL$638,0))) = 0,"",
IFERROR(MAX(OFFSET(AL630,0,0,MATCH("-",AL630:AL$638,0))),""))</f>
        <v/>
      </c>
      <c r="AV630" s="82" t="str">
        <f ca="1">IF(    MAX(OFFSET(AM630,0,0,MATCH("-",AM630:AM$638,0))) = 0,"",
IFERROR(MAX(OFFSET(AM630,0,0,MATCH("-",AM630:AM$638,0))),""))</f>
        <v/>
      </c>
      <c r="AW630" s="82" t="str">
        <f ca="1">IF(    MAX(OFFSET(AN630,0,0,MATCH("-",AN630:AN$638,0))) = 0,"",
IFERROR(MAX(OFFSET(AN630,0,0,MATCH("-",AN630:AN$638,0))),""))</f>
        <v/>
      </c>
      <c r="AX630" s="82" t="str">
        <f ca="1">IF(    MAX(OFFSET(AO630,0,0,MATCH("-",AO630:AO$638,0))) = 0,"",
IFERROR(MAX(OFFSET(AO630,0,0,MATCH("-",AO630:AO$638,0))),""))</f>
        <v/>
      </c>
      <c r="AY630" s="82" t="str">
        <f ca="1">IF(    MAX(OFFSET(AP630,0,0,MATCH("-",AP630:AP$638,0))) = 0,"",
IFERROR(MAX(OFFSET(AP630,0,0,MATCH("-",AP630:AP$638,0))),""))</f>
        <v/>
      </c>
      <c r="AZ630" s="82" t="str">
        <f ca="1">IF(    MAX(OFFSET(AQ630,0,0,MATCH("-",AQ630:AQ$638,0))) = 0,"",
IFERROR(MAX(OFFSET(AQ630,0,0,MATCH("-",AQ630:AQ$638,0))),""))</f>
        <v/>
      </c>
      <c r="BA630" s="82" t="str">
        <f ca="1">IF(    MAX(OFFSET(AR630,0,0,MATCH("-",AR630:AR$638,0))) = 0,"",
IFERROR(MAX(OFFSET(AR630,0,0,MATCH("-",AR630:AR$638,0))),""))</f>
        <v/>
      </c>
      <c r="BB630" s="112">
        <f t="shared" ca="1" si="464"/>
        <v>-198</v>
      </c>
      <c r="BC630" s="111" t="str">
        <f t="shared" ca="1" si="465"/>
        <v>Radius</v>
      </c>
      <c r="BD630" s="112">
        <f t="shared" ca="1" si="466"/>
        <v>0</v>
      </c>
      <c r="BE630" s="111">
        <f t="shared" ca="1" si="467"/>
        <v>200</v>
      </c>
      <c r="BF630" s="113" t="e">
        <f t="shared" ca="1" si="468"/>
        <v>#VALUE!</v>
      </c>
      <c r="BG630" s="113" t="e">
        <f t="shared" ca="1" si="469"/>
        <v>#VALUE!</v>
      </c>
      <c r="BH630" s="112">
        <f t="shared" ca="1" si="470"/>
        <v>2000</v>
      </c>
      <c r="BI630" s="112">
        <f t="shared" ca="1" si="471"/>
        <v>200</v>
      </c>
      <c r="BJ630" s="157"/>
      <c r="BK630" s="157"/>
      <c r="BL630" s="158" t="str">
        <f>scriv!AI592</f>
        <v/>
      </c>
      <c r="BM630" s="157"/>
      <c r="BN630" s="157" t="str">
        <f t="shared" si="472"/>
        <v>node</v>
      </c>
      <c r="BO630" s="157"/>
      <c r="BP630" s="159">
        <f t="shared" ca="1" si="473"/>
        <v>0</v>
      </c>
      <c r="BQ630" s="159">
        <f t="shared" ca="1" si="474"/>
        <v>0</v>
      </c>
      <c r="BR630" s="159">
        <f t="shared" si="475"/>
        <v>1</v>
      </c>
      <c r="BS630" s="159" t="str">
        <f t="shared" si="476"/>
        <v>symbol</v>
      </c>
      <c r="BT630" s="157" t="str">
        <f ca="1">IF(scriv!V592&lt;&gt;"",scriv!V592,
IF(E630="",IFERROR(VLOOKUP(BL630,$AH$40:$BT$638,39,FALSE),$BT$36),
$BT$37))</f>
        <v>NodeSquare</v>
      </c>
      <c r="BU630" s="166">
        <f t="shared" ca="1" si="477"/>
        <v>2000</v>
      </c>
      <c r="BV630" s="166">
        <f t="shared" ca="1" si="478"/>
        <v>200</v>
      </c>
      <c r="BW630" s="166">
        <f t="shared" ca="1" si="479"/>
        <v>0</v>
      </c>
      <c r="BX630" s="166">
        <f t="shared" ca="1" si="480"/>
        <v>0</v>
      </c>
      <c r="BY630" s="180" t="str">
        <f t="shared" si="481"/>
        <v/>
      </c>
      <c r="BZ630" s="180" t="str">
        <f t="shared" si="482"/>
        <v/>
      </c>
      <c r="CA630" s="81" t="str">
        <f>IF(scriv!E592&lt;&gt;"",scriv!E592,"")</f>
        <v/>
      </c>
      <c r="CB630" s="82">
        <f t="shared" si="447"/>
        <v>0</v>
      </c>
      <c r="CC630" s="82">
        <f t="shared" si="483"/>
        <v>0</v>
      </c>
      <c r="CD630" s="82" t="str">
        <f t="shared" si="484"/>
        <v>-</v>
      </c>
      <c r="CE630" s="82" t="str">
        <f t="shared" si="485"/>
        <v>-</v>
      </c>
      <c r="CF630" s="82" t="str">
        <f t="shared" si="486"/>
        <v>-</v>
      </c>
      <c r="CG630" s="82" t="str">
        <f t="shared" si="487"/>
        <v>-</v>
      </c>
      <c r="CH630" s="82" t="str">
        <f t="shared" si="488"/>
        <v>-</v>
      </c>
      <c r="CI630" s="82" t="str">
        <f t="shared" si="489"/>
        <v>-</v>
      </c>
      <c r="CJ630" s="82" t="str">
        <f t="shared" si="490"/>
        <v>-</v>
      </c>
      <c r="CK630" s="82" t="str">
        <f t="shared" si="491"/>
        <v>-</v>
      </c>
    </row>
    <row r="631" spans="1:89" s="82" customFormat="1" ht="18" customHeight="1">
      <c r="A631" s="81" t="str">
        <f>scriv!AH593</f>
        <v/>
      </c>
      <c r="B631" s="81" t="str">
        <f>IF(scriv!D593&lt;&gt;"",scriv!D593,"")</f>
        <v/>
      </c>
      <c r="C631" s="81" t="str">
        <f>IF( scriv!AL593&lt;&gt;"", IF(D631&lt;&gt;"","connection ","")&amp;scriv!AL593,IF(D631&lt;&gt;"","connection",""))</f>
        <v/>
      </c>
      <c r="D631" s="82" t="str">
        <f>scriv!AJ593</f>
        <v/>
      </c>
      <c r="E631" s="82" t="str">
        <f>scriv!AK593</f>
        <v/>
      </c>
      <c r="F631" s="156">
        <f>ROW()</f>
        <v>631</v>
      </c>
      <c r="I631" s="81" t="str">
        <f>IF(scriv!AA593&lt;&gt;"",scriv!AA593,J631)</f>
        <v/>
      </c>
      <c r="J631" s="81" t="str">
        <f>IF(scriv!AB593&lt;&gt;"",scriv!AB593,"")</f>
        <v/>
      </c>
      <c r="K631" s="82" t="str">
        <f t="shared" si="448"/>
        <v>none</v>
      </c>
      <c r="L631" s="82" t="str">
        <f t="shared" si="449"/>
        <v>+++&amp;speakTT=</v>
      </c>
      <c r="M631" s="82" t="str">
        <f t="shared" si="446"/>
        <v>OpenClose</v>
      </c>
      <c r="N631" s="82" t="str">
        <f t="shared" si="450"/>
        <v/>
      </c>
      <c r="O631" s="119" t="str">
        <f t="shared" si="451"/>
        <v/>
      </c>
      <c r="P631" s="81" t="str">
        <f>IF(scriv!I593&lt;&gt;"",scriv!I593,"")</f>
        <v/>
      </c>
      <c r="Q631" s="81" t="str">
        <f>IF(scriv!J593&lt;&gt;"",scriv!J593,"")</f>
        <v/>
      </c>
      <c r="R631" s="81">
        <f>IF(scriv!K593&lt;&gt;"",scriv!K593,
IF(I631&lt;&gt;"",1,$R$36))</f>
        <v>0</v>
      </c>
      <c r="S631" s="81" t="str">
        <f>IF(scriv!L593&lt;&gt;"",scriv!L593,
IF(scriv!AB593&lt;&gt;"",$S$36,"none"))</f>
        <v>none</v>
      </c>
      <c r="T631" s="81" t="str">
        <f>IF(scriv!Q593&lt;&gt;"",scriv!Q593,"")</f>
        <v/>
      </c>
      <c r="U631" s="81" t="str">
        <f>IF(scriv!R593&lt;&gt;"",scriv!R593,"")</f>
        <v/>
      </c>
      <c r="V631" s="81" t="str">
        <f>IF(scriv!S593&lt;&gt;"",scriv!S593,"")</f>
        <v/>
      </c>
      <c r="W631" s="81" t="str">
        <f>IF(scriv!T593&lt;&gt;"",scriv!T593,"")</f>
        <v/>
      </c>
      <c r="X631" s="81" t="str">
        <f>IF($E631="",
( IF(scriv!AD593&lt;&gt;"", LEFT( scriv!AD593, FIND(",",scriv!AD593)-1) &amp; "=" &amp; $AH631 &amp; RIGHT( scriv!AD593, LEN(scriv!AD593) + 1 - FIND(",",scriv!AD593)),
  IF($X$36&lt;&gt;"",LEFT( X$36, FIND(",",X$36)-1) &amp; "=" &amp; $AH631 &amp; RIGHT( X$36, LEN(X$36) + 1 - FIND(",",X$36)),""))),
IF(scriv!M593&lt;&gt;"", LEFT( scriv!M593, FIND(",",scriv!M593)-1) &amp; "=" &amp; $AH631 &amp; RIGHT( scriv!M593, LEN(scriv!M593) + 1 - FIND(",",scriv!M593)),
LEFT( X$37, FIND(",",X$37)-1) &amp; "=" &amp; $AH631 &amp; RIGHT( X$37, LEN(X$37) + 1 - FIND(",",X$37))))</f>
        <v>fadeOn=,0.6</v>
      </c>
      <c r="Y631" s="81" t="str">
        <f>IF($E631="",
( IF(scriv!AE593&lt;&gt;"", LEFT( scriv!AE593, FIND(",",scriv!AE593)-1) &amp; "=" &amp; $AH631 &amp; RIGHT( scriv!AE593, LEN(scriv!AE593) + 1 - FIND(",",scriv!AE593)),
  IF($Y$36&lt;&gt;"",LEFT( Y$36, FIND(",",Y$36)-1) &amp; "=" &amp; $AH631 &amp; RIGHT( Y$36, LEN(Y$36) + 1 - FIND(",",Y$36)),""))),
IF(scriv!N593&lt;&gt;"", LEFT( scriv!N593, FIND(",",scriv!N593)-1) &amp; "=" &amp; $AH631 &amp; RIGHT( scriv!N593, LEN(scriv!N593) + 1 - FIND(",",scriv!N593)),
LEFT( Y$37, FIND(",",Y$37)-1) &amp; "=" &amp; $AH631 &amp; RIGHT( Y$37, LEN(Y$37) + 1 - FIND(",",Y$37))))</f>
        <v>fadeOff=,0.6</v>
      </c>
      <c r="Z631" s="81" t="str">
        <f>IF($E631="",
( IF(scriv!AF593&lt;&gt;"", LEFT( scriv!AF593, FIND(",",scriv!AF593)-1) &amp; "=" &amp; $AH631 &amp; RIGHT( scriv!AF593, LEN(scriv!AF593) + 1 - FIND(",",scriv!AF593)),
  IF($Z$36&lt;&gt;"",LEFT( Z$36, FIND(",",Z$36)-1) &amp; "=" &amp; $AH631 &amp; RIGHT( Z$36, LEN(Z$36) + 1 - FIND(",",Z$36)),""))),
IF(scriv!O593&lt;&gt;"", LEFT( scriv!O593, FIND(",",scriv!O593)-1) &amp; "=" &amp; $AH631 &amp; RIGHT( scriv!O593, LEN(scriv!O593) + 1 - FIND(",",scriv!O593)),
LEFT( Z$37, FIND(",",Z$37)-1) &amp; "=" &amp; $AH631 &amp; RIGHT( Z$37, LEN(Z$37) + 1 - FIND(",",Z$37))))</f>
        <v>drawOpen=,1.2</v>
      </c>
      <c r="AA631" s="81" t="str">
        <f>IF($E631="",
( IF(scriv!AG593&lt;&gt;"", LEFT( scriv!AG593, FIND(",",scriv!AG593)-1) &amp; "=" &amp; $AH631 &amp; RIGHT( scriv!AG593, LEN(scriv!AG593) + 1 - FIND(",",scriv!AG593)),
  IF($AA$36&lt;&gt;"",LEFT( AA$36, FIND(",",AA$36)-1) &amp; "=" &amp; $AH631 &amp; RIGHT( AA$36, LEN(AA$36) + 1 - FIND(",",AA$36)),""))),
IF(scriv!P593&lt;&gt;"", LEFT( scriv!P593, FIND(",",scriv!P593)-1) &amp; "=" &amp; $AH631 &amp; RIGHT( scriv!P593, LEN(scriv!P593) + 1 - FIND(",",scriv!P593)),
LEFT( AA$37, FIND(",",AA$37)-1) &amp; "=" &amp; $AH631 &amp; RIGHT( AA$37, LEN(AA$37) + 1 - FIND(",",AA$37))))</f>
        <v>drawClose=,1.2</v>
      </c>
      <c r="AB631" s="167" t="str">
        <f t="shared" si="445"/>
        <v>noTitle</v>
      </c>
      <c r="AC631" s="167"/>
      <c r="AD631" s="45"/>
      <c r="AE631" s="168"/>
      <c r="AF631" s="169">
        <f>IF(D631="",scriv!B593,"")</f>
        <v>0</v>
      </c>
      <c r="AG631" s="170" t="str">
        <f t="shared" si="452"/>
        <v/>
      </c>
      <c r="AH631" s="169" t="str">
        <f t="shared" si="453"/>
        <v/>
      </c>
      <c r="AI631" s="169" t="str">
        <f t="shared" si="454"/>
        <v/>
      </c>
      <c r="AJ631" s="86">
        <f>ROUNDDOWN( (LEN(scriv!B593)+1) / 2, 0 )</f>
        <v>0</v>
      </c>
      <c r="AK631" s="82">
        <f t="shared" si="455"/>
        <v>0</v>
      </c>
      <c r="AL631" s="82" t="str">
        <f t="shared" si="456"/>
        <v>-</v>
      </c>
      <c r="AM631" s="82" t="str">
        <f t="shared" si="457"/>
        <v>-</v>
      </c>
      <c r="AN631" s="82" t="str">
        <f t="shared" si="458"/>
        <v>-</v>
      </c>
      <c r="AO631" s="82" t="str">
        <f t="shared" si="459"/>
        <v>-</v>
      </c>
      <c r="AP631" s="82" t="str">
        <f t="shared" si="460"/>
        <v>-</v>
      </c>
      <c r="AQ631" s="82" t="str">
        <f t="shared" si="461"/>
        <v>-</v>
      </c>
      <c r="AR631" s="82" t="str">
        <f t="shared" si="462"/>
        <v>-</v>
      </c>
      <c r="AT631" s="82">
        <f t="shared" si="463"/>
        <v>10</v>
      </c>
      <c r="AU631" s="82" t="str">
        <f ca="1">IF(    MAX(OFFSET(AL631,0,0,MATCH("-",AL631:AL$638,0))) = 0,"",
IFERROR(MAX(OFFSET(AL631,0,0,MATCH("-",AL631:AL$638,0))),""))</f>
        <v/>
      </c>
      <c r="AV631" s="82" t="str">
        <f ca="1">IF(    MAX(OFFSET(AM631,0,0,MATCH("-",AM631:AM$638,0))) = 0,"",
IFERROR(MAX(OFFSET(AM631,0,0,MATCH("-",AM631:AM$638,0))),""))</f>
        <v/>
      </c>
      <c r="AW631" s="82" t="str">
        <f ca="1">IF(    MAX(OFFSET(AN631,0,0,MATCH("-",AN631:AN$638,0))) = 0,"",
IFERROR(MAX(OFFSET(AN631,0,0,MATCH("-",AN631:AN$638,0))),""))</f>
        <v/>
      </c>
      <c r="AX631" s="82" t="str">
        <f ca="1">IF(    MAX(OFFSET(AO631,0,0,MATCH("-",AO631:AO$638,0))) = 0,"",
IFERROR(MAX(OFFSET(AO631,0,0,MATCH("-",AO631:AO$638,0))),""))</f>
        <v/>
      </c>
      <c r="AY631" s="82" t="str">
        <f ca="1">IF(    MAX(OFFSET(AP631,0,0,MATCH("-",AP631:AP$638,0))) = 0,"",
IFERROR(MAX(OFFSET(AP631,0,0,MATCH("-",AP631:AP$638,0))),""))</f>
        <v/>
      </c>
      <c r="AZ631" s="82" t="str">
        <f ca="1">IF(    MAX(OFFSET(AQ631,0,0,MATCH("-",AQ631:AQ$638,0))) = 0,"",
IFERROR(MAX(OFFSET(AQ631,0,0,MATCH("-",AQ631:AQ$638,0))),""))</f>
        <v/>
      </c>
      <c r="BA631" s="82" t="str">
        <f ca="1">IF(    MAX(OFFSET(AR631,0,0,MATCH("-",AR631:AR$638,0))) = 0,"",
IFERROR(MAX(OFFSET(AR631,0,0,MATCH("-",AR631:AR$638,0))),""))</f>
        <v/>
      </c>
      <c r="BB631" s="112">
        <f t="shared" ca="1" si="464"/>
        <v>-198</v>
      </c>
      <c r="BC631" s="111" t="str">
        <f t="shared" ca="1" si="465"/>
        <v>Radius</v>
      </c>
      <c r="BD631" s="112">
        <f t="shared" ca="1" si="466"/>
        <v>0</v>
      </c>
      <c r="BE631" s="111">
        <f t="shared" ca="1" si="467"/>
        <v>200</v>
      </c>
      <c r="BF631" s="113" t="e">
        <f t="shared" ca="1" si="468"/>
        <v>#VALUE!</v>
      </c>
      <c r="BG631" s="113" t="e">
        <f t="shared" ca="1" si="469"/>
        <v>#VALUE!</v>
      </c>
      <c r="BH631" s="112">
        <f t="shared" ca="1" si="470"/>
        <v>2000</v>
      </c>
      <c r="BI631" s="112">
        <f t="shared" ca="1" si="471"/>
        <v>200</v>
      </c>
      <c r="BJ631" s="157"/>
      <c r="BK631" s="157"/>
      <c r="BL631" s="158" t="str">
        <f>scriv!AI593</f>
        <v/>
      </c>
      <c r="BM631" s="157"/>
      <c r="BN631" s="157" t="str">
        <f t="shared" si="472"/>
        <v>node</v>
      </c>
      <c r="BO631" s="157"/>
      <c r="BP631" s="159">
        <f t="shared" ca="1" si="473"/>
        <v>0</v>
      </c>
      <c r="BQ631" s="159">
        <f t="shared" ca="1" si="474"/>
        <v>0</v>
      </c>
      <c r="BR631" s="159">
        <f t="shared" si="475"/>
        <v>1</v>
      </c>
      <c r="BS631" s="159" t="str">
        <f t="shared" si="476"/>
        <v>symbol</v>
      </c>
      <c r="BT631" s="157" t="str">
        <f ca="1">IF(scriv!V593&lt;&gt;"",scriv!V593,
IF(E631="",IFERROR(VLOOKUP(BL631,$AH$40:$BT$638,39,FALSE),$BT$36),
$BT$37))</f>
        <v>NodeSquare</v>
      </c>
      <c r="BU631" s="166">
        <f t="shared" ca="1" si="477"/>
        <v>2000</v>
      </c>
      <c r="BV631" s="166">
        <f t="shared" ca="1" si="478"/>
        <v>200</v>
      </c>
      <c r="BW631" s="166">
        <f t="shared" ca="1" si="479"/>
        <v>0</v>
      </c>
      <c r="BX631" s="166">
        <f t="shared" ca="1" si="480"/>
        <v>0</v>
      </c>
      <c r="BY631" s="180" t="str">
        <f t="shared" si="481"/>
        <v/>
      </c>
      <c r="BZ631" s="180" t="str">
        <f t="shared" si="482"/>
        <v/>
      </c>
      <c r="CA631" s="81" t="str">
        <f>IF(scriv!E593&lt;&gt;"",scriv!E593,"")</f>
        <v/>
      </c>
      <c r="CB631" s="82">
        <f t="shared" si="447"/>
        <v>0</v>
      </c>
      <c r="CC631" s="82">
        <f t="shared" si="483"/>
        <v>0</v>
      </c>
      <c r="CD631" s="82" t="str">
        <f t="shared" si="484"/>
        <v>-</v>
      </c>
      <c r="CE631" s="82" t="str">
        <f t="shared" si="485"/>
        <v>-</v>
      </c>
      <c r="CF631" s="82" t="str">
        <f t="shared" si="486"/>
        <v>-</v>
      </c>
      <c r="CG631" s="82" t="str">
        <f t="shared" si="487"/>
        <v>-</v>
      </c>
      <c r="CH631" s="82" t="str">
        <f t="shared" si="488"/>
        <v>-</v>
      </c>
      <c r="CI631" s="82" t="str">
        <f t="shared" si="489"/>
        <v>-</v>
      </c>
      <c r="CJ631" s="82" t="str">
        <f t="shared" si="490"/>
        <v>-</v>
      </c>
      <c r="CK631" s="82" t="str">
        <f t="shared" si="491"/>
        <v>-</v>
      </c>
    </row>
    <row r="632" spans="1:89" s="82" customFormat="1" ht="18" customHeight="1">
      <c r="A632" s="81" t="str">
        <f>scriv!AH594</f>
        <v/>
      </c>
      <c r="B632" s="81" t="str">
        <f>IF(scriv!D594&lt;&gt;"",scriv!D594,"")</f>
        <v/>
      </c>
      <c r="C632" s="81" t="str">
        <f>IF( scriv!AL594&lt;&gt;"", IF(D632&lt;&gt;"","connection ","")&amp;scriv!AL594,IF(D632&lt;&gt;"","connection",""))</f>
        <v/>
      </c>
      <c r="D632" s="82" t="str">
        <f>scriv!AJ594</f>
        <v/>
      </c>
      <c r="E632" s="82" t="str">
        <f>scriv!AK594</f>
        <v/>
      </c>
      <c r="F632" s="156">
        <f>ROW()</f>
        <v>632</v>
      </c>
      <c r="I632" s="81" t="str">
        <f>IF(scriv!AA594&lt;&gt;"",scriv!AA594,J632)</f>
        <v/>
      </c>
      <c r="J632" s="81" t="str">
        <f>IF(scriv!AB594&lt;&gt;"",scriv!AB594,"")</f>
        <v/>
      </c>
      <c r="K632" s="82" t="str">
        <f t="shared" si="448"/>
        <v>none</v>
      </c>
      <c r="L632" s="82" t="str">
        <f t="shared" si="449"/>
        <v>+++&amp;speakTT=</v>
      </c>
      <c r="M632" s="82" t="str">
        <f t="shared" si="446"/>
        <v>OpenClose</v>
      </c>
      <c r="N632" s="82" t="str">
        <f t="shared" si="450"/>
        <v/>
      </c>
      <c r="O632" s="119" t="str">
        <f t="shared" si="451"/>
        <v/>
      </c>
      <c r="P632" s="81" t="str">
        <f>IF(scriv!I594&lt;&gt;"",scriv!I594,"")</f>
        <v/>
      </c>
      <c r="Q632" s="81" t="str">
        <f>IF(scriv!J594&lt;&gt;"",scriv!J594,"")</f>
        <v/>
      </c>
      <c r="R632" s="81">
        <f>IF(scriv!K594&lt;&gt;"",scriv!K594,
IF(I632&lt;&gt;"",1,$R$36))</f>
        <v>0</v>
      </c>
      <c r="S632" s="81" t="str">
        <f>IF(scriv!L594&lt;&gt;"",scriv!L594,
IF(scriv!AB594&lt;&gt;"",$S$36,"none"))</f>
        <v>none</v>
      </c>
      <c r="T632" s="81" t="str">
        <f>IF(scriv!Q594&lt;&gt;"",scriv!Q594,"")</f>
        <v/>
      </c>
      <c r="U632" s="81" t="str">
        <f>IF(scriv!R594&lt;&gt;"",scriv!R594,"")</f>
        <v/>
      </c>
      <c r="V632" s="81" t="str">
        <f>IF(scriv!S594&lt;&gt;"",scriv!S594,"")</f>
        <v/>
      </c>
      <c r="W632" s="81" t="str">
        <f>IF(scriv!T594&lt;&gt;"",scriv!T594,"")</f>
        <v/>
      </c>
      <c r="X632" s="81" t="str">
        <f>IF($E632="",
( IF(scriv!AD594&lt;&gt;"", LEFT( scriv!AD594, FIND(",",scriv!AD594)-1) &amp; "=" &amp; $AH632 &amp; RIGHT( scriv!AD594, LEN(scriv!AD594) + 1 - FIND(",",scriv!AD594)),
  IF($X$36&lt;&gt;"",LEFT( X$36, FIND(",",X$36)-1) &amp; "=" &amp; $AH632 &amp; RIGHT( X$36, LEN(X$36) + 1 - FIND(",",X$36)),""))),
IF(scriv!M594&lt;&gt;"", LEFT( scriv!M594, FIND(",",scriv!M594)-1) &amp; "=" &amp; $AH632 &amp; RIGHT( scriv!M594, LEN(scriv!M594) + 1 - FIND(",",scriv!M594)),
LEFT( X$37, FIND(",",X$37)-1) &amp; "=" &amp; $AH632 &amp; RIGHT( X$37, LEN(X$37) + 1 - FIND(",",X$37))))</f>
        <v>fadeOn=,0.6</v>
      </c>
      <c r="Y632" s="81" t="str">
        <f>IF($E632="",
( IF(scriv!AE594&lt;&gt;"", LEFT( scriv!AE594, FIND(",",scriv!AE594)-1) &amp; "=" &amp; $AH632 &amp; RIGHT( scriv!AE594, LEN(scriv!AE594) + 1 - FIND(",",scriv!AE594)),
  IF($Y$36&lt;&gt;"",LEFT( Y$36, FIND(",",Y$36)-1) &amp; "=" &amp; $AH632 &amp; RIGHT( Y$36, LEN(Y$36) + 1 - FIND(",",Y$36)),""))),
IF(scriv!N594&lt;&gt;"", LEFT( scriv!N594, FIND(",",scriv!N594)-1) &amp; "=" &amp; $AH632 &amp; RIGHT( scriv!N594, LEN(scriv!N594) + 1 - FIND(",",scriv!N594)),
LEFT( Y$37, FIND(",",Y$37)-1) &amp; "=" &amp; $AH632 &amp; RIGHT( Y$37, LEN(Y$37) + 1 - FIND(",",Y$37))))</f>
        <v>fadeOff=,0.6</v>
      </c>
      <c r="Z632" s="81" t="str">
        <f>IF($E632="",
( IF(scriv!AF594&lt;&gt;"", LEFT( scriv!AF594, FIND(",",scriv!AF594)-1) &amp; "=" &amp; $AH632 &amp; RIGHT( scriv!AF594, LEN(scriv!AF594) + 1 - FIND(",",scriv!AF594)),
  IF($Z$36&lt;&gt;"",LEFT( Z$36, FIND(",",Z$36)-1) &amp; "=" &amp; $AH632 &amp; RIGHT( Z$36, LEN(Z$36) + 1 - FIND(",",Z$36)),""))),
IF(scriv!O594&lt;&gt;"", LEFT( scriv!O594, FIND(",",scriv!O594)-1) &amp; "=" &amp; $AH632 &amp; RIGHT( scriv!O594, LEN(scriv!O594) + 1 - FIND(",",scriv!O594)),
LEFT( Z$37, FIND(",",Z$37)-1) &amp; "=" &amp; $AH632 &amp; RIGHT( Z$37, LEN(Z$37) + 1 - FIND(",",Z$37))))</f>
        <v>drawOpen=,1.2</v>
      </c>
      <c r="AA632" s="81" t="str">
        <f>IF($E632="",
( IF(scriv!AG594&lt;&gt;"", LEFT( scriv!AG594, FIND(",",scriv!AG594)-1) &amp; "=" &amp; $AH632 &amp; RIGHT( scriv!AG594, LEN(scriv!AG594) + 1 - FIND(",",scriv!AG594)),
  IF($AA$36&lt;&gt;"",LEFT( AA$36, FIND(",",AA$36)-1) &amp; "=" &amp; $AH632 &amp; RIGHT( AA$36, LEN(AA$36) + 1 - FIND(",",AA$36)),""))),
IF(scriv!P594&lt;&gt;"", LEFT( scriv!P594, FIND(",",scriv!P594)-1) &amp; "=" &amp; $AH632 &amp; RIGHT( scriv!P594, LEN(scriv!P594) + 1 - FIND(",",scriv!P594)),
LEFT( AA$37, FIND(",",AA$37)-1) &amp; "=" &amp; $AH632 &amp; RIGHT( AA$37, LEN(AA$37) + 1 - FIND(",",AA$37))))</f>
        <v>drawClose=,1.2</v>
      </c>
      <c r="AB632" s="167" t="str">
        <f t="shared" si="445"/>
        <v>noTitle</v>
      </c>
      <c r="AC632" s="167"/>
      <c r="AD632" s="45"/>
      <c r="AE632" s="168"/>
      <c r="AF632" s="169">
        <f>IF(D632="",scriv!B594,"")</f>
        <v>0</v>
      </c>
      <c r="AG632" s="170" t="str">
        <f t="shared" si="452"/>
        <v/>
      </c>
      <c r="AH632" s="169" t="str">
        <f t="shared" si="453"/>
        <v/>
      </c>
      <c r="AI632" s="169" t="str">
        <f t="shared" si="454"/>
        <v/>
      </c>
      <c r="AJ632" s="86">
        <f>ROUNDDOWN( (LEN(scriv!B594)+1) / 2, 0 )</f>
        <v>0</v>
      </c>
      <c r="AK632" s="82">
        <f t="shared" si="455"/>
        <v>0</v>
      </c>
      <c r="AL632" s="82" t="str">
        <f t="shared" si="456"/>
        <v>-</v>
      </c>
      <c r="AM632" s="82" t="str">
        <f t="shared" si="457"/>
        <v>-</v>
      </c>
      <c r="AN632" s="82" t="str">
        <f t="shared" si="458"/>
        <v>-</v>
      </c>
      <c r="AO632" s="82" t="str">
        <f t="shared" si="459"/>
        <v>-</v>
      </c>
      <c r="AP632" s="82" t="str">
        <f t="shared" si="460"/>
        <v>-</v>
      </c>
      <c r="AQ632" s="82" t="str">
        <f t="shared" si="461"/>
        <v>-</v>
      </c>
      <c r="AR632" s="82" t="str">
        <f t="shared" si="462"/>
        <v>-</v>
      </c>
      <c r="AT632" s="82">
        <f t="shared" si="463"/>
        <v>10</v>
      </c>
      <c r="AU632" s="82" t="str">
        <f ca="1">IF(    MAX(OFFSET(AL632,0,0,MATCH("-",AL632:AL$638,0))) = 0,"",
IFERROR(MAX(OFFSET(AL632,0,0,MATCH("-",AL632:AL$638,0))),""))</f>
        <v/>
      </c>
      <c r="AV632" s="82" t="str">
        <f ca="1">IF(    MAX(OFFSET(AM632,0,0,MATCH("-",AM632:AM$638,0))) = 0,"",
IFERROR(MAX(OFFSET(AM632,0,0,MATCH("-",AM632:AM$638,0))),""))</f>
        <v/>
      </c>
      <c r="AW632" s="82" t="str">
        <f ca="1">IF(    MAX(OFFSET(AN632,0,0,MATCH("-",AN632:AN$638,0))) = 0,"",
IFERROR(MAX(OFFSET(AN632,0,0,MATCH("-",AN632:AN$638,0))),""))</f>
        <v/>
      </c>
      <c r="AX632" s="82" t="str">
        <f ca="1">IF(    MAX(OFFSET(AO632,0,0,MATCH("-",AO632:AO$638,0))) = 0,"",
IFERROR(MAX(OFFSET(AO632,0,0,MATCH("-",AO632:AO$638,0))),""))</f>
        <v/>
      </c>
      <c r="AY632" s="82" t="str">
        <f ca="1">IF(    MAX(OFFSET(AP632,0,0,MATCH("-",AP632:AP$638,0))) = 0,"",
IFERROR(MAX(OFFSET(AP632,0,0,MATCH("-",AP632:AP$638,0))),""))</f>
        <v/>
      </c>
      <c r="AZ632" s="82" t="str">
        <f ca="1">IF(    MAX(OFFSET(AQ632,0,0,MATCH("-",AQ632:AQ$638,0))) = 0,"",
IFERROR(MAX(OFFSET(AQ632,0,0,MATCH("-",AQ632:AQ$638,0))),""))</f>
        <v/>
      </c>
      <c r="BA632" s="82" t="str">
        <f ca="1">IF(    MAX(OFFSET(AR632,0,0,MATCH("-",AR632:AR$638,0))) = 0,"",
IFERROR(MAX(OFFSET(AR632,0,0,MATCH("-",AR632:AR$638,0))),""))</f>
        <v/>
      </c>
      <c r="BB632" s="112">
        <f t="shared" ca="1" si="464"/>
        <v>-198</v>
      </c>
      <c r="BC632" s="111" t="str">
        <f t="shared" ca="1" si="465"/>
        <v>Radius</v>
      </c>
      <c r="BD632" s="112">
        <f t="shared" ca="1" si="466"/>
        <v>0</v>
      </c>
      <c r="BE632" s="111">
        <f t="shared" ca="1" si="467"/>
        <v>200</v>
      </c>
      <c r="BF632" s="113" t="e">
        <f t="shared" ca="1" si="468"/>
        <v>#VALUE!</v>
      </c>
      <c r="BG632" s="113" t="e">
        <f t="shared" ca="1" si="469"/>
        <v>#VALUE!</v>
      </c>
      <c r="BH632" s="112">
        <f t="shared" ca="1" si="470"/>
        <v>2000</v>
      </c>
      <c r="BI632" s="112">
        <f t="shared" ca="1" si="471"/>
        <v>200</v>
      </c>
      <c r="BJ632" s="157"/>
      <c r="BK632" s="157"/>
      <c r="BL632" s="158" t="str">
        <f>scriv!AI594</f>
        <v/>
      </c>
      <c r="BM632" s="157"/>
      <c r="BN632" s="157" t="str">
        <f t="shared" si="472"/>
        <v>node</v>
      </c>
      <c r="BO632" s="157"/>
      <c r="BP632" s="159">
        <f t="shared" ca="1" si="473"/>
        <v>0</v>
      </c>
      <c r="BQ632" s="159">
        <f t="shared" ca="1" si="474"/>
        <v>0</v>
      </c>
      <c r="BR632" s="159">
        <f t="shared" si="475"/>
        <v>1</v>
      </c>
      <c r="BS632" s="159" t="str">
        <f t="shared" si="476"/>
        <v>symbol</v>
      </c>
      <c r="BT632" s="157" t="str">
        <f ca="1">IF(scriv!V594&lt;&gt;"",scriv!V594,
IF(E632="",IFERROR(VLOOKUP(BL632,$AH$40:$BT$638,39,FALSE),$BT$36),
$BT$37))</f>
        <v>NodeSquare</v>
      </c>
      <c r="BU632" s="166">
        <f t="shared" ca="1" si="477"/>
        <v>2000</v>
      </c>
      <c r="BV632" s="166">
        <f t="shared" ca="1" si="478"/>
        <v>200</v>
      </c>
      <c r="BW632" s="166">
        <f t="shared" ca="1" si="479"/>
        <v>0</v>
      </c>
      <c r="BX632" s="166">
        <f t="shared" ca="1" si="480"/>
        <v>0</v>
      </c>
      <c r="BY632" s="180" t="str">
        <f t="shared" si="481"/>
        <v/>
      </c>
      <c r="BZ632" s="180" t="str">
        <f t="shared" si="482"/>
        <v/>
      </c>
      <c r="CA632" s="81" t="str">
        <f>IF(scriv!E594&lt;&gt;"",scriv!E594,"")</f>
        <v/>
      </c>
      <c r="CB632" s="82">
        <f t="shared" si="447"/>
        <v>0</v>
      </c>
      <c r="CC632" s="82">
        <f t="shared" si="483"/>
        <v>0</v>
      </c>
      <c r="CD632" s="82" t="str">
        <f t="shared" si="484"/>
        <v>-</v>
      </c>
      <c r="CE632" s="82" t="str">
        <f t="shared" si="485"/>
        <v>-</v>
      </c>
      <c r="CF632" s="82" t="str">
        <f t="shared" si="486"/>
        <v>-</v>
      </c>
      <c r="CG632" s="82" t="str">
        <f t="shared" si="487"/>
        <v>-</v>
      </c>
      <c r="CH632" s="82" t="str">
        <f t="shared" si="488"/>
        <v>-</v>
      </c>
      <c r="CI632" s="82" t="str">
        <f t="shared" si="489"/>
        <v>-</v>
      </c>
      <c r="CJ632" s="82" t="str">
        <f t="shared" si="490"/>
        <v>-</v>
      </c>
      <c r="CK632" s="82" t="str">
        <f t="shared" si="491"/>
        <v>-</v>
      </c>
    </row>
    <row r="633" spans="1:89" s="82" customFormat="1" ht="18" customHeight="1">
      <c r="A633" s="81" t="str">
        <f>scriv!AH595</f>
        <v/>
      </c>
      <c r="B633" s="81" t="str">
        <f>IF(scriv!D595&lt;&gt;"",scriv!D595,"")</f>
        <v/>
      </c>
      <c r="C633" s="81" t="str">
        <f>IF( scriv!AL595&lt;&gt;"", IF(D633&lt;&gt;"","connection ","")&amp;scriv!AL595,IF(D633&lt;&gt;"","connection",""))</f>
        <v/>
      </c>
      <c r="D633" s="82" t="str">
        <f>scriv!AJ595</f>
        <v/>
      </c>
      <c r="E633" s="82" t="str">
        <f>scriv!AK595</f>
        <v/>
      </c>
      <c r="F633" s="156">
        <f>ROW()</f>
        <v>633</v>
      </c>
      <c r="I633" s="81" t="str">
        <f>IF(scriv!AA595&lt;&gt;"",scriv!AA595,J633)</f>
        <v/>
      </c>
      <c r="J633" s="81" t="str">
        <f>IF(scriv!AB595&lt;&gt;"",scriv!AB595,"")</f>
        <v/>
      </c>
      <c r="K633" s="82" t="str">
        <f t="shared" si="448"/>
        <v>none</v>
      </c>
      <c r="L633" s="82" t="str">
        <f t="shared" si="449"/>
        <v>+++&amp;speakTT=</v>
      </c>
      <c r="M633" s="82" t="str">
        <f t="shared" si="446"/>
        <v>OpenClose</v>
      </c>
      <c r="N633" s="82" t="str">
        <f t="shared" si="450"/>
        <v/>
      </c>
      <c r="O633" s="119" t="str">
        <f t="shared" si="451"/>
        <v/>
      </c>
      <c r="P633" s="81" t="str">
        <f>IF(scriv!I595&lt;&gt;"",scriv!I595,"")</f>
        <v/>
      </c>
      <c r="Q633" s="81" t="str">
        <f>IF(scriv!J595&lt;&gt;"",scriv!J595,"")</f>
        <v/>
      </c>
      <c r="R633" s="81">
        <f>IF(scriv!K595&lt;&gt;"",scriv!K595,
IF(I633&lt;&gt;"",1,$R$36))</f>
        <v>0</v>
      </c>
      <c r="S633" s="81" t="str">
        <f>IF(scriv!L595&lt;&gt;"",scriv!L595,
IF(scriv!AB595&lt;&gt;"",$S$36,"none"))</f>
        <v>none</v>
      </c>
      <c r="T633" s="81" t="str">
        <f>IF(scriv!Q595&lt;&gt;"",scriv!Q595,"")</f>
        <v/>
      </c>
      <c r="U633" s="81" t="str">
        <f>IF(scriv!R595&lt;&gt;"",scriv!R595,"")</f>
        <v/>
      </c>
      <c r="V633" s="81" t="str">
        <f>IF(scriv!S595&lt;&gt;"",scriv!S595,"")</f>
        <v/>
      </c>
      <c r="W633" s="81" t="str">
        <f>IF(scriv!T595&lt;&gt;"",scriv!T595,"")</f>
        <v/>
      </c>
      <c r="X633" s="81" t="str">
        <f>IF($E633="",
( IF(scriv!AD595&lt;&gt;"", LEFT( scriv!AD595, FIND(",",scriv!AD595)-1) &amp; "=" &amp; $AH633 &amp; RIGHT( scriv!AD595, LEN(scriv!AD595) + 1 - FIND(",",scriv!AD595)),
  IF($X$36&lt;&gt;"",LEFT( X$36, FIND(",",X$36)-1) &amp; "=" &amp; $AH633 &amp; RIGHT( X$36, LEN(X$36) + 1 - FIND(",",X$36)),""))),
IF(scriv!M595&lt;&gt;"", LEFT( scriv!M595, FIND(",",scriv!M595)-1) &amp; "=" &amp; $AH633 &amp; RIGHT( scriv!M595, LEN(scriv!M595) + 1 - FIND(",",scriv!M595)),
LEFT( X$37, FIND(",",X$37)-1) &amp; "=" &amp; $AH633 &amp; RIGHT( X$37, LEN(X$37) + 1 - FIND(",",X$37))))</f>
        <v>fadeOn=,0.6</v>
      </c>
      <c r="Y633" s="81" t="str">
        <f>IF($E633="",
( IF(scriv!AE595&lt;&gt;"", LEFT( scriv!AE595, FIND(",",scriv!AE595)-1) &amp; "=" &amp; $AH633 &amp; RIGHT( scriv!AE595, LEN(scriv!AE595) + 1 - FIND(",",scriv!AE595)),
  IF($Y$36&lt;&gt;"",LEFT( Y$36, FIND(",",Y$36)-1) &amp; "=" &amp; $AH633 &amp; RIGHT( Y$36, LEN(Y$36) + 1 - FIND(",",Y$36)),""))),
IF(scriv!N595&lt;&gt;"", LEFT( scriv!N595, FIND(",",scriv!N595)-1) &amp; "=" &amp; $AH633 &amp; RIGHT( scriv!N595, LEN(scriv!N595) + 1 - FIND(",",scriv!N595)),
LEFT( Y$37, FIND(",",Y$37)-1) &amp; "=" &amp; $AH633 &amp; RIGHT( Y$37, LEN(Y$37) + 1 - FIND(",",Y$37))))</f>
        <v>fadeOff=,0.6</v>
      </c>
      <c r="Z633" s="81" t="str">
        <f>IF($E633="",
( IF(scriv!AF595&lt;&gt;"", LEFT( scriv!AF595, FIND(",",scriv!AF595)-1) &amp; "=" &amp; $AH633 &amp; RIGHT( scriv!AF595, LEN(scriv!AF595) + 1 - FIND(",",scriv!AF595)),
  IF($Z$36&lt;&gt;"",LEFT( Z$36, FIND(",",Z$36)-1) &amp; "=" &amp; $AH633 &amp; RIGHT( Z$36, LEN(Z$36) + 1 - FIND(",",Z$36)),""))),
IF(scriv!O595&lt;&gt;"", LEFT( scriv!O595, FIND(",",scriv!O595)-1) &amp; "=" &amp; $AH633 &amp; RIGHT( scriv!O595, LEN(scriv!O595) + 1 - FIND(",",scriv!O595)),
LEFT( Z$37, FIND(",",Z$37)-1) &amp; "=" &amp; $AH633 &amp; RIGHT( Z$37, LEN(Z$37) + 1 - FIND(",",Z$37))))</f>
        <v>drawOpen=,1.2</v>
      </c>
      <c r="AA633" s="81" t="str">
        <f>IF($E633="",
( IF(scriv!AG595&lt;&gt;"", LEFT( scriv!AG595, FIND(",",scriv!AG595)-1) &amp; "=" &amp; $AH633 &amp; RIGHT( scriv!AG595, LEN(scriv!AG595) + 1 - FIND(",",scriv!AG595)),
  IF($AA$36&lt;&gt;"",LEFT( AA$36, FIND(",",AA$36)-1) &amp; "=" &amp; $AH633 &amp; RIGHT( AA$36, LEN(AA$36) + 1 - FIND(",",AA$36)),""))),
IF(scriv!P595&lt;&gt;"", LEFT( scriv!P595, FIND(",",scriv!P595)-1) &amp; "=" &amp; $AH633 &amp; RIGHT( scriv!P595, LEN(scriv!P595) + 1 - FIND(",",scriv!P595)),
LEFT( AA$37, FIND(",",AA$37)-1) &amp; "=" &amp; $AH633 &amp; RIGHT( AA$37, LEN(AA$37) + 1 - FIND(",",AA$37))))</f>
        <v>drawClose=,1.2</v>
      </c>
      <c r="AB633" s="167" t="str">
        <f t="shared" si="445"/>
        <v>noTitle</v>
      </c>
      <c r="AC633" s="167"/>
      <c r="AD633" s="45"/>
      <c r="AE633" s="168"/>
      <c r="AF633" s="169">
        <f>IF(D633="",scriv!B595,"")</f>
        <v>0</v>
      </c>
      <c r="AG633" s="170" t="str">
        <f t="shared" si="452"/>
        <v/>
      </c>
      <c r="AH633" s="169" t="str">
        <f t="shared" si="453"/>
        <v/>
      </c>
      <c r="AI633" s="169" t="str">
        <f t="shared" si="454"/>
        <v/>
      </c>
      <c r="AJ633" s="86">
        <f>ROUNDDOWN( (LEN(scriv!B595)+1) / 2, 0 )</f>
        <v>0</v>
      </c>
      <c r="AK633" s="82">
        <f t="shared" si="455"/>
        <v>0</v>
      </c>
      <c r="AL633" s="82" t="str">
        <f t="shared" si="456"/>
        <v>-</v>
      </c>
      <c r="AM633" s="82" t="str">
        <f t="shared" si="457"/>
        <v>-</v>
      </c>
      <c r="AN633" s="82" t="str">
        <f t="shared" si="458"/>
        <v>-</v>
      </c>
      <c r="AO633" s="82" t="str">
        <f t="shared" si="459"/>
        <v>-</v>
      </c>
      <c r="AP633" s="82" t="str">
        <f t="shared" si="460"/>
        <v>-</v>
      </c>
      <c r="AQ633" s="82" t="str">
        <f t="shared" si="461"/>
        <v>-</v>
      </c>
      <c r="AR633" s="82" t="str">
        <f t="shared" si="462"/>
        <v>-</v>
      </c>
      <c r="AT633" s="82">
        <f t="shared" si="463"/>
        <v>10</v>
      </c>
      <c r="AU633" s="82" t="str">
        <f ca="1">IF(    MAX(OFFSET(AL633,0,0,MATCH("-",AL633:AL$638,0))) = 0,"",
IFERROR(MAX(OFFSET(AL633,0,0,MATCH("-",AL633:AL$638,0))),""))</f>
        <v/>
      </c>
      <c r="AV633" s="82" t="str">
        <f ca="1">IF(    MAX(OFFSET(AM633,0,0,MATCH("-",AM633:AM$638,0))) = 0,"",
IFERROR(MAX(OFFSET(AM633,0,0,MATCH("-",AM633:AM$638,0))),""))</f>
        <v/>
      </c>
      <c r="AW633" s="82" t="str">
        <f ca="1">IF(    MAX(OFFSET(AN633,0,0,MATCH("-",AN633:AN$638,0))) = 0,"",
IFERROR(MAX(OFFSET(AN633,0,0,MATCH("-",AN633:AN$638,0))),""))</f>
        <v/>
      </c>
      <c r="AX633" s="82" t="str">
        <f ca="1">IF(    MAX(OFFSET(AO633,0,0,MATCH("-",AO633:AO$638,0))) = 0,"",
IFERROR(MAX(OFFSET(AO633,0,0,MATCH("-",AO633:AO$638,0))),""))</f>
        <v/>
      </c>
      <c r="AY633" s="82" t="str">
        <f ca="1">IF(    MAX(OFFSET(AP633,0,0,MATCH("-",AP633:AP$638,0))) = 0,"",
IFERROR(MAX(OFFSET(AP633,0,0,MATCH("-",AP633:AP$638,0))),""))</f>
        <v/>
      </c>
      <c r="AZ633" s="82" t="str">
        <f ca="1">IF(    MAX(OFFSET(AQ633,0,0,MATCH("-",AQ633:AQ$638,0))) = 0,"",
IFERROR(MAX(OFFSET(AQ633,0,0,MATCH("-",AQ633:AQ$638,0))),""))</f>
        <v/>
      </c>
      <c r="BA633" s="82" t="str">
        <f ca="1">IF(    MAX(OFFSET(AR633,0,0,MATCH("-",AR633:AR$638,0))) = 0,"",
IFERROR(MAX(OFFSET(AR633,0,0,MATCH("-",AR633:AR$638,0))),""))</f>
        <v/>
      </c>
      <c r="BB633" s="112">
        <f t="shared" ca="1" si="464"/>
        <v>-198</v>
      </c>
      <c r="BC633" s="111" t="str">
        <f t="shared" ca="1" si="465"/>
        <v>Radius</v>
      </c>
      <c r="BD633" s="112">
        <f t="shared" ca="1" si="466"/>
        <v>0</v>
      </c>
      <c r="BE633" s="111">
        <f t="shared" ca="1" si="467"/>
        <v>200</v>
      </c>
      <c r="BF633" s="113" t="e">
        <f t="shared" ca="1" si="468"/>
        <v>#VALUE!</v>
      </c>
      <c r="BG633" s="113" t="e">
        <f t="shared" ca="1" si="469"/>
        <v>#VALUE!</v>
      </c>
      <c r="BH633" s="112">
        <f t="shared" ca="1" si="470"/>
        <v>2000</v>
      </c>
      <c r="BI633" s="112">
        <f t="shared" ca="1" si="471"/>
        <v>200</v>
      </c>
      <c r="BJ633" s="157"/>
      <c r="BK633" s="157"/>
      <c r="BL633" s="158" t="str">
        <f>scriv!AI595</f>
        <v/>
      </c>
      <c r="BM633" s="157"/>
      <c r="BN633" s="157" t="str">
        <f t="shared" si="472"/>
        <v>node</v>
      </c>
      <c r="BO633" s="157"/>
      <c r="BP633" s="159">
        <f t="shared" ca="1" si="473"/>
        <v>0</v>
      </c>
      <c r="BQ633" s="159">
        <f t="shared" ca="1" si="474"/>
        <v>0</v>
      </c>
      <c r="BR633" s="159">
        <f t="shared" si="475"/>
        <v>1</v>
      </c>
      <c r="BS633" s="159" t="str">
        <f t="shared" si="476"/>
        <v>symbol</v>
      </c>
      <c r="BT633" s="157" t="str">
        <f ca="1">IF(scriv!V595&lt;&gt;"",scriv!V595,
IF(E633="",IFERROR(VLOOKUP(BL633,$AH$40:$BT$638,39,FALSE),$BT$36),
$BT$37))</f>
        <v>NodeSquare</v>
      </c>
      <c r="BU633" s="166">
        <f t="shared" ca="1" si="477"/>
        <v>2000</v>
      </c>
      <c r="BV633" s="166">
        <f t="shared" ca="1" si="478"/>
        <v>200</v>
      </c>
      <c r="BW633" s="166">
        <f t="shared" ca="1" si="479"/>
        <v>0</v>
      </c>
      <c r="BX633" s="166">
        <f t="shared" ca="1" si="480"/>
        <v>0</v>
      </c>
      <c r="BY633" s="180" t="str">
        <f t="shared" si="481"/>
        <v/>
      </c>
      <c r="BZ633" s="180" t="str">
        <f t="shared" si="482"/>
        <v/>
      </c>
      <c r="CA633" s="81" t="str">
        <f>IF(scriv!E595&lt;&gt;"",scriv!E595,"")</f>
        <v/>
      </c>
      <c r="CB633" s="82">
        <f t="shared" si="447"/>
        <v>0</v>
      </c>
      <c r="CC633" s="82">
        <f t="shared" si="483"/>
        <v>0</v>
      </c>
      <c r="CD633" s="82" t="str">
        <f t="shared" si="484"/>
        <v>-</v>
      </c>
      <c r="CE633" s="82" t="str">
        <f t="shared" si="485"/>
        <v>-</v>
      </c>
      <c r="CF633" s="82" t="str">
        <f t="shared" si="486"/>
        <v>-</v>
      </c>
      <c r="CG633" s="82" t="str">
        <f t="shared" si="487"/>
        <v>-</v>
      </c>
      <c r="CH633" s="82" t="str">
        <f t="shared" si="488"/>
        <v>-</v>
      </c>
      <c r="CI633" s="82" t="str">
        <f t="shared" si="489"/>
        <v>-</v>
      </c>
      <c r="CJ633" s="82" t="str">
        <f t="shared" si="490"/>
        <v>-</v>
      </c>
      <c r="CK633" s="82" t="str">
        <f t="shared" si="491"/>
        <v>-</v>
      </c>
    </row>
    <row r="634" spans="1:89" s="82" customFormat="1" ht="18" customHeight="1">
      <c r="A634" s="81" t="str">
        <f>scriv!AH596</f>
        <v/>
      </c>
      <c r="B634" s="81" t="str">
        <f>IF(scriv!D596&lt;&gt;"",scriv!D596,"")</f>
        <v/>
      </c>
      <c r="C634" s="81" t="str">
        <f>IF( scriv!AL596&lt;&gt;"", IF(D634&lt;&gt;"","connection ","")&amp;scriv!AL596,IF(D634&lt;&gt;"","connection",""))</f>
        <v/>
      </c>
      <c r="D634" s="82" t="str">
        <f>scriv!AJ596</f>
        <v/>
      </c>
      <c r="E634" s="82" t="str">
        <f>scriv!AK596</f>
        <v/>
      </c>
      <c r="F634" s="156">
        <f>ROW()</f>
        <v>634</v>
      </c>
      <c r="I634" s="81" t="str">
        <f>IF(scriv!AA596&lt;&gt;"",scriv!AA596,J634)</f>
        <v/>
      </c>
      <c r="J634" s="81" t="str">
        <f>IF(scriv!AB596&lt;&gt;"",scriv!AB596,"")</f>
        <v/>
      </c>
      <c r="K634" s="82" t="str">
        <f t="shared" si="448"/>
        <v>none</v>
      </c>
      <c r="L634" s="82" t="str">
        <f t="shared" si="449"/>
        <v>+++&amp;speakTT=</v>
      </c>
      <c r="M634" s="82" t="str">
        <f t="shared" si="446"/>
        <v>OpenClose</v>
      </c>
      <c r="N634" s="82" t="str">
        <f t="shared" si="450"/>
        <v/>
      </c>
      <c r="O634" s="119" t="str">
        <f t="shared" si="451"/>
        <v/>
      </c>
      <c r="P634" s="81" t="str">
        <f>IF(scriv!I596&lt;&gt;"",scriv!I596,"")</f>
        <v/>
      </c>
      <c r="Q634" s="81" t="str">
        <f>IF(scriv!J596&lt;&gt;"",scriv!J596,"")</f>
        <v/>
      </c>
      <c r="R634" s="81">
        <f>IF(scriv!K596&lt;&gt;"",scriv!K596,
IF(I634&lt;&gt;"",1,$R$36))</f>
        <v>0</v>
      </c>
      <c r="S634" s="81" t="str">
        <f>IF(scriv!L596&lt;&gt;"",scriv!L596,
IF(scriv!AB596&lt;&gt;"",$S$36,"none"))</f>
        <v>none</v>
      </c>
      <c r="T634" s="81" t="str">
        <f>IF(scriv!Q596&lt;&gt;"",scriv!Q596,"")</f>
        <v/>
      </c>
      <c r="U634" s="81" t="str">
        <f>IF(scriv!R596&lt;&gt;"",scriv!R596,"")</f>
        <v/>
      </c>
      <c r="V634" s="81" t="str">
        <f>IF(scriv!S596&lt;&gt;"",scriv!S596,"")</f>
        <v/>
      </c>
      <c r="W634" s="81" t="str">
        <f>IF(scriv!T596&lt;&gt;"",scriv!T596,"")</f>
        <v/>
      </c>
      <c r="X634" s="81" t="str">
        <f>IF($E634="",
( IF(scriv!AD596&lt;&gt;"", LEFT( scriv!AD596, FIND(",",scriv!AD596)-1) &amp; "=" &amp; $AH634 &amp; RIGHT( scriv!AD596, LEN(scriv!AD596) + 1 - FIND(",",scriv!AD596)),
  IF($X$36&lt;&gt;"",LEFT( X$36, FIND(",",X$36)-1) &amp; "=" &amp; $AH634 &amp; RIGHT( X$36, LEN(X$36) + 1 - FIND(",",X$36)),""))),
IF(scriv!M596&lt;&gt;"", LEFT( scriv!M596, FIND(",",scriv!M596)-1) &amp; "=" &amp; $AH634 &amp; RIGHT( scriv!M596, LEN(scriv!M596) + 1 - FIND(",",scriv!M596)),
LEFT( X$37, FIND(",",X$37)-1) &amp; "=" &amp; $AH634 &amp; RIGHT( X$37, LEN(X$37) + 1 - FIND(",",X$37))))</f>
        <v>fadeOn=,0.6</v>
      </c>
      <c r="Y634" s="81" t="str">
        <f>IF($E634="",
( IF(scriv!AE596&lt;&gt;"", LEFT( scriv!AE596, FIND(",",scriv!AE596)-1) &amp; "=" &amp; $AH634 &amp; RIGHT( scriv!AE596, LEN(scriv!AE596) + 1 - FIND(",",scriv!AE596)),
  IF($Y$36&lt;&gt;"",LEFT( Y$36, FIND(",",Y$36)-1) &amp; "=" &amp; $AH634 &amp; RIGHT( Y$36, LEN(Y$36) + 1 - FIND(",",Y$36)),""))),
IF(scriv!N596&lt;&gt;"", LEFT( scriv!N596, FIND(",",scriv!N596)-1) &amp; "=" &amp; $AH634 &amp; RIGHT( scriv!N596, LEN(scriv!N596) + 1 - FIND(",",scriv!N596)),
LEFT( Y$37, FIND(",",Y$37)-1) &amp; "=" &amp; $AH634 &amp; RIGHT( Y$37, LEN(Y$37) + 1 - FIND(",",Y$37))))</f>
        <v>fadeOff=,0.6</v>
      </c>
      <c r="Z634" s="81" t="str">
        <f>IF($E634="",
( IF(scriv!AF596&lt;&gt;"", LEFT( scriv!AF596, FIND(",",scriv!AF596)-1) &amp; "=" &amp; $AH634 &amp; RIGHT( scriv!AF596, LEN(scriv!AF596) + 1 - FIND(",",scriv!AF596)),
  IF($Z$36&lt;&gt;"",LEFT( Z$36, FIND(",",Z$36)-1) &amp; "=" &amp; $AH634 &amp; RIGHT( Z$36, LEN(Z$36) + 1 - FIND(",",Z$36)),""))),
IF(scriv!O596&lt;&gt;"", LEFT( scriv!O596, FIND(",",scriv!O596)-1) &amp; "=" &amp; $AH634 &amp; RIGHT( scriv!O596, LEN(scriv!O596) + 1 - FIND(",",scriv!O596)),
LEFT( Z$37, FIND(",",Z$37)-1) &amp; "=" &amp; $AH634 &amp; RIGHT( Z$37, LEN(Z$37) + 1 - FIND(",",Z$37))))</f>
        <v>drawOpen=,1.2</v>
      </c>
      <c r="AA634" s="81" t="str">
        <f>IF($E634="",
( IF(scriv!AG596&lt;&gt;"", LEFT( scriv!AG596, FIND(",",scriv!AG596)-1) &amp; "=" &amp; $AH634 &amp; RIGHT( scriv!AG596, LEN(scriv!AG596) + 1 - FIND(",",scriv!AG596)),
  IF($AA$36&lt;&gt;"",LEFT( AA$36, FIND(",",AA$36)-1) &amp; "=" &amp; $AH634 &amp; RIGHT( AA$36, LEN(AA$36) + 1 - FIND(",",AA$36)),""))),
IF(scriv!P596&lt;&gt;"", LEFT( scriv!P596, FIND(",",scriv!P596)-1) &amp; "=" &amp; $AH634 &amp; RIGHT( scriv!P596, LEN(scriv!P596) + 1 - FIND(",",scriv!P596)),
LEFT( AA$37, FIND(",",AA$37)-1) &amp; "=" &amp; $AH634 &amp; RIGHT( AA$37, LEN(AA$37) + 1 - FIND(",",AA$37))))</f>
        <v>drawClose=,1.2</v>
      </c>
      <c r="AB634" s="167" t="str">
        <f t="shared" si="445"/>
        <v>noTitle</v>
      </c>
      <c r="AC634" s="167"/>
      <c r="AD634" s="45"/>
      <c r="AE634" s="168"/>
      <c r="AF634" s="169">
        <f>IF(D634="",scriv!B596,"")</f>
        <v>0</v>
      </c>
      <c r="AG634" s="170" t="str">
        <f t="shared" si="452"/>
        <v/>
      </c>
      <c r="AH634" s="169" t="str">
        <f t="shared" si="453"/>
        <v/>
      </c>
      <c r="AI634" s="169" t="str">
        <f t="shared" si="454"/>
        <v/>
      </c>
      <c r="AJ634" s="86">
        <f>ROUNDDOWN( (LEN(scriv!B596)+1) / 2, 0 )</f>
        <v>0</v>
      </c>
      <c r="AK634" s="82">
        <f t="shared" si="455"/>
        <v>0</v>
      </c>
      <c r="AL634" s="82" t="str">
        <f t="shared" si="456"/>
        <v>-</v>
      </c>
      <c r="AM634" s="82" t="str">
        <f t="shared" si="457"/>
        <v>-</v>
      </c>
      <c r="AN634" s="82" t="str">
        <f t="shared" si="458"/>
        <v>-</v>
      </c>
      <c r="AO634" s="82" t="str">
        <f t="shared" si="459"/>
        <v>-</v>
      </c>
      <c r="AP634" s="82" t="str">
        <f t="shared" si="460"/>
        <v>-</v>
      </c>
      <c r="AQ634" s="82" t="str">
        <f t="shared" si="461"/>
        <v>-</v>
      </c>
      <c r="AR634" s="82" t="str">
        <f t="shared" si="462"/>
        <v>-</v>
      </c>
      <c r="AT634" s="82">
        <f t="shared" si="463"/>
        <v>10</v>
      </c>
      <c r="AU634" s="82" t="str">
        <f ca="1">IF(    MAX(OFFSET(AL634,0,0,MATCH("-",AL634:AL$638,0))) = 0,"",
IFERROR(MAX(OFFSET(AL634,0,0,MATCH("-",AL634:AL$638,0))),""))</f>
        <v/>
      </c>
      <c r="AV634" s="82" t="str">
        <f ca="1">IF(    MAX(OFFSET(AM634,0,0,MATCH("-",AM634:AM$638,0))) = 0,"",
IFERROR(MAX(OFFSET(AM634,0,0,MATCH("-",AM634:AM$638,0))),""))</f>
        <v/>
      </c>
      <c r="AW634" s="82" t="str">
        <f ca="1">IF(    MAX(OFFSET(AN634,0,0,MATCH("-",AN634:AN$638,0))) = 0,"",
IFERROR(MAX(OFFSET(AN634,0,0,MATCH("-",AN634:AN$638,0))),""))</f>
        <v/>
      </c>
      <c r="AX634" s="82" t="str">
        <f ca="1">IF(    MAX(OFFSET(AO634,0,0,MATCH("-",AO634:AO$638,0))) = 0,"",
IFERROR(MAX(OFFSET(AO634,0,0,MATCH("-",AO634:AO$638,0))),""))</f>
        <v/>
      </c>
      <c r="AY634" s="82" t="str">
        <f ca="1">IF(    MAX(OFFSET(AP634,0,0,MATCH("-",AP634:AP$638,0))) = 0,"",
IFERROR(MAX(OFFSET(AP634,0,0,MATCH("-",AP634:AP$638,0))),""))</f>
        <v/>
      </c>
      <c r="AZ634" s="82" t="str">
        <f ca="1">IF(    MAX(OFFSET(AQ634,0,0,MATCH("-",AQ634:AQ$638,0))) = 0,"",
IFERROR(MAX(OFFSET(AQ634,0,0,MATCH("-",AQ634:AQ$638,0))),""))</f>
        <v/>
      </c>
      <c r="BA634" s="82" t="str">
        <f ca="1">IF(    MAX(OFFSET(AR634,0,0,MATCH("-",AR634:AR$638,0))) = 0,"",
IFERROR(MAX(OFFSET(AR634,0,0,MATCH("-",AR634:AR$638,0))),""))</f>
        <v/>
      </c>
      <c r="BB634" s="112">
        <f t="shared" ca="1" si="464"/>
        <v>-198</v>
      </c>
      <c r="BC634" s="111" t="str">
        <f t="shared" ca="1" si="465"/>
        <v>Radius</v>
      </c>
      <c r="BD634" s="112">
        <f t="shared" ca="1" si="466"/>
        <v>0</v>
      </c>
      <c r="BE634" s="111">
        <f t="shared" ca="1" si="467"/>
        <v>200</v>
      </c>
      <c r="BF634" s="113" t="e">
        <f t="shared" ca="1" si="468"/>
        <v>#VALUE!</v>
      </c>
      <c r="BG634" s="113" t="e">
        <f t="shared" ca="1" si="469"/>
        <v>#VALUE!</v>
      </c>
      <c r="BH634" s="112">
        <f t="shared" ca="1" si="470"/>
        <v>2000</v>
      </c>
      <c r="BI634" s="112">
        <f t="shared" ca="1" si="471"/>
        <v>200</v>
      </c>
      <c r="BJ634" s="157"/>
      <c r="BK634" s="157"/>
      <c r="BL634" s="158" t="str">
        <f>scriv!AI596</f>
        <v/>
      </c>
      <c r="BM634" s="157"/>
      <c r="BN634" s="157" t="str">
        <f t="shared" si="472"/>
        <v>node</v>
      </c>
      <c r="BO634" s="157"/>
      <c r="BP634" s="159">
        <f t="shared" ca="1" si="473"/>
        <v>0</v>
      </c>
      <c r="BQ634" s="159">
        <f t="shared" ca="1" si="474"/>
        <v>0</v>
      </c>
      <c r="BR634" s="159">
        <f t="shared" si="475"/>
        <v>1</v>
      </c>
      <c r="BS634" s="159" t="str">
        <f t="shared" si="476"/>
        <v>symbol</v>
      </c>
      <c r="BT634" s="157" t="str">
        <f ca="1">IF(scriv!V596&lt;&gt;"",scriv!V596,
IF(E634="",IFERROR(VLOOKUP(BL634,$AH$40:$BT$638,39,FALSE),$BT$36),
$BT$37))</f>
        <v>NodeSquare</v>
      </c>
      <c r="BU634" s="166">
        <f t="shared" ca="1" si="477"/>
        <v>2000</v>
      </c>
      <c r="BV634" s="166">
        <f t="shared" ca="1" si="478"/>
        <v>200</v>
      </c>
      <c r="BW634" s="166">
        <f t="shared" ca="1" si="479"/>
        <v>0</v>
      </c>
      <c r="BX634" s="166">
        <f t="shared" ca="1" si="480"/>
        <v>0</v>
      </c>
      <c r="BY634" s="180" t="str">
        <f t="shared" si="481"/>
        <v/>
      </c>
      <c r="BZ634" s="180" t="str">
        <f t="shared" si="482"/>
        <v/>
      </c>
      <c r="CA634" s="81" t="str">
        <f>IF(scriv!E596&lt;&gt;"",scriv!E596,"")</f>
        <v/>
      </c>
      <c r="CB634" s="82">
        <f t="shared" si="447"/>
        <v>0</v>
      </c>
      <c r="CC634" s="82">
        <f t="shared" si="483"/>
        <v>0</v>
      </c>
      <c r="CD634" s="82" t="str">
        <f t="shared" si="484"/>
        <v>-</v>
      </c>
      <c r="CE634" s="82" t="str">
        <f t="shared" si="485"/>
        <v>-</v>
      </c>
      <c r="CF634" s="82" t="str">
        <f t="shared" si="486"/>
        <v>-</v>
      </c>
      <c r="CG634" s="82" t="str">
        <f t="shared" si="487"/>
        <v>-</v>
      </c>
      <c r="CH634" s="82" t="str">
        <f t="shared" si="488"/>
        <v>-</v>
      </c>
      <c r="CI634" s="82" t="str">
        <f t="shared" si="489"/>
        <v>-</v>
      </c>
      <c r="CJ634" s="82" t="str">
        <f t="shared" si="490"/>
        <v>-</v>
      </c>
      <c r="CK634" s="82" t="str">
        <f t="shared" si="491"/>
        <v>-</v>
      </c>
    </row>
    <row r="635" spans="1:89" s="82" customFormat="1" ht="18" customHeight="1">
      <c r="A635" s="81" t="str">
        <f>scriv!AH597</f>
        <v/>
      </c>
      <c r="B635" s="81" t="str">
        <f>IF(scriv!D597&lt;&gt;"",scriv!D597,"")</f>
        <v/>
      </c>
      <c r="C635" s="81" t="str">
        <f>IF( scriv!AL597&lt;&gt;"", IF(D635&lt;&gt;"","connection ","")&amp;scriv!AL597,IF(D635&lt;&gt;"","connection",""))</f>
        <v/>
      </c>
      <c r="D635" s="82" t="str">
        <f>scriv!AJ597</f>
        <v/>
      </c>
      <c r="E635" s="82" t="str">
        <f>scriv!AK597</f>
        <v/>
      </c>
      <c r="F635" s="156">
        <f>ROW()</f>
        <v>635</v>
      </c>
      <c r="I635" s="81" t="str">
        <f>IF(scriv!AA597&lt;&gt;"",scriv!AA597,J635)</f>
        <v/>
      </c>
      <c r="J635" s="81" t="str">
        <f>IF(scriv!AB597&lt;&gt;"",scriv!AB597,"")</f>
        <v/>
      </c>
      <c r="K635" s="82" t="str">
        <f t="shared" si="448"/>
        <v>none</v>
      </c>
      <c r="L635" s="82" t="str">
        <f t="shared" si="449"/>
        <v>+++&amp;speakTT=</v>
      </c>
      <c r="M635" s="82" t="str">
        <f t="shared" si="446"/>
        <v>OpenClose</v>
      </c>
      <c r="N635" s="82" t="str">
        <f t="shared" si="450"/>
        <v/>
      </c>
      <c r="O635" s="119" t="str">
        <f t="shared" si="451"/>
        <v/>
      </c>
      <c r="P635" s="81" t="str">
        <f>IF(scriv!I597&lt;&gt;"",scriv!I597,"")</f>
        <v/>
      </c>
      <c r="Q635" s="81" t="str">
        <f>IF(scriv!J597&lt;&gt;"",scriv!J597,"")</f>
        <v/>
      </c>
      <c r="R635" s="81">
        <f>IF(scriv!K597&lt;&gt;"",scriv!K597,
IF(I635&lt;&gt;"",1,$R$36))</f>
        <v>0</v>
      </c>
      <c r="S635" s="81" t="str">
        <f>IF(scriv!L597&lt;&gt;"",scriv!L597,
IF(scriv!AB597&lt;&gt;"",$S$36,"none"))</f>
        <v>none</v>
      </c>
      <c r="T635" s="81" t="str">
        <f>IF(scriv!Q597&lt;&gt;"",scriv!Q597,"")</f>
        <v/>
      </c>
      <c r="U635" s="81" t="str">
        <f>IF(scriv!R597&lt;&gt;"",scriv!R597,"")</f>
        <v/>
      </c>
      <c r="V635" s="81" t="str">
        <f>IF(scriv!S597&lt;&gt;"",scriv!S597,"")</f>
        <v/>
      </c>
      <c r="W635" s="81" t="str">
        <f>IF(scriv!T597&lt;&gt;"",scriv!T597,"")</f>
        <v/>
      </c>
      <c r="X635" s="81" t="str">
        <f>IF($E635="",
( IF(scriv!AD597&lt;&gt;"", LEFT( scriv!AD597, FIND(",",scriv!AD597)-1) &amp; "=" &amp; $AH635 &amp; RIGHT( scriv!AD597, LEN(scriv!AD597) + 1 - FIND(",",scriv!AD597)),
  IF($X$36&lt;&gt;"",LEFT( X$36, FIND(",",X$36)-1) &amp; "=" &amp; $AH635 &amp; RIGHT( X$36, LEN(X$36) + 1 - FIND(",",X$36)),""))),
IF(scriv!M597&lt;&gt;"", LEFT( scriv!M597, FIND(",",scriv!M597)-1) &amp; "=" &amp; $AH635 &amp; RIGHT( scriv!M597, LEN(scriv!M597) + 1 - FIND(",",scriv!M597)),
LEFT( X$37, FIND(",",X$37)-1) &amp; "=" &amp; $AH635 &amp; RIGHT( X$37, LEN(X$37) + 1 - FIND(",",X$37))))</f>
        <v>fadeOn=,0.6</v>
      </c>
      <c r="Y635" s="81" t="str">
        <f>IF($E635="",
( IF(scriv!AE597&lt;&gt;"", LEFT( scriv!AE597, FIND(",",scriv!AE597)-1) &amp; "=" &amp; $AH635 &amp; RIGHT( scriv!AE597, LEN(scriv!AE597) + 1 - FIND(",",scriv!AE597)),
  IF($Y$36&lt;&gt;"",LEFT( Y$36, FIND(",",Y$36)-1) &amp; "=" &amp; $AH635 &amp; RIGHT( Y$36, LEN(Y$36) + 1 - FIND(",",Y$36)),""))),
IF(scriv!N597&lt;&gt;"", LEFT( scriv!N597, FIND(",",scriv!N597)-1) &amp; "=" &amp; $AH635 &amp; RIGHT( scriv!N597, LEN(scriv!N597) + 1 - FIND(",",scriv!N597)),
LEFT( Y$37, FIND(",",Y$37)-1) &amp; "=" &amp; $AH635 &amp; RIGHT( Y$37, LEN(Y$37) + 1 - FIND(",",Y$37))))</f>
        <v>fadeOff=,0.6</v>
      </c>
      <c r="Z635" s="81" t="str">
        <f>IF($E635="",
( IF(scriv!AF597&lt;&gt;"", LEFT( scriv!AF597, FIND(",",scriv!AF597)-1) &amp; "=" &amp; $AH635 &amp; RIGHT( scriv!AF597, LEN(scriv!AF597) + 1 - FIND(",",scriv!AF597)),
  IF($Z$36&lt;&gt;"",LEFT( Z$36, FIND(",",Z$36)-1) &amp; "=" &amp; $AH635 &amp; RIGHT( Z$36, LEN(Z$36) + 1 - FIND(",",Z$36)),""))),
IF(scriv!O597&lt;&gt;"", LEFT( scriv!O597, FIND(",",scriv!O597)-1) &amp; "=" &amp; $AH635 &amp; RIGHT( scriv!O597, LEN(scriv!O597) + 1 - FIND(",",scriv!O597)),
LEFT( Z$37, FIND(",",Z$37)-1) &amp; "=" &amp; $AH635 &amp; RIGHT( Z$37, LEN(Z$37) + 1 - FIND(",",Z$37))))</f>
        <v>drawOpen=,1.2</v>
      </c>
      <c r="AA635" s="81" t="str">
        <f>IF($E635="",
( IF(scriv!AG597&lt;&gt;"", LEFT( scriv!AG597, FIND(",",scriv!AG597)-1) &amp; "=" &amp; $AH635 &amp; RIGHT( scriv!AG597, LEN(scriv!AG597) + 1 - FIND(",",scriv!AG597)),
  IF($AA$36&lt;&gt;"",LEFT( AA$36, FIND(",",AA$36)-1) &amp; "=" &amp; $AH635 &amp; RIGHT( AA$36, LEN(AA$36) + 1 - FIND(",",AA$36)),""))),
IF(scriv!P597&lt;&gt;"", LEFT( scriv!P597, FIND(",",scriv!P597)-1) &amp; "=" &amp; $AH635 &amp; RIGHT( scriv!P597, LEN(scriv!P597) + 1 - FIND(",",scriv!P597)),
LEFT( AA$37, FIND(",",AA$37)-1) &amp; "=" &amp; $AH635 &amp; RIGHT( AA$37, LEN(AA$37) + 1 - FIND(",",AA$37))))</f>
        <v>drawClose=,1.2</v>
      </c>
      <c r="AB635" s="167" t="str">
        <f t="shared" si="445"/>
        <v>noTitle</v>
      </c>
      <c r="AC635" s="167"/>
      <c r="AD635" s="45"/>
      <c r="AE635" s="168"/>
      <c r="AF635" s="169">
        <f>IF(D635="",scriv!B597,"")</f>
        <v>0</v>
      </c>
      <c r="AG635" s="170" t="str">
        <f t="shared" si="452"/>
        <v/>
      </c>
      <c r="AH635" s="169" t="str">
        <f t="shared" si="453"/>
        <v/>
      </c>
      <c r="AI635" s="169" t="str">
        <f t="shared" si="454"/>
        <v/>
      </c>
      <c r="AJ635" s="86">
        <f>ROUNDDOWN( (LEN(scriv!B597)+1) / 2, 0 )</f>
        <v>0</v>
      </c>
      <c r="AK635" s="82">
        <f t="shared" si="455"/>
        <v>0</v>
      </c>
      <c r="AL635" s="82" t="str">
        <f t="shared" si="456"/>
        <v>-</v>
      </c>
      <c r="AM635" s="82" t="str">
        <f t="shared" si="457"/>
        <v>-</v>
      </c>
      <c r="AN635" s="82" t="str">
        <f t="shared" si="458"/>
        <v>-</v>
      </c>
      <c r="AO635" s="82" t="str">
        <f t="shared" si="459"/>
        <v>-</v>
      </c>
      <c r="AP635" s="82" t="str">
        <f t="shared" si="460"/>
        <v>-</v>
      </c>
      <c r="AQ635" s="82" t="str">
        <f t="shared" si="461"/>
        <v>-</v>
      </c>
      <c r="AR635" s="82" t="str">
        <f t="shared" si="462"/>
        <v>-</v>
      </c>
      <c r="AT635" s="82">
        <f t="shared" si="463"/>
        <v>10</v>
      </c>
      <c r="AU635" s="82" t="str">
        <f ca="1">IF(    MAX(OFFSET(AL635,0,0,MATCH("-",AL635:AL$638,0))) = 0,"",
IFERROR(MAX(OFFSET(AL635,0,0,MATCH("-",AL635:AL$638,0))),""))</f>
        <v/>
      </c>
      <c r="AV635" s="82" t="str">
        <f ca="1">IF(    MAX(OFFSET(AM635,0,0,MATCH("-",AM635:AM$638,0))) = 0,"",
IFERROR(MAX(OFFSET(AM635,0,0,MATCH("-",AM635:AM$638,0))),""))</f>
        <v/>
      </c>
      <c r="AW635" s="82" t="str">
        <f ca="1">IF(    MAX(OFFSET(AN635,0,0,MATCH("-",AN635:AN$638,0))) = 0,"",
IFERROR(MAX(OFFSET(AN635,0,0,MATCH("-",AN635:AN$638,0))),""))</f>
        <v/>
      </c>
      <c r="AX635" s="82" t="str">
        <f ca="1">IF(    MAX(OFFSET(AO635,0,0,MATCH("-",AO635:AO$638,0))) = 0,"",
IFERROR(MAX(OFFSET(AO635,0,0,MATCH("-",AO635:AO$638,0))),""))</f>
        <v/>
      </c>
      <c r="AY635" s="82" t="str">
        <f ca="1">IF(    MAX(OFFSET(AP635,0,0,MATCH("-",AP635:AP$638,0))) = 0,"",
IFERROR(MAX(OFFSET(AP635,0,0,MATCH("-",AP635:AP$638,0))),""))</f>
        <v/>
      </c>
      <c r="AZ635" s="82" t="str">
        <f ca="1">IF(    MAX(OFFSET(AQ635,0,0,MATCH("-",AQ635:AQ$638,0))) = 0,"",
IFERROR(MAX(OFFSET(AQ635,0,0,MATCH("-",AQ635:AQ$638,0))),""))</f>
        <v/>
      </c>
      <c r="BA635" s="82" t="str">
        <f ca="1">IF(    MAX(OFFSET(AR635,0,0,MATCH("-",AR635:AR$638,0))) = 0,"",
IFERROR(MAX(OFFSET(AR635,0,0,MATCH("-",AR635:AR$638,0))),""))</f>
        <v/>
      </c>
      <c r="BB635" s="112">
        <f t="shared" ca="1" si="464"/>
        <v>-198</v>
      </c>
      <c r="BC635" s="111" t="str">
        <f t="shared" ca="1" si="465"/>
        <v>Radius</v>
      </c>
      <c r="BD635" s="112">
        <f t="shared" ca="1" si="466"/>
        <v>0</v>
      </c>
      <c r="BE635" s="111">
        <f t="shared" ca="1" si="467"/>
        <v>200</v>
      </c>
      <c r="BF635" s="113" t="e">
        <f t="shared" ca="1" si="468"/>
        <v>#VALUE!</v>
      </c>
      <c r="BG635" s="113" t="e">
        <f t="shared" ca="1" si="469"/>
        <v>#VALUE!</v>
      </c>
      <c r="BH635" s="112">
        <f t="shared" ca="1" si="470"/>
        <v>2000</v>
      </c>
      <c r="BI635" s="112">
        <f t="shared" ca="1" si="471"/>
        <v>200</v>
      </c>
      <c r="BJ635" s="157"/>
      <c r="BK635" s="157"/>
      <c r="BL635" s="158" t="str">
        <f>scriv!AI597</f>
        <v/>
      </c>
      <c r="BM635" s="157"/>
      <c r="BN635" s="157" t="str">
        <f t="shared" si="472"/>
        <v>node</v>
      </c>
      <c r="BO635" s="157"/>
      <c r="BP635" s="159">
        <f t="shared" ca="1" si="473"/>
        <v>0</v>
      </c>
      <c r="BQ635" s="159">
        <f t="shared" ca="1" si="474"/>
        <v>0</v>
      </c>
      <c r="BR635" s="159">
        <f t="shared" si="475"/>
        <v>1</v>
      </c>
      <c r="BS635" s="159" t="str">
        <f t="shared" si="476"/>
        <v>symbol</v>
      </c>
      <c r="BT635" s="157" t="str">
        <f ca="1">IF(scriv!V597&lt;&gt;"",scriv!V597,
IF(E635="",IFERROR(VLOOKUP(BL635,$AH$40:$BT$638,39,FALSE),$BT$36),
$BT$37))</f>
        <v>NodeSquare</v>
      </c>
      <c r="BU635" s="166">
        <f t="shared" ca="1" si="477"/>
        <v>2000</v>
      </c>
      <c r="BV635" s="166">
        <f t="shared" ca="1" si="478"/>
        <v>200</v>
      </c>
      <c r="BW635" s="166">
        <f t="shared" ca="1" si="479"/>
        <v>0</v>
      </c>
      <c r="BX635" s="166">
        <f t="shared" ca="1" si="480"/>
        <v>0</v>
      </c>
      <c r="BY635" s="180" t="str">
        <f t="shared" si="481"/>
        <v/>
      </c>
      <c r="BZ635" s="180" t="str">
        <f t="shared" si="482"/>
        <v/>
      </c>
      <c r="CA635" s="81" t="str">
        <f>IF(scriv!E597&lt;&gt;"",scriv!E597,"")</f>
        <v/>
      </c>
      <c r="CB635" s="82">
        <f t="shared" si="447"/>
        <v>0</v>
      </c>
      <c r="CC635" s="82">
        <f t="shared" si="483"/>
        <v>0</v>
      </c>
      <c r="CD635" s="82" t="str">
        <f t="shared" si="484"/>
        <v>-</v>
      </c>
      <c r="CE635" s="82" t="str">
        <f t="shared" si="485"/>
        <v>-</v>
      </c>
      <c r="CF635" s="82" t="str">
        <f t="shared" si="486"/>
        <v>-</v>
      </c>
      <c r="CG635" s="82" t="str">
        <f t="shared" si="487"/>
        <v>-</v>
      </c>
      <c r="CH635" s="82" t="str">
        <f t="shared" si="488"/>
        <v>-</v>
      </c>
      <c r="CI635" s="82" t="str">
        <f t="shared" si="489"/>
        <v>-</v>
      </c>
      <c r="CJ635" s="82" t="str">
        <f t="shared" si="490"/>
        <v>-</v>
      </c>
      <c r="CK635" s="82" t="str">
        <f t="shared" si="491"/>
        <v>-</v>
      </c>
    </row>
    <row r="636" spans="1:89" s="82" customFormat="1" ht="18" customHeight="1">
      <c r="A636" s="81" t="str">
        <f>scriv!AH598</f>
        <v/>
      </c>
      <c r="B636" s="81" t="str">
        <f>IF(scriv!D598&lt;&gt;"",scriv!D598,"")</f>
        <v/>
      </c>
      <c r="C636" s="81" t="str">
        <f>IF( scriv!AL598&lt;&gt;"", IF(D636&lt;&gt;"","connection ","")&amp;scriv!AL598,IF(D636&lt;&gt;"","connection",""))</f>
        <v/>
      </c>
      <c r="D636" s="82" t="str">
        <f>scriv!AJ598</f>
        <v/>
      </c>
      <c r="E636" s="82" t="str">
        <f>scriv!AK598</f>
        <v/>
      </c>
      <c r="F636" s="156">
        <f>ROW()</f>
        <v>636</v>
      </c>
      <c r="I636" s="81" t="str">
        <f>IF(scriv!AA598&lt;&gt;"",scriv!AA598,J636)</f>
        <v/>
      </c>
      <c r="J636" s="81" t="str">
        <f>IF(scriv!AB598&lt;&gt;"",scriv!AB598,"")</f>
        <v/>
      </c>
      <c r="K636" s="82" t="str">
        <f t="shared" si="448"/>
        <v>none</v>
      </c>
      <c r="L636" s="82" t="str">
        <f t="shared" si="449"/>
        <v>+++&amp;speakTT=</v>
      </c>
      <c r="M636" s="82" t="str">
        <f t="shared" si="446"/>
        <v>OpenClose</v>
      </c>
      <c r="N636" s="82" t="str">
        <f t="shared" si="450"/>
        <v/>
      </c>
      <c r="O636" s="119" t="str">
        <f t="shared" si="451"/>
        <v/>
      </c>
      <c r="P636" s="81" t="str">
        <f>IF(scriv!I598&lt;&gt;"",scriv!I598,"")</f>
        <v/>
      </c>
      <c r="Q636" s="81" t="str">
        <f>IF(scriv!J598&lt;&gt;"",scriv!J598,"")</f>
        <v/>
      </c>
      <c r="R636" s="81">
        <f>IF(scriv!K598&lt;&gt;"",scriv!K598,
IF(I636&lt;&gt;"",1,$R$36))</f>
        <v>0</v>
      </c>
      <c r="S636" s="81" t="str">
        <f>IF(scriv!L598&lt;&gt;"",scriv!L598,
IF(scriv!AB598&lt;&gt;"",$S$36,"none"))</f>
        <v>none</v>
      </c>
      <c r="T636" s="81" t="str">
        <f>IF(scriv!Q598&lt;&gt;"",scriv!Q598,"")</f>
        <v/>
      </c>
      <c r="U636" s="81" t="str">
        <f>IF(scriv!R598&lt;&gt;"",scriv!R598,"")</f>
        <v/>
      </c>
      <c r="V636" s="81" t="str">
        <f>IF(scriv!S598&lt;&gt;"",scriv!S598,"")</f>
        <v/>
      </c>
      <c r="W636" s="81" t="str">
        <f>IF(scriv!T598&lt;&gt;"",scriv!T598,"")</f>
        <v/>
      </c>
      <c r="X636" s="81" t="str">
        <f>IF($E636="",
( IF(scriv!AD598&lt;&gt;"", LEFT( scriv!AD598, FIND(",",scriv!AD598)-1) &amp; "=" &amp; $AH636 &amp; RIGHT( scriv!AD598, LEN(scriv!AD598) + 1 - FIND(",",scriv!AD598)),
  IF($X$36&lt;&gt;"",LEFT( X$36, FIND(",",X$36)-1) &amp; "=" &amp; $AH636 &amp; RIGHT( X$36, LEN(X$36) + 1 - FIND(",",X$36)),""))),
IF(scriv!M598&lt;&gt;"", LEFT( scriv!M598, FIND(",",scriv!M598)-1) &amp; "=" &amp; $AH636 &amp; RIGHT( scriv!M598, LEN(scriv!M598) + 1 - FIND(",",scriv!M598)),
LEFT( X$37, FIND(",",X$37)-1) &amp; "=" &amp; $AH636 &amp; RIGHT( X$37, LEN(X$37) + 1 - FIND(",",X$37))))</f>
        <v>fadeOn=,0.6</v>
      </c>
      <c r="Y636" s="81" t="str">
        <f>IF($E636="",
( IF(scriv!AE598&lt;&gt;"", LEFT( scriv!AE598, FIND(",",scriv!AE598)-1) &amp; "=" &amp; $AH636 &amp; RIGHT( scriv!AE598, LEN(scriv!AE598) + 1 - FIND(",",scriv!AE598)),
  IF($Y$36&lt;&gt;"",LEFT( Y$36, FIND(",",Y$36)-1) &amp; "=" &amp; $AH636 &amp; RIGHT( Y$36, LEN(Y$36) + 1 - FIND(",",Y$36)),""))),
IF(scriv!N598&lt;&gt;"", LEFT( scriv!N598, FIND(",",scriv!N598)-1) &amp; "=" &amp; $AH636 &amp; RIGHT( scriv!N598, LEN(scriv!N598) + 1 - FIND(",",scriv!N598)),
LEFT( Y$37, FIND(",",Y$37)-1) &amp; "=" &amp; $AH636 &amp; RIGHT( Y$37, LEN(Y$37) + 1 - FIND(",",Y$37))))</f>
        <v>fadeOff=,0.6</v>
      </c>
      <c r="Z636" s="81" t="str">
        <f>IF($E636="",
( IF(scriv!AF598&lt;&gt;"", LEFT( scriv!AF598, FIND(",",scriv!AF598)-1) &amp; "=" &amp; $AH636 &amp; RIGHT( scriv!AF598, LEN(scriv!AF598) + 1 - FIND(",",scriv!AF598)),
  IF($Z$36&lt;&gt;"",LEFT( Z$36, FIND(",",Z$36)-1) &amp; "=" &amp; $AH636 &amp; RIGHT( Z$36, LEN(Z$36) + 1 - FIND(",",Z$36)),""))),
IF(scriv!O598&lt;&gt;"", LEFT( scriv!O598, FIND(",",scriv!O598)-1) &amp; "=" &amp; $AH636 &amp; RIGHT( scriv!O598, LEN(scriv!O598) + 1 - FIND(",",scriv!O598)),
LEFT( Z$37, FIND(",",Z$37)-1) &amp; "=" &amp; $AH636 &amp; RIGHT( Z$37, LEN(Z$37) + 1 - FIND(",",Z$37))))</f>
        <v>drawOpen=,1.2</v>
      </c>
      <c r="AA636" s="81" t="str">
        <f>IF($E636="",
( IF(scriv!AG598&lt;&gt;"", LEFT( scriv!AG598, FIND(",",scriv!AG598)-1) &amp; "=" &amp; $AH636 &amp; RIGHT( scriv!AG598, LEN(scriv!AG598) + 1 - FIND(",",scriv!AG598)),
  IF($AA$36&lt;&gt;"",LEFT( AA$36, FIND(",",AA$36)-1) &amp; "=" &amp; $AH636 &amp; RIGHT( AA$36, LEN(AA$36) + 1 - FIND(",",AA$36)),""))),
IF(scriv!P598&lt;&gt;"", LEFT( scriv!P598, FIND(",",scriv!P598)-1) &amp; "=" &amp; $AH636 &amp; RIGHT( scriv!P598, LEN(scriv!P598) + 1 - FIND(",",scriv!P598)),
LEFT( AA$37, FIND(",",AA$37)-1) &amp; "=" &amp; $AH636 &amp; RIGHT( AA$37, LEN(AA$37) + 1 - FIND(",",AA$37))))</f>
        <v>drawClose=,1.2</v>
      </c>
      <c r="AB636" s="167" t="str">
        <f t="shared" si="445"/>
        <v>noTitle</v>
      </c>
      <c r="AC636" s="167"/>
      <c r="AD636" s="45"/>
      <c r="AE636" s="168"/>
      <c r="AF636" s="169">
        <f>IF(D636="",scriv!B598,"")</f>
        <v>0</v>
      </c>
      <c r="AG636" s="170" t="str">
        <f t="shared" si="452"/>
        <v/>
      </c>
      <c r="AH636" s="169" t="str">
        <f t="shared" si="453"/>
        <v/>
      </c>
      <c r="AI636" s="169" t="str">
        <f t="shared" si="454"/>
        <v/>
      </c>
      <c r="AJ636" s="86">
        <f>ROUNDDOWN( (LEN(scriv!B598)+1) / 2, 0 )</f>
        <v>0</v>
      </c>
      <c r="AK636" s="82">
        <f t="shared" si="455"/>
        <v>0</v>
      </c>
      <c r="AL636" s="82" t="str">
        <f t="shared" si="456"/>
        <v>-</v>
      </c>
      <c r="AM636" s="82" t="str">
        <f t="shared" si="457"/>
        <v>-</v>
      </c>
      <c r="AN636" s="82" t="str">
        <f t="shared" si="458"/>
        <v>-</v>
      </c>
      <c r="AO636" s="82" t="str">
        <f t="shared" si="459"/>
        <v>-</v>
      </c>
      <c r="AP636" s="82" t="str">
        <f t="shared" si="460"/>
        <v>-</v>
      </c>
      <c r="AQ636" s="82" t="str">
        <f t="shared" si="461"/>
        <v>-</v>
      </c>
      <c r="AR636" s="82" t="str">
        <f t="shared" si="462"/>
        <v>-</v>
      </c>
      <c r="AT636" s="82">
        <f t="shared" si="463"/>
        <v>10</v>
      </c>
      <c r="AU636" s="82" t="str">
        <f ca="1">IF(    MAX(OFFSET(AL636,0,0,MATCH("-",AL636:AL$638,0))) = 0,"",
IFERROR(MAX(OFFSET(AL636,0,0,MATCH("-",AL636:AL$638,0))),""))</f>
        <v/>
      </c>
      <c r="AV636" s="82" t="str">
        <f ca="1">IF(    MAX(OFFSET(AM636,0,0,MATCH("-",AM636:AM$638,0))) = 0,"",
IFERROR(MAX(OFFSET(AM636,0,0,MATCH("-",AM636:AM$638,0))),""))</f>
        <v/>
      </c>
      <c r="AW636" s="82" t="str">
        <f ca="1">IF(    MAX(OFFSET(AN636,0,0,MATCH("-",AN636:AN$638,0))) = 0,"",
IFERROR(MAX(OFFSET(AN636,0,0,MATCH("-",AN636:AN$638,0))),""))</f>
        <v/>
      </c>
      <c r="AX636" s="82" t="str">
        <f ca="1">IF(    MAX(OFFSET(AO636,0,0,MATCH("-",AO636:AO$638,0))) = 0,"",
IFERROR(MAX(OFFSET(AO636,0,0,MATCH("-",AO636:AO$638,0))),""))</f>
        <v/>
      </c>
      <c r="AY636" s="82" t="str">
        <f ca="1">IF(    MAX(OFFSET(AP636,0,0,MATCH("-",AP636:AP$638,0))) = 0,"",
IFERROR(MAX(OFFSET(AP636,0,0,MATCH("-",AP636:AP$638,0))),""))</f>
        <v/>
      </c>
      <c r="AZ636" s="82" t="str">
        <f ca="1">IF(    MAX(OFFSET(AQ636,0,0,MATCH("-",AQ636:AQ$638,0))) = 0,"",
IFERROR(MAX(OFFSET(AQ636,0,0,MATCH("-",AQ636:AQ$638,0))),""))</f>
        <v/>
      </c>
      <c r="BA636" s="82" t="str">
        <f ca="1">IF(    MAX(OFFSET(AR636,0,0,MATCH("-",AR636:AR$638,0))) = 0,"",
IFERROR(MAX(OFFSET(AR636,0,0,MATCH("-",AR636:AR$638,0))),""))</f>
        <v/>
      </c>
      <c r="BB636" s="112">
        <f t="shared" ca="1" si="464"/>
        <v>-198</v>
      </c>
      <c r="BC636" s="111" t="str">
        <f t="shared" ca="1" si="465"/>
        <v>Radius</v>
      </c>
      <c r="BD636" s="112">
        <f t="shared" ca="1" si="466"/>
        <v>0</v>
      </c>
      <c r="BE636" s="111">
        <f t="shared" ca="1" si="467"/>
        <v>200</v>
      </c>
      <c r="BF636" s="113" t="e">
        <f t="shared" ca="1" si="468"/>
        <v>#VALUE!</v>
      </c>
      <c r="BG636" s="113" t="e">
        <f t="shared" ca="1" si="469"/>
        <v>#VALUE!</v>
      </c>
      <c r="BH636" s="112">
        <f t="shared" ca="1" si="470"/>
        <v>2000</v>
      </c>
      <c r="BI636" s="112">
        <f t="shared" ca="1" si="471"/>
        <v>200</v>
      </c>
      <c r="BJ636" s="157"/>
      <c r="BK636" s="157"/>
      <c r="BL636" s="158" t="str">
        <f>scriv!AI598</f>
        <v/>
      </c>
      <c r="BM636" s="157"/>
      <c r="BN636" s="157" t="str">
        <f t="shared" si="472"/>
        <v>node</v>
      </c>
      <c r="BO636" s="157"/>
      <c r="BP636" s="159">
        <f t="shared" ca="1" si="473"/>
        <v>0</v>
      </c>
      <c r="BQ636" s="159">
        <f t="shared" ca="1" si="474"/>
        <v>0</v>
      </c>
      <c r="BR636" s="159">
        <f t="shared" si="475"/>
        <v>1</v>
      </c>
      <c r="BS636" s="159" t="str">
        <f t="shared" si="476"/>
        <v>symbol</v>
      </c>
      <c r="BT636" s="157" t="str">
        <f ca="1">IF(scriv!V598&lt;&gt;"",scriv!V598,
IF(E636="",IFERROR(VLOOKUP(BL636,$AH$40:$BT$638,39,FALSE),$BT$36),
$BT$37))</f>
        <v>NodeSquare</v>
      </c>
      <c r="BU636" s="166">
        <f t="shared" ca="1" si="477"/>
        <v>2000</v>
      </c>
      <c r="BV636" s="166">
        <f t="shared" ca="1" si="478"/>
        <v>200</v>
      </c>
      <c r="BW636" s="166">
        <f t="shared" ca="1" si="479"/>
        <v>0</v>
      </c>
      <c r="BX636" s="166">
        <f t="shared" ca="1" si="480"/>
        <v>0</v>
      </c>
      <c r="BY636" s="180" t="str">
        <f t="shared" si="481"/>
        <v/>
      </c>
      <c r="BZ636" s="180" t="str">
        <f t="shared" si="482"/>
        <v/>
      </c>
      <c r="CA636" s="81" t="str">
        <f>IF(scriv!E598&lt;&gt;"",scriv!E598,"")</f>
        <v/>
      </c>
      <c r="CB636" s="82">
        <f t="shared" si="447"/>
        <v>0</v>
      </c>
      <c r="CC636" s="82">
        <f t="shared" si="483"/>
        <v>0</v>
      </c>
      <c r="CD636" s="82" t="str">
        <f t="shared" si="484"/>
        <v>-</v>
      </c>
      <c r="CE636" s="82" t="str">
        <f t="shared" si="485"/>
        <v>-</v>
      </c>
      <c r="CF636" s="82" t="str">
        <f t="shared" si="486"/>
        <v>-</v>
      </c>
      <c r="CG636" s="82" t="str">
        <f t="shared" si="487"/>
        <v>-</v>
      </c>
      <c r="CH636" s="82" t="str">
        <f t="shared" si="488"/>
        <v>-</v>
      </c>
      <c r="CI636" s="82" t="str">
        <f t="shared" si="489"/>
        <v>-</v>
      </c>
      <c r="CJ636" s="82" t="str">
        <f t="shared" si="490"/>
        <v>-</v>
      </c>
      <c r="CK636" s="82" t="str">
        <f t="shared" si="491"/>
        <v>-</v>
      </c>
    </row>
    <row r="637" spans="1:89" s="82" customFormat="1" ht="18" customHeight="1">
      <c r="A637" s="81" t="str">
        <f>scriv!AH599</f>
        <v/>
      </c>
      <c r="B637" s="81" t="str">
        <f>IF(scriv!D599&lt;&gt;"",scriv!D599,"")</f>
        <v/>
      </c>
      <c r="C637" s="81" t="str">
        <f>IF( scriv!AL599&lt;&gt;"", IF(D637&lt;&gt;"","connection ","")&amp;scriv!AL599,IF(D637&lt;&gt;"","connection",""))</f>
        <v/>
      </c>
      <c r="D637" s="82" t="str">
        <f>scriv!AJ599</f>
        <v/>
      </c>
      <c r="E637" s="82" t="str">
        <f>scriv!AK599</f>
        <v/>
      </c>
      <c r="F637" s="156">
        <f>ROW()</f>
        <v>637</v>
      </c>
      <c r="I637" s="81" t="str">
        <f>IF(scriv!AA599&lt;&gt;"",scriv!AA599,J637)</f>
        <v/>
      </c>
      <c r="J637" s="81" t="str">
        <f>IF(scriv!AB599&lt;&gt;"",scriv!AB599,"")</f>
        <v/>
      </c>
      <c r="K637" s="82" t="str">
        <f t="shared" si="448"/>
        <v>none</v>
      </c>
      <c r="L637" s="82" t="str">
        <f t="shared" si="449"/>
        <v>+++&amp;speakTT=</v>
      </c>
      <c r="M637" s="82" t="str">
        <f t="shared" si="446"/>
        <v>OpenClose</v>
      </c>
      <c r="N637" s="82" t="str">
        <f t="shared" si="450"/>
        <v/>
      </c>
      <c r="O637" s="119" t="str">
        <f t="shared" si="451"/>
        <v/>
      </c>
      <c r="P637" s="81" t="str">
        <f>IF(scriv!I599&lt;&gt;"",scriv!I599,"")</f>
        <v/>
      </c>
      <c r="Q637" s="81" t="str">
        <f>IF(scriv!J599&lt;&gt;"",scriv!J599,"")</f>
        <v/>
      </c>
      <c r="R637" s="81">
        <f>IF(scriv!K599&lt;&gt;"",scriv!K599,
IF(I637&lt;&gt;"",1,$R$36))</f>
        <v>0</v>
      </c>
      <c r="S637" s="81" t="str">
        <f>IF(scriv!L599&lt;&gt;"",scriv!L599,
IF(scriv!AB599&lt;&gt;"",$S$36,"none"))</f>
        <v>none</v>
      </c>
      <c r="T637" s="81" t="str">
        <f>IF(scriv!Q599&lt;&gt;"",scriv!Q599,"")</f>
        <v/>
      </c>
      <c r="U637" s="81" t="str">
        <f>IF(scriv!R599&lt;&gt;"",scriv!R599,"")</f>
        <v/>
      </c>
      <c r="V637" s="81" t="str">
        <f>IF(scriv!S599&lt;&gt;"",scriv!S599,"")</f>
        <v/>
      </c>
      <c r="W637" s="81" t="str">
        <f>IF(scriv!T599&lt;&gt;"",scriv!T599,"")</f>
        <v/>
      </c>
      <c r="X637" s="81" t="str">
        <f>IF($E637="",
( IF(scriv!AD599&lt;&gt;"", LEFT( scriv!AD599, FIND(",",scriv!AD599)-1) &amp; "=" &amp; $AH637 &amp; RIGHT( scriv!AD599, LEN(scriv!AD599) + 1 - FIND(",",scriv!AD599)),
  IF($X$36&lt;&gt;"",LEFT( X$36, FIND(",",X$36)-1) &amp; "=" &amp; $AH637 &amp; RIGHT( X$36, LEN(X$36) + 1 - FIND(",",X$36)),""))),
IF(scriv!M599&lt;&gt;"", LEFT( scriv!M599, FIND(",",scriv!M599)-1) &amp; "=" &amp; $AH637 &amp; RIGHT( scriv!M599, LEN(scriv!M599) + 1 - FIND(",",scriv!M599)),
LEFT( X$37, FIND(",",X$37)-1) &amp; "=" &amp; $AH637 &amp; RIGHT( X$37, LEN(X$37) + 1 - FIND(",",X$37))))</f>
        <v>fadeOn=,0.6</v>
      </c>
      <c r="Y637" s="81" t="str">
        <f>IF($E637="",
( IF(scriv!AE599&lt;&gt;"", LEFT( scriv!AE599, FIND(",",scriv!AE599)-1) &amp; "=" &amp; $AH637 &amp; RIGHT( scriv!AE599, LEN(scriv!AE599) + 1 - FIND(",",scriv!AE599)),
  IF($Y$36&lt;&gt;"",LEFT( Y$36, FIND(",",Y$36)-1) &amp; "=" &amp; $AH637 &amp; RIGHT( Y$36, LEN(Y$36) + 1 - FIND(",",Y$36)),""))),
IF(scriv!N599&lt;&gt;"", LEFT( scriv!N599, FIND(",",scriv!N599)-1) &amp; "=" &amp; $AH637 &amp; RIGHT( scriv!N599, LEN(scriv!N599) + 1 - FIND(",",scriv!N599)),
LEFT( Y$37, FIND(",",Y$37)-1) &amp; "=" &amp; $AH637 &amp; RIGHT( Y$37, LEN(Y$37) + 1 - FIND(",",Y$37))))</f>
        <v>fadeOff=,0.6</v>
      </c>
      <c r="Z637" s="81" t="str">
        <f>IF($E637="",
( IF(scriv!AF599&lt;&gt;"", LEFT( scriv!AF599, FIND(",",scriv!AF599)-1) &amp; "=" &amp; $AH637 &amp; RIGHT( scriv!AF599, LEN(scriv!AF599) + 1 - FIND(",",scriv!AF599)),
  IF($Z$36&lt;&gt;"",LEFT( Z$36, FIND(",",Z$36)-1) &amp; "=" &amp; $AH637 &amp; RIGHT( Z$36, LEN(Z$36) + 1 - FIND(",",Z$36)),""))),
IF(scriv!O599&lt;&gt;"", LEFT( scriv!O599, FIND(",",scriv!O599)-1) &amp; "=" &amp; $AH637 &amp; RIGHT( scriv!O599, LEN(scriv!O599) + 1 - FIND(",",scriv!O599)),
LEFT( Z$37, FIND(",",Z$37)-1) &amp; "=" &amp; $AH637 &amp; RIGHT( Z$37, LEN(Z$37) + 1 - FIND(",",Z$37))))</f>
        <v>drawOpen=,1.2</v>
      </c>
      <c r="AA637" s="81" t="str">
        <f>IF($E637="",
( IF(scriv!AG599&lt;&gt;"", LEFT( scriv!AG599, FIND(",",scriv!AG599)-1) &amp; "=" &amp; $AH637 &amp; RIGHT( scriv!AG599, LEN(scriv!AG599) + 1 - FIND(",",scriv!AG599)),
  IF($AA$36&lt;&gt;"",LEFT( AA$36, FIND(",",AA$36)-1) &amp; "=" &amp; $AH637 &amp; RIGHT( AA$36, LEN(AA$36) + 1 - FIND(",",AA$36)),""))),
IF(scriv!P599&lt;&gt;"", LEFT( scriv!P599, FIND(",",scriv!P599)-1) &amp; "=" &amp; $AH637 &amp; RIGHT( scriv!P599, LEN(scriv!P599) + 1 - FIND(",",scriv!P599)),
LEFT( AA$37, FIND(",",AA$37)-1) &amp; "=" &amp; $AH637 &amp; RIGHT( AA$37, LEN(AA$37) + 1 - FIND(",",AA$37))))</f>
        <v>drawClose=,1.2</v>
      </c>
      <c r="AB637" s="167" t="str">
        <f t="shared" si="445"/>
        <v>noTitle</v>
      </c>
      <c r="AC637" s="167"/>
      <c r="AD637" s="45"/>
      <c r="AE637" s="168"/>
      <c r="AF637" s="169">
        <f>IF(D637="",scriv!B599,"")</f>
        <v>0</v>
      </c>
      <c r="AG637" s="170" t="str">
        <f t="shared" si="452"/>
        <v/>
      </c>
      <c r="AH637" s="169" t="str">
        <f t="shared" si="453"/>
        <v/>
      </c>
      <c r="AI637" s="169" t="str">
        <f t="shared" si="454"/>
        <v/>
      </c>
      <c r="AJ637" s="86">
        <f>ROUNDDOWN( (LEN(scriv!B599)+1) / 2, 0 )</f>
        <v>0</v>
      </c>
      <c r="AK637" s="82">
        <f t="shared" si="455"/>
        <v>0</v>
      </c>
      <c r="AL637" s="82" t="str">
        <f t="shared" si="456"/>
        <v>-</v>
      </c>
      <c r="AM637" s="82" t="str">
        <f t="shared" si="457"/>
        <v>-</v>
      </c>
      <c r="AN637" s="82" t="str">
        <f t="shared" si="458"/>
        <v>-</v>
      </c>
      <c r="AO637" s="82" t="str">
        <f t="shared" si="459"/>
        <v>-</v>
      </c>
      <c r="AP637" s="82" t="str">
        <f t="shared" si="460"/>
        <v>-</v>
      </c>
      <c r="AQ637" s="82" t="str">
        <f t="shared" si="461"/>
        <v>-</v>
      </c>
      <c r="AR637" s="82" t="str">
        <f t="shared" si="462"/>
        <v>-</v>
      </c>
      <c r="AT637" s="82">
        <f t="shared" si="463"/>
        <v>10</v>
      </c>
      <c r="AU637" s="82" t="str">
        <f ca="1">IF(    MAX(OFFSET(AL637,0,0,MATCH("-",AL637:AL$638,0))) = 0,"",
IFERROR(MAX(OFFSET(AL637,0,0,MATCH("-",AL637:AL$638,0))),""))</f>
        <v/>
      </c>
      <c r="AV637" s="82" t="str">
        <f ca="1">IF(    MAX(OFFSET(AM637,0,0,MATCH("-",AM637:AM$638,0))) = 0,"",
IFERROR(MAX(OFFSET(AM637,0,0,MATCH("-",AM637:AM$638,0))),""))</f>
        <v/>
      </c>
      <c r="AW637" s="82" t="str">
        <f ca="1">IF(    MAX(OFFSET(AN637,0,0,MATCH("-",AN637:AN$638,0))) = 0,"",
IFERROR(MAX(OFFSET(AN637,0,0,MATCH("-",AN637:AN$638,0))),""))</f>
        <v/>
      </c>
      <c r="AX637" s="82" t="str">
        <f ca="1">IF(    MAX(OFFSET(AO637,0,0,MATCH("-",AO637:AO$638,0))) = 0,"",
IFERROR(MAX(OFFSET(AO637,0,0,MATCH("-",AO637:AO$638,0))),""))</f>
        <v/>
      </c>
      <c r="AY637" s="82" t="str">
        <f ca="1">IF(    MAX(OFFSET(AP637,0,0,MATCH("-",AP637:AP$638,0))) = 0,"",
IFERROR(MAX(OFFSET(AP637,0,0,MATCH("-",AP637:AP$638,0))),""))</f>
        <v/>
      </c>
      <c r="AZ637" s="82" t="str">
        <f ca="1">IF(    MAX(OFFSET(AQ637,0,0,MATCH("-",AQ637:AQ$638,0))) = 0,"",
IFERROR(MAX(OFFSET(AQ637,0,0,MATCH("-",AQ637:AQ$638,0))),""))</f>
        <v/>
      </c>
      <c r="BA637" s="82" t="str">
        <f ca="1">IF(    MAX(OFFSET(AR637,0,0,MATCH("-",AR637:AR$638,0))) = 0,"",
IFERROR(MAX(OFFSET(AR637,0,0,MATCH("-",AR637:AR$638,0))),""))</f>
        <v/>
      </c>
      <c r="BB637" s="112">
        <f t="shared" ca="1" si="464"/>
        <v>-198</v>
      </c>
      <c r="BC637" s="111" t="str">
        <f t="shared" ca="1" si="465"/>
        <v>Radius</v>
      </c>
      <c r="BD637" s="112">
        <f t="shared" ca="1" si="466"/>
        <v>0</v>
      </c>
      <c r="BE637" s="111">
        <f t="shared" ca="1" si="467"/>
        <v>200</v>
      </c>
      <c r="BF637" s="113" t="e">
        <f t="shared" ca="1" si="468"/>
        <v>#VALUE!</v>
      </c>
      <c r="BG637" s="113" t="e">
        <f t="shared" ca="1" si="469"/>
        <v>#VALUE!</v>
      </c>
      <c r="BH637" s="112">
        <f t="shared" ca="1" si="470"/>
        <v>2000</v>
      </c>
      <c r="BI637" s="112">
        <f t="shared" ca="1" si="471"/>
        <v>200</v>
      </c>
      <c r="BJ637" s="157"/>
      <c r="BK637" s="157"/>
      <c r="BL637" s="158" t="str">
        <f>scriv!AI599</f>
        <v/>
      </c>
      <c r="BM637" s="157"/>
      <c r="BN637" s="157" t="str">
        <f t="shared" si="472"/>
        <v>node</v>
      </c>
      <c r="BO637" s="157"/>
      <c r="BP637" s="159">
        <f t="shared" ca="1" si="473"/>
        <v>0</v>
      </c>
      <c r="BQ637" s="159">
        <f t="shared" ca="1" si="474"/>
        <v>0</v>
      </c>
      <c r="BR637" s="159">
        <f t="shared" si="475"/>
        <v>1</v>
      </c>
      <c r="BS637" s="159" t="str">
        <f t="shared" si="476"/>
        <v>symbol</v>
      </c>
      <c r="BT637" s="157" t="str">
        <f ca="1">IF(scriv!V599&lt;&gt;"",scriv!V599,
IF(E637="",IFERROR(VLOOKUP(BL637,$AH$40:$BT$638,39,FALSE),$BT$36),
$BT$37))</f>
        <v>NodeSquare</v>
      </c>
      <c r="BU637" s="166">
        <f t="shared" ca="1" si="477"/>
        <v>2000</v>
      </c>
      <c r="BV637" s="166">
        <f t="shared" ca="1" si="478"/>
        <v>200</v>
      </c>
      <c r="BW637" s="166">
        <f t="shared" ca="1" si="479"/>
        <v>0</v>
      </c>
      <c r="BX637" s="166">
        <f t="shared" ca="1" si="480"/>
        <v>0</v>
      </c>
      <c r="BY637" s="180" t="str">
        <f t="shared" si="481"/>
        <v/>
      </c>
      <c r="BZ637" s="180" t="str">
        <f t="shared" si="482"/>
        <v/>
      </c>
      <c r="CA637" s="81" t="str">
        <f>IF(scriv!E599&lt;&gt;"",scriv!E599,"")</f>
        <v/>
      </c>
      <c r="CB637" s="82">
        <f t="shared" si="447"/>
        <v>0</v>
      </c>
      <c r="CC637" s="82">
        <f t="shared" si="483"/>
        <v>0</v>
      </c>
      <c r="CD637" s="82" t="str">
        <f t="shared" si="484"/>
        <v>-</v>
      </c>
      <c r="CE637" s="82" t="str">
        <f t="shared" si="485"/>
        <v>-</v>
      </c>
      <c r="CF637" s="82" t="str">
        <f t="shared" si="486"/>
        <v>-</v>
      </c>
      <c r="CG637" s="82" t="str">
        <f t="shared" si="487"/>
        <v>-</v>
      </c>
      <c r="CH637" s="82" t="str">
        <f t="shared" si="488"/>
        <v>-</v>
      </c>
      <c r="CI637" s="82" t="str">
        <f t="shared" si="489"/>
        <v>-</v>
      </c>
      <c r="CJ637" s="82" t="str">
        <f t="shared" si="490"/>
        <v>-</v>
      </c>
      <c r="CK637" s="82" t="str">
        <f t="shared" si="491"/>
        <v>-</v>
      </c>
    </row>
    <row r="638" spans="1:89" s="82" customFormat="1" ht="18" customHeight="1">
      <c r="A638" s="81" t="str">
        <f>scriv!AH600</f>
        <v/>
      </c>
      <c r="B638" s="81" t="str">
        <f>IF(scriv!D600&lt;&gt;"",scriv!D600,"")</f>
        <v/>
      </c>
      <c r="C638" s="81" t="str">
        <f>IF( scriv!AL600&lt;&gt;"", IF(D638&lt;&gt;"","connection ","")&amp;scriv!AL600,IF(D638&lt;&gt;"","connection",""))</f>
        <v/>
      </c>
      <c r="D638" s="82" t="str">
        <f>scriv!AJ600</f>
        <v/>
      </c>
      <c r="E638" s="82" t="str">
        <f>scriv!AK600</f>
        <v/>
      </c>
      <c r="F638" s="156">
        <f>ROW()</f>
        <v>638</v>
      </c>
      <c r="I638" s="81" t="str">
        <f>IF(scriv!AA600&lt;&gt;"",scriv!AA600,J638)</f>
        <v/>
      </c>
      <c r="J638" s="81" t="str">
        <f>IF(scriv!AB600&lt;&gt;"",scriv!AB600,"")</f>
        <v/>
      </c>
      <c r="K638" s="82" t="str">
        <f t="shared" si="448"/>
        <v>none</v>
      </c>
      <c r="L638" s="82" t="str">
        <f t="shared" si="449"/>
        <v>+++&amp;speakTT=</v>
      </c>
      <c r="M638" s="82" t="str">
        <f t="shared" si="446"/>
        <v>OpenClose</v>
      </c>
      <c r="N638" s="82" t="str">
        <f t="shared" si="450"/>
        <v/>
      </c>
      <c r="O638" s="119" t="str">
        <f t="shared" si="451"/>
        <v/>
      </c>
      <c r="P638" s="81" t="str">
        <f>IF(scriv!I600&lt;&gt;"",scriv!I600,"")</f>
        <v/>
      </c>
      <c r="Q638" s="81" t="str">
        <f>IF(scriv!J600&lt;&gt;"",scriv!J600,"")</f>
        <v/>
      </c>
      <c r="R638" s="81">
        <f>IF(scriv!K600&lt;&gt;"",scriv!K600,
IF(I638&lt;&gt;"",1,$R$36))</f>
        <v>0</v>
      </c>
      <c r="S638" s="81" t="str">
        <f>IF(scriv!L600&lt;&gt;"",scriv!L600,
IF(scriv!AB600&lt;&gt;"",$S$36,"none"))</f>
        <v>none</v>
      </c>
      <c r="T638" s="81" t="str">
        <f>IF(scriv!Q600&lt;&gt;"",scriv!Q600,"")</f>
        <v/>
      </c>
      <c r="U638" s="81" t="str">
        <f>IF(scriv!R600&lt;&gt;"",scriv!R600,"")</f>
        <v/>
      </c>
      <c r="V638" s="81" t="str">
        <f>IF(scriv!S600&lt;&gt;"",scriv!S600,"")</f>
        <v/>
      </c>
      <c r="W638" s="81" t="str">
        <f>IF(scriv!T600&lt;&gt;"",scriv!T600,"")</f>
        <v/>
      </c>
      <c r="X638" s="81" t="str">
        <f>IF($E638="",
( IF(scriv!AD600&lt;&gt;"", LEFT( scriv!AD600, FIND(",",scriv!AD600)-1) &amp; "=" &amp; $AH638 &amp; RIGHT( scriv!AD600, LEN(scriv!AD600) + 1 - FIND(",",scriv!AD600)),
  IF($X$36&lt;&gt;"",LEFT( X$36, FIND(",",X$36)-1) &amp; "=" &amp; $AH638 &amp; RIGHT( X$36, LEN(X$36) + 1 - FIND(",",X$36)),""))),
IF(scriv!M600&lt;&gt;"", LEFT( scriv!M600, FIND(",",scriv!M600)-1) &amp; "=" &amp; $AH638 &amp; RIGHT( scriv!M600, LEN(scriv!M600) + 1 - FIND(",",scriv!M600)),
LEFT( X$37, FIND(",",X$37)-1) &amp; "=" &amp; $AH638 &amp; RIGHT( X$37, LEN(X$37) + 1 - FIND(",",X$37))))</f>
        <v>fadeOn=,0.6</v>
      </c>
      <c r="Y638" s="81" t="str">
        <f>IF($E638="",
( IF(scriv!AE600&lt;&gt;"", LEFT( scriv!AE600, FIND(",",scriv!AE600)-1) &amp; "=" &amp; $AH638 &amp; RIGHT( scriv!AE600, LEN(scriv!AE600) + 1 - FIND(",",scriv!AE600)),
  IF($Y$36&lt;&gt;"",LEFT( Y$36, FIND(",",Y$36)-1) &amp; "=" &amp; $AH638 &amp; RIGHT( Y$36, LEN(Y$36) + 1 - FIND(",",Y$36)),""))),
IF(scriv!N600&lt;&gt;"", LEFT( scriv!N600, FIND(",",scriv!N600)-1) &amp; "=" &amp; $AH638 &amp; RIGHT( scriv!N600, LEN(scriv!N600) + 1 - FIND(",",scriv!N600)),
LEFT( Y$37, FIND(",",Y$37)-1) &amp; "=" &amp; $AH638 &amp; RIGHT( Y$37, LEN(Y$37) + 1 - FIND(",",Y$37))))</f>
        <v>fadeOff=,0.6</v>
      </c>
      <c r="Z638" s="81" t="str">
        <f>IF($E638="",
( IF(scriv!AF600&lt;&gt;"", LEFT( scriv!AF600, FIND(",",scriv!AF600)-1) &amp; "=" &amp; $AH638 &amp; RIGHT( scriv!AF600, LEN(scriv!AF600) + 1 - FIND(",",scriv!AF600)),
  IF($Z$36&lt;&gt;"",LEFT( Z$36, FIND(",",Z$36)-1) &amp; "=" &amp; $AH638 &amp; RIGHT( Z$36, LEN(Z$36) + 1 - FIND(",",Z$36)),""))),
IF(scriv!O600&lt;&gt;"", LEFT( scriv!O600, FIND(",",scriv!O600)-1) &amp; "=" &amp; $AH638 &amp; RIGHT( scriv!O600, LEN(scriv!O600) + 1 - FIND(",",scriv!O600)),
LEFT( Z$37, FIND(",",Z$37)-1) &amp; "=" &amp; $AH638 &amp; RIGHT( Z$37, LEN(Z$37) + 1 - FIND(",",Z$37))))</f>
        <v>drawOpen=,1.2</v>
      </c>
      <c r="AA638" s="81" t="str">
        <f>IF($E638="",
( IF(scriv!AG600&lt;&gt;"", LEFT( scriv!AG600, FIND(",",scriv!AG600)-1) &amp; "=" &amp; $AH638 &amp; RIGHT( scriv!AG600, LEN(scriv!AG600) + 1 - FIND(",",scriv!AG600)),
  IF($AA$36&lt;&gt;"",LEFT( AA$36, FIND(",",AA$36)-1) &amp; "=" &amp; $AH638 &amp; RIGHT( AA$36, LEN(AA$36) + 1 - FIND(",",AA$36)),""))),
IF(scriv!P600&lt;&gt;"", LEFT( scriv!P600, FIND(",",scriv!P600)-1) &amp; "=" &amp; $AH638 &amp; RIGHT( scriv!P600, LEN(scriv!P600) + 1 - FIND(",",scriv!P600)),
LEFT( AA$37, FIND(",",AA$37)-1) &amp; "=" &amp; $AH638 &amp; RIGHT( AA$37, LEN(AA$37) + 1 - FIND(",",AA$37))))</f>
        <v>drawClose=,1.2</v>
      </c>
      <c r="AB638" s="167" t="str">
        <f t="shared" si="445"/>
        <v>noTitle</v>
      </c>
      <c r="AC638" s="167"/>
      <c r="AD638" s="45"/>
      <c r="AE638" s="168"/>
      <c r="AF638" s="169">
        <f>IF(D638="",scriv!B600,"")</f>
        <v>0</v>
      </c>
      <c r="AG638" s="170" t="str">
        <f t="shared" si="452"/>
        <v/>
      </c>
      <c r="AH638" s="169" t="str">
        <f t="shared" si="453"/>
        <v/>
      </c>
      <c r="AI638" s="169" t="str">
        <f t="shared" si="454"/>
        <v/>
      </c>
      <c r="AJ638" s="86">
        <f>ROUNDDOWN( (LEN(scriv!B600)+1) / 2, 0 )</f>
        <v>0</v>
      </c>
      <c r="AK638" s="82">
        <f t="shared" si="455"/>
        <v>0</v>
      </c>
      <c r="AL638" s="82" t="str">
        <f t="shared" si="456"/>
        <v>-</v>
      </c>
      <c r="AM638" s="82" t="str">
        <f t="shared" si="457"/>
        <v>-</v>
      </c>
      <c r="AN638" s="82" t="str">
        <f t="shared" si="458"/>
        <v>-</v>
      </c>
      <c r="AO638" s="82" t="str">
        <f t="shared" si="459"/>
        <v>-</v>
      </c>
      <c r="AP638" s="82" t="str">
        <f t="shared" si="460"/>
        <v>-</v>
      </c>
      <c r="AQ638" s="82" t="str">
        <f t="shared" si="461"/>
        <v>-</v>
      </c>
      <c r="AR638" s="82" t="str">
        <f t="shared" si="462"/>
        <v>-</v>
      </c>
      <c r="AT638" s="82">
        <f t="shared" si="463"/>
        <v>10</v>
      </c>
      <c r="AU638" s="82" t="str">
        <f ca="1">IF(    MAX(OFFSET(AL638,0,0,MATCH("-",AL638:AL$638,0))) = 0,"",
IFERROR(MAX(OFFSET(AL638,0,0,MATCH("-",AL638:AL$638,0))),""))</f>
        <v/>
      </c>
      <c r="AV638" s="82" t="str">
        <f ca="1">IF(    MAX(OFFSET(AM638,0,0,MATCH("-",AM638:AM$638,0))) = 0,"",
IFERROR(MAX(OFFSET(AM638,0,0,MATCH("-",AM638:AM$638,0))),""))</f>
        <v/>
      </c>
      <c r="AW638" s="82" t="str">
        <f ca="1">IF(    MAX(OFFSET(AN638,0,0,MATCH("-",AN638:AN$638,0))) = 0,"",
IFERROR(MAX(OFFSET(AN638,0,0,MATCH("-",AN638:AN$638,0))),""))</f>
        <v/>
      </c>
      <c r="AX638" s="82" t="str">
        <f ca="1">IF(    MAX(OFFSET(AO638,0,0,MATCH("-",AO638:AO$638,0))) = 0,"",
IFERROR(MAX(OFFSET(AO638,0,0,MATCH("-",AO638:AO$638,0))),""))</f>
        <v/>
      </c>
      <c r="AY638" s="82" t="str">
        <f ca="1">IF(    MAX(OFFSET(AP638,0,0,MATCH("-",AP638:AP$638,0))) = 0,"",
IFERROR(MAX(OFFSET(AP638,0,0,MATCH("-",AP638:AP$638,0))),""))</f>
        <v/>
      </c>
      <c r="AZ638" s="82" t="str">
        <f ca="1">IF(    MAX(OFFSET(AQ638,0,0,MATCH("-",AQ638:AQ$638,0))) = 0,"",
IFERROR(MAX(OFFSET(AQ638,0,0,MATCH("-",AQ638:AQ$638,0))),""))</f>
        <v/>
      </c>
      <c r="BA638" s="82" t="str">
        <f ca="1">IF(    MAX(OFFSET(AR638,0,0,MATCH("-",AR638:AR$638,0))) = 0,"",
IFERROR(MAX(OFFSET(AR638,0,0,MATCH("-",AR638:AR$638,0))),""))</f>
        <v/>
      </c>
      <c r="BB638" s="112">
        <f t="shared" ca="1" si="464"/>
        <v>-198</v>
      </c>
      <c r="BC638" s="111" t="str">
        <f t="shared" ca="1" si="465"/>
        <v>Radius</v>
      </c>
      <c r="BD638" s="112">
        <f t="shared" ca="1" si="466"/>
        <v>0</v>
      </c>
      <c r="BE638" s="111">
        <f t="shared" ca="1" si="467"/>
        <v>200</v>
      </c>
      <c r="BF638" s="113" t="e">
        <f t="shared" ca="1" si="468"/>
        <v>#VALUE!</v>
      </c>
      <c r="BG638" s="113" t="e">
        <f t="shared" ca="1" si="469"/>
        <v>#VALUE!</v>
      </c>
      <c r="BH638" s="112">
        <f t="shared" ca="1" si="470"/>
        <v>2000</v>
      </c>
      <c r="BI638" s="112">
        <f t="shared" ca="1" si="471"/>
        <v>200</v>
      </c>
      <c r="BJ638" s="157"/>
      <c r="BK638" s="157"/>
      <c r="BL638" s="158" t="str">
        <f>scriv!AI600</f>
        <v/>
      </c>
      <c r="BM638" s="157"/>
      <c r="BN638" s="157" t="str">
        <f t="shared" si="472"/>
        <v>node</v>
      </c>
      <c r="BO638" s="157"/>
      <c r="BP638" s="159">
        <f t="shared" ca="1" si="473"/>
        <v>0</v>
      </c>
      <c r="BQ638" s="159">
        <f t="shared" ca="1" si="474"/>
        <v>0</v>
      </c>
      <c r="BR638" s="159">
        <f t="shared" si="475"/>
        <v>1</v>
      </c>
      <c r="BS638" s="159" t="str">
        <f t="shared" si="476"/>
        <v>symbol</v>
      </c>
      <c r="BT638" s="157" t="str">
        <f ca="1">IF(scriv!V600&lt;&gt;"",scriv!V600,
IF(E638="",IFERROR(VLOOKUP(BL638,$AH$40:$BT$638,39,FALSE),$BT$36),
$BT$37))</f>
        <v>NodeSquare</v>
      </c>
      <c r="BU638" s="166">
        <f t="shared" ca="1" si="477"/>
        <v>2000</v>
      </c>
      <c r="BV638" s="166">
        <f t="shared" ca="1" si="478"/>
        <v>200</v>
      </c>
      <c r="BW638" s="166">
        <f t="shared" ca="1" si="479"/>
        <v>0</v>
      </c>
      <c r="BX638" s="166">
        <f t="shared" ca="1" si="480"/>
        <v>0</v>
      </c>
      <c r="BY638" s="180" t="str">
        <f t="shared" si="481"/>
        <v/>
      </c>
      <c r="BZ638" s="180" t="str">
        <f t="shared" si="482"/>
        <v/>
      </c>
      <c r="CA638" s="81" t="str">
        <f>IF(scriv!E600&lt;&gt;"",scriv!E600,"")</f>
        <v/>
      </c>
      <c r="CB638" s="82">
        <f t="shared" si="447"/>
        <v>0</v>
      </c>
      <c r="CC638" s="82">
        <f t="shared" si="483"/>
        <v>0</v>
      </c>
      <c r="CD638" s="82" t="str">
        <f t="shared" si="484"/>
        <v>-</v>
      </c>
      <c r="CE638" s="82" t="str">
        <f t="shared" si="485"/>
        <v>-</v>
      </c>
      <c r="CF638" s="82" t="str">
        <f t="shared" si="486"/>
        <v>-</v>
      </c>
      <c r="CG638" s="82" t="str">
        <f t="shared" si="487"/>
        <v>-</v>
      </c>
      <c r="CH638" s="82" t="str">
        <f t="shared" si="488"/>
        <v>-</v>
      </c>
      <c r="CI638" s="82" t="str">
        <f t="shared" si="489"/>
        <v>-</v>
      </c>
      <c r="CJ638" s="82" t="str">
        <f t="shared" si="490"/>
        <v>-</v>
      </c>
      <c r="CK638" s="82" t="str">
        <f t="shared" si="491"/>
        <v>-</v>
      </c>
    </row>
    <row r="639" spans="1:89" s="82" customFormat="1" ht="18" customHeight="1">
      <c r="A639" s="81" t="str">
        <f>scriv!AH601</f>
        <v/>
      </c>
      <c r="B639" s="81" t="str">
        <f>IF(scriv!D601&lt;&gt;"",scriv!D601,"")</f>
        <v/>
      </c>
      <c r="C639" s="81" t="str">
        <f>IF( scriv!AL601&lt;&gt;"", IF(D639&lt;&gt;"","connection ","")&amp;scriv!AL601,IF(D639&lt;&gt;"","connection",""))</f>
        <v/>
      </c>
      <c r="D639" s="82" t="str">
        <f>scriv!AJ601</f>
        <v/>
      </c>
      <c r="E639" s="82" t="str">
        <f>scriv!AK601</f>
        <v/>
      </c>
      <c r="F639" s="156">
        <f>ROW()</f>
        <v>639</v>
      </c>
      <c r="I639" s="81" t="str">
        <f>IF(scriv!AA601&lt;&gt;"",scriv!AA601,J639)</f>
        <v/>
      </c>
      <c r="J639" s="81" t="str">
        <f>IF(scriv!AB601&lt;&gt;"",scriv!AB601,"")</f>
        <v/>
      </c>
      <c r="K639" s="82" t="str">
        <f t="shared" si="448"/>
        <v>none</v>
      </c>
      <c r="L639" s="82" t="str">
        <f t="shared" si="449"/>
        <v>+++&amp;speakTT=</v>
      </c>
      <c r="M639" s="82" t="str">
        <f t="shared" si="446"/>
        <v>OpenClose</v>
      </c>
      <c r="N639" s="82" t="str">
        <f t="shared" si="450"/>
        <v/>
      </c>
      <c r="O639" s="119" t="str">
        <f t="shared" si="451"/>
        <v/>
      </c>
      <c r="P639" s="81" t="str">
        <f>IF(scriv!I601&lt;&gt;"",scriv!I601,"")</f>
        <v/>
      </c>
      <c r="Q639" s="81" t="str">
        <f>IF(scriv!J601&lt;&gt;"",scriv!J601,"")</f>
        <v/>
      </c>
      <c r="R639" s="81">
        <f>IF(scriv!K601&lt;&gt;"",scriv!K601,
IF(I639&lt;&gt;"",1,$R$36))</f>
        <v>0</v>
      </c>
      <c r="S639" s="81" t="str">
        <f>IF(scriv!L601&lt;&gt;"",scriv!L601,
IF(scriv!AB601&lt;&gt;"",$S$36,"none"))</f>
        <v>none</v>
      </c>
      <c r="T639" s="81" t="str">
        <f>IF(scriv!Q601&lt;&gt;"",scriv!Q601,"")</f>
        <v/>
      </c>
      <c r="U639" s="81" t="str">
        <f>IF(scriv!R601&lt;&gt;"",scriv!R601,"")</f>
        <v/>
      </c>
      <c r="V639" s="81" t="str">
        <f>IF(scriv!S601&lt;&gt;"",scriv!S601,"")</f>
        <v/>
      </c>
      <c r="W639" s="81" t="str">
        <f>IF(scriv!T601&lt;&gt;"",scriv!T601,"")</f>
        <v/>
      </c>
      <c r="X639" s="81" t="str">
        <f>IF($E639="",
( IF(scriv!AD601&lt;&gt;"", LEFT( scriv!AD601, FIND(",",scriv!AD601)-1) &amp; "=" &amp; $AH639 &amp; RIGHT( scriv!AD601, LEN(scriv!AD601) + 1 - FIND(",",scriv!AD601)),
  IF($X$36&lt;&gt;"",LEFT( X$36, FIND(",",X$36)-1) &amp; "=" &amp; $AH639 &amp; RIGHT( X$36, LEN(X$36) + 1 - FIND(",",X$36)),""))),
IF(scriv!M601&lt;&gt;"", LEFT( scriv!M601, FIND(",",scriv!M601)-1) &amp; "=" &amp; $AH639 &amp; RIGHT( scriv!M601, LEN(scriv!M601) + 1 - FIND(",",scriv!M601)),
LEFT( X$37, FIND(",",X$37)-1) &amp; "=" &amp; $AH639 &amp; RIGHT( X$37, LEN(X$37) + 1 - FIND(",",X$37))))</f>
        <v>fadeOn=,0.6</v>
      </c>
      <c r="Y639" s="81" t="str">
        <f>IF($E639="",
( IF(scriv!AE601&lt;&gt;"", LEFT( scriv!AE601, FIND(",",scriv!AE601)-1) &amp; "=" &amp; $AH639 &amp; RIGHT( scriv!AE601, LEN(scriv!AE601) + 1 - FIND(",",scriv!AE601)),
  IF($Y$36&lt;&gt;"",LEFT( Y$36, FIND(",",Y$36)-1) &amp; "=" &amp; $AH639 &amp; RIGHT( Y$36, LEN(Y$36) + 1 - FIND(",",Y$36)),""))),
IF(scriv!N601&lt;&gt;"", LEFT( scriv!N601, FIND(",",scriv!N601)-1) &amp; "=" &amp; $AH639 &amp; RIGHT( scriv!N601, LEN(scriv!N601) + 1 - FIND(",",scriv!N601)),
LEFT( Y$37, FIND(",",Y$37)-1) &amp; "=" &amp; $AH639 &amp; RIGHT( Y$37, LEN(Y$37) + 1 - FIND(",",Y$37))))</f>
        <v>fadeOff=,0.6</v>
      </c>
      <c r="Z639" s="81" t="str">
        <f>IF($E639="",
( IF(scriv!AF601&lt;&gt;"", LEFT( scriv!AF601, FIND(",",scriv!AF601)-1) &amp; "=" &amp; $AH639 &amp; RIGHT( scriv!AF601, LEN(scriv!AF601) + 1 - FIND(",",scriv!AF601)),
  IF($Z$36&lt;&gt;"",LEFT( Z$36, FIND(",",Z$36)-1) &amp; "=" &amp; $AH639 &amp; RIGHT( Z$36, LEN(Z$36) + 1 - FIND(",",Z$36)),""))),
IF(scriv!O601&lt;&gt;"", LEFT( scriv!O601, FIND(",",scriv!O601)-1) &amp; "=" &amp; $AH639 &amp; RIGHT( scriv!O601, LEN(scriv!O601) + 1 - FIND(",",scriv!O601)),
LEFT( Z$37, FIND(",",Z$37)-1) &amp; "=" &amp; $AH639 &amp; RIGHT( Z$37, LEN(Z$37) + 1 - FIND(",",Z$37))))</f>
        <v>drawOpen=,1.2</v>
      </c>
      <c r="AA639" s="81" t="str">
        <f>IF($E639="",
( IF(scriv!AG601&lt;&gt;"", LEFT( scriv!AG601, FIND(",",scriv!AG601)-1) &amp; "=" &amp; $AH639 &amp; RIGHT( scriv!AG601, LEN(scriv!AG601) + 1 - FIND(",",scriv!AG601)),
  IF($AA$36&lt;&gt;"",LEFT( AA$36, FIND(",",AA$36)-1) &amp; "=" &amp; $AH639 &amp; RIGHT( AA$36, LEN(AA$36) + 1 - FIND(",",AA$36)),""))),
IF(scriv!P601&lt;&gt;"", LEFT( scriv!P601, FIND(",",scriv!P601)-1) &amp; "=" &amp; $AH639 &amp; RIGHT( scriv!P601, LEN(scriv!P601) + 1 - FIND(",",scriv!P601)),
LEFT( AA$37, FIND(",",AA$37)-1) &amp; "=" &amp; $AH639 &amp; RIGHT( AA$37, LEN(AA$37) + 1 - FIND(",",AA$37))))</f>
        <v>drawClose=,1.2</v>
      </c>
      <c r="AB639" s="167" t="str">
        <f t="shared" si="445"/>
        <v>noTitle</v>
      </c>
      <c r="AC639" s="167"/>
      <c r="AD639" s="45"/>
      <c r="AE639" s="168"/>
      <c r="AF639" s="169">
        <f>IF(D639="",scriv!B601,"")</f>
        <v>0</v>
      </c>
      <c r="AG639" s="170" t="str">
        <f t="shared" si="452"/>
        <v/>
      </c>
      <c r="AH639" s="169" t="str">
        <f t="shared" si="453"/>
        <v/>
      </c>
      <c r="AI639" s="169" t="str">
        <f t="shared" si="454"/>
        <v/>
      </c>
      <c r="AJ639" s="86">
        <f>ROUNDDOWN( (LEN(scriv!B601)+1) / 2, 0 )</f>
        <v>0</v>
      </c>
      <c r="AK639" s="82">
        <f t="shared" si="455"/>
        <v>0</v>
      </c>
      <c r="AL639" s="82" t="str">
        <f t="shared" si="456"/>
        <v>-</v>
      </c>
      <c r="AM639" s="82" t="str">
        <f t="shared" si="457"/>
        <v>-</v>
      </c>
      <c r="AN639" s="82" t="str">
        <f t="shared" si="458"/>
        <v>-</v>
      </c>
      <c r="AO639" s="82" t="str">
        <f t="shared" si="459"/>
        <v>-</v>
      </c>
      <c r="AP639" s="82" t="str">
        <f t="shared" si="460"/>
        <v>-</v>
      </c>
      <c r="AQ639" s="82" t="str">
        <f t="shared" si="461"/>
        <v>-</v>
      </c>
      <c r="AR639" s="82" t="str">
        <f t="shared" si="462"/>
        <v>-</v>
      </c>
      <c r="AT639" s="82">
        <f t="shared" si="463"/>
        <v>10</v>
      </c>
      <c r="AU639" s="82" t="str">
        <f ca="1">IF(    MAX(OFFSET(AL639,0,0,MATCH("-",AL$638:AL639,0))) = 0,"",
IFERROR(MAX(OFFSET(AL639,0,0,MATCH("-",AL$638:AL639,0))),""))</f>
        <v/>
      </c>
      <c r="AV639" s="82" t="str">
        <f ca="1">IF(    MAX(OFFSET(AM639,0,0,MATCH("-",AM$638:AM639,0))) = 0,"",
IFERROR(MAX(OFFSET(AM639,0,0,MATCH("-",AM$638:AM639,0))),""))</f>
        <v/>
      </c>
      <c r="AW639" s="82" t="str">
        <f ca="1">IF(    MAX(OFFSET(AN639,0,0,MATCH("-",AN$638:AN639,0))) = 0,"",
IFERROR(MAX(OFFSET(AN639,0,0,MATCH("-",AN$638:AN639,0))),""))</f>
        <v/>
      </c>
      <c r="AX639" s="82" t="str">
        <f ca="1">IF(    MAX(OFFSET(AO639,0,0,MATCH("-",AO$638:AO639,0))) = 0,"",
IFERROR(MAX(OFFSET(AO639,0,0,MATCH("-",AO$638:AO639,0))),""))</f>
        <v/>
      </c>
      <c r="AY639" s="82" t="str">
        <f ca="1">IF(    MAX(OFFSET(AP639,0,0,MATCH("-",AP$638:AP639,0))) = 0,"",
IFERROR(MAX(OFFSET(AP639,0,0,MATCH("-",AP$638:AP639,0))),""))</f>
        <v/>
      </c>
      <c r="AZ639" s="82" t="str">
        <f ca="1">IF(    MAX(OFFSET(AQ639,0,0,MATCH("-",AQ$638:AQ639,0))) = 0,"",
IFERROR(MAX(OFFSET(AQ639,0,0,MATCH("-",AQ$638:AQ639,0))),""))</f>
        <v/>
      </c>
      <c r="BA639" s="82" t="str">
        <f ca="1">IF(    MAX(OFFSET(AR639,0,0,MATCH("-",AR$638:AR639,0))) = 0,"",
IFERROR(MAX(OFFSET(AR639,0,0,MATCH("-",AR$638:AR639,0))),""))</f>
        <v/>
      </c>
      <c r="BB639" s="112">
        <f t="shared" ca="1" si="464"/>
        <v>-198</v>
      </c>
      <c r="BC639" s="111" t="str">
        <f t="shared" ca="1" si="465"/>
        <v>Radius</v>
      </c>
      <c r="BD639" s="112">
        <f t="shared" ca="1" si="466"/>
        <v>0</v>
      </c>
      <c r="BE639" s="111">
        <f t="shared" ca="1" si="467"/>
        <v>200</v>
      </c>
      <c r="BF639" s="113" t="e">
        <f t="shared" ca="1" si="468"/>
        <v>#VALUE!</v>
      </c>
      <c r="BG639" s="113" t="e">
        <f t="shared" ca="1" si="469"/>
        <v>#VALUE!</v>
      </c>
      <c r="BH639" s="112">
        <f t="shared" ca="1" si="470"/>
        <v>2000</v>
      </c>
      <c r="BI639" s="112">
        <f t="shared" ca="1" si="471"/>
        <v>200</v>
      </c>
      <c r="BJ639" s="157"/>
      <c r="BK639" s="157"/>
      <c r="BL639" s="158" t="str">
        <f>scriv!AI601</f>
        <v/>
      </c>
      <c r="BM639" s="157"/>
      <c r="BN639" s="157" t="str">
        <f t="shared" si="472"/>
        <v>node</v>
      </c>
      <c r="BO639" s="157"/>
      <c r="BP639" s="159">
        <f t="shared" ca="1" si="473"/>
        <v>0</v>
      </c>
      <c r="BQ639" s="159">
        <f t="shared" ca="1" si="474"/>
        <v>0</v>
      </c>
      <c r="BR639" s="159">
        <f t="shared" si="475"/>
        <v>1</v>
      </c>
      <c r="BS639" s="159" t="str">
        <f t="shared" si="476"/>
        <v>symbol</v>
      </c>
      <c r="BT639" s="157" t="str">
        <f ca="1">IF(scriv!V601&lt;&gt;"",scriv!V601,
IF(E639="",IFERROR(VLOOKUP(BL639,$AH$40:$BT$638,39,FALSE),$BT$36),
$BT$37))</f>
        <v>NodeSquare</v>
      </c>
      <c r="BU639" s="166">
        <f t="shared" ca="1" si="477"/>
        <v>2000</v>
      </c>
      <c r="BV639" s="166">
        <f t="shared" ca="1" si="478"/>
        <v>200</v>
      </c>
      <c r="BW639" s="166">
        <f t="shared" ca="1" si="479"/>
        <v>0</v>
      </c>
      <c r="BX639" s="166">
        <f t="shared" ca="1" si="480"/>
        <v>0</v>
      </c>
      <c r="BY639" s="180" t="str">
        <f t="shared" si="481"/>
        <v/>
      </c>
      <c r="BZ639" s="180" t="str">
        <f t="shared" si="482"/>
        <v/>
      </c>
      <c r="CA639" s="81" t="str">
        <f>IF(scriv!E601&lt;&gt;"",scriv!E601,"")</f>
        <v/>
      </c>
      <c r="CB639" s="82">
        <f t="shared" si="447"/>
        <v>0</v>
      </c>
      <c r="CC639" s="82">
        <f t="shared" si="483"/>
        <v>0</v>
      </c>
      <c r="CD639" s="82" t="str">
        <f t="shared" si="484"/>
        <v>-</v>
      </c>
      <c r="CE639" s="82" t="str">
        <f t="shared" si="485"/>
        <v>-</v>
      </c>
      <c r="CF639" s="82" t="str">
        <f t="shared" si="486"/>
        <v>-</v>
      </c>
      <c r="CG639" s="82" t="str">
        <f t="shared" si="487"/>
        <v>-</v>
      </c>
      <c r="CH639" s="82" t="str">
        <f t="shared" si="488"/>
        <v>-</v>
      </c>
      <c r="CI639" s="82" t="str">
        <f t="shared" si="489"/>
        <v>-</v>
      </c>
      <c r="CJ639" s="82" t="str">
        <f t="shared" si="490"/>
        <v>-</v>
      </c>
      <c r="CK639" s="82" t="str">
        <f t="shared" si="491"/>
        <v>-</v>
      </c>
    </row>
    <row r="640" spans="1:89" s="82" customFormat="1" ht="18" customHeight="1">
      <c r="A640" s="81" t="str">
        <f>scriv!AH602</f>
        <v/>
      </c>
      <c r="B640" s="81" t="str">
        <f>IF(scriv!D602&lt;&gt;"",scriv!D602,"")</f>
        <v/>
      </c>
      <c r="C640" s="81" t="str">
        <f>IF( scriv!AL602&lt;&gt;"", IF(D640&lt;&gt;"","connection ","")&amp;scriv!AL602,IF(D640&lt;&gt;"","connection",""))</f>
        <v/>
      </c>
      <c r="D640" s="82" t="str">
        <f>scriv!AJ602</f>
        <v/>
      </c>
      <c r="E640" s="82" t="str">
        <f>scriv!AK602</f>
        <v/>
      </c>
      <c r="F640" s="156">
        <f>ROW()</f>
        <v>640</v>
      </c>
      <c r="I640" s="81" t="str">
        <f>IF(scriv!AA602&lt;&gt;"",scriv!AA602,J640)</f>
        <v/>
      </c>
      <c r="J640" s="81" t="str">
        <f>IF(scriv!AB602&lt;&gt;"",scriv!AB602,"")</f>
        <v/>
      </c>
      <c r="K640" s="82" t="str">
        <f t="shared" si="448"/>
        <v>none</v>
      </c>
      <c r="L640" s="82" t="str">
        <f t="shared" si="449"/>
        <v>+++&amp;speakTT=</v>
      </c>
      <c r="M640" s="82" t="str">
        <f t="shared" si="446"/>
        <v>OpenClose</v>
      </c>
      <c r="N640" s="82" t="str">
        <f t="shared" si="450"/>
        <v/>
      </c>
      <c r="O640" s="119" t="str">
        <f t="shared" si="451"/>
        <v/>
      </c>
      <c r="P640" s="81" t="str">
        <f>IF(scriv!I602&lt;&gt;"",scriv!I602,"")</f>
        <v/>
      </c>
      <c r="Q640" s="81" t="str">
        <f>IF(scriv!J602&lt;&gt;"",scriv!J602,"")</f>
        <v/>
      </c>
      <c r="R640" s="81">
        <f>IF(scriv!K602&lt;&gt;"",scriv!K602,
IF(I640&lt;&gt;"",1,$R$36))</f>
        <v>0</v>
      </c>
      <c r="S640" s="81" t="str">
        <f>IF(scriv!L602&lt;&gt;"",scriv!L602,
IF(scriv!AB602&lt;&gt;"",$S$36,"none"))</f>
        <v>none</v>
      </c>
      <c r="T640" s="81" t="str">
        <f>IF(scriv!Q602&lt;&gt;"",scriv!Q602,"")</f>
        <v/>
      </c>
      <c r="U640" s="81" t="str">
        <f>IF(scriv!R602&lt;&gt;"",scriv!R602,"")</f>
        <v/>
      </c>
      <c r="V640" s="81" t="str">
        <f>IF(scriv!S602&lt;&gt;"",scriv!S602,"")</f>
        <v/>
      </c>
      <c r="W640" s="81" t="str">
        <f>IF(scriv!T602&lt;&gt;"",scriv!T602,"")</f>
        <v/>
      </c>
      <c r="X640" s="81" t="str">
        <f>IF($E640="",
( IF(scriv!AD602&lt;&gt;"", LEFT( scriv!AD602, FIND(",",scriv!AD602)-1) &amp; "=" &amp; $AH640 &amp; RIGHT( scriv!AD602, LEN(scriv!AD602) + 1 - FIND(",",scriv!AD602)),
  IF($X$36&lt;&gt;"",LEFT( X$36, FIND(",",X$36)-1) &amp; "=" &amp; $AH640 &amp; RIGHT( X$36, LEN(X$36) + 1 - FIND(",",X$36)),""))),
IF(scriv!M602&lt;&gt;"", LEFT( scriv!M602, FIND(",",scriv!M602)-1) &amp; "=" &amp; $AH640 &amp; RIGHT( scriv!M602, LEN(scriv!M602) + 1 - FIND(",",scriv!M602)),
LEFT( X$37, FIND(",",X$37)-1) &amp; "=" &amp; $AH640 &amp; RIGHT( X$37, LEN(X$37) + 1 - FIND(",",X$37))))</f>
        <v>fadeOn=,0.6</v>
      </c>
      <c r="Y640" s="81" t="str">
        <f>IF($E640="",
( IF(scriv!AE602&lt;&gt;"", LEFT( scriv!AE602, FIND(",",scriv!AE602)-1) &amp; "=" &amp; $AH640 &amp; RIGHT( scriv!AE602, LEN(scriv!AE602) + 1 - FIND(",",scriv!AE602)),
  IF($Y$36&lt;&gt;"",LEFT( Y$36, FIND(",",Y$36)-1) &amp; "=" &amp; $AH640 &amp; RIGHT( Y$36, LEN(Y$36) + 1 - FIND(",",Y$36)),""))),
IF(scriv!N602&lt;&gt;"", LEFT( scriv!N602, FIND(",",scriv!N602)-1) &amp; "=" &amp; $AH640 &amp; RIGHT( scriv!N602, LEN(scriv!N602) + 1 - FIND(",",scriv!N602)),
LEFT( Y$37, FIND(",",Y$37)-1) &amp; "=" &amp; $AH640 &amp; RIGHT( Y$37, LEN(Y$37) + 1 - FIND(",",Y$37))))</f>
        <v>fadeOff=,0.6</v>
      </c>
      <c r="Z640" s="81" t="str">
        <f>IF($E640="",
( IF(scriv!AF602&lt;&gt;"", LEFT( scriv!AF602, FIND(",",scriv!AF602)-1) &amp; "=" &amp; $AH640 &amp; RIGHT( scriv!AF602, LEN(scriv!AF602) + 1 - FIND(",",scriv!AF602)),
  IF($Z$36&lt;&gt;"",LEFT( Z$36, FIND(",",Z$36)-1) &amp; "=" &amp; $AH640 &amp; RIGHT( Z$36, LEN(Z$36) + 1 - FIND(",",Z$36)),""))),
IF(scriv!O602&lt;&gt;"", LEFT( scriv!O602, FIND(",",scriv!O602)-1) &amp; "=" &amp; $AH640 &amp; RIGHT( scriv!O602, LEN(scriv!O602) + 1 - FIND(",",scriv!O602)),
LEFT( Z$37, FIND(",",Z$37)-1) &amp; "=" &amp; $AH640 &amp; RIGHT( Z$37, LEN(Z$37) + 1 - FIND(",",Z$37))))</f>
        <v>drawOpen=,1.2</v>
      </c>
      <c r="AA640" s="81" t="str">
        <f>IF($E640="",
( IF(scriv!AG602&lt;&gt;"", LEFT( scriv!AG602, FIND(",",scriv!AG602)-1) &amp; "=" &amp; $AH640 &amp; RIGHT( scriv!AG602, LEN(scriv!AG602) + 1 - FIND(",",scriv!AG602)),
  IF($AA$36&lt;&gt;"",LEFT( AA$36, FIND(",",AA$36)-1) &amp; "=" &amp; $AH640 &amp; RIGHT( AA$36, LEN(AA$36) + 1 - FIND(",",AA$36)),""))),
IF(scriv!P602&lt;&gt;"", LEFT( scriv!P602, FIND(",",scriv!P602)-1) &amp; "=" &amp; $AH640 &amp; RIGHT( scriv!P602, LEN(scriv!P602) + 1 - FIND(",",scriv!P602)),
LEFT( AA$37, FIND(",",AA$37)-1) &amp; "=" &amp; $AH640 &amp; RIGHT( AA$37, LEN(AA$37) + 1 - FIND(",",AA$37))))</f>
        <v>drawClose=,1.2</v>
      </c>
      <c r="AB640" s="167" t="str">
        <f t="shared" si="445"/>
        <v>noTitle</v>
      </c>
      <c r="AC640" s="167"/>
      <c r="AD640" s="45"/>
      <c r="AE640" s="168"/>
      <c r="AF640" s="169">
        <f>IF(D640="",scriv!B602,"")</f>
        <v>0</v>
      </c>
      <c r="AG640" s="170" t="str">
        <f t="shared" si="452"/>
        <v/>
      </c>
      <c r="AH640" s="169" t="str">
        <f t="shared" si="453"/>
        <v/>
      </c>
      <c r="AI640" s="169" t="str">
        <f t="shared" si="454"/>
        <v/>
      </c>
      <c r="AJ640" s="86">
        <f>ROUNDDOWN( (LEN(scriv!B602)+1) / 2, 0 )</f>
        <v>0</v>
      </c>
      <c r="AK640" s="82">
        <f t="shared" si="455"/>
        <v>0</v>
      </c>
      <c r="AL640" s="82" t="str">
        <f t="shared" si="456"/>
        <v>-</v>
      </c>
      <c r="AM640" s="82" t="str">
        <f t="shared" si="457"/>
        <v>-</v>
      </c>
      <c r="AN640" s="82" t="str">
        <f t="shared" si="458"/>
        <v>-</v>
      </c>
      <c r="AO640" s="82" t="str">
        <f t="shared" si="459"/>
        <v>-</v>
      </c>
      <c r="AP640" s="82" t="str">
        <f t="shared" si="460"/>
        <v>-</v>
      </c>
      <c r="AQ640" s="82" t="str">
        <f t="shared" si="461"/>
        <v>-</v>
      </c>
      <c r="AR640" s="82" t="str">
        <f t="shared" si="462"/>
        <v>-</v>
      </c>
      <c r="AT640" s="82">
        <f t="shared" si="463"/>
        <v>10</v>
      </c>
      <c r="AU640" s="82" t="str">
        <f ca="1">IF(    MAX(OFFSET(AL640,0,0,MATCH("-",AL$638:AL640,0))) = 0,"",
IFERROR(MAX(OFFSET(AL640,0,0,MATCH("-",AL$638:AL640,0))),""))</f>
        <v/>
      </c>
      <c r="AV640" s="82" t="str">
        <f ca="1">IF(    MAX(OFFSET(AM640,0,0,MATCH("-",AM$638:AM640,0))) = 0,"",
IFERROR(MAX(OFFSET(AM640,0,0,MATCH("-",AM$638:AM640,0))),""))</f>
        <v/>
      </c>
      <c r="AW640" s="82" t="str">
        <f ca="1">IF(    MAX(OFFSET(AN640,0,0,MATCH("-",AN$638:AN640,0))) = 0,"",
IFERROR(MAX(OFFSET(AN640,0,0,MATCH("-",AN$638:AN640,0))),""))</f>
        <v/>
      </c>
      <c r="AX640" s="82" t="str">
        <f ca="1">IF(    MAX(OFFSET(AO640,0,0,MATCH("-",AO$638:AO640,0))) = 0,"",
IFERROR(MAX(OFFSET(AO640,0,0,MATCH("-",AO$638:AO640,0))),""))</f>
        <v/>
      </c>
      <c r="AY640" s="82" t="str">
        <f ca="1">IF(    MAX(OFFSET(AP640,0,0,MATCH("-",AP$638:AP640,0))) = 0,"",
IFERROR(MAX(OFFSET(AP640,0,0,MATCH("-",AP$638:AP640,0))),""))</f>
        <v/>
      </c>
      <c r="AZ640" s="82" t="str">
        <f ca="1">IF(    MAX(OFFSET(AQ640,0,0,MATCH("-",AQ$638:AQ640,0))) = 0,"",
IFERROR(MAX(OFFSET(AQ640,0,0,MATCH("-",AQ$638:AQ640,0))),""))</f>
        <v/>
      </c>
      <c r="BA640" s="82" t="str">
        <f ca="1">IF(    MAX(OFFSET(AR640,0,0,MATCH("-",AR$638:AR640,0))) = 0,"",
IFERROR(MAX(OFFSET(AR640,0,0,MATCH("-",AR$638:AR640,0))),""))</f>
        <v/>
      </c>
      <c r="BB640" s="112">
        <f t="shared" ca="1" si="464"/>
        <v>-198</v>
      </c>
      <c r="BC640" s="111" t="str">
        <f t="shared" ca="1" si="465"/>
        <v>Radius</v>
      </c>
      <c r="BD640" s="112">
        <f t="shared" ca="1" si="466"/>
        <v>0</v>
      </c>
      <c r="BE640" s="111">
        <f t="shared" ca="1" si="467"/>
        <v>200</v>
      </c>
      <c r="BF640" s="113" t="e">
        <f t="shared" ca="1" si="468"/>
        <v>#VALUE!</v>
      </c>
      <c r="BG640" s="113" t="e">
        <f t="shared" ca="1" si="469"/>
        <v>#VALUE!</v>
      </c>
      <c r="BH640" s="112">
        <f t="shared" ca="1" si="470"/>
        <v>2000</v>
      </c>
      <c r="BI640" s="112">
        <f t="shared" ca="1" si="471"/>
        <v>200</v>
      </c>
      <c r="BJ640" s="157"/>
      <c r="BK640" s="157"/>
      <c r="BL640" s="158" t="str">
        <f>scriv!AI602</f>
        <v/>
      </c>
      <c r="BM640" s="157"/>
      <c r="BN640" s="157" t="str">
        <f t="shared" si="472"/>
        <v>node</v>
      </c>
      <c r="BO640" s="157"/>
      <c r="BP640" s="159">
        <f t="shared" ca="1" si="473"/>
        <v>0</v>
      </c>
      <c r="BQ640" s="159">
        <f t="shared" ca="1" si="474"/>
        <v>0</v>
      </c>
      <c r="BR640" s="159">
        <f t="shared" si="475"/>
        <v>1</v>
      </c>
      <c r="BS640" s="159" t="str">
        <f t="shared" si="476"/>
        <v>symbol</v>
      </c>
      <c r="BT640" s="157" t="str">
        <f ca="1">IF(scriv!V602&lt;&gt;"",scriv!V602,
IF(E640="",IFERROR(VLOOKUP(BL640,$AH$40:$BT$638,39,FALSE),$BT$36),
$BT$37))</f>
        <v>NodeSquare</v>
      </c>
      <c r="BU640" s="166">
        <f t="shared" ca="1" si="477"/>
        <v>2000</v>
      </c>
      <c r="BV640" s="166">
        <f t="shared" ca="1" si="478"/>
        <v>200</v>
      </c>
      <c r="BW640" s="166">
        <f t="shared" ca="1" si="479"/>
        <v>0</v>
      </c>
      <c r="BX640" s="166">
        <f t="shared" ca="1" si="480"/>
        <v>0</v>
      </c>
      <c r="BY640" s="180" t="str">
        <f t="shared" si="481"/>
        <v/>
      </c>
      <c r="BZ640" s="180" t="str">
        <f t="shared" si="482"/>
        <v/>
      </c>
      <c r="CA640" s="81" t="str">
        <f>IF(scriv!E602&lt;&gt;"",scriv!E602,"")</f>
        <v/>
      </c>
      <c r="CB640" s="82">
        <f t="shared" si="447"/>
        <v>0</v>
      </c>
      <c r="CC640" s="82">
        <f t="shared" si="483"/>
        <v>0</v>
      </c>
      <c r="CD640" s="82" t="str">
        <f t="shared" si="484"/>
        <v>-</v>
      </c>
      <c r="CE640" s="82" t="str">
        <f t="shared" si="485"/>
        <v>-</v>
      </c>
      <c r="CF640" s="82" t="str">
        <f t="shared" si="486"/>
        <v>-</v>
      </c>
      <c r="CG640" s="82" t="str">
        <f t="shared" si="487"/>
        <v>-</v>
      </c>
      <c r="CH640" s="82" t="str">
        <f t="shared" si="488"/>
        <v>-</v>
      </c>
      <c r="CI640" s="82" t="str">
        <f t="shared" si="489"/>
        <v>-</v>
      </c>
      <c r="CJ640" s="82" t="str">
        <f t="shared" si="490"/>
        <v>-</v>
      </c>
      <c r="CK640" s="82" t="str">
        <f t="shared" si="491"/>
        <v>-</v>
      </c>
    </row>
    <row r="641" spans="1:89" s="82" customFormat="1" ht="18" customHeight="1">
      <c r="A641" s="81" t="str">
        <f>scriv!AH603</f>
        <v/>
      </c>
      <c r="B641" s="81" t="str">
        <f>IF(scriv!D603&lt;&gt;"",scriv!D603,"")</f>
        <v/>
      </c>
      <c r="C641" s="81" t="str">
        <f>IF( scriv!AL603&lt;&gt;"", IF(D641&lt;&gt;"","connection ","")&amp;scriv!AL603,IF(D641&lt;&gt;"","connection",""))</f>
        <v/>
      </c>
      <c r="D641" s="82" t="str">
        <f>scriv!AJ603</f>
        <v/>
      </c>
      <c r="E641" s="82" t="str">
        <f>scriv!AK603</f>
        <v/>
      </c>
      <c r="F641" s="156">
        <f>ROW()</f>
        <v>641</v>
      </c>
      <c r="I641" s="81" t="str">
        <f>IF(scriv!AA603&lt;&gt;"",scriv!AA603,J641)</f>
        <v/>
      </c>
      <c r="J641" s="81" t="str">
        <f>IF(scriv!AB603&lt;&gt;"",scriv!AB603,"")</f>
        <v/>
      </c>
      <c r="K641" s="82" t="str">
        <f t="shared" si="448"/>
        <v>none</v>
      </c>
      <c r="L641" s="82" t="str">
        <f t="shared" si="449"/>
        <v>+++&amp;speakTT=</v>
      </c>
      <c r="M641" s="82" t="str">
        <f t="shared" si="446"/>
        <v>OpenClose</v>
      </c>
      <c r="N641" s="82" t="str">
        <f t="shared" si="450"/>
        <v/>
      </c>
      <c r="O641" s="119" t="str">
        <f t="shared" si="451"/>
        <v/>
      </c>
      <c r="P641" s="81" t="str">
        <f>IF(scriv!I603&lt;&gt;"",scriv!I603,"")</f>
        <v/>
      </c>
      <c r="Q641" s="81" t="str">
        <f>IF(scriv!J603&lt;&gt;"",scriv!J603,"")</f>
        <v/>
      </c>
      <c r="R641" s="81">
        <f>IF(scriv!K603&lt;&gt;"",scriv!K603,
IF(I641&lt;&gt;"",1,$R$36))</f>
        <v>0</v>
      </c>
      <c r="S641" s="81" t="str">
        <f>IF(scriv!L603&lt;&gt;"",scriv!L603,
IF(scriv!AB603&lt;&gt;"",$S$36,"none"))</f>
        <v>none</v>
      </c>
      <c r="T641" s="81" t="str">
        <f>IF(scriv!Q603&lt;&gt;"",scriv!Q603,"")</f>
        <v/>
      </c>
      <c r="U641" s="81" t="str">
        <f>IF(scriv!R603&lt;&gt;"",scriv!R603,"")</f>
        <v/>
      </c>
      <c r="V641" s="81" t="str">
        <f>IF(scriv!S603&lt;&gt;"",scriv!S603,"")</f>
        <v/>
      </c>
      <c r="W641" s="81" t="str">
        <f>IF(scriv!T603&lt;&gt;"",scriv!T603,"")</f>
        <v/>
      </c>
      <c r="X641" s="81" t="str">
        <f>IF($E641="",
( IF(scriv!AD603&lt;&gt;"", LEFT( scriv!AD603, FIND(",",scriv!AD603)-1) &amp; "=" &amp; $AH641 &amp; RIGHT( scriv!AD603, LEN(scriv!AD603) + 1 - FIND(",",scriv!AD603)),
  IF($X$36&lt;&gt;"",LEFT( X$36, FIND(",",X$36)-1) &amp; "=" &amp; $AH641 &amp; RIGHT( X$36, LEN(X$36) + 1 - FIND(",",X$36)),""))),
IF(scriv!M603&lt;&gt;"", LEFT( scriv!M603, FIND(",",scriv!M603)-1) &amp; "=" &amp; $AH641 &amp; RIGHT( scriv!M603, LEN(scriv!M603) + 1 - FIND(",",scriv!M603)),
LEFT( X$37, FIND(",",X$37)-1) &amp; "=" &amp; $AH641 &amp; RIGHT( X$37, LEN(X$37) + 1 - FIND(",",X$37))))</f>
        <v>fadeOn=,0.6</v>
      </c>
      <c r="Y641" s="81" t="str">
        <f>IF($E641="",
( IF(scriv!AE603&lt;&gt;"", LEFT( scriv!AE603, FIND(",",scriv!AE603)-1) &amp; "=" &amp; $AH641 &amp; RIGHT( scriv!AE603, LEN(scriv!AE603) + 1 - FIND(",",scriv!AE603)),
  IF($Y$36&lt;&gt;"",LEFT( Y$36, FIND(",",Y$36)-1) &amp; "=" &amp; $AH641 &amp; RIGHT( Y$36, LEN(Y$36) + 1 - FIND(",",Y$36)),""))),
IF(scriv!N603&lt;&gt;"", LEFT( scriv!N603, FIND(",",scriv!N603)-1) &amp; "=" &amp; $AH641 &amp; RIGHT( scriv!N603, LEN(scriv!N603) + 1 - FIND(",",scriv!N603)),
LEFT( Y$37, FIND(",",Y$37)-1) &amp; "=" &amp; $AH641 &amp; RIGHT( Y$37, LEN(Y$37) + 1 - FIND(",",Y$37))))</f>
        <v>fadeOff=,0.6</v>
      </c>
      <c r="Z641" s="81" t="str">
        <f>IF($E641="",
( IF(scriv!AF603&lt;&gt;"", LEFT( scriv!AF603, FIND(",",scriv!AF603)-1) &amp; "=" &amp; $AH641 &amp; RIGHT( scriv!AF603, LEN(scriv!AF603) + 1 - FIND(",",scriv!AF603)),
  IF($Z$36&lt;&gt;"",LEFT( Z$36, FIND(",",Z$36)-1) &amp; "=" &amp; $AH641 &amp; RIGHT( Z$36, LEN(Z$36) + 1 - FIND(",",Z$36)),""))),
IF(scriv!O603&lt;&gt;"", LEFT( scriv!O603, FIND(",",scriv!O603)-1) &amp; "=" &amp; $AH641 &amp; RIGHT( scriv!O603, LEN(scriv!O603) + 1 - FIND(",",scriv!O603)),
LEFT( Z$37, FIND(",",Z$37)-1) &amp; "=" &amp; $AH641 &amp; RIGHT( Z$37, LEN(Z$37) + 1 - FIND(",",Z$37))))</f>
        <v>drawOpen=,1.2</v>
      </c>
      <c r="AA641" s="81" t="str">
        <f>IF($E641="",
( IF(scriv!AG603&lt;&gt;"", LEFT( scriv!AG603, FIND(",",scriv!AG603)-1) &amp; "=" &amp; $AH641 &amp; RIGHT( scriv!AG603, LEN(scriv!AG603) + 1 - FIND(",",scriv!AG603)),
  IF($AA$36&lt;&gt;"",LEFT( AA$36, FIND(",",AA$36)-1) &amp; "=" &amp; $AH641 &amp; RIGHT( AA$36, LEN(AA$36) + 1 - FIND(",",AA$36)),""))),
IF(scriv!P603&lt;&gt;"", LEFT( scriv!P603, FIND(",",scriv!P603)-1) &amp; "=" &amp; $AH641 &amp; RIGHT( scriv!P603, LEN(scriv!P603) + 1 - FIND(",",scriv!P603)),
LEFT( AA$37, FIND(",",AA$37)-1) &amp; "=" &amp; $AH641 &amp; RIGHT( AA$37, LEN(AA$37) + 1 - FIND(",",AA$37))))</f>
        <v>drawClose=,1.2</v>
      </c>
      <c r="AB641" s="167" t="str">
        <f t="shared" si="445"/>
        <v>noTitle</v>
      </c>
      <c r="AC641" s="167"/>
      <c r="AD641" s="45"/>
      <c r="AE641" s="168"/>
      <c r="AF641" s="169">
        <f>IF(D641="",scriv!B603,"")</f>
        <v>0</v>
      </c>
      <c r="AG641" s="170" t="str">
        <f t="shared" si="452"/>
        <v/>
      </c>
      <c r="AH641" s="169" t="str">
        <f t="shared" si="453"/>
        <v/>
      </c>
      <c r="AI641" s="169" t="str">
        <f t="shared" si="454"/>
        <v/>
      </c>
      <c r="AJ641" s="86">
        <f>ROUNDDOWN( (LEN(scriv!B603)+1) / 2, 0 )</f>
        <v>0</v>
      </c>
      <c r="AK641" s="82">
        <f t="shared" si="455"/>
        <v>0</v>
      </c>
      <c r="AL641" s="82" t="str">
        <f t="shared" si="456"/>
        <v>-</v>
      </c>
      <c r="AM641" s="82" t="str">
        <f t="shared" si="457"/>
        <v>-</v>
      </c>
      <c r="AN641" s="82" t="str">
        <f t="shared" si="458"/>
        <v>-</v>
      </c>
      <c r="AO641" s="82" t="str">
        <f t="shared" si="459"/>
        <v>-</v>
      </c>
      <c r="AP641" s="82" t="str">
        <f t="shared" si="460"/>
        <v>-</v>
      </c>
      <c r="AQ641" s="82" t="str">
        <f t="shared" si="461"/>
        <v>-</v>
      </c>
      <c r="AR641" s="82" t="str">
        <f t="shared" si="462"/>
        <v>-</v>
      </c>
      <c r="AT641" s="82">
        <f t="shared" si="463"/>
        <v>10</v>
      </c>
      <c r="AU641" s="82" t="str">
        <f ca="1">IF(    MAX(OFFSET(AL641,0,0,MATCH("-",AL$638:AL641,0))) = 0,"",
IFERROR(MAX(OFFSET(AL641,0,0,MATCH("-",AL$638:AL641,0))),""))</f>
        <v/>
      </c>
      <c r="AV641" s="82" t="str">
        <f ca="1">IF(    MAX(OFFSET(AM641,0,0,MATCH("-",AM$638:AM641,0))) = 0,"",
IFERROR(MAX(OFFSET(AM641,0,0,MATCH("-",AM$638:AM641,0))),""))</f>
        <v/>
      </c>
      <c r="AW641" s="82" t="str">
        <f ca="1">IF(    MAX(OFFSET(AN641,0,0,MATCH("-",AN$638:AN641,0))) = 0,"",
IFERROR(MAX(OFFSET(AN641,0,0,MATCH("-",AN$638:AN641,0))),""))</f>
        <v/>
      </c>
      <c r="AX641" s="82" t="str">
        <f ca="1">IF(    MAX(OFFSET(AO641,0,0,MATCH("-",AO$638:AO641,0))) = 0,"",
IFERROR(MAX(OFFSET(AO641,0,0,MATCH("-",AO$638:AO641,0))),""))</f>
        <v/>
      </c>
      <c r="AY641" s="82" t="str">
        <f ca="1">IF(    MAX(OFFSET(AP641,0,0,MATCH("-",AP$638:AP641,0))) = 0,"",
IFERROR(MAX(OFFSET(AP641,0,0,MATCH("-",AP$638:AP641,0))),""))</f>
        <v/>
      </c>
      <c r="AZ641" s="82" t="str">
        <f ca="1">IF(    MAX(OFFSET(AQ641,0,0,MATCH("-",AQ$638:AQ641,0))) = 0,"",
IFERROR(MAX(OFFSET(AQ641,0,0,MATCH("-",AQ$638:AQ641,0))),""))</f>
        <v/>
      </c>
      <c r="BA641" s="82" t="str">
        <f ca="1">IF(    MAX(OFFSET(AR641,0,0,MATCH("-",AR$638:AR641,0))) = 0,"",
IFERROR(MAX(OFFSET(AR641,0,0,MATCH("-",AR$638:AR641,0))),""))</f>
        <v/>
      </c>
      <c r="BB641" s="112">
        <f t="shared" ca="1" si="464"/>
        <v>-198</v>
      </c>
      <c r="BC641" s="111" t="str">
        <f t="shared" ca="1" si="465"/>
        <v>Radius</v>
      </c>
      <c r="BD641" s="112">
        <f t="shared" ca="1" si="466"/>
        <v>0</v>
      </c>
      <c r="BE641" s="111">
        <f t="shared" ca="1" si="467"/>
        <v>200</v>
      </c>
      <c r="BF641" s="113" t="e">
        <f t="shared" ca="1" si="468"/>
        <v>#VALUE!</v>
      </c>
      <c r="BG641" s="113" t="e">
        <f t="shared" ca="1" si="469"/>
        <v>#VALUE!</v>
      </c>
      <c r="BH641" s="112">
        <f t="shared" ca="1" si="470"/>
        <v>2000</v>
      </c>
      <c r="BI641" s="112">
        <f t="shared" ca="1" si="471"/>
        <v>200</v>
      </c>
      <c r="BJ641" s="157"/>
      <c r="BK641" s="157"/>
      <c r="BL641" s="158" t="str">
        <f>scriv!AI603</f>
        <v/>
      </c>
      <c r="BM641" s="157"/>
      <c r="BN641" s="157" t="str">
        <f t="shared" si="472"/>
        <v>node</v>
      </c>
      <c r="BO641" s="157"/>
      <c r="BP641" s="159">
        <f t="shared" ca="1" si="473"/>
        <v>0</v>
      </c>
      <c r="BQ641" s="159">
        <f t="shared" ca="1" si="474"/>
        <v>0</v>
      </c>
      <c r="BR641" s="159">
        <f t="shared" si="475"/>
        <v>1</v>
      </c>
      <c r="BS641" s="159" t="str">
        <f t="shared" si="476"/>
        <v>symbol</v>
      </c>
      <c r="BT641" s="157" t="str">
        <f ca="1">IF(scriv!V603&lt;&gt;"",scriv!V603,
IF(E641="",IFERROR(VLOOKUP(BL641,$AH$40:$BT$638,39,FALSE),$BT$36),
$BT$37))</f>
        <v>NodeSquare</v>
      </c>
      <c r="BU641" s="166">
        <f t="shared" ca="1" si="477"/>
        <v>2000</v>
      </c>
      <c r="BV641" s="166">
        <f t="shared" ca="1" si="478"/>
        <v>200</v>
      </c>
      <c r="BW641" s="166">
        <f t="shared" ca="1" si="479"/>
        <v>0</v>
      </c>
      <c r="BX641" s="166">
        <f t="shared" ca="1" si="480"/>
        <v>0</v>
      </c>
      <c r="BY641" s="180" t="str">
        <f t="shared" si="481"/>
        <v/>
      </c>
      <c r="BZ641" s="180" t="str">
        <f t="shared" si="482"/>
        <v/>
      </c>
      <c r="CA641" s="81" t="str">
        <f>IF(scriv!E603&lt;&gt;"",scriv!E603,"")</f>
        <v/>
      </c>
      <c r="CB641" s="82">
        <f t="shared" si="447"/>
        <v>0</v>
      </c>
      <c r="CC641" s="82">
        <f t="shared" si="483"/>
        <v>0</v>
      </c>
      <c r="CD641" s="82" t="str">
        <f t="shared" si="484"/>
        <v>-</v>
      </c>
      <c r="CE641" s="82" t="str">
        <f t="shared" si="485"/>
        <v>-</v>
      </c>
      <c r="CF641" s="82" t="str">
        <f t="shared" si="486"/>
        <v>-</v>
      </c>
      <c r="CG641" s="82" t="str">
        <f t="shared" si="487"/>
        <v>-</v>
      </c>
      <c r="CH641" s="82" t="str">
        <f t="shared" si="488"/>
        <v>-</v>
      </c>
      <c r="CI641" s="82" t="str">
        <f t="shared" si="489"/>
        <v>-</v>
      </c>
      <c r="CJ641" s="82" t="str">
        <f t="shared" si="490"/>
        <v>-</v>
      </c>
      <c r="CK641" s="82" t="str">
        <f t="shared" si="491"/>
        <v>-</v>
      </c>
    </row>
    <row r="642" spans="1:89" s="82" customFormat="1" ht="18" customHeight="1">
      <c r="A642" s="81" t="str">
        <f>scriv!AH604</f>
        <v/>
      </c>
      <c r="B642" s="81" t="str">
        <f>IF(scriv!D604&lt;&gt;"",scriv!D604,"")</f>
        <v/>
      </c>
      <c r="C642" s="81" t="str">
        <f>IF( scriv!AL604&lt;&gt;"", IF(D642&lt;&gt;"","connection ","")&amp;scriv!AL604,IF(D642&lt;&gt;"","connection",""))</f>
        <v/>
      </c>
      <c r="D642" s="82" t="str">
        <f>scriv!AJ604</f>
        <v/>
      </c>
      <c r="E642" s="82" t="str">
        <f>scriv!AK604</f>
        <v/>
      </c>
      <c r="F642" s="156">
        <f>ROW()</f>
        <v>642</v>
      </c>
      <c r="I642" s="81" t="str">
        <f>IF(scriv!AA604&lt;&gt;"",scriv!AA604,J642)</f>
        <v/>
      </c>
      <c r="J642" s="81" t="str">
        <f>IF(scriv!AB604&lt;&gt;"",scriv!AB604,"")</f>
        <v/>
      </c>
      <c r="K642" s="82" t="str">
        <f t="shared" si="448"/>
        <v>none</v>
      </c>
      <c r="L642" s="82" t="str">
        <f t="shared" si="449"/>
        <v>+++&amp;speakTT=</v>
      </c>
      <c r="M642" s="82" t="str">
        <f t="shared" si="446"/>
        <v>OpenClose</v>
      </c>
      <c r="N642" s="82" t="str">
        <f t="shared" si="450"/>
        <v/>
      </c>
      <c r="O642" s="119" t="str">
        <f t="shared" si="451"/>
        <v/>
      </c>
      <c r="P642" s="81" t="str">
        <f>IF(scriv!I604&lt;&gt;"",scriv!I604,"")</f>
        <v/>
      </c>
      <c r="Q642" s="81" t="str">
        <f>IF(scriv!J604&lt;&gt;"",scriv!J604,"")</f>
        <v/>
      </c>
      <c r="R642" s="81">
        <f>IF(scriv!K604&lt;&gt;"",scriv!K604,
IF(I642&lt;&gt;"",1,$R$36))</f>
        <v>0</v>
      </c>
      <c r="S642" s="81" t="str">
        <f>IF(scriv!L604&lt;&gt;"",scriv!L604,
IF(scriv!AB604&lt;&gt;"",$S$36,"none"))</f>
        <v>none</v>
      </c>
      <c r="T642" s="81" t="str">
        <f>IF(scriv!Q604&lt;&gt;"",scriv!Q604,"")</f>
        <v/>
      </c>
      <c r="U642" s="81" t="str">
        <f>IF(scriv!R604&lt;&gt;"",scriv!R604,"")</f>
        <v/>
      </c>
      <c r="V642" s="81" t="str">
        <f>IF(scriv!S604&lt;&gt;"",scriv!S604,"")</f>
        <v/>
      </c>
      <c r="W642" s="81" t="str">
        <f>IF(scriv!T604&lt;&gt;"",scriv!T604,"")</f>
        <v/>
      </c>
      <c r="X642" s="81" t="str">
        <f>IF($E642="",
( IF(scriv!AD604&lt;&gt;"", LEFT( scriv!AD604, FIND(",",scriv!AD604)-1) &amp; "=" &amp; $AH642 &amp; RIGHT( scriv!AD604, LEN(scriv!AD604) + 1 - FIND(",",scriv!AD604)),
  IF($X$36&lt;&gt;"",LEFT( X$36, FIND(",",X$36)-1) &amp; "=" &amp; $AH642 &amp; RIGHT( X$36, LEN(X$36) + 1 - FIND(",",X$36)),""))),
IF(scriv!M604&lt;&gt;"", LEFT( scriv!M604, FIND(",",scriv!M604)-1) &amp; "=" &amp; $AH642 &amp; RIGHT( scriv!M604, LEN(scriv!M604) + 1 - FIND(",",scriv!M604)),
LEFT( X$37, FIND(",",X$37)-1) &amp; "=" &amp; $AH642 &amp; RIGHT( X$37, LEN(X$37) + 1 - FIND(",",X$37))))</f>
        <v>fadeOn=,0.6</v>
      </c>
      <c r="Y642" s="81" t="str">
        <f>IF($E642="",
( IF(scriv!AE604&lt;&gt;"", LEFT( scriv!AE604, FIND(",",scriv!AE604)-1) &amp; "=" &amp; $AH642 &amp; RIGHT( scriv!AE604, LEN(scriv!AE604) + 1 - FIND(",",scriv!AE604)),
  IF($Y$36&lt;&gt;"",LEFT( Y$36, FIND(",",Y$36)-1) &amp; "=" &amp; $AH642 &amp; RIGHT( Y$36, LEN(Y$36) + 1 - FIND(",",Y$36)),""))),
IF(scriv!N604&lt;&gt;"", LEFT( scriv!N604, FIND(",",scriv!N604)-1) &amp; "=" &amp; $AH642 &amp; RIGHT( scriv!N604, LEN(scriv!N604) + 1 - FIND(",",scriv!N604)),
LEFT( Y$37, FIND(",",Y$37)-1) &amp; "=" &amp; $AH642 &amp; RIGHT( Y$37, LEN(Y$37) + 1 - FIND(",",Y$37))))</f>
        <v>fadeOff=,0.6</v>
      </c>
      <c r="Z642" s="81" t="str">
        <f>IF($E642="",
( IF(scriv!AF604&lt;&gt;"", LEFT( scriv!AF604, FIND(",",scriv!AF604)-1) &amp; "=" &amp; $AH642 &amp; RIGHT( scriv!AF604, LEN(scriv!AF604) + 1 - FIND(",",scriv!AF604)),
  IF($Z$36&lt;&gt;"",LEFT( Z$36, FIND(",",Z$36)-1) &amp; "=" &amp; $AH642 &amp; RIGHT( Z$36, LEN(Z$36) + 1 - FIND(",",Z$36)),""))),
IF(scriv!O604&lt;&gt;"", LEFT( scriv!O604, FIND(",",scriv!O604)-1) &amp; "=" &amp; $AH642 &amp; RIGHT( scriv!O604, LEN(scriv!O604) + 1 - FIND(",",scriv!O604)),
LEFT( Z$37, FIND(",",Z$37)-1) &amp; "=" &amp; $AH642 &amp; RIGHT( Z$37, LEN(Z$37) + 1 - FIND(",",Z$37))))</f>
        <v>drawOpen=,1.2</v>
      </c>
      <c r="AA642" s="81" t="str">
        <f>IF($E642="",
( IF(scriv!AG604&lt;&gt;"", LEFT( scriv!AG604, FIND(",",scriv!AG604)-1) &amp; "=" &amp; $AH642 &amp; RIGHT( scriv!AG604, LEN(scriv!AG604) + 1 - FIND(",",scriv!AG604)),
  IF($AA$36&lt;&gt;"",LEFT( AA$36, FIND(",",AA$36)-1) &amp; "=" &amp; $AH642 &amp; RIGHT( AA$36, LEN(AA$36) + 1 - FIND(",",AA$36)),""))),
IF(scriv!P604&lt;&gt;"", LEFT( scriv!P604, FIND(",",scriv!P604)-1) &amp; "=" &amp; $AH642 &amp; RIGHT( scriv!P604, LEN(scriv!P604) + 1 - FIND(",",scriv!P604)),
LEFT( AA$37, FIND(",",AA$37)-1) &amp; "=" &amp; $AH642 &amp; RIGHT( AA$37, LEN(AA$37) + 1 - FIND(",",AA$37))))</f>
        <v>drawClose=,1.2</v>
      </c>
      <c r="AB642" s="167" t="str">
        <f t="shared" si="445"/>
        <v>noTitle</v>
      </c>
      <c r="AC642" s="167"/>
      <c r="AD642" s="45"/>
      <c r="AE642" s="168"/>
      <c r="AF642" s="169">
        <f>IF(D642="",scriv!B604,"")</f>
        <v>0</v>
      </c>
      <c r="AG642" s="170" t="str">
        <f t="shared" si="452"/>
        <v/>
      </c>
      <c r="AH642" s="169" t="str">
        <f t="shared" si="453"/>
        <v/>
      </c>
      <c r="AI642" s="169" t="str">
        <f t="shared" si="454"/>
        <v/>
      </c>
      <c r="AJ642" s="86">
        <f>ROUNDDOWN( (LEN(scriv!B604)+1) / 2, 0 )</f>
        <v>0</v>
      </c>
      <c r="AK642" s="82">
        <f t="shared" si="455"/>
        <v>0</v>
      </c>
      <c r="AL642" s="82" t="str">
        <f t="shared" si="456"/>
        <v>-</v>
      </c>
      <c r="AM642" s="82" t="str">
        <f t="shared" si="457"/>
        <v>-</v>
      </c>
      <c r="AN642" s="82" t="str">
        <f t="shared" si="458"/>
        <v>-</v>
      </c>
      <c r="AO642" s="82" t="str">
        <f t="shared" si="459"/>
        <v>-</v>
      </c>
      <c r="AP642" s="82" t="str">
        <f t="shared" si="460"/>
        <v>-</v>
      </c>
      <c r="AQ642" s="82" t="str">
        <f t="shared" si="461"/>
        <v>-</v>
      </c>
      <c r="AR642" s="82" t="str">
        <f t="shared" si="462"/>
        <v>-</v>
      </c>
      <c r="AT642" s="82">
        <f t="shared" si="463"/>
        <v>10</v>
      </c>
      <c r="AU642" s="82" t="str">
        <f ca="1">IF(    MAX(OFFSET(AL642,0,0,MATCH("-",AL$638:AL642,0))) = 0,"",
IFERROR(MAX(OFFSET(AL642,0,0,MATCH("-",AL$638:AL642,0))),""))</f>
        <v/>
      </c>
      <c r="AV642" s="82" t="str">
        <f ca="1">IF(    MAX(OFFSET(AM642,0,0,MATCH("-",AM$638:AM642,0))) = 0,"",
IFERROR(MAX(OFFSET(AM642,0,0,MATCH("-",AM$638:AM642,0))),""))</f>
        <v/>
      </c>
      <c r="AW642" s="82" t="str">
        <f ca="1">IF(    MAX(OFFSET(AN642,0,0,MATCH("-",AN$638:AN642,0))) = 0,"",
IFERROR(MAX(OFFSET(AN642,0,0,MATCH("-",AN$638:AN642,0))),""))</f>
        <v/>
      </c>
      <c r="AX642" s="82" t="str">
        <f ca="1">IF(    MAX(OFFSET(AO642,0,0,MATCH("-",AO$638:AO642,0))) = 0,"",
IFERROR(MAX(OFFSET(AO642,0,0,MATCH("-",AO$638:AO642,0))),""))</f>
        <v/>
      </c>
      <c r="AY642" s="82" t="str">
        <f ca="1">IF(    MAX(OFFSET(AP642,0,0,MATCH("-",AP$638:AP642,0))) = 0,"",
IFERROR(MAX(OFFSET(AP642,0,0,MATCH("-",AP$638:AP642,0))),""))</f>
        <v/>
      </c>
      <c r="AZ642" s="82" t="str">
        <f ca="1">IF(    MAX(OFFSET(AQ642,0,0,MATCH("-",AQ$638:AQ642,0))) = 0,"",
IFERROR(MAX(OFFSET(AQ642,0,0,MATCH("-",AQ$638:AQ642,0))),""))</f>
        <v/>
      </c>
      <c r="BA642" s="82" t="str">
        <f ca="1">IF(    MAX(OFFSET(AR642,0,0,MATCH("-",AR$638:AR642,0))) = 0,"",
IFERROR(MAX(OFFSET(AR642,0,0,MATCH("-",AR$638:AR642,0))),""))</f>
        <v/>
      </c>
      <c r="BB642" s="112">
        <f t="shared" ca="1" si="464"/>
        <v>-198</v>
      </c>
      <c r="BC642" s="111" t="str">
        <f t="shared" ca="1" si="465"/>
        <v>Radius</v>
      </c>
      <c r="BD642" s="112">
        <f t="shared" ca="1" si="466"/>
        <v>0</v>
      </c>
      <c r="BE642" s="111">
        <f t="shared" ca="1" si="467"/>
        <v>200</v>
      </c>
      <c r="BF642" s="113" t="e">
        <f t="shared" ca="1" si="468"/>
        <v>#VALUE!</v>
      </c>
      <c r="BG642" s="113" t="e">
        <f t="shared" ca="1" si="469"/>
        <v>#VALUE!</v>
      </c>
      <c r="BH642" s="112">
        <f t="shared" ca="1" si="470"/>
        <v>2000</v>
      </c>
      <c r="BI642" s="112">
        <f t="shared" ca="1" si="471"/>
        <v>200</v>
      </c>
      <c r="BJ642" s="157"/>
      <c r="BK642" s="157"/>
      <c r="BL642" s="158" t="str">
        <f>scriv!AI604</f>
        <v/>
      </c>
      <c r="BM642" s="157"/>
      <c r="BN642" s="157" t="str">
        <f t="shared" si="472"/>
        <v>node</v>
      </c>
      <c r="BO642" s="157"/>
      <c r="BP642" s="159">
        <f t="shared" ca="1" si="473"/>
        <v>0</v>
      </c>
      <c r="BQ642" s="159">
        <f t="shared" ca="1" si="474"/>
        <v>0</v>
      </c>
      <c r="BR642" s="159">
        <f t="shared" si="475"/>
        <v>1</v>
      </c>
      <c r="BS642" s="159" t="str">
        <f t="shared" si="476"/>
        <v>symbol</v>
      </c>
      <c r="BT642" s="157" t="str">
        <f ca="1">IF(scriv!V604&lt;&gt;"",scriv!V604,
IF(E642="",IFERROR(VLOOKUP(BL642,$AH$40:$BT$638,39,FALSE),$BT$36),
$BT$37))</f>
        <v>NodeSquare</v>
      </c>
      <c r="BU642" s="166">
        <f t="shared" ca="1" si="477"/>
        <v>2000</v>
      </c>
      <c r="BV642" s="166">
        <f t="shared" ca="1" si="478"/>
        <v>200</v>
      </c>
      <c r="BW642" s="166">
        <f t="shared" ca="1" si="479"/>
        <v>0</v>
      </c>
      <c r="BX642" s="166">
        <f t="shared" ca="1" si="480"/>
        <v>0</v>
      </c>
      <c r="BY642" s="180" t="str">
        <f t="shared" si="481"/>
        <v/>
      </c>
      <c r="BZ642" s="180" t="str">
        <f t="shared" si="482"/>
        <v/>
      </c>
      <c r="CA642" s="81" t="str">
        <f>IF(scriv!E604&lt;&gt;"",scriv!E604,"")</f>
        <v/>
      </c>
      <c r="CB642" s="82">
        <f t="shared" si="447"/>
        <v>0</v>
      </c>
      <c r="CC642" s="82">
        <f t="shared" si="483"/>
        <v>0</v>
      </c>
      <c r="CD642" s="82" t="str">
        <f t="shared" si="484"/>
        <v>-</v>
      </c>
      <c r="CE642" s="82" t="str">
        <f t="shared" si="485"/>
        <v>-</v>
      </c>
      <c r="CF642" s="82" t="str">
        <f t="shared" si="486"/>
        <v>-</v>
      </c>
      <c r="CG642" s="82" t="str">
        <f t="shared" si="487"/>
        <v>-</v>
      </c>
      <c r="CH642" s="82" t="str">
        <f t="shared" si="488"/>
        <v>-</v>
      </c>
      <c r="CI642" s="82" t="str">
        <f t="shared" si="489"/>
        <v>-</v>
      </c>
      <c r="CJ642" s="82" t="str">
        <f t="shared" si="490"/>
        <v>-</v>
      </c>
      <c r="CK642" s="82" t="str">
        <f t="shared" si="491"/>
        <v>-</v>
      </c>
    </row>
    <row r="643" spans="1:89" s="82" customFormat="1" ht="18" customHeight="1">
      <c r="A643" s="81" t="str">
        <f>scriv!AH605</f>
        <v/>
      </c>
      <c r="B643" s="81" t="str">
        <f>IF(scriv!D605&lt;&gt;"",scriv!D605,"")</f>
        <v/>
      </c>
      <c r="C643" s="81" t="str">
        <f>IF( scriv!AL605&lt;&gt;"", IF(D643&lt;&gt;"","connection ","")&amp;scriv!AL605,IF(D643&lt;&gt;"","connection",""))</f>
        <v/>
      </c>
      <c r="D643" s="82" t="str">
        <f>scriv!AJ605</f>
        <v/>
      </c>
      <c r="E643" s="82" t="str">
        <f>scriv!AK605</f>
        <v/>
      </c>
      <c r="F643" s="156">
        <f>ROW()</f>
        <v>643</v>
      </c>
      <c r="I643" s="81" t="str">
        <f>IF(scriv!AA605&lt;&gt;"",scriv!AA605,J643)</f>
        <v/>
      </c>
      <c r="J643" s="81" t="str">
        <f>IF(scriv!AB605&lt;&gt;"",scriv!AB605,"")</f>
        <v/>
      </c>
      <c r="K643" s="82" t="str">
        <f t="shared" si="448"/>
        <v>none</v>
      </c>
      <c r="L643" s="82" t="str">
        <f t="shared" si="449"/>
        <v>+++&amp;speakTT=</v>
      </c>
      <c r="M643" s="82" t="str">
        <f t="shared" si="446"/>
        <v>OpenClose</v>
      </c>
      <c r="N643" s="82" t="str">
        <f t="shared" si="450"/>
        <v/>
      </c>
      <c r="O643" s="119" t="str">
        <f t="shared" si="451"/>
        <v/>
      </c>
      <c r="P643" s="81" t="str">
        <f>IF(scriv!I605&lt;&gt;"",scriv!I605,"")</f>
        <v/>
      </c>
      <c r="Q643" s="81" t="str">
        <f>IF(scriv!J605&lt;&gt;"",scriv!J605,"")</f>
        <v/>
      </c>
      <c r="R643" s="81">
        <f>IF(scriv!K605&lt;&gt;"",scriv!K605,
IF(I643&lt;&gt;"",1,$R$36))</f>
        <v>0</v>
      </c>
      <c r="S643" s="81" t="str">
        <f>IF(scriv!L605&lt;&gt;"",scriv!L605,
IF(scriv!AB605&lt;&gt;"",$S$36,"none"))</f>
        <v>none</v>
      </c>
      <c r="T643" s="81" t="str">
        <f>IF(scriv!Q605&lt;&gt;"",scriv!Q605,"")</f>
        <v/>
      </c>
      <c r="U643" s="81" t="str">
        <f>IF(scriv!R605&lt;&gt;"",scriv!R605,"")</f>
        <v/>
      </c>
      <c r="V643" s="81" t="str">
        <f>IF(scriv!S605&lt;&gt;"",scriv!S605,"")</f>
        <v/>
      </c>
      <c r="W643" s="81" t="str">
        <f>IF(scriv!T605&lt;&gt;"",scriv!T605,"")</f>
        <v/>
      </c>
      <c r="X643" s="81" t="str">
        <f>IF($E643="",
( IF(scriv!AD605&lt;&gt;"", LEFT( scriv!AD605, FIND(",",scriv!AD605)-1) &amp; "=" &amp; $AH643 &amp; RIGHT( scriv!AD605, LEN(scriv!AD605) + 1 - FIND(",",scriv!AD605)),
  IF($X$36&lt;&gt;"",LEFT( X$36, FIND(",",X$36)-1) &amp; "=" &amp; $AH643 &amp; RIGHT( X$36, LEN(X$36) + 1 - FIND(",",X$36)),""))),
IF(scriv!M605&lt;&gt;"", LEFT( scriv!M605, FIND(",",scriv!M605)-1) &amp; "=" &amp; $AH643 &amp; RIGHT( scriv!M605, LEN(scriv!M605) + 1 - FIND(",",scriv!M605)),
LEFT( X$37, FIND(",",X$37)-1) &amp; "=" &amp; $AH643 &amp; RIGHT( X$37, LEN(X$37) + 1 - FIND(",",X$37))))</f>
        <v>fadeOn=,0.6</v>
      </c>
      <c r="Y643" s="81" t="str">
        <f>IF($E643="",
( IF(scriv!AE605&lt;&gt;"", LEFT( scriv!AE605, FIND(",",scriv!AE605)-1) &amp; "=" &amp; $AH643 &amp; RIGHT( scriv!AE605, LEN(scriv!AE605) + 1 - FIND(",",scriv!AE605)),
  IF($Y$36&lt;&gt;"",LEFT( Y$36, FIND(",",Y$36)-1) &amp; "=" &amp; $AH643 &amp; RIGHT( Y$36, LEN(Y$36) + 1 - FIND(",",Y$36)),""))),
IF(scriv!N605&lt;&gt;"", LEFT( scriv!N605, FIND(",",scriv!N605)-1) &amp; "=" &amp; $AH643 &amp; RIGHT( scriv!N605, LEN(scriv!N605) + 1 - FIND(",",scriv!N605)),
LEFT( Y$37, FIND(",",Y$37)-1) &amp; "=" &amp; $AH643 &amp; RIGHT( Y$37, LEN(Y$37) + 1 - FIND(",",Y$37))))</f>
        <v>fadeOff=,0.6</v>
      </c>
      <c r="Z643" s="81" t="str">
        <f>IF($E643="",
( IF(scriv!AF605&lt;&gt;"", LEFT( scriv!AF605, FIND(",",scriv!AF605)-1) &amp; "=" &amp; $AH643 &amp; RIGHT( scriv!AF605, LEN(scriv!AF605) + 1 - FIND(",",scriv!AF605)),
  IF($Z$36&lt;&gt;"",LEFT( Z$36, FIND(",",Z$36)-1) &amp; "=" &amp; $AH643 &amp; RIGHT( Z$36, LEN(Z$36) + 1 - FIND(",",Z$36)),""))),
IF(scriv!O605&lt;&gt;"", LEFT( scriv!O605, FIND(",",scriv!O605)-1) &amp; "=" &amp; $AH643 &amp; RIGHT( scriv!O605, LEN(scriv!O605) + 1 - FIND(",",scriv!O605)),
LEFT( Z$37, FIND(",",Z$37)-1) &amp; "=" &amp; $AH643 &amp; RIGHT( Z$37, LEN(Z$37) + 1 - FIND(",",Z$37))))</f>
        <v>drawOpen=,1.2</v>
      </c>
      <c r="AA643" s="81" t="str">
        <f>IF($E643="",
( IF(scriv!AG605&lt;&gt;"", LEFT( scriv!AG605, FIND(",",scriv!AG605)-1) &amp; "=" &amp; $AH643 &amp; RIGHT( scriv!AG605, LEN(scriv!AG605) + 1 - FIND(",",scriv!AG605)),
  IF($AA$36&lt;&gt;"",LEFT( AA$36, FIND(",",AA$36)-1) &amp; "=" &amp; $AH643 &amp; RIGHT( AA$36, LEN(AA$36) + 1 - FIND(",",AA$36)),""))),
IF(scriv!P605&lt;&gt;"", LEFT( scriv!P605, FIND(",",scriv!P605)-1) &amp; "=" &amp; $AH643 &amp; RIGHT( scriv!P605, LEN(scriv!P605) + 1 - FIND(",",scriv!P605)),
LEFT( AA$37, FIND(",",AA$37)-1) &amp; "=" &amp; $AH643 &amp; RIGHT( AA$37, LEN(AA$37) + 1 - FIND(",",AA$37))))</f>
        <v>drawClose=,1.2</v>
      </c>
      <c r="AB643" s="167" t="str">
        <f t="shared" si="445"/>
        <v>noTitle</v>
      </c>
      <c r="AC643" s="167"/>
      <c r="AD643" s="45"/>
      <c r="AE643" s="168"/>
      <c r="AF643" s="169">
        <f>IF(D643="",scriv!B605,"")</f>
        <v>0</v>
      </c>
      <c r="AG643" s="170" t="str">
        <f t="shared" si="452"/>
        <v/>
      </c>
      <c r="AH643" s="169" t="str">
        <f t="shared" si="453"/>
        <v/>
      </c>
      <c r="AI643" s="169" t="str">
        <f t="shared" si="454"/>
        <v/>
      </c>
      <c r="AJ643" s="86">
        <f>ROUNDDOWN( (LEN(scriv!B605)+1) / 2, 0 )</f>
        <v>0</v>
      </c>
      <c r="AK643" s="82">
        <f t="shared" si="455"/>
        <v>0</v>
      </c>
      <c r="AL643" s="82" t="str">
        <f t="shared" si="456"/>
        <v>-</v>
      </c>
      <c r="AM643" s="82" t="str">
        <f t="shared" si="457"/>
        <v>-</v>
      </c>
      <c r="AN643" s="82" t="str">
        <f t="shared" si="458"/>
        <v>-</v>
      </c>
      <c r="AO643" s="82" t="str">
        <f t="shared" si="459"/>
        <v>-</v>
      </c>
      <c r="AP643" s="82" t="str">
        <f t="shared" si="460"/>
        <v>-</v>
      </c>
      <c r="AQ643" s="82" t="str">
        <f t="shared" si="461"/>
        <v>-</v>
      </c>
      <c r="AR643" s="82" t="str">
        <f t="shared" si="462"/>
        <v>-</v>
      </c>
      <c r="AT643" s="82">
        <f t="shared" si="463"/>
        <v>10</v>
      </c>
      <c r="AU643" s="82" t="str">
        <f ca="1">IF(    MAX(OFFSET(AL643,0,0,MATCH("-",AL$638:AL643,0))) = 0,"",
IFERROR(MAX(OFFSET(AL643,0,0,MATCH("-",AL$638:AL643,0))),""))</f>
        <v/>
      </c>
      <c r="AV643" s="82" t="str">
        <f ca="1">IF(    MAX(OFFSET(AM643,0,0,MATCH("-",AM$638:AM643,0))) = 0,"",
IFERROR(MAX(OFFSET(AM643,0,0,MATCH("-",AM$638:AM643,0))),""))</f>
        <v/>
      </c>
      <c r="AW643" s="82" t="str">
        <f ca="1">IF(    MAX(OFFSET(AN643,0,0,MATCH("-",AN$638:AN643,0))) = 0,"",
IFERROR(MAX(OFFSET(AN643,0,0,MATCH("-",AN$638:AN643,0))),""))</f>
        <v/>
      </c>
      <c r="AX643" s="82" t="str">
        <f ca="1">IF(    MAX(OFFSET(AO643,0,0,MATCH("-",AO$638:AO643,0))) = 0,"",
IFERROR(MAX(OFFSET(AO643,0,0,MATCH("-",AO$638:AO643,0))),""))</f>
        <v/>
      </c>
      <c r="AY643" s="82" t="str">
        <f ca="1">IF(    MAX(OFFSET(AP643,0,0,MATCH("-",AP$638:AP643,0))) = 0,"",
IFERROR(MAX(OFFSET(AP643,0,0,MATCH("-",AP$638:AP643,0))),""))</f>
        <v/>
      </c>
      <c r="AZ643" s="82" t="str">
        <f ca="1">IF(    MAX(OFFSET(AQ643,0,0,MATCH("-",AQ$638:AQ643,0))) = 0,"",
IFERROR(MAX(OFFSET(AQ643,0,0,MATCH("-",AQ$638:AQ643,0))),""))</f>
        <v/>
      </c>
      <c r="BA643" s="82" t="str">
        <f ca="1">IF(    MAX(OFFSET(AR643,0,0,MATCH("-",AR$638:AR643,0))) = 0,"",
IFERROR(MAX(OFFSET(AR643,0,0,MATCH("-",AR$638:AR643,0))),""))</f>
        <v/>
      </c>
      <c r="BB643" s="112">
        <f t="shared" ca="1" si="464"/>
        <v>-198</v>
      </c>
      <c r="BC643" s="111" t="str">
        <f t="shared" ca="1" si="465"/>
        <v>Radius</v>
      </c>
      <c r="BD643" s="112">
        <f t="shared" ca="1" si="466"/>
        <v>0</v>
      </c>
      <c r="BE643" s="111">
        <f t="shared" ca="1" si="467"/>
        <v>200</v>
      </c>
      <c r="BF643" s="113" t="e">
        <f t="shared" ca="1" si="468"/>
        <v>#VALUE!</v>
      </c>
      <c r="BG643" s="113" t="e">
        <f t="shared" ca="1" si="469"/>
        <v>#VALUE!</v>
      </c>
      <c r="BH643" s="112">
        <f t="shared" ca="1" si="470"/>
        <v>2000</v>
      </c>
      <c r="BI643" s="112">
        <f t="shared" ca="1" si="471"/>
        <v>200</v>
      </c>
      <c r="BJ643" s="157"/>
      <c r="BK643" s="157"/>
      <c r="BL643" s="158" t="str">
        <f>scriv!AI605</f>
        <v/>
      </c>
      <c r="BM643" s="157"/>
      <c r="BN643" s="157" t="str">
        <f t="shared" si="472"/>
        <v>node</v>
      </c>
      <c r="BO643" s="157"/>
      <c r="BP643" s="159">
        <f t="shared" ca="1" si="473"/>
        <v>0</v>
      </c>
      <c r="BQ643" s="159">
        <f t="shared" ca="1" si="474"/>
        <v>0</v>
      </c>
      <c r="BR643" s="159">
        <f t="shared" si="475"/>
        <v>1</v>
      </c>
      <c r="BS643" s="159" t="str">
        <f t="shared" si="476"/>
        <v>symbol</v>
      </c>
      <c r="BT643" s="157" t="str">
        <f ca="1">IF(scriv!V605&lt;&gt;"",scriv!V605,
IF(E643="",IFERROR(VLOOKUP(BL643,$AH$40:$BT$638,39,FALSE),$BT$36),
$BT$37))</f>
        <v>NodeSquare</v>
      </c>
      <c r="BU643" s="166">
        <f t="shared" ca="1" si="477"/>
        <v>2000</v>
      </c>
      <c r="BV643" s="166">
        <f t="shared" ca="1" si="478"/>
        <v>200</v>
      </c>
      <c r="BW643" s="166">
        <f t="shared" ca="1" si="479"/>
        <v>0</v>
      </c>
      <c r="BX643" s="166">
        <f t="shared" ca="1" si="480"/>
        <v>0</v>
      </c>
      <c r="BY643" s="180" t="str">
        <f t="shared" si="481"/>
        <v/>
      </c>
      <c r="BZ643" s="180" t="str">
        <f t="shared" si="482"/>
        <v/>
      </c>
      <c r="CA643" s="81" t="str">
        <f>IF(scriv!E605&lt;&gt;"",scriv!E605,"")</f>
        <v/>
      </c>
      <c r="CB643" s="82">
        <f t="shared" si="447"/>
        <v>0</v>
      </c>
      <c r="CC643" s="82">
        <f t="shared" si="483"/>
        <v>0</v>
      </c>
      <c r="CD643" s="82" t="str">
        <f t="shared" si="484"/>
        <v>-</v>
      </c>
      <c r="CE643" s="82" t="str">
        <f t="shared" si="485"/>
        <v>-</v>
      </c>
      <c r="CF643" s="82" t="str">
        <f t="shared" si="486"/>
        <v>-</v>
      </c>
      <c r="CG643" s="82" t="str">
        <f t="shared" si="487"/>
        <v>-</v>
      </c>
      <c r="CH643" s="82" t="str">
        <f t="shared" si="488"/>
        <v>-</v>
      </c>
      <c r="CI643" s="82" t="str">
        <f t="shared" si="489"/>
        <v>-</v>
      </c>
      <c r="CJ643" s="82" t="str">
        <f t="shared" si="490"/>
        <v>-</v>
      </c>
      <c r="CK643" s="82" t="str">
        <f t="shared" si="491"/>
        <v>-</v>
      </c>
    </row>
    <row r="644" spans="1:89" s="82" customFormat="1" ht="18" customHeight="1">
      <c r="A644" s="81" t="str">
        <f>scriv!AH606</f>
        <v/>
      </c>
      <c r="B644" s="81" t="str">
        <f>IF(scriv!D606&lt;&gt;"",scriv!D606,"")</f>
        <v/>
      </c>
      <c r="C644" s="81" t="str">
        <f>IF( scriv!AL606&lt;&gt;"", IF(D644&lt;&gt;"","connection ","")&amp;scriv!AL606,IF(D644&lt;&gt;"","connection",""))</f>
        <v/>
      </c>
      <c r="D644" s="82" t="str">
        <f>scriv!AJ606</f>
        <v/>
      </c>
      <c r="E644" s="82" t="str">
        <f>scriv!AK606</f>
        <v/>
      </c>
      <c r="F644" s="156">
        <f>ROW()</f>
        <v>644</v>
      </c>
      <c r="I644" s="81" t="str">
        <f>IF(scriv!AA606&lt;&gt;"",scriv!AA606,J644)</f>
        <v/>
      </c>
      <c r="J644" s="81" t="str">
        <f>IF(scriv!AB606&lt;&gt;"",scriv!AB606,"")</f>
        <v/>
      </c>
      <c r="K644" s="82" t="str">
        <f t="shared" si="448"/>
        <v>none</v>
      </c>
      <c r="L644" s="82" t="str">
        <f t="shared" si="449"/>
        <v>+++&amp;speakTT=</v>
      </c>
      <c r="M644" s="82" t="str">
        <f t="shared" si="446"/>
        <v>OpenClose</v>
      </c>
      <c r="N644" s="82" t="str">
        <f t="shared" si="450"/>
        <v/>
      </c>
      <c r="O644" s="119" t="str">
        <f t="shared" si="451"/>
        <v/>
      </c>
      <c r="P644" s="81" t="str">
        <f>IF(scriv!I606&lt;&gt;"",scriv!I606,"")</f>
        <v/>
      </c>
      <c r="Q644" s="81" t="str">
        <f>IF(scriv!J606&lt;&gt;"",scriv!J606,"")</f>
        <v/>
      </c>
      <c r="R644" s="81">
        <f>IF(scriv!K606&lt;&gt;"",scriv!K606,
IF(I644&lt;&gt;"",1,$R$36))</f>
        <v>0</v>
      </c>
      <c r="S644" s="81" t="str">
        <f>IF(scriv!L606&lt;&gt;"",scriv!L606,
IF(scriv!AB606&lt;&gt;"",$S$36,"none"))</f>
        <v>none</v>
      </c>
      <c r="T644" s="81" t="str">
        <f>IF(scriv!Q606&lt;&gt;"",scriv!Q606,"")</f>
        <v/>
      </c>
      <c r="U644" s="81" t="str">
        <f>IF(scriv!R606&lt;&gt;"",scriv!R606,"")</f>
        <v/>
      </c>
      <c r="V644" s="81" t="str">
        <f>IF(scriv!S606&lt;&gt;"",scriv!S606,"")</f>
        <v/>
      </c>
      <c r="W644" s="81" t="str">
        <f>IF(scriv!T606&lt;&gt;"",scriv!T606,"")</f>
        <v/>
      </c>
      <c r="X644" s="81" t="str">
        <f>IF($E644="",
( IF(scriv!AD606&lt;&gt;"", LEFT( scriv!AD606, FIND(",",scriv!AD606)-1) &amp; "=" &amp; $AH644 &amp; RIGHT( scriv!AD606, LEN(scriv!AD606) + 1 - FIND(",",scriv!AD606)),
  IF($X$36&lt;&gt;"",LEFT( X$36, FIND(",",X$36)-1) &amp; "=" &amp; $AH644 &amp; RIGHT( X$36, LEN(X$36) + 1 - FIND(",",X$36)),""))),
IF(scriv!M606&lt;&gt;"", LEFT( scriv!M606, FIND(",",scriv!M606)-1) &amp; "=" &amp; $AH644 &amp; RIGHT( scriv!M606, LEN(scriv!M606) + 1 - FIND(",",scriv!M606)),
LEFT( X$37, FIND(",",X$37)-1) &amp; "=" &amp; $AH644 &amp; RIGHT( X$37, LEN(X$37) + 1 - FIND(",",X$37))))</f>
        <v>fadeOn=,0.6</v>
      </c>
      <c r="Y644" s="81" t="str">
        <f>IF($E644="",
( IF(scriv!AE606&lt;&gt;"", LEFT( scriv!AE606, FIND(",",scriv!AE606)-1) &amp; "=" &amp; $AH644 &amp; RIGHT( scriv!AE606, LEN(scriv!AE606) + 1 - FIND(",",scriv!AE606)),
  IF($Y$36&lt;&gt;"",LEFT( Y$36, FIND(",",Y$36)-1) &amp; "=" &amp; $AH644 &amp; RIGHT( Y$36, LEN(Y$36) + 1 - FIND(",",Y$36)),""))),
IF(scriv!N606&lt;&gt;"", LEFT( scriv!N606, FIND(",",scriv!N606)-1) &amp; "=" &amp; $AH644 &amp; RIGHT( scriv!N606, LEN(scriv!N606) + 1 - FIND(",",scriv!N606)),
LEFT( Y$37, FIND(",",Y$37)-1) &amp; "=" &amp; $AH644 &amp; RIGHT( Y$37, LEN(Y$37) + 1 - FIND(",",Y$37))))</f>
        <v>fadeOff=,0.6</v>
      </c>
      <c r="Z644" s="81" t="str">
        <f>IF($E644="",
( IF(scriv!AF606&lt;&gt;"", LEFT( scriv!AF606, FIND(",",scriv!AF606)-1) &amp; "=" &amp; $AH644 &amp; RIGHT( scriv!AF606, LEN(scriv!AF606) + 1 - FIND(",",scriv!AF606)),
  IF($Z$36&lt;&gt;"",LEFT( Z$36, FIND(",",Z$36)-1) &amp; "=" &amp; $AH644 &amp; RIGHT( Z$36, LEN(Z$36) + 1 - FIND(",",Z$36)),""))),
IF(scriv!O606&lt;&gt;"", LEFT( scriv!O606, FIND(",",scriv!O606)-1) &amp; "=" &amp; $AH644 &amp; RIGHT( scriv!O606, LEN(scriv!O606) + 1 - FIND(",",scriv!O606)),
LEFT( Z$37, FIND(",",Z$37)-1) &amp; "=" &amp; $AH644 &amp; RIGHT( Z$37, LEN(Z$37) + 1 - FIND(",",Z$37))))</f>
        <v>drawOpen=,1.2</v>
      </c>
      <c r="AA644" s="81" t="str">
        <f>IF($E644="",
( IF(scriv!AG606&lt;&gt;"", LEFT( scriv!AG606, FIND(",",scriv!AG606)-1) &amp; "=" &amp; $AH644 &amp; RIGHT( scriv!AG606, LEN(scriv!AG606) + 1 - FIND(",",scriv!AG606)),
  IF($AA$36&lt;&gt;"",LEFT( AA$36, FIND(",",AA$36)-1) &amp; "=" &amp; $AH644 &amp; RIGHT( AA$36, LEN(AA$36) + 1 - FIND(",",AA$36)),""))),
IF(scriv!P606&lt;&gt;"", LEFT( scriv!P606, FIND(",",scriv!P606)-1) &amp; "=" &amp; $AH644 &amp; RIGHT( scriv!P606, LEN(scriv!P606) + 1 - FIND(",",scriv!P606)),
LEFT( AA$37, FIND(",",AA$37)-1) &amp; "=" &amp; $AH644 &amp; RIGHT( AA$37, LEN(AA$37) + 1 - FIND(",",AA$37))))</f>
        <v>drawClose=,1.2</v>
      </c>
      <c r="AB644" s="167" t="str">
        <f t="shared" si="445"/>
        <v>noTitle</v>
      </c>
      <c r="AC644" s="167"/>
      <c r="AD644" s="45"/>
      <c r="AE644" s="168"/>
      <c r="AF644" s="169">
        <f>IF(D644="",scriv!B606,"")</f>
        <v>0</v>
      </c>
      <c r="AG644" s="170" t="str">
        <f t="shared" si="452"/>
        <v/>
      </c>
      <c r="AH644" s="169" t="str">
        <f t="shared" si="453"/>
        <v/>
      </c>
      <c r="AI644" s="169" t="str">
        <f t="shared" si="454"/>
        <v/>
      </c>
      <c r="AJ644" s="86">
        <f>ROUNDDOWN( (LEN(scriv!B606)+1) / 2, 0 )</f>
        <v>0</v>
      </c>
      <c r="AK644" s="82">
        <f t="shared" si="455"/>
        <v>0</v>
      </c>
      <c r="AL644" s="82" t="str">
        <f t="shared" si="456"/>
        <v>-</v>
      </c>
      <c r="AM644" s="82" t="str">
        <f t="shared" si="457"/>
        <v>-</v>
      </c>
      <c r="AN644" s="82" t="str">
        <f t="shared" si="458"/>
        <v>-</v>
      </c>
      <c r="AO644" s="82" t="str">
        <f t="shared" si="459"/>
        <v>-</v>
      </c>
      <c r="AP644" s="82" t="str">
        <f t="shared" si="460"/>
        <v>-</v>
      </c>
      <c r="AQ644" s="82" t="str">
        <f t="shared" si="461"/>
        <v>-</v>
      </c>
      <c r="AR644" s="82" t="str">
        <f t="shared" si="462"/>
        <v>-</v>
      </c>
      <c r="AT644" s="82">
        <f t="shared" si="463"/>
        <v>10</v>
      </c>
      <c r="AU644" s="82" t="str">
        <f ca="1">IF(    MAX(OFFSET(AL644,0,0,MATCH("-",AL$638:AL644,0))) = 0,"",
IFERROR(MAX(OFFSET(AL644,0,0,MATCH("-",AL$638:AL644,0))),""))</f>
        <v/>
      </c>
      <c r="AV644" s="82" t="str">
        <f ca="1">IF(    MAX(OFFSET(AM644,0,0,MATCH("-",AM$638:AM644,0))) = 0,"",
IFERROR(MAX(OFFSET(AM644,0,0,MATCH("-",AM$638:AM644,0))),""))</f>
        <v/>
      </c>
      <c r="AW644" s="82" t="str">
        <f ca="1">IF(    MAX(OFFSET(AN644,0,0,MATCH("-",AN$638:AN644,0))) = 0,"",
IFERROR(MAX(OFFSET(AN644,0,0,MATCH("-",AN$638:AN644,0))),""))</f>
        <v/>
      </c>
      <c r="AX644" s="82" t="str">
        <f ca="1">IF(    MAX(OFFSET(AO644,0,0,MATCH("-",AO$638:AO644,0))) = 0,"",
IFERROR(MAX(OFFSET(AO644,0,0,MATCH("-",AO$638:AO644,0))),""))</f>
        <v/>
      </c>
      <c r="AY644" s="82" t="str">
        <f ca="1">IF(    MAX(OFFSET(AP644,0,0,MATCH("-",AP$638:AP644,0))) = 0,"",
IFERROR(MAX(OFFSET(AP644,0,0,MATCH("-",AP$638:AP644,0))),""))</f>
        <v/>
      </c>
      <c r="AZ644" s="82" t="str">
        <f ca="1">IF(    MAX(OFFSET(AQ644,0,0,MATCH("-",AQ$638:AQ644,0))) = 0,"",
IFERROR(MAX(OFFSET(AQ644,0,0,MATCH("-",AQ$638:AQ644,0))),""))</f>
        <v/>
      </c>
      <c r="BA644" s="82" t="str">
        <f ca="1">IF(    MAX(OFFSET(AR644,0,0,MATCH("-",AR$638:AR644,0))) = 0,"",
IFERROR(MAX(OFFSET(AR644,0,0,MATCH("-",AR$638:AR644,0))),""))</f>
        <v/>
      </c>
      <c r="BB644" s="112">
        <f t="shared" ca="1" si="464"/>
        <v>-198</v>
      </c>
      <c r="BC644" s="111" t="str">
        <f t="shared" ca="1" si="465"/>
        <v>Radius</v>
      </c>
      <c r="BD644" s="112">
        <f t="shared" ca="1" si="466"/>
        <v>0</v>
      </c>
      <c r="BE644" s="111">
        <f t="shared" ca="1" si="467"/>
        <v>200</v>
      </c>
      <c r="BF644" s="113" t="e">
        <f t="shared" ca="1" si="468"/>
        <v>#VALUE!</v>
      </c>
      <c r="BG644" s="113" t="e">
        <f t="shared" ca="1" si="469"/>
        <v>#VALUE!</v>
      </c>
      <c r="BH644" s="112">
        <f t="shared" ca="1" si="470"/>
        <v>2000</v>
      </c>
      <c r="BI644" s="112">
        <f t="shared" ca="1" si="471"/>
        <v>200</v>
      </c>
      <c r="BJ644" s="157"/>
      <c r="BK644" s="157"/>
      <c r="BL644" s="158" t="str">
        <f>scriv!AI606</f>
        <v/>
      </c>
      <c r="BM644" s="157"/>
      <c r="BN644" s="157" t="str">
        <f t="shared" si="472"/>
        <v>node</v>
      </c>
      <c r="BO644" s="157"/>
      <c r="BP644" s="159">
        <f t="shared" ca="1" si="473"/>
        <v>0</v>
      </c>
      <c r="BQ644" s="159">
        <f t="shared" ca="1" si="474"/>
        <v>0</v>
      </c>
      <c r="BR644" s="159">
        <f t="shared" si="475"/>
        <v>1</v>
      </c>
      <c r="BS644" s="159" t="str">
        <f t="shared" si="476"/>
        <v>symbol</v>
      </c>
      <c r="BT644" s="157" t="str">
        <f ca="1">IF(scriv!V606&lt;&gt;"",scriv!V606,
IF(E644="",IFERROR(VLOOKUP(BL644,$AH$40:$BT$638,39,FALSE),$BT$36),
$BT$37))</f>
        <v>NodeSquare</v>
      </c>
      <c r="BU644" s="166">
        <f t="shared" ca="1" si="477"/>
        <v>2000</v>
      </c>
      <c r="BV644" s="166">
        <f t="shared" ca="1" si="478"/>
        <v>200</v>
      </c>
      <c r="BW644" s="166">
        <f t="shared" ca="1" si="479"/>
        <v>0</v>
      </c>
      <c r="BX644" s="166">
        <f t="shared" ca="1" si="480"/>
        <v>0</v>
      </c>
      <c r="BY644" s="180" t="str">
        <f t="shared" si="481"/>
        <v/>
      </c>
      <c r="BZ644" s="180" t="str">
        <f t="shared" si="482"/>
        <v/>
      </c>
      <c r="CA644" s="81" t="str">
        <f>IF(scriv!E606&lt;&gt;"",scriv!E606,"")</f>
        <v/>
      </c>
      <c r="CB644" s="82">
        <f t="shared" si="447"/>
        <v>0</v>
      </c>
      <c r="CC644" s="82">
        <f t="shared" si="483"/>
        <v>0</v>
      </c>
      <c r="CD644" s="82" t="str">
        <f t="shared" si="484"/>
        <v>-</v>
      </c>
      <c r="CE644" s="82" t="str">
        <f t="shared" si="485"/>
        <v>-</v>
      </c>
      <c r="CF644" s="82" t="str">
        <f t="shared" si="486"/>
        <v>-</v>
      </c>
      <c r="CG644" s="82" t="str">
        <f t="shared" si="487"/>
        <v>-</v>
      </c>
      <c r="CH644" s="82" t="str">
        <f t="shared" si="488"/>
        <v>-</v>
      </c>
      <c r="CI644" s="82" t="str">
        <f t="shared" si="489"/>
        <v>-</v>
      </c>
      <c r="CJ644" s="82" t="str">
        <f t="shared" si="490"/>
        <v>-</v>
      </c>
      <c r="CK644" s="82" t="str">
        <f t="shared" si="491"/>
        <v>-</v>
      </c>
    </row>
    <row r="645" spans="1:89" s="82" customFormat="1" ht="18" customHeight="1">
      <c r="A645" s="81" t="str">
        <f>scriv!AH607</f>
        <v/>
      </c>
      <c r="B645" s="81" t="str">
        <f>IF(scriv!D607&lt;&gt;"",scriv!D607,"")</f>
        <v/>
      </c>
      <c r="C645" s="81" t="str">
        <f>IF( scriv!AL607&lt;&gt;"", IF(D645&lt;&gt;"","connection ","")&amp;scriv!AL607,IF(D645&lt;&gt;"","connection",""))</f>
        <v/>
      </c>
      <c r="D645" s="82" t="str">
        <f>scriv!AJ607</f>
        <v/>
      </c>
      <c r="E645" s="82" t="str">
        <f>scriv!AK607</f>
        <v/>
      </c>
      <c r="F645" s="156">
        <f>ROW()</f>
        <v>645</v>
      </c>
      <c r="I645" s="81" t="str">
        <f>IF(scriv!AA607&lt;&gt;"",scriv!AA607,J645)</f>
        <v/>
      </c>
      <c r="J645" s="81" t="str">
        <f>IF(scriv!AB607&lt;&gt;"",scriv!AB607,"")</f>
        <v/>
      </c>
      <c r="K645" s="82" t="str">
        <f t="shared" si="448"/>
        <v>none</v>
      </c>
      <c r="L645" s="82" t="str">
        <f t="shared" si="449"/>
        <v>+++&amp;speakTT=</v>
      </c>
      <c r="M645" s="82" t="str">
        <f t="shared" si="446"/>
        <v>OpenClose</v>
      </c>
      <c r="N645" s="82" t="str">
        <f t="shared" si="450"/>
        <v/>
      </c>
      <c r="O645" s="119" t="str">
        <f t="shared" si="451"/>
        <v/>
      </c>
      <c r="P645" s="81" t="str">
        <f>IF(scriv!I607&lt;&gt;"",scriv!I607,"")</f>
        <v/>
      </c>
      <c r="Q645" s="81" t="str">
        <f>IF(scriv!J607&lt;&gt;"",scriv!J607,"")</f>
        <v/>
      </c>
      <c r="R645" s="81">
        <f>IF(scriv!K607&lt;&gt;"",scriv!K607,
IF(I645&lt;&gt;"",1,$R$36))</f>
        <v>0</v>
      </c>
      <c r="S645" s="81" t="str">
        <f>IF(scriv!L607&lt;&gt;"",scriv!L607,
IF(scriv!AB607&lt;&gt;"",$S$36,"none"))</f>
        <v>none</v>
      </c>
      <c r="T645" s="81" t="str">
        <f>IF(scriv!Q607&lt;&gt;"",scriv!Q607,"")</f>
        <v/>
      </c>
      <c r="U645" s="81" t="str">
        <f>IF(scriv!R607&lt;&gt;"",scriv!R607,"")</f>
        <v/>
      </c>
      <c r="V645" s="81" t="str">
        <f>IF(scriv!S607&lt;&gt;"",scriv!S607,"")</f>
        <v/>
      </c>
      <c r="W645" s="81" t="str">
        <f>IF(scriv!T607&lt;&gt;"",scriv!T607,"")</f>
        <v/>
      </c>
      <c r="X645" s="81" t="str">
        <f>IF($E645="",
( IF(scriv!AD607&lt;&gt;"", LEFT( scriv!AD607, FIND(",",scriv!AD607)-1) &amp; "=" &amp; $AH645 &amp; RIGHT( scriv!AD607, LEN(scriv!AD607) + 1 - FIND(",",scriv!AD607)),
  IF($X$36&lt;&gt;"",LEFT( X$36, FIND(",",X$36)-1) &amp; "=" &amp; $AH645 &amp; RIGHT( X$36, LEN(X$36) + 1 - FIND(",",X$36)),""))),
IF(scriv!M607&lt;&gt;"", LEFT( scriv!M607, FIND(",",scriv!M607)-1) &amp; "=" &amp; $AH645 &amp; RIGHT( scriv!M607, LEN(scriv!M607) + 1 - FIND(",",scriv!M607)),
LEFT( X$37, FIND(",",X$37)-1) &amp; "=" &amp; $AH645 &amp; RIGHT( X$37, LEN(X$37) + 1 - FIND(",",X$37))))</f>
        <v>fadeOn=,0.6</v>
      </c>
      <c r="Y645" s="81" t="str">
        <f>IF($E645="",
( IF(scriv!AE607&lt;&gt;"", LEFT( scriv!AE607, FIND(",",scriv!AE607)-1) &amp; "=" &amp; $AH645 &amp; RIGHT( scriv!AE607, LEN(scriv!AE607) + 1 - FIND(",",scriv!AE607)),
  IF($Y$36&lt;&gt;"",LEFT( Y$36, FIND(",",Y$36)-1) &amp; "=" &amp; $AH645 &amp; RIGHT( Y$36, LEN(Y$36) + 1 - FIND(",",Y$36)),""))),
IF(scriv!N607&lt;&gt;"", LEFT( scriv!N607, FIND(",",scriv!N607)-1) &amp; "=" &amp; $AH645 &amp; RIGHT( scriv!N607, LEN(scriv!N607) + 1 - FIND(",",scriv!N607)),
LEFT( Y$37, FIND(",",Y$37)-1) &amp; "=" &amp; $AH645 &amp; RIGHT( Y$37, LEN(Y$37) + 1 - FIND(",",Y$37))))</f>
        <v>fadeOff=,0.6</v>
      </c>
      <c r="Z645" s="81" t="str">
        <f>IF($E645="",
( IF(scriv!AF607&lt;&gt;"", LEFT( scriv!AF607, FIND(",",scriv!AF607)-1) &amp; "=" &amp; $AH645 &amp; RIGHT( scriv!AF607, LEN(scriv!AF607) + 1 - FIND(",",scriv!AF607)),
  IF($Z$36&lt;&gt;"",LEFT( Z$36, FIND(",",Z$36)-1) &amp; "=" &amp; $AH645 &amp; RIGHT( Z$36, LEN(Z$36) + 1 - FIND(",",Z$36)),""))),
IF(scriv!O607&lt;&gt;"", LEFT( scriv!O607, FIND(",",scriv!O607)-1) &amp; "=" &amp; $AH645 &amp; RIGHT( scriv!O607, LEN(scriv!O607) + 1 - FIND(",",scriv!O607)),
LEFT( Z$37, FIND(",",Z$37)-1) &amp; "=" &amp; $AH645 &amp; RIGHT( Z$37, LEN(Z$37) + 1 - FIND(",",Z$37))))</f>
        <v>drawOpen=,1.2</v>
      </c>
      <c r="AA645" s="81" t="str">
        <f>IF($E645="",
( IF(scriv!AG607&lt;&gt;"", LEFT( scriv!AG607, FIND(",",scriv!AG607)-1) &amp; "=" &amp; $AH645 &amp; RIGHT( scriv!AG607, LEN(scriv!AG607) + 1 - FIND(",",scriv!AG607)),
  IF($AA$36&lt;&gt;"",LEFT( AA$36, FIND(",",AA$36)-1) &amp; "=" &amp; $AH645 &amp; RIGHT( AA$36, LEN(AA$36) + 1 - FIND(",",AA$36)),""))),
IF(scriv!P607&lt;&gt;"", LEFT( scriv!P607, FIND(",",scriv!P607)-1) &amp; "=" &amp; $AH645 &amp; RIGHT( scriv!P607, LEN(scriv!P607) + 1 - FIND(",",scriv!P607)),
LEFT( AA$37, FIND(",",AA$37)-1) &amp; "=" &amp; $AH645 &amp; RIGHT( AA$37, LEN(AA$37) + 1 - FIND(",",AA$37))))</f>
        <v>drawClose=,1.2</v>
      </c>
      <c r="AB645" s="167" t="str">
        <f t="shared" si="445"/>
        <v>noTitle</v>
      </c>
      <c r="AC645" s="167"/>
      <c r="AD645" s="45"/>
      <c r="AE645" s="168"/>
      <c r="AF645" s="169">
        <f>IF(D645="",scriv!B607,"")</f>
        <v>0</v>
      </c>
      <c r="AG645" s="170" t="str">
        <f t="shared" si="452"/>
        <v/>
      </c>
      <c r="AH645" s="169" t="str">
        <f t="shared" si="453"/>
        <v/>
      </c>
      <c r="AI645" s="169" t="str">
        <f t="shared" si="454"/>
        <v/>
      </c>
      <c r="AJ645" s="86">
        <f>ROUNDDOWN( (LEN(scriv!B607)+1) / 2, 0 )</f>
        <v>0</v>
      </c>
      <c r="AK645" s="82">
        <f t="shared" si="455"/>
        <v>0</v>
      </c>
      <c r="AL645" s="82" t="str">
        <f t="shared" si="456"/>
        <v>-</v>
      </c>
      <c r="AM645" s="82" t="str">
        <f t="shared" si="457"/>
        <v>-</v>
      </c>
      <c r="AN645" s="82" t="str">
        <f t="shared" si="458"/>
        <v>-</v>
      </c>
      <c r="AO645" s="82" t="str">
        <f t="shared" si="459"/>
        <v>-</v>
      </c>
      <c r="AP645" s="82" t="str">
        <f t="shared" si="460"/>
        <v>-</v>
      </c>
      <c r="AQ645" s="82" t="str">
        <f t="shared" si="461"/>
        <v>-</v>
      </c>
      <c r="AR645" s="82" t="str">
        <f t="shared" si="462"/>
        <v>-</v>
      </c>
      <c r="AT645" s="82">
        <f t="shared" si="463"/>
        <v>10</v>
      </c>
      <c r="AU645" s="82" t="str">
        <f ca="1">IF(    MAX(OFFSET(AL645,0,0,MATCH("-",AL$638:AL645,0))) = 0,"",
IFERROR(MAX(OFFSET(AL645,0,0,MATCH("-",AL$638:AL645,0))),""))</f>
        <v/>
      </c>
      <c r="AV645" s="82" t="str">
        <f ca="1">IF(    MAX(OFFSET(AM645,0,0,MATCH("-",AM$638:AM645,0))) = 0,"",
IFERROR(MAX(OFFSET(AM645,0,0,MATCH("-",AM$638:AM645,0))),""))</f>
        <v/>
      </c>
      <c r="AW645" s="82" t="str">
        <f ca="1">IF(    MAX(OFFSET(AN645,0,0,MATCH("-",AN$638:AN645,0))) = 0,"",
IFERROR(MAX(OFFSET(AN645,0,0,MATCH("-",AN$638:AN645,0))),""))</f>
        <v/>
      </c>
      <c r="AX645" s="82" t="str">
        <f ca="1">IF(    MAX(OFFSET(AO645,0,0,MATCH("-",AO$638:AO645,0))) = 0,"",
IFERROR(MAX(OFFSET(AO645,0,0,MATCH("-",AO$638:AO645,0))),""))</f>
        <v/>
      </c>
      <c r="AY645" s="82" t="str">
        <f ca="1">IF(    MAX(OFFSET(AP645,0,0,MATCH("-",AP$638:AP645,0))) = 0,"",
IFERROR(MAX(OFFSET(AP645,0,0,MATCH("-",AP$638:AP645,0))),""))</f>
        <v/>
      </c>
      <c r="AZ645" s="82" t="str">
        <f ca="1">IF(    MAX(OFFSET(AQ645,0,0,MATCH("-",AQ$638:AQ645,0))) = 0,"",
IFERROR(MAX(OFFSET(AQ645,0,0,MATCH("-",AQ$638:AQ645,0))),""))</f>
        <v/>
      </c>
      <c r="BA645" s="82" t="str">
        <f ca="1">IF(    MAX(OFFSET(AR645,0,0,MATCH("-",AR$638:AR645,0))) = 0,"",
IFERROR(MAX(OFFSET(AR645,0,0,MATCH("-",AR$638:AR645,0))),""))</f>
        <v/>
      </c>
      <c r="BB645" s="112">
        <f t="shared" ca="1" si="464"/>
        <v>-198</v>
      </c>
      <c r="BC645" s="111" t="str">
        <f t="shared" ca="1" si="465"/>
        <v>Radius</v>
      </c>
      <c r="BD645" s="112">
        <f t="shared" ca="1" si="466"/>
        <v>0</v>
      </c>
      <c r="BE645" s="111">
        <f t="shared" ca="1" si="467"/>
        <v>200</v>
      </c>
      <c r="BF645" s="113" t="e">
        <f t="shared" ca="1" si="468"/>
        <v>#VALUE!</v>
      </c>
      <c r="BG645" s="113" t="e">
        <f t="shared" ca="1" si="469"/>
        <v>#VALUE!</v>
      </c>
      <c r="BH645" s="112">
        <f t="shared" ca="1" si="470"/>
        <v>2000</v>
      </c>
      <c r="BI645" s="112">
        <f t="shared" ca="1" si="471"/>
        <v>200</v>
      </c>
      <c r="BJ645" s="157"/>
      <c r="BK645" s="157"/>
      <c r="BL645" s="158" t="str">
        <f>scriv!AI607</f>
        <v/>
      </c>
      <c r="BM645" s="157"/>
      <c r="BN645" s="157" t="str">
        <f t="shared" si="472"/>
        <v>node</v>
      </c>
      <c r="BO645" s="157"/>
      <c r="BP645" s="159">
        <f t="shared" ca="1" si="473"/>
        <v>0</v>
      </c>
      <c r="BQ645" s="159">
        <f t="shared" ca="1" si="474"/>
        <v>0</v>
      </c>
      <c r="BR645" s="159">
        <f t="shared" si="475"/>
        <v>1</v>
      </c>
      <c r="BS645" s="159" t="str">
        <f t="shared" si="476"/>
        <v>symbol</v>
      </c>
      <c r="BT645" s="157" t="str">
        <f ca="1">IF(scriv!V607&lt;&gt;"",scriv!V607,
IF(E645="",IFERROR(VLOOKUP(BL645,$AH$40:$BT$638,39,FALSE),$BT$36),
$BT$37))</f>
        <v>NodeSquare</v>
      </c>
      <c r="BU645" s="166">
        <f t="shared" ca="1" si="477"/>
        <v>2000</v>
      </c>
      <c r="BV645" s="166">
        <f t="shared" ca="1" si="478"/>
        <v>200</v>
      </c>
      <c r="BW645" s="166">
        <f t="shared" ca="1" si="479"/>
        <v>0</v>
      </c>
      <c r="BX645" s="166">
        <f t="shared" ca="1" si="480"/>
        <v>0</v>
      </c>
      <c r="BY645" s="180" t="str">
        <f t="shared" si="481"/>
        <v/>
      </c>
      <c r="BZ645" s="180" t="str">
        <f t="shared" si="482"/>
        <v/>
      </c>
      <c r="CA645" s="81" t="str">
        <f>IF(scriv!E607&lt;&gt;"",scriv!E607,"")</f>
        <v/>
      </c>
      <c r="CB645" s="82">
        <f t="shared" si="447"/>
        <v>0</v>
      </c>
      <c r="CC645" s="82">
        <f t="shared" si="483"/>
        <v>0</v>
      </c>
      <c r="CD645" s="82" t="str">
        <f t="shared" si="484"/>
        <v>-</v>
      </c>
      <c r="CE645" s="82" t="str">
        <f t="shared" si="485"/>
        <v>-</v>
      </c>
      <c r="CF645" s="82" t="str">
        <f t="shared" si="486"/>
        <v>-</v>
      </c>
      <c r="CG645" s="82" t="str">
        <f t="shared" si="487"/>
        <v>-</v>
      </c>
      <c r="CH645" s="82" t="str">
        <f t="shared" si="488"/>
        <v>-</v>
      </c>
      <c r="CI645" s="82" t="str">
        <f t="shared" si="489"/>
        <v>-</v>
      </c>
      <c r="CJ645" s="82" t="str">
        <f t="shared" si="490"/>
        <v>-</v>
      </c>
      <c r="CK645" s="82" t="str">
        <f t="shared" si="491"/>
        <v>-</v>
      </c>
    </row>
    <row r="646" spans="1:89" s="82" customFormat="1" ht="18" customHeight="1">
      <c r="A646" s="81" t="str">
        <f>scriv!AH608</f>
        <v/>
      </c>
      <c r="B646" s="81" t="str">
        <f>IF(scriv!D608&lt;&gt;"",scriv!D608,"")</f>
        <v/>
      </c>
      <c r="C646" s="81" t="str">
        <f>IF( scriv!AL608&lt;&gt;"", IF(D646&lt;&gt;"","connection ","")&amp;scriv!AL608,IF(D646&lt;&gt;"","connection",""))</f>
        <v/>
      </c>
      <c r="D646" s="82" t="str">
        <f>scriv!AJ608</f>
        <v/>
      </c>
      <c r="E646" s="82" t="str">
        <f>scriv!AK608</f>
        <v/>
      </c>
      <c r="F646" s="156">
        <f>ROW()</f>
        <v>646</v>
      </c>
      <c r="I646" s="81" t="str">
        <f>IF(scriv!AA608&lt;&gt;"",scriv!AA608,J646)</f>
        <v/>
      </c>
      <c r="J646" s="81" t="str">
        <f>IF(scriv!AB608&lt;&gt;"",scriv!AB608,"")</f>
        <v/>
      </c>
      <c r="K646" s="82" t="str">
        <f t="shared" si="448"/>
        <v>none</v>
      </c>
      <c r="L646" s="82" t="str">
        <f t="shared" si="449"/>
        <v>+++&amp;speakTT=</v>
      </c>
      <c r="M646" s="82" t="str">
        <f t="shared" si="446"/>
        <v>OpenClose</v>
      </c>
      <c r="N646" s="82" t="str">
        <f t="shared" si="450"/>
        <v/>
      </c>
      <c r="O646" s="119" t="str">
        <f t="shared" si="451"/>
        <v/>
      </c>
      <c r="P646" s="81" t="str">
        <f>IF(scriv!I608&lt;&gt;"",scriv!I608,"")</f>
        <v/>
      </c>
      <c r="Q646" s="81" t="str">
        <f>IF(scriv!J608&lt;&gt;"",scriv!J608,"")</f>
        <v/>
      </c>
      <c r="R646" s="81">
        <f>IF(scriv!K608&lt;&gt;"",scriv!K608,
IF(I646&lt;&gt;"",1,$R$36))</f>
        <v>0</v>
      </c>
      <c r="S646" s="81" t="str">
        <f>IF(scriv!L608&lt;&gt;"",scriv!L608,
IF(scriv!AB608&lt;&gt;"",$S$36,"none"))</f>
        <v>none</v>
      </c>
      <c r="T646" s="81" t="str">
        <f>IF(scriv!Q608&lt;&gt;"",scriv!Q608,"")</f>
        <v/>
      </c>
      <c r="U646" s="81" t="str">
        <f>IF(scriv!R608&lt;&gt;"",scriv!R608,"")</f>
        <v/>
      </c>
      <c r="V646" s="81" t="str">
        <f>IF(scriv!S608&lt;&gt;"",scriv!S608,"")</f>
        <v/>
      </c>
      <c r="W646" s="81" t="str">
        <f>IF(scriv!T608&lt;&gt;"",scriv!T608,"")</f>
        <v/>
      </c>
      <c r="X646" s="81" t="str">
        <f>IF($E646="",
( IF(scriv!AD608&lt;&gt;"", LEFT( scriv!AD608, FIND(",",scriv!AD608)-1) &amp; "=" &amp; $AH646 &amp; RIGHT( scriv!AD608, LEN(scriv!AD608) + 1 - FIND(",",scriv!AD608)),
  IF($X$36&lt;&gt;"",LEFT( X$36, FIND(",",X$36)-1) &amp; "=" &amp; $AH646 &amp; RIGHT( X$36, LEN(X$36) + 1 - FIND(",",X$36)),""))),
IF(scriv!M608&lt;&gt;"", LEFT( scriv!M608, FIND(",",scriv!M608)-1) &amp; "=" &amp; $AH646 &amp; RIGHT( scriv!M608, LEN(scriv!M608) + 1 - FIND(",",scriv!M608)),
LEFT( X$37, FIND(",",X$37)-1) &amp; "=" &amp; $AH646 &amp; RIGHT( X$37, LEN(X$37) + 1 - FIND(",",X$37))))</f>
        <v>fadeOn=,0.6</v>
      </c>
      <c r="Y646" s="81" t="str">
        <f>IF($E646="",
( IF(scriv!AE608&lt;&gt;"", LEFT( scriv!AE608, FIND(",",scriv!AE608)-1) &amp; "=" &amp; $AH646 &amp; RIGHT( scriv!AE608, LEN(scriv!AE608) + 1 - FIND(",",scriv!AE608)),
  IF($Y$36&lt;&gt;"",LEFT( Y$36, FIND(",",Y$36)-1) &amp; "=" &amp; $AH646 &amp; RIGHT( Y$36, LEN(Y$36) + 1 - FIND(",",Y$36)),""))),
IF(scriv!N608&lt;&gt;"", LEFT( scriv!N608, FIND(",",scriv!N608)-1) &amp; "=" &amp; $AH646 &amp; RIGHT( scriv!N608, LEN(scriv!N608) + 1 - FIND(",",scriv!N608)),
LEFT( Y$37, FIND(",",Y$37)-1) &amp; "=" &amp; $AH646 &amp; RIGHT( Y$37, LEN(Y$37) + 1 - FIND(",",Y$37))))</f>
        <v>fadeOff=,0.6</v>
      </c>
      <c r="Z646" s="81" t="str">
        <f>IF($E646="",
( IF(scriv!AF608&lt;&gt;"", LEFT( scriv!AF608, FIND(",",scriv!AF608)-1) &amp; "=" &amp; $AH646 &amp; RIGHT( scriv!AF608, LEN(scriv!AF608) + 1 - FIND(",",scriv!AF608)),
  IF($Z$36&lt;&gt;"",LEFT( Z$36, FIND(",",Z$36)-1) &amp; "=" &amp; $AH646 &amp; RIGHT( Z$36, LEN(Z$36) + 1 - FIND(",",Z$36)),""))),
IF(scriv!O608&lt;&gt;"", LEFT( scriv!O608, FIND(",",scriv!O608)-1) &amp; "=" &amp; $AH646 &amp; RIGHT( scriv!O608, LEN(scriv!O608) + 1 - FIND(",",scriv!O608)),
LEFT( Z$37, FIND(",",Z$37)-1) &amp; "=" &amp; $AH646 &amp; RIGHT( Z$37, LEN(Z$37) + 1 - FIND(",",Z$37))))</f>
        <v>drawOpen=,1.2</v>
      </c>
      <c r="AA646" s="81" t="str">
        <f>IF($E646="",
( IF(scriv!AG608&lt;&gt;"", LEFT( scriv!AG608, FIND(",",scriv!AG608)-1) &amp; "=" &amp; $AH646 &amp; RIGHT( scriv!AG608, LEN(scriv!AG608) + 1 - FIND(",",scriv!AG608)),
  IF($AA$36&lt;&gt;"",LEFT( AA$36, FIND(",",AA$36)-1) &amp; "=" &amp; $AH646 &amp; RIGHT( AA$36, LEN(AA$36) + 1 - FIND(",",AA$36)),""))),
IF(scriv!P608&lt;&gt;"", LEFT( scriv!P608, FIND(",",scriv!P608)-1) &amp; "=" &amp; $AH646 &amp; RIGHT( scriv!P608, LEN(scriv!P608) + 1 - FIND(",",scriv!P608)),
LEFT( AA$37, FIND(",",AA$37)-1) &amp; "=" &amp; $AH646 &amp; RIGHT( AA$37, LEN(AA$37) + 1 - FIND(",",AA$37))))</f>
        <v>drawClose=,1.2</v>
      </c>
      <c r="AB646" s="167" t="str">
        <f t="shared" si="445"/>
        <v>noTitle</v>
      </c>
      <c r="AC646" s="167"/>
      <c r="AD646" s="45"/>
      <c r="AE646" s="168"/>
      <c r="AF646" s="169">
        <f>IF(D646="",scriv!B608,"")</f>
        <v>0</v>
      </c>
      <c r="AG646" s="170" t="str">
        <f t="shared" si="452"/>
        <v/>
      </c>
      <c r="AH646" s="169" t="str">
        <f t="shared" si="453"/>
        <v/>
      </c>
      <c r="AI646" s="169" t="str">
        <f t="shared" si="454"/>
        <v/>
      </c>
      <c r="AJ646" s="86">
        <f>ROUNDDOWN( (LEN(scriv!B608)+1) / 2, 0 )</f>
        <v>0</v>
      </c>
      <c r="AK646" s="82">
        <f t="shared" si="455"/>
        <v>0</v>
      </c>
      <c r="AL646" s="82" t="str">
        <f t="shared" si="456"/>
        <v>-</v>
      </c>
      <c r="AM646" s="82" t="str">
        <f t="shared" si="457"/>
        <v>-</v>
      </c>
      <c r="AN646" s="82" t="str">
        <f t="shared" si="458"/>
        <v>-</v>
      </c>
      <c r="AO646" s="82" t="str">
        <f t="shared" si="459"/>
        <v>-</v>
      </c>
      <c r="AP646" s="82" t="str">
        <f t="shared" si="460"/>
        <v>-</v>
      </c>
      <c r="AQ646" s="82" t="str">
        <f t="shared" si="461"/>
        <v>-</v>
      </c>
      <c r="AR646" s="82" t="str">
        <f t="shared" si="462"/>
        <v>-</v>
      </c>
      <c r="AT646" s="82">
        <f t="shared" si="463"/>
        <v>10</v>
      </c>
      <c r="AU646" s="82" t="str">
        <f ca="1">IF(    MAX(OFFSET(AL646,0,0,MATCH("-",AL$638:AL646,0))) = 0,"",
IFERROR(MAX(OFFSET(AL646,0,0,MATCH("-",AL$638:AL646,0))),""))</f>
        <v/>
      </c>
      <c r="AV646" s="82" t="str">
        <f ca="1">IF(    MAX(OFFSET(AM646,0,0,MATCH("-",AM$638:AM646,0))) = 0,"",
IFERROR(MAX(OFFSET(AM646,0,0,MATCH("-",AM$638:AM646,0))),""))</f>
        <v/>
      </c>
      <c r="AW646" s="82" t="str">
        <f ca="1">IF(    MAX(OFFSET(AN646,0,0,MATCH("-",AN$638:AN646,0))) = 0,"",
IFERROR(MAX(OFFSET(AN646,0,0,MATCH("-",AN$638:AN646,0))),""))</f>
        <v/>
      </c>
      <c r="AX646" s="82" t="str">
        <f ca="1">IF(    MAX(OFFSET(AO646,0,0,MATCH("-",AO$638:AO646,0))) = 0,"",
IFERROR(MAX(OFFSET(AO646,0,0,MATCH("-",AO$638:AO646,0))),""))</f>
        <v/>
      </c>
      <c r="AY646" s="82" t="str">
        <f ca="1">IF(    MAX(OFFSET(AP646,0,0,MATCH("-",AP$638:AP646,0))) = 0,"",
IFERROR(MAX(OFFSET(AP646,0,0,MATCH("-",AP$638:AP646,0))),""))</f>
        <v/>
      </c>
      <c r="AZ646" s="82" t="str">
        <f ca="1">IF(    MAX(OFFSET(AQ646,0,0,MATCH("-",AQ$638:AQ646,0))) = 0,"",
IFERROR(MAX(OFFSET(AQ646,0,0,MATCH("-",AQ$638:AQ646,0))),""))</f>
        <v/>
      </c>
      <c r="BA646" s="82" t="str">
        <f ca="1">IF(    MAX(OFFSET(AR646,0,0,MATCH("-",AR$638:AR646,0))) = 0,"",
IFERROR(MAX(OFFSET(AR646,0,0,MATCH("-",AR$638:AR646,0))),""))</f>
        <v/>
      </c>
      <c r="BB646" s="112">
        <f t="shared" ca="1" si="464"/>
        <v>-198</v>
      </c>
      <c r="BC646" s="111" t="str">
        <f t="shared" ca="1" si="465"/>
        <v>Radius</v>
      </c>
      <c r="BD646" s="112">
        <f t="shared" ca="1" si="466"/>
        <v>0</v>
      </c>
      <c r="BE646" s="111">
        <f t="shared" ca="1" si="467"/>
        <v>200</v>
      </c>
      <c r="BF646" s="113" t="e">
        <f t="shared" ca="1" si="468"/>
        <v>#VALUE!</v>
      </c>
      <c r="BG646" s="113" t="e">
        <f t="shared" ca="1" si="469"/>
        <v>#VALUE!</v>
      </c>
      <c r="BH646" s="112">
        <f t="shared" ca="1" si="470"/>
        <v>2000</v>
      </c>
      <c r="BI646" s="112">
        <f t="shared" ca="1" si="471"/>
        <v>200</v>
      </c>
      <c r="BJ646" s="157"/>
      <c r="BK646" s="157"/>
      <c r="BL646" s="158" t="str">
        <f>scriv!AI608</f>
        <v/>
      </c>
      <c r="BM646" s="157"/>
      <c r="BN646" s="157" t="str">
        <f t="shared" si="472"/>
        <v>node</v>
      </c>
      <c r="BO646" s="157"/>
      <c r="BP646" s="159">
        <f t="shared" ca="1" si="473"/>
        <v>0</v>
      </c>
      <c r="BQ646" s="159">
        <f t="shared" ca="1" si="474"/>
        <v>0</v>
      </c>
      <c r="BR646" s="159">
        <f t="shared" si="475"/>
        <v>1</v>
      </c>
      <c r="BS646" s="159" t="str">
        <f t="shared" si="476"/>
        <v>symbol</v>
      </c>
      <c r="BT646" s="157" t="str">
        <f ca="1">IF(scriv!V608&lt;&gt;"",scriv!V608,
IF(E646="",IFERROR(VLOOKUP(BL646,$AH$40:$BT$638,39,FALSE),$BT$36),
$BT$37))</f>
        <v>NodeSquare</v>
      </c>
      <c r="BU646" s="166">
        <f t="shared" ca="1" si="477"/>
        <v>2000</v>
      </c>
      <c r="BV646" s="166">
        <f t="shared" ca="1" si="478"/>
        <v>200</v>
      </c>
      <c r="BW646" s="166">
        <f t="shared" ca="1" si="479"/>
        <v>0</v>
      </c>
      <c r="BX646" s="166">
        <f t="shared" ca="1" si="480"/>
        <v>0</v>
      </c>
      <c r="BY646" s="180" t="str">
        <f t="shared" si="481"/>
        <v/>
      </c>
      <c r="BZ646" s="180" t="str">
        <f t="shared" si="482"/>
        <v/>
      </c>
      <c r="CA646" s="81" t="str">
        <f>IF(scriv!E608&lt;&gt;"",scriv!E608,"")</f>
        <v/>
      </c>
      <c r="CB646" s="82">
        <f t="shared" si="447"/>
        <v>0</v>
      </c>
      <c r="CC646" s="82">
        <f t="shared" si="483"/>
        <v>0</v>
      </c>
      <c r="CD646" s="82" t="str">
        <f t="shared" si="484"/>
        <v>-</v>
      </c>
      <c r="CE646" s="82" t="str">
        <f t="shared" si="485"/>
        <v>-</v>
      </c>
      <c r="CF646" s="82" t="str">
        <f t="shared" si="486"/>
        <v>-</v>
      </c>
      <c r="CG646" s="82" t="str">
        <f t="shared" si="487"/>
        <v>-</v>
      </c>
      <c r="CH646" s="82" t="str">
        <f t="shared" si="488"/>
        <v>-</v>
      </c>
      <c r="CI646" s="82" t="str">
        <f t="shared" si="489"/>
        <v>-</v>
      </c>
      <c r="CJ646" s="82" t="str">
        <f t="shared" si="490"/>
        <v>-</v>
      </c>
      <c r="CK646" s="82" t="str">
        <f t="shared" si="491"/>
        <v>-</v>
      </c>
    </row>
    <row r="647" spans="1:89" s="82" customFormat="1" ht="18" customHeight="1">
      <c r="A647" s="81" t="str">
        <f>scriv!AH609</f>
        <v/>
      </c>
      <c r="B647" s="81" t="str">
        <f>IF(scriv!D609&lt;&gt;"",scriv!D609,"")</f>
        <v/>
      </c>
      <c r="C647" s="81" t="str">
        <f>IF( scriv!AL609&lt;&gt;"", IF(D647&lt;&gt;"","connection ","")&amp;scriv!AL609,IF(D647&lt;&gt;"","connection",""))</f>
        <v/>
      </c>
      <c r="D647" s="82" t="str">
        <f>scriv!AJ609</f>
        <v/>
      </c>
      <c r="E647" s="82" t="str">
        <f>scriv!AK609</f>
        <v/>
      </c>
      <c r="F647" s="156">
        <f>ROW()</f>
        <v>647</v>
      </c>
      <c r="I647" s="81" t="str">
        <f>IF(scriv!AA609&lt;&gt;"",scriv!AA609,J647)</f>
        <v/>
      </c>
      <c r="J647" s="81" t="str">
        <f>IF(scriv!AB609&lt;&gt;"",scriv!AB609,"")</f>
        <v/>
      </c>
      <c r="K647" s="82" t="str">
        <f t="shared" si="448"/>
        <v>none</v>
      </c>
      <c r="L647" s="82" t="str">
        <f t="shared" si="449"/>
        <v>+++&amp;speakTT=</v>
      </c>
      <c r="M647" s="82" t="str">
        <f t="shared" si="446"/>
        <v>OpenClose</v>
      </c>
      <c r="N647" s="82" t="str">
        <f t="shared" si="450"/>
        <v/>
      </c>
      <c r="O647" s="119" t="str">
        <f t="shared" si="451"/>
        <v/>
      </c>
      <c r="P647" s="81" t="str">
        <f>IF(scriv!I609&lt;&gt;"",scriv!I609,"")</f>
        <v/>
      </c>
      <c r="Q647" s="81" t="str">
        <f>IF(scriv!J609&lt;&gt;"",scriv!J609,"")</f>
        <v/>
      </c>
      <c r="R647" s="81">
        <f>IF(scriv!K609&lt;&gt;"",scriv!K609,
IF(I647&lt;&gt;"",1,$R$36))</f>
        <v>0</v>
      </c>
      <c r="S647" s="81" t="str">
        <f>IF(scriv!L609&lt;&gt;"",scriv!L609,
IF(scriv!AB609&lt;&gt;"",$S$36,"none"))</f>
        <v>none</v>
      </c>
      <c r="T647" s="81" t="str">
        <f>IF(scriv!Q609&lt;&gt;"",scriv!Q609,"")</f>
        <v/>
      </c>
      <c r="U647" s="81" t="str">
        <f>IF(scriv!R609&lt;&gt;"",scriv!R609,"")</f>
        <v/>
      </c>
      <c r="V647" s="81" t="str">
        <f>IF(scriv!S609&lt;&gt;"",scriv!S609,"")</f>
        <v/>
      </c>
      <c r="W647" s="81" t="str">
        <f>IF(scriv!T609&lt;&gt;"",scriv!T609,"")</f>
        <v/>
      </c>
      <c r="X647" s="81" t="str">
        <f>IF($E647="",
( IF(scriv!AD609&lt;&gt;"", LEFT( scriv!AD609, FIND(",",scriv!AD609)-1) &amp; "=" &amp; $AH647 &amp; RIGHT( scriv!AD609, LEN(scriv!AD609) + 1 - FIND(",",scriv!AD609)),
  IF($X$36&lt;&gt;"",LEFT( X$36, FIND(",",X$36)-1) &amp; "=" &amp; $AH647 &amp; RIGHT( X$36, LEN(X$36) + 1 - FIND(",",X$36)),""))),
IF(scriv!M609&lt;&gt;"", LEFT( scriv!M609, FIND(",",scriv!M609)-1) &amp; "=" &amp; $AH647 &amp; RIGHT( scriv!M609, LEN(scriv!M609) + 1 - FIND(",",scriv!M609)),
LEFT( X$37, FIND(",",X$37)-1) &amp; "=" &amp; $AH647 &amp; RIGHT( X$37, LEN(X$37) + 1 - FIND(",",X$37))))</f>
        <v>fadeOn=,0.6</v>
      </c>
      <c r="Y647" s="81" t="str">
        <f>IF($E647="",
( IF(scriv!AE609&lt;&gt;"", LEFT( scriv!AE609, FIND(",",scriv!AE609)-1) &amp; "=" &amp; $AH647 &amp; RIGHT( scriv!AE609, LEN(scriv!AE609) + 1 - FIND(",",scriv!AE609)),
  IF($Y$36&lt;&gt;"",LEFT( Y$36, FIND(",",Y$36)-1) &amp; "=" &amp; $AH647 &amp; RIGHT( Y$36, LEN(Y$36) + 1 - FIND(",",Y$36)),""))),
IF(scriv!N609&lt;&gt;"", LEFT( scriv!N609, FIND(",",scriv!N609)-1) &amp; "=" &amp; $AH647 &amp; RIGHT( scriv!N609, LEN(scriv!N609) + 1 - FIND(",",scriv!N609)),
LEFT( Y$37, FIND(",",Y$37)-1) &amp; "=" &amp; $AH647 &amp; RIGHT( Y$37, LEN(Y$37) + 1 - FIND(",",Y$37))))</f>
        <v>fadeOff=,0.6</v>
      </c>
      <c r="Z647" s="81" t="str">
        <f>IF($E647="",
( IF(scriv!AF609&lt;&gt;"", LEFT( scriv!AF609, FIND(",",scriv!AF609)-1) &amp; "=" &amp; $AH647 &amp; RIGHT( scriv!AF609, LEN(scriv!AF609) + 1 - FIND(",",scriv!AF609)),
  IF($Z$36&lt;&gt;"",LEFT( Z$36, FIND(",",Z$36)-1) &amp; "=" &amp; $AH647 &amp; RIGHT( Z$36, LEN(Z$36) + 1 - FIND(",",Z$36)),""))),
IF(scriv!O609&lt;&gt;"", LEFT( scriv!O609, FIND(",",scriv!O609)-1) &amp; "=" &amp; $AH647 &amp; RIGHT( scriv!O609, LEN(scriv!O609) + 1 - FIND(",",scriv!O609)),
LEFT( Z$37, FIND(",",Z$37)-1) &amp; "=" &amp; $AH647 &amp; RIGHT( Z$37, LEN(Z$37) + 1 - FIND(",",Z$37))))</f>
        <v>drawOpen=,1.2</v>
      </c>
      <c r="AA647" s="81" t="str">
        <f>IF($E647="",
( IF(scriv!AG609&lt;&gt;"", LEFT( scriv!AG609, FIND(",",scriv!AG609)-1) &amp; "=" &amp; $AH647 &amp; RIGHT( scriv!AG609, LEN(scriv!AG609) + 1 - FIND(",",scriv!AG609)),
  IF($AA$36&lt;&gt;"",LEFT( AA$36, FIND(",",AA$36)-1) &amp; "=" &amp; $AH647 &amp; RIGHT( AA$36, LEN(AA$36) + 1 - FIND(",",AA$36)),""))),
IF(scriv!P609&lt;&gt;"", LEFT( scriv!P609, FIND(",",scriv!P609)-1) &amp; "=" &amp; $AH647 &amp; RIGHT( scriv!P609, LEN(scriv!P609) + 1 - FIND(",",scriv!P609)),
LEFT( AA$37, FIND(",",AA$37)-1) &amp; "=" &amp; $AH647 &amp; RIGHT( AA$37, LEN(AA$37) + 1 - FIND(",",AA$37))))</f>
        <v>drawClose=,1.2</v>
      </c>
      <c r="AB647" s="167" t="str">
        <f t="shared" si="445"/>
        <v>noTitle</v>
      </c>
      <c r="AC647" s="167"/>
      <c r="AD647" s="45"/>
      <c r="AE647" s="168"/>
      <c r="AF647" s="169">
        <f>IF(D647="",scriv!B609,"")</f>
        <v>0</v>
      </c>
      <c r="AG647" s="170" t="str">
        <f t="shared" si="452"/>
        <v/>
      </c>
      <c r="AH647" s="169" t="str">
        <f t="shared" si="453"/>
        <v/>
      </c>
      <c r="AI647" s="169" t="str">
        <f t="shared" si="454"/>
        <v/>
      </c>
      <c r="AJ647" s="86">
        <f>ROUNDDOWN( (LEN(scriv!B609)+1) / 2, 0 )</f>
        <v>0</v>
      </c>
      <c r="AK647" s="82">
        <f t="shared" si="455"/>
        <v>0</v>
      </c>
      <c r="AL647" s="82" t="str">
        <f t="shared" si="456"/>
        <v>-</v>
      </c>
      <c r="AM647" s="82" t="str">
        <f t="shared" si="457"/>
        <v>-</v>
      </c>
      <c r="AN647" s="82" t="str">
        <f t="shared" si="458"/>
        <v>-</v>
      </c>
      <c r="AO647" s="82" t="str">
        <f t="shared" si="459"/>
        <v>-</v>
      </c>
      <c r="AP647" s="82" t="str">
        <f t="shared" si="460"/>
        <v>-</v>
      </c>
      <c r="AQ647" s="82" t="str">
        <f t="shared" si="461"/>
        <v>-</v>
      </c>
      <c r="AR647" s="82" t="str">
        <f t="shared" si="462"/>
        <v>-</v>
      </c>
      <c r="AT647" s="82">
        <f t="shared" si="463"/>
        <v>10</v>
      </c>
      <c r="AU647" s="82" t="str">
        <f ca="1">IF(    MAX(OFFSET(AL647,0,0,MATCH("-",AL$638:AL647,0))) = 0,"",
IFERROR(MAX(OFFSET(AL647,0,0,MATCH("-",AL$638:AL647,0))),""))</f>
        <v/>
      </c>
      <c r="AV647" s="82" t="str">
        <f ca="1">IF(    MAX(OFFSET(AM647,0,0,MATCH("-",AM$638:AM647,0))) = 0,"",
IFERROR(MAX(OFFSET(AM647,0,0,MATCH("-",AM$638:AM647,0))),""))</f>
        <v/>
      </c>
      <c r="AW647" s="82" t="str">
        <f ca="1">IF(    MAX(OFFSET(AN647,0,0,MATCH("-",AN$638:AN647,0))) = 0,"",
IFERROR(MAX(OFFSET(AN647,0,0,MATCH("-",AN$638:AN647,0))),""))</f>
        <v/>
      </c>
      <c r="AX647" s="82" t="str">
        <f ca="1">IF(    MAX(OFFSET(AO647,0,0,MATCH("-",AO$638:AO647,0))) = 0,"",
IFERROR(MAX(OFFSET(AO647,0,0,MATCH("-",AO$638:AO647,0))),""))</f>
        <v/>
      </c>
      <c r="AY647" s="82" t="str">
        <f ca="1">IF(    MAX(OFFSET(AP647,0,0,MATCH("-",AP$638:AP647,0))) = 0,"",
IFERROR(MAX(OFFSET(AP647,0,0,MATCH("-",AP$638:AP647,0))),""))</f>
        <v/>
      </c>
      <c r="AZ647" s="82" t="str">
        <f ca="1">IF(    MAX(OFFSET(AQ647,0,0,MATCH("-",AQ$638:AQ647,0))) = 0,"",
IFERROR(MAX(OFFSET(AQ647,0,0,MATCH("-",AQ$638:AQ647,0))),""))</f>
        <v/>
      </c>
      <c r="BA647" s="82" t="str">
        <f ca="1">IF(    MAX(OFFSET(AR647,0,0,MATCH("-",AR$638:AR647,0))) = 0,"",
IFERROR(MAX(OFFSET(AR647,0,0,MATCH("-",AR$638:AR647,0))),""))</f>
        <v/>
      </c>
      <c r="BB647" s="112">
        <f t="shared" ca="1" si="464"/>
        <v>-198</v>
      </c>
      <c r="BC647" s="111" t="str">
        <f t="shared" ca="1" si="465"/>
        <v>Radius</v>
      </c>
      <c r="BD647" s="112">
        <f t="shared" ca="1" si="466"/>
        <v>0</v>
      </c>
      <c r="BE647" s="111">
        <f t="shared" ca="1" si="467"/>
        <v>200</v>
      </c>
      <c r="BF647" s="113" t="e">
        <f t="shared" ca="1" si="468"/>
        <v>#VALUE!</v>
      </c>
      <c r="BG647" s="113" t="e">
        <f t="shared" ca="1" si="469"/>
        <v>#VALUE!</v>
      </c>
      <c r="BH647" s="112">
        <f t="shared" ca="1" si="470"/>
        <v>2000</v>
      </c>
      <c r="BI647" s="112">
        <f t="shared" ca="1" si="471"/>
        <v>200</v>
      </c>
      <c r="BJ647" s="157"/>
      <c r="BK647" s="157"/>
      <c r="BL647" s="158" t="str">
        <f>scriv!AI609</f>
        <v/>
      </c>
      <c r="BM647" s="157"/>
      <c r="BN647" s="157" t="str">
        <f t="shared" si="472"/>
        <v>node</v>
      </c>
      <c r="BO647" s="157"/>
      <c r="BP647" s="159">
        <f t="shared" ca="1" si="473"/>
        <v>0</v>
      </c>
      <c r="BQ647" s="159">
        <f t="shared" ca="1" si="474"/>
        <v>0</v>
      </c>
      <c r="BR647" s="159">
        <f t="shared" si="475"/>
        <v>1</v>
      </c>
      <c r="BS647" s="159" t="str">
        <f t="shared" si="476"/>
        <v>symbol</v>
      </c>
      <c r="BT647" s="157" t="str">
        <f ca="1">IF(scriv!V609&lt;&gt;"",scriv!V609,
IF(E647="",IFERROR(VLOOKUP(BL647,$AH$40:$BT$638,39,FALSE),$BT$36),
$BT$37))</f>
        <v>NodeSquare</v>
      </c>
      <c r="BU647" s="166">
        <f t="shared" ca="1" si="477"/>
        <v>2000</v>
      </c>
      <c r="BV647" s="166">
        <f t="shared" ca="1" si="478"/>
        <v>200</v>
      </c>
      <c r="BW647" s="166">
        <f t="shared" ca="1" si="479"/>
        <v>0</v>
      </c>
      <c r="BX647" s="166">
        <f t="shared" ca="1" si="480"/>
        <v>0</v>
      </c>
      <c r="BY647" s="180" t="str">
        <f t="shared" si="481"/>
        <v/>
      </c>
      <c r="BZ647" s="180" t="str">
        <f t="shared" si="482"/>
        <v/>
      </c>
      <c r="CA647" s="81" t="str">
        <f>IF(scriv!E609&lt;&gt;"",scriv!E609,"")</f>
        <v/>
      </c>
      <c r="CB647" s="82">
        <f t="shared" si="447"/>
        <v>0</v>
      </c>
      <c r="CC647" s="82">
        <f t="shared" si="483"/>
        <v>0</v>
      </c>
      <c r="CD647" s="82" t="str">
        <f t="shared" si="484"/>
        <v>-</v>
      </c>
      <c r="CE647" s="82" t="str">
        <f t="shared" si="485"/>
        <v>-</v>
      </c>
      <c r="CF647" s="82" t="str">
        <f t="shared" si="486"/>
        <v>-</v>
      </c>
      <c r="CG647" s="82" t="str">
        <f t="shared" si="487"/>
        <v>-</v>
      </c>
      <c r="CH647" s="82" t="str">
        <f t="shared" si="488"/>
        <v>-</v>
      </c>
      <c r="CI647" s="82" t="str">
        <f t="shared" si="489"/>
        <v>-</v>
      </c>
      <c r="CJ647" s="82" t="str">
        <f t="shared" si="490"/>
        <v>-</v>
      </c>
      <c r="CK647" s="82" t="str">
        <f t="shared" si="491"/>
        <v>-</v>
      </c>
    </row>
    <row r="648" spans="1:89" s="82" customFormat="1" ht="18" customHeight="1">
      <c r="A648" s="81" t="str">
        <f>scriv!AH610</f>
        <v/>
      </c>
      <c r="B648" s="81" t="str">
        <f>IF(scriv!D610&lt;&gt;"",scriv!D610,"")</f>
        <v/>
      </c>
      <c r="C648" s="81" t="str">
        <f>IF( scriv!AL610&lt;&gt;"", IF(D648&lt;&gt;"","connection ","")&amp;scriv!AL610,IF(D648&lt;&gt;"","connection",""))</f>
        <v/>
      </c>
      <c r="D648" s="82" t="str">
        <f>scriv!AJ610</f>
        <v/>
      </c>
      <c r="E648" s="82" t="str">
        <f>scriv!AK610</f>
        <v/>
      </c>
      <c r="F648" s="156">
        <f>ROW()</f>
        <v>648</v>
      </c>
      <c r="I648" s="81" t="str">
        <f>IF(scriv!AA610&lt;&gt;"",scriv!AA610,J648)</f>
        <v/>
      </c>
      <c r="J648" s="81" t="str">
        <f>IF(scriv!AB610&lt;&gt;"",scriv!AB610,"")</f>
        <v/>
      </c>
      <c r="K648" s="82" t="str">
        <f t="shared" si="448"/>
        <v>none</v>
      </c>
      <c r="L648" s="82" t="str">
        <f t="shared" si="449"/>
        <v>+++&amp;speakTT=</v>
      </c>
      <c r="M648" s="82" t="str">
        <f t="shared" si="446"/>
        <v>OpenClose</v>
      </c>
      <c r="N648" s="82" t="str">
        <f t="shared" si="450"/>
        <v/>
      </c>
      <c r="O648" s="119" t="str">
        <f t="shared" si="451"/>
        <v/>
      </c>
      <c r="P648" s="81" t="str">
        <f>IF(scriv!I610&lt;&gt;"",scriv!I610,"")</f>
        <v/>
      </c>
      <c r="Q648" s="81" t="str">
        <f>IF(scriv!J610&lt;&gt;"",scriv!J610,"")</f>
        <v/>
      </c>
      <c r="R648" s="81">
        <f>IF(scriv!K610&lt;&gt;"",scriv!K610,
IF(I648&lt;&gt;"",1,$R$36))</f>
        <v>0</v>
      </c>
      <c r="S648" s="81" t="str">
        <f>IF(scriv!L610&lt;&gt;"",scriv!L610,
IF(scriv!AB610&lt;&gt;"",$S$36,"none"))</f>
        <v>none</v>
      </c>
      <c r="T648" s="81" t="str">
        <f>IF(scriv!Q610&lt;&gt;"",scriv!Q610,"")</f>
        <v/>
      </c>
      <c r="U648" s="81" t="str">
        <f>IF(scriv!R610&lt;&gt;"",scriv!R610,"")</f>
        <v/>
      </c>
      <c r="V648" s="81" t="str">
        <f>IF(scriv!S610&lt;&gt;"",scriv!S610,"")</f>
        <v/>
      </c>
      <c r="W648" s="81" t="str">
        <f>IF(scriv!T610&lt;&gt;"",scriv!T610,"")</f>
        <v/>
      </c>
      <c r="X648" s="81" t="str">
        <f>IF($E648="",
( IF(scriv!AD610&lt;&gt;"", LEFT( scriv!AD610, FIND(",",scriv!AD610)-1) &amp; "=" &amp; $AH648 &amp; RIGHT( scriv!AD610, LEN(scriv!AD610) + 1 - FIND(",",scriv!AD610)),
  IF($X$36&lt;&gt;"",LEFT( X$36, FIND(",",X$36)-1) &amp; "=" &amp; $AH648 &amp; RIGHT( X$36, LEN(X$36) + 1 - FIND(",",X$36)),""))),
IF(scriv!M610&lt;&gt;"", LEFT( scriv!M610, FIND(",",scriv!M610)-1) &amp; "=" &amp; $AH648 &amp; RIGHT( scriv!M610, LEN(scriv!M610) + 1 - FIND(",",scriv!M610)),
LEFT( X$37, FIND(",",X$37)-1) &amp; "=" &amp; $AH648 &amp; RIGHT( X$37, LEN(X$37) + 1 - FIND(",",X$37))))</f>
        <v>fadeOn=,0.6</v>
      </c>
      <c r="Y648" s="81" t="str">
        <f>IF($E648="",
( IF(scriv!AE610&lt;&gt;"", LEFT( scriv!AE610, FIND(",",scriv!AE610)-1) &amp; "=" &amp; $AH648 &amp; RIGHT( scriv!AE610, LEN(scriv!AE610) + 1 - FIND(",",scriv!AE610)),
  IF($Y$36&lt;&gt;"",LEFT( Y$36, FIND(",",Y$36)-1) &amp; "=" &amp; $AH648 &amp; RIGHT( Y$36, LEN(Y$36) + 1 - FIND(",",Y$36)),""))),
IF(scriv!N610&lt;&gt;"", LEFT( scriv!N610, FIND(",",scriv!N610)-1) &amp; "=" &amp; $AH648 &amp; RIGHT( scriv!N610, LEN(scriv!N610) + 1 - FIND(",",scriv!N610)),
LEFT( Y$37, FIND(",",Y$37)-1) &amp; "=" &amp; $AH648 &amp; RIGHT( Y$37, LEN(Y$37) + 1 - FIND(",",Y$37))))</f>
        <v>fadeOff=,0.6</v>
      </c>
      <c r="Z648" s="81" t="str">
        <f>IF($E648="",
( IF(scriv!AF610&lt;&gt;"", LEFT( scriv!AF610, FIND(",",scriv!AF610)-1) &amp; "=" &amp; $AH648 &amp; RIGHT( scriv!AF610, LEN(scriv!AF610) + 1 - FIND(",",scriv!AF610)),
  IF($Z$36&lt;&gt;"",LEFT( Z$36, FIND(",",Z$36)-1) &amp; "=" &amp; $AH648 &amp; RIGHT( Z$36, LEN(Z$36) + 1 - FIND(",",Z$36)),""))),
IF(scriv!O610&lt;&gt;"", LEFT( scriv!O610, FIND(",",scriv!O610)-1) &amp; "=" &amp; $AH648 &amp; RIGHT( scriv!O610, LEN(scriv!O610) + 1 - FIND(",",scriv!O610)),
LEFT( Z$37, FIND(",",Z$37)-1) &amp; "=" &amp; $AH648 &amp; RIGHT( Z$37, LEN(Z$37) + 1 - FIND(",",Z$37))))</f>
        <v>drawOpen=,1.2</v>
      </c>
      <c r="AA648" s="81" t="str">
        <f>IF($E648="",
( IF(scriv!AG610&lt;&gt;"", LEFT( scriv!AG610, FIND(",",scriv!AG610)-1) &amp; "=" &amp; $AH648 &amp; RIGHT( scriv!AG610, LEN(scriv!AG610) + 1 - FIND(",",scriv!AG610)),
  IF($AA$36&lt;&gt;"",LEFT( AA$36, FIND(",",AA$36)-1) &amp; "=" &amp; $AH648 &amp; RIGHT( AA$36, LEN(AA$36) + 1 - FIND(",",AA$36)),""))),
IF(scriv!P610&lt;&gt;"", LEFT( scriv!P610, FIND(",",scriv!P610)-1) &amp; "=" &amp; $AH648 &amp; RIGHT( scriv!P610, LEN(scriv!P610) + 1 - FIND(",",scriv!P610)),
LEFT( AA$37, FIND(",",AA$37)-1) &amp; "=" &amp; $AH648 &amp; RIGHT( AA$37, LEN(AA$37) + 1 - FIND(",",AA$37))))</f>
        <v>drawClose=,1.2</v>
      </c>
      <c r="AB648" s="167" t="str">
        <f t="shared" si="445"/>
        <v>noTitle</v>
      </c>
      <c r="AC648" s="167"/>
      <c r="AD648" s="45"/>
      <c r="AE648" s="168"/>
      <c r="AF648" s="169">
        <f>IF(D648="",scriv!B610,"")</f>
        <v>0</v>
      </c>
      <c r="AG648" s="170" t="str">
        <f t="shared" si="452"/>
        <v/>
      </c>
      <c r="AH648" s="169" t="str">
        <f t="shared" si="453"/>
        <v/>
      </c>
      <c r="AI648" s="169" t="str">
        <f t="shared" si="454"/>
        <v/>
      </c>
      <c r="AJ648" s="86">
        <f>ROUNDDOWN( (LEN(scriv!B610)+1) / 2, 0 )</f>
        <v>0</v>
      </c>
      <c r="AK648" s="82">
        <f t="shared" si="455"/>
        <v>0</v>
      </c>
      <c r="AL648" s="82" t="str">
        <f t="shared" si="456"/>
        <v>-</v>
      </c>
      <c r="AM648" s="82" t="str">
        <f t="shared" si="457"/>
        <v>-</v>
      </c>
      <c r="AN648" s="82" t="str">
        <f t="shared" si="458"/>
        <v>-</v>
      </c>
      <c r="AO648" s="82" t="str">
        <f t="shared" si="459"/>
        <v>-</v>
      </c>
      <c r="AP648" s="82" t="str">
        <f t="shared" si="460"/>
        <v>-</v>
      </c>
      <c r="AQ648" s="82" t="str">
        <f t="shared" si="461"/>
        <v>-</v>
      </c>
      <c r="AR648" s="82" t="str">
        <f t="shared" si="462"/>
        <v>-</v>
      </c>
      <c r="AT648" s="82">
        <f t="shared" si="463"/>
        <v>10</v>
      </c>
      <c r="AU648" s="82" t="str">
        <f ca="1">IF(    MAX(OFFSET(AL648,0,0,MATCH("-",AL$638:AL648,0))) = 0,"",
IFERROR(MAX(OFFSET(AL648,0,0,MATCH("-",AL$638:AL648,0))),""))</f>
        <v/>
      </c>
      <c r="AV648" s="82" t="str">
        <f ca="1">IF(    MAX(OFFSET(AM648,0,0,MATCH("-",AM$638:AM648,0))) = 0,"",
IFERROR(MAX(OFFSET(AM648,0,0,MATCH("-",AM$638:AM648,0))),""))</f>
        <v/>
      </c>
      <c r="AW648" s="82" t="str">
        <f ca="1">IF(    MAX(OFFSET(AN648,0,0,MATCH("-",AN$638:AN648,0))) = 0,"",
IFERROR(MAX(OFFSET(AN648,0,0,MATCH("-",AN$638:AN648,0))),""))</f>
        <v/>
      </c>
      <c r="AX648" s="82" t="str">
        <f ca="1">IF(    MAX(OFFSET(AO648,0,0,MATCH("-",AO$638:AO648,0))) = 0,"",
IFERROR(MAX(OFFSET(AO648,0,0,MATCH("-",AO$638:AO648,0))),""))</f>
        <v/>
      </c>
      <c r="AY648" s="82" t="str">
        <f ca="1">IF(    MAX(OFFSET(AP648,0,0,MATCH("-",AP$638:AP648,0))) = 0,"",
IFERROR(MAX(OFFSET(AP648,0,0,MATCH("-",AP$638:AP648,0))),""))</f>
        <v/>
      </c>
      <c r="AZ648" s="82" t="str">
        <f ca="1">IF(    MAX(OFFSET(AQ648,0,0,MATCH("-",AQ$638:AQ648,0))) = 0,"",
IFERROR(MAX(OFFSET(AQ648,0,0,MATCH("-",AQ$638:AQ648,0))),""))</f>
        <v/>
      </c>
      <c r="BA648" s="82" t="str">
        <f ca="1">IF(    MAX(OFFSET(AR648,0,0,MATCH("-",AR$638:AR648,0))) = 0,"",
IFERROR(MAX(OFFSET(AR648,0,0,MATCH("-",AR$638:AR648,0))),""))</f>
        <v/>
      </c>
      <c r="BB648" s="112">
        <f t="shared" ca="1" si="464"/>
        <v>-198</v>
      </c>
      <c r="BC648" s="111" t="str">
        <f t="shared" ca="1" si="465"/>
        <v>Radius</v>
      </c>
      <c r="BD648" s="112">
        <f t="shared" ca="1" si="466"/>
        <v>0</v>
      </c>
      <c r="BE648" s="111">
        <f t="shared" ca="1" si="467"/>
        <v>200</v>
      </c>
      <c r="BF648" s="113" t="e">
        <f t="shared" ca="1" si="468"/>
        <v>#VALUE!</v>
      </c>
      <c r="BG648" s="113" t="e">
        <f t="shared" ca="1" si="469"/>
        <v>#VALUE!</v>
      </c>
      <c r="BH648" s="112">
        <f t="shared" ca="1" si="470"/>
        <v>2000</v>
      </c>
      <c r="BI648" s="112">
        <f t="shared" ca="1" si="471"/>
        <v>200</v>
      </c>
      <c r="BJ648" s="157"/>
      <c r="BK648" s="157"/>
      <c r="BL648" s="158" t="str">
        <f>scriv!AI610</f>
        <v/>
      </c>
      <c r="BM648" s="157"/>
      <c r="BN648" s="157" t="str">
        <f t="shared" si="472"/>
        <v>node</v>
      </c>
      <c r="BO648" s="157"/>
      <c r="BP648" s="159">
        <f t="shared" ca="1" si="473"/>
        <v>0</v>
      </c>
      <c r="BQ648" s="159">
        <f t="shared" ca="1" si="474"/>
        <v>0</v>
      </c>
      <c r="BR648" s="159">
        <f t="shared" si="475"/>
        <v>1</v>
      </c>
      <c r="BS648" s="159" t="str">
        <f t="shared" si="476"/>
        <v>symbol</v>
      </c>
      <c r="BT648" s="157" t="str">
        <f ca="1">IF(scriv!V610&lt;&gt;"",scriv!V610,
IF(E648="",IFERROR(VLOOKUP(BL648,$AH$40:$BT$638,39,FALSE),$BT$36),
$BT$37))</f>
        <v>NodeSquare</v>
      </c>
      <c r="BU648" s="166">
        <f t="shared" ca="1" si="477"/>
        <v>2000</v>
      </c>
      <c r="BV648" s="166">
        <f t="shared" ca="1" si="478"/>
        <v>200</v>
      </c>
      <c r="BW648" s="166">
        <f t="shared" ca="1" si="479"/>
        <v>0</v>
      </c>
      <c r="BX648" s="166">
        <f t="shared" ca="1" si="480"/>
        <v>0</v>
      </c>
      <c r="BY648" s="180" t="str">
        <f t="shared" si="481"/>
        <v/>
      </c>
      <c r="BZ648" s="180" t="str">
        <f t="shared" si="482"/>
        <v/>
      </c>
      <c r="CA648" s="81" t="str">
        <f>IF(scriv!E610&lt;&gt;"",scriv!E610,"")</f>
        <v/>
      </c>
      <c r="CB648" s="82">
        <f t="shared" si="447"/>
        <v>0</v>
      </c>
      <c r="CC648" s="82">
        <f t="shared" si="483"/>
        <v>0</v>
      </c>
      <c r="CD648" s="82" t="str">
        <f t="shared" si="484"/>
        <v>-</v>
      </c>
      <c r="CE648" s="82" t="str">
        <f t="shared" si="485"/>
        <v>-</v>
      </c>
      <c r="CF648" s="82" t="str">
        <f t="shared" si="486"/>
        <v>-</v>
      </c>
      <c r="CG648" s="82" t="str">
        <f t="shared" si="487"/>
        <v>-</v>
      </c>
      <c r="CH648" s="82" t="str">
        <f t="shared" si="488"/>
        <v>-</v>
      </c>
      <c r="CI648" s="82" t="str">
        <f t="shared" si="489"/>
        <v>-</v>
      </c>
      <c r="CJ648" s="82" t="str">
        <f t="shared" si="490"/>
        <v>-</v>
      </c>
      <c r="CK648" s="82" t="str">
        <f t="shared" si="491"/>
        <v>-</v>
      </c>
    </row>
    <row r="649" spans="1:89" s="82" customFormat="1" ht="18" customHeight="1">
      <c r="A649" s="81" t="str">
        <f>scriv!AH611</f>
        <v/>
      </c>
      <c r="B649" s="81" t="str">
        <f>IF(scriv!D611&lt;&gt;"",scriv!D611,"")</f>
        <v/>
      </c>
      <c r="C649" s="81" t="str">
        <f>IF( scriv!AL611&lt;&gt;"", IF(D649&lt;&gt;"","connection ","")&amp;scriv!AL611,IF(D649&lt;&gt;"","connection",""))</f>
        <v/>
      </c>
      <c r="D649" s="82" t="str">
        <f>scriv!AJ611</f>
        <v/>
      </c>
      <c r="E649" s="82" t="str">
        <f>scriv!AK611</f>
        <v/>
      </c>
      <c r="F649" s="156">
        <f>ROW()</f>
        <v>649</v>
      </c>
      <c r="I649" s="81" t="str">
        <f>IF(scriv!AA611&lt;&gt;"",scriv!AA611,J649)</f>
        <v/>
      </c>
      <c r="J649" s="81" t="str">
        <f>IF(scriv!AB611&lt;&gt;"",scriv!AB611,"")</f>
        <v/>
      </c>
      <c r="K649" s="82" t="str">
        <f t="shared" si="448"/>
        <v>none</v>
      </c>
      <c r="L649" s="82" t="str">
        <f t="shared" si="449"/>
        <v>+++&amp;speakTT=</v>
      </c>
      <c r="M649" s="82" t="str">
        <f t="shared" si="446"/>
        <v>OpenClose</v>
      </c>
      <c r="N649" s="82" t="str">
        <f t="shared" si="450"/>
        <v/>
      </c>
      <c r="O649" s="119" t="str">
        <f t="shared" si="451"/>
        <v/>
      </c>
      <c r="P649" s="81" t="str">
        <f>IF(scriv!I611&lt;&gt;"",scriv!I611,"")</f>
        <v/>
      </c>
      <c r="Q649" s="81" t="str">
        <f>IF(scriv!J611&lt;&gt;"",scriv!J611,"")</f>
        <v/>
      </c>
      <c r="R649" s="81">
        <f>IF(scriv!K611&lt;&gt;"",scriv!K611,
IF(I649&lt;&gt;"",1,$R$36))</f>
        <v>0</v>
      </c>
      <c r="S649" s="81" t="str">
        <f>IF(scriv!L611&lt;&gt;"",scriv!L611,
IF(scriv!AB611&lt;&gt;"",$S$36,"none"))</f>
        <v>none</v>
      </c>
      <c r="T649" s="81" t="str">
        <f>IF(scriv!Q611&lt;&gt;"",scriv!Q611,"")</f>
        <v/>
      </c>
      <c r="U649" s="81" t="str">
        <f>IF(scriv!R611&lt;&gt;"",scriv!R611,"")</f>
        <v/>
      </c>
      <c r="V649" s="81" t="str">
        <f>IF(scriv!S611&lt;&gt;"",scriv!S611,"")</f>
        <v/>
      </c>
      <c r="W649" s="81" t="str">
        <f>IF(scriv!T611&lt;&gt;"",scriv!T611,"")</f>
        <v/>
      </c>
      <c r="X649" s="81" t="str">
        <f>IF($E649="",
( IF(scriv!AD611&lt;&gt;"", LEFT( scriv!AD611, FIND(",",scriv!AD611)-1) &amp; "=" &amp; $AH649 &amp; RIGHT( scriv!AD611, LEN(scriv!AD611) + 1 - FIND(",",scriv!AD611)),
  IF($X$36&lt;&gt;"",LEFT( X$36, FIND(",",X$36)-1) &amp; "=" &amp; $AH649 &amp; RIGHT( X$36, LEN(X$36) + 1 - FIND(",",X$36)),""))),
IF(scriv!M611&lt;&gt;"", LEFT( scriv!M611, FIND(",",scriv!M611)-1) &amp; "=" &amp; $AH649 &amp; RIGHT( scriv!M611, LEN(scriv!M611) + 1 - FIND(",",scriv!M611)),
LEFT( X$37, FIND(",",X$37)-1) &amp; "=" &amp; $AH649 &amp; RIGHT( X$37, LEN(X$37) + 1 - FIND(",",X$37))))</f>
        <v>fadeOn=,0.6</v>
      </c>
      <c r="Y649" s="81" t="str">
        <f>IF($E649="",
( IF(scriv!AE611&lt;&gt;"", LEFT( scriv!AE611, FIND(",",scriv!AE611)-1) &amp; "=" &amp; $AH649 &amp; RIGHT( scriv!AE611, LEN(scriv!AE611) + 1 - FIND(",",scriv!AE611)),
  IF($Y$36&lt;&gt;"",LEFT( Y$36, FIND(",",Y$36)-1) &amp; "=" &amp; $AH649 &amp; RIGHT( Y$36, LEN(Y$36) + 1 - FIND(",",Y$36)),""))),
IF(scriv!N611&lt;&gt;"", LEFT( scriv!N611, FIND(",",scriv!N611)-1) &amp; "=" &amp; $AH649 &amp; RIGHT( scriv!N611, LEN(scriv!N611) + 1 - FIND(",",scriv!N611)),
LEFT( Y$37, FIND(",",Y$37)-1) &amp; "=" &amp; $AH649 &amp; RIGHT( Y$37, LEN(Y$37) + 1 - FIND(",",Y$37))))</f>
        <v>fadeOff=,0.6</v>
      </c>
      <c r="Z649" s="81" t="str">
        <f>IF($E649="",
( IF(scriv!AF611&lt;&gt;"", LEFT( scriv!AF611, FIND(",",scriv!AF611)-1) &amp; "=" &amp; $AH649 &amp; RIGHT( scriv!AF611, LEN(scriv!AF611) + 1 - FIND(",",scriv!AF611)),
  IF($Z$36&lt;&gt;"",LEFT( Z$36, FIND(",",Z$36)-1) &amp; "=" &amp; $AH649 &amp; RIGHT( Z$36, LEN(Z$36) + 1 - FIND(",",Z$36)),""))),
IF(scriv!O611&lt;&gt;"", LEFT( scriv!O611, FIND(",",scriv!O611)-1) &amp; "=" &amp; $AH649 &amp; RIGHT( scriv!O611, LEN(scriv!O611) + 1 - FIND(",",scriv!O611)),
LEFT( Z$37, FIND(",",Z$37)-1) &amp; "=" &amp; $AH649 &amp; RIGHT( Z$37, LEN(Z$37) + 1 - FIND(",",Z$37))))</f>
        <v>drawOpen=,1.2</v>
      </c>
      <c r="AA649" s="81" t="str">
        <f>IF($E649="",
( IF(scriv!AG611&lt;&gt;"", LEFT( scriv!AG611, FIND(",",scriv!AG611)-1) &amp; "=" &amp; $AH649 &amp; RIGHT( scriv!AG611, LEN(scriv!AG611) + 1 - FIND(",",scriv!AG611)),
  IF($AA$36&lt;&gt;"",LEFT( AA$36, FIND(",",AA$36)-1) &amp; "=" &amp; $AH649 &amp; RIGHT( AA$36, LEN(AA$36) + 1 - FIND(",",AA$36)),""))),
IF(scriv!P611&lt;&gt;"", LEFT( scriv!P611, FIND(",",scriv!P611)-1) &amp; "=" &amp; $AH649 &amp; RIGHT( scriv!P611, LEN(scriv!P611) + 1 - FIND(",",scriv!P611)),
LEFT( AA$37, FIND(",",AA$37)-1) &amp; "=" &amp; $AH649 &amp; RIGHT( AA$37, LEN(AA$37) + 1 - FIND(",",AA$37))))</f>
        <v>drawClose=,1.2</v>
      </c>
      <c r="AB649" s="167" t="str">
        <f t="shared" si="445"/>
        <v>noTitle</v>
      </c>
      <c r="AC649" s="167"/>
      <c r="AD649" s="45"/>
      <c r="AE649" s="168"/>
      <c r="AF649" s="169">
        <f>IF(D649="",scriv!B611,"")</f>
        <v>0</v>
      </c>
      <c r="AG649" s="170" t="str">
        <f t="shared" si="452"/>
        <v/>
      </c>
      <c r="AH649" s="169" t="str">
        <f t="shared" si="453"/>
        <v/>
      </c>
      <c r="AI649" s="169" t="str">
        <f t="shared" si="454"/>
        <v/>
      </c>
      <c r="AJ649" s="86">
        <f>ROUNDDOWN( (LEN(scriv!B611)+1) / 2, 0 )</f>
        <v>0</v>
      </c>
      <c r="AK649" s="82">
        <f t="shared" si="455"/>
        <v>0</v>
      </c>
      <c r="AL649" s="82" t="str">
        <f t="shared" si="456"/>
        <v>-</v>
      </c>
      <c r="AM649" s="82" t="str">
        <f t="shared" si="457"/>
        <v>-</v>
      </c>
      <c r="AN649" s="82" t="str">
        <f t="shared" si="458"/>
        <v>-</v>
      </c>
      <c r="AO649" s="82" t="str">
        <f t="shared" si="459"/>
        <v>-</v>
      </c>
      <c r="AP649" s="82" t="str">
        <f t="shared" si="460"/>
        <v>-</v>
      </c>
      <c r="AQ649" s="82" t="str">
        <f t="shared" si="461"/>
        <v>-</v>
      </c>
      <c r="AR649" s="82" t="str">
        <f t="shared" si="462"/>
        <v>-</v>
      </c>
      <c r="AT649" s="82">
        <f t="shared" si="463"/>
        <v>10</v>
      </c>
      <c r="AU649" s="82" t="str">
        <f ca="1">IF(    MAX(OFFSET(AL649,0,0,MATCH("-",AL$638:AL649,0))) = 0,"",
IFERROR(MAX(OFFSET(AL649,0,0,MATCH("-",AL$638:AL649,0))),""))</f>
        <v/>
      </c>
      <c r="AV649" s="82" t="str">
        <f ca="1">IF(    MAX(OFFSET(AM649,0,0,MATCH("-",AM$638:AM649,0))) = 0,"",
IFERROR(MAX(OFFSET(AM649,0,0,MATCH("-",AM$638:AM649,0))),""))</f>
        <v/>
      </c>
      <c r="AW649" s="82" t="str">
        <f ca="1">IF(    MAX(OFFSET(AN649,0,0,MATCH("-",AN$638:AN649,0))) = 0,"",
IFERROR(MAX(OFFSET(AN649,0,0,MATCH("-",AN$638:AN649,0))),""))</f>
        <v/>
      </c>
      <c r="AX649" s="82" t="str">
        <f ca="1">IF(    MAX(OFFSET(AO649,0,0,MATCH("-",AO$638:AO649,0))) = 0,"",
IFERROR(MAX(OFFSET(AO649,0,0,MATCH("-",AO$638:AO649,0))),""))</f>
        <v/>
      </c>
      <c r="AY649" s="82" t="str">
        <f ca="1">IF(    MAX(OFFSET(AP649,0,0,MATCH("-",AP$638:AP649,0))) = 0,"",
IFERROR(MAX(OFFSET(AP649,0,0,MATCH("-",AP$638:AP649,0))),""))</f>
        <v/>
      </c>
      <c r="AZ649" s="82" t="str">
        <f ca="1">IF(    MAX(OFFSET(AQ649,0,0,MATCH("-",AQ$638:AQ649,0))) = 0,"",
IFERROR(MAX(OFFSET(AQ649,0,0,MATCH("-",AQ$638:AQ649,0))),""))</f>
        <v/>
      </c>
      <c r="BA649" s="82" t="str">
        <f ca="1">IF(    MAX(OFFSET(AR649,0,0,MATCH("-",AR$638:AR649,0))) = 0,"",
IFERROR(MAX(OFFSET(AR649,0,0,MATCH("-",AR$638:AR649,0))),""))</f>
        <v/>
      </c>
      <c r="BB649" s="112">
        <f t="shared" ca="1" si="464"/>
        <v>-198</v>
      </c>
      <c r="BC649" s="111" t="str">
        <f t="shared" ca="1" si="465"/>
        <v>Radius</v>
      </c>
      <c r="BD649" s="112">
        <f t="shared" ca="1" si="466"/>
        <v>0</v>
      </c>
      <c r="BE649" s="111">
        <f t="shared" ca="1" si="467"/>
        <v>200</v>
      </c>
      <c r="BF649" s="113" t="e">
        <f t="shared" ca="1" si="468"/>
        <v>#VALUE!</v>
      </c>
      <c r="BG649" s="113" t="e">
        <f t="shared" ca="1" si="469"/>
        <v>#VALUE!</v>
      </c>
      <c r="BH649" s="112">
        <f t="shared" ca="1" si="470"/>
        <v>2000</v>
      </c>
      <c r="BI649" s="112">
        <f t="shared" ca="1" si="471"/>
        <v>200</v>
      </c>
      <c r="BJ649" s="157"/>
      <c r="BK649" s="157"/>
      <c r="BL649" s="158" t="str">
        <f>scriv!AI611</f>
        <v/>
      </c>
      <c r="BM649" s="157"/>
      <c r="BN649" s="157" t="str">
        <f t="shared" si="472"/>
        <v>node</v>
      </c>
      <c r="BO649" s="157"/>
      <c r="BP649" s="159">
        <f t="shared" ca="1" si="473"/>
        <v>0</v>
      </c>
      <c r="BQ649" s="159">
        <f t="shared" ca="1" si="474"/>
        <v>0</v>
      </c>
      <c r="BR649" s="159">
        <f t="shared" si="475"/>
        <v>1</v>
      </c>
      <c r="BS649" s="159" t="str">
        <f t="shared" si="476"/>
        <v>symbol</v>
      </c>
      <c r="BT649" s="157" t="str">
        <f ca="1">IF(scriv!V611&lt;&gt;"",scriv!V611,
IF(E649="",IFERROR(VLOOKUP(BL649,$AH$40:$BT$638,39,FALSE),$BT$36),
$BT$37))</f>
        <v>NodeSquare</v>
      </c>
      <c r="BU649" s="166">
        <f t="shared" ca="1" si="477"/>
        <v>2000</v>
      </c>
      <c r="BV649" s="166">
        <f t="shared" ca="1" si="478"/>
        <v>200</v>
      </c>
      <c r="BW649" s="166">
        <f t="shared" ca="1" si="479"/>
        <v>0</v>
      </c>
      <c r="BX649" s="166">
        <f t="shared" ca="1" si="480"/>
        <v>0</v>
      </c>
      <c r="BY649" s="180" t="str">
        <f t="shared" si="481"/>
        <v/>
      </c>
      <c r="BZ649" s="180" t="str">
        <f t="shared" si="482"/>
        <v/>
      </c>
      <c r="CA649" s="81" t="str">
        <f>IF(scriv!E611&lt;&gt;"",scriv!E611,"")</f>
        <v/>
      </c>
      <c r="CB649" s="82">
        <f t="shared" si="447"/>
        <v>0</v>
      </c>
      <c r="CC649" s="82">
        <f t="shared" si="483"/>
        <v>0</v>
      </c>
      <c r="CD649" s="82" t="str">
        <f t="shared" si="484"/>
        <v>-</v>
      </c>
      <c r="CE649" s="82" t="str">
        <f t="shared" si="485"/>
        <v>-</v>
      </c>
      <c r="CF649" s="82" t="str">
        <f t="shared" si="486"/>
        <v>-</v>
      </c>
      <c r="CG649" s="82" t="str">
        <f t="shared" si="487"/>
        <v>-</v>
      </c>
      <c r="CH649" s="82" t="str">
        <f t="shared" si="488"/>
        <v>-</v>
      </c>
      <c r="CI649" s="82" t="str">
        <f t="shared" si="489"/>
        <v>-</v>
      </c>
      <c r="CJ649" s="82" t="str">
        <f t="shared" si="490"/>
        <v>-</v>
      </c>
      <c r="CK649" s="82" t="str">
        <f t="shared" si="491"/>
        <v>-</v>
      </c>
    </row>
    <row r="650" spans="1:89" s="82" customFormat="1" ht="18" customHeight="1">
      <c r="A650" s="81" t="str">
        <f>scriv!AH612</f>
        <v/>
      </c>
      <c r="B650" s="81" t="str">
        <f>IF(scriv!D612&lt;&gt;"",scriv!D612,"")</f>
        <v/>
      </c>
      <c r="C650" s="81" t="str">
        <f>IF( scriv!AL612&lt;&gt;"", IF(D650&lt;&gt;"","connection ","")&amp;scriv!AL612,IF(D650&lt;&gt;"","connection",""))</f>
        <v/>
      </c>
      <c r="D650" s="82" t="str">
        <f>scriv!AJ612</f>
        <v/>
      </c>
      <c r="E650" s="82" t="str">
        <f>scriv!AK612</f>
        <v/>
      </c>
      <c r="F650" s="156">
        <f>ROW()</f>
        <v>650</v>
      </c>
      <c r="I650" s="81" t="str">
        <f>IF(scriv!AA612&lt;&gt;"",scriv!AA612,J650)</f>
        <v/>
      </c>
      <c r="J650" s="81" t="str">
        <f>IF(scriv!AB612&lt;&gt;"",scriv!AB612,"")</f>
        <v/>
      </c>
      <c r="K650" s="82" t="str">
        <f t="shared" si="448"/>
        <v>none</v>
      </c>
      <c r="L650" s="82" t="str">
        <f t="shared" si="449"/>
        <v>+++&amp;speakTT=</v>
      </c>
      <c r="M650" s="82" t="str">
        <f t="shared" si="446"/>
        <v>OpenClose</v>
      </c>
      <c r="N650" s="82" t="str">
        <f t="shared" si="450"/>
        <v/>
      </c>
      <c r="O650" s="119" t="str">
        <f t="shared" si="451"/>
        <v/>
      </c>
      <c r="P650" s="81" t="str">
        <f>IF(scriv!I612&lt;&gt;"",scriv!I612,"")</f>
        <v/>
      </c>
      <c r="Q650" s="81" t="str">
        <f>IF(scriv!J612&lt;&gt;"",scriv!J612,"")</f>
        <v/>
      </c>
      <c r="R650" s="81">
        <f>IF(scriv!K612&lt;&gt;"",scriv!K612,
IF(I650&lt;&gt;"",1,$R$36))</f>
        <v>0</v>
      </c>
      <c r="S650" s="81" t="str">
        <f>IF(scriv!L612&lt;&gt;"",scriv!L612,
IF(scriv!AB612&lt;&gt;"",$S$36,"none"))</f>
        <v>none</v>
      </c>
      <c r="T650" s="81" t="str">
        <f>IF(scriv!Q612&lt;&gt;"",scriv!Q612,"")</f>
        <v/>
      </c>
      <c r="U650" s="81" t="str">
        <f>IF(scriv!R612&lt;&gt;"",scriv!R612,"")</f>
        <v/>
      </c>
      <c r="V650" s="81" t="str">
        <f>IF(scriv!S612&lt;&gt;"",scriv!S612,"")</f>
        <v/>
      </c>
      <c r="W650" s="81" t="str">
        <f>IF(scriv!T612&lt;&gt;"",scriv!T612,"")</f>
        <v/>
      </c>
      <c r="X650" s="81" t="str">
        <f>IF($E650="",
( IF(scriv!AD612&lt;&gt;"", LEFT( scriv!AD612, FIND(",",scriv!AD612)-1) &amp; "=" &amp; $AH650 &amp; RIGHT( scriv!AD612, LEN(scriv!AD612) + 1 - FIND(",",scriv!AD612)),
  IF($X$36&lt;&gt;"",LEFT( X$36, FIND(",",X$36)-1) &amp; "=" &amp; $AH650 &amp; RIGHT( X$36, LEN(X$36) + 1 - FIND(",",X$36)),""))),
IF(scriv!M612&lt;&gt;"", LEFT( scriv!M612, FIND(",",scriv!M612)-1) &amp; "=" &amp; $AH650 &amp; RIGHT( scriv!M612, LEN(scriv!M612) + 1 - FIND(",",scriv!M612)),
LEFT( X$37, FIND(",",X$37)-1) &amp; "=" &amp; $AH650 &amp; RIGHT( X$37, LEN(X$37) + 1 - FIND(",",X$37))))</f>
        <v>fadeOn=,0.6</v>
      </c>
      <c r="Y650" s="81" t="str">
        <f>IF($E650="",
( IF(scriv!AE612&lt;&gt;"", LEFT( scriv!AE612, FIND(",",scriv!AE612)-1) &amp; "=" &amp; $AH650 &amp; RIGHT( scriv!AE612, LEN(scriv!AE612) + 1 - FIND(",",scriv!AE612)),
  IF($Y$36&lt;&gt;"",LEFT( Y$36, FIND(",",Y$36)-1) &amp; "=" &amp; $AH650 &amp; RIGHT( Y$36, LEN(Y$36) + 1 - FIND(",",Y$36)),""))),
IF(scriv!N612&lt;&gt;"", LEFT( scriv!N612, FIND(",",scriv!N612)-1) &amp; "=" &amp; $AH650 &amp; RIGHT( scriv!N612, LEN(scriv!N612) + 1 - FIND(",",scriv!N612)),
LEFT( Y$37, FIND(",",Y$37)-1) &amp; "=" &amp; $AH650 &amp; RIGHT( Y$37, LEN(Y$37) + 1 - FIND(",",Y$37))))</f>
        <v>fadeOff=,0.6</v>
      </c>
      <c r="Z650" s="81" t="str">
        <f>IF($E650="",
( IF(scriv!AF612&lt;&gt;"", LEFT( scriv!AF612, FIND(",",scriv!AF612)-1) &amp; "=" &amp; $AH650 &amp; RIGHT( scriv!AF612, LEN(scriv!AF612) + 1 - FIND(",",scriv!AF612)),
  IF($Z$36&lt;&gt;"",LEFT( Z$36, FIND(",",Z$36)-1) &amp; "=" &amp; $AH650 &amp; RIGHT( Z$36, LEN(Z$36) + 1 - FIND(",",Z$36)),""))),
IF(scriv!O612&lt;&gt;"", LEFT( scriv!O612, FIND(",",scriv!O612)-1) &amp; "=" &amp; $AH650 &amp; RIGHT( scriv!O612, LEN(scriv!O612) + 1 - FIND(",",scriv!O612)),
LEFT( Z$37, FIND(",",Z$37)-1) &amp; "=" &amp; $AH650 &amp; RIGHT( Z$37, LEN(Z$37) + 1 - FIND(",",Z$37))))</f>
        <v>drawOpen=,1.2</v>
      </c>
      <c r="AA650" s="81" t="str">
        <f>IF($E650="",
( IF(scriv!AG612&lt;&gt;"", LEFT( scriv!AG612, FIND(",",scriv!AG612)-1) &amp; "=" &amp; $AH650 &amp; RIGHT( scriv!AG612, LEN(scriv!AG612) + 1 - FIND(",",scriv!AG612)),
  IF($AA$36&lt;&gt;"",LEFT( AA$36, FIND(",",AA$36)-1) &amp; "=" &amp; $AH650 &amp; RIGHT( AA$36, LEN(AA$36) + 1 - FIND(",",AA$36)),""))),
IF(scriv!P612&lt;&gt;"", LEFT( scriv!P612, FIND(",",scriv!P612)-1) &amp; "=" &amp; $AH650 &amp; RIGHT( scriv!P612, LEN(scriv!P612) + 1 - FIND(",",scriv!P612)),
LEFT( AA$37, FIND(",",AA$37)-1) &amp; "=" &amp; $AH650 &amp; RIGHT( AA$37, LEN(AA$37) + 1 - FIND(",",AA$37))))</f>
        <v>drawClose=,1.2</v>
      </c>
      <c r="AB650" s="167" t="str">
        <f t="shared" si="445"/>
        <v>noTitle</v>
      </c>
      <c r="AC650" s="167"/>
      <c r="AD650" s="45"/>
      <c r="AE650" s="168"/>
      <c r="AF650" s="169">
        <f>IF(D650="",scriv!B612,"")</f>
        <v>0</v>
      </c>
      <c r="AG650" s="170" t="str">
        <f t="shared" si="452"/>
        <v/>
      </c>
      <c r="AH650" s="169" t="str">
        <f t="shared" si="453"/>
        <v/>
      </c>
      <c r="AI650" s="169" t="str">
        <f t="shared" si="454"/>
        <v/>
      </c>
      <c r="AJ650" s="86">
        <f>ROUNDDOWN( (LEN(scriv!B612)+1) / 2, 0 )</f>
        <v>0</v>
      </c>
      <c r="AK650" s="82">
        <f t="shared" si="455"/>
        <v>0</v>
      </c>
      <c r="AL650" s="82" t="str">
        <f t="shared" si="456"/>
        <v>-</v>
      </c>
      <c r="AM650" s="82" t="str">
        <f t="shared" si="457"/>
        <v>-</v>
      </c>
      <c r="AN650" s="82" t="str">
        <f t="shared" si="458"/>
        <v>-</v>
      </c>
      <c r="AO650" s="82" t="str">
        <f t="shared" si="459"/>
        <v>-</v>
      </c>
      <c r="AP650" s="82" t="str">
        <f t="shared" si="460"/>
        <v>-</v>
      </c>
      <c r="AQ650" s="82" t="str">
        <f t="shared" si="461"/>
        <v>-</v>
      </c>
      <c r="AR650" s="82" t="str">
        <f t="shared" si="462"/>
        <v>-</v>
      </c>
      <c r="AT650" s="82">
        <f t="shared" si="463"/>
        <v>10</v>
      </c>
      <c r="AU650" s="82" t="str">
        <f ca="1">IF(    MAX(OFFSET(AL650,0,0,MATCH("-",AL$638:AL650,0))) = 0,"",
IFERROR(MAX(OFFSET(AL650,0,0,MATCH("-",AL$638:AL650,0))),""))</f>
        <v/>
      </c>
      <c r="AV650" s="82" t="str">
        <f ca="1">IF(    MAX(OFFSET(AM650,0,0,MATCH("-",AM$638:AM650,0))) = 0,"",
IFERROR(MAX(OFFSET(AM650,0,0,MATCH("-",AM$638:AM650,0))),""))</f>
        <v/>
      </c>
      <c r="AW650" s="82" t="str">
        <f ca="1">IF(    MAX(OFFSET(AN650,0,0,MATCH("-",AN$638:AN650,0))) = 0,"",
IFERROR(MAX(OFFSET(AN650,0,0,MATCH("-",AN$638:AN650,0))),""))</f>
        <v/>
      </c>
      <c r="AX650" s="82" t="str">
        <f ca="1">IF(    MAX(OFFSET(AO650,0,0,MATCH("-",AO$638:AO650,0))) = 0,"",
IFERROR(MAX(OFFSET(AO650,0,0,MATCH("-",AO$638:AO650,0))),""))</f>
        <v/>
      </c>
      <c r="AY650" s="82" t="str">
        <f ca="1">IF(    MAX(OFFSET(AP650,0,0,MATCH("-",AP$638:AP650,0))) = 0,"",
IFERROR(MAX(OFFSET(AP650,0,0,MATCH("-",AP$638:AP650,0))),""))</f>
        <v/>
      </c>
      <c r="AZ650" s="82" t="str">
        <f ca="1">IF(    MAX(OFFSET(AQ650,0,0,MATCH("-",AQ$638:AQ650,0))) = 0,"",
IFERROR(MAX(OFFSET(AQ650,0,0,MATCH("-",AQ$638:AQ650,0))),""))</f>
        <v/>
      </c>
      <c r="BA650" s="82" t="str">
        <f ca="1">IF(    MAX(OFFSET(AR650,0,0,MATCH("-",AR$638:AR650,0))) = 0,"",
IFERROR(MAX(OFFSET(AR650,0,0,MATCH("-",AR$638:AR650,0))),""))</f>
        <v/>
      </c>
      <c r="BB650" s="112">
        <f t="shared" ca="1" si="464"/>
        <v>-198</v>
      </c>
      <c r="BC650" s="111" t="str">
        <f t="shared" ca="1" si="465"/>
        <v>Radius</v>
      </c>
      <c r="BD650" s="112">
        <f t="shared" ca="1" si="466"/>
        <v>0</v>
      </c>
      <c r="BE650" s="111">
        <f t="shared" ca="1" si="467"/>
        <v>200</v>
      </c>
      <c r="BF650" s="113" t="e">
        <f t="shared" ca="1" si="468"/>
        <v>#VALUE!</v>
      </c>
      <c r="BG650" s="113" t="e">
        <f t="shared" ca="1" si="469"/>
        <v>#VALUE!</v>
      </c>
      <c r="BH650" s="112">
        <f t="shared" ca="1" si="470"/>
        <v>2000</v>
      </c>
      <c r="BI650" s="112">
        <f t="shared" ca="1" si="471"/>
        <v>200</v>
      </c>
      <c r="BJ650" s="157"/>
      <c r="BK650" s="157"/>
      <c r="BL650" s="158" t="str">
        <f>scriv!AI612</f>
        <v/>
      </c>
      <c r="BM650" s="157"/>
      <c r="BN650" s="157" t="str">
        <f t="shared" si="472"/>
        <v>node</v>
      </c>
      <c r="BO650" s="157"/>
      <c r="BP650" s="159">
        <f t="shared" ca="1" si="473"/>
        <v>0</v>
      </c>
      <c r="BQ650" s="159">
        <f t="shared" ca="1" si="474"/>
        <v>0</v>
      </c>
      <c r="BR650" s="159">
        <f t="shared" si="475"/>
        <v>1</v>
      </c>
      <c r="BS650" s="159" t="str">
        <f t="shared" si="476"/>
        <v>symbol</v>
      </c>
      <c r="BT650" s="157" t="str">
        <f ca="1">IF(scriv!V612&lt;&gt;"",scriv!V612,
IF(E650="",IFERROR(VLOOKUP(BL650,$AH$40:$BT$638,39,FALSE),$BT$36),
$BT$37))</f>
        <v>NodeSquare</v>
      </c>
      <c r="BU650" s="166">
        <f t="shared" ca="1" si="477"/>
        <v>2000</v>
      </c>
      <c r="BV650" s="166">
        <f t="shared" ca="1" si="478"/>
        <v>200</v>
      </c>
      <c r="BW650" s="166">
        <f t="shared" ca="1" si="479"/>
        <v>0</v>
      </c>
      <c r="BX650" s="166">
        <f t="shared" ca="1" si="480"/>
        <v>0</v>
      </c>
      <c r="BY650" s="180" t="str">
        <f t="shared" si="481"/>
        <v/>
      </c>
      <c r="BZ650" s="180" t="str">
        <f t="shared" si="482"/>
        <v/>
      </c>
      <c r="CA650" s="81" t="str">
        <f>IF(scriv!E612&lt;&gt;"",scriv!E612,"")</f>
        <v/>
      </c>
      <c r="CB650" s="82">
        <f t="shared" si="447"/>
        <v>0</v>
      </c>
      <c r="CC650" s="82">
        <f t="shared" si="483"/>
        <v>0</v>
      </c>
      <c r="CD650" s="82" t="str">
        <f t="shared" si="484"/>
        <v>-</v>
      </c>
      <c r="CE650" s="82" t="str">
        <f t="shared" si="485"/>
        <v>-</v>
      </c>
      <c r="CF650" s="82" t="str">
        <f t="shared" si="486"/>
        <v>-</v>
      </c>
      <c r="CG650" s="82" t="str">
        <f t="shared" si="487"/>
        <v>-</v>
      </c>
      <c r="CH650" s="82" t="str">
        <f t="shared" si="488"/>
        <v>-</v>
      </c>
      <c r="CI650" s="82" t="str">
        <f t="shared" si="489"/>
        <v>-</v>
      </c>
      <c r="CJ650" s="82" t="str">
        <f t="shared" si="490"/>
        <v>-</v>
      </c>
      <c r="CK650" s="82" t="str">
        <f t="shared" si="491"/>
        <v>-</v>
      </c>
    </row>
    <row r="651" spans="1:89" s="82" customFormat="1" ht="18" customHeight="1">
      <c r="A651" s="81" t="str">
        <f>scriv!AH613</f>
        <v/>
      </c>
      <c r="B651" s="81" t="str">
        <f>IF(scriv!D613&lt;&gt;"",scriv!D613,"")</f>
        <v/>
      </c>
      <c r="C651" s="81" t="str">
        <f>IF( scriv!AL613&lt;&gt;"", IF(D651&lt;&gt;"","connection ","")&amp;scriv!AL613,IF(D651&lt;&gt;"","connection",""))</f>
        <v/>
      </c>
      <c r="D651" s="82" t="str">
        <f>scriv!AJ613</f>
        <v/>
      </c>
      <c r="E651" s="82" t="str">
        <f>scriv!AK613</f>
        <v/>
      </c>
      <c r="F651" s="156">
        <f>ROW()</f>
        <v>651</v>
      </c>
      <c r="I651" s="81" t="str">
        <f>IF(scriv!AA613&lt;&gt;"",scriv!AA613,J651)</f>
        <v/>
      </c>
      <c r="J651" s="81" t="str">
        <f>IF(scriv!AB613&lt;&gt;"",scriv!AB613,"")</f>
        <v/>
      </c>
      <c r="K651" s="82" t="str">
        <f t="shared" si="448"/>
        <v>none</v>
      </c>
      <c r="L651" s="82" t="str">
        <f t="shared" si="449"/>
        <v>+++&amp;speakTT=</v>
      </c>
      <c r="M651" s="82" t="str">
        <f t="shared" si="446"/>
        <v>OpenClose</v>
      </c>
      <c r="N651" s="82" t="str">
        <f t="shared" si="450"/>
        <v/>
      </c>
      <c r="O651" s="119" t="str">
        <f t="shared" si="451"/>
        <v/>
      </c>
      <c r="P651" s="81" t="str">
        <f>IF(scriv!I613&lt;&gt;"",scriv!I613,"")</f>
        <v/>
      </c>
      <c r="Q651" s="81" t="str">
        <f>IF(scriv!J613&lt;&gt;"",scriv!J613,"")</f>
        <v/>
      </c>
      <c r="R651" s="81">
        <f>IF(scriv!K613&lt;&gt;"",scriv!K613,
IF(I651&lt;&gt;"",1,$R$36))</f>
        <v>0</v>
      </c>
      <c r="S651" s="81" t="str">
        <f>IF(scriv!L613&lt;&gt;"",scriv!L613,
IF(scriv!AB613&lt;&gt;"",$S$36,"none"))</f>
        <v>none</v>
      </c>
      <c r="T651" s="81" t="str">
        <f>IF(scriv!Q613&lt;&gt;"",scriv!Q613,"")</f>
        <v/>
      </c>
      <c r="U651" s="81" t="str">
        <f>IF(scriv!R613&lt;&gt;"",scriv!R613,"")</f>
        <v/>
      </c>
      <c r="V651" s="81" t="str">
        <f>IF(scriv!S613&lt;&gt;"",scriv!S613,"")</f>
        <v/>
      </c>
      <c r="W651" s="81" t="str">
        <f>IF(scriv!T613&lt;&gt;"",scriv!T613,"")</f>
        <v/>
      </c>
      <c r="X651" s="81" t="str">
        <f>IF($E651="",
( IF(scriv!AD613&lt;&gt;"", LEFT( scriv!AD613, FIND(",",scriv!AD613)-1) &amp; "=" &amp; $AH651 &amp; RIGHT( scriv!AD613, LEN(scriv!AD613) + 1 - FIND(",",scriv!AD613)),
  IF($X$36&lt;&gt;"",LEFT( X$36, FIND(",",X$36)-1) &amp; "=" &amp; $AH651 &amp; RIGHT( X$36, LEN(X$36) + 1 - FIND(",",X$36)),""))),
IF(scriv!M613&lt;&gt;"", LEFT( scriv!M613, FIND(",",scriv!M613)-1) &amp; "=" &amp; $AH651 &amp; RIGHT( scriv!M613, LEN(scriv!M613) + 1 - FIND(",",scriv!M613)),
LEFT( X$37, FIND(",",X$37)-1) &amp; "=" &amp; $AH651 &amp; RIGHT( X$37, LEN(X$37) + 1 - FIND(",",X$37))))</f>
        <v>fadeOn=,0.6</v>
      </c>
      <c r="Y651" s="81" t="str">
        <f>IF($E651="",
( IF(scriv!AE613&lt;&gt;"", LEFT( scriv!AE613, FIND(",",scriv!AE613)-1) &amp; "=" &amp; $AH651 &amp; RIGHT( scriv!AE613, LEN(scriv!AE613) + 1 - FIND(",",scriv!AE613)),
  IF($Y$36&lt;&gt;"",LEFT( Y$36, FIND(",",Y$36)-1) &amp; "=" &amp; $AH651 &amp; RIGHT( Y$36, LEN(Y$36) + 1 - FIND(",",Y$36)),""))),
IF(scriv!N613&lt;&gt;"", LEFT( scriv!N613, FIND(",",scriv!N613)-1) &amp; "=" &amp; $AH651 &amp; RIGHT( scriv!N613, LEN(scriv!N613) + 1 - FIND(",",scriv!N613)),
LEFT( Y$37, FIND(",",Y$37)-1) &amp; "=" &amp; $AH651 &amp; RIGHT( Y$37, LEN(Y$37) + 1 - FIND(",",Y$37))))</f>
        <v>fadeOff=,0.6</v>
      </c>
      <c r="Z651" s="81" t="str">
        <f>IF($E651="",
( IF(scriv!AF613&lt;&gt;"", LEFT( scriv!AF613, FIND(",",scriv!AF613)-1) &amp; "=" &amp; $AH651 &amp; RIGHT( scriv!AF613, LEN(scriv!AF613) + 1 - FIND(",",scriv!AF613)),
  IF($Z$36&lt;&gt;"",LEFT( Z$36, FIND(",",Z$36)-1) &amp; "=" &amp; $AH651 &amp; RIGHT( Z$36, LEN(Z$36) + 1 - FIND(",",Z$36)),""))),
IF(scriv!O613&lt;&gt;"", LEFT( scriv!O613, FIND(",",scriv!O613)-1) &amp; "=" &amp; $AH651 &amp; RIGHT( scriv!O613, LEN(scriv!O613) + 1 - FIND(",",scriv!O613)),
LEFT( Z$37, FIND(",",Z$37)-1) &amp; "=" &amp; $AH651 &amp; RIGHT( Z$37, LEN(Z$37) + 1 - FIND(",",Z$37))))</f>
        <v>drawOpen=,1.2</v>
      </c>
      <c r="AA651" s="81" t="str">
        <f>IF($E651="",
( IF(scriv!AG613&lt;&gt;"", LEFT( scriv!AG613, FIND(",",scriv!AG613)-1) &amp; "=" &amp; $AH651 &amp; RIGHT( scriv!AG613, LEN(scriv!AG613) + 1 - FIND(",",scriv!AG613)),
  IF($AA$36&lt;&gt;"",LEFT( AA$36, FIND(",",AA$36)-1) &amp; "=" &amp; $AH651 &amp; RIGHT( AA$36, LEN(AA$36) + 1 - FIND(",",AA$36)),""))),
IF(scriv!P613&lt;&gt;"", LEFT( scriv!P613, FIND(",",scriv!P613)-1) &amp; "=" &amp; $AH651 &amp; RIGHT( scriv!P613, LEN(scriv!P613) + 1 - FIND(",",scriv!P613)),
LEFT( AA$37, FIND(",",AA$37)-1) &amp; "=" &amp; $AH651 &amp; RIGHT( AA$37, LEN(AA$37) + 1 - FIND(",",AA$37))))</f>
        <v>drawClose=,1.2</v>
      </c>
      <c r="AB651" s="167" t="str">
        <f t="shared" si="445"/>
        <v>noTitle</v>
      </c>
      <c r="AC651" s="167"/>
      <c r="AD651" s="45"/>
      <c r="AE651" s="168"/>
      <c r="AF651" s="169">
        <f>IF(D651="",scriv!B613,"")</f>
        <v>0</v>
      </c>
      <c r="AG651" s="170" t="str">
        <f t="shared" si="452"/>
        <v/>
      </c>
      <c r="AH651" s="169" t="str">
        <f t="shared" si="453"/>
        <v/>
      </c>
      <c r="AI651" s="169" t="str">
        <f t="shared" si="454"/>
        <v/>
      </c>
      <c r="AJ651" s="86">
        <f>ROUNDDOWN( (LEN(scriv!B613)+1) / 2, 0 )</f>
        <v>0</v>
      </c>
      <c r="AK651" s="82">
        <f t="shared" si="455"/>
        <v>0</v>
      </c>
      <c r="AL651" s="82" t="str">
        <f t="shared" si="456"/>
        <v>-</v>
      </c>
      <c r="AM651" s="82" t="str">
        <f t="shared" si="457"/>
        <v>-</v>
      </c>
      <c r="AN651" s="82" t="str">
        <f t="shared" si="458"/>
        <v>-</v>
      </c>
      <c r="AO651" s="82" t="str">
        <f t="shared" si="459"/>
        <v>-</v>
      </c>
      <c r="AP651" s="82" t="str">
        <f t="shared" si="460"/>
        <v>-</v>
      </c>
      <c r="AQ651" s="82" t="str">
        <f t="shared" si="461"/>
        <v>-</v>
      </c>
      <c r="AR651" s="82" t="str">
        <f t="shared" si="462"/>
        <v>-</v>
      </c>
      <c r="AT651" s="82">
        <f t="shared" si="463"/>
        <v>10</v>
      </c>
      <c r="AU651" s="82" t="str">
        <f ca="1">IF(    MAX(OFFSET(AL651,0,0,MATCH("-",AL$638:AL651,0))) = 0,"",
IFERROR(MAX(OFFSET(AL651,0,0,MATCH("-",AL$638:AL651,0))),""))</f>
        <v/>
      </c>
      <c r="AV651" s="82" t="str">
        <f ca="1">IF(    MAX(OFFSET(AM651,0,0,MATCH("-",AM$638:AM651,0))) = 0,"",
IFERROR(MAX(OFFSET(AM651,0,0,MATCH("-",AM$638:AM651,0))),""))</f>
        <v/>
      </c>
      <c r="AW651" s="82" t="str">
        <f ca="1">IF(    MAX(OFFSET(AN651,0,0,MATCH("-",AN$638:AN651,0))) = 0,"",
IFERROR(MAX(OFFSET(AN651,0,0,MATCH("-",AN$638:AN651,0))),""))</f>
        <v/>
      </c>
      <c r="AX651" s="82" t="str">
        <f ca="1">IF(    MAX(OFFSET(AO651,0,0,MATCH("-",AO$638:AO651,0))) = 0,"",
IFERROR(MAX(OFFSET(AO651,0,0,MATCH("-",AO$638:AO651,0))),""))</f>
        <v/>
      </c>
      <c r="AY651" s="82" t="str">
        <f ca="1">IF(    MAX(OFFSET(AP651,0,0,MATCH("-",AP$638:AP651,0))) = 0,"",
IFERROR(MAX(OFFSET(AP651,0,0,MATCH("-",AP$638:AP651,0))),""))</f>
        <v/>
      </c>
      <c r="AZ651" s="82" t="str">
        <f ca="1">IF(    MAX(OFFSET(AQ651,0,0,MATCH("-",AQ$638:AQ651,0))) = 0,"",
IFERROR(MAX(OFFSET(AQ651,0,0,MATCH("-",AQ$638:AQ651,0))),""))</f>
        <v/>
      </c>
      <c r="BA651" s="82" t="str">
        <f ca="1">IF(    MAX(OFFSET(AR651,0,0,MATCH("-",AR$638:AR651,0))) = 0,"",
IFERROR(MAX(OFFSET(AR651,0,0,MATCH("-",AR$638:AR651,0))),""))</f>
        <v/>
      </c>
      <c r="BB651" s="112">
        <f t="shared" ca="1" si="464"/>
        <v>-198</v>
      </c>
      <c r="BC651" s="111" t="str">
        <f t="shared" ca="1" si="465"/>
        <v>Radius</v>
      </c>
      <c r="BD651" s="112">
        <f t="shared" ca="1" si="466"/>
        <v>0</v>
      </c>
      <c r="BE651" s="111">
        <f t="shared" ca="1" si="467"/>
        <v>200</v>
      </c>
      <c r="BF651" s="113" t="e">
        <f t="shared" ca="1" si="468"/>
        <v>#VALUE!</v>
      </c>
      <c r="BG651" s="113" t="e">
        <f t="shared" ca="1" si="469"/>
        <v>#VALUE!</v>
      </c>
      <c r="BH651" s="112">
        <f t="shared" ca="1" si="470"/>
        <v>2000</v>
      </c>
      <c r="BI651" s="112">
        <f t="shared" ca="1" si="471"/>
        <v>200</v>
      </c>
      <c r="BJ651" s="157"/>
      <c r="BK651" s="157"/>
      <c r="BL651" s="158" t="str">
        <f>scriv!AI613</f>
        <v/>
      </c>
      <c r="BM651" s="157"/>
      <c r="BN651" s="157" t="str">
        <f t="shared" si="472"/>
        <v>node</v>
      </c>
      <c r="BO651" s="157"/>
      <c r="BP651" s="159">
        <f t="shared" ca="1" si="473"/>
        <v>0</v>
      </c>
      <c r="BQ651" s="159">
        <f t="shared" ca="1" si="474"/>
        <v>0</v>
      </c>
      <c r="BR651" s="159">
        <f t="shared" si="475"/>
        <v>1</v>
      </c>
      <c r="BS651" s="159" t="str">
        <f t="shared" si="476"/>
        <v>symbol</v>
      </c>
      <c r="BT651" s="157" t="str">
        <f ca="1">IF(scriv!V613&lt;&gt;"",scriv!V613,
IF(E651="",IFERROR(VLOOKUP(BL651,$AH$40:$BT$638,39,FALSE),$BT$36),
$BT$37))</f>
        <v>NodeSquare</v>
      </c>
      <c r="BU651" s="166">
        <f t="shared" ca="1" si="477"/>
        <v>2000</v>
      </c>
      <c r="BV651" s="166">
        <f t="shared" ca="1" si="478"/>
        <v>200</v>
      </c>
      <c r="BW651" s="166">
        <f t="shared" ca="1" si="479"/>
        <v>0</v>
      </c>
      <c r="BX651" s="166">
        <f t="shared" ca="1" si="480"/>
        <v>0</v>
      </c>
      <c r="BY651" s="180" t="str">
        <f t="shared" si="481"/>
        <v/>
      </c>
      <c r="BZ651" s="180" t="str">
        <f t="shared" si="482"/>
        <v/>
      </c>
      <c r="CA651" s="81" t="str">
        <f>IF(scriv!E613&lt;&gt;"",scriv!E613,"")</f>
        <v/>
      </c>
      <c r="CB651" s="82">
        <f t="shared" si="447"/>
        <v>0</v>
      </c>
      <c r="CC651" s="82">
        <f t="shared" si="483"/>
        <v>0</v>
      </c>
      <c r="CD651" s="82" t="str">
        <f t="shared" si="484"/>
        <v>-</v>
      </c>
      <c r="CE651" s="82" t="str">
        <f t="shared" si="485"/>
        <v>-</v>
      </c>
      <c r="CF651" s="82" t="str">
        <f t="shared" si="486"/>
        <v>-</v>
      </c>
      <c r="CG651" s="82" t="str">
        <f t="shared" si="487"/>
        <v>-</v>
      </c>
      <c r="CH651" s="82" t="str">
        <f t="shared" si="488"/>
        <v>-</v>
      </c>
      <c r="CI651" s="82" t="str">
        <f t="shared" si="489"/>
        <v>-</v>
      </c>
      <c r="CJ651" s="82" t="str">
        <f t="shared" si="490"/>
        <v>-</v>
      </c>
      <c r="CK651" s="82" t="str">
        <f t="shared" si="491"/>
        <v>-</v>
      </c>
    </row>
    <row r="652" spans="1:89" s="82" customFormat="1" ht="18" customHeight="1">
      <c r="A652" s="81" t="str">
        <f>scriv!AH614</f>
        <v/>
      </c>
      <c r="B652" s="81" t="str">
        <f>IF(scriv!D614&lt;&gt;"",scriv!D614,"")</f>
        <v/>
      </c>
      <c r="C652" s="81" t="str">
        <f>IF( scriv!AL614&lt;&gt;"", IF(D652&lt;&gt;"","connection ","")&amp;scriv!AL614,IF(D652&lt;&gt;"","connection",""))</f>
        <v/>
      </c>
      <c r="D652" s="82" t="str">
        <f>scriv!AJ614</f>
        <v/>
      </c>
      <c r="E652" s="82" t="str">
        <f>scriv!AK614</f>
        <v/>
      </c>
      <c r="F652" s="156">
        <f>ROW()</f>
        <v>652</v>
      </c>
      <c r="I652" s="81" t="str">
        <f>IF(scriv!AA614&lt;&gt;"",scriv!AA614,J652)</f>
        <v/>
      </c>
      <c r="J652" s="81" t="str">
        <f>IF(scriv!AB614&lt;&gt;"",scriv!AB614,"")</f>
        <v/>
      </c>
      <c r="K652" s="82" t="str">
        <f t="shared" si="448"/>
        <v>none</v>
      </c>
      <c r="L652" s="82" t="str">
        <f t="shared" si="449"/>
        <v>+++&amp;speakTT=</v>
      </c>
      <c r="M652" s="82" t="str">
        <f t="shared" si="446"/>
        <v>OpenClose</v>
      </c>
      <c r="N652" s="82" t="str">
        <f t="shared" si="450"/>
        <v/>
      </c>
      <c r="O652" s="119" t="str">
        <f t="shared" si="451"/>
        <v/>
      </c>
      <c r="P652" s="81" t="str">
        <f>IF(scriv!I614&lt;&gt;"",scriv!I614,"")</f>
        <v/>
      </c>
      <c r="Q652" s="81" t="str">
        <f>IF(scriv!J614&lt;&gt;"",scriv!J614,"")</f>
        <v/>
      </c>
      <c r="R652" s="81">
        <f>IF(scriv!K614&lt;&gt;"",scriv!K614,
IF(I652&lt;&gt;"",1,$R$36))</f>
        <v>0</v>
      </c>
      <c r="S652" s="81" t="str">
        <f>IF(scriv!L614&lt;&gt;"",scriv!L614,
IF(scriv!AB614&lt;&gt;"",$S$36,"none"))</f>
        <v>none</v>
      </c>
      <c r="T652" s="81" t="str">
        <f>IF(scriv!Q614&lt;&gt;"",scriv!Q614,"")</f>
        <v/>
      </c>
      <c r="U652" s="81" t="str">
        <f>IF(scriv!R614&lt;&gt;"",scriv!R614,"")</f>
        <v/>
      </c>
      <c r="V652" s="81" t="str">
        <f>IF(scriv!S614&lt;&gt;"",scriv!S614,"")</f>
        <v/>
      </c>
      <c r="W652" s="81" t="str">
        <f>IF(scriv!T614&lt;&gt;"",scriv!T614,"")</f>
        <v/>
      </c>
      <c r="X652" s="81" t="str">
        <f>IF($E652="",
( IF(scriv!AD614&lt;&gt;"", LEFT( scriv!AD614, FIND(",",scriv!AD614)-1) &amp; "=" &amp; $AH652 &amp; RIGHT( scriv!AD614, LEN(scriv!AD614) + 1 - FIND(",",scriv!AD614)),
  IF($X$36&lt;&gt;"",LEFT( X$36, FIND(",",X$36)-1) &amp; "=" &amp; $AH652 &amp; RIGHT( X$36, LEN(X$36) + 1 - FIND(",",X$36)),""))),
IF(scriv!M614&lt;&gt;"", LEFT( scriv!M614, FIND(",",scriv!M614)-1) &amp; "=" &amp; $AH652 &amp; RIGHT( scriv!M614, LEN(scriv!M614) + 1 - FIND(",",scriv!M614)),
LEFT( X$37, FIND(",",X$37)-1) &amp; "=" &amp; $AH652 &amp; RIGHT( X$37, LEN(X$37) + 1 - FIND(",",X$37))))</f>
        <v>fadeOn=,0.6</v>
      </c>
      <c r="Y652" s="81" t="str">
        <f>IF($E652="",
( IF(scriv!AE614&lt;&gt;"", LEFT( scriv!AE614, FIND(",",scriv!AE614)-1) &amp; "=" &amp; $AH652 &amp; RIGHT( scriv!AE614, LEN(scriv!AE614) + 1 - FIND(",",scriv!AE614)),
  IF($Y$36&lt;&gt;"",LEFT( Y$36, FIND(",",Y$36)-1) &amp; "=" &amp; $AH652 &amp; RIGHT( Y$36, LEN(Y$36) + 1 - FIND(",",Y$36)),""))),
IF(scriv!N614&lt;&gt;"", LEFT( scriv!N614, FIND(",",scriv!N614)-1) &amp; "=" &amp; $AH652 &amp; RIGHT( scriv!N614, LEN(scriv!N614) + 1 - FIND(",",scriv!N614)),
LEFT( Y$37, FIND(",",Y$37)-1) &amp; "=" &amp; $AH652 &amp; RIGHT( Y$37, LEN(Y$37) + 1 - FIND(",",Y$37))))</f>
        <v>fadeOff=,0.6</v>
      </c>
      <c r="Z652" s="81" t="str">
        <f>IF($E652="",
( IF(scriv!AF614&lt;&gt;"", LEFT( scriv!AF614, FIND(",",scriv!AF614)-1) &amp; "=" &amp; $AH652 &amp; RIGHT( scriv!AF614, LEN(scriv!AF614) + 1 - FIND(",",scriv!AF614)),
  IF($Z$36&lt;&gt;"",LEFT( Z$36, FIND(",",Z$36)-1) &amp; "=" &amp; $AH652 &amp; RIGHT( Z$36, LEN(Z$36) + 1 - FIND(",",Z$36)),""))),
IF(scriv!O614&lt;&gt;"", LEFT( scriv!O614, FIND(",",scriv!O614)-1) &amp; "=" &amp; $AH652 &amp; RIGHT( scriv!O614, LEN(scriv!O614) + 1 - FIND(",",scriv!O614)),
LEFT( Z$37, FIND(",",Z$37)-1) &amp; "=" &amp; $AH652 &amp; RIGHT( Z$37, LEN(Z$37) + 1 - FIND(",",Z$37))))</f>
        <v>drawOpen=,1.2</v>
      </c>
      <c r="AA652" s="81" t="str">
        <f>IF($E652="",
( IF(scriv!AG614&lt;&gt;"", LEFT( scriv!AG614, FIND(",",scriv!AG614)-1) &amp; "=" &amp; $AH652 &amp; RIGHT( scriv!AG614, LEN(scriv!AG614) + 1 - FIND(",",scriv!AG614)),
  IF($AA$36&lt;&gt;"",LEFT( AA$36, FIND(",",AA$36)-1) &amp; "=" &amp; $AH652 &amp; RIGHT( AA$36, LEN(AA$36) + 1 - FIND(",",AA$36)),""))),
IF(scriv!P614&lt;&gt;"", LEFT( scriv!P614, FIND(",",scriv!P614)-1) &amp; "=" &amp; $AH652 &amp; RIGHT( scriv!P614, LEN(scriv!P614) + 1 - FIND(",",scriv!P614)),
LEFT( AA$37, FIND(",",AA$37)-1) &amp; "=" &amp; $AH652 &amp; RIGHT( AA$37, LEN(AA$37) + 1 - FIND(",",AA$37))))</f>
        <v>drawClose=,1.2</v>
      </c>
      <c r="AB652" s="167" t="str">
        <f t="shared" si="445"/>
        <v>noTitle</v>
      </c>
      <c r="AC652" s="167"/>
      <c r="AD652" s="45"/>
      <c r="AE652" s="168"/>
      <c r="AF652" s="169">
        <f>IF(D652="",scriv!B614,"")</f>
        <v>0</v>
      </c>
      <c r="AG652" s="170" t="str">
        <f t="shared" si="452"/>
        <v/>
      </c>
      <c r="AH652" s="169" t="str">
        <f t="shared" si="453"/>
        <v/>
      </c>
      <c r="AI652" s="169" t="str">
        <f t="shared" si="454"/>
        <v/>
      </c>
      <c r="AJ652" s="86">
        <f>ROUNDDOWN( (LEN(scriv!B614)+1) / 2, 0 )</f>
        <v>0</v>
      </c>
      <c r="AK652" s="82">
        <f t="shared" si="455"/>
        <v>0</v>
      </c>
      <c r="AL652" s="82" t="str">
        <f t="shared" si="456"/>
        <v>-</v>
      </c>
      <c r="AM652" s="82" t="str">
        <f t="shared" si="457"/>
        <v>-</v>
      </c>
      <c r="AN652" s="82" t="str">
        <f t="shared" si="458"/>
        <v>-</v>
      </c>
      <c r="AO652" s="82" t="str">
        <f t="shared" si="459"/>
        <v>-</v>
      </c>
      <c r="AP652" s="82" t="str">
        <f t="shared" si="460"/>
        <v>-</v>
      </c>
      <c r="AQ652" s="82" t="str">
        <f t="shared" si="461"/>
        <v>-</v>
      </c>
      <c r="AR652" s="82" t="str">
        <f t="shared" si="462"/>
        <v>-</v>
      </c>
      <c r="AT652" s="82">
        <f t="shared" si="463"/>
        <v>10</v>
      </c>
      <c r="AU652" s="82" t="str">
        <f ca="1">IF(    MAX(OFFSET(AL652,0,0,MATCH("-",AL$638:AL652,0))) = 0,"",
IFERROR(MAX(OFFSET(AL652,0,0,MATCH("-",AL$638:AL652,0))),""))</f>
        <v/>
      </c>
      <c r="AV652" s="82" t="str">
        <f ca="1">IF(    MAX(OFFSET(AM652,0,0,MATCH("-",AM$638:AM652,0))) = 0,"",
IFERROR(MAX(OFFSET(AM652,0,0,MATCH("-",AM$638:AM652,0))),""))</f>
        <v/>
      </c>
      <c r="AW652" s="82" t="str">
        <f ca="1">IF(    MAX(OFFSET(AN652,0,0,MATCH("-",AN$638:AN652,0))) = 0,"",
IFERROR(MAX(OFFSET(AN652,0,0,MATCH("-",AN$638:AN652,0))),""))</f>
        <v/>
      </c>
      <c r="AX652" s="82" t="str">
        <f ca="1">IF(    MAX(OFFSET(AO652,0,0,MATCH("-",AO$638:AO652,0))) = 0,"",
IFERROR(MAX(OFFSET(AO652,0,0,MATCH("-",AO$638:AO652,0))),""))</f>
        <v/>
      </c>
      <c r="AY652" s="82" t="str">
        <f ca="1">IF(    MAX(OFFSET(AP652,0,0,MATCH("-",AP$638:AP652,0))) = 0,"",
IFERROR(MAX(OFFSET(AP652,0,0,MATCH("-",AP$638:AP652,0))),""))</f>
        <v/>
      </c>
      <c r="AZ652" s="82" t="str">
        <f ca="1">IF(    MAX(OFFSET(AQ652,0,0,MATCH("-",AQ$638:AQ652,0))) = 0,"",
IFERROR(MAX(OFFSET(AQ652,0,0,MATCH("-",AQ$638:AQ652,0))),""))</f>
        <v/>
      </c>
      <c r="BA652" s="82" t="str">
        <f ca="1">IF(    MAX(OFFSET(AR652,0,0,MATCH("-",AR$638:AR652,0))) = 0,"",
IFERROR(MAX(OFFSET(AR652,0,0,MATCH("-",AR$638:AR652,0))),""))</f>
        <v/>
      </c>
      <c r="BB652" s="112">
        <f t="shared" ca="1" si="464"/>
        <v>-198</v>
      </c>
      <c r="BC652" s="111" t="str">
        <f t="shared" ca="1" si="465"/>
        <v>Radius</v>
      </c>
      <c r="BD652" s="112">
        <f t="shared" ca="1" si="466"/>
        <v>0</v>
      </c>
      <c r="BE652" s="111">
        <f t="shared" ca="1" si="467"/>
        <v>200</v>
      </c>
      <c r="BF652" s="113" t="e">
        <f t="shared" ca="1" si="468"/>
        <v>#VALUE!</v>
      </c>
      <c r="BG652" s="113" t="e">
        <f t="shared" ca="1" si="469"/>
        <v>#VALUE!</v>
      </c>
      <c r="BH652" s="112">
        <f t="shared" ca="1" si="470"/>
        <v>2000</v>
      </c>
      <c r="BI652" s="112">
        <f t="shared" ca="1" si="471"/>
        <v>200</v>
      </c>
      <c r="BJ652" s="157"/>
      <c r="BK652" s="157"/>
      <c r="BL652" s="158" t="str">
        <f>scriv!AI614</f>
        <v/>
      </c>
      <c r="BM652" s="157"/>
      <c r="BN652" s="157" t="str">
        <f t="shared" si="472"/>
        <v>node</v>
      </c>
      <c r="BO652" s="157"/>
      <c r="BP652" s="159">
        <f t="shared" ca="1" si="473"/>
        <v>0</v>
      </c>
      <c r="BQ652" s="159">
        <f t="shared" ca="1" si="474"/>
        <v>0</v>
      </c>
      <c r="BR652" s="159">
        <f t="shared" si="475"/>
        <v>1</v>
      </c>
      <c r="BS652" s="159" t="str">
        <f t="shared" si="476"/>
        <v>symbol</v>
      </c>
      <c r="BT652" s="157" t="str">
        <f ca="1">IF(scriv!V614&lt;&gt;"",scriv!V614,
IF(E652="",IFERROR(VLOOKUP(BL652,$AH$40:$BT$638,39,FALSE),$BT$36),
$BT$37))</f>
        <v>NodeSquare</v>
      </c>
      <c r="BU652" s="166">
        <f t="shared" ca="1" si="477"/>
        <v>2000</v>
      </c>
      <c r="BV652" s="166">
        <f t="shared" ca="1" si="478"/>
        <v>200</v>
      </c>
      <c r="BW652" s="166">
        <f t="shared" ca="1" si="479"/>
        <v>0</v>
      </c>
      <c r="BX652" s="166">
        <f t="shared" ca="1" si="480"/>
        <v>0</v>
      </c>
      <c r="BY652" s="180" t="str">
        <f t="shared" si="481"/>
        <v/>
      </c>
      <c r="BZ652" s="180" t="str">
        <f t="shared" si="482"/>
        <v/>
      </c>
      <c r="CA652" s="81" t="str">
        <f>IF(scriv!E614&lt;&gt;"",scriv!E614,"")</f>
        <v/>
      </c>
      <c r="CB652" s="82">
        <f t="shared" si="447"/>
        <v>0</v>
      </c>
      <c r="CC652" s="82">
        <f t="shared" si="483"/>
        <v>0</v>
      </c>
      <c r="CD652" s="82" t="str">
        <f t="shared" si="484"/>
        <v>-</v>
      </c>
      <c r="CE652" s="82" t="str">
        <f t="shared" si="485"/>
        <v>-</v>
      </c>
      <c r="CF652" s="82" t="str">
        <f t="shared" si="486"/>
        <v>-</v>
      </c>
      <c r="CG652" s="82" t="str">
        <f t="shared" si="487"/>
        <v>-</v>
      </c>
      <c r="CH652" s="82" t="str">
        <f t="shared" si="488"/>
        <v>-</v>
      </c>
      <c r="CI652" s="82" t="str">
        <f t="shared" si="489"/>
        <v>-</v>
      </c>
      <c r="CJ652" s="82" t="str">
        <f t="shared" si="490"/>
        <v>-</v>
      </c>
      <c r="CK652" s="82" t="str">
        <f t="shared" si="491"/>
        <v>-</v>
      </c>
    </row>
    <row r="653" spans="1:89" s="82" customFormat="1" ht="18" customHeight="1">
      <c r="A653" s="81" t="str">
        <f>scriv!AH615</f>
        <v/>
      </c>
      <c r="B653" s="81" t="str">
        <f>IF(scriv!D615&lt;&gt;"",scriv!D615,"")</f>
        <v/>
      </c>
      <c r="C653" s="81" t="str">
        <f>IF( scriv!AL615&lt;&gt;"", IF(D653&lt;&gt;"","connection ","")&amp;scriv!AL615,IF(D653&lt;&gt;"","connection",""))</f>
        <v/>
      </c>
      <c r="D653" s="82" t="str">
        <f>scriv!AJ615</f>
        <v/>
      </c>
      <c r="E653" s="82" t="str">
        <f>scriv!AK615</f>
        <v/>
      </c>
      <c r="F653" s="156">
        <f>ROW()</f>
        <v>653</v>
      </c>
      <c r="I653" s="81" t="str">
        <f>IF(scriv!AA615&lt;&gt;"",scriv!AA615,J653)</f>
        <v/>
      </c>
      <c r="J653" s="81" t="str">
        <f>IF(scriv!AB615&lt;&gt;"",scriv!AB615,"")</f>
        <v/>
      </c>
      <c r="K653" s="82" t="str">
        <f t="shared" si="448"/>
        <v>none</v>
      </c>
      <c r="L653" s="82" t="str">
        <f t="shared" si="449"/>
        <v>+++&amp;speakTT=</v>
      </c>
      <c r="M653" s="82" t="str">
        <f t="shared" si="446"/>
        <v>OpenClose</v>
      </c>
      <c r="N653" s="82" t="str">
        <f t="shared" si="450"/>
        <v/>
      </c>
      <c r="O653" s="119" t="str">
        <f t="shared" si="451"/>
        <v/>
      </c>
      <c r="P653" s="81" t="str">
        <f>IF(scriv!I615&lt;&gt;"",scriv!I615,"")</f>
        <v/>
      </c>
      <c r="Q653" s="81" t="str">
        <f>IF(scriv!J615&lt;&gt;"",scriv!J615,"")</f>
        <v/>
      </c>
      <c r="R653" s="81">
        <f>IF(scriv!K615&lt;&gt;"",scriv!K615,
IF(I653&lt;&gt;"",1,$R$36))</f>
        <v>0</v>
      </c>
      <c r="S653" s="81" t="str">
        <f>IF(scriv!L615&lt;&gt;"",scriv!L615,
IF(scriv!AB615&lt;&gt;"",$S$36,"none"))</f>
        <v>none</v>
      </c>
      <c r="T653" s="81" t="str">
        <f>IF(scriv!Q615&lt;&gt;"",scriv!Q615,"")</f>
        <v/>
      </c>
      <c r="U653" s="81" t="str">
        <f>IF(scriv!R615&lt;&gt;"",scriv!R615,"")</f>
        <v/>
      </c>
      <c r="V653" s="81" t="str">
        <f>IF(scriv!S615&lt;&gt;"",scriv!S615,"")</f>
        <v/>
      </c>
      <c r="W653" s="81" t="str">
        <f>IF(scriv!T615&lt;&gt;"",scriv!T615,"")</f>
        <v/>
      </c>
      <c r="X653" s="81" t="str">
        <f>IF($E653="",
( IF(scriv!AD615&lt;&gt;"", LEFT( scriv!AD615, FIND(",",scriv!AD615)-1) &amp; "=" &amp; $AH653 &amp; RIGHT( scriv!AD615, LEN(scriv!AD615) + 1 - FIND(",",scriv!AD615)),
  IF($X$36&lt;&gt;"",LEFT( X$36, FIND(",",X$36)-1) &amp; "=" &amp; $AH653 &amp; RIGHT( X$36, LEN(X$36) + 1 - FIND(",",X$36)),""))),
IF(scriv!M615&lt;&gt;"", LEFT( scriv!M615, FIND(",",scriv!M615)-1) &amp; "=" &amp; $AH653 &amp; RIGHT( scriv!M615, LEN(scriv!M615) + 1 - FIND(",",scriv!M615)),
LEFT( X$37, FIND(",",X$37)-1) &amp; "=" &amp; $AH653 &amp; RIGHT( X$37, LEN(X$37) + 1 - FIND(",",X$37))))</f>
        <v>fadeOn=,0.6</v>
      </c>
      <c r="Y653" s="81" t="str">
        <f>IF($E653="",
( IF(scriv!AE615&lt;&gt;"", LEFT( scriv!AE615, FIND(",",scriv!AE615)-1) &amp; "=" &amp; $AH653 &amp; RIGHT( scriv!AE615, LEN(scriv!AE615) + 1 - FIND(",",scriv!AE615)),
  IF($Y$36&lt;&gt;"",LEFT( Y$36, FIND(",",Y$36)-1) &amp; "=" &amp; $AH653 &amp; RIGHT( Y$36, LEN(Y$36) + 1 - FIND(",",Y$36)),""))),
IF(scriv!N615&lt;&gt;"", LEFT( scriv!N615, FIND(",",scriv!N615)-1) &amp; "=" &amp; $AH653 &amp; RIGHT( scriv!N615, LEN(scriv!N615) + 1 - FIND(",",scriv!N615)),
LEFT( Y$37, FIND(",",Y$37)-1) &amp; "=" &amp; $AH653 &amp; RIGHT( Y$37, LEN(Y$37) + 1 - FIND(",",Y$37))))</f>
        <v>fadeOff=,0.6</v>
      </c>
      <c r="Z653" s="81" t="str">
        <f>IF($E653="",
( IF(scriv!AF615&lt;&gt;"", LEFT( scriv!AF615, FIND(",",scriv!AF615)-1) &amp; "=" &amp; $AH653 &amp; RIGHT( scriv!AF615, LEN(scriv!AF615) + 1 - FIND(",",scriv!AF615)),
  IF($Z$36&lt;&gt;"",LEFT( Z$36, FIND(",",Z$36)-1) &amp; "=" &amp; $AH653 &amp; RIGHT( Z$36, LEN(Z$36) + 1 - FIND(",",Z$36)),""))),
IF(scriv!O615&lt;&gt;"", LEFT( scriv!O615, FIND(",",scriv!O615)-1) &amp; "=" &amp; $AH653 &amp; RIGHT( scriv!O615, LEN(scriv!O615) + 1 - FIND(",",scriv!O615)),
LEFT( Z$37, FIND(",",Z$37)-1) &amp; "=" &amp; $AH653 &amp; RIGHT( Z$37, LEN(Z$37) + 1 - FIND(",",Z$37))))</f>
        <v>drawOpen=,1.2</v>
      </c>
      <c r="AA653" s="81" t="str">
        <f>IF($E653="",
( IF(scriv!AG615&lt;&gt;"", LEFT( scriv!AG615, FIND(",",scriv!AG615)-1) &amp; "=" &amp; $AH653 &amp; RIGHT( scriv!AG615, LEN(scriv!AG615) + 1 - FIND(",",scriv!AG615)),
  IF($AA$36&lt;&gt;"",LEFT( AA$36, FIND(",",AA$36)-1) &amp; "=" &amp; $AH653 &amp; RIGHT( AA$36, LEN(AA$36) + 1 - FIND(",",AA$36)),""))),
IF(scriv!P615&lt;&gt;"", LEFT( scriv!P615, FIND(",",scriv!P615)-1) &amp; "=" &amp; $AH653 &amp; RIGHT( scriv!P615, LEN(scriv!P615) + 1 - FIND(",",scriv!P615)),
LEFT( AA$37, FIND(",",AA$37)-1) &amp; "=" &amp; $AH653 &amp; RIGHT( AA$37, LEN(AA$37) + 1 - FIND(",",AA$37))))</f>
        <v>drawClose=,1.2</v>
      </c>
      <c r="AB653" s="167" t="str">
        <f t="shared" si="445"/>
        <v>noTitle</v>
      </c>
      <c r="AC653" s="167"/>
      <c r="AD653" s="45"/>
      <c r="AE653" s="168"/>
      <c r="AF653" s="169">
        <f>IF(D653="",scriv!B615,"")</f>
        <v>0</v>
      </c>
      <c r="AG653" s="170" t="str">
        <f t="shared" si="452"/>
        <v/>
      </c>
      <c r="AH653" s="169" t="str">
        <f t="shared" si="453"/>
        <v/>
      </c>
      <c r="AI653" s="169" t="str">
        <f t="shared" si="454"/>
        <v/>
      </c>
      <c r="AJ653" s="86">
        <f>ROUNDDOWN( (LEN(scriv!B615)+1) / 2, 0 )</f>
        <v>0</v>
      </c>
      <c r="AK653" s="82">
        <f t="shared" si="455"/>
        <v>0</v>
      </c>
      <c r="AL653" s="82" t="str">
        <f t="shared" si="456"/>
        <v>-</v>
      </c>
      <c r="AM653" s="82" t="str">
        <f t="shared" si="457"/>
        <v>-</v>
      </c>
      <c r="AN653" s="82" t="str">
        <f t="shared" si="458"/>
        <v>-</v>
      </c>
      <c r="AO653" s="82" t="str">
        <f t="shared" si="459"/>
        <v>-</v>
      </c>
      <c r="AP653" s="82" t="str">
        <f t="shared" si="460"/>
        <v>-</v>
      </c>
      <c r="AQ653" s="82" t="str">
        <f t="shared" si="461"/>
        <v>-</v>
      </c>
      <c r="AR653" s="82" t="str">
        <f t="shared" si="462"/>
        <v>-</v>
      </c>
      <c r="AT653" s="82">
        <f t="shared" si="463"/>
        <v>10</v>
      </c>
      <c r="AU653" s="82" t="str">
        <f ca="1">IF(    MAX(OFFSET(AL653,0,0,MATCH("-",AL$638:AL653,0))) = 0,"",
IFERROR(MAX(OFFSET(AL653,0,0,MATCH("-",AL$638:AL653,0))),""))</f>
        <v/>
      </c>
      <c r="AV653" s="82" t="str">
        <f ca="1">IF(    MAX(OFFSET(AM653,0,0,MATCH("-",AM$638:AM653,0))) = 0,"",
IFERROR(MAX(OFFSET(AM653,0,0,MATCH("-",AM$638:AM653,0))),""))</f>
        <v/>
      </c>
      <c r="AW653" s="82" t="str">
        <f ca="1">IF(    MAX(OFFSET(AN653,0,0,MATCH("-",AN$638:AN653,0))) = 0,"",
IFERROR(MAX(OFFSET(AN653,0,0,MATCH("-",AN$638:AN653,0))),""))</f>
        <v/>
      </c>
      <c r="AX653" s="82" t="str">
        <f ca="1">IF(    MAX(OFFSET(AO653,0,0,MATCH("-",AO$638:AO653,0))) = 0,"",
IFERROR(MAX(OFFSET(AO653,0,0,MATCH("-",AO$638:AO653,0))),""))</f>
        <v/>
      </c>
      <c r="AY653" s="82" t="str">
        <f ca="1">IF(    MAX(OFFSET(AP653,0,0,MATCH("-",AP$638:AP653,0))) = 0,"",
IFERROR(MAX(OFFSET(AP653,0,0,MATCH("-",AP$638:AP653,0))),""))</f>
        <v/>
      </c>
      <c r="AZ653" s="82" t="str">
        <f ca="1">IF(    MAX(OFFSET(AQ653,0,0,MATCH("-",AQ$638:AQ653,0))) = 0,"",
IFERROR(MAX(OFFSET(AQ653,0,0,MATCH("-",AQ$638:AQ653,0))),""))</f>
        <v/>
      </c>
      <c r="BA653" s="82" t="str">
        <f ca="1">IF(    MAX(OFFSET(AR653,0,0,MATCH("-",AR$638:AR653,0))) = 0,"",
IFERROR(MAX(OFFSET(AR653,0,0,MATCH("-",AR$638:AR653,0))),""))</f>
        <v/>
      </c>
      <c r="BB653" s="112">
        <f t="shared" ca="1" si="464"/>
        <v>-198</v>
      </c>
      <c r="BC653" s="111" t="str">
        <f t="shared" ca="1" si="465"/>
        <v>Radius</v>
      </c>
      <c r="BD653" s="112">
        <f t="shared" ca="1" si="466"/>
        <v>0</v>
      </c>
      <c r="BE653" s="111">
        <f t="shared" ca="1" si="467"/>
        <v>200</v>
      </c>
      <c r="BF653" s="113" t="e">
        <f t="shared" ca="1" si="468"/>
        <v>#VALUE!</v>
      </c>
      <c r="BG653" s="113" t="e">
        <f t="shared" ca="1" si="469"/>
        <v>#VALUE!</v>
      </c>
      <c r="BH653" s="112">
        <f t="shared" ca="1" si="470"/>
        <v>2000</v>
      </c>
      <c r="BI653" s="112">
        <f t="shared" ca="1" si="471"/>
        <v>200</v>
      </c>
      <c r="BJ653" s="157"/>
      <c r="BK653" s="157"/>
      <c r="BL653" s="158" t="str">
        <f>scriv!AI615</f>
        <v/>
      </c>
      <c r="BM653" s="157"/>
      <c r="BN653" s="157" t="str">
        <f t="shared" si="472"/>
        <v>node</v>
      </c>
      <c r="BO653" s="157"/>
      <c r="BP653" s="159">
        <f t="shared" ca="1" si="473"/>
        <v>0</v>
      </c>
      <c r="BQ653" s="159">
        <f t="shared" ca="1" si="474"/>
        <v>0</v>
      </c>
      <c r="BR653" s="159">
        <f t="shared" si="475"/>
        <v>1</v>
      </c>
      <c r="BS653" s="159" t="str">
        <f t="shared" si="476"/>
        <v>symbol</v>
      </c>
      <c r="BT653" s="157" t="str">
        <f ca="1">IF(scriv!V615&lt;&gt;"",scriv!V615,
IF(E653="",IFERROR(VLOOKUP(BL653,$AH$40:$BT$638,39,FALSE),$BT$36),
$BT$37))</f>
        <v>NodeSquare</v>
      </c>
      <c r="BU653" s="166">
        <f t="shared" ca="1" si="477"/>
        <v>2000</v>
      </c>
      <c r="BV653" s="166">
        <f t="shared" ca="1" si="478"/>
        <v>200</v>
      </c>
      <c r="BW653" s="166">
        <f t="shared" ca="1" si="479"/>
        <v>0</v>
      </c>
      <c r="BX653" s="166">
        <f t="shared" ca="1" si="480"/>
        <v>0</v>
      </c>
      <c r="BY653" s="180" t="str">
        <f t="shared" si="481"/>
        <v/>
      </c>
      <c r="BZ653" s="180" t="str">
        <f t="shared" si="482"/>
        <v/>
      </c>
      <c r="CA653" s="81" t="str">
        <f>IF(scriv!E615&lt;&gt;"",scriv!E615,"")</f>
        <v/>
      </c>
      <c r="CB653" s="82">
        <f t="shared" si="447"/>
        <v>0</v>
      </c>
      <c r="CC653" s="82">
        <f t="shared" si="483"/>
        <v>0</v>
      </c>
      <c r="CD653" s="82" t="str">
        <f t="shared" si="484"/>
        <v>-</v>
      </c>
      <c r="CE653" s="82" t="str">
        <f t="shared" si="485"/>
        <v>-</v>
      </c>
      <c r="CF653" s="82" t="str">
        <f t="shared" si="486"/>
        <v>-</v>
      </c>
      <c r="CG653" s="82" t="str">
        <f t="shared" si="487"/>
        <v>-</v>
      </c>
      <c r="CH653" s="82" t="str">
        <f t="shared" si="488"/>
        <v>-</v>
      </c>
      <c r="CI653" s="82" t="str">
        <f t="shared" si="489"/>
        <v>-</v>
      </c>
      <c r="CJ653" s="82" t="str">
        <f t="shared" si="490"/>
        <v>-</v>
      </c>
      <c r="CK653" s="82" t="str">
        <f t="shared" si="491"/>
        <v>-</v>
      </c>
    </row>
    <row r="654" spans="1:89" s="82" customFormat="1" ht="18" customHeight="1">
      <c r="A654" s="81" t="str">
        <f>scriv!AH616</f>
        <v/>
      </c>
      <c r="B654" s="81" t="str">
        <f>IF(scriv!D616&lt;&gt;"",scriv!D616,"")</f>
        <v/>
      </c>
      <c r="C654" s="81" t="str">
        <f>IF( scriv!AL616&lt;&gt;"", IF(D654&lt;&gt;"","connection ","")&amp;scriv!AL616,IF(D654&lt;&gt;"","connection",""))</f>
        <v/>
      </c>
      <c r="D654" s="82" t="str">
        <f>scriv!AJ616</f>
        <v/>
      </c>
      <c r="E654" s="82" t="str">
        <f>scriv!AK616</f>
        <v/>
      </c>
      <c r="F654" s="156">
        <f>ROW()</f>
        <v>654</v>
      </c>
      <c r="I654" s="81" t="str">
        <f>IF(scriv!AA616&lt;&gt;"",scriv!AA616,J654)</f>
        <v/>
      </c>
      <c r="J654" s="81" t="str">
        <f>IF(scriv!AB616&lt;&gt;"",scriv!AB616,"")</f>
        <v/>
      </c>
      <c r="K654" s="82" t="str">
        <f t="shared" si="448"/>
        <v>none</v>
      </c>
      <c r="L654" s="82" t="str">
        <f t="shared" si="449"/>
        <v>+++&amp;speakTT=</v>
      </c>
      <c r="M654" s="82" t="str">
        <f t="shared" si="446"/>
        <v>OpenClose</v>
      </c>
      <c r="N654" s="82" t="str">
        <f t="shared" si="450"/>
        <v/>
      </c>
      <c r="O654" s="119" t="str">
        <f t="shared" si="451"/>
        <v/>
      </c>
      <c r="P654" s="81" t="str">
        <f>IF(scriv!I616&lt;&gt;"",scriv!I616,"")</f>
        <v/>
      </c>
      <c r="Q654" s="81" t="str">
        <f>IF(scriv!J616&lt;&gt;"",scriv!J616,"")</f>
        <v/>
      </c>
      <c r="R654" s="81">
        <f>IF(scriv!K616&lt;&gt;"",scriv!K616,
IF(I654&lt;&gt;"",1,$R$36))</f>
        <v>0</v>
      </c>
      <c r="S654" s="81" t="str">
        <f>IF(scriv!L616&lt;&gt;"",scriv!L616,
IF(scriv!AB616&lt;&gt;"",$S$36,"none"))</f>
        <v>none</v>
      </c>
      <c r="T654" s="81" t="str">
        <f>IF(scriv!Q616&lt;&gt;"",scriv!Q616,"")</f>
        <v/>
      </c>
      <c r="U654" s="81" t="str">
        <f>IF(scriv!R616&lt;&gt;"",scriv!R616,"")</f>
        <v/>
      </c>
      <c r="V654" s="81" t="str">
        <f>IF(scriv!S616&lt;&gt;"",scriv!S616,"")</f>
        <v/>
      </c>
      <c r="W654" s="81" t="str">
        <f>IF(scriv!T616&lt;&gt;"",scriv!T616,"")</f>
        <v/>
      </c>
      <c r="X654" s="81" t="str">
        <f>IF($E654="",
( IF(scriv!AD616&lt;&gt;"", LEFT( scriv!AD616, FIND(",",scriv!AD616)-1) &amp; "=" &amp; $AH654 &amp; RIGHT( scriv!AD616, LEN(scriv!AD616) + 1 - FIND(",",scriv!AD616)),
  IF($X$36&lt;&gt;"",LEFT( X$36, FIND(",",X$36)-1) &amp; "=" &amp; $AH654 &amp; RIGHT( X$36, LEN(X$36) + 1 - FIND(",",X$36)),""))),
IF(scriv!M616&lt;&gt;"", LEFT( scriv!M616, FIND(",",scriv!M616)-1) &amp; "=" &amp; $AH654 &amp; RIGHT( scriv!M616, LEN(scriv!M616) + 1 - FIND(",",scriv!M616)),
LEFT( X$37, FIND(",",X$37)-1) &amp; "=" &amp; $AH654 &amp; RIGHT( X$37, LEN(X$37) + 1 - FIND(",",X$37))))</f>
        <v>fadeOn=,0.6</v>
      </c>
      <c r="Y654" s="81" t="str">
        <f>IF($E654="",
( IF(scriv!AE616&lt;&gt;"", LEFT( scriv!AE616, FIND(",",scriv!AE616)-1) &amp; "=" &amp; $AH654 &amp; RIGHT( scriv!AE616, LEN(scriv!AE616) + 1 - FIND(",",scriv!AE616)),
  IF($Y$36&lt;&gt;"",LEFT( Y$36, FIND(",",Y$36)-1) &amp; "=" &amp; $AH654 &amp; RIGHT( Y$36, LEN(Y$36) + 1 - FIND(",",Y$36)),""))),
IF(scriv!N616&lt;&gt;"", LEFT( scriv!N616, FIND(",",scriv!N616)-1) &amp; "=" &amp; $AH654 &amp; RIGHT( scriv!N616, LEN(scriv!N616) + 1 - FIND(",",scriv!N616)),
LEFT( Y$37, FIND(",",Y$37)-1) &amp; "=" &amp; $AH654 &amp; RIGHT( Y$37, LEN(Y$37) + 1 - FIND(",",Y$37))))</f>
        <v>fadeOff=,0.6</v>
      </c>
      <c r="Z654" s="81" t="str">
        <f>IF($E654="",
( IF(scriv!AF616&lt;&gt;"", LEFT( scriv!AF616, FIND(",",scriv!AF616)-1) &amp; "=" &amp; $AH654 &amp; RIGHT( scriv!AF616, LEN(scriv!AF616) + 1 - FIND(",",scriv!AF616)),
  IF($Z$36&lt;&gt;"",LEFT( Z$36, FIND(",",Z$36)-1) &amp; "=" &amp; $AH654 &amp; RIGHT( Z$36, LEN(Z$36) + 1 - FIND(",",Z$36)),""))),
IF(scriv!O616&lt;&gt;"", LEFT( scriv!O616, FIND(",",scriv!O616)-1) &amp; "=" &amp; $AH654 &amp; RIGHT( scriv!O616, LEN(scriv!O616) + 1 - FIND(",",scriv!O616)),
LEFT( Z$37, FIND(",",Z$37)-1) &amp; "=" &amp; $AH654 &amp; RIGHT( Z$37, LEN(Z$37) + 1 - FIND(",",Z$37))))</f>
        <v>drawOpen=,1.2</v>
      </c>
      <c r="AA654" s="81" t="str">
        <f>IF($E654="",
( IF(scriv!AG616&lt;&gt;"", LEFT( scriv!AG616, FIND(",",scriv!AG616)-1) &amp; "=" &amp; $AH654 &amp; RIGHT( scriv!AG616, LEN(scriv!AG616) + 1 - FIND(",",scriv!AG616)),
  IF($AA$36&lt;&gt;"",LEFT( AA$36, FIND(",",AA$36)-1) &amp; "=" &amp; $AH654 &amp; RIGHT( AA$36, LEN(AA$36) + 1 - FIND(",",AA$36)),""))),
IF(scriv!P616&lt;&gt;"", LEFT( scriv!P616, FIND(",",scriv!P616)-1) &amp; "=" &amp; $AH654 &amp; RIGHT( scriv!P616, LEN(scriv!P616) + 1 - FIND(",",scriv!P616)),
LEFT( AA$37, FIND(",",AA$37)-1) &amp; "=" &amp; $AH654 &amp; RIGHT( AA$37, LEN(AA$37) + 1 - FIND(",",AA$37))))</f>
        <v>drawClose=,1.2</v>
      </c>
      <c r="AB654" s="167" t="str">
        <f t="shared" si="445"/>
        <v>noTitle</v>
      </c>
      <c r="AC654" s="167"/>
      <c r="AD654" s="45"/>
      <c r="AE654" s="168"/>
      <c r="AF654" s="169">
        <f>IF(D654="",scriv!B616,"")</f>
        <v>0</v>
      </c>
      <c r="AG654" s="170" t="str">
        <f t="shared" si="452"/>
        <v/>
      </c>
      <c r="AH654" s="169" t="str">
        <f t="shared" si="453"/>
        <v/>
      </c>
      <c r="AI654" s="169" t="str">
        <f t="shared" si="454"/>
        <v/>
      </c>
      <c r="AJ654" s="86">
        <f>ROUNDDOWN( (LEN(scriv!B616)+1) / 2, 0 )</f>
        <v>0</v>
      </c>
      <c r="AK654" s="82">
        <f t="shared" si="455"/>
        <v>0</v>
      </c>
      <c r="AL654" s="82" t="str">
        <f t="shared" si="456"/>
        <v>-</v>
      </c>
      <c r="AM654" s="82" t="str">
        <f t="shared" si="457"/>
        <v>-</v>
      </c>
      <c r="AN654" s="82" t="str">
        <f t="shared" si="458"/>
        <v>-</v>
      </c>
      <c r="AO654" s="82" t="str">
        <f t="shared" si="459"/>
        <v>-</v>
      </c>
      <c r="AP654" s="82" t="str">
        <f t="shared" si="460"/>
        <v>-</v>
      </c>
      <c r="AQ654" s="82" t="str">
        <f t="shared" si="461"/>
        <v>-</v>
      </c>
      <c r="AR654" s="82" t="str">
        <f t="shared" si="462"/>
        <v>-</v>
      </c>
      <c r="AT654" s="82">
        <f t="shared" si="463"/>
        <v>10</v>
      </c>
      <c r="AU654" s="82" t="str">
        <f ca="1">IF(    MAX(OFFSET(AL654,0,0,MATCH("-",AL$638:AL654,0))) = 0,"",
IFERROR(MAX(OFFSET(AL654,0,0,MATCH("-",AL$638:AL654,0))),""))</f>
        <v/>
      </c>
      <c r="AV654" s="82" t="str">
        <f ca="1">IF(    MAX(OFFSET(AM654,0,0,MATCH("-",AM$638:AM654,0))) = 0,"",
IFERROR(MAX(OFFSET(AM654,0,0,MATCH("-",AM$638:AM654,0))),""))</f>
        <v/>
      </c>
      <c r="AW654" s="82" t="str">
        <f ca="1">IF(    MAX(OFFSET(AN654,0,0,MATCH("-",AN$638:AN654,0))) = 0,"",
IFERROR(MAX(OFFSET(AN654,0,0,MATCH("-",AN$638:AN654,0))),""))</f>
        <v/>
      </c>
      <c r="AX654" s="82" t="str">
        <f ca="1">IF(    MAX(OFFSET(AO654,0,0,MATCH("-",AO$638:AO654,0))) = 0,"",
IFERROR(MAX(OFFSET(AO654,0,0,MATCH("-",AO$638:AO654,0))),""))</f>
        <v/>
      </c>
      <c r="AY654" s="82" t="str">
        <f ca="1">IF(    MAX(OFFSET(AP654,0,0,MATCH("-",AP$638:AP654,0))) = 0,"",
IFERROR(MAX(OFFSET(AP654,0,0,MATCH("-",AP$638:AP654,0))),""))</f>
        <v/>
      </c>
      <c r="AZ654" s="82" t="str">
        <f ca="1">IF(    MAX(OFFSET(AQ654,0,0,MATCH("-",AQ$638:AQ654,0))) = 0,"",
IFERROR(MAX(OFFSET(AQ654,0,0,MATCH("-",AQ$638:AQ654,0))),""))</f>
        <v/>
      </c>
      <c r="BA654" s="82" t="str">
        <f ca="1">IF(    MAX(OFFSET(AR654,0,0,MATCH("-",AR$638:AR654,0))) = 0,"",
IFERROR(MAX(OFFSET(AR654,0,0,MATCH("-",AR$638:AR654,0))),""))</f>
        <v/>
      </c>
      <c r="BB654" s="112">
        <f t="shared" ca="1" si="464"/>
        <v>-198</v>
      </c>
      <c r="BC654" s="111" t="str">
        <f t="shared" ca="1" si="465"/>
        <v>Radius</v>
      </c>
      <c r="BD654" s="112">
        <f t="shared" ca="1" si="466"/>
        <v>0</v>
      </c>
      <c r="BE654" s="111">
        <f t="shared" ca="1" si="467"/>
        <v>200</v>
      </c>
      <c r="BF654" s="113" t="e">
        <f t="shared" ca="1" si="468"/>
        <v>#VALUE!</v>
      </c>
      <c r="BG654" s="113" t="e">
        <f t="shared" ca="1" si="469"/>
        <v>#VALUE!</v>
      </c>
      <c r="BH654" s="112">
        <f t="shared" ca="1" si="470"/>
        <v>2000</v>
      </c>
      <c r="BI654" s="112">
        <f t="shared" ca="1" si="471"/>
        <v>200</v>
      </c>
      <c r="BJ654" s="157"/>
      <c r="BK654" s="157"/>
      <c r="BL654" s="158" t="str">
        <f>scriv!AI616</f>
        <v/>
      </c>
      <c r="BM654" s="157"/>
      <c r="BN654" s="157" t="str">
        <f t="shared" si="472"/>
        <v>node</v>
      </c>
      <c r="BO654" s="157"/>
      <c r="BP654" s="159">
        <f t="shared" ca="1" si="473"/>
        <v>0</v>
      </c>
      <c r="BQ654" s="159">
        <f t="shared" ca="1" si="474"/>
        <v>0</v>
      </c>
      <c r="BR654" s="159">
        <f t="shared" si="475"/>
        <v>1</v>
      </c>
      <c r="BS654" s="159" t="str">
        <f t="shared" si="476"/>
        <v>symbol</v>
      </c>
      <c r="BT654" s="157" t="str">
        <f ca="1">IF(scriv!V616&lt;&gt;"",scriv!V616,
IF(E654="",IFERROR(VLOOKUP(BL654,$AH$40:$BT$638,39,FALSE),$BT$36),
$BT$37))</f>
        <v>NodeSquare</v>
      </c>
      <c r="BU654" s="166">
        <f t="shared" ca="1" si="477"/>
        <v>2000</v>
      </c>
      <c r="BV654" s="166">
        <f t="shared" ca="1" si="478"/>
        <v>200</v>
      </c>
      <c r="BW654" s="166">
        <f t="shared" ca="1" si="479"/>
        <v>0</v>
      </c>
      <c r="BX654" s="166">
        <f t="shared" ca="1" si="480"/>
        <v>0</v>
      </c>
      <c r="BY654" s="180" t="str">
        <f t="shared" si="481"/>
        <v/>
      </c>
      <c r="BZ654" s="180" t="str">
        <f t="shared" si="482"/>
        <v/>
      </c>
      <c r="CA654" s="81" t="str">
        <f>IF(scriv!E616&lt;&gt;"",scriv!E616,"")</f>
        <v/>
      </c>
      <c r="CB654" s="82">
        <f t="shared" si="447"/>
        <v>0</v>
      </c>
      <c r="CC654" s="82">
        <f t="shared" si="483"/>
        <v>0</v>
      </c>
      <c r="CD654" s="82" t="str">
        <f t="shared" si="484"/>
        <v>-</v>
      </c>
      <c r="CE654" s="82" t="str">
        <f t="shared" si="485"/>
        <v>-</v>
      </c>
      <c r="CF654" s="82" t="str">
        <f t="shared" si="486"/>
        <v>-</v>
      </c>
      <c r="CG654" s="82" t="str">
        <f t="shared" si="487"/>
        <v>-</v>
      </c>
      <c r="CH654" s="82" t="str">
        <f t="shared" si="488"/>
        <v>-</v>
      </c>
      <c r="CI654" s="82" t="str">
        <f t="shared" si="489"/>
        <v>-</v>
      </c>
      <c r="CJ654" s="82" t="str">
        <f t="shared" si="490"/>
        <v>-</v>
      </c>
      <c r="CK654" s="82" t="str">
        <f t="shared" si="491"/>
        <v>-</v>
      </c>
    </row>
    <row r="655" spans="1:89" s="82" customFormat="1" ht="18" customHeight="1">
      <c r="A655" s="81" t="str">
        <f>scriv!AH617</f>
        <v/>
      </c>
      <c r="B655" s="81" t="str">
        <f>IF(scriv!D617&lt;&gt;"",scriv!D617,"")</f>
        <v/>
      </c>
      <c r="C655" s="81" t="str">
        <f>IF( scriv!AL617&lt;&gt;"", IF(D655&lt;&gt;"","connection ","")&amp;scriv!AL617,IF(D655&lt;&gt;"","connection",""))</f>
        <v/>
      </c>
      <c r="D655" s="82" t="str">
        <f>scriv!AJ617</f>
        <v/>
      </c>
      <c r="E655" s="82" t="str">
        <f>scriv!AK617</f>
        <v/>
      </c>
      <c r="F655" s="156">
        <f>ROW()</f>
        <v>655</v>
      </c>
      <c r="I655" s="81" t="str">
        <f>IF(scriv!AA617&lt;&gt;"",scriv!AA617,J655)</f>
        <v/>
      </c>
      <c r="J655" s="81" t="str">
        <f>IF(scriv!AB617&lt;&gt;"",scriv!AB617,"")</f>
        <v/>
      </c>
      <c r="K655" s="82" t="str">
        <f t="shared" si="448"/>
        <v>none</v>
      </c>
      <c r="L655" s="82" t="str">
        <f t="shared" si="449"/>
        <v>+++&amp;speakTT=</v>
      </c>
      <c r="M655" s="82" t="str">
        <f t="shared" si="446"/>
        <v>OpenClose</v>
      </c>
      <c r="N655" s="82" t="str">
        <f t="shared" si="450"/>
        <v/>
      </c>
      <c r="O655" s="119" t="str">
        <f t="shared" si="451"/>
        <v/>
      </c>
      <c r="P655" s="81" t="str">
        <f>IF(scriv!I617&lt;&gt;"",scriv!I617,"")</f>
        <v/>
      </c>
      <c r="Q655" s="81" t="str">
        <f>IF(scriv!J617&lt;&gt;"",scriv!J617,"")</f>
        <v/>
      </c>
      <c r="R655" s="81">
        <f>IF(scriv!K617&lt;&gt;"",scriv!K617,
IF(I655&lt;&gt;"",1,$R$36))</f>
        <v>0</v>
      </c>
      <c r="S655" s="81" t="str">
        <f>IF(scriv!L617&lt;&gt;"",scriv!L617,
IF(scriv!AB617&lt;&gt;"",$S$36,"none"))</f>
        <v>none</v>
      </c>
      <c r="T655" s="81" t="str">
        <f>IF(scriv!Q617&lt;&gt;"",scriv!Q617,"")</f>
        <v/>
      </c>
      <c r="U655" s="81" t="str">
        <f>IF(scriv!R617&lt;&gt;"",scriv!R617,"")</f>
        <v/>
      </c>
      <c r="V655" s="81" t="str">
        <f>IF(scriv!S617&lt;&gt;"",scriv!S617,"")</f>
        <v/>
      </c>
      <c r="W655" s="81" t="str">
        <f>IF(scriv!T617&lt;&gt;"",scriv!T617,"")</f>
        <v/>
      </c>
      <c r="X655" s="81" t="str">
        <f>IF($E655="",
( IF(scriv!AD617&lt;&gt;"", LEFT( scriv!AD617, FIND(",",scriv!AD617)-1) &amp; "=" &amp; $AH655 &amp; RIGHT( scriv!AD617, LEN(scriv!AD617) + 1 - FIND(",",scriv!AD617)),
  IF($X$36&lt;&gt;"",LEFT( X$36, FIND(",",X$36)-1) &amp; "=" &amp; $AH655 &amp; RIGHT( X$36, LEN(X$36) + 1 - FIND(",",X$36)),""))),
IF(scriv!M617&lt;&gt;"", LEFT( scriv!M617, FIND(",",scriv!M617)-1) &amp; "=" &amp; $AH655 &amp; RIGHT( scriv!M617, LEN(scriv!M617) + 1 - FIND(",",scriv!M617)),
LEFT( X$37, FIND(",",X$37)-1) &amp; "=" &amp; $AH655 &amp; RIGHT( X$37, LEN(X$37) + 1 - FIND(",",X$37))))</f>
        <v>fadeOn=,0.6</v>
      </c>
      <c r="Y655" s="81" t="str">
        <f>IF($E655="",
( IF(scriv!AE617&lt;&gt;"", LEFT( scriv!AE617, FIND(",",scriv!AE617)-1) &amp; "=" &amp; $AH655 &amp; RIGHT( scriv!AE617, LEN(scriv!AE617) + 1 - FIND(",",scriv!AE617)),
  IF($Y$36&lt;&gt;"",LEFT( Y$36, FIND(",",Y$36)-1) &amp; "=" &amp; $AH655 &amp; RIGHT( Y$36, LEN(Y$36) + 1 - FIND(",",Y$36)),""))),
IF(scriv!N617&lt;&gt;"", LEFT( scriv!N617, FIND(",",scriv!N617)-1) &amp; "=" &amp; $AH655 &amp; RIGHT( scriv!N617, LEN(scriv!N617) + 1 - FIND(",",scriv!N617)),
LEFT( Y$37, FIND(",",Y$37)-1) &amp; "=" &amp; $AH655 &amp; RIGHT( Y$37, LEN(Y$37) + 1 - FIND(",",Y$37))))</f>
        <v>fadeOff=,0.6</v>
      </c>
      <c r="Z655" s="81" t="str">
        <f>IF($E655="",
( IF(scriv!AF617&lt;&gt;"", LEFT( scriv!AF617, FIND(",",scriv!AF617)-1) &amp; "=" &amp; $AH655 &amp; RIGHT( scriv!AF617, LEN(scriv!AF617) + 1 - FIND(",",scriv!AF617)),
  IF($Z$36&lt;&gt;"",LEFT( Z$36, FIND(",",Z$36)-1) &amp; "=" &amp; $AH655 &amp; RIGHT( Z$36, LEN(Z$36) + 1 - FIND(",",Z$36)),""))),
IF(scriv!O617&lt;&gt;"", LEFT( scriv!O617, FIND(",",scriv!O617)-1) &amp; "=" &amp; $AH655 &amp; RIGHT( scriv!O617, LEN(scriv!O617) + 1 - FIND(",",scriv!O617)),
LEFT( Z$37, FIND(",",Z$37)-1) &amp; "=" &amp; $AH655 &amp; RIGHT( Z$37, LEN(Z$37) + 1 - FIND(",",Z$37))))</f>
        <v>drawOpen=,1.2</v>
      </c>
      <c r="AA655" s="81" t="str">
        <f>IF($E655="",
( IF(scriv!AG617&lt;&gt;"", LEFT( scriv!AG617, FIND(",",scriv!AG617)-1) &amp; "=" &amp; $AH655 &amp; RIGHT( scriv!AG617, LEN(scriv!AG617) + 1 - FIND(",",scriv!AG617)),
  IF($AA$36&lt;&gt;"",LEFT( AA$36, FIND(",",AA$36)-1) &amp; "=" &amp; $AH655 &amp; RIGHT( AA$36, LEN(AA$36) + 1 - FIND(",",AA$36)),""))),
IF(scriv!P617&lt;&gt;"", LEFT( scriv!P617, FIND(",",scriv!P617)-1) &amp; "=" &amp; $AH655 &amp; RIGHT( scriv!P617, LEN(scriv!P617) + 1 - FIND(",",scriv!P617)),
LEFT( AA$37, FIND(",",AA$37)-1) &amp; "=" &amp; $AH655 &amp; RIGHT( AA$37, LEN(AA$37) + 1 - FIND(",",AA$37))))</f>
        <v>drawClose=,1.2</v>
      </c>
      <c r="AB655" s="167" t="str">
        <f t="shared" si="445"/>
        <v>noTitle</v>
      </c>
      <c r="AC655" s="167"/>
      <c r="AD655" s="45"/>
      <c r="AE655" s="168"/>
      <c r="AF655" s="169">
        <f>IF(D655="",scriv!B617,"")</f>
        <v>0</v>
      </c>
      <c r="AG655" s="170" t="str">
        <f t="shared" si="452"/>
        <v/>
      </c>
      <c r="AH655" s="169" t="str">
        <f t="shared" si="453"/>
        <v/>
      </c>
      <c r="AI655" s="169" t="str">
        <f t="shared" si="454"/>
        <v/>
      </c>
      <c r="AJ655" s="86">
        <f>ROUNDDOWN( (LEN(scriv!B617)+1) / 2, 0 )</f>
        <v>0</v>
      </c>
      <c r="AK655" s="82">
        <f t="shared" si="455"/>
        <v>0</v>
      </c>
      <c r="AL655" s="82" t="str">
        <f t="shared" si="456"/>
        <v>-</v>
      </c>
      <c r="AM655" s="82" t="str">
        <f t="shared" si="457"/>
        <v>-</v>
      </c>
      <c r="AN655" s="82" t="str">
        <f t="shared" si="458"/>
        <v>-</v>
      </c>
      <c r="AO655" s="82" t="str">
        <f t="shared" si="459"/>
        <v>-</v>
      </c>
      <c r="AP655" s="82" t="str">
        <f t="shared" si="460"/>
        <v>-</v>
      </c>
      <c r="AQ655" s="82" t="str">
        <f t="shared" si="461"/>
        <v>-</v>
      </c>
      <c r="AR655" s="82" t="str">
        <f t="shared" si="462"/>
        <v>-</v>
      </c>
      <c r="AT655" s="82">
        <f t="shared" si="463"/>
        <v>10</v>
      </c>
      <c r="AU655" s="82" t="str">
        <f ca="1">IF(    MAX(OFFSET(AL655,0,0,MATCH("-",AL$638:AL655,0))) = 0,"",
IFERROR(MAX(OFFSET(AL655,0,0,MATCH("-",AL$638:AL655,0))),""))</f>
        <v/>
      </c>
      <c r="AV655" s="82" t="str">
        <f ca="1">IF(    MAX(OFFSET(AM655,0,0,MATCH("-",AM$638:AM655,0))) = 0,"",
IFERROR(MAX(OFFSET(AM655,0,0,MATCH("-",AM$638:AM655,0))),""))</f>
        <v/>
      </c>
      <c r="AW655" s="82" t="str">
        <f ca="1">IF(    MAX(OFFSET(AN655,0,0,MATCH("-",AN$638:AN655,0))) = 0,"",
IFERROR(MAX(OFFSET(AN655,0,0,MATCH("-",AN$638:AN655,0))),""))</f>
        <v/>
      </c>
      <c r="AX655" s="82" t="str">
        <f ca="1">IF(    MAX(OFFSET(AO655,0,0,MATCH("-",AO$638:AO655,0))) = 0,"",
IFERROR(MAX(OFFSET(AO655,0,0,MATCH("-",AO$638:AO655,0))),""))</f>
        <v/>
      </c>
      <c r="AY655" s="82" t="str">
        <f ca="1">IF(    MAX(OFFSET(AP655,0,0,MATCH("-",AP$638:AP655,0))) = 0,"",
IFERROR(MAX(OFFSET(AP655,0,0,MATCH("-",AP$638:AP655,0))),""))</f>
        <v/>
      </c>
      <c r="AZ655" s="82" t="str">
        <f ca="1">IF(    MAX(OFFSET(AQ655,0,0,MATCH("-",AQ$638:AQ655,0))) = 0,"",
IFERROR(MAX(OFFSET(AQ655,0,0,MATCH("-",AQ$638:AQ655,0))),""))</f>
        <v/>
      </c>
      <c r="BA655" s="82" t="str">
        <f ca="1">IF(    MAX(OFFSET(AR655,0,0,MATCH("-",AR$638:AR655,0))) = 0,"",
IFERROR(MAX(OFFSET(AR655,0,0,MATCH("-",AR$638:AR655,0))),""))</f>
        <v/>
      </c>
      <c r="BB655" s="112">
        <f t="shared" ca="1" si="464"/>
        <v>-198</v>
      </c>
      <c r="BC655" s="111" t="str">
        <f t="shared" ca="1" si="465"/>
        <v>Radius</v>
      </c>
      <c r="BD655" s="112">
        <f t="shared" ca="1" si="466"/>
        <v>0</v>
      </c>
      <c r="BE655" s="111">
        <f t="shared" ca="1" si="467"/>
        <v>200</v>
      </c>
      <c r="BF655" s="113" t="e">
        <f t="shared" ca="1" si="468"/>
        <v>#VALUE!</v>
      </c>
      <c r="BG655" s="113" t="e">
        <f t="shared" ca="1" si="469"/>
        <v>#VALUE!</v>
      </c>
      <c r="BH655" s="112">
        <f t="shared" ca="1" si="470"/>
        <v>2000</v>
      </c>
      <c r="BI655" s="112">
        <f t="shared" ca="1" si="471"/>
        <v>200</v>
      </c>
      <c r="BJ655" s="157"/>
      <c r="BK655" s="157"/>
      <c r="BL655" s="158" t="str">
        <f>scriv!AI617</f>
        <v/>
      </c>
      <c r="BM655" s="157"/>
      <c r="BN655" s="157" t="str">
        <f t="shared" si="472"/>
        <v>node</v>
      </c>
      <c r="BO655" s="157"/>
      <c r="BP655" s="159">
        <f t="shared" ca="1" si="473"/>
        <v>0</v>
      </c>
      <c r="BQ655" s="159">
        <f t="shared" ca="1" si="474"/>
        <v>0</v>
      </c>
      <c r="BR655" s="159">
        <f t="shared" si="475"/>
        <v>1</v>
      </c>
      <c r="BS655" s="159" t="str">
        <f t="shared" si="476"/>
        <v>symbol</v>
      </c>
      <c r="BT655" s="157" t="str">
        <f ca="1">IF(scriv!V617&lt;&gt;"",scriv!V617,
IF(E655="",IFERROR(VLOOKUP(BL655,$AH$40:$BT$638,39,FALSE),$BT$36),
$BT$37))</f>
        <v>NodeSquare</v>
      </c>
      <c r="BU655" s="166">
        <f t="shared" ca="1" si="477"/>
        <v>2000</v>
      </c>
      <c r="BV655" s="166">
        <f t="shared" ca="1" si="478"/>
        <v>200</v>
      </c>
      <c r="BW655" s="166">
        <f t="shared" ca="1" si="479"/>
        <v>0</v>
      </c>
      <c r="BX655" s="166">
        <f t="shared" ca="1" si="480"/>
        <v>0</v>
      </c>
      <c r="BY655" s="180" t="str">
        <f t="shared" si="481"/>
        <v/>
      </c>
      <c r="BZ655" s="180" t="str">
        <f t="shared" si="482"/>
        <v/>
      </c>
      <c r="CA655" s="81" t="str">
        <f>IF(scriv!E617&lt;&gt;"",scriv!E617,"")</f>
        <v/>
      </c>
      <c r="CB655" s="82">
        <f t="shared" si="447"/>
        <v>0</v>
      </c>
      <c r="CC655" s="82">
        <f t="shared" si="483"/>
        <v>0</v>
      </c>
      <c r="CD655" s="82" t="str">
        <f t="shared" si="484"/>
        <v>-</v>
      </c>
      <c r="CE655" s="82" t="str">
        <f t="shared" si="485"/>
        <v>-</v>
      </c>
      <c r="CF655" s="82" t="str">
        <f t="shared" si="486"/>
        <v>-</v>
      </c>
      <c r="CG655" s="82" t="str">
        <f t="shared" si="487"/>
        <v>-</v>
      </c>
      <c r="CH655" s="82" t="str">
        <f t="shared" si="488"/>
        <v>-</v>
      </c>
      <c r="CI655" s="82" t="str">
        <f t="shared" si="489"/>
        <v>-</v>
      </c>
      <c r="CJ655" s="82" t="str">
        <f t="shared" si="490"/>
        <v>-</v>
      </c>
      <c r="CK655" s="82" t="str">
        <f t="shared" si="491"/>
        <v>-</v>
      </c>
    </row>
    <row r="656" spans="1:89" s="82" customFormat="1" ht="18" customHeight="1">
      <c r="A656" s="81" t="str">
        <f>scriv!AH618</f>
        <v/>
      </c>
      <c r="B656" s="81" t="str">
        <f>IF(scriv!D618&lt;&gt;"",scriv!D618,"")</f>
        <v/>
      </c>
      <c r="C656" s="81" t="str">
        <f>IF( scriv!AL618&lt;&gt;"", IF(D656&lt;&gt;"","connection ","")&amp;scriv!AL618,IF(D656&lt;&gt;"","connection",""))</f>
        <v/>
      </c>
      <c r="D656" s="82" t="str">
        <f>scriv!AJ618</f>
        <v/>
      </c>
      <c r="E656" s="82" t="str">
        <f>scriv!AK618</f>
        <v/>
      </c>
      <c r="F656" s="156">
        <f>ROW()</f>
        <v>656</v>
      </c>
      <c r="I656" s="81" t="str">
        <f>IF(scriv!AA618&lt;&gt;"",scriv!AA618,J656)</f>
        <v/>
      </c>
      <c r="J656" s="81" t="str">
        <f>IF(scriv!AB618&lt;&gt;"",scriv!AB618,"")</f>
        <v/>
      </c>
      <c r="K656" s="82" t="str">
        <f t="shared" si="448"/>
        <v>none</v>
      </c>
      <c r="L656" s="82" t="str">
        <f t="shared" si="449"/>
        <v>+++&amp;speakTT=</v>
      </c>
      <c r="M656" s="82" t="str">
        <f t="shared" si="446"/>
        <v>OpenClose</v>
      </c>
      <c r="N656" s="82" t="str">
        <f t="shared" si="450"/>
        <v/>
      </c>
      <c r="O656" s="119" t="str">
        <f t="shared" si="451"/>
        <v/>
      </c>
      <c r="P656" s="81" t="str">
        <f>IF(scriv!I618&lt;&gt;"",scriv!I618,"")</f>
        <v/>
      </c>
      <c r="Q656" s="81" t="str">
        <f>IF(scriv!J618&lt;&gt;"",scriv!J618,"")</f>
        <v/>
      </c>
      <c r="R656" s="81">
        <f>IF(scriv!K618&lt;&gt;"",scriv!K618,
IF(I656&lt;&gt;"",1,$R$36))</f>
        <v>0</v>
      </c>
      <c r="S656" s="81" t="str">
        <f>IF(scriv!L618&lt;&gt;"",scriv!L618,
IF(scriv!AB618&lt;&gt;"",$S$36,"none"))</f>
        <v>none</v>
      </c>
      <c r="T656" s="81" t="str">
        <f>IF(scriv!Q618&lt;&gt;"",scriv!Q618,"")</f>
        <v/>
      </c>
      <c r="U656" s="81" t="str">
        <f>IF(scriv!R618&lt;&gt;"",scriv!R618,"")</f>
        <v/>
      </c>
      <c r="V656" s="81" t="str">
        <f>IF(scriv!S618&lt;&gt;"",scriv!S618,"")</f>
        <v/>
      </c>
      <c r="W656" s="81" t="str">
        <f>IF(scriv!T618&lt;&gt;"",scriv!T618,"")</f>
        <v/>
      </c>
      <c r="X656" s="81" t="str">
        <f>IF($E656="",
( IF(scriv!AD618&lt;&gt;"", LEFT( scriv!AD618, FIND(",",scriv!AD618)-1) &amp; "=" &amp; $AH656 &amp; RIGHT( scriv!AD618, LEN(scriv!AD618) + 1 - FIND(",",scriv!AD618)),
  IF($X$36&lt;&gt;"",LEFT( X$36, FIND(",",X$36)-1) &amp; "=" &amp; $AH656 &amp; RIGHT( X$36, LEN(X$36) + 1 - FIND(",",X$36)),""))),
IF(scriv!M618&lt;&gt;"", LEFT( scriv!M618, FIND(",",scriv!M618)-1) &amp; "=" &amp; $AH656 &amp; RIGHT( scriv!M618, LEN(scriv!M618) + 1 - FIND(",",scriv!M618)),
LEFT( X$37, FIND(",",X$37)-1) &amp; "=" &amp; $AH656 &amp; RIGHT( X$37, LEN(X$37) + 1 - FIND(",",X$37))))</f>
        <v>fadeOn=,0.6</v>
      </c>
      <c r="Y656" s="81" t="str">
        <f>IF($E656="",
( IF(scriv!AE618&lt;&gt;"", LEFT( scriv!AE618, FIND(",",scriv!AE618)-1) &amp; "=" &amp; $AH656 &amp; RIGHT( scriv!AE618, LEN(scriv!AE618) + 1 - FIND(",",scriv!AE618)),
  IF($Y$36&lt;&gt;"",LEFT( Y$36, FIND(",",Y$36)-1) &amp; "=" &amp; $AH656 &amp; RIGHT( Y$36, LEN(Y$36) + 1 - FIND(",",Y$36)),""))),
IF(scriv!N618&lt;&gt;"", LEFT( scriv!N618, FIND(",",scriv!N618)-1) &amp; "=" &amp; $AH656 &amp; RIGHT( scriv!N618, LEN(scriv!N618) + 1 - FIND(",",scriv!N618)),
LEFT( Y$37, FIND(",",Y$37)-1) &amp; "=" &amp; $AH656 &amp; RIGHT( Y$37, LEN(Y$37) + 1 - FIND(",",Y$37))))</f>
        <v>fadeOff=,0.6</v>
      </c>
      <c r="Z656" s="81" t="str">
        <f>IF($E656="",
( IF(scriv!AF618&lt;&gt;"", LEFT( scriv!AF618, FIND(",",scriv!AF618)-1) &amp; "=" &amp; $AH656 &amp; RIGHT( scriv!AF618, LEN(scriv!AF618) + 1 - FIND(",",scriv!AF618)),
  IF($Z$36&lt;&gt;"",LEFT( Z$36, FIND(",",Z$36)-1) &amp; "=" &amp; $AH656 &amp; RIGHT( Z$36, LEN(Z$36) + 1 - FIND(",",Z$36)),""))),
IF(scriv!O618&lt;&gt;"", LEFT( scriv!O618, FIND(",",scriv!O618)-1) &amp; "=" &amp; $AH656 &amp; RIGHT( scriv!O618, LEN(scriv!O618) + 1 - FIND(",",scriv!O618)),
LEFT( Z$37, FIND(",",Z$37)-1) &amp; "=" &amp; $AH656 &amp; RIGHT( Z$37, LEN(Z$37) + 1 - FIND(",",Z$37))))</f>
        <v>drawOpen=,1.2</v>
      </c>
      <c r="AA656" s="81" t="str">
        <f>IF($E656="",
( IF(scriv!AG618&lt;&gt;"", LEFT( scriv!AG618, FIND(",",scriv!AG618)-1) &amp; "=" &amp; $AH656 &amp; RIGHT( scriv!AG618, LEN(scriv!AG618) + 1 - FIND(",",scriv!AG618)),
  IF($AA$36&lt;&gt;"",LEFT( AA$36, FIND(",",AA$36)-1) &amp; "=" &amp; $AH656 &amp; RIGHT( AA$36, LEN(AA$36) + 1 - FIND(",",AA$36)),""))),
IF(scriv!P618&lt;&gt;"", LEFT( scriv!P618, FIND(",",scriv!P618)-1) &amp; "=" &amp; $AH656 &amp; RIGHT( scriv!P618, LEN(scriv!P618) + 1 - FIND(",",scriv!P618)),
LEFT( AA$37, FIND(",",AA$37)-1) &amp; "=" &amp; $AH656 &amp; RIGHT( AA$37, LEN(AA$37) + 1 - FIND(",",AA$37))))</f>
        <v>drawClose=,1.2</v>
      </c>
      <c r="AB656" s="167" t="str">
        <f t="shared" si="445"/>
        <v>noTitle</v>
      </c>
      <c r="AC656" s="167"/>
      <c r="AD656" s="45"/>
      <c r="AE656" s="168"/>
      <c r="AF656" s="169">
        <f>IF(D656="",scriv!B618,"")</f>
        <v>0</v>
      </c>
      <c r="AG656" s="170" t="str">
        <f t="shared" si="452"/>
        <v/>
      </c>
      <c r="AH656" s="169" t="str">
        <f t="shared" si="453"/>
        <v/>
      </c>
      <c r="AI656" s="169" t="str">
        <f t="shared" si="454"/>
        <v/>
      </c>
      <c r="AJ656" s="86">
        <f>ROUNDDOWN( (LEN(scriv!B618)+1) / 2, 0 )</f>
        <v>0</v>
      </c>
      <c r="AK656" s="82">
        <f t="shared" si="455"/>
        <v>0</v>
      </c>
      <c r="AL656" s="82" t="str">
        <f t="shared" si="456"/>
        <v>-</v>
      </c>
      <c r="AM656" s="82" t="str">
        <f t="shared" si="457"/>
        <v>-</v>
      </c>
      <c r="AN656" s="82" t="str">
        <f t="shared" si="458"/>
        <v>-</v>
      </c>
      <c r="AO656" s="82" t="str">
        <f t="shared" si="459"/>
        <v>-</v>
      </c>
      <c r="AP656" s="82" t="str">
        <f t="shared" si="460"/>
        <v>-</v>
      </c>
      <c r="AQ656" s="82" t="str">
        <f t="shared" si="461"/>
        <v>-</v>
      </c>
      <c r="AR656" s="82" t="str">
        <f t="shared" si="462"/>
        <v>-</v>
      </c>
      <c r="AT656" s="82">
        <f t="shared" si="463"/>
        <v>10</v>
      </c>
      <c r="AU656" s="82" t="str">
        <f ca="1">IF(    MAX(OFFSET(AL656,0,0,MATCH("-",AL$638:AL656,0))) = 0,"",
IFERROR(MAX(OFFSET(AL656,0,0,MATCH("-",AL$638:AL656,0))),""))</f>
        <v/>
      </c>
      <c r="AV656" s="82" t="str">
        <f ca="1">IF(    MAX(OFFSET(AM656,0,0,MATCH("-",AM$638:AM656,0))) = 0,"",
IFERROR(MAX(OFFSET(AM656,0,0,MATCH("-",AM$638:AM656,0))),""))</f>
        <v/>
      </c>
      <c r="AW656" s="82" t="str">
        <f ca="1">IF(    MAX(OFFSET(AN656,0,0,MATCH("-",AN$638:AN656,0))) = 0,"",
IFERROR(MAX(OFFSET(AN656,0,0,MATCH("-",AN$638:AN656,0))),""))</f>
        <v/>
      </c>
      <c r="AX656" s="82" t="str">
        <f ca="1">IF(    MAX(OFFSET(AO656,0,0,MATCH("-",AO$638:AO656,0))) = 0,"",
IFERROR(MAX(OFFSET(AO656,0,0,MATCH("-",AO$638:AO656,0))),""))</f>
        <v/>
      </c>
      <c r="AY656" s="82" t="str">
        <f ca="1">IF(    MAX(OFFSET(AP656,0,0,MATCH("-",AP$638:AP656,0))) = 0,"",
IFERROR(MAX(OFFSET(AP656,0,0,MATCH("-",AP$638:AP656,0))),""))</f>
        <v/>
      </c>
      <c r="AZ656" s="82" t="str">
        <f ca="1">IF(    MAX(OFFSET(AQ656,0,0,MATCH("-",AQ$638:AQ656,0))) = 0,"",
IFERROR(MAX(OFFSET(AQ656,0,0,MATCH("-",AQ$638:AQ656,0))),""))</f>
        <v/>
      </c>
      <c r="BA656" s="82" t="str">
        <f ca="1">IF(    MAX(OFFSET(AR656,0,0,MATCH("-",AR$638:AR656,0))) = 0,"",
IFERROR(MAX(OFFSET(AR656,0,0,MATCH("-",AR$638:AR656,0))),""))</f>
        <v/>
      </c>
      <c r="BB656" s="112">
        <f t="shared" ca="1" si="464"/>
        <v>-198</v>
      </c>
      <c r="BC656" s="111" t="str">
        <f t="shared" ca="1" si="465"/>
        <v>Radius</v>
      </c>
      <c r="BD656" s="112">
        <f t="shared" ca="1" si="466"/>
        <v>0</v>
      </c>
      <c r="BE656" s="111">
        <f t="shared" ca="1" si="467"/>
        <v>200</v>
      </c>
      <c r="BF656" s="113" t="e">
        <f t="shared" ca="1" si="468"/>
        <v>#VALUE!</v>
      </c>
      <c r="BG656" s="113" t="e">
        <f t="shared" ca="1" si="469"/>
        <v>#VALUE!</v>
      </c>
      <c r="BH656" s="112">
        <f t="shared" ca="1" si="470"/>
        <v>2000</v>
      </c>
      <c r="BI656" s="112">
        <f t="shared" ca="1" si="471"/>
        <v>200</v>
      </c>
      <c r="BJ656" s="157"/>
      <c r="BK656" s="157"/>
      <c r="BL656" s="158" t="str">
        <f>scriv!AI618</f>
        <v/>
      </c>
      <c r="BM656" s="157"/>
      <c r="BN656" s="157" t="str">
        <f t="shared" si="472"/>
        <v>node</v>
      </c>
      <c r="BO656" s="157"/>
      <c r="BP656" s="159">
        <f t="shared" ca="1" si="473"/>
        <v>0</v>
      </c>
      <c r="BQ656" s="159">
        <f t="shared" ca="1" si="474"/>
        <v>0</v>
      </c>
      <c r="BR656" s="159">
        <f t="shared" si="475"/>
        <v>1</v>
      </c>
      <c r="BS656" s="159" t="str">
        <f t="shared" si="476"/>
        <v>symbol</v>
      </c>
      <c r="BT656" s="157" t="str">
        <f ca="1">IF(scriv!V618&lt;&gt;"",scriv!V618,
IF(E656="",IFERROR(VLOOKUP(BL656,$AH$40:$BT$638,39,FALSE),$BT$36),
$BT$37))</f>
        <v>NodeSquare</v>
      </c>
      <c r="BU656" s="166">
        <f t="shared" ca="1" si="477"/>
        <v>2000</v>
      </c>
      <c r="BV656" s="166">
        <f t="shared" ca="1" si="478"/>
        <v>200</v>
      </c>
      <c r="BW656" s="166">
        <f t="shared" ca="1" si="479"/>
        <v>0</v>
      </c>
      <c r="BX656" s="166">
        <f t="shared" ca="1" si="480"/>
        <v>0</v>
      </c>
      <c r="BY656" s="180" t="str">
        <f t="shared" si="481"/>
        <v/>
      </c>
      <c r="BZ656" s="180" t="str">
        <f t="shared" si="482"/>
        <v/>
      </c>
      <c r="CA656" s="81" t="str">
        <f>IF(scriv!E618&lt;&gt;"",scriv!E618,"")</f>
        <v/>
      </c>
      <c r="CB656" s="82">
        <f t="shared" si="447"/>
        <v>0</v>
      </c>
      <c r="CC656" s="82">
        <f t="shared" si="483"/>
        <v>0</v>
      </c>
      <c r="CD656" s="82" t="str">
        <f t="shared" si="484"/>
        <v>-</v>
      </c>
      <c r="CE656" s="82" t="str">
        <f t="shared" si="485"/>
        <v>-</v>
      </c>
      <c r="CF656" s="82" t="str">
        <f t="shared" si="486"/>
        <v>-</v>
      </c>
      <c r="CG656" s="82" t="str">
        <f t="shared" si="487"/>
        <v>-</v>
      </c>
      <c r="CH656" s="82" t="str">
        <f t="shared" si="488"/>
        <v>-</v>
      </c>
      <c r="CI656" s="82" t="str">
        <f t="shared" si="489"/>
        <v>-</v>
      </c>
      <c r="CJ656" s="82" t="str">
        <f t="shared" si="490"/>
        <v>-</v>
      </c>
      <c r="CK656" s="82" t="str">
        <f t="shared" si="491"/>
        <v>-</v>
      </c>
    </row>
    <row r="657" spans="1:89" s="82" customFormat="1" ht="18" customHeight="1">
      <c r="A657" s="81" t="str">
        <f>scriv!AH619</f>
        <v/>
      </c>
      <c r="B657" s="81" t="str">
        <f>IF(scriv!D619&lt;&gt;"",scriv!D619,"")</f>
        <v/>
      </c>
      <c r="C657" s="81" t="str">
        <f>IF( scriv!AL619&lt;&gt;"", IF(D657&lt;&gt;"","connection ","")&amp;scriv!AL619,IF(D657&lt;&gt;"","connection",""))</f>
        <v/>
      </c>
      <c r="D657" s="82" t="str">
        <f>scriv!AJ619</f>
        <v/>
      </c>
      <c r="E657" s="82" t="str">
        <f>scriv!AK619</f>
        <v/>
      </c>
      <c r="F657" s="156">
        <f>ROW()</f>
        <v>657</v>
      </c>
      <c r="I657" s="81" t="str">
        <f>IF(scriv!AA619&lt;&gt;"",scriv!AA619,J657)</f>
        <v/>
      </c>
      <c r="J657" s="81" t="str">
        <f>IF(scriv!AB619&lt;&gt;"",scriv!AB619,"")</f>
        <v/>
      </c>
      <c r="K657" s="82" t="str">
        <f t="shared" si="448"/>
        <v>none</v>
      </c>
      <c r="L657" s="82" t="str">
        <f t="shared" si="449"/>
        <v>+++&amp;speakTT=</v>
      </c>
      <c r="M657" s="82" t="str">
        <f t="shared" si="446"/>
        <v>OpenClose</v>
      </c>
      <c r="N657" s="82" t="str">
        <f t="shared" si="450"/>
        <v/>
      </c>
      <c r="O657" s="119" t="str">
        <f t="shared" si="451"/>
        <v/>
      </c>
      <c r="P657" s="81" t="str">
        <f>IF(scriv!I619&lt;&gt;"",scriv!I619,"")</f>
        <v/>
      </c>
      <c r="Q657" s="81" t="str">
        <f>IF(scriv!J619&lt;&gt;"",scriv!J619,"")</f>
        <v/>
      </c>
      <c r="R657" s="81">
        <f>IF(scriv!K619&lt;&gt;"",scriv!K619,
IF(I657&lt;&gt;"",1,$R$36))</f>
        <v>0</v>
      </c>
      <c r="S657" s="81" t="str">
        <f>IF(scriv!L619&lt;&gt;"",scriv!L619,
IF(scriv!AB619&lt;&gt;"",$S$36,"none"))</f>
        <v>none</v>
      </c>
      <c r="T657" s="81" t="str">
        <f>IF(scriv!Q619&lt;&gt;"",scriv!Q619,"")</f>
        <v/>
      </c>
      <c r="U657" s="81" t="str">
        <f>IF(scriv!R619&lt;&gt;"",scriv!R619,"")</f>
        <v/>
      </c>
      <c r="V657" s="81" t="str">
        <f>IF(scriv!S619&lt;&gt;"",scriv!S619,"")</f>
        <v/>
      </c>
      <c r="W657" s="81" t="str">
        <f>IF(scriv!T619&lt;&gt;"",scriv!T619,"")</f>
        <v/>
      </c>
      <c r="X657" s="81" t="str">
        <f>IF($E657="",
( IF(scriv!AD619&lt;&gt;"", LEFT( scriv!AD619, FIND(",",scriv!AD619)-1) &amp; "=" &amp; $AH657 &amp; RIGHT( scriv!AD619, LEN(scriv!AD619) + 1 - FIND(",",scriv!AD619)),
  IF($X$36&lt;&gt;"",LEFT( X$36, FIND(",",X$36)-1) &amp; "=" &amp; $AH657 &amp; RIGHT( X$36, LEN(X$36) + 1 - FIND(",",X$36)),""))),
IF(scriv!M619&lt;&gt;"", LEFT( scriv!M619, FIND(",",scriv!M619)-1) &amp; "=" &amp; $AH657 &amp; RIGHT( scriv!M619, LEN(scriv!M619) + 1 - FIND(",",scriv!M619)),
LEFT( X$37, FIND(",",X$37)-1) &amp; "=" &amp; $AH657 &amp; RIGHT( X$37, LEN(X$37) + 1 - FIND(",",X$37))))</f>
        <v>fadeOn=,0.6</v>
      </c>
      <c r="Y657" s="81" t="str">
        <f>IF($E657="",
( IF(scriv!AE619&lt;&gt;"", LEFT( scriv!AE619, FIND(",",scriv!AE619)-1) &amp; "=" &amp; $AH657 &amp; RIGHT( scriv!AE619, LEN(scriv!AE619) + 1 - FIND(",",scriv!AE619)),
  IF($Y$36&lt;&gt;"",LEFT( Y$36, FIND(",",Y$36)-1) &amp; "=" &amp; $AH657 &amp; RIGHT( Y$36, LEN(Y$36) + 1 - FIND(",",Y$36)),""))),
IF(scriv!N619&lt;&gt;"", LEFT( scriv!N619, FIND(",",scriv!N619)-1) &amp; "=" &amp; $AH657 &amp; RIGHT( scriv!N619, LEN(scriv!N619) + 1 - FIND(",",scriv!N619)),
LEFT( Y$37, FIND(",",Y$37)-1) &amp; "=" &amp; $AH657 &amp; RIGHT( Y$37, LEN(Y$37) + 1 - FIND(",",Y$37))))</f>
        <v>fadeOff=,0.6</v>
      </c>
      <c r="Z657" s="81" t="str">
        <f>IF($E657="",
( IF(scriv!AF619&lt;&gt;"", LEFT( scriv!AF619, FIND(",",scriv!AF619)-1) &amp; "=" &amp; $AH657 &amp; RIGHT( scriv!AF619, LEN(scriv!AF619) + 1 - FIND(",",scriv!AF619)),
  IF($Z$36&lt;&gt;"",LEFT( Z$36, FIND(",",Z$36)-1) &amp; "=" &amp; $AH657 &amp; RIGHT( Z$36, LEN(Z$36) + 1 - FIND(",",Z$36)),""))),
IF(scriv!O619&lt;&gt;"", LEFT( scriv!O619, FIND(",",scriv!O619)-1) &amp; "=" &amp; $AH657 &amp; RIGHT( scriv!O619, LEN(scriv!O619) + 1 - FIND(",",scriv!O619)),
LEFT( Z$37, FIND(",",Z$37)-1) &amp; "=" &amp; $AH657 &amp; RIGHT( Z$37, LEN(Z$37) + 1 - FIND(",",Z$37))))</f>
        <v>drawOpen=,1.2</v>
      </c>
      <c r="AA657" s="81" t="str">
        <f>IF($E657="",
( IF(scriv!AG619&lt;&gt;"", LEFT( scriv!AG619, FIND(",",scriv!AG619)-1) &amp; "=" &amp; $AH657 &amp; RIGHT( scriv!AG619, LEN(scriv!AG619) + 1 - FIND(",",scriv!AG619)),
  IF($AA$36&lt;&gt;"",LEFT( AA$36, FIND(",",AA$36)-1) &amp; "=" &amp; $AH657 &amp; RIGHT( AA$36, LEN(AA$36) + 1 - FIND(",",AA$36)),""))),
IF(scriv!P619&lt;&gt;"", LEFT( scriv!P619, FIND(",",scriv!P619)-1) &amp; "=" &amp; $AH657 &amp; RIGHT( scriv!P619, LEN(scriv!P619) + 1 - FIND(",",scriv!P619)),
LEFT( AA$37, FIND(",",AA$37)-1) &amp; "=" &amp; $AH657 &amp; RIGHT( AA$37, LEN(AA$37) + 1 - FIND(",",AA$37))))</f>
        <v>drawClose=,1.2</v>
      </c>
      <c r="AB657" s="167" t="str">
        <f t="shared" si="445"/>
        <v>noTitle</v>
      </c>
      <c r="AC657" s="167"/>
      <c r="AD657" s="45"/>
      <c r="AE657" s="168"/>
      <c r="AF657" s="169">
        <f>IF(D657="",scriv!B619,"")</f>
        <v>0</v>
      </c>
      <c r="AG657" s="170" t="str">
        <f t="shared" si="452"/>
        <v/>
      </c>
      <c r="AH657" s="169" t="str">
        <f t="shared" si="453"/>
        <v/>
      </c>
      <c r="AI657" s="169" t="str">
        <f t="shared" si="454"/>
        <v/>
      </c>
      <c r="AJ657" s="86">
        <f>ROUNDDOWN( (LEN(scriv!B619)+1) / 2, 0 )</f>
        <v>0</v>
      </c>
      <c r="AK657" s="82">
        <f t="shared" si="455"/>
        <v>0</v>
      </c>
      <c r="AL657" s="82" t="str">
        <f t="shared" si="456"/>
        <v>-</v>
      </c>
      <c r="AM657" s="82" t="str">
        <f t="shared" si="457"/>
        <v>-</v>
      </c>
      <c r="AN657" s="82" t="str">
        <f t="shared" si="458"/>
        <v>-</v>
      </c>
      <c r="AO657" s="82" t="str">
        <f t="shared" si="459"/>
        <v>-</v>
      </c>
      <c r="AP657" s="82" t="str">
        <f t="shared" si="460"/>
        <v>-</v>
      </c>
      <c r="AQ657" s="82" t="str">
        <f t="shared" si="461"/>
        <v>-</v>
      </c>
      <c r="AR657" s="82" t="str">
        <f t="shared" si="462"/>
        <v>-</v>
      </c>
      <c r="AT657" s="82">
        <f t="shared" si="463"/>
        <v>10</v>
      </c>
      <c r="AU657" s="82" t="str">
        <f ca="1">IF(    MAX(OFFSET(AL657,0,0,MATCH("-",AL$638:AL657,0))) = 0,"",
IFERROR(MAX(OFFSET(AL657,0,0,MATCH("-",AL$638:AL657,0))),""))</f>
        <v/>
      </c>
      <c r="AV657" s="82" t="str">
        <f ca="1">IF(    MAX(OFFSET(AM657,0,0,MATCH("-",AM$638:AM657,0))) = 0,"",
IFERROR(MAX(OFFSET(AM657,0,0,MATCH("-",AM$638:AM657,0))),""))</f>
        <v/>
      </c>
      <c r="AW657" s="82" t="str">
        <f ca="1">IF(    MAX(OFFSET(AN657,0,0,MATCH("-",AN$638:AN657,0))) = 0,"",
IFERROR(MAX(OFFSET(AN657,0,0,MATCH("-",AN$638:AN657,0))),""))</f>
        <v/>
      </c>
      <c r="AX657" s="82" t="str">
        <f ca="1">IF(    MAX(OFFSET(AO657,0,0,MATCH("-",AO$638:AO657,0))) = 0,"",
IFERROR(MAX(OFFSET(AO657,0,0,MATCH("-",AO$638:AO657,0))),""))</f>
        <v/>
      </c>
      <c r="AY657" s="82" t="str">
        <f ca="1">IF(    MAX(OFFSET(AP657,0,0,MATCH("-",AP$638:AP657,0))) = 0,"",
IFERROR(MAX(OFFSET(AP657,0,0,MATCH("-",AP$638:AP657,0))),""))</f>
        <v/>
      </c>
      <c r="AZ657" s="82" t="str">
        <f ca="1">IF(    MAX(OFFSET(AQ657,0,0,MATCH("-",AQ$638:AQ657,0))) = 0,"",
IFERROR(MAX(OFFSET(AQ657,0,0,MATCH("-",AQ$638:AQ657,0))),""))</f>
        <v/>
      </c>
      <c r="BA657" s="82" t="str">
        <f ca="1">IF(    MAX(OFFSET(AR657,0,0,MATCH("-",AR$638:AR657,0))) = 0,"",
IFERROR(MAX(OFFSET(AR657,0,0,MATCH("-",AR$638:AR657,0))),""))</f>
        <v/>
      </c>
      <c r="BB657" s="112">
        <f t="shared" ca="1" si="464"/>
        <v>-198</v>
      </c>
      <c r="BC657" s="111" t="str">
        <f t="shared" ca="1" si="465"/>
        <v>Radius</v>
      </c>
      <c r="BD657" s="112">
        <f t="shared" ca="1" si="466"/>
        <v>0</v>
      </c>
      <c r="BE657" s="111">
        <f t="shared" ca="1" si="467"/>
        <v>200</v>
      </c>
      <c r="BF657" s="113" t="e">
        <f t="shared" ca="1" si="468"/>
        <v>#VALUE!</v>
      </c>
      <c r="BG657" s="113" t="e">
        <f t="shared" ca="1" si="469"/>
        <v>#VALUE!</v>
      </c>
      <c r="BH657" s="112">
        <f t="shared" ca="1" si="470"/>
        <v>2000</v>
      </c>
      <c r="BI657" s="112">
        <f t="shared" ca="1" si="471"/>
        <v>200</v>
      </c>
      <c r="BJ657" s="157"/>
      <c r="BK657" s="157"/>
      <c r="BL657" s="158" t="str">
        <f>scriv!AI619</f>
        <v/>
      </c>
      <c r="BM657" s="157"/>
      <c r="BN657" s="157" t="str">
        <f t="shared" si="472"/>
        <v>node</v>
      </c>
      <c r="BO657" s="157"/>
      <c r="BP657" s="159">
        <f t="shared" ca="1" si="473"/>
        <v>0</v>
      </c>
      <c r="BQ657" s="159">
        <f t="shared" ca="1" si="474"/>
        <v>0</v>
      </c>
      <c r="BR657" s="159">
        <f t="shared" si="475"/>
        <v>1</v>
      </c>
      <c r="BS657" s="159" t="str">
        <f t="shared" si="476"/>
        <v>symbol</v>
      </c>
      <c r="BT657" s="157" t="str">
        <f ca="1">IF(scriv!V619&lt;&gt;"",scriv!V619,
IF(E657="",IFERROR(VLOOKUP(BL657,$AH$40:$BT$638,39,FALSE),$BT$36),
$BT$37))</f>
        <v>NodeSquare</v>
      </c>
      <c r="BU657" s="166">
        <f t="shared" ca="1" si="477"/>
        <v>2000</v>
      </c>
      <c r="BV657" s="166">
        <f t="shared" ca="1" si="478"/>
        <v>200</v>
      </c>
      <c r="BW657" s="166">
        <f t="shared" ca="1" si="479"/>
        <v>0</v>
      </c>
      <c r="BX657" s="166">
        <f t="shared" ca="1" si="480"/>
        <v>0</v>
      </c>
      <c r="BY657" s="180" t="str">
        <f t="shared" si="481"/>
        <v/>
      </c>
      <c r="BZ657" s="180" t="str">
        <f t="shared" si="482"/>
        <v/>
      </c>
      <c r="CA657" s="81" t="str">
        <f>IF(scriv!E619&lt;&gt;"",scriv!E619,"")</f>
        <v/>
      </c>
      <c r="CB657" s="82">
        <f t="shared" si="447"/>
        <v>0</v>
      </c>
      <c r="CC657" s="82">
        <f t="shared" si="483"/>
        <v>0</v>
      </c>
      <c r="CD657" s="82" t="str">
        <f t="shared" si="484"/>
        <v>-</v>
      </c>
      <c r="CE657" s="82" t="str">
        <f t="shared" si="485"/>
        <v>-</v>
      </c>
      <c r="CF657" s="82" t="str">
        <f t="shared" si="486"/>
        <v>-</v>
      </c>
      <c r="CG657" s="82" t="str">
        <f t="shared" si="487"/>
        <v>-</v>
      </c>
      <c r="CH657" s="82" t="str">
        <f t="shared" si="488"/>
        <v>-</v>
      </c>
      <c r="CI657" s="82" t="str">
        <f t="shared" si="489"/>
        <v>-</v>
      </c>
      <c r="CJ657" s="82" t="str">
        <f t="shared" si="490"/>
        <v>-</v>
      </c>
      <c r="CK657" s="82" t="str">
        <f t="shared" si="491"/>
        <v>-</v>
      </c>
    </row>
    <row r="658" spans="1:89" s="82" customFormat="1" ht="18" customHeight="1">
      <c r="A658" s="81" t="str">
        <f>scriv!AH620</f>
        <v/>
      </c>
      <c r="B658" s="81" t="str">
        <f>IF(scriv!D620&lt;&gt;"",scriv!D620,"")</f>
        <v/>
      </c>
      <c r="C658" s="81" t="str">
        <f>IF( scriv!AL620&lt;&gt;"", IF(D658&lt;&gt;"","connection ","")&amp;scriv!AL620,IF(D658&lt;&gt;"","connection",""))</f>
        <v/>
      </c>
      <c r="D658" s="82" t="str">
        <f>scriv!AJ620</f>
        <v/>
      </c>
      <c r="E658" s="82" t="str">
        <f>scriv!AK620</f>
        <v/>
      </c>
      <c r="F658" s="156">
        <f>ROW()</f>
        <v>658</v>
      </c>
      <c r="I658" s="81" t="str">
        <f>IF(scriv!AA620&lt;&gt;"",scriv!AA620,J658)</f>
        <v/>
      </c>
      <c r="J658" s="81" t="str">
        <f>IF(scriv!AB620&lt;&gt;"",scriv!AB620,"")</f>
        <v/>
      </c>
      <c r="K658" s="82" t="str">
        <f t="shared" si="448"/>
        <v>none</v>
      </c>
      <c r="L658" s="82" t="str">
        <f t="shared" si="449"/>
        <v>+++&amp;speakTT=</v>
      </c>
      <c r="M658" s="82" t="str">
        <f t="shared" si="446"/>
        <v>OpenClose</v>
      </c>
      <c r="N658" s="82" t="str">
        <f t="shared" si="450"/>
        <v/>
      </c>
      <c r="O658" s="119" t="str">
        <f t="shared" si="451"/>
        <v/>
      </c>
      <c r="P658" s="81" t="str">
        <f>IF(scriv!I620&lt;&gt;"",scriv!I620,"")</f>
        <v/>
      </c>
      <c r="Q658" s="81" t="str">
        <f>IF(scriv!J620&lt;&gt;"",scriv!J620,"")</f>
        <v/>
      </c>
      <c r="R658" s="81">
        <f>IF(scriv!K620&lt;&gt;"",scriv!K620,
IF(I658&lt;&gt;"",1,$R$36))</f>
        <v>0</v>
      </c>
      <c r="S658" s="81" t="str">
        <f>IF(scriv!L620&lt;&gt;"",scriv!L620,
IF(scriv!AB620&lt;&gt;"",$S$36,"none"))</f>
        <v>none</v>
      </c>
      <c r="T658" s="81" t="str">
        <f>IF(scriv!Q620&lt;&gt;"",scriv!Q620,"")</f>
        <v/>
      </c>
      <c r="U658" s="81" t="str">
        <f>IF(scriv!R620&lt;&gt;"",scriv!R620,"")</f>
        <v/>
      </c>
      <c r="V658" s="81" t="str">
        <f>IF(scriv!S620&lt;&gt;"",scriv!S620,"")</f>
        <v/>
      </c>
      <c r="W658" s="81" t="str">
        <f>IF(scriv!T620&lt;&gt;"",scriv!T620,"")</f>
        <v/>
      </c>
      <c r="X658" s="81" t="str">
        <f>IF($E658="",
( IF(scriv!AD620&lt;&gt;"", LEFT( scriv!AD620, FIND(",",scriv!AD620)-1) &amp; "=" &amp; $AH658 &amp; RIGHT( scriv!AD620, LEN(scriv!AD620) + 1 - FIND(",",scriv!AD620)),
  IF($X$36&lt;&gt;"",LEFT( X$36, FIND(",",X$36)-1) &amp; "=" &amp; $AH658 &amp; RIGHT( X$36, LEN(X$36) + 1 - FIND(",",X$36)),""))),
IF(scriv!M620&lt;&gt;"", LEFT( scriv!M620, FIND(",",scriv!M620)-1) &amp; "=" &amp; $AH658 &amp; RIGHT( scriv!M620, LEN(scriv!M620) + 1 - FIND(",",scriv!M620)),
LEFT( X$37, FIND(",",X$37)-1) &amp; "=" &amp; $AH658 &amp; RIGHT( X$37, LEN(X$37) + 1 - FIND(",",X$37))))</f>
        <v>fadeOn=,0.6</v>
      </c>
      <c r="Y658" s="81" t="str">
        <f>IF($E658="",
( IF(scriv!AE620&lt;&gt;"", LEFT( scriv!AE620, FIND(",",scriv!AE620)-1) &amp; "=" &amp; $AH658 &amp; RIGHT( scriv!AE620, LEN(scriv!AE620) + 1 - FIND(",",scriv!AE620)),
  IF($Y$36&lt;&gt;"",LEFT( Y$36, FIND(",",Y$36)-1) &amp; "=" &amp; $AH658 &amp; RIGHT( Y$36, LEN(Y$36) + 1 - FIND(",",Y$36)),""))),
IF(scriv!N620&lt;&gt;"", LEFT( scriv!N620, FIND(",",scriv!N620)-1) &amp; "=" &amp; $AH658 &amp; RIGHT( scriv!N620, LEN(scriv!N620) + 1 - FIND(",",scriv!N620)),
LEFT( Y$37, FIND(",",Y$37)-1) &amp; "=" &amp; $AH658 &amp; RIGHT( Y$37, LEN(Y$37) + 1 - FIND(",",Y$37))))</f>
        <v>fadeOff=,0.6</v>
      </c>
      <c r="Z658" s="81" t="str">
        <f>IF($E658="",
( IF(scriv!AF620&lt;&gt;"", LEFT( scriv!AF620, FIND(",",scriv!AF620)-1) &amp; "=" &amp; $AH658 &amp; RIGHT( scriv!AF620, LEN(scriv!AF620) + 1 - FIND(",",scriv!AF620)),
  IF($Z$36&lt;&gt;"",LEFT( Z$36, FIND(",",Z$36)-1) &amp; "=" &amp; $AH658 &amp; RIGHT( Z$36, LEN(Z$36) + 1 - FIND(",",Z$36)),""))),
IF(scriv!O620&lt;&gt;"", LEFT( scriv!O620, FIND(",",scriv!O620)-1) &amp; "=" &amp; $AH658 &amp; RIGHT( scriv!O620, LEN(scriv!O620) + 1 - FIND(",",scriv!O620)),
LEFT( Z$37, FIND(",",Z$37)-1) &amp; "=" &amp; $AH658 &amp; RIGHT( Z$37, LEN(Z$37) + 1 - FIND(",",Z$37))))</f>
        <v>drawOpen=,1.2</v>
      </c>
      <c r="AA658" s="81" t="str">
        <f>IF($E658="",
( IF(scriv!AG620&lt;&gt;"", LEFT( scriv!AG620, FIND(",",scriv!AG620)-1) &amp; "=" &amp; $AH658 &amp; RIGHT( scriv!AG620, LEN(scriv!AG620) + 1 - FIND(",",scriv!AG620)),
  IF($AA$36&lt;&gt;"",LEFT( AA$36, FIND(",",AA$36)-1) &amp; "=" &amp; $AH658 &amp; RIGHT( AA$36, LEN(AA$36) + 1 - FIND(",",AA$36)),""))),
IF(scriv!P620&lt;&gt;"", LEFT( scriv!P620, FIND(",",scriv!P620)-1) &amp; "=" &amp; $AH658 &amp; RIGHT( scriv!P620, LEN(scriv!P620) + 1 - FIND(",",scriv!P620)),
LEFT( AA$37, FIND(",",AA$37)-1) &amp; "=" &amp; $AH658 &amp; RIGHT( AA$37, LEN(AA$37) + 1 - FIND(",",AA$37))))</f>
        <v>drawClose=,1.2</v>
      </c>
      <c r="AB658" s="167" t="str">
        <f t="shared" si="445"/>
        <v>noTitle</v>
      </c>
      <c r="AC658" s="167"/>
      <c r="AD658" s="45"/>
      <c r="AE658" s="168"/>
      <c r="AF658" s="169">
        <f>IF(D658="",scriv!B620,"")</f>
        <v>0</v>
      </c>
      <c r="AG658" s="170" t="str">
        <f t="shared" si="452"/>
        <v/>
      </c>
      <c r="AH658" s="169" t="str">
        <f t="shared" si="453"/>
        <v/>
      </c>
      <c r="AI658" s="169" t="str">
        <f t="shared" si="454"/>
        <v/>
      </c>
      <c r="AJ658" s="86">
        <f>ROUNDDOWN( (LEN(scriv!B620)+1) / 2, 0 )</f>
        <v>0</v>
      </c>
      <c r="AK658" s="82">
        <f t="shared" si="455"/>
        <v>0</v>
      </c>
      <c r="AL658" s="82" t="str">
        <f t="shared" si="456"/>
        <v>-</v>
      </c>
      <c r="AM658" s="82" t="str">
        <f t="shared" si="457"/>
        <v>-</v>
      </c>
      <c r="AN658" s="82" t="str">
        <f t="shared" si="458"/>
        <v>-</v>
      </c>
      <c r="AO658" s="82" t="str">
        <f t="shared" si="459"/>
        <v>-</v>
      </c>
      <c r="AP658" s="82" t="str">
        <f t="shared" si="460"/>
        <v>-</v>
      </c>
      <c r="AQ658" s="82" t="str">
        <f t="shared" si="461"/>
        <v>-</v>
      </c>
      <c r="AR658" s="82" t="str">
        <f t="shared" si="462"/>
        <v>-</v>
      </c>
      <c r="AT658" s="82">
        <f t="shared" si="463"/>
        <v>10</v>
      </c>
      <c r="AU658" s="82" t="str">
        <f ca="1">IF(    MAX(OFFSET(AL658,0,0,MATCH("-",AL$638:AL658,0))) = 0,"",
IFERROR(MAX(OFFSET(AL658,0,0,MATCH("-",AL$638:AL658,0))),""))</f>
        <v/>
      </c>
      <c r="AV658" s="82" t="str">
        <f ca="1">IF(    MAX(OFFSET(AM658,0,0,MATCH("-",AM$638:AM658,0))) = 0,"",
IFERROR(MAX(OFFSET(AM658,0,0,MATCH("-",AM$638:AM658,0))),""))</f>
        <v/>
      </c>
      <c r="AW658" s="82" t="str">
        <f ca="1">IF(    MAX(OFFSET(AN658,0,0,MATCH("-",AN$638:AN658,0))) = 0,"",
IFERROR(MAX(OFFSET(AN658,0,0,MATCH("-",AN$638:AN658,0))),""))</f>
        <v/>
      </c>
      <c r="AX658" s="82" t="str">
        <f ca="1">IF(    MAX(OFFSET(AO658,0,0,MATCH("-",AO$638:AO658,0))) = 0,"",
IFERROR(MAX(OFFSET(AO658,0,0,MATCH("-",AO$638:AO658,0))),""))</f>
        <v/>
      </c>
      <c r="AY658" s="82" t="str">
        <f ca="1">IF(    MAX(OFFSET(AP658,0,0,MATCH("-",AP$638:AP658,0))) = 0,"",
IFERROR(MAX(OFFSET(AP658,0,0,MATCH("-",AP$638:AP658,0))),""))</f>
        <v/>
      </c>
      <c r="AZ658" s="82" t="str">
        <f ca="1">IF(    MAX(OFFSET(AQ658,0,0,MATCH("-",AQ$638:AQ658,0))) = 0,"",
IFERROR(MAX(OFFSET(AQ658,0,0,MATCH("-",AQ$638:AQ658,0))),""))</f>
        <v/>
      </c>
      <c r="BA658" s="82" t="str">
        <f ca="1">IF(    MAX(OFFSET(AR658,0,0,MATCH("-",AR$638:AR658,0))) = 0,"",
IFERROR(MAX(OFFSET(AR658,0,0,MATCH("-",AR$638:AR658,0))),""))</f>
        <v/>
      </c>
      <c r="BB658" s="112">
        <f t="shared" ca="1" si="464"/>
        <v>-198</v>
      </c>
      <c r="BC658" s="111" t="str">
        <f t="shared" ca="1" si="465"/>
        <v>Radius</v>
      </c>
      <c r="BD658" s="112">
        <f t="shared" ca="1" si="466"/>
        <v>0</v>
      </c>
      <c r="BE658" s="111">
        <f t="shared" ca="1" si="467"/>
        <v>200</v>
      </c>
      <c r="BF658" s="113" t="e">
        <f t="shared" ca="1" si="468"/>
        <v>#VALUE!</v>
      </c>
      <c r="BG658" s="113" t="e">
        <f t="shared" ca="1" si="469"/>
        <v>#VALUE!</v>
      </c>
      <c r="BH658" s="112">
        <f t="shared" ca="1" si="470"/>
        <v>2000</v>
      </c>
      <c r="BI658" s="112">
        <f t="shared" ca="1" si="471"/>
        <v>200</v>
      </c>
      <c r="BJ658" s="157"/>
      <c r="BK658" s="157"/>
      <c r="BL658" s="158" t="str">
        <f>scriv!AI620</f>
        <v/>
      </c>
      <c r="BM658" s="157"/>
      <c r="BN658" s="157" t="str">
        <f t="shared" si="472"/>
        <v>node</v>
      </c>
      <c r="BO658" s="157"/>
      <c r="BP658" s="159">
        <f t="shared" ca="1" si="473"/>
        <v>0</v>
      </c>
      <c r="BQ658" s="159">
        <f t="shared" ca="1" si="474"/>
        <v>0</v>
      </c>
      <c r="BR658" s="159">
        <f t="shared" si="475"/>
        <v>1</v>
      </c>
      <c r="BS658" s="159" t="str">
        <f t="shared" si="476"/>
        <v>symbol</v>
      </c>
      <c r="BT658" s="157" t="str">
        <f ca="1">IF(scriv!V620&lt;&gt;"",scriv!V620,
IF(E658="",IFERROR(VLOOKUP(BL658,$AH$40:$BT$638,39,FALSE),$BT$36),
$BT$37))</f>
        <v>NodeSquare</v>
      </c>
      <c r="BU658" s="166">
        <f t="shared" ca="1" si="477"/>
        <v>2000</v>
      </c>
      <c r="BV658" s="166">
        <f t="shared" ca="1" si="478"/>
        <v>200</v>
      </c>
      <c r="BW658" s="166">
        <f t="shared" ca="1" si="479"/>
        <v>0</v>
      </c>
      <c r="BX658" s="166">
        <f t="shared" ca="1" si="480"/>
        <v>0</v>
      </c>
      <c r="BY658" s="180" t="str">
        <f t="shared" si="481"/>
        <v/>
      </c>
      <c r="BZ658" s="180" t="str">
        <f t="shared" si="482"/>
        <v/>
      </c>
      <c r="CA658" s="81" t="str">
        <f>IF(scriv!E620&lt;&gt;"",scriv!E620,"")</f>
        <v/>
      </c>
      <c r="CB658" s="82">
        <f t="shared" si="447"/>
        <v>0</v>
      </c>
      <c r="CC658" s="82">
        <f t="shared" si="483"/>
        <v>0</v>
      </c>
      <c r="CD658" s="82" t="str">
        <f t="shared" si="484"/>
        <v>-</v>
      </c>
      <c r="CE658" s="82" t="str">
        <f t="shared" si="485"/>
        <v>-</v>
      </c>
      <c r="CF658" s="82" t="str">
        <f t="shared" si="486"/>
        <v>-</v>
      </c>
      <c r="CG658" s="82" t="str">
        <f t="shared" si="487"/>
        <v>-</v>
      </c>
      <c r="CH658" s="82" t="str">
        <f t="shared" si="488"/>
        <v>-</v>
      </c>
      <c r="CI658" s="82" t="str">
        <f t="shared" si="489"/>
        <v>-</v>
      </c>
      <c r="CJ658" s="82" t="str">
        <f t="shared" si="490"/>
        <v>-</v>
      </c>
      <c r="CK658" s="82" t="str">
        <f t="shared" si="491"/>
        <v>-</v>
      </c>
    </row>
    <row r="659" spans="1:89" s="82" customFormat="1" ht="18" customHeight="1">
      <c r="A659" s="81" t="str">
        <f>scriv!AH621</f>
        <v/>
      </c>
      <c r="B659" s="81" t="str">
        <f>IF(scriv!D621&lt;&gt;"",scriv!D621,"")</f>
        <v/>
      </c>
      <c r="C659" s="81" t="str">
        <f>IF( scriv!AL621&lt;&gt;"", IF(D659&lt;&gt;"","connection ","")&amp;scriv!AL621,IF(D659&lt;&gt;"","connection",""))</f>
        <v/>
      </c>
      <c r="D659" s="82" t="str">
        <f>scriv!AJ621</f>
        <v/>
      </c>
      <c r="E659" s="82" t="str">
        <f>scriv!AK621</f>
        <v/>
      </c>
      <c r="F659" s="156">
        <f>ROW()</f>
        <v>659</v>
      </c>
      <c r="I659" s="81" t="str">
        <f>IF(scriv!AA621&lt;&gt;"",scriv!AA621,J659)</f>
        <v/>
      </c>
      <c r="J659" s="81" t="str">
        <f>IF(scriv!AB621&lt;&gt;"",scriv!AB621,"")</f>
        <v/>
      </c>
      <c r="K659" s="82" t="str">
        <f t="shared" si="448"/>
        <v>none</v>
      </c>
      <c r="L659" s="82" t="str">
        <f t="shared" si="449"/>
        <v>+++&amp;speakTT=</v>
      </c>
      <c r="M659" s="82" t="str">
        <f t="shared" si="446"/>
        <v>OpenClose</v>
      </c>
      <c r="N659" s="82" t="str">
        <f t="shared" si="450"/>
        <v/>
      </c>
      <c r="O659" s="119" t="str">
        <f t="shared" si="451"/>
        <v/>
      </c>
      <c r="P659" s="81" t="str">
        <f>IF(scriv!I621&lt;&gt;"",scriv!I621,"")</f>
        <v/>
      </c>
      <c r="Q659" s="81" t="str">
        <f>IF(scriv!J621&lt;&gt;"",scriv!J621,"")</f>
        <v/>
      </c>
      <c r="R659" s="81">
        <f>IF(scriv!K621&lt;&gt;"",scriv!K621,
IF(I659&lt;&gt;"",1,$R$36))</f>
        <v>0</v>
      </c>
      <c r="S659" s="81" t="str">
        <f>IF(scriv!L621&lt;&gt;"",scriv!L621,
IF(scriv!AB621&lt;&gt;"",$S$36,"none"))</f>
        <v>none</v>
      </c>
      <c r="T659" s="81" t="str">
        <f>IF(scriv!Q621&lt;&gt;"",scriv!Q621,"")</f>
        <v/>
      </c>
      <c r="U659" s="81" t="str">
        <f>IF(scriv!R621&lt;&gt;"",scriv!R621,"")</f>
        <v/>
      </c>
      <c r="V659" s="81" t="str">
        <f>IF(scriv!S621&lt;&gt;"",scriv!S621,"")</f>
        <v/>
      </c>
      <c r="W659" s="81" t="str">
        <f>IF(scriv!T621&lt;&gt;"",scriv!T621,"")</f>
        <v/>
      </c>
      <c r="X659" s="81" t="str">
        <f>IF($E659="",
( IF(scriv!AD621&lt;&gt;"", LEFT( scriv!AD621, FIND(",",scriv!AD621)-1) &amp; "=" &amp; $AH659 &amp; RIGHT( scriv!AD621, LEN(scriv!AD621) + 1 - FIND(",",scriv!AD621)),
  IF($X$36&lt;&gt;"",LEFT( X$36, FIND(",",X$36)-1) &amp; "=" &amp; $AH659 &amp; RIGHT( X$36, LEN(X$36) + 1 - FIND(",",X$36)),""))),
IF(scriv!M621&lt;&gt;"", LEFT( scriv!M621, FIND(",",scriv!M621)-1) &amp; "=" &amp; $AH659 &amp; RIGHT( scriv!M621, LEN(scriv!M621) + 1 - FIND(",",scriv!M621)),
LEFT( X$37, FIND(",",X$37)-1) &amp; "=" &amp; $AH659 &amp; RIGHT( X$37, LEN(X$37) + 1 - FIND(",",X$37))))</f>
        <v>fadeOn=,0.6</v>
      </c>
      <c r="Y659" s="81" t="str">
        <f>IF($E659="",
( IF(scriv!AE621&lt;&gt;"", LEFT( scriv!AE621, FIND(",",scriv!AE621)-1) &amp; "=" &amp; $AH659 &amp; RIGHT( scriv!AE621, LEN(scriv!AE621) + 1 - FIND(",",scriv!AE621)),
  IF($Y$36&lt;&gt;"",LEFT( Y$36, FIND(",",Y$36)-1) &amp; "=" &amp; $AH659 &amp; RIGHT( Y$36, LEN(Y$36) + 1 - FIND(",",Y$36)),""))),
IF(scriv!N621&lt;&gt;"", LEFT( scriv!N621, FIND(",",scriv!N621)-1) &amp; "=" &amp; $AH659 &amp; RIGHT( scriv!N621, LEN(scriv!N621) + 1 - FIND(",",scriv!N621)),
LEFT( Y$37, FIND(",",Y$37)-1) &amp; "=" &amp; $AH659 &amp; RIGHT( Y$37, LEN(Y$37) + 1 - FIND(",",Y$37))))</f>
        <v>fadeOff=,0.6</v>
      </c>
      <c r="Z659" s="81" t="str">
        <f>IF($E659="",
( IF(scriv!AF621&lt;&gt;"", LEFT( scriv!AF621, FIND(",",scriv!AF621)-1) &amp; "=" &amp; $AH659 &amp; RIGHT( scriv!AF621, LEN(scriv!AF621) + 1 - FIND(",",scriv!AF621)),
  IF($Z$36&lt;&gt;"",LEFT( Z$36, FIND(",",Z$36)-1) &amp; "=" &amp; $AH659 &amp; RIGHT( Z$36, LEN(Z$36) + 1 - FIND(",",Z$36)),""))),
IF(scriv!O621&lt;&gt;"", LEFT( scriv!O621, FIND(",",scriv!O621)-1) &amp; "=" &amp; $AH659 &amp; RIGHT( scriv!O621, LEN(scriv!O621) + 1 - FIND(",",scriv!O621)),
LEFT( Z$37, FIND(",",Z$37)-1) &amp; "=" &amp; $AH659 &amp; RIGHT( Z$37, LEN(Z$37) + 1 - FIND(",",Z$37))))</f>
        <v>drawOpen=,1.2</v>
      </c>
      <c r="AA659" s="81" t="str">
        <f>IF($E659="",
( IF(scriv!AG621&lt;&gt;"", LEFT( scriv!AG621, FIND(",",scriv!AG621)-1) &amp; "=" &amp; $AH659 &amp; RIGHT( scriv!AG621, LEN(scriv!AG621) + 1 - FIND(",",scriv!AG621)),
  IF($AA$36&lt;&gt;"",LEFT( AA$36, FIND(",",AA$36)-1) &amp; "=" &amp; $AH659 &amp; RIGHT( AA$36, LEN(AA$36) + 1 - FIND(",",AA$36)),""))),
IF(scriv!P621&lt;&gt;"", LEFT( scriv!P621, FIND(",",scriv!P621)-1) &amp; "=" &amp; $AH659 &amp; RIGHT( scriv!P621, LEN(scriv!P621) + 1 - FIND(",",scriv!P621)),
LEFT( AA$37, FIND(",",AA$37)-1) &amp; "=" &amp; $AH659 &amp; RIGHT( AA$37, LEN(AA$37) + 1 - FIND(",",AA$37))))</f>
        <v>drawClose=,1.2</v>
      </c>
      <c r="AB659" s="167" t="str">
        <f t="shared" si="445"/>
        <v>noTitle</v>
      </c>
      <c r="AC659" s="167"/>
      <c r="AD659" s="45"/>
      <c r="AE659" s="168"/>
      <c r="AF659" s="169">
        <f>IF(D659="",scriv!B621,"")</f>
        <v>0</v>
      </c>
      <c r="AG659" s="170" t="str">
        <f t="shared" si="452"/>
        <v/>
      </c>
      <c r="AH659" s="169" t="str">
        <f t="shared" si="453"/>
        <v/>
      </c>
      <c r="AI659" s="169" t="str">
        <f t="shared" si="454"/>
        <v/>
      </c>
      <c r="AJ659" s="86">
        <f>ROUNDDOWN( (LEN(scriv!B621)+1) / 2, 0 )</f>
        <v>0</v>
      </c>
      <c r="AK659" s="82">
        <f t="shared" si="455"/>
        <v>0</v>
      </c>
      <c r="AL659" s="82" t="str">
        <f t="shared" si="456"/>
        <v>-</v>
      </c>
      <c r="AM659" s="82" t="str">
        <f t="shared" si="457"/>
        <v>-</v>
      </c>
      <c r="AN659" s="82" t="str">
        <f t="shared" si="458"/>
        <v>-</v>
      </c>
      <c r="AO659" s="82" t="str">
        <f t="shared" si="459"/>
        <v>-</v>
      </c>
      <c r="AP659" s="82" t="str">
        <f t="shared" si="460"/>
        <v>-</v>
      </c>
      <c r="AQ659" s="82" t="str">
        <f t="shared" si="461"/>
        <v>-</v>
      </c>
      <c r="AR659" s="82" t="str">
        <f t="shared" si="462"/>
        <v>-</v>
      </c>
      <c r="AT659" s="82">
        <f t="shared" si="463"/>
        <v>10</v>
      </c>
      <c r="AU659" s="82" t="str">
        <f ca="1">IF(    MAX(OFFSET(AL659,0,0,MATCH("-",AL$638:AL659,0))) = 0,"",
IFERROR(MAX(OFFSET(AL659,0,0,MATCH("-",AL$638:AL659,0))),""))</f>
        <v/>
      </c>
      <c r="AV659" s="82" t="str">
        <f ca="1">IF(    MAX(OFFSET(AM659,0,0,MATCH("-",AM$638:AM659,0))) = 0,"",
IFERROR(MAX(OFFSET(AM659,0,0,MATCH("-",AM$638:AM659,0))),""))</f>
        <v/>
      </c>
      <c r="AW659" s="82" t="str">
        <f ca="1">IF(    MAX(OFFSET(AN659,0,0,MATCH("-",AN$638:AN659,0))) = 0,"",
IFERROR(MAX(OFFSET(AN659,0,0,MATCH("-",AN$638:AN659,0))),""))</f>
        <v/>
      </c>
      <c r="AX659" s="82" t="str">
        <f ca="1">IF(    MAX(OFFSET(AO659,0,0,MATCH("-",AO$638:AO659,0))) = 0,"",
IFERROR(MAX(OFFSET(AO659,0,0,MATCH("-",AO$638:AO659,0))),""))</f>
        <v/>
      </c>
      <c r="AY659" s="82" t="str">
        <f ca="1">IF(    MAX(OFFSET(AP659,0,0,MATCH("-",AP$638:AP659,0))) = 0,"",
IFERROR(MAX(OFFSET(AP659,0,0,MATCH("-",AP$638:AP659,0))),""))</f>
        <v/>
      </c>
      <c r="AZ659" s="82" t="str">
        <f ca="1">IF(    MAX(OFFSET(AQ659,0,0,MATCH("-",AQ$638:AQ659,0))) = 0,"",
IFERROR(MAX(OFFSET(AQ659,0,0,MATCH("-",AQ$638:AQ659,0))),""))</f>
        <v/>
      </c>
      <c r="BA659" s="82" t="str">
        <f ca="1">IF(    MAX(OFFSET(AR659,0,0,MATCH("-",AR$638:AR659,0))) = 0,"",
IFERROR(MAX(OFFSET(AR659,0,0,MATCH("-",AR$638:AR659,0))),""))</f>
        <v/>
      </c>
      <c r="BB659" s="112">
        <f t="shared" ca="1" si="464"/>
        <v>-198</v>
      </c>
      <c r="BC659" s="111" t="str">
        <f t="shared" ca="1" si="465"/>
        <v>Radius</v>
      </c>
      <c r="BD659" s="112">
        <f t="shared" ca="1" si="466"/>
        <v>0</v>
      </c>
      <c r="BE659" s="111">
        <f t="shared" ca="1" si="467"/>
        <v>200</v>
      </c>
      <c r="BF659" s="113" t="e">
        <f t="shared" ca="1" si="468"/>
        <v>#VALUE!</v>
      </c>
      <c r="BG659" s="113" t="e">
        <f t="shared" ca="1" si="469"/>
        <v>#VALUE!</v>
      </c>
      <c r="BH659" s="112">
        <f t="shared" ca="1" si="470"/>
        <v>2000</v>
      </c>
      <c r="BI659" s="112">
        <f t="shared" ca="1" si="471"/>
        <v>200</v>
      </c>
      <c r="BJ659" s="157"/>
      <c r="BK659" s="157"/>
      <c r="BL659" s="158" t="str">
        <f>scriv!AI621</f>
        <v/>
      </c>
      <c r="BM659" s="157"/>
      <c r="BN659" s="157" t="str">
        <f t="shared" si="472"/>
        <v>node</v>
      </c>
      <c r="BO659" s="157"/>
      <c r="BP659" s="159">
        <f t="shared" ca="1" si="473"/>
        <v>0</v>
      </c>
      <c r="BQ659" s="159">
        <f t="shared" ca="1" si="474"/>
        <v>0</v>
      </c>
      <c r="BR659" s="159">
        <f t="shared" si="475"/>
        <v>1</v>
      </c>
      <c r="BS659" s="159" t="str">
        <f t="shared" si="476"/>
        <v>symbol</v>
      </c>
      <c r="BT659" s="157" t="str">
        <f ca="1">IF(scriv!V621&lt;&gt;"",scriv!V621,
IF(E659="",IFERROR(VLOOKUP(BL659,$AH$40:$BT$638,39,FALSE),$BT$36),
$BT$37))</f>
        <v>NodeSquare</v>
      </c>
      <c r="BU659" s="166">
        <f t="shared" ca="1" si="477"/>
        <v>2000</v>
      </c>
      <c r="BV659" s="166">
        <f t="shared" ca="1" si="478"/>
        <v>200</v>
      </c>
      <c r="BW659" s="166">
        <f t="shared" ca="1" si="479"/>
        <v>0</v>
      </c>
      <c r="BX659" s="166">
        <f t="shared" ca="1" si="480"/>
        <v>0</v>
      </c>
      <c r="BY659" s="180" t="str">
        <f t="shared" si="481"/>
        <v/>
      </c>
      <c r="BZ659" s="180" t="str">
        <f t="shared" si="482"/>
        <v/>
      </c>
      <c r="CA659" s="81" t="str">
        <f>IF(scriv!E621&lt;&gt;"",scriv!E621,"")</f>
        <v/>
      </c>
      <c r="CB659" s="82">
        <f t="shared" si="447"/>
        <v>0</v>
      </c>
      <c r="CC659" s="82">
        <f t="shared" si="483"/>
        <v>0</v>
      </c>
      <c r="CD659" s="82" t="str">
        <f t="shared" si="484"/>
        <v>-</v>
      </c>
      <c r="CE659" s="82" t="str">
        <f t="shared" si="485"/>
        <v>-</v>
      </c>
      <c r="CF659" s="82" t="str">
        <f t="shared" si="486"/>
        <v>-</v>
      </c>
      <c r="CG659" s="82" t="str">
        <f t="shared" si="487"/>
        <v>-</v>
      </c>
      <c r="CH659" s="82" t="str">
        <f t="shared" si="488"/>
        <v>-</v>
      </c>
      <c r="CI659" s="82" t="str">
        <f t="shared" si="489"/>
        <v>-</v>
      </c>
      <c r="CJ659" s="82" t="str">
        <f t="shared" si="490"/>
        <v>-</v>
      </c>
      <c r="CK659" s="82" t="str">
        <f t="shared" si="491"/>
        <v>-</v>
      </c>
    </row>
    <row r="660" spans="1:89" s="82" customFormat="1" ht="18" customHeight="1">
      <c r="A660" s="81" t="str">
        <f>scriv!AH622</f>
        <v/>
      </c>
      <c r="B660" s="81" t="str">
        <f>IF(scriv!D622&lt;&gt;"",scriv!D622,"")</f>
        <v/>
      </c>
      <c r="C660" s="81" t="str">
        <f>IF( scriv!AL622&lt;&gt;"", IF(D660&lt;&gt;"","connection ","")&amp;scriv!AL622,IF(D660&lt;&gt;"","connection",""))</f>
        <v/>
      </c>
      <c r="D660" s="82" t="str">
        <f>scriv!AJ622</f>
        <v/>
      </c>
      <c r="E660" s="82" t="str">
        <f>scriv!AK622</f>
        <v/>
      </c>
      <c r="F660" s="156">
        <f>ROW()</f>
        <v>660</v>
      </c>
      <c r="I660" s="81" t="str">
        <f>IF(scriv!AA622&lt;&gt;"",scriv!AA622,J660)</f>
        <v/>
      </c>
      <c r="J660" s="81" t="str">
        <f>IF(scriv!AB622&lt;&gt;"",scriv!AB622,"")</f>
        <v/>
      </c>
      <c r="K660" s="82" t="str">
        <f t="shared" si="448"/>
        <v>none</v>
      </c>
      <c r="L660" s="82" t="str">
        <f t="shared" si="449"/>
        <v>+++&amp;speakTT=</v>
      </c>
      <c r="M660" s="82" t="str">
        <f t="shared" si="446"/>
        <v>OpenClose</v>
      </c>
      <c r="N660" s="82" t="str">
        <f t="shared" si="450"/>
        <v/>
      </c>
      <c r="O660" s="119" t="str">
        <f t="shared" si="451"/>
        <v/>
      </c>
      <c r="P660" s="81" t="str">
        <f>IF(scriv!I622&lt;&gt;"",scriv!I622,"")</f>
        <v/>
      </c>
      <c r="Q660" s="81" t="str">
        <f>IF(scriv!J622&lt;&gt;"",scriv!J622,"")</f>
        <v/>
      </c>
      <c r="R660" s="81">
        <f>IF(scriv!K622&lt;&gt;"",scriv!K622,
IF(I660&lt;&gt;"",1,$R$36))</f>
        <v>0</v>
      </c>
      <c r="S660" s="81" t="str">
        <f>IF(scriv!L622&lt;&gt;"",scriv!L622,
IF(scriv!AB622&lt;&gt;"",$S$36,"none"))</f>
        <v>none</v>
      </c>
      <c r="T660" s="81" t="str">
        <f>IF(scriv!Q622&lt;&gt;"",scriv!Q622,"")</f>
        <v/>
      </c>
      <c r="U660" s="81" t="str">
        <f>IF(scriv!R622&lt;&gt;"",scriv!R622,"")</f>
        <v/>
      </c>
      <c r="V660" s="81" t="str">
        <f>IF(scriv!S622&lt;&gt;"",scriv!S622,"")</f>
        <v/>
      </c>
      <c r="W660" s="81" t="str">
        <f>IF(scriv!T622&lt;&gt;"",scriv!T622,"")</f>
        <v/>
      </c>
      <c r="X660" s="81" t="str">
        <f>IF($E660="",
( IF(scriv!AD622&lt;&gt;"", LEFT( scriv!AD622, FIND(",",scriv!AD622)-1) &amp; "=" &amp; $AH660 &amp; RIGHT( scriv!AD622, LEN(scriv!AD622) + 1 - FIND(",",scriv!AD622)),
  IF($X$36&lt;&gt;"",LEFT( X$36, FIND(",",X$36)-1) &amp; "=" &amp; $AH660 &amp; RIGHT( X$36, LEN(X$36) + 1 - FIND(",",X$36)),""))),
IF(scriv!M622&lt;&gt;"", LEFT( scriv!M622, FIND(",",scriv!M622)-1) &amp; "=" &amp; $AH660 &amp; RIGHT( scriv!M622, LEN(scriv!M622) + 1 - FIND(",",scriv!M622)),
LEFT( X$37, FIND(",",X$37)-1) &amp; "=" &amp; $AH660 &amp; RIGHT( X$37, LEN(X$37) + 1 - FIND(",",X$37))))</f>
        <v>fadeOn=,0.6</v>
      </c>
      <c r="Y660" s="81" t="str">
        <f>IF($E660="",
( IF(scriv!AE622&lt;&gt;"", LEFT( scriv!AE622, FIND(",",scriv!AE622)-1) &amp; "=" &amp; $AH660 &amp; RIGHT( scriv!AE622, LEN(scriv!AE622) + 1 - FIND(",",scriv!AE622)),
  IF($Y$36&lt;&gt;"",LEFT( Y$36, FIND(",",Y$36)-1) &amp; "=" &amp; $AH660 &amp; RIGHT( Y$36, LEN(Y$36) + 1 - FIND(",",Y$36)),""))),
IF(scriv!N622&lt;&gt;"", LEFT( scriv!N622, FIND(",",scriv!N622)-1) &amp; "=" &amp; $AH660 &amp; RIGHT( scriv!N622, LEN(scriv!N622) + 1 - FIND(",",scriv!N622)),
LEFT( Y$37, FIND(",",Y$37)-1) &amp; "=" &amp; $AH660 &amp; RIGHT( Y$37, LEN(Y$37) + 1 - FIND(",",Y$37))))</f>
        <v>fadeOff=,0.6</v>
      </c>
      <c r="Z660" s="81" t="str">
        <f>IF($E660="",
( IF(scriv!AF622&lt;&gt;"", LEFT( scriv!AF622, FIND(",",scriv!AF622)-1) &amp; "=" &amp; $AH660 &amp; RIGHT( scriv!AF622, LEN(scriv!AF622) + 1 - FIND(",",scriv!AF622)),
  IF($Z$36&lt;&gt;"",LEFT( Z$36, FIND(",",Z$36)-1) &amp; "=" &amp; $AH660 &amp; RIGHT( Z$36, LEN(Z$36) + 1 - FIND(",",Z$36)),""))),
IF(scriv!O622&lt;&gt;"", LEFT( scriv!O622, FIND(",",scriv!O622)-1) &amp; "=" &amp; $AH660 &amp; RIGHT( scriv!O622, LEN(scriv!O622) + 1 - FIND(",",scriv!O622)),
LEFT( Z$37, FIND(",",Z$37)-1) &amp; "=" &amp; $AH660 &amp; RIGHT( Z$37, LEN(Z$37) + 1 - FIND(",",Z$37))))</f>
        <v>drawOpen=,1.2</v>
      </c>
      <c r="AA660" s="81" t="str">
        <f>IF($E660="",
( IF(scriv!AG622&lt;&gt;"", LEFT( scriv!AG622, FIND(",",scriv!AG622)-1) &amp; "=" &amp; $AH660 &amp; RIGHT( scriv!AG622, LEN(scriv!AG622) + 1 - FIND(",",scriv!AG622)),
  IF($AA$36&lt;&gt;"",LEFT( AA$36, FIND(",",AA$36)-1) &amp; "=" &amp; $AH660 &amp; RIGHT( AA$36, LEN(AA$36) + 1 - FIND(",",AA$36)),""))),
IF(scriv!P622&lt;&gt;"", LEFT( scriv!P622, FIND(",",scriv!P622)-1) &amp; "=" &amp; $AH660 &amp; RIGHT( scriv!P622, LEN(scriv!P622) + 1 - FIND(",",scriv!P622)),
LEFT( AA$37, FIND(",",AA$37)-1) &amp; "=" &amp; $AH660 &amp; RIGHT( AA$37, LEN(AA$37) + 1 - FIND(",",AA$37))))</f>
        <v>drawClose=,1.2</v>
      </c>
      <c r="AB660" s="167" t="str">
        <f t="shared" si="445"/>
        <v>noTitle</v>
      </c>
      <c r="AC660" s="167"/>
      <c r="AD660" s="45"/>
      <c r="AE660" s="168"/>
      <c r="AF660" s="169">
        <f>IF(D660="",scriv!B622,"")</f>
        <v>0</v>
      </c>
      <c r="AG660" s="170" t="str">
        <f t="shared" si="452"/>
        <v/>
      </c>
      <c r="AH660" s="169" t="str">
        <f t="shared" si="453"/>
        <v/>
      </c>
      <c r="AI660" s="169" t="str">
        <f t="shared" si="454"/>
        <v/>
      </c>
      <c r="AJ660" s="86">
        <f>ROUNDDOWN( (LEN(scriv!B622)+1) / 2, 0 )</f>
        <v>0</v>
      </c>
      <c r="AK660" s="82">
        <f t="shared" si="455"/>
        <v>0</v>
      </c>
      <c r="AL660" s="82" t="str">
        <f t="shared" si="456"/>
        <v>-</v>
      </c>
      <c r="AM660" s="82" t="str">
        <f t="shared" si="457"/>
        <v>-</v>
      </c>
      <c r="AN660" s="82" t="str">
        <f t="shared" si="458"/>
        <v>-</v>
      </c>
      <c r="AO660" s="82" t="str">
        <f t="shared" si="459"/>
        <v>-</v>
      </c>
      <c r="AP660" s="82" t="str">
        <f t="shared" si="460"/>
        <v>-</v>
      </c>
      <c r="AQ660" s="82" t="str">
        <f t="shared" si="461"/>
        <v>-</v>
      </c>
      <c r="AR660" s="82" t="str">
        <f t="shared" si="462"/>
        <v>-</v>
      </c>
      <c r="AT660" s="82">
        <f t="shared" si="463"/>
        <v>10</v>
      </c>
      <c r="AU660" s="82" t="str">
        <f ca="1">IF(    MAX(OFFSET(AL660,0,0,MATCH("-",AL$638:AL660,0))) = 0,"",
IFERROR(MAX(OFFSET(AL660,0,0,MATCH("-",AL$638:AL660,0))),""))</f>
        <v/>
      </c>
      <c r="AV660" s="82" t="str">
        <f ca="1">IF(    MAX(OFFSET(AM660,0,0,MATCH("-",AM$638:AM660,0))) = 0,"",
IFERROR(MAX(OFFSET(AM660,0,0,MATCH("-",AM$638:AM660,0))),""))</f>
        <v/>
      </c>
      <c r="AW660" s="82" t="str">
        <f ca="1">IF(    MAX(OFFSET(AN660,0,0,MATCH("-",AN$638:AN660,0))) = 0,"",
IFERROR(MAX(OFFSET(AN660,0,0,MATCH("-",AN$638:AN660,0))),""))</f>
        <v/>
      </c>
      <c r="AX660" s="82" t="str">
        <f ca="1">IF(    MAX(OFFSET(AO660,0,0,MATCH("-",AO$638:AO660,0))) = 0,"",
IFERROR(MAX(OFFSET(AO660,0,0,MATCH("-",AO$638:AO660,0))),""))</f>
        <v/>
      </c>
      <c r="AY660" s="82" t="str">
        <f ca="1">IF(    MAX(OFFSET(AP660,0,0,MATCH("-",AP$638:AP660,0))) = 0,"",
IFERROR(MAX(OFFSET(AP660,0,0,MATCH("-",AP$638:AP660,0))),""))</f>
        <v/>
      </c>
      <c r="AZ660" s="82" t="str">
        <f ca="1">IF(    MAX(OFFSET(AQ660,0,0,MATCH("-",AQ$638:AQ660,0))) = 0,"",
IFERROR(MAX(OFFSET(AQ660,0,0,MATCH("-",AQ$638:AQ660,0))),""))</f>
        <v/>
      </c>
      <c r="BA660" s="82" t="str">
        <f ca="1">IF(    MAX(OFFSET(AR660,0,0,MATCH("-",AR$638:AR660,0))) = 0,"",
IFERROR(MAX(OFFSET(AR660,0,0,MATCH("-",AR$638:AR660,0))),""))</f>
        <v/>
      </c>
      <c r="BB660" s="112">
        <f t="shared" ca="1" si="464"/>
        <v>-198</v>
      </c>
      <c r="BC660" s="111" t="str">
        <f t="shared" ca="1" si="465"/>
        <v>Radius</v>
      </c>
      <c r="BD660" s="112">
        <f t="shared" ca="1" si="466"/>
        <v>0</v>
      </c>
      <c r="BE660" s="111">
        <f t="shared" ca="1" si="467"/>
        <v>200</v>
      </c>
      <c r="BF660" s="113" t="e">
        <f t="shared" ca="1" si="468"/>
        <v>#VALUE!</v>
      </c>
      <c r="BG660" s="113" t="e">
        <f t="shared" ca="1" si="469"/>
        <v>#VALUE!</v>
      </c>
      <c r="BH660" s="112">
        <f t="shared" ca="1" si="470"/>
        <v>2000</v>
      </c>
      <c r="BI660" s="112">
        <f t="shared" ca="1" si="471"/>
        <v>200</v>
      </c>
      <c r="BJ660" s="157"/>
      <c r="BK660" s="157"/>
      <c r="BL660" s="158" t="str">
        <f>scriv!AI622</f>
        <v/>
      </c>
      <c r="BM660" s="157"/>
      <c r="BN660" s="157" t="str">
        <f t="shared" si="472"/>
        <v>node</v>
      </c>
      <c r="BO660" s="157"/>
      <c r="BP660" s="159">
        <f t="shared" ca="1" si="473"/>
        <v>0</v>
      </c>
      <c r="BQ660" s="159">
        <f t="shared" ca="1" si="474"/>
        <v>0</v>
      </c>
      <c r="BR660" s="159">
        <f t="shared" si="475"/>
        <v>1</v>
      </c>
      <c r="BS660" s="159" t="str">
        <f t="shared" si="476"/>
        <v>symbol</v>
      </c>
      <c r="BT660" s="157" t="str">
        <f ca="1">IF(scriv!V622&lt;&gt;"",scriv!V622,
IF(E660="",IFERROR(VLOOKUP(BL660,$AH$40:$BT$638,39,FALSE),$BT$36),
$BT$37))</f>
        <v>NodeSquare</v>
      </c>
      <c r="BU660" s="166">
        <f t="shared" ca="1" si="477"/>
        <v>2000</v>
      </c>
      <c r="BV660" s="166">
        <f t="shared" ca="1" si="478"/>
        <v>200</v>
      </c>
      <c r="BW660" s="166">
        <f t="shared" ca="1" si="479"/>
        <v>0</v>
      </c>
      <c r="BX660" s="166">
        <f t="shared" ca="1" si="480"/>
        <v>0</v>
      </c>
      <c r="BY660" s="180" t="str">
        <f t="shared" si="481"/>
        <v/>
      </c>
      <c r="BZ660" s="180" t="str">
        <f t="shared" si="482"/>
        <v/>
      </c>
      <c r="CA660" s="81" t="str">
        <f>IF(scriv!E622&lt;&gt;"",scriv!E622,"")</f>
        <v/>
      </c>
      <c r="CB660" s="82">
        <f t="shared" si="447"/>
        <v>0</v>
      </c>
      <c r="CC660" s="82">
        <f t="shared" si="483"/>
        <v>0</v>
      </c>
      <c r="CD660" s="82" t="str">
        <f t="shared" si="484"/>
        <v>-</v>
      </c>
      <c r="CE660" s="82" t="str">
        <f t="shared" si="485"/>
        <v>-</v>
      </c>
      <c r="CF660" s="82" t="str">
        <f t="shared" si="486"/>
        <v>-</v>
      </c>
      <c r="CG660" s="82" t="str">
        <f t="shared" si="487"/>
        <v>-</v>
      </c>
      <c r="CH660" s="82" t="str">
        <f t="shared" si="488"/>
        <v>-</v>
      </c>
      <c r="CI660" s="82" t="str">
        <f t="shared" si="489"/>
        <v>-</v>
      </c>
      <c r="CJ660" s="82" t="str">
        <f t="shared" si="490"/>
        <v>-</v>
      </c>
      <c r="CK660" s="82" t="str">
        <f t="shared" si="491"/>
        <v>-</v>
      </c>
    </row>
    <row r="661" spans="1:89" s="82" customFormat="1" ht="18" customHeight="1">
      <c r="A661" s="81" t="str">
        <f>scriv!AH623</f>
        <v/>
      </c>
      <c r="B661" s="81" t="str">
        <f>IF(scriv!D623&lt;&gt;"",scriv!D623,"")</f>
        <v/>
      </c>
      <c r="C661" s="81" t="str">
        <f>IF( scriv!AL623&lt;&gt;"", IF(D661&lt;&gt;"","connection ","")&amp;scriv!AL623,IF(D661&lt;&gt;"","connection",""))</f>
        <v/>
      </c>
      <c r="D661" s="82" t="str">
        <f>scriv!AJ623</f>
        <v/>
      </c>
      <c r="E661" s="82" t="str">
        <f>scriv!AK623</f>
        <v/>
      </c>
      <c r="F661" s="156">
        <f>ROW()</f>
        <v>661</v>
      </c>
      <c r="I661" s="81" t="str">
        <f>IF(scriv!AA623&lt;&gt;"",scriv!AA623,J661)</f>
        <v/>
      </c>
      <c r="J661" s="81" t="str">
        <f>IF(scriv!AB623&lt;&gt;"",scriv!AB623,"")</f>
        <v/>
      </c>
      <c r="K661" s="82" t="str">
        <f t="shared" si="448"/>
        <v>none</v>
      </c>
      <c r="L661" s="82" t="str">
        <f t="shared" si="449"/>
        <v>+++&amp;speakTT=</v>
      </c>
      <c r="M661" s="82" t="str">
        <f t="shared" si="446"/>
        <v>OpenClose</v>
      </c>
      <c r="N661" s="82" t="str">
        <f t="shared" si="450"/>
        <v/>
      </c>
      <c r="O661" s="119" t="str">
        <f t="shared" si="451"/>
        <v/>
      </c>
      <c r="P661" s="81" t="str">
        <f>IF(scriv!I623&lt;&gt;"",scriv!I623,"")</f>
        <v/>
      </c>
      <c r="Q661" s="81" t="str">
        <f>IF(scriv!J623&lt;&gt;"",scriv!J623,"")</f>
        <v/>
      </c>
      <c r="R661" s="81">
        <f>IF(scriv!K623&lt;&gt;"",scriv!K623,
IF(I661&lt;&gt;"",1,$R$36))</f>
        <v>0</v>
      </c>
      <c r="S661" s="81" t="str">
        <f>IF(scriv!L623&lt;&gt;"",scriv!L623,
IF(scriv!AB623&lt;&gt;"",$S$36,"none"))</f>
        <v>none</v>
      </c>
      <c r="T661" s="81" t="str">
        <f>IF(scriv!Q623&lt;&gt;"",scriv!Q623,"")</f>
        <v/>
      </c>
      <c r="U661" s="81" t="str">
        <f>IF(scriv!R623&lt;&gt;"",scriv!R623,"")</f>
        <v/>
      </c>
      <c r="V661" s="81" t="str">
        <f>IF(scriv!S623&lt;&gt;"",scriv!S623,"")</f>
        <v/>
      </c>
      <c r="W661" s="81" t="str">
        <f>IF(scriv!T623&lt;&gt;"",scriv!T623,"")</f>
        <v/>
      </c>
      <c r="X661" s="81" t="str">
        <f>IF($E661="",
( IF(scriv!AD623&lt;&gt;"", LEFT( scriv!AD623, FIND(",",scriv!AD623)-1) &amp; "=" &amp; $AH661 &amp; RIGHT( scriv!AD623, LEN(scriv!AD623) + 1 - FIND(",",scriv!AD623)),
  IF($X$36&lt;&gt;"",LEFT( X$36, FIND(",",X$36)-1) &amp; "=" &amp; $AH661 &amp; RIGHT( X$36, LEN(X$36) + 1 - FIND(",",X$36)),""))),
IF(scriv!M623&lt;&gt;"", LEFT( scriv!M623, FIND(",",scriv!M623)-1) &amp; "=" &amp; $AH661 &amp; RIGHT( scriv!M623, LEN(scriv!M623) + 1 - FIND(",",scriv!M623)),
LEFT( X$37, FIND(",",X$37)-1) &amp; "=" &amp; $AH661 &amp; RIGHT( X$37, LEN(X$37) + 1 - FIND(",",X$37))))</f>
        <v>fadeOn=,0.6</v>
      </c>
      <c r="Y661" s="81" t="str">
        <f>IF($E661="",
( IF(scriv!AE623&lt;&gt;"", LEFT( scriv!AE623, FIND(",",scriv!AE623)-1) &amp; "=" &amp; $AH661 &amp; RIGHT( scriv!AE623, LEN(scriv!AE623) + 1 - FIND(",",scriv!AE623)),
  IF($Y$36&lt;&gt;"",LEFT( Y$36, FIND(",",Y$36)-1) &amp; "=" &amp; $AH661 &amp; RIGHT( Y$36, LEN(Y$36) + 1 - FIND(",",Y$36)),""))),
IF(scriv!N623&lt;&gt;"", LEFT( scriv!N623, FIND(",",scriv!N623)-1) &amp; "=" &amp; $AH661 &amp; RIGHT( scriv!N623, LEN(scriv!N623) + 1 - FIND(",",scriv!N623)),
LEFT( Y$37, FIND(",",Y$37)-1) &amp; "=" &amp; $AH661 &amp; RIGHT( Y$37, LEN(Y$37) + 1 - FIND(",",Y$37))))</f>
        <v>fadeOff=,0.6</v>
      </c>
      <c r="Z661" s="81" t="str">
        <f>IF($E661="",
( IF(scriv!AF623&lt;&gt;"", LEFT( scriv!AF623, FIND(",",scriv!AF623)-1) &amp; "=" &amp; $AH661 &amp; RIGHT( scriv!AF623, LEN(scriv!AF623) + 1 - FIND(",",scriv!AF623)),
  IF($Z$36&lt;&gt;"",LEFT( Z$36, FIND(",",Z$36)-1) &amp; "=" &amp; $AH661 &amp; RIGHT( Z$36, LEN(Z$36) + 1 - FIND(",",Z$36)),""))),
IF(scriv!O623&lt;&gt;"", LEFT( scriv!O623, FIND(",",scriv!O623)-1) &amp; "=" &amp; $AH661 &amp; RIGHT( scriv!O623, LEN(scriv!O623) + 1 - FIND(",",scriv!O623)),
LEFT( Z$37, FIND(",",Z$37)-1) &amp; "=" &amp; $AH661 &amp; RIGHT( Z$37, LEN(Z$37) + 1 - FIND(",",Z$37))))</f>
        <v>drawOpen=,1.2</v>
      </c>
      <c r="AA661" s="81" t="str">
        <f>IF($E661="",
( IF(scriv!AG623&lt;&gt;"", LEFT( scriv!AG623, FIND(",",scriv!AG623)-1) &amp; "=" &amp; $AH661 &amp; RIGHT( scriv!AG623, LEN(scriv!AG623) + 1 - FIND(",",scriv!AG623)),
  IF($AA$36&lt;&gt;"",LEFT( AA$36, FIND(",",AA$36)-1) &amp; "=" &amp; $AH661 &amp; RIGHT( AA$36, LEN(AA$36) + 1 - FIND(",",AA$36)),""))),
IF(scriv!P623&lt;&gt;"", LEFT( scriv!P623, FIND(",",scriv!P623)-1) &amp; "=" &amp; $AH661 &amp; RIGHT( scriv!P623, LEN(scriv!P623) + 1 - FIND(",",scriv!P623)),
LEFT( AA$37, FIND(",",AA$37)-1) &amp; "=" &amp; $AH661 &amp; RIGHT( AA$37, LEN(AA$37) + 1 - FIND(",",AA$37))))</f>
        <v>drawClose=,1.2</v>
      </c>
      <c r="AB661" s="167" t="str">
        <f t="shared" si="445"/>
        <v>noTitle</v>
      </c>
      <c r="AC661" s="167"/>
      <c r="AD661" s="45"/>
      <c r="AE661" s="168"/>
      <c r="AF661" s="169">
        <f>IF(D661="",scriv!B623,"")</f>
        <v>0</v>
      </c>
      <c r="AG661" s="170" t="str">
        <f t="shared" si="452"/>
        <v/>
      </c>
      <c r="AH661" s="169" t="str">
        <f t="shared" si="453"/>
        <v/>
      </c>
      <c r="AI661" s="169" t="str">
        <f t="shared" si="454"/>
        <v/>
      </c>
      <c r="AJ661" s="86">
        <f>ROUNDDOWN( (LEN(scriv!B623)+1) / 2, 0 )</f>
        <v>0</v>
      </c>
      <c r="AK661" s="82">
        <f t="shared" si="455"/>
        <v>0</v>
      </c>
      <c r="AL661" s="82" t="str">
        <f t="shared" si="456"/>
        <v>-</v>
      </c>
      <c r="AM661" s="82" t="str">
        <f t="shared" si="457"/>
        <v>-</v>
      </c>
      <c r="AN661" s="82" t="str">
        <f t="shared" si="458"/>
        <v>-</v>
      </c>
      <c r="AO661" s="82" t="str">
        <f t="shared" si="459"/>
        <v>-</v>
      </c>
      <c r="AP661" s="82" t="str">
        <f t="shared" si="460"/>
        <v>-</v>
      </c>
      <c r="AQ661" s="82" t="str">
        <f t="shared" si="461"/>
        <v>-</v>
      </c>
      <c r="AR661" s="82" t="str">
        <f t="shared" si="462"/>
        <v>-</v>
      </c>
      <c r="AT661" s="82">
        <f t="shared" si="463"/>
        <v>10</v>
      </c>
      <c r="AU661" s="82" t="str">
        <f ca="1">IF(    MAX(OFFSET(AL661,0,0,MATCH("-",AL$638:AL661,0))) = 0,"",
IFERROR(MAX(OFFSET(AL661,0,0,MATCH("-",AL$638:AL661,0))),""))</f>
        <v/>
      </c>
      <c r="AV661" s="82" t="str">
        <f ca="1">IF(    MAX(OFFSET(AM661,0,0,MATCH("-",AM$638:AM661,0))) = 0,"",
IFERROR(MAX(OFFSET(AM661,0,0,MATCH("-",AM$638:AM661,0))),""))</f>
        <v/>
      </c>
      <c r="AW661" s="82" t="str">
        <f ca="1">IF(    MAX(OFFSET(AN661,0,0,MATCH("-",AN$638:AN661,0))) = 0,"",
IFERROR(MAX(OFFSET(AN661,0,0,MATCH("-",AN$638:AN661,0))),""))</f>
        <v/>
      </c>
      <c r="AX661" s="82" t="str">
        <f ca="1">IF(    MAX(OFFSET(AO661,0,0,MATCH("-",AO$638:AO661,0))) = 0,"",
IFERROR(MAX(OFFSET(AO661,0,0,MATCH("-",AO$638:AO661,0))),""))</f>
        <v/>
      </c>
      <c r="AY661" s="82" t="str">
        <f ca="1">IF(    MAX(OFFSET(AP661,0,0,MATCH("-",AP$638:AP661,0))) = 0,"",
IFERROR(MAX(OFFSET(AP661,0,0,MATCH("-",AP$638:AP661,0))),""))</f>
        <v/>
      </c>
      <c r="AZ661" s="82" t="str">
        <f ca="1">IF(    MAX(OFFSET(AQ661,0,0,MATCH("-",AQ$638:AQ661,0))) = 0,"",
IFERROR(MAX(OFFSET(AQ661,0,0,MATCH("-",AQ$638:AQ661,0))),""))</f>
        <v/>
      </c>
      <c r="BA661" s="82" t="str">
        <f ca="1">IF(    MAX(OFFSET(AR661,0,0,MATCH("-",AR$638:AR661,0))) = 0,"",
IFERROR(MAX(OFFSET(AR661,0,0,MATCH("-",AR$638:AR661,0))),""))</f>
        <v/>
      </c>
      <c r="BB661" s="112">
        <f t="shared" ca="1" si="464"/>
        <v>-198</v>
      </c>
      <c r="BC661" s="111" t="str">
        <f t="shared" ca="1" si="465"/>
        <v>Radius</v>
      </c>
      <c r="BD661" s="112">
        <f t="shared" ca="1" si="466"/>
        <v>0</v>
      </c>
      <c r="BE661" s="111">
        <f t="shared" ca="1" si="467"/>
        <v>200</v>
      </c>
      <c r="BF661" s="113" t="e">
        <f t="shared" ca="1" si="468"/>
        <v>#VALUE!</v>
      </c>
      <c r="BG661" s="113" t="e">
        <f t="shared" ca="1" si="469"/>
        <v>#VALUE!</v>
      </c>
      <c r="BH661" s="112">
        <f t="shared" ca="1" si="470"/>
        <v>2000</v>
      </c>
      <c r="BI661" s="112">
        <f t="shared" ca="1" si="471"/>
        <v>200</v>
      </c>
      <c r="BJ661" s="157"/>
      <c r="BK661" s="157"/>
      <c r="BL661" s="158" t="str">
        <f>scriv!AI623</f>
        <v/>
      </c>
      <c r="BM661" s="157"/>
      <c r="BN661" s="157" t="str">
        <f t="shared" si="472"/>
        <v>node</v>
      </c>
      <c r="BO661" s="157"/>
      <c r="BP661" s="159">
        <f t="shared" ca="1" si="473"/>
        <v>0</v>
      </c>
      <c r="BQ661" s="159">
        <f t="shared" ca="1" si="474"/>
        <v>0</v>
      </c>
      <c r="BR661" s="159">
        <f t="shared" si="475"/>
        <v>1</v>
      </c>
      <c r="BS661" s="159" t="str">
        <f t="shared" si="476"/>
        <v>symbol</v>
      </c>
      <c r="BT661" s="157" t="str">
        <f ca="1">IF(scriv!V623&lt;&gt;"",scriv!V623,
IF(E661="",IFERROR(VLOOKUP(BL661,$AH$40:$BT$638,39,FALSE),$BT$36),
$BT$37))</f>
        <v>NodeSquare</v>
      </c>
      <c r="BU661" s="166">
        <f t="shared" ca="1" si="477"/>
        <v>2000</v>
      </c>
      <c r="BV661" s="166">
        <f t="shared" ca="1" si="478"/>
        <v>200</v>
      </c>
      <c r="BW661" s="166">
        <f t="shared" ca="1" si="479"/>
        <v>0</v>
      </c>
      <c r="BX661" s="166">
        <f t="shared" ca="1" si="480"/>
        <v>0</v>
      </c>
      <c r="BY661" s="180" t="str">
        <f t="shared" si="481"/>
        <v/>
      </c>
      <c r="BZ661" s="180" t="str">
        <f t="shared" si="482"/>
        <v/>
      </c>
      <c r="CA661" s="81" t="str">
        <f>IF(scriv!E623&lt;&gt;"",scriv!E623,"")</f>
        <v/>
      </c>
      <c r="CB661" s="82">
        <f t="shared" si="447"/>
        <v>0</v>
      </c>
      <c r="CC661" s="82">
        <f t="shared" si="483"/>
        <v>0</v>
      </c>
      <c r="CD661" s="82" t="str">
        <f t="shared" si="484"/>
        <v>-</v>
      </c>
      <c r="CE661" s="82" t="str">
        <f t="shared" si="485"/>
        <v>-</v>
      </c>
      <c r="CF661" s="82" t="str">
        <f t="shared" si="486"/>
        <v>-</v>
      </c>
      <c r="CG661" s="82" t="str">
        <f t="shared" si="487"/>
        <v>-</v>
      </c>
      <c r="CH661" s="82" t="str">
        <f t="shared" si="488"/>
        <v>-</v>
      </c>
      <c r="CI661" s="82" t="str">
        <f t="shared" si="489"/>
        <v>-</v>
      </c>
      <c r="CJ661" s="82" t="str">
        <f t="shared" si="490"/>
        <v>-</v>
      </c>
      <c r="CK661" s="82" t="str">
        <f t="shared" si="491"/>
        <v>-</v>
      </c>
    </row>
    <row r="662" spans="1:89" s="82" customFormat="1" ht="18" customHeight="1">
      <c r="A662" s="81" t="str">
        <f>scriv!AH624</f>
        <v/>
      </c>
      <c r="B662" s="81" t="str">
        <f>IF(scriv!D624&lt;&gt;"",scriv!D624,"")</f>
        <v/>
      </c>
      <c r="C662" s="81" t="str">
        <f>IF( scriv!AL624&lt;&gt;"", IF(D662&lt;&gt;"","connection ","")&amp;scriv!AL624,IF(D662&lt;&gt;"","connection",""))</f>
        <v/>
      </c>
      <c r="D662" s="82" t="str">
        <f>scriv!AJ624</f>
        <v/>
      </c>
      <c r="E662" s="82" t="str">
        <f>scriv!AK624</f>
        <v/>
      </c>
      <c r="F662" s="156">
        <f>ROW()</f>
        <v>662</v>
      </c>
      <c r="I662" s="81" t="str">
        <f>IF(scriv!AA624&lt;&gt;"",scriv!AA624,J662)</f>
        <v/>
      </c>
      <c r="J662" s="81" t="str">
        <f>IF(scriv!AB624&lt;&gt;"",scriv!AB624,"")</f>
        <v/>
      </c>
      <c r="K662" s="82" t="str">
        <f t="shared" si="448"/>
        <v>none</v>
      </c>
      <c r="L662" s="82" t="str">
        <f t="shared" si="449"/>
        <v>+++&amp;speakTT=</v>
      </c>
      <c r="M662" s="82" t="str">
        <f t="shared" si="446"/>
        <v>OpenClose</v>
      </c>
      <c r="N662" s="82" t="str">
        <f t="shared" si="450"/>
        <v/>
      </c>
      <c r="O662" s="119" t="str">
        <f t="shared" si="451"/>
        <v/>
      </c>
      <c r="P662" s="81" t="str">
        <f>IF(scriv!I624&lt;&gt;"",scriv!I624,"")</f>
        <v/>
      </c>
      <c r="Q662" s="81" t="str">
        <f>IF(scriv!J624&lt;&gt;"",scriv!J624,"")</f>
        <v/>
      </c>
      <c r="R662" s="81">
        <f>IF(scriv!K624&lt;&gt;"",scriv!K624,
IF(I662&lt;&gt;"",1,$R$36))</f>
        <v>0</v>
      </c>
      <c r="S662" s="81" t="str">
        <f>IF(scriv!L624&lt;&gt;"",scriv!L624,
IF(scriv!AB624&lt;&gt;"",$S$36,"none"))</f>
        <v>none</v>
      </c>
      <c r="T662" s="81" t="str">
        <f>IF(scriv!Q624&lt;&gt;"",scriv!Q624,"")</f>
        <v/>
      </c>
      <c r="U662" s="81" t="str">
        <f>IF(scriv!R624&lt;&gt;"",scriv!R624,"")</f>
        <v/>
      </c>
      <c r="V662" s="81" t="str">
        <f>IF(scriv!S624&lt;&gt;"",scriv!S624,"")</f>
        <v/>
      </c>
      <c r="W662" s="81" t="str">
        <f>IF(scriv!T624&lt;&gt;"",scriv!T624,"")</f>
        <v/>
      </c>
      <c r="X662" s="81" t="str">
        <f>IF($E662="",
( IF(scriv!AD624&lt;&gt;"", LEFT( scriv!AD624, FIND(",",scriv!AD624)-1) &amp; "=" &amp; $AH662 &amp; RIGHT( scriv!AD624, LEN(scriv!AD624) + 1 - FIND(",",scriv!AD624)),
  IF($X$36&lt;&gt;"",LEFT( X$36, FIND(",",X$36)-1) &amp; "=" &amp; $AH662 &amp; RIGHT( X$36, LEN(X$36) + 1 - FIND(",",X$36)),""))),
IF(scriv!M624&lt;&gt;"", LEFT( scriv!M624, FIND(",",scriv!M624)-1) &amp; "=" &amp; $AH662 &amp; RIGHT( scriv!M624, LEN(scriv!M624) + 1 - FIND(",",scriv!M624)),
LEFT( X$37, FIND(",",X$37)-1) &amp; "=" &amp; $AH662 &amp; RIGHT( X$37, LEN(X$37) + 1 - FIND(",",X$37))))</f>
        <v>fadeOn=,0.6</v>
      </c>
      <c r="Y662" s="81" t="str">
        <f>IF($E662="",
( IF(scriv!AE624&lt;&gt;"", LEFT( scriv!AE624, FIND(",",scriv!AE624)-1) &amp; "=" &amp; $AH662 &amp; RIGHT( scriv!AE624, LEN(scriv!AE624) + 1 - FIND(",",scriv!AE624)),
  IF($Y$36&lt;&gt;"",LEFT( Y$36, FIND(",",Y$36)-1) &amp; "=" &amp; $AH662 &amp; RIGHT( Y$36, LEN(Y$36) + 1 - FIND(",",Y$36)),""))),
IF(scriv!N624&lt;&gt;"", LEFT( scriv!N624, FIND(",",scriv!N624)-1) &amp; "=" &amp; $AH662 &amp; RIGHT( scriv!N624, LEN(scriv!N624) + 1 - FIND(",",scriv!N624)),
LEFT( Y$37, FIND(",",Y$37)-1) &amp; "=" &amp; $AH662 &amp; RIGHT( Y$37, LEN(Y$37) + 1 - FIND(",",Y$37))))</f>
        <v>fadeOff=,0.6</v>
      </c>
      <c r="Z662" s="81" t="str">
        <f>IF($E662="",
( IF(scriv!AF624&lt;&gt;"", LEFT( scriv!AF624, FIND(",",scriv!AF624)-1) &amp; "=" &amp; $AH662 &amp; RIGHT( scriv!AF624, LEN(scriv!AF624) + 1 - FIND(",",scriv!AF624)),
  IF($Z$36&lt;&gt;"",LEFT( Z$36, FIND(",",Z$36)-1) &amp; "=" &amp; $AH662 &amp; RIGHT( Z$36, LEN(Z$36) + 1 - FIND(",",Z$36)),""))),
IF(scriv!O624&lt;&gt;"", LEFT( scriv!O624, FIND(",",scriv!O624)-1) &amp; "=" &amp; $AH662 &amp; RIGHT( scriv!O624, LEN(scriv!O624) + 1 - FIND(",",scriv!O624)),
LEFT( Z$37, FIND(",",Z$37)-1) &amp; "=" &amp; $AH662 &amp; RIGHT( Z$37, LEN(Z$37) + 1 - FIND(",",Z$37))))</f>
        <v>drawOpen=,1.2</v>
      </c>
      <c r="AA662" s="81" t="str">
        <f>IF($E662="",
( IF(scriv!AG624&lt;&gt;"", LEFT( scriv!AG624, FIND(",",scriv!AG624)-1) &amp; "=" &amp; $AH662 &amp; RIGHT( scriv!AG624, LEN(scriv!AG624) + 1 - FIND(",",scriv!AG624)),
  IF($AA$36&lt;&gt;"",LEFT( AA$36, FIND(",",AA$36)-1) &amp; "=" &amp; $AH662 &amp; RIGHT( AA$36, LEN(AA$36) + 1 - FIND(",",AA$36)),""))),
IF(scriv!P624&lt;&gt;"", LEFT( scriv!P624, FIND(",",scriv!P624)-1) &amp; "=" &amp; $AH662 &amp; RIGHT( scriv!P624, LEN(scriv!P624) + 1 - FIND(",",scriv!P624)),
LEFT( AA$37, FIND(",",AA$37)-1) &amp; "=" &amp; $AH662 &amp; RIGHT( AA$37, LEN(AA$37) + 1 - FIND(",",AA$37))))</f>
        <v>drawClose=,1.2</v>
      </c>
      <c r="AB662" s="167" t="str">
        <f t="shared" si="445"/>
        <v>noTitle</v>
      </c>
      <c r="AC662" s="167"/>
      <c r="AD662" s="45"/>
      <c r="AE662" s="168"/>
      <c r="AF662" s="169">
        <f>IF(D662="",scriv!B624,"")</f>
        <v>0</v>
      </c>
      <c r="AG662" s="170" t="str">
        <f t="shared" si="452"/>
        <v/>
      </c>
      <c r="AH662" s="169" t="str">
        <f t="shared" si="453"/>
        <v/>
      </c>
      <c r="AI662" s="169" t="str">
        <f t="shared" si="454"/>
        <v/>
      </c>
      <c r="AJ662" s="86">
        <f>ROUNDDOWN( (LEN(scriv!B624)+1) / 2, 0 )</f>
        <v>0</v>
      </c>
      <c r="AK662" s="82">
        <f t="shared" si="455"/>
        <v>0</v>
      </c>
      <c r="AL662" s="82" t="str">
        <f t="shared" si="456"/>
        <v>-</v>
      </c>
      <c r="AM662" s="82" t="str">
        <f t="shared" si="457"/>
        <v>-</v>
      </c>
      <c r="AN662" s="82" t="str">
        <f t="shared" si="458"/>
        <v>-</v>
      </c>
      <c r="AO662" s="82" t="str">
        <f t="shared" si="459"/>
        <v>-</v>
      </c>
      <c r="AP662" s="82" t="str">
        <f t="shared" si="460"/>
        <v>-</v>
      </c>
      <c r="AQ662" s="82" t="str">
        <f t="shared" si="461"/>
        <v>-</v>
      </c>
      <c r="AR662" s="82" t="str">
        <f t="shared" si="462"/>
        <v>-</v>
      </c>
      <c r="AT662" s="82">
        <f t="shared" si="463"/>
        <v>10</v>
      </c>
      <c r="AU662" s="82" t="str">
        <f ca="1">IF(    MAX(OFFSET(AL662,0,0,MATCH("-",AL$638:AL662,0))) = 0,"",
IFERROR(MAX(OFFSET(AL662,0,0,MATCH("-",AL$638:AL662,0))),""))</f>
        <v/>
      </c>
      <c r="AV662" s="82" t="str">
        <f ca="1">IF(    MAX(OFFSET(AM662,0,0,MATCH("-",AM$638:AM662,0))) = 0,"",
IFERROR(MAX(OFFSET(AM662,0,0,MATCH("-",AM$638:AM662,0))),""))</f>
        <v/>
      </c>
      <c r="AW662" s="82" t="str">
        <f ca="1">IF(    MAX(OFFSET(AN662,0,0,MATCH("-",AN$638:AN662,0))) = 0,"",
IFERROR(MAX(OFFSET(AN662,0,0,MATCH("-",AN$638:AN662,0))),""))</f>
        <v/>
      </c>
      <c r="AX662" s="82" t="str">
        <f ca="1">IF(    MAX(OFFSET(AO662,0,0,MATCH("-",AO$638:AO662,0))) = 0,"",
IFERROR(MAX(OFFSET(AO662,0,0,MATCH("-",AO$638:AO662,0))),""))</f>
        <v/>
      </c>
      <c r="AY662" s="82" t="str">
        <f ca="1">IF(    MAX(OFFSET(AP662,0,0,MATCH("-",AP$638:AP662,0))) = 0,"",
IFERROR(MAX(OFFSET(AP662,0,0,MATCH("-",AP$638:AP662,0))),""))</f>
        <v/>
      </c>
      <c r="AZ662" s="82" t="str">
        <f ca="1">IF(    MAX(OFFSET(AQ662,0,0,MATCH("-",AQ$638:AQ662,0))) = 0,"",
IFERROR(MAX(OFFSET(AQ662,0,0,MATCH("-",AQ$638:AQ662,0))),""))</f>
        <v/>
      </c>
      <c r="BA662" s="82" t="str">
        <f ca="1">IF(    MAX(OFFSET(AR662,0,0,MATCH("-",AR$638:AR662,0))) = 0,"",
IFERROR(MAX(OFFSET(AR662,0,0,MATCH("-",AR$638:AR662,0))),""))</f>
        <v/>
      </c>
      <c r="BB662" s="112">
        <f t="shared" ca="1" si="464"/>
        <v>-198</v>
      </c>
      <c r="BC662" s="111" t="str">
        <f t="shared" ca="1" si="465"/>
        <v>Radius</v>
      </c>
      <c r="BD662" s="112">
        <f t="shared" ca="1" si="466"/>
        <v>0</v>
      </c>
      <c r="BE662" s="111">
        <f t="shared" ca="1" si="467"/>
        <v>200</v>
      </c>
      <c r="BF662" s="113" t="e">
        <f t="shared" ca="1" si="468"/>
        <v>#VALUE!</v>
      </c>
      <c r="BG662" s="113" t="e">
        <f t="shared" ca="1" si="469"/>
        <v>#VALUE!</v>
      </c>
      <c r="BH662" s="112">
        <f t="shared" ca="1" si="470"/>
        <v>2000</v>
      </c>
      <c r="BI662" s="112">
        <f t="shared" ca="1" si="471"/>
        <v>200</v>
      </c>
      <c r="BJ662" s="157"/>
      <c r="BK662" s="157"/>
      <c r="BL662" s="158" t="str">
        <f>scriv!AI624</f>
        <v/>
      </c>
      <c r="BM662" s="157"/>
      <c r="BN662" s="157" t="str">
        <f t="shared" si="472"/>
        <v>node</v>
      </c>
      <c r="BO662" s="157"/>
      <c r="BP662" s="159">
        <f t="shared" ca="1" si="473"/>
        <v>0</v>
      </c>
      <c r="BQ662" s="159">
        <f t="shared" ca="1" si="474"/>
        <v>0</v>
      </c>
      <c r="BR662" s="159">
        <f t="shared" si="475"/>
        <v>1</v>
      </c>
      <c r="BS662" s="159" t="str">
        <f t="shared" si="476"/>
        <v>symbol</v>
      </c>
      <c r="BT662" s="157" t="str">
        <f ca="1">IF(scriv!V624&lt;&gt;"",scriv!V624,
IF(E662="",IFERROR(VLOOKUP(BL662,$AH$40:$BT$638,39,FALSE),$BT$36),
$BT$37))</f>
        <v>NodeSquare</v>
      </c>
      <c r="BU662" s="166">
        <f t="shared" ca="1" si="477"/>
        <v>2000</v>
      </c>
      <c r="BV662" s="166">
        <f t="shared" ca="1" si="478"/>
        <v>200</v>
      </c>
      <c r="BW662" s="166">
        <f t="shared" ca="1" si="479"/>
        <v>0</v>
      </c>
      <c r="BX662" s="166">
        <f t="shared" ca="1" si="480"/>
        <v>0</v>
      </c>
      <c r="BY662" s="180" t="str">
        <f t="shared" si="481"/>
        <v/>
      </c>
      <c r="BZ662" s="180" t="str">
        <f t="shared" si="482"/>
        <v/>
      </c>
      <c r="CA662" s="81" t="str">
        <f>IF(scriv!E624&lt;&gt;"",scriv!E624,"")</f>
        <v/>
      </c>
      <c r="CB662" s="82">
        <f t="shared" si="447"/>
        <v>0</v>
      </c>
      <c r="CC662" s="82">
        <f t="shared" si="483"/>
        <v>0</v>
      </c>
      <c r="CD662" s="82" t="str">
        <f t="shared" si="484"/>
        <v>-</v>
      </c>
      <c r="CE662" s="82" t="str">
        <f t="shared" si="485"/>
        <v>-</v>
      </c>
      <c r="CF662" s="82" t="str">
        <f t="shared" si="486"/>
        <v>-</v>
      </c>
      <c r="CG662" s="82" t="str">
        <f t="shared" si="487"/>
        <v>-</v>
      </c>
      <c r="CH662" s="82" t="str">
        <f t="shared" si="488"/>
        <v>-</v>
      </c>
      <c r="CI662" s="82" t="str">
        <f t="shared" si="489"/>
        <v>-</v>
      </c>
      <c r="CJ662" s="82" t="str">
        <f t="shared" si="490"/>
        <v>-</v>
      </c>
      <c r="CK662" s="82" t="str">
        <f t="shared" si="491"/>
        <v>-</v>
      </c>
    </row>
    <row r="663" spans="1:89" s="82" customFormat="1" ht="18" customHeight="1">
      <c r="A663" s="81" t="str">
        <f>scriv!AH625</f>
        <v/>
      </c>
      <c r="B663" s="81" t="str">
        <f>IF(scriv!D625&lt;&gt;"",scriv!D625,"")</f>
        <v/>
      </c>
      <c r="C663" s="81" t="str">
        <f>IF( scriv!AL625&lt;&gt;"", IF(D663&lt;&gt;"","connection ","")&amp;scriv!AL625,IF(D663&lt;&gt;"","connection",""))</f>
        <v/>
      </c>
      <c r="D663" s="82" t="str">
        <f>scriv!AJ625</f>
        <v/>
      </c>
      <c r="E663" s="82" t="str">
        <f>scriv!AK625</f>
        <v/>
      </c>
      <c r="F663" s="156">
        <f>ROW()</f>
        <v>663</v>
      </c>
      <c r="I663" s="81" t="str">
        <f>IF(scriv!AA625&lt;&gt;"",scriv!AA625,J663)</f>
        <v/>
      </c>
      <c r="J663" s="81" t="str">
        <f>IF(scriv!AB625&lt;&gt;"",scriv!AB625,"")</f>
        <v/>
      </c>
      <c r="K663" s="82" t="str">
        <f t="shared" si="448"/>
        <v>none</v>
      </c>
      <c r="L663" s="82" t="str">
        <f t="shared" si="449"/>
        <v>+++&amp;speakTT=</v>
      </c>
      <c r="M663" s="82" t="str">
        <f t="shared" si="446"/>
        <v>OpenClose</v>
      </c>
      <c r="N663" s="82" t="str">
        <f t="shared" si="450"/>
        <v/>
      </c>
      <c r="O663" s="119" t="str">
        <f t="shared" si="451"/>
        <v/>
      </c>
      <c r="P663" s="81" t="str">
        <f>IF(scriv!I625&lt;&gt;"",scriv!I625,"")</f>
        <v/>
      </c>
      <c r="Q663" s="81" t="str">
        <f>IF(scriv!J625&lt;&gt;"",scriv!J625,"")</f>
        <v/>
      </c>
      <c r="R663" s="81">
        <f>IF(scriv!K625&lt;&gt;"",scriv!K625,
IF(I663&lt;&gt;"",1,$R$36))</f>
        <v>0</v>
      </c>
      <c r="S663" s="81" t="str">
        <f>IF(scriv!L625&lt;&gt;"",scriv!L625,
IF(scriv!AB625&lt;&gt;"",$S$36,"none"))</f>
        <v>none</v>
      </c>
      <c r="T663" s="81" t="str">
        <f>IF(scriv!Q625&lt;&gt;"",scriv!Q625,"")</f>
        <v/>
      </c>
      <c r="U663" s="81" t="str">
        <f>IF(scriv!R625&lt;&gt;"",scriv!R625,"")</f>
        <v/>
      </c>
      <c r="V663" s="81" t="str">
        <f>IF(scriv!S625&lt;&gt;"",scriv!S625,"")</f>
        <v/>
      </c>
      <c r="W663" s="81" t="str">
        <f>IF(scriv!T625&lt;&gt;"",scriv!T625,"")</f>
        <v/>
      </c>
      <c r="X663" s="81" t="str">
        <f>IF($E663="",
( IF(scriv!AD625&lt;&gt;"", LEFT( scriv!AD625, FIND(",",scriv!AD625)-1) &amp; "=" &amp; $AH663 &amp; RIGHT( scriv!AD625, LEN(scriv!AD625) + 1 - FIND(",",scriv!AD625)),
  IF($X$36&lt;&gt;"",LEFT( X$36, FIND(",",X$36)-1) &amp; "=" &amp; $AH663 &amp; RIGHT( X$36, LEN(X$36) + 1 - FIND(",",X$36)),""))),
IF(scriv!M625&lt;&gt;"", LEFT( scriv!M625, FIND(",",scriv!M625)-1) &amp; "=" &amp; $AH663 &amp; RIGHT( scriv!M625, LEN(scriv!M625) + 1 - FIND(",",scriv!M625)),
LEFT( X$37, FIND(",",X$37)-1) &amp; "=" &amp; $AH663 &amp; RIGHT( X$37, LEN(X$37) + 1 - FIND(",",X$37))))</f>
        <v>fadeOn=,0.6</v>
      </c>
      <c r="Y663" s="81" t="str">
        <f>IF($E663="",
( IF(scriv!AE625&lt;&gt;"", LEFT( scriv!AE625, FIND(",",scriv!AE625)-1) &amp; "=" &amp; $AH663 &amp; RIGHT( scriv!AE625, LEN(scriv!AE625) + 1 - FIND(",",scriv!AE625)),
  IF($Y$36&lt;&gt;"",LEFT( Y$36, FIND(",",Y$36)-1) &amp; "=" &amp; $AH663 &amp; RIGHT( Y$36, LEN(Y$36) + 1 - FIND(",",Y$36)),""))),
IF(scriv!N625&lt;&gt;"", LEFT( scriv!N625, FIND(",",scriv!N625)-1) &amp; "=" &amp; $AH663 &amp; RIGHT( scriv!N625, LEN(scriv!N625) + 1 - FIND(",",scriv!N625)),
LEFT( Y$37, FIND(",",Y$37)-1) &amp; "=" &amp; $AH663 &amp; RIGHT( Y$37, LEN(Y$37) + 1 - FIND(",",Y$37))))</f>
        <v>fadeOff=,0.6</v>
      </c>
      <c r="Z663" s="81" t="str">
        <f>IF($E663="",
( IF(scriv!AF625&lt;&gt;"", LEFT( scriv!AF625, FIND(",",scriv!AF625)-1) &amp; "=" &amp; $AH663 &amp; RIGHT( scriv!AF625, LEN(scriv!AF625) + 1 - FIND(",",scriv!AF625)),
  IF($Z$36&lt;&gt;"",LEFT( Z$36, FIND(",",Z$36)-1) &amp; "=" &amp; $AH663 &amp; RIGHT( Z$36, LEN(Z$36) + 1 - FIND(",",Z$36)),""))),
IF(scriv!O625&lt;&gt;"", LEFT( scriv!O625, FIND(",",scriv!O625)-1) &amp; "=" &amp; $AH663 &amp; RIGHT( scriv!O625, LEN(scriv!O625) + 1 - FIND(",",scriv!O625)),
LEFT( Z$37, FIND(",",Z$37)-1) &amp; "=" &amp; $AH663 &amp; RIGHT( Z$37, LEN(Z$37) + 1 - FIND(",",Z$37))))</f>
        <v>drawOpen=,1.2</v>
      </c>
      <c r="AA663" s="81" t="str">
        <f>IF($E663="",
( IF(scriv!AG625&lt;&gt;"", LEFT( scriv!AG625, FIND(",",scriv!AG625)-1) &amp; "=" &amp; $AH663 &amp; RIGHT( scriv!AG625, LEN(scriv!AG625) + 1 - FIND(",",scriv!AG625)),
  IF($AA$36&lt;&gt;"",LEFT( AA$36, FIND(",",AA$36)-1) &amp; "=" &amp; $AH663 &amp; RIGHT( AA$36, LEN(AA$36) + 1 - FIND(",",AA$36)),""))),
IF(scriv!P625&lt;&gt;"", LEFT( scriv!P625, FIND(",",scriv!P625)-1) &amp; "=" &amp; $AH663 &amp; RIGHT( scriv!P625, LEN(scriv!P625) + 1 - FIND(",",scriv!P625)),
LEFT( AA$37, FIND(",",AA$37)-1) &amp; "=" &amp; $AH663 &amp; RIGHT( AA$37, LEN(AA$37) + 1 - FIND(",",AA$37))))</f>
        <v>drawClose=,1.2</v>
      </c>
      <c r="AB663" s="167" t="str">
        <f t="shared" si="445"/>
        <v>noTitle</v>
      </c>
      <c r="AC663" s="167"/>
      <c r="AD663" s="45"/>
      <c r="AE663" s="168"/>
      <c r="AF663" s="169">
        <f>IF(D663="",scriv!B625,"")</f>
        <v>0</v>
      </c>
      <c r="AG663" s="170" t="str">
        <f t="shared" si="452"/>
        <v/>
      </c>
      <c r="AH663" s="169" t="str">
        <f t="shared" si="453"/>
        <v/>
      </c>
      <c r="AI663" s="169" t="str">
        <f t="shared" si="454"/>
        <v/>
      </c>
      <c r="AJ663" s="86">
        <f>ROUNDDOWN( (LEN(scriv!B625)+1) / 2, 0 )</f>
        <v>0</v>
      </c>
      <c r="AK663" s="82">
        <f t="shared" si="455"/>
        <v>0</v>
      </c>
      <c r="AL663" s="82" t="str">
        <f t="shared" si="456"/>
        <v>-</v>
      </c>
      <c r="AM663" s="82" t="str">
        <f t="shared" si="457"/>
        <v>-</v>
      </c>
      <c r="AN663" s="82" t="str">
        <f t="shared" si="458"/>
        <v>-</v>
      </c>
      <c r="AO663" s="82" t="str">
        <f t="shared" si="459"/>
        <v>-</v>
      </c>
      <c r="AP663" s="82" t="str">
        <f t="shared" si="460"/>
        <v>-</v>
      </c>
      <c r="AQ663" s="82" t="str">
        <f t="shared" si="461"/>
        <v>-</v>
      </c>
      <c r="AR663" s="82" t="str">
        <f t="shared" si="462"/>
        <v>-</v>
      </c>
      <c r="AT663" s="82">
        <f t="shared" si="463"/>
        <v>10</v>
      </c>
      <c r="AU663" s="82" t="str">
        <f ca="1">IF(    MAX(OFFSET(AL663,0,0,MATCH("-",AL$638:AL663,0))) = 0,"",
IFERROR(MAX(OFFSET(AL663,0,0,MATCH("-",AL$638:AL663,0))),""))</f>
        <v/>
      </c>
      <c r="AV663" s="82" t="str">
        <f ca="1">IF(    MAX(OFFSET(AM663,0,0,MATCH("-",AM$638:AM663,0))) = 0,"",
IFERROR(MAX(OFFSET(AM663,0,0,MATCH("-",AM$638:AM663,0))),""))</f>
        <v/>
      </c>
      <c r="AW663" s="82" t="str">
        <f ca="1">IF(    MAX(OFFSET(AN663,0,0,MATCH("-",AN$638:AN663,0))) = 0,"",
IFERROR(MAX(OFFSET(AN663,0,0,MATCH("-",AN$638:AN663,0))),""))</f>
        <v/>
      </c>
      <c r="AX663" s="82" t="str">
        <f ca="1">IF(    MAX(OFFSET(AO663,0,0,MATCH("-",AO$638:AO663,0))) = 0,"",
IFERROR(MAX(OFFSET(AO663,0,0,MATCH("-",AO$638:AO663,0))),""))</f>
        <v/>
      </c>
      <c r="AY663" s="82" t="str">
        <f ca="1">IF(    MAX(OFFSET(AP663,0,0,MATCH("-",AP$638:AP663,0))) = 0,"",
IFERROR(MAX(OFFSET(AP663,0,0,MATCH("-",AP$638:AP663,0))),""))</f>
        <v/>
      </c>
      <c r="AZ663" s="82" t="str">
        <f ca="1">IF(    MAX(OFFSET(AQ663,0,0,MATCH("-",AQ$638:AQ663,0))) = 0,"",
IFERROR(MAX(OFFSET(AQ663,0,0,MATCH("-",AQ$638:AQ663,0))),""))</f>
        <v/>
      </c>
      <c r="BA663" s="82" t="str">
        <f ca="1">IF(    MAX(OFFSET(AR663,0,0,MATCH("-",AR$638:AR663,0))) = 0,"",
IFERROR(MAX(OFFSET(AR663,0,0,MATCH("-",AR$638:AR663,0))),""))</f>
        <v/>
      </c>
      <c r="BB663" s="112">
        <f t="shared" ca="1" si="464"/>
        <v>-198</v>
      </c>
      <c r="BC663" s="111" t="str">
        <f t="shared" ca="1" si="465"/>
        <v>Radius</v>
      </c>
      <c r="BD663" s="112">
        <f t="shared" ca="1" si="466"/>
        <v>0</v>
      </c>
      <c r="BE663" s="111">
        <f t="shared" ca="1" si="467"/>
        <v>200</v>
      </c>
      <c r="BF663" s="113" t="e">
        <f t="shared" ca="1" si="468"/>
        <v>#VALUE!</v>
      </c>
      <c r="BG663" s="113" t="e">
        <f t="shared" ca="1" si="469"/>
        <v>#VALUE!</v>
      </c>
      <c r="BH663" s="112">
        <f t="shared" ca="1" si="470"/>
        <v>2000</v>
      </c>
      <c r="BI663" s="112">
        <f t="shared" ca="1" si="471"/>
        <v>200</v>
      </c>
      <c r="BJ663" s="157"/>
      <c r="BK663" s="157"/>
      <c r="BL663" s="158" t="str">
        <f>scriv!AI625</f>
        <v/>
      </c>
      <c r="BM663" s="157"/>
      <c r="BN663" s="157" t="str">
        <f t="shared" si="472"/>
        <v>node</v>
      </c>
      <c r="BO663" s="157"/>
      <c r="BP663" s="159">
        <f t="shared" ca="1" si="473"/>
        <v>0</v>
      </c>
      <c r="BQ663" s="159">
        <f t="shared" ca="1" si="474"/>
        <v>0</v>
      </c>
      <c r="BR663" s="159">
        <f t="shared" si="475"/>
        <v>1</v>
      </c>
      <c r="BS663" s="159" t="str">
        <f t="shared" si="476"/>
        <v>symbol</v>
      </c>
      <c r="BT663" s="157" t="str">
        <f ca="1">IF(scriv!V625&lt;&gt;"",scriv!V625,
IF(E663="",IFERROR(VLOOKUP(BL663,$AH$40:$BT$638,39,FALSE),$BT$36),
$BT$37))</f>
        <v>NodeSquare</v>
      </c>
      <c r="BU663" s="166">
        <f t="shared" ca="1" si="477"/>
        <v>2000</v>
      </c>
      <c r="BV663" s="166">
        <f t="shared" ca="1" si="478"/>
        <v>200</v>
      </c>
      <c r="BW663" s="166">
        <f t="shared" ca="1" si="479"/>
        <v>0</v>
      </c>
      <c r="BX663" s="166">
        <f t="shared" ca="1" si="480"/>
        <v>0</v>
      </c>
      <c r="BY663" s="180" t="str">
        <f t="shared" si="481"/>
        <v/>
      </c>
      <c r="BZ663" s="180" t="str">
        <f t="shared" si="482"/>
        <v/>
      </c>
      <c r="CA663" s="81" t="str">
        <f>IF(scriv!E625&lt;&gt;"",scriv!E625,"")</f>
        <v/>
      </c>
      <c r="CB663" s="82">
        <f t="shared" si="447"/>
        <v>0</v>
      </c>
      <c r="CC663" s="82">
        <f t="shared" si="483"/>
        <v>0</v>
      </c>
      <c r="CD663" s="82" t="str">
        <f t="shared" si="484"/>
        <v>-</v>
      </c>
      <c r="CE663" s="82" t="str">
        <f t="shared" si="485"/>
        <v>-</v>
      </c>
      <c r="CF663" s="82" t="str">
        <f t="shared" si="486"/>
        <v>-</v>
      </c>
      <c r="CG663" s="82" t="str">
        <f t="shared" si="487"/>
        <v>-</v>
      </c>
      <c r="CH663" s="82" t="str">
        <f t="shared" si="488"/>
        <v>-</v>
      </c>
      <c r="CI663" s="82" t="str">
        <f t="shared" si="489"/>
        <v>-</v>
      </c>
      <c r="CJ663" s="82" t="str">
        <f t="shared" si="490"/>
        <v>-</v>
      </c>
      <c r="CK663" s="82" t="str">
        <f t="shared" si="491"/>
        <v>-</v>
      </c>
    </row>
    <row r="664" spans="1:89" s="82" customFormat="1" ht="18" customHeight="1">
      <c r="A664" s="81" t="str">
        <f>scriv!AH626</f>
        <v/>
      </c>
      <c r="B664" s="81" t="str">
        <f>IF(scriv!D626&lt;&gt;"",scriv!D626,"")</f>
        <v/>
      </c>
      <c r="C664" s="81" t="str">
        <f>IF( scriv!AL626&lt;&gt;"", IF(D664&lt;&gt;"","connection ","")&amp;scriv!AL626,IF(D664&lt;&gt;"","connection",""))</f>
        <v/>
      </c>
      <c r="D664" s="82" t="str">
        <f>scriv!AJ626</f>
        <v/>
      </c>
      <c r="E664" s="82" t="str">
        <f>scriv!AK626</f>
        <v/>
      </c>
      <c r="F664" s="156">
        <f>ROW()</f>
        <v>664</v>
      </c>
      <c r="I664" s="81" t="str">
        <f>IF(scriv!AA626&lt;&gt;"",scriv!AA626,J664)</f>
        <v/>
      </c>
      <c r="J664" s="81" t="str">
        <f>IF(scriv!AB626&lt;&gt;"",scriv!AB626,"")</f>
        <v/>
      </c>
      <c r="K664" s="82" t="str">
        <f t="shared" si="448"/>
        <v>none</v>
      </c>
      <c r="L664" s="82" t="str">
        <f t="shared" si="449"/>
        <v>+++&amp;speakTT=</v>
      </c>
      <c r="M664" s="82" t="str">
        <f t="shared" si="446"/>
        <v>OpenClose</v>
      </c>
      <c r="N664" s="82" t="str">
        <f t="shared" si="450"/>
        <v/>
      </c>
      <c r="O664" s="119" t="str">
        <f t="shared" si="451"/>
        <v/>
      </c>
      <c r="P664" s="81" t="str">
        <f>IF(scriv!I626&lt;&gt;"",scriv!I626,"")</f>
        <v/>
      </c>
      <c r="Q664" s="81" t="str">
        <f>IF(scriv!J626&lt;&gt;"",scriv!J626,"")</f>
        <v/>
      </c>
      <c r="R664" s="81">
        <f>IF(scriv!K626&lt;&gt;"",scriv!K626,
IF(I664&lt;&gt;"",1,$R$36))</f>
        <v>0</v>
      </c>
      <c r="S664" s="81" t="str">
        <f>IF(scriv!L626&lt;&gt;"",scriv!L626,
IF(scriv!AB626&lt;&gt;"",$S$36,"none"))</f>
        <v>none</v>
      </c>
      <c r="T664" s="81" t="str">
        <f>IF(scriv!Q626&lt;&gt;"",scriv!Q626,"")</f>
        <v/>
      </c>
      <c r="U664" s="81" t="str">
        <f>IF(scriv!R626&lt;&gt;"",scriv!R626,"")</f>
        <v/>
      </c>
      <c r="V664" s="81" t="str">
        <f>IF(scriv!S626&lt;&gt;"",scriv!S626,"")</f>
        <v/>
      </c>
      <c r="W664" s="81" t="str">
        <f>IF(scriv!T626&lt;&gt;"",scriv!T626,"")</f>
        <v/>
      </c>
      <c r="X664" s="81" t="str">
        <f>IF($E664="",
( IF(scriv!AD626&lt;&gt;"", LEFT( scriv!AD626, FIND(",",scriv!AD626)-1) &amp; "=" &amp; $AH664 &amp; RIGHT( scriv!AD626, LEN(scriv!AD626) + 1 - FIND(",",scriv!AD626)),
  IF($X$36&lt;&gt;"",LEFT( X$36, FIND(",",X$36)-1) &amp; "=" &amp; $AH664 &amp; RIGHT( X$36, LEN(X$36) + 1 - FIND(",",X$36)),""))),
IF(scriv!M626&lt;&gt;"", LEFT( scriv!M626, FIND(",",scriv!M626)-1) &amp; "=" &amp; $AH664 &amp; RIGHT( scriv!M626, LEN(scriv!M626) + 1 - FIND(",",scriv!M626)),
LEFT( X$37, FIND(",",X$37)-1) &amp; "=" &amp; $AH664 &amp; RIGHT( X$37, LEN(X$37) + 1 - FIND(",",X$37))))</f>
        <v>fadeOn=,0.6</v>
      </c>
      <c r="Y664" s="81" t="str">
        <f>IF($E664="",
( IF(scriv!AE626&lt;&gt;"", LEFT( scriv!AE626, FIND(",",scriv!AE626)-1) &amp; "=" &amp; $AH664 &amp; RIGHT( scriv!AE626, LEN(scriv!AE626) + 1 - FIND(",",scriv!AE626)),
  IF($Y$36&lt;&gt;"",LEFT( Y$36, FIND(",",Y$36)-1) &amp; "=" &amp; $AH664 &amp; RIGHT( Y$36, LEN(Y$36) + 1 - FIND(",",Y$36)),""))),
IF(scriv!N626&lt;&gt;"", LEFT( scriv!N626, FIND(",",scriv!N626)-1) &amp; "=" &amp; $AH664 &amp; RIGHT( scriv!N626, LEN(scriv!N626) + 1 - FIND(",",scriv!N626)),
LEFT( Y$37, FIND(",",Y$37)-1) &amp; "=" &amp; $AH664 &amp; RIGHT( Y$37, LEN(Y$37) + 1 - FIND(",",Y$37))))</f>
        <v>fadeOff=,0.6</v>
      </c>
      <c r="Z664" s="81" t="str">
        <f>IF($E664="",
( IF(scriv!AF626&lt;&gt;"", LEFT( scriv!AF626, FIND(",",scriv!AF626)-1) &amp; "=" &amp; $AH664 &amp; RIGHT( scriv!AF626, LEN(scriv!AF626) + 1 - FIND(",",scriv!AF626)),
  IF($Z$36&lt;&gt;"",LEFT( Z$36, FIND(",",Z$36)-1) &amp; "=" &amp; $AH664 &amp; RIGHT( Z$36, LEN(Z$36) + 1 - FIND(",",Z$36)),""))),
IF(scriv!O626&lt;&gt;"", LEFT( scriv!O626, FIND(",",scriv!O626)-1) &amp; "=" &amp; $AH664 &amp; RIGHT( scriv!O626, LEN(scriv!O626) + 1 - FIND(",",scriv!O626)),
LEFT( Z$37, FIND(",",Z$37)-1) &amp; "=" &amp; $AH664 &amp; RIGHT( Z$37, LEN(Z$37) + 1 - FIND(",",Z$37))))</f>
        <v>drawOpen=,1.2</v>
      </c>
      <c r="AA664" s="81" t="str">
        <f>IF($E664="",
( IF(scriv!AG626&lt;&gt;"", LEFT( scriv!AG626, FIND(",",scriv!AG626)-1) &amp; "=" &amp; $AH664 &amp; RIGHT( scriv!AG626, LEN(scriv!AG626) + 1 - FIND(",",scriv!AG626)),
  IF($AA$36&lt;&gt;"",LEFT( AA$36, FIND(",",AA$36)-1) &amp; "=" &amp; $AH664 &amp; RIGHT( AA$36, LEN(AA$36) + 1 - FIND(",",AA$36)),""))),
IF(scriv!P626&lt;&gt;"", LEFT( scriv!P626, FIND(",",scriv!P626)-1) &amp; "=" &amp; $AH664 &amp; RIGHT( scriv!P626, LEN(scriv!P626) + 1 - FIND(",",scriv!P626)),
LEFT( AA$37, FIND(",",AA$37)-1) &amp; "=" &amp; $AH664 &amp; RIGHT( AA$37, LEN(AA$37) + 1 - FIND(",",AA$37))))</f>
        <v>drawClose=,1.2</v>
      </c>
      <c r="AB664" s="167" t="str">
        <f t="shared" si="445"/>
        <v>noTitle</v>
      </c>
      <c r="AC664" s="167"/>
      <c r="AD664" s="45"/>
      <c r="AE664" s="168"/>
      <c r="AF664" s="169">
        <f>IF(D664="",scriv!B626,"")</f>
        <v>0</v>
      </c>
      <c r="AG664" s="170" t="str">
        <f t="shared" si="452"/>
        <v/>
      </c>
      <c r="AH664" s="169" t="str">
        <f t="shared" si="453"/>
        <v/>
      </c>
      <c r="AI664" s="169" t="str">
        <f t="shared" si="454"/>
        <v/>
      </c>
      <c r="AJ664" s="86">
        <f>ROUNDDOWN( (LEN(scriv!B626)+1) / 2, 0 )</f>
        <v>0</v>
      </c>
      <c r="AK664" s="82">
        <f t="shared" si="455"/>
        <v>0</v>
      </c>
      <c r="AL664" s="82" t="str">
        <f t="shared" si="456"/>
        <v>-</v>
      </c>
      <c r="AM664" s="82" t="str">
        <f t="shared" si="457"/>
        <v>-</v>
      </c>
      <c r="AN664" s="82" t="str">
        <f t="shared" si="458"/>
        <v>-</v>
      </c>
      <c r="AO664" s="82" t="str">
        <f t="shared" si="459"/>
        <v>-</v>
      </c>
      <c r="AP664" s="82" t="str">
        <f t="shared" si="460"/>
        <v>-</v>
      </c>
      <c r="AQ664" s="82" t="str">
        <f t="shared" si="461"/>
        <v>-</v>
      </c>
      <c r="AR664" s="82" t="str">
        <f t="shared" si="462"/>
        <v>-</v>
      </c>
      <c r="AT664" s="82">
        <f t="shared" si="463"/>
        <v>10</v>
      </c>
      <c r="AU664" s="82" t="str">
        <f ca="1">IF(    MAX(OFFSET(AL664,0,0,MATCH("-",AL$638:AL664,0))) = 0,"",
IFERROR(MAX(OFFSET(AL664,0,0,MATCH("-",AL$638:AL664,0))),""))</f>
        <v/>
      </c>
      <c r="AV664" s="82" t="str">
        <f ca="1">IF(    MAX(OFFSET(AM664,0,0,MATCH("-",AM$638:AM664,0))) = 0,"",
IFERROR(MAX(OFFSET(AM664,0,0,MATCH("-",AM$638:AM664,0))),""))</f>
        <v/>
      </c>
      <c r="AW664" s="82" t="str">
        <f ca="1">IF(    MAX(OFFSET(AN664,0,0,MATCH("-",AN$638:AN664,0))) = 0,"",
IFERROR(MAX(OFFSET(AN664,0,0,MATCH("-",AN$638:AN664,0))),""))</f>
        <v/>
      </c>
      <c r="AX664" s="82" t="str">
        <f ca="1">IF(    MAX(OFFSET(AO664,0,0,MATCH("-",AO$638:AO664,0))) = 0,"",
IFERROR(MAX(OFFSET(AO664,0,0,MATCH("-",AO$638:AO664,0))),""))</f>
        <v/>
      </c>
      <c r="AY664" s="82" t="str">
        <f ca="1">IF(    MAX(OFFSET(AP664,0,0,MATCH("-",AP$638:AP664,0))) = 0,"",
IFERROR(MAX(OFFSET(AP664,0,0,MATCH("-",AP$638:AP664,0))),""))</f>
        <v/>
      </c>
      <c r="AZ664" s="82" t="str">
        <f ca="1">IF(    MAX(OFFSET(AQ664,0,0,MATCH("-",AQ$638:AQ664,0))) = 0,"",
IFERROR(MAX(OFFSET(AQ664,0,0,MATCH("-",AQ$638:AQ664,0))),""))</f>
        <v/>
      </c>
      <c r="BA664" s="82" t="str">
        <f ca="1">IF(    MAX(OFFSET(AR664,0,0,MATCH("-",AR$638:AR664,0))) = 0,"",
IFERROR(MAX(OFFSET(AR664,0,0,MATCH("-",AR$638:AR664,0))),""))</f>
        <v/>
      </c>
      <c r="BB664" s="112">
        <f t="shared" ca="1" si="464"/>
        <v>-198</v>
      </c>
      <c r="BC664" s="111" t="str">
        <f t="shared" ca="1" si="465"/>
        <v>Radius</v>
      </c>
      <c r="BD664" s="112">
        <f t="shared" ca="1" si="466"/>
        <v>0</v>
      </c>
      <c r="BE664" s="111">
        <f t="shared" ca="1" si="467"/>
        <v>200</v>
      </c>
      <c r="BF664" s="113" t="e">
        <f t="shared" ca="1" si="468"/>
        <v>#VALUE!</v>
      </c>
      <c r="BG664" s="113" t="e">
        <f t="shared" ca="1" si="469"/>
        <v>#VALUE!</v>
      </c>
      <c r="BH664" s="112">
        <f t="shared" ca="1" si="470"/>
        <v>2000</v>
      </c>
      <c r="BI664" s="112">
        <f t="shared" ca="1" si="471"/>
        <v>200</v>
      </c>
      <c r="BJ664" s="157"/>
      <c r="BK664" s="157"/>
      <c r="BL664" s="158" t="str">
        <f>scriv!AI626</f>
        <v/>
      </c>
      <c r="BM664" s="157"/>
      <c r="BN664" s="157" t="str">
        <f t="shared" si="472"/>
        <v>node</v>
      </c>
      <c r="BO664" s="157"/>
      <c r="BP664" s="159">
        <f t="shared" ca="1" si="473"/>
        <v>0</v>
      </c>
      <c r="BQ664" s="159">
        <f t="shared" ca="1" si="474"/>
        <v>0</v>
      </c>
      <c r="BR664" s="159">
        <f t="shared" si="475"/>
        <v>1</v>
      </c>
      <c r="BS664" s="159" t="str">
        <f t="shared" si="476"/>
        <v>symbol</v>
      </c>
      <c r="BT664" s="157" t="str">
        <f ca="1">IF(scriv!V626&lt;&gt;"",scriv!V626,
IF(E664="",IFERROR(VLOOKUP(BL664,$AH$40:$BT$638,39,FALSE),$BT$36),
$BT$37))</f>
        <v>NodeSquare</v>
      </c>
      <c r="BU664" s="166">
        <f t="shared" ca="1" si="477"/>
        <v>2000</v>
      </c>
      <c r="BV664" s="166">
        <f t="shared" ca="1" si="478"/>
        <v>200</v>
      </c>
      <c r="BW664" s="166">
        <f t="shared" ca="1" si="479"/>
        <v>0</v>
      </c>
      <c r="BX664" s="166">
        <f t="shared" ca="1" si="480"/>
        <v>0</v>
      </c>
      <c r="BY664" s="180" t="str">
        <f t="shared" si="481"/>
        <v/>
      </c>
      <c r="BZ664" s="180" t="str">
        <f t="shared" si="482"/>
        <v/>
      </c>
      <c r="CA664" s="81" t="str">
        <f>IF(scriv!E626&lt;&gt;"",scriv!E626,"")</f>
        <v/>
      </c>
      <c r="CB664" s="82">
        <f t="shared" si="447"/>
        <v>0</v>
      </c>
      <c r="CC664" s="82">
        <f t="shared" si="483"/>
        <v>0</v>
      </c>
      <c r="CD664" s="82" t="str">
        <f t="shared" si="484"/>
        <v>-</v>
      </c>
      <c r="CE664" s="82" t="str">
        <f t="shared" si="485"/>
        <v>-</v>
      </c>
      <c r="CF664" s="82" t="str">
        <f t="shared" si="486"/>
        <v>-</v>
      </c>
      <c r="CG664" s="82" t="str">
        <f t="shared" si="487"/>
        <v>-</v>
      </c>
      <c r="CH664" s="82" t="str">
        <f t="shared" si="488"/>
        <v>-</v>
      </c>
      <c r="CI664" s="82" t="str">
        <f t="shared" si="489"/>
        <v>-</v>
      </c>
      <c r="CJ664" s="82" t="str">
        <f t="shared" si="490"/>
        <v>-</v>
      </c>
      <c r="CK664" s="82" t="str">
        <f t="shared" si="491"/>
        <v>-</v>
      </c>
    </row>
    <row r="665" spans="1:89" s="82" customFormat="1" ht="18" customHeight="1">
      <c r="A665" s="81" t="str">
        <f>scriv!AH627</f>
        <v/>
      </c>
      <c r="B665" s="81" t="str">
        <f>IF(scriv!D627&lt;&gt;"",scriv!D627,"")</f>
        <v/>
      </c>
      <c r="C665" s="81" t="str">
        <f>IF( scriv!AL627&lt;&gt;"", IF(D665&lt;&gt;"","connection ","")&amp;scriv!AL627,IF(D665&lt;&gt;"","connection",""))</f>
        <v/>
      </c>
      <c r="D665" s="82" t="str">
        <f>scriv!AJ627</f>
        <v/>
      </c>
      <c r="E665" s="82" t="str">
        <f>scriv!AK627</f>
        <v/>
      </c>
      <c r="F665" s="156">
        <f>ROW()</f>
        <v>665</v>
      </c>
      <c r="I665" s="81" t="str">
        <f>IF(scriv!AA627&lt;&gt;"",scriv!AA627,J665)</f>
        <v/>
      </c>
      <c r="J665" s="81" t="str">
        <f>IF(scriv!AB627&lt;&gt;"",scriv!AB627,"")</f>
        <v/>
      </c>
      <c r="K665" s="82" t="str">
        <f t="shared" si="448"/>
        <v>none</v>
      </c>
      <c r="L665" s="82" t="str">
        <f t="shared" si="449"/>
        <v>+++&amp;speakTT=</v>
      </c>
      <c r="M665" s="82" t="str">
        <f t="shared" si="446"/>
        <v>OpenClose</v>
      </c>
      <c r="N665" s="82" t="str">
        <f t="shared" si="450"/>
        <v/>
      </c>
      <c r="O665" s="119" t="str">
        <f t="shared" si="451"/>
        <v/>
      </c>
      <c r="P665" s="81" t="str">
        <f>IF(scriv!I627&lt;&gt;"",scriv!I627,"")</f>
        <v/>
      </c>
      <c r="Q665" s="81" t="str">
        <f>IF(scriv!J627&lt;&gt;"",scriv!J627,"")</f>
        <v/>
      </c>
      <c r="R665" s="81">
        <f>IF(scriv!K627&lt;&gt;"",scriv!K627,
IF(I665&lt;&gt;"",1,$R$36))</f>
        <v>0</v>
      </c>
      <c r="S665" s="81" t="str">
        <f>IF(scriv!L627&lt;&gt;"",scriv!L627,
IF(scriv!AB627&lt;&gt;"",$S$36,"none"))</f>
        <v>none</v>
      </c>
      <c r="T665" s="81" t="str">
        <f>IF(scriv!Q627&lt;&gt;"",scriv!Q627,"")</f>
        <v/>
      </c>
      <c r="U665" s="81" t="str">
        <f>IF(scriv!R627&lt;&gt;"",scriv!R627,"")</f>
        <v/>
      </c>
      <c r="V665" s="81" t="str">
        <f>IF(scriv!S627&lt;&gt;"",scriv!S627,"")</f>
        <v/>
      </c>
      <c r="W665" s="81" t="str">
        <f>IF(scriv!T627&lt;&gt;"",scriv!T627,"")</f>
        <v/>
      </c>
      <c r="X665" s="81" t="str">
        <f>IF($E665="",
( IF(scriv!AD627&lt;&gt;"", LEFT( scriv!AD627, FIND(",",scriv!AD627)-1) &amp; "=" &amp; $AH665 &amp; RIGHT( scriv!AD627, LEN(scriv!AD627) + 1 - FIND(",",scriv!AD627)),
  IF($X$36&lt;&gt;"",LEFT( X$36, FIND(",",X$36)-1) &amp; "=" &amp; $AH665 &amp; RIGHT( X$36, LEN(X$36) + 1 - FIND(",",X$36)),""))),
IF(scriv!M627&lt;&gt;"", LEFT( scriv!M627, FIND(",",scriv!M627)-1) &amp; "=" &amp; $AH665 &amp; RIGHT( scriv!M627, LEN(scriv!M627) + 1 - FIND(",",scriv!M627)),
LEFT( X$37, FIND(",",X$37)-1) &amp; "=" &amp; $AH665 &amp; RIGHT( X$37, LEN(X$37) + 1 - FIND(",",X$37))))</f>
        <v>fadeOn=,0.6</v>
      </c>
      <c r="Y665" s="81" t="str">
        <f>IF($E665="",
( IF(scriv!AE627&lt;&gt;"", LEFT( scriv!AE627, FIND(",",scriv!AE627)-1) &amp; "=" &amp; $AH665 &amp; RIGHT( scriv!AE627, LEN(scriv!AE627) + 1 - FIND(",",scriv!AE627)),
  IF($Y$36&lt;&gt;"",LEFT( Y$36, FIND(",",Y$36)-1) &amp; "=" &amp; $AH665 &amp; RIGHT( Y$36, LEN(Y$36) + 1 - FIND(",",Y$36)),""))),
IF(scriv!N627&lt;&gt;"", LEFT( scriv!N627, FIND(",",scriv!N627)-1) &amp; "=" &amp; $AH665 &amp; RIGHT( scriv!N627, LEN(scriv!N627) + 1 - FIND(",",scriv!N627)),
LEFT( Y$37, FIND(",",Y$37)-1) &amp; "=" &amp; $AH665 &amp; RIGHT( Y$37, LEN(Y$37) + 1 - FIND(",",Y$37))))</f>
        <v>fadeOff=,0.6</v>
      </c>
      <c r="Z665" s="81" t="str">
        <f>IF($E665="",
( IF(scriv!AF627&lt;&gt;"", LEFT( scriv!AF627, FIND(",",scriv!AF627)-1) &amp; "=" &amp; $AH665 &amp; RIGHT( scriv!AF627, LEN(scriv!AF627) + 1 - FIND(",",scriv!AF627)),
  IF($Z$36&lt;&gt;"",LEFT( Z$36, FIND(",",Z$36)-1) &amp; "=" &amp; $AH665 &amp; RIGHT( Z$36, LEN(Z$36) + 1 - FIND(",",Z$36)),""))),
IF(scriv!O627&lt;&gt;"", LEFT( scriv!O627, FIND(",",scriv!O627)-1) &amp; "=" &amp; $AH665 &amp; RIGHT( scriv!O627, LEN(scriv!O627) + 1 - FIND(",",scriv!O627)),
LEFT( Z$37, FIND(",",Z$37)-1) &amp; "=" &amp; $AH665 &amp; RIGHT( Z$37, LEN(Z$37) + 1 - FIND(",",Z$37))))</f>
        <v>drawOpen=,1.2</v>
      </c>
      <c r="AA665" s="81" t="str">
        <f>IF($E665="",
( IF(scriv!AG627&lt;&gt;"", LEFT( scriv!AG627, FIND(",",scriv!AG627)-1) &amp; "=" &amp; $AH665 &amp; RIGHT( scriv!AG627, LEN(scriv!AG627) + 1 - FIND(",",scriv!AG627)),
  IF($AA$36&lt;&gt;"",LEFT( AA$36, FIND(",",AA$36)-1) &amp; "=" &amp; $AH665 &amp; RIGHT( AA$36, LEN(AA$36) + 1 - FIND(",",AA$36)),""))),
IF(scriv!P627&lt;&gt;"", LEFT( scriv!P627, FIND(",",scriv!P627)-1) &amp; "=" &amp; $AH665 &amp; RIGHT( scriv!P627, LEN(scriv!P627) + 1 - FIND(",",scriv!P627)),
LEFT( AA$37, FIND(",",AA$37)-1) &amp; "=" &amp; $AH665 &amp; RIGHT( AA$37, LEN(AA$37) + 1 - FIND(",",AA$37))))</f>
        <v>drawClose=,1.2</v>
      </c>
      <c r="AB665" s="167" t="str">
        <f t="shared" si="445"/>
        <v>noTitle</v>
      </c>
      <c r="AC665" s="167"/>
      <c r="AD665" s="45"/>
      <c r="AE665" s="168"/>
      <c r="AF665" s="169">
        <f>IF(D665="",scriv!B627,"")</f>
        <v>0</v>
      </c>
      <c r="AG665" s="170" t="str">
        <f t="shared" si="452"/>
        <v/>
      </c>
      <c r="AH665" s="169" t="str">
        <f t="shared" si="453"/>
        <v/>
      </c>
      <c r="AI665" s="169" t="str">
        <f t="shared" si="454"/>
        <v/>
      </c>
      <c r="AJ665" s="86">
        <f>ROUNDDOWN( (LEN(scriv!B627)+1) / 2, 0 )</f>
        <v>0</v>
      </c>
      <c r="AK665" s="82">
        <f t="shared" si="455"/>
        <v>0</v>
      </c>
      <c r="AL665" s="82" t="str">
        <f t="shared" si="456"/>
        <v>-</v>
      </c>
      <c r="AM665" s="82" t="str">
        <f t="shared" si="457"/>
        <v>-</v>
      </c>
      <c r="AN665" s="82" t="str">
        <f t="shared" si="458"/>
        <v>-</v>
      </c>
      <c r="AO665" s="82" t="str">
        <f t="shared" si="459"/>
        <v>-</v>
      </c>
      <c r="AP665" s="82" t="str">
        <f t="shared" si="460"/>
        <v>-</v>
      </c>
      <c r="AQ665" s="82" t="str">
        <f t="shared" si="461"/>
        <v>-</v>
      </c>
      <c r="AR665" s="82" t="str">
        <f t="shared" si="462"/>
        <v>-</v>
      </c>
      <c r="AT665" s="82">
        <f t="shared" si="463"/>
        <v>10</v>
      </c>
      <c r="AU665" s="82" t="str">
        <f ca="1">IF(    MAX(OFFSET(AL665,0,0,MATCH("-",AL$638:AL665,0))) = 0,"",
IFERROR(MAX(OFFSET(AL665,0,0,MATCH("-",AL$638:AL665,0))),""))</f>
        <v/>
      </c>
      <c r="AV665" s="82" t="str">
        <f ca="1">IF(    MAX(OFFSET(AM665,0,0,MATCH("-",AM$638:AM665,0))) = 0,"",
IFERROR(MAX(OFFSET(AM665,0,0,MATCH("-",AM$638:AM665,0))),""))</f>
        <v/>
      </c>
      <c r="AW665" s="82" t="str">
        <f ca="1">IF(    MAX(OFFSET(AN665,0,0,MATCH("-",AN$638:AN665,0))) = 0,"",
IFERROR(MAX(OFFSET(AN665,0,0,MATCH("-",AN$638:AN665,0))),""))</f>
        <v/>
      </c>
      <c r="AX665" s="82" t="str">
        <f ca="1">IF(    MAX(OFFSET(AO665,0,0,MATCH("-",AO$638:AO665,0))) = 0,"",
IFERROR(MAX(OFFSET(AO665,0,0,MATCH("-",AO$638:AO665,0))),""))</f>
        <v/>
      </c>
      <c r="AY665" s="82" t="str">
        <f ca="1">IF(    MAX(OFFSET(AP665,0,0,MATCH("-",AP$638:AP665,0))) = 0,"",
IFERROR(MAX(OFFSET(AP665,0,0,MATCH("-",AP$638:AP665,0))),""))</f>
        <v/>
      </c>
      <c r="AZ665" s="82" t="str">
        <f ca="1">IF(    MAX(OFFSET(AQ665,0,0,MATCH("-",AQ$638:AQ665,0))) = 0,"",
IFERROR(MAX(OFFSET(AQ665,0,0,MATCH("-",AQ$638:AQ665,0))),""))</f>
        <v/>
      </c>
      <c r="BA665" s="82" t="str">
        <f ca="1">IF(    MAX(OFFSET(AR665,0,0,MATCH("-",AR$638:AR665,0))) = 0,"",
IFERROR(MAX(OFFSET(AR665,0,0,MATCH("-",AR$638:AR665,0))),""))</f>
        <v/>
      </c>
      <c r="BB665" s="112">
        <f t="shared" ca="1" si="464"/>
        <v>-198</v>
      </c>
      <c r="BC665" s="111" t="str">
        <f t="shared" ca="1" si="465"/>
        <v>Radius</v>
      </c>
      <c r="BD665" s="112">
        <f t="shared" ca="1" si="466"/>
        <v>0</v>
      </c>
      <c r="BE665" s="111">
        <f t="shared" ca="1" si="467"/>
        <v>200</v>
      </c>
      <c r="BF665" s="113" t="e">
        <f t="shared" ca="1" si="468"/>
        <v>#VALUE!</v>
      </c>
      <c r="BG665" s="113" t="e">
        <f t="shared" ca="1" si="469"/>
        <v>#VALUE!</v>
      </c>
      <c r="BH665" s="112">
        <f t="shared" ca="1" si="470"/>
        <v>2000</v>
      </c>
      <c r="BI665" s="112">
        <f t="shared" ca="1" si="471"/>
        <v>200</v>
      </c>
      <c r="BJ665" s="157"/>
      <c r="BK665" s="157"/>
      <c r="BL665" s="158" t="str">
        <f>scriv!AI627</f>
        <v/>
      </c>
      <c r="BM665" s="157"/>
      <c r="BN665" s="157" t="str">
        <f t="shared" si="472"/>
        <v>node</v>
      </c>
      <c r="BO665" s="157"/>
      <c r="BP665" s="159">
        <f t="shared" ca="1" si="473"/>
        <v>0</v>
      </c>
      <c r="BQ665" s="159">
        <f t="shared" ca="1" si="474"/>
        <v>0</v>
      </c>
      <c r="BR665" s="159">
        <f t="shared" si="475"/>
        <v>1</v>
      </c>
      <c r="BS665" s="159" t="str">
        <f t="shared" si="476"/>
        <v>symbol</v>
      </c>
      <c r="BT665" s="157" t="str">
        <f ca="1">IF(scriv!V627&lt;&gt;"",scriv!V627,
IF(E665="",IFERROR(VLOOKUP(BL665,$AH$40:$BT$638,39,FALSE),$BT$36),
$BT$37))</f>
        <v>NodeSquare</v>
      </c>
      <c r="BU665" s="166">
        <f t="shared" ca="1" si="477"/>
        <v>2000</v>
      </c>
      <c r="BV665" s="166">
        <f t="shared" ca="1" si="478"/>
        <v>200</v>
      </c>
      <c r="BW665" s="166">
        <f t="shared" ca="1" si="479"/>
        <v>0</v>
      </c>
      <c r="BX665" s="166">
        <f t="shared" ca="1" si="480"/>
        <v>0</v>
      </c>
      <c r="BY665" s="180" t="str">
        <f t="shared" si="481"/>
        <v/>
      </c>
      <c r="BZ665" s="180" t="str">
        <f t="shared" si="482"/>
        <v/>
      </c>
      <c r="CA665" s="81" t="str">
        <f>IF(scriv!E627&lt;&gt;"",scriv!E627,"")</f>
        <v/>
      </c>
      <c r="CB665" s="82">
        <f t="shared" si="447"/>
        <v>0</v>
      </c>
      <c r="CC665" s="82">
        <f t="shared" si="483"/>
        <v>0</v>
      </c>
      <c r="CD665" s="82" t="str">
        <f t="shared" si="484"/>
        <v>-</v>
      </c>
      <c r="CE665" s="82" t="str">
        <f t="shared" si="485"/>
        <v>-</v>
      </c>
      <c r="CF665" s="82" t="str">
        <f t="shared" si="486"/>
        <v>-</v>
      </c>
      <c r="CG665" s="82" t="str">
        <f t="shared" si="487"/>
        <v>-</v>
      </c>
      <c r="CH665" s="82" t="str">
        <f t="shared" si="488"/>
        <v>-</v>
      </c>
      <c r="CI665" s="82" t="str">
        <f t="shared" si="489"/>
        <v>-</v>
      </c>
      <c r="CJ665" s="82" t="str">
        <f t="shared" si="490"/>
        <v>-</v>
      </c>
      <c r="CK665" s="82" t="str">
        <f t="shared" si="491"/>
        <v>-</v>
      </c>
    </row>
    <row r="666" spans="1:89" s="82" customFormat="1" ht="18" customHeight="1">
      <c r="A666" s="81" t="str">
        <f>scriv!AH628</f>
        <v/>
      </c>
      <c r="B666" s="81" t="str">
        <f>IF(scriv!D628&lt;&gt;"",scriv!D628,"")</f>
        <v/>
      </c>
      <c r="C666" s="81" t="str">
        <f>IF( scriv!AL628&lt;&gt;"", IF(D666&lt;&gt;"","connection ","")&amp;scriv!AL628,IF(D666&lt;&gt;"","connection",""))</f>
        <v/>
      </c>
      <c r="D666" s="82" t="str">
        <f>scriv!AJ628</f>
        <v/>
      </c>
      <c r="E666" s="82" t="str">
        <f>scriv!AK628</f>
        <v/>
      </c>
      <c r="F666" s="156">
        <f>ROW()</f>
        <v>666</v>
      </c>
      <c r="I666" s="81" t="str">
        <f>IF(scriv!AA628&lt;&gt;"",scriv!AA628,J666)</f>
        <v/>
      </c>
      <c r="J666" s="81" t="str">
        <f>IF(scriv!AB628&lt;&gt;"",scriv!AB628,"")</f>
        <v/>
      </c>
      <c r="K666" s="82" t="str">
        <f t="shared" si="448"/>
        <v>none</v>
      </c>
      <c r="L666" s="82" t="str">
        <f t="shared" si="449"/>
        <v>+++&amp;speakTT=</v>
      </c>
      <c r="M666" s="82" t="str">
        <f t="shared" si="446"/>
        <v>OpenClose</v>
      </c>
      <c r="N666" s="82" t="str">
        <f t="shared" si="450"/>
        <v/>
      </c>
      <c r="O666" s="119" t="str">
        <f t="shared" si="451"/>
        <v/>
      </c>
      <c r="P666" s="81" t="str">
        <f>IF(scriv!I628&lt;&gt;"",scriv!I628,"")</f>
        <v/>
      </c>
      <c r="Q666" s="81" t="str">
        <f>IF(scriv!J628&lt;&gt;"",scriv!J628,"")</f>
        <v/>
      </c>
      <c r="R666" s="81">
        <f>IF(scriv!K628&lt;&gt;"",scriv!K628,
IF(I666&lt;&gt;"",1,$R$36))</f>
        <v>0</v>
      </c>
      <c r="S666" s="81" t="str">
        <f>IF(scriv!L628&lt;&gt;"",scriv!L628,
IF(scriv!AB628&lt;&gt;"",$S$36,"none"))</f>
        <v>none</v>
      </c>
      <c r="T666" s="81" t="str">
        <f>IF(scriv!Q628&lt;&gt;"",scriv!Q628,"")</f>
        <v/>
      </c>
      <c r="U666" s="81" t="str">
        <f>IF(scriv!R628&lt;&gt;"",scriv!R628,"")</f>
        <v/>
      </c>
      <c r="V666" s="81" t="str">
        <f>IF(scriv!S628&lt;&gt;"",scriv!S628,"")</f>
        <v/>
      </c>
      <c r="W666" s="81" t="str">
        <f>IF(scriv!T628&lt;&gt;"",scriv!T628,"")</f>
        <v/>
      </c>
      <c r="X666" s="81" t="str">
        <f>IF($E666="",
( IF(scriv!AD628&lt;&gt;"", LEFT( scriv!AD628, FIND(",",scriv!AD628)-1) &amp; "=" &amp; $AH666 &amp; RIGHT( scriv!AD628, LEN(scriv!AD628) + 1 - FIND(",",scriv!AD628)),
  IF($X$36&lt;&gt;"",LEFT( X$36, FIND(",",X$36)-1) &amp; "=" &amp; $AH666 &amp; RIGHT( X$36, LEN(X$36) + 1 - FIND(",",X$36)),""))),
IF(scriv!M628&lt;&gt;"", LEFT( scriv!M628, FIND(",",scriv!M628)-1) &amp; "=" &amp; $AH666 &amp; RIGHT( scriv!M628, LEN(scriv!M628) + 1 - FIND(",",scriv!M628)),
LEFT( X$37, FIND(",",X$37)-1) &amp; "=" &amp; $AH666 &amp; RIGHT( X$37, LEN(X$37) + 1 - FIND(",",X$37))))</f>
        <v>fadeOn=,0.6</v>
      </c>
      <c r="Y666" s="81" t="str">
        <f>IF($E666="",
( IF(scriv!AE628&lt;&gt;"", LEFT( scriv!AE628, FIND(",",scriv!AE628)-1) &amp; "=" &amp; $AH666 &amp; RIGHT( scriv!AE628, LEN(scriv!AE628) + 1 - FIND(",",scriv!AE628)),
  IF($Y$36&lt;&gt;"",LEFT( Y$36, FIND(",",Y$36)-1) &amp; "=" &amp; $AH666 &amp; RIGHT( Y$36, LEN(Y$36) + 1 - FIND(",",Y$36)),""))),
IF(scriv!N628&lt;&gt;"", LEFT( scriv!N628, FIND(",",scriv!N628)-1) &amp; "=" &amp; $AH666 &amp; RIGHT( scriv!N628, LEN(scriv!N628) + 1 - FIND(",",scriv!N628)),
LEFT( Y$37, FIND(",",Y$37)-1) &amp; "=" &amp; $AH666 &amp; RIGHT( Y$37, LEN(Y$37) + 1 - FIND(",",Y$37))))</f>
        <v>fadeOff=,0.6</v>
      </c>
      <c r="Z666" s="81" t="str">
        <f>IF($E666="",
( IF(scriv!AF628&lt;&gt;"", LEFT( scriv!AF628, FIND(",",scriv!AF628)-1) &amp; "=" &amp; $AH666 &amp; RIGHT( scriv!AF628, LEN(scriv!AF628) + 1 - FIND(",",scriv!AF628)),
  IF($Z$36&lt;&gt;"",LEFT( Z$36, FIND(",",Z$36)-1) &amp; "=" &amp; $AH666 &amp; RIGHT( Z$36, LEN(Z$36) + 1 - FIND(",",Z$36)),""))),
IF(scriv!O628&lt;&gt;"", LEFT( scriv!O628, FIND(",",scriv!O628)-1) &amp; "=" &amp; $AH666 &amp; RIGHT( scriv!O628, LEN(scriv!O628) + 1 - FIND(",",scriv!O628)),
LEFT( Z$37, FIND(",",Z$37)-1) &amp; "=" &amp; $AH666 &amp; RIGHT( Z$37, LEN(Z$37) + 1 - FIND(",",Z$37))))</f>
        <v>drawOpen=,1.2</v>
      </c>
      <c r="AA666" s="81" t="str">
        <f>IF($E666="",
( IF(scriv!AG628&lt;&gt;"", LEFT( scriv!AG628, FIND(",",scriv!AG628)-1) &amp; "=" &amp; $AH666 &amp; RIGHT( scriv!AG628, LEN(scriv!AG628) + 1 - FIND(",",scriv!AG628)),
  IF($AA$36&lt;&gt;"",LEFT( AA$36, FIND(",",AA$36)-1) &amp; "=" &amp; $AH666 &amp; RIGHT( AA$36, LEN(AA$36) + 1 - FIND(",",AA$36)),""))),
IF(scriv!P628&lt;&gt;"", LEFT( scriv!P628, FIND(",",scriv!P628)-1) &amp; "=" &amp; $AH666 &amp; RIGHT( scriv!P628, LEN(scriv!P628) + 1 - FIND(",",scriv!P628)),
LEFT( AA$37, FIND(",",AA$37)-1) &amp; "=" &amp; $AH666 &amp; RIGHT( AA$37, LEN(AA$37) + 1 - FIND(",",AA$37))))</f>
        <v>drawClose=,1.2</v>
      </c>
      <c r="AB666" s="167" t="str">
        <f t="shared" si="445"/>
        <v>noTitle</v>
      </c>
      <c r="AC666" s="167"/>
      <c r="AD666" s="45"/>
      <c r="AE666" s="168"/>
      <c r="AF666" s="169">
        <f>IF(D666="",scriv!B628,"")</f>
        <v>0</v>
      </c>
      <c r="AG666" s="170" t="str">
        <f t="shared" si="452"/>
        <v/>
      </c>
      <c r="AH666" s="169" t="str">
        <f t="shared" si="453"/>
        <v/>
      </c>
      <c r="AI666" s="169" t="str">
        <f t="shared" si="454"/>
        <v/>
      </c>
      <c r="AJ666" s="86">
        <f>ROUNDDOWN( (LEN(scriv!B628)+1) / 2, 0 )</f>
        <v>0</v>
      </c>
      <c r="AK666" s="82">
        <f t="shared" si="455"/>
        <v>0</v>
      </c>
      <c r="AL666" s="82" t="str">
        <f t="shared" si="456"/>
        <v>-</v>
      </c>
      <c r="AM666" s="82" t="str">
        <f t="shared" si="457"/>
        <v>-</v>
      </c>
      <c r="AN666" s="82" t="str">
        <f t="shared" si="458"/>
        <v>-</v>
      </c>
      <c r="AO666" s="82" t="str">
        <f t="shared" si="459"/>
        <v>-</v>
      </c>
      <c r="AP666" s="82" t="str">
        <f t="shared" si="460"/>
        <v>-</v>
      </c>
      <c r="AQ666" s="82" t="str">
        <f t="shared" si="461"/>
        <v>-</v>
      </c>
      <c r="AR666" s="82" t="str">
        <f t="shared" si="462"/>
        <v>-</v>
      </c>
      <c r="AT666" s="82">
        <f t="shared" si="463"/>
        <v>10</v>
      </c>
      <c r="AU666" s="82" t="str">
        <f ca="1">IF(    MAX(OFFSET(AL666,0,0,MATCH("-",AL$638:AL666,0))) = 0,"",
IFERROR(MAX(OFFSET(AL666,0,0,MATCH("-",AL$638:AL666,0))),""))</f>
        <v/>
      </c>
      <c r="AV666" s="82" t="str">
        <f ca="1">IF(    MAX(OFFSET(AM666,0,0,MATCH("-",AM$638:AM666,0))) = 0,"",
IFERROR(MAX(OFFSET(AM666,0,0,MATCH("-",AM$638:AM666,0))),""))</f>
        <v/>
      </c>
      <c r="AW666" s="82" t="str">
        <f ca="1">IF(    MAX(OFFSET(AN666,0,0,MATCH("-",AN$638:AN666,0))) = 0,"",
IFERROR(MAX(OFFSET(AN666,0,0,MATCH("-",AN$638:AN666,0))),""))</f>
        <v/>
      </c>
      <c r="AX666" s="82" t="str">
        <f ca="1">IF(    MAX(OFFSET(AO666,0,0,MATCH("-",AO$638:AO666,0))) = 0,"",
IFERROR(MAX(OFFSET(AO666,0,0,MATCH("-",AO$638:AO666,0))),""))</f>
        <v/>
      </c>
      <c r="AY666" s="82" t="str">
        <f ca="1">IF(    MAX(OFFSET(AP666,0,0,MATCH("-",AP$638:AP666,0))) = 0,"",
IFERROR(MAX(OFFSET(AP666,0,0,MATCH("-",AP$638:AP666,0))),""))</f>
        <v/>
      </c>
      <c r="AZ666" s="82" t="str">
        <f ca="1">IF(    MAX(OFFSET(AQ666,0,0,MATCH("-",AQ$638:AQ666,0))) = 0,"",
IFERROR(MAX(OFFSET(AQ666,0,0,MATCH("-",AQ$638:AQ666,0))),""))</f>
        <v/>
      </c>
      <c r="BA666" s="82" t="str">
        <f ca="1">IF(    MAX(OFFSET(AR666,0,0,MATCH("-",AR$638:AR666,0))) = 0,"",
IFERROR(MAX(OFFSET(AR666,0,0,MATCH("-",AR$638:AR666,0))),""))</f>
        <v/>
      </c>
      <c r="BB666" s="112">
        <f t="shared" ca="1" si="464"/>
        <v>-198</v>
      </c>
      <c r="BC666" s="111" t="str">
        <f t="shared" ca="1" si="465"/>
        <v>Radius</v>
      </c>
      <c r="BD666" s="112">
        <f t="shared" ca="1" si="466"/>
        <v>0</v>
      </c>
      <c r="BE666" s="111">
        <f t="shared" ca="1" si="467"/>
        <v>200</v>
      </c>
      <c r="BF666" s="113" t="e">
        <f t="shared" ca="1" si="468"/>
        <v>#VALUE!</v>
      </c>
      <c r="BG666" s="113" t="e">
        <f t="shared" ca="1" si="469"/>
        <v>#VALUE!</v>
      </c>
      <c r="BH666" s="112">
        <f t="shared" ca="1" si="470"/>
        <v>2000</v>
      </c>
      <c r="BI666" s="112">
        <f t="shared" ca="1" si="471"/>
        <v>200</v>
      </c>
      <c r="BJ666" s="157"/>
      <c r="BK666" s="157"/>
      <c r="BL666" s="158" t="str">
        <f>scriv!AI628</f>
        <v/>
      </c>
      <c r="BM666" s="157"/>
      <c r="BN666" s="157" t="str">
        <f t="shared" si="472"/>
        <v>node</v>
      </c>
      <c r="BO666" s="157"/>
      <c r="BP666" s="159">
        <f t="shared" ca="1" si="473"/>
        <v>0</v>
      </c>
      <c r="BQ666" s="159">
        <f t="shared" ca="1" si="474"/>
        <v>0</v>
      </c>
      <c r="BR666" s="159">
        <f t="shared" si="475"/>
        <v>1</v>
      </c>
      <c r="BS666" s="159" t="str">
        <f t="shared" si="476"/>
        <v>symbol</v>
      </c>
      <c r="BT666" s="157" t="str">
        <f ca="1">IF(scriv!V628&lt;&gt;"",scriv!V628,
IF(E666="",IFERROR(VLOOKUP(BL666,$AH$40:$BT$638,39,FALSE),$BT$36),
$BT$37))</f>
        <v>NodeSquare</v>
      </c>
      <c r="BU666" s="166">
        <f t="shared" ca="1" si="477"/>
        <v>2000</v>
      </c>
      <c r="BV666" s="166">
        <f t="shared" ca="1" si="478"/>
        <v>200</v>
      </c>
      <c r="BW666" s="166">
        <f t="shared" ca="1" si="479"/>
        <v>0</v>
      </c>
      <c r="BX666" s="166">
        <f t="shared" ca="1" si="480"/>
        <v>0</v>
      </c>
      <c r="BY666" s="180" t="str">
        <f t="shared" si="481"/>
        <v/>
      </c>
      <c r="BZ666" s="180" t="str">
        <f t="shared" si="482"/>
        <v/>
      </c>
      <c r="CA666" s="81" t="str">
        <f>IF(scriv!E628&lt;&gt;"",scriv!E628,"")</f>
        <v/>
      </c>
      <c r="CB666" s="82">
        <f t="shared" si="447"/>
        <v>0</v>
      </c>
      <c r="CC666" s="82">
        <f t="shared" si="483"/>
        <v>0</v>
      </c>
      <c r="CD666" s="82" t="str">
        <f t="shared" si="484"/>
        <v>-</v>
      </c>
      <c r="CE666" s="82" t="str">
        <f t="shared" si="485"/>
        <v>-</v>
      </c>
      <c r="CF666" s="82" t="str">
        <f t="shared" si="486"/>
        <v>-</v>
      </c>
      <c r="CG666" s="82" t="str">
        <f t="shared" si="487"/>
        <v>-</v>
      </c>
      <c r="CH666" s="82" t="str">
        <f t="shared" si="488"/>
        <v>-</v>
      </c>
      <c r="CI666" s="82" t="str">
        <f t="shared" si="489"/>
        <v>-</v>
      </c>
      <c r="CJ666" s="82" t="str">
        <f t="shared" si="490"/>
        <v>-</v>
      </c>
      <c r="CK666" s="82" t="str">
        <f t="shared" si="491"/>
        <v>-</v>
      </c>
    </row>
    <row r="667" spans="1:89" s="82" customFormat="1" ht="18" customHeight="1">
      <c r="A667" s="81" t="str">
        <f>scriv!AH629</f>
        <v/>
      </c>
      <c r="B667" s="81" t="str">
        <f>IF(scriv!D629&lt;&gt;"",scriv!D629,"")</f>
        <v/>
      </c>
      <c r="C667" s="81" t="str">
        <f>IF( scriv!AL629&lt;&gt;"", IF(D667&lt;&gt;"","connection ","")&amp;scriv!AL629,IF(D667&lt;&gt;"","connection",""))</f>
        <v/>
      </c>
      <c r="D667" s="82" t="str">
        <f>scriv!AJ629</f>
        <v/>
      </c>
      <c r="E667" s="82" t="str">
        <f>scriv!AK629</f>
        <v/>
      </c>
      <c r="F667" s="156">
        <f>ROW()</f>
        <v>667</v>
      </c>
      <c r="I667" s="81" t="str">
        <f>IF(scriv!AA629&lt;&gt;"",scriv!AA629,J667)</f>
        <v/>
      </c>
      <c r="J667" s="81" t="str">
        <f>IF(scriv!AB629&lt;&gt;"",scriv!AB629,"")</f>
        <v/>
      </c>
      <c r="K667" s="82" t="str">
        <f t="shared" si="448"/>
        <v>none</v>
      </c>
      <c r="L667" s="82" t="str">
        <f t="shared" si="449"/>
        <v>+++&amp;speakTT=</v>
      </c>
      <c r="M667" s="82" t="str">
        <f t="shared" si="446"/>
        <v>OpenClose</v>
      </c>
      <c r="N667" s="82" t="str">
        <f t="shared" si="450"/>
        <v/>
      </c>
      <c r="O667" s="119" t="str">
        <f t="shared" si="451"/>
        <v/>
      </c>
      <c r="P667" s="81" t="str">
        <f>IF(scriv!I629&lt;&gt;"",scriv!I629,"")</f>
        <v/>
      </c>
      <c r="Q667" s="81" t="str">
        <f>IF(scriv!J629&lt;&gt;"",scriv!J629,"")</f>
        <v/>
      </c>
      <c r="R667" s="81">
        <f>IF(scriv!K629&lt;&gt;"",scriv!K629,
IF(I667&lt;&gt;"",1,$R$36))</f>
        <v>0</v>
      </c>
      <c r="S667" s="81" t="str">
        <f>IF(scriv!L629&lt;&gt;"",scriv!L629,
IF(scriv!AB629&lt;&gt;"",$S$36,"none"))</f>
        <v>none</v>
      </c>
      <c r="T667" s="81" t="str">
        <f>IF(scriv!Q629&lt;&gt;"",scriv!Q629,"")</f>
        <v/>
      </c>
      <c r="U667" s="81" t="str">
        <f>IF(scriv!R629&lt;&gt;"",scriv!R629,"")</f>
        <v/>
      </c>
      <c r="V667" s="81" t="str">
        <f>IF(scriv!S629&lt;&gt;"",scriv!S629,"")</f>
        <v/>
      </c>
      <c r="W667" s="81" t="str">
        <f>IF(scriv!T629&lt;&gt;"",scriv!T629,"")</f>
        <v/>
      </c>
      <c r="X667" s="81" t="str">
        <f>IF($E667="",
( IF(scriv!AD629&lt;&gt;"", LEFT( scriv!AD629, FIND(",",scriv!AD629)-1) &amp; "=" &amp; $AH667 &amp; RIGHT( scriv!AD629, LEN(scriv!AD629) + 1 - FIND(",",scriv!AD629)),
  IF($X$36&lt;&gt;"",LEFT( X$36, FIND(",",X$36)-1) &amp; "=" &amp; $AH667 &amp; RIGHT( X$36, LEN(X$36) + 1 - FIND(",",X$36)),""))),
IF(scriv!M629&lt;&gt;"", LEFT( scriv!M629, FIND(",",scriv!M629)-1) &amp; "=" &amp; $AH667 &amp; RIGHT( scriv!M629, LEN(scriv!M629) + 1 - FIND(",",scriv!M629)),
LEFT( X$37, FIND(",",X$37)-1) &amp; "=" &amp; $AH667 &amp; RIGHT( X$37, LEN(X$37) + 1 - FIND(",",X$37))))</f>
        <v>fadeOn=,0.6</v>
      </c>
      <c r="Y667" s="81" t="str">
        <f>IF($E667="",
( IF(scriv!AE629&lt;&gt;"", LEFT( scriv!AE629, FIND(",",scriv!AE629)-1) &amp; "=" &amp; $AH667 &amp; RIGHT( scriv!AE629, LEN(scriv!AE629) + 1 - FIND(",",scriv!AE629)),
  IF($Y$36&lt;&gt;"",LEFT( Y$36, FIND(",",Y$36)-1) &amp; "=" &amp; $AH667 &amp; RIGHT( Y$36, LEN(Y$36) + 1 - FIND(",",Y$36)),""))),
IF(scriv!N629&lt;&gt;"", LEFT( scriv!N629, FIND(",",scriv!N629)-1) &amp; "=" &amp; $AH667 &amp; RIGHT( scriv!N629, LEN(scriv!N629) + 1 - FIND(",",scriv!N629)),
LEFT( Y$37, FIND(",",Y$37)-1) &amp; "=" &amp; $AH667 &amp; RIGHT( Y$37, LEN(Y$37) + 1 - FIND(",",Y$37))))</f>
        <v>fadeOff=,0.6</v>
      </c>
      <c r="Z667" s="81" t="str">
        <f>IF($E667="",
( IF(scriv!AF629&lt;&gt;"", LEFT( scriv!AF629, FIND(",",scriv!AF629)-1) &amp; "=" &amp; $AH667 &amp; RIGHT( scriv!AF629, LEN(scriv!AF629) + 1 - FIND(",",scriv!AF629)),
  IF($Z$36&lt;&gt;"",LEFT( Z$36, FIND(",",Z$36)-1) &amp; "=" &amp; $AH667 &amp; RIGHT( Z$36, LEN(Z$36) + 1 - FIND(",",Z$36)),""))),
IF(scriv!O629&lt;&gt;"", LEFT( scriv!O629, FIND(",",scriv!O629)-1) &amp; "=" &amp; $AH667 &amp; RIGHT( scriv!O629, LEN(scriv!O629) + 1 - FIND(",",scriv!O629)),
LEFT( Z$37, FIND(",",Z$37)-1) &amp; "=" &amp; $AH667 &amp; RIGHT( Z$37, LEN(Z$37) + 1 - FIND(",",Z$37))))</f>
        <v>drawOpen=,1.2</v>
      </c>
      <c r="AA667" s="81" t="str">
        <f>IF($E667="",
( IF(scriv!AG629&lt;&gt;"", LEFT( scriv!AG629, FIND(",",scriv!AG629)-1) &amp; "=" &amp; $AH667 &amp; RIGHT( scriv!AG629, LEN(scriv!AG629) + 1 - FIND(",",scriv!AG629)),
  IF($AA$36&lt;&gt;"",LEFT( AA$36, FIND(",",AA$36)-1) &amp; "=" &amp; $AH667 &amp; RIGHT( AA$36, LEN(AA$36) + 1 - FIND(",",AA$36)),""))),
IF(scriv!P629&lt;&gt;"", LEFT( scriv!P629, FIND(",",scriv!P629)-1) &amp; "=" &amp; $AH667 &amp; RIGHT( scriv!P629, LEN(scriv!P629) + 1 - FIND(",",scriv!P629)),
LEFT( AA$37, FIND(",",AA$37)-1) &amp; "=" &amp; $AH667 &amp; RIGHT( AA$37, LEN(AA$37) + 1 - FIND(",",AA$37))))</f>
        <v>drawClose=,1.2</v>
      </c>
      <c r="AB667" s="167" t="str">
        <f t="shared" si="445"/>
        <v>noTitle</v>
      </c>
      <c r="AC667" s="167"/>
      <c r="AD667" s="45"/>
      <c r="AE667" s="168"/>
      <c r="AF667" s="169">
        <f>IF(D667="",scriv!B629,"")</f>
        <v>0</v>
      </c>
      <c r="AG667" s="170" t="str">
        <f t="shared" si="452"/>
        <v/>
      </c>
      <c r="AH667" s="169" t="str">
        <f t="shared" si="453"/>
        <v/>
      </c>
      <c r="AI667" s="169" t="str">
        <f t="shared" si="454"/>
        <v/>
      </c>
      <c r="AJ667" s="86">
        <f>ROUNDDOWN( (LEN(scriv!B629)+1) / 2, 0 )</f>
        <v>0</v>
      </c>
      <c r="AK667" s="82">
        <f t="shared" si="455"/>
        <v>0</v>
      </c>
      <c r="AL667" s="82" t="str">
        <f t="shared" si="456"/>
        <v>-</v>
      </c>
      <c r="AM667" s="82" t="str">
        <f t="shared" si="457"/>
        <v>-</v>
      </c>
      <c r="AN667" s="82" t="str">
        <f t="shared" si="458"/>
        <v>-</v>
      </c>
      <c r="AO667" s="82" t="str">
        <f t="shared" si="459"/>
        <v>-</v>
      </c>
      <c r="AP667" s="82" t="str">
        <f t="shared" si="460"/>
        <v>-</v>
      </c>
      <c r="AQ667" s="82" t="str">
        <f t="shared" si="461"/>
        <v>-</v>
      </c>
      <c r="AR667" s="82" t="str">
        <f t="shared" si="462"/>
        <v>-</v>
      </c>
      <c r="AT667" s="82">
        <f t="shared" si="463"/>
        <v>10</v>
      </c>
      <c r="AU667" s="82" t="str">
        <f ca="1">IF(    MAX(OFFSET(AL667,0,0,MATCH("-",AL$638:AL667,0))) = 0,"",
IFERROR(MAX(OFFSET(AL667,0,0,MATCH("-",AL$638:AL667,0))),""))</f>
        <v/>
      </c>
      <c r="AV667" s="82" t="str">
        <f ca="1">IF(    MAX(OFFSET(AM667,0,0,MATCH("-",AM$638:AM667,0))) = 0,"",
IFERROR(MAX(OFFSET(AM667,0,0,MATCH("-",AM$638:AM667,0))),""))</f>
        <v/>
      </c>
      <c r="AW667" s="82" t="str">
        <f ca="1">IF(    MAX(OFFSET(AN667,0,0,MATCH("-",AN$638:AN667,0))) = 0,"",
IFERROR(MAX(OFFSET(AN667,0,0,MATCH("-",AN$638:AN667,0))),""))</f>
        <v/>
      </c>
      <c r="AX667" s="82" t="str">
        <f ca="1">IF(    MAX(OFFSET(AO667,0,0,MATCH("-",AO$638:AO667,0))) = 0,"",
IFERROR(MAX(OFFSET(AO667,0,0,MATCH("-",AO$638:AO667,0))),""))</f>
        <v/>
      </c>
      <c r="AY667" s="82" t="str">
        <f ca="1">IF(    MAX(OFFSET(AP667,0,0,MATCH("-",AP$638:AP667,0))) = 0,"",
IFERROR(MAX(OFFSET(AP667,0,0,MATCH("-",AP$638:AP667,0))),""))</f>
        <v/>
      </c>
      <c r="AZ667" s="82" t="str">
        <f ca="1">IF(    MAX(OFFSET(AQ667,0,0,MATCH("-",AQ$638:AQ667,0))) = 0,"",
IFERROR(MAX(OFFSET(AQ667,0,0,MATCH("-",AQ$638:AQ667,0))),""))</f>
        <v/>
      </c>
      <c r="BA667" s="82" t="str">
        <f ca="1">IF(    MAX(OFFSET(AR667,0,0,MATCH("-",AR$638:AR667,0))) = 0,"",
IFERROR(MAX(OFFSET(AR667,0,0,MATCH("-",AR$638:AR667,0))),""))</f>
        <v/>
      </c>
      <c r="BB667" s="112">
        <f t="shared" ca="1" si="464"/>
        <v>-198</v>
      </c>
      <c r="BC667" s="111" t="str">
        <f t="shared" ca="1" si="465"/>
        <v>Radius</v>
      </c>
      <c r="BD667" s="112">
        <f t="shared" ca="1" si="466"/>
        <v>0</v>
      </c>
      <c r="BE667" s="111">
        <f t="shared" ca="1" si="467"/>
        <v>200</v>
      </c>
      <c r="BF667" s="113" t="e">
        <f t="shared" ca="1" si="468"/>
        <v>#VALUE!</v>
      </c>
      <c r="BG667" s="113" t="e">
        <f t="shared" ca="1" si="469"/>
        <v>#VALUE!</v>
      </c>
      <c r="BH667" s="112">
        <f t="shared" ca="1" si="470"/>
        <v>2000</v>
      </c>
      <c r="BI667" s="112">
        <f t="shared" ca="1" si="471"/>
        <v>200</v>
      </c>
      <c r="BJ667" s="157"/>
      <c r="BK667" s="157"/>
      <c r="BL667" s="158" t="str">
        <f>scriv!AI629</f>
        <v/>
      </c>
      <c r="BM667" s="157"/>
      <c r="BN667" s="157" t="str">
        <f t="shared" si="472"/>
        <v>node</v>
      </c>
      <c r="BO667" s="157"/>
      <c r="BP667" s="159">
        <f t="shared" ca="1" si="473"/>
        <v>0</v>
      </c>
      <c r="BQ667" s="159">
        <f t="shared" ca="1" si="474"/>
        <v>0</v>
      </c>
      <c r="BR667" s="159">
        <f t="shared" si="475"/>
        <v>1</v>
      </c>
      <c r="BS667" s="159" t="str">
        <f t="shared" si="476"/>
        <v>symbol</v>
      </c>
      <c r="BT667" s="157" t="str">
        <f ca="1">IF(scriv!V629&lt;&gt;"",scriv!V629,
IF(E667="",IFERROR(VLOOKUP(BL667,$AH$40:$BT$638,39,FALSE),$BT$36),
$BT$37))</f>
        <v>NodeSquare</v>
      </c>
      <c r="BU667" s="166">
        <f t="shared" ca="1" si="477"/>
        <v>2000</v>
      </c>
      <c r="BV667" s="166">
        <f t="shared" ca="1" si="478"/>
        <v>200</v>
      </c>
      <c r="BW667" s="166">
        <f t="shared" ca="1" si="479"/>
        <v>0</v>
      </c>
      <c r="BX667" s="166">
        <f t="shared" ca="1" si="480"/>
        <v>0</v>
      </c>
      <c r="BY667" s="180" t="str">
        <f t="shared" si="481"/>
        <v/>
      </c>
      <c r="BZ667" s="180" t="str">
        <f t="shared" si="482"/>
        <v/>
      </c>
      <c r="CA667" s="81" t="str">
        <f>IF(scriv!E629&lt;&gt;"",scriv!E629,"")</f>
        <v/>
      </c>
      <c r="CB667" s="82">
        <f t="shared" si="447"/>
        <v>0</v>
      </c>
      <c r="CC667" s="82">
        <f t="shared" si="483"/>
        <v>0</v>
      </c>
      <c r="CD667" s="82" t="str">
        <f t="shared" si="484"/>
        <v>-</v>
      </c>
      <c r="CE667" s="82" t="str">
        <f t="shared" si="485"/>
        <v>-</v>
      </c>
      <c r="CF667" s="82" t="str">
        <f t="shared" si="486"/>
        <v>-</v>
      </c>
      <c r="CG667" s="82" t="str">
        <f t="shared" si="487"/>
        <v>-</v>
      </c>
      <c r="CH667" s="82" t="str">
        <f t="shared" si="488"/>
        <v>-</v>
      </c>
      <c r="CI667" s="82" t="str">
        <f t="shared" si="489"/>
        <v>-</v>
      </c>
      <c r="CJ667" s="82" t="str">
        <f t="shared" si="490"/>
        <v>-</v>
      </c>
      <c r="CK667" s="82" t="str">
        <f t="shared" si="491"/>
        <v>-</v>
      </c>
    </row>
    <row r="668" spans="1:89" s="82" customFormat="1" ht="18" customHeight="1">
      <c r="A668" s="81" t="str">
        <f>scriv!AH630</f>
        <v/>
      </c>
      <c r="B668" s="81" t="str">
        <f>IF(scriv!D630&lt;&gt;"",scriv!D630,"")</f>
        <v/>
      </c>
      <c r="C668" s="81" t="str">
        <f>IF( scriv!AL630&lt;&gt;"", IF(D668&lt;&gt;"","connection ","")&amp;scriv!AL630,IF(D668&lt;&gt;"","connection",""))</f>
        <v/>
      </c>
      <c r="D668" s="82" t="str">
        <f>scriv!AJ630</f>
        <v/>
      </c>
      <c r="E668" s="82" t="str">
        <f>scriv!AK630</f>
        <v/>
      </c>
      <c r="F668" s="156">
        <f>ROW()</f>
        <v>668</v>
      </c>
      <c r="I668" s="81" t="str">
        <f>IF(scriv!AA630&lt;&gt;"",scriv!AA630,J668)</f>
        <v/>
      </c>
      <c r="J668" s="81" t="str">
        <f>IF(scriv!AB630&lt;&gt;"",scriv!AB630,"")</f>
        <v/>
      </c>
      <c r="K668" s="82" t="str">
        <f t="shared" si="448"/>
        <v>none</v>
      </c>
      <c r="L668" s="82" t="str">
        <f t="shared" si="449"/>
        <v>+++&amp;speakTT=</v>
      </c>
      <c r="M668" s="82" t="str">
        <f t="shared" si="446"/>
        <v>OpenClose</v>
      </c>
      <c r="N668" s="82" t="str">
        <f t="shared" si="450"/>
        <v/>
      </c>
      <c r="O668" s="119" t="str">
        <f t="shared" si="451"/>
        <v/>
      </c>
      <c r="P668" s="81" t="str">
        <f>IF(scriv!I630&lt;&gt;"",scriv!I630,"")</f>
        <v/>
      </c>
      <c r="Q668" s="81" t="str">
        <f>IF(scriv!J630&lt;&gt;"",scriv!J630,"")</f>
        <v/>
      </c>
      <c r="R668" s="81">
        <f>IF(scriv!K630&lt;&gt;"",scriv!K630,
IF(I668&lt;&gt;"",1,$R$36))</f>
        <v>0</v>
      </c>
      <c r="S668" s="81" t="str">
        <f>IF(scriv!L630&lt;&gt;"",scriv!L630,
IF(scriv!AB630&lt;&gt;"",$S$36,"none"))</f>
        <v>none</v>
      </c>
      <c r="T668" s="81" t="str">
        <f>IF(scriv!Q630&lt;&gt;"",scriv!Q630,"")</f>
        <v/>
      </c>
      <c r="U668" s="81" t="str">
        <f>IF(scriv!R630&lt;&gt;"",scriv!R630,"")</f>
        <v/>
      </c>
      <c r="V668" s="81" t="str">
        <f>IF(scriv!S630&lt;&gt;"",scriv!S630,"")</f>
        <v/>
      </c>
      <c r="W668" s="81" t="str">
        <f>IF(scriv!T630&lt;&gt;"",scriv!T630,"")</f>
        <v/>
      </c>
      <c r="X668" s="81" t="str">
        <f>IF($E668="",
( IF(scriv!AD630&lt;&gt;"", LEFT( scriv!AD630, FIND(",",scriv!AD630)-1) &amp; "=" &amp; $AH668 &amp; RIGHT( scriv!AD630, LEN(scriv!AD630) + 1 - FIND(",",scriv!AD630)),
  IF($X$36&lt;&gt;"",LEFT( X$36, FIND(",",X$36)-1) &amp; "=" &amp; $AH668 &amp; RIGHT( X$36, LEN(X$36) + 1 - FIND(",",X$36)),""))),
IF(scriv!M630&lt;&gt;"", LEFT( scriv!M630, FIND(",",scriv!M630)-1) &amp; "=" &amp; $AH668 &amp; RIGHT( scriv!M630, LEN(scriv!M630) + 1 - FIND(",",scriv!M630)),
LEFT( X$37, FIND(",",X$37)-1) &amp; "=" &amp; $AH668 &amp; RIGHT( X$37, LEN(X$37) + 1 - FIND(",",X$37))))</f>
        <v>fadeOn=,0.6</v>
      </c>
      <c r="Y668" s="81" t="str">
        <f>IF($E668="",
( IF(scriv!AE630&lt;&gt;"", LEFT( scriv!AE630, FIND(",",scriv!AE630)-1) &amp; "=" &amp; $AH668 &amp; RIGHT( scriv!AE630, LEN(scriv!AE630) + 1 - FIND(",",scriv!AE630)),
  IF($Y$36&lt;&gt;"",LEFT( Y$36, FIND(",",Y$36)-1) &amp; "=" &amp; $AH668 &amp; RIGHT( Y$36, LEN(Y$36) + 1 - FIND(",",Y$36)),""))),
IF(scriv!N630&lt;&gt;"", LEFT( scriv!N630, FIND(",",scriv!N630)-1) &amp; "=" &amp; $AH668 &amp; RIGHT( scriv!N630, LEN(scriv!N630) + 1 - FIND(",",scriv!N630)),
LEFT( Y$37, FIND(",",Y$37)-1) &amp; "=" &amp; $AH668 &amp; RIGHT( Y$37, LEN(Y$37) + 1 - FIND(",",Y$37))))</f>
        <v>fadeOff=,0.6</v>
      </c>
      <c r="Z668" s="81" t="str">
        <f>IF($E668="",
( IF(scriv!AF630&lt;&gt;"", LEFT( scriv!AF630, FIND(",",scriv!AF630)-1) &amp; "=" &amp; $AH668 &amp; RIGHT( scriv!AF630, LEN(scriv!AF630) + 1 - FIND(",",scriv!AF630)),
  IF($Z$36&lt;&gt;"",LEFT( Z$36, FIND(",",Z$36)-1) &amp; "=" &amp; $AH668 &amp; RIGHT( Z$36, LEN(Z$36) + 1 - FIND(",",Z$36)),""))),
IF(scriv!O630&lt;&gt;"", LEFT( scriv!O630, FIND(",",scriv!O630)-1) &amp; "=" &amp; $AH668 &amp; RIGHT( scriv!O630, LEN(scriv!O630) + 1 - FIND(",",scriv!O630)),
LEFT( Z$37, FIND(",",Z$37)-1) &amp; "=" &amp; $AH668 &amp; RIGHT( Z$37, LEN(Z$37) + 1 - FIND(",",Z$37))))</f>
        <v>drawOpen=,1.2</v>
      </c>
      <c r="AA668" s="81" t="str">
        <f>IF($E668="",
( IF(scriv!AG630&lt;&gt;"", LEFT( scriv!AG630, FIND(",",scriv!AG630)-1) &amp; "=" &amp; $AH668 &amp; RIGHT( scriv!AG630, LEN(scriv!AG630) + 1 - FIND(",",scriv!AG630)),
  IF($AA$36&lt;&gt;"",LEFT( AA$36, FIND(",",AA$36)-1) &amp; "=" &amp; $AH668 &amp; RIGHT( AA$36, LEN(AA$36) + 1 - FIND(",",AA$36)),""))),
IF(scriv!P630&lt;&gt;"", LEFT( scriv!P630, FIND(",",scriv!P630)-1) &amp; "=" &amp; $AH668 &amp; RIGHT( scriv!P630, LEN(scriv!P630) + 1 - FIND(",",scriv!P630)),
LEFT( AA$37, FIND(",",AA$37)-1) &amp; "=" &amp; $AH668 &amp; RIGHT( AA$37, LEN(AA$37) + 1 - FIND(",",AA$37))))</f>
        <v>drawClose=,1.2</v>
      </c>
      <c r="AB668" s="167" t="str">
        <f t="shared" si="445"/>
        <v>noTitle</v>
      </c>
      <c r="AC668" s="167"/>
      <c r="AD668" s="45"/>
      <c r="AE668" s="168"/>
      <c r="AF668" s="169">
        <f>IF(D668="",scriv!B630,"")</f>
        <v>0</v>
      </c>
      <c r="AG668" s="170" t="str">
        <f t="shared" si="452"/>
        <v/>
      </c>
      <c r="AH668" s="169" t="str">
        <f t="shared" si="453"/>
        <v/>
      </c>
      <c r="AI668" s="169" t="str">
        <f t="shared" si="454"/>
        <v/>
      </c>
      <c r="AJ668" s="86">
        <f>ROUNDDOWN( (LEN(scriv!B630)+1) / 2, 0 )</f>
        <v>0</v>
      </c>
      <c r="AK668" s="82">
        <f t="shared" si="455"/>
        <v>0</v>
      </c>
      <c r="AL668" s="82" t="str">
        <f t="shared" si="456"/>
        <v>-</v>
      </c>
      <c r="AM668" s="82" t="str">
        <f t="shared" si="457"/>
        <v>-</v>
      </c>
      <c r="AN668" s="82" t="str">
        <f t="shared" si="458"/>
        <v>-</v>
      </c>
      <c r="AO668" s="82" t="str">
        <f t="shared" si="459"/>
        <v>-</v>
      </c>
      <c r="AP668" s="82" t="str">
        <f t="shared" si="460"/>
        <v>-</v>
      </c>
      <c r="AQ668" s="82" t="str">
        <f t="shared" si="461"/>
        <v>-</v>
      </c>
      <c r="AR668" s="82" t="str">
        <f t="shared" si="462"/>
        <v>-</v>
      </c>
      <c r="AT668" s="82">
        <f t="shared" si="463"/>
        <v>10</v>
      </c>
      <c r="AU668" s="82" t="str">
        <f ca="1">IF(    MAX(OFFSET(AL668,0,0,MATCH("-",AL$638:AL668,0))) = 0,"",
IFERROR(MAX(OFFSET(AL668,0,0,MATCH("-",AL$638:AL668,0))),""))</f>
        <v/>
      </c>
      <c r="AV668" s="82" t="str">
        <f ca="1">IF(    MAX(OFFSET(AM668,0,0,MATCH("-",AM$638:AM668,0))) = 0,"",
IFERROR(MAX(OFFSET(AM668,0,0,MATCH("-",AM$638:AM668,0))),""))</f>
        <v/>
      </c>
      <c r="AW668" s="82" t="str">
        <f ca="1">IF(    MAX(OFFSET(AN668,0,0,MATCH("-",AN$638:AN668,0))) = 0,"",
IFERROR(MAX(OFFSET(AN668,0,0,MATCH("-",AN$638:AN668,0))),""))</f>
        <v/>
      </c>
      <c r="AX668" s="82" t="str">
        <f ca="1">IF(    MAX(OFFSET(AO668,0,0,MATCH("-",AO$638:AO668,0))) = 0,"",
IFERROR(MAX(OFFSET(AO668,0,0,MATCH("-",AO$638:AO668,0))),""))</f>
        <v/>
      </c>
      <c r="AY668" s="82" t="str">
        <f ca="1">IF(    MAX(OFFSET(AP668,0,0,MATCH("-",AP$638:AP668,0))) = 0,"",
IFERROR(MAX(OFFSET(AP668,0,0,MATCH("-",AP$638:AP668,0))),""))</f>
        <v/>
      </c>
      <c r="AZ668" s="82" t="str">
        <f ca="1">IF(    MAX(OFFSET(AQ668,0,0,MATCH("-",AQ$638:AQ668,0))) = 0,"",
IFERROR(MAX(OFFSET(AQ668,0,0,MATCH("-",AQ$638:AQ668,0))),""))</f>
        <v/>
      </c>
      <c r="BA668" s="82" t="str">
        <f ca="1">IF(    MAX(OFFSET(AR668,0,0,MATCH("-",AR$638:AR668,0))) = 0,"",
IFERROR(MAX(OFFSET(AR668,0,0,MATCH("-",AR$638:AR668,0))),""))</f>
        <v/>
      </c>
      <c r="BB668" s="112">
        <f t="shared" ca="1" si="464"/>
        <v>-198</v>
      </c>
      <c r="BC668" s="111" t="str">
        <f t="shared" ca="1" si="465"/>
        <v>Radius</v>
      </c>
      <c r="BD668" s="112">
        <f t="shared" ca="1" si="466"/>
        <v>0</v>
      </c>
      <c r="BE668" s="111">
        <f t="shared" ca="1" si="467"/>
        <v>200</v>
      </c>
      <c r="BF668" s="113" t="e">
        <f t="shared" ca="1" si="468"/>
        <v>#VALUE!</v>
      </c>
      <c r="BG668" s="113" t="e">
        <f t="shared" ca="1" si="469"/>
        <v>#VALUE!</v>
      </c>
      <c r="BH668" s="112">
        <f t="shared" ca="1" si="470"/>
        <v>2000</v>
      </c>
      <c r="BI668" s="112">
        <f t="shared" ca="1" si="471"/>
        <v>200</v>
      </c>
      <c r="BJ668" s="157"/>
      <c r="BK668" s="157"/>
      <c r="BL668" s="158" t="str">
        <f>scriv!AI630</f>
        <v/>
      </c>
      <c r="BM668" s="157"/>
      <c r="BN668" s="157" t="str">
        <f t="shared" si="472"/>
        <v>node</v>
      </c>
      <c r="BO668" s="157"/>
      <c r="BP668" s="159">
        <f t="shared" ca="1" si="473"/>
        <v>0</v>
      </c>
      <c r="BQ668" s="159">
        <f t="shared" ca="1" si="474"/>
        <v>0</v>
      </c>
      <c r="BR668" s="159">
        <f t="shared" si="475"/>
        <v>1</v>
      </c>
      <c r="BS668" s="159" t="str">
        <f t="shared" si="476"/>
        <v>symbol</v>
      </c>
      <c r="BT668" s="157" t="str">
        <f ca="1">IF(scriv!V630&lt;&gt;"",scriv!V630,
IF(E668="",IFERROR(VLOOKUP(BL668,$AH$40:$BT$638,39,FALSE),$BT$36),
$BT$37))</f>
        <v>NodeSquare</v>
      </c>
      <c r="BU668" s="166">
        <f t="shared" ca="1" si="477"/>
        <v>2000</v>
      </c>
      <c r="BV668" s="166">
        <f t="shared" ca="1" si="478"/>
        <v>200</v>
      </c>
      <c r="BW668" s="166">
        <f t="shared" ca="1" si="479"/>
        <v>0</v>
      </c>
      <c r="BX668" s="166">
        <f t="shared" ca="1" si="480"/>
        <v>0</v>
      </c>
      <c r="BY668" s="180" t="str">
        <f t="shared" si="481"/>
        <v/>
      </c>
      <c r="BZ668" s="180" t="str">
        <f t="shared" si="482"/>
        <v/>
      </c>
      <c r="CA668" s="81" t="str">
        <f>IF(scriv!E630&lt;&gt;"",scriv!E630,"")</f>
        <v/>
      </c>
      <c r="CB668" s="82">
        <f t="shared" si="447"/>
        <v>0</v>
      </c>
      <c r="CC668" s="82">
        <f t="shared" si="483"/>
        <v>0</v>
      </c>
      <c r="CD668" s="82" t="str">
        <f t="shared" si="484"/>
        <v>-</v>
      </c>
      <c r="CE668" s="82" t="str">
        <f t="shared" si="485"/>
        <v>-</v>
      </c>
      <c r="CF668" s="82" t="str">
        <f t="shared" si="486"/>
        <v>-</v>
      </c>
      <c r="CG668" s="82" t="str">
        <f t="shared" si="487"/>
        <v>-</v>
      </c>
      <c r="CH668" s="82" t="str">
        <f t="shared" si="488"/>
        <v>-</v>
      </c>
      <c r="CI668" s="82" t="str">
        <f t="shared" si="489"/>
        <v>-</v>
      </c>
      <c r="CJ668" s="82" t="str">
        <f t="shared" si="490"/>
        <v>-</v>
      </c>
      <c r="CK668" s="82" t="str">
        <f t="shared" si="491"/>
        <v>-</v>
      </c>
    </row>
    <row r="669" spans="1:89" s="82" customFormat="1" ht="18" customHeight="1">
      <c r="A669" s="81" t="str">
        <f>scriv!AH631</f>
        <v/>
      </c>
      <c r="B669" s="81" t="str">
        <f>IF(scriv!D631&lt;&gt;"",scriv!D631,"")</f>
        <v/>
      </c>
      <c r="C669" s="81" t="str">
        <f>IF( scriv!AL631&lt;&gt;"", IF(D669&lt;&gt;"","connection ","")&amp;scriv!AL631,IF(D669&lt;&gt;"","connection",""))</f>
        <v/>
      </c>
      <c r="D669" s="82" t="str">
        <f>scriv!AJ631</f>
        <v/>
      </c>
      <c r="E669" s="82" t="str">
        <f>scriv!AK631</f>
        <v/>
      </c>
      <c r="F669" s="156">
        <f>ROW()</f>
        <v>669</v>
      </c>
      <c r="I669" s="81" t="str">
        <f>IF(scriv!AA631&lt;&gt;"",scriv!AA631,J669)</f>
        <v/>
      </c>
      <c r="J669" s="81" t="str">
        <f>IF(scriv!AB631&lt;&gt;"",scriv!AB631,"")</f>
        <v/>
      </c>
      <c r="K669" s="82" t="str">
        <f t="shared" si="448"/>
        <v>none</v>
      </c>
      <c r="L669" s="82" t="str">
        <f t="shared" si="449"/>
        <v>+++&amp;speakTT=</v>
      </c>
      <c r="M669" s="82" t="str">
        <f t="shared" si="446"/>
        <v>OpenClose</v>
      </c>
      <c r="N669" s="82" t="str">
        <f t="shared" si="450"/>
        <v/>
      </c>
      <c r="O669" s="119" t="str">
        <f t="shared" si="451"/>
        <v/>
      </c>
      <c r="P669" s="81" t="str">
        <f>IF(scriv!I631&lt;&gt;"",scriv!I631,"")</f>
        <v/>
      </c>
      <c r="Q669" s="81" t="str">
        <f>IF(scriv!J631&lt;&gt;"",scriv!J631,"")</f>
        <v/>
      </c>
      <c r="R669" s="81">
        <f>IF(scriv!K631&lt;&gt;"",scriv!K631,
IF(I669&lt;&gt;"",1,$R$36))</f>
        <v>0</v>
      </c>
      <c r="S669" s="81" t="str">
        <f>IF(scriv!L631&lt;&gt;"",scriv!L631,
IF(scriv!AB631&lt;&gt;"",$S$36,"none"))</f>
        <v>none</v>
      </c>
      <c r="T669" s="81" t="str">
        <f>IF(scriv!Q631&lt;&gt;"",scriv!Q631,"")</f>
        <v/>
      </c>
      <c r="U669" s="81" t="str">
        <f>IF(scriv!R631&lt;&gt;"",scriv!R631,"")</f>
        <v/>
      </c>
      <c r="V669" s="81" t="str">
        <f>IF(scriv!S631&lt;&gt;"",scriv!S631,"")</f>
        <v/>
      </c>
      <c r="W669" s="81" t="str">
        <f>IF(scriv!T631&lt;&gt;"",scriv!T631,"")</f>
        <v/>
      </c>
      <c r="X669" s="81" t="str">
        <f>IF($E669="",
( IF(scriv!AD631&lt;&gt;"", LEFT( scriv!AD631, FIND(",",scriv!AD631)-1) &amp; "=" &amp; $AH669 &amp; RIGHT( scriv!AD631, LEN(scriv!AD631) + 1 - FIND(",",scriv!AD631)),
  IF($X$36&lt;&gt;"",LEFT( X$36, FIND(",",X$36)-1) &amp; "=" &amp; $AH669 &amp; RIGHT( X$36, LEN(X$36) + 1 - FIND(",",X$36)),""))),
IF(scriv!M631&lt;&gt;"", LEFT( scriv!M631, FIND(",",scriv!M631)-1) &amp; "=" &amp; $AH669 &amp; RIGHT( scriv!M631, LEN(scriv!M631) + 1 - FIND(",",scriv!M631)),
LEFT( X$37, FIND(",",X$37)-1) &amp; "=" &amp; $AH669 &amp; RIGHT( X$37, LEN(X$37) + 1 - FIND(",",X$37))))</f>
        <v>fadeOn=,0.6</v>
      </c>
      <c r="Y669" s="81" t="str">
        <f>IF($E669="",
( IF(scriv!AE631&lt;&gt;"", LEFT( scriv!AE631, FIND(",",scriv!AE631)-1) &amp; "=" &amp; $AH669 &amp; RIGHT( scriv!AE631, LEN(scriv!AE631) + 1 - FIND(",",scriv!AE631)),
  IF($Y$36&lt;&gt;"",LEFT( Y$36, FIND(",",Y$36)-1) &amp; "=" &amp; $AH669 &amp; RIGHT( Y$36, LEN(Y$36) + 1 - FIND(",",Y$36)),""))),
IF(scriv!N631&lt;&gt;"", LEFT( scriv!N631, FIND(",",scriv!N631)-1) &amp; "=" &amp; $AH669 &amp; RIGHT( scriv!N631, LEN(scriv!N631) + 1 - FIND(",",scriv!N631)),
LEFT( Y$37, FIND(",",Y$37)-1) &amp; "=" &amp; $AH669 &amp; RIGHT( Y$37, LEN(Y$37) + 1 - FIND(",",Y$37))))</f>
        <v>fadeOff=,0.6</v>
      </c>
      <c r="Z669" s="81" t="str">
        <f>IF($E669="",
( IF(scriv!AF631&lt;&gt;"", LEFT( scriv!AF631, FIND(",",scriv!AF631)-1) &amp; "=" &amp; $AH669 &amp; RIGHT( scriv!AF631, LEN(scriv!AF631) + 1 - FIND(",",scriv!AF631)),
  IF($Z$36&lt;&gt;"",LEFT( Z$36, FIND(",",Z$36)-1) &amp; "=" &amp; $AH669 &amp; RIGHT( Z$36, LEN(Z$36) + 1 - FIND(",",Z$36)),""))),
IF(scriv!O631&lt;&gt;"", LEFT( scriv!O631, FIND(",",scriv!O631)-1) &amp; "=" &amp; $AH669 &amp; RIGHT( scriv!O631, LEN(scriv!O631) + 1 - FIND(",",scriv!O631)),
LEFT( Z$37, FIND(",",Z$37)-1) &amp; "=" &amp; $AH669 &amp; RIGHT( Z$37, LEN(Z$37) + 1 - FIND(",",Z$37))))</f>
        <v>drawOpen=,1.2</v>
      </c>
      <c r="AA669" s="81" t="str">
        <f>IF($E669="",
( IF(scriv!AG631&lt;&gt;"", LEFT( scriv!AG631, FIND(",",scriv!AG631)-1) &amp; "=" &amp; $AH669 &amp; RIGHT( scriv!AG631, LEN(scriv!AG631) + 1 - FIND(",",scriv!AG631)),
  IF($AA$36&lt;&gt;"",LEFT( AA$36, FIND(",",AA$36)-1) &amp; "=" &amp; $AH669 &amp; RIGHT( AA$36, LEN(AA$36) + 1 - FIND(",",AA$36)),""))),
IF(scriv!P631&lt;&gt;"", LEFT( scriv!P631, FIND(",",scriv!P631)-1) &amp; "=" &amp; $AH669 &amp; RIGHT( scriv!P631, LEN(scriv!P631) + 1 - FIND(",",scriv!P631)),
LEFT( AA$37, FIND(",",AA$37)-1) &amp; "=" &amp; $AH669 &amp; RIGHT( AA$37, LEN(AA$37) + 1 - FIND(",",AA$37))))</f>
        <v>drawClose=,1.2</v>
      </c>
      <c r="AB669" s="167" t="str">
        <f t="shared" si="445"/>
        <v>noTitle</v>
      </c>
      <c r="AC669" s="167"/>
      <c r="AD669" s="45"/>
      <c r="AE669" s="168"/>
      <c r="AF669" s="169">
        <f>IF(D669="",scriv!B631,"")</f>
        <v>0</v>
      </c>
      <c r="AG669" s="170" t="str">
        <f t="shared" si="452"/>
        <v/>
      </c>
      <c r="AH669" s="169" t="str">
        <f t="shared" si="453"/>
        <v/>
      </c>
      <c r="AI669" s="169" t="str">
        <f t="shared" si="454"/>
        <v/>
      </c>
      <c r="AJ669" s="86">
        <f>ROUNDDOWN( (LEN(scriv!B631)+1) / 2, 0 )</f>
        <v>0</v>
      </c>
      <c r="AK669" s="82">
        <f t="shared" si="455"/>
        <v>0</v>
      </c>
      <c r="AL669" s="82" t="str">
        <f t="shared" si="456"/>
        <v>-</v>
      </c>
      <c r="AM669" s="82" t="str">
        <f t="shared" si="457"/>
        <v>-</v>
      </c>
      <c r="AN669" s="82" t="str">
        <f t="shared" si="458"/>
        <v>-</v>
      </c>
      <c r="AO669" s="82" t="str">
        <f t="shared" si="459"/>
        <v>-</v>
      </c>
      <c r="AP669" s="82" t="str">
        <f t="shared" si="460"/>
        <v>-</v>
      </c>
      <c r="AQ669" s="82" t="str">
        <f t="shared" si="461"/>
        <v>-</v>
      </c>
      <c r="AR669" s="82" t="str">
        <f t="shared" si="462"/>
        <v>-</v>
      </c>
      <c r="AT669" s="82">
        <f t="shared" si="463"/>
        <v>10</v>
      </c>
      <c r="AU669" s="82" t="str">
        <f ca="1">IF(    MAX(OFFSET(AL669,0,0,MATCH("-",AL$638:AL669,0))) = 0,"",
IFERROR(MAX(OFFSET(AL669,0,0,MATCH("-",AL$638:AL669,0))),""))</f>
        <v/>
      </c>
      <c r="AV669" s="82" t="str">
        <f ca="1">IF(    MAX(OFFSET(AM669,0,0,MATCH("-",AM$638:AM669,0))) = 0,"",
IFERROR(MAX(OFFSET(AM669,0,0,MATCH("-",AM$638:AM669,0))),""))</f>
        <v/>
      </c>
      <c r="AW669" s="82" t="str">
        <f ca="1">IF(    MAX(OFFSET(AN669,0,0,MATCH("-",AN$638:AN669,0))) = 0,"",
IFERROR(MAX(OFFSET(AN669,0,0,MATCH("-",AN$638:AN669,0))),""))</f>
        <v/>
      </c>
      <c r="AX669" s="82" t="str">
        <f ca="1">IF(    MAX(OFFSET(AO669,0,0,MATCH("-",AO$638:AO669,0))) = 0,"",
IFERROR(MAX(OFFSET(AO669,0,0,MATCH("-",AO$638:AO669,0))),""))</f>
        <v/>
      </c>
      <c r="AY669" s="82" t="str">
        <f ca="1">IF(    MAX(OFFSET(AP669,0,0,MATCH("-",AP$638:AP669,0))) = 0,"",
IFERROR(MAX(OFFSET(AP669,0,0,MATCH("-",AP$638:AP669,0))),""))</f>
        <v/>
      </c>
      <c r="AZ669" s="82" t="str">
        <f ca="1">IF(    MAX(OFFSET(AQ669,0,0,MATCH("-",AQ$638:AQ669,0))) = 0,"",
IFERROR(MAX(OFFSET(AQ669,0,0,MATCH("-",AQ$638:AQ669,0))),""))</f>
        <v/>
      </c>
      <c r="BA669" s="82" t="str">
        <f ca="1">IF(    MAX(OFFSET(AR669,0,0,MATCH("-",AR$638:AR669,0))) = 0,"",
IFERROR(MAX(OFFSET(AR669,0,0,MATCH("-",AR$638:AR669,0))),""))</f>
        <v/>
      </c>
      <c r="BB669" s="112">
        <f t="shared" ca="1" si="464"/>
        <v>-198</v>
      </c>
      <c r="BC669" s="111" t="str">
        <f t="shared" ca="1" si="465"/>
        <v>Radius</v>
      </c>
      <c r="BD669" s="112">
        <f t="shared" ca="1" si="466"/>
        <v>0</v>
      </c>
      <c r="BE669" s="111">
        <f t="shared" ca="1" si="467"/>
        <v>200</v>
      </c>
      <c r="BF669" s="113" t="e">
        <f t="shared" ca="1" si="468"/>
        <v>#VALUE!</v>
      </c>
      <c r="BG669" s="113" t="e">
        <f t="shared" ca="1" si="469"/>
        <v>#VALUE!</v>
      </c>
      <c r="BH669" s="112">
        <f t="shared" ca="1" si="470"/>
        <v>2000</v>
      </c>
      <c r="BI669" s="112">
        <f t="shared" ca="1" si="471"/>
        <v>200</v>
      </c>
      <c r="BJ669" s="157"/>
      <c r="BK669" s="157"/>
      <c r="BL669" s="158" t="str">
        <f>scriv!AI631</f>
        <v/>
      </c>
      <c r="BM669" s="157"/>
      <c r="BN669" s="157" t="str">
        <f t="shared" si="472"/>
        <v>node</v>
      </c>
      <c r="BO669" s="157"/>
      <c r="BP669" s="159">
        <f t="shared" ca="1" si="473"/>
        <v>0</v>
      </c>
      <c r="BQ669" s="159">
        <f t="shared" ca="1" si="474"/>
        <v>0</v>
      </c>
      <c r="BR669" s="159">
        <f t="shared" si="475"/>
        <v>1</v>
      </c>
      <c r="BS669" s="159" t="str">
        <f t="shared" si="476"/>
        <v>symbol</v>
      </c>
      <c r="BT669" s="157" t="str">
        <f ca="1">IF(scriv!V631&lt;&gt;"",scriv!V631,
IF(E669="",IFERROR(VLOOKUP(BL669,$AH$40:$BT$638,39,FALSE),$BT$36),
$BT$37))</f>
        <v>NodeSquare</v>
      </c>
      <c r="BU669" s="166">
        <f t="shared" ca="1" si="477"/>
        <v>2000</v>
      </c>
      <c r="BV669" s="166">
        <f t="shared" ca="1" si="478"/>
        <v>200</v>
      </c>
      <c r="BW669" s="166">
        <f t="shared" ca="1" si="479"/>
        <v>0</v>
      </c>
      <c r="BX669" s="166">
        <f t="shared" ca="1" si="480"/>
        <v>0</v>
      </c>
      <c r="BY669" s="180" t="str">
        <f t="shared" si="481"/>
        <v/>
      </c>
      <c r="BZ669" s="180" t="str">
        <f t="shared" si="482"/>
        <v/>
      </c>
      <c r="CA669" s="81" t="str">
        <f>IF(scriv!E631&lt;&gt;"",scriv!E631,"")</f>
        <v/>
      </c>
      <c r="CB669" s="82">
        <f t="shared" si="447"/>
        <v>0</v>
      </c>
      <c r="CC669" s="82">
        <f t="shared" si="483"/>
        <v>0</v>
      </c>
      <c r="CD669" s="82" t="str">
        <f t="shared" si="484"/>
        <v>-</v>
      </c>
      <c r="CE669" s="82" t="str">
        <f t="shared" si="485"/>
        <v>-</v>
      </c>
      <c r="CF669" s="82" t="str">
        <f t="shared" si="486"/>
        <v>-</v>
      </c>
      <c r="CG669" s="82" t="str">
        <f t="shared" si="487"/>
        <v>-</v>
      </c>
      <c r="CH669" s="82" t="str">
        <f t="shared" si="488"/>
        <v>-</v>
      </c>
      <c r="CI669" s="82" t="str">
        <f t="shared" si="489"/>
        <v>-</v>
      </c>
      <c r="CJ669" s="82" t="str">
        <f t="shared" si="490"/>
        <v>-</v>
      </c>
      <c r="CK669" s="82" t="str">
        <f t="shared" si="491"/>
        <v>-</v>
      </c>
    </row>
    <row r="670" spans="1:89" s="82" customFormat="1" ht="18" customHeight="1">
      <c r="A670" s="81" t="str">
        <f>scriv!AH632</f>
        <v/>
      </c>
      <c r="B670" s="81" t="str">
        <f>IF(scriv!D632&lt;&gt;"",scriv!D632,"")</f>
        <v/>
      </c>
      <c r="C670" s="81" t="str">
        <f>IF( scriv!AL632&lt;&gt;"", IF(D670&lt;&gt;"","connection ","")&amp;scriv!AL632,IF(D670&lt;&gt;"","connection",""))</f>
        <v/>
      </c>
      <c r="D670" s="82" t="str">
        <f>scriv!AJ632</f>
        <v/>
      </c>
      <c r="E670" s="82" t="str">
        <f>scriv!AK632</f>
        <v/>
      </c>
      <c r="F670" s="156">
        <f>ROW()</f>
        <v>670</v>
      </c>
      <c r="I670" s="81" t="str">
        <f>IF(scriv!AA632&lt;&gt;"",scriv!AA632,J670)</f>
        <v/>
      </c>
      <c r="J670" s="81" t="str">
        <f>IF(scriv!AB632&lt;&gt;"",scriv!AB632,"")</f>
        <v/>
      </c>
      <c r="K670" s="82" t="str">
        <f t="shared" si="448"/>
        <v>none</v>
      </c>
      <c r="L670" s="82" t="str">
        <f t="shared" si="449"/>
        <v>+++&amp;speakTT=</v>
      </c>
      <c r="M670" s="82" t="str">
        <f t="shared" si="446"/>
        <v>OpenClose</v>
      </c>
      <c r="N670" s="82" t="str">
        <f t="shared" si="450"/>
        <v/>
      </c>
      <c r="O670" s="119" t="str">
        <f t="shared" si="451"/>
        <v/>
      </c>
      <c r="P670" s="81" t="str">
        <f>IF(scriv!I632&lt;&gt;"",scriv!I632,"")</f>
        <v/>
      </c>
      <c r="Q670" s="81" t="str">
        <f>IF(scriv!J632&lt;&gt;"",scriv!J632,"")</f>
        <v/>
      </c>
      <c r="R670" s="81">
        <f>IF(scriv!K632&lt;&gt;"",scriv!K632,
IF(I670&lt;&gt;"",1,$R$36))</f>
        <v>0</v>
      </c>
      <c r="S670" s="81" t="str">
        <f>IF(scriv!L632&lt;&gt;"",scriv!L632,
IF(scriv!AB632&lt;&gt;"",$S$36,"none"))</f>
        <v>none</v>
      </c>
      <c r="T670" s="81" t="str">
        <f>IF(scriv!Q632&lt;&gt;"",scriv!Q632,"")</f>
        <v/>
      </c>
      <c r="U670" s="81" t="str">
        <f>IF(scriv!R632&lt;&gt;"",scriv!R632,"")</f>
        <v/>
      </c>
      <c r="V670" s="81" t="str">
        <f>IF(scriv!S632&lt;&gt;"",scriv!S632,"")</f>
        <v/>
      </c>
      <c r="W670" s="81" t="str">
        <f>IF(scriv!T632&lt;&gt;"",scriv!T632,"")</f>
        <v/>
      </c>
      <c r="X670" s="81" t="str">
        <f>IF($E670="",
( IF(scriv!AD632&lt;&gt;"", LEFT( scriv!AD632, FIND(",",scriv!AD632)-1) &amp; "=" &amp; $AH670 &amp; RIGHT( scriv!AD632, LEN(scriv!AD632) + 1 - FIND(",",scriv!AD632)),
  IF($X$36&lt;&gt;"",LEFT( X$36, FIND(",",X$36)-1) &amp; "=" &amp; $AH670 &amp; RIGHT( X$36, LEN(X$36) + 1 - FIND(",",X$36)),""))),
IF(scriv!M632&lt;&gt;"", LEFT( scriv!M632, FIND(",",scriv!M632)-1) &amp; "=" &amp; $AH670 &amp; RIGHT( scriv!M632, LEN(scriv!M632) + 1 - FIND(",",scriv!M632)),
LEFT( X$37, FIND(",",X$37)-1) &amp; "=" &amp; $AH670 &amp; RIGHT( X$37, LEN(X$37) + 1 - FIND(",",X$37))))</f>
        <v>fadeOn=,0.6</v>
      </c>
      <c r="Y670" s="81" t="str">
        <f>IF($E670="",
( IF(scriv!AE632&lt;&gt;"", LEFT( scriv!AE632, FIND(",",scriv!AE632)-1) &amp; "=" &amp; $AH670 &amp; RIGHT( scriv!AE632, LEN(scriv!AE632) + 1 - FIND(",",scriv!AE632)),
  IF($Y$36&lt;&gt;"",LEFT( Y$36, FIND(",",Y$36)-1) &amp; "=" &amp; $AH670 &amp; RIGHT( Y$36, LEN(Y$36) + 1 - FIND(",",Y$36)),""))),
IF(scriv!N632&lt;&gt;"", LEFT( scriv!N632, FIND(",",scriv!N632)-1) &amp; "=" &amp; $AH670 &amp; RIGHT( scriv!N632, LEN(scriv!N632) + 1 - FIND(",",scriv!N632)),
LEFT( Y$37, FIND(",",Y$37)-1) &amp; "=" &amp; $AH670 &amp; RIGHT( Y$37, LEN(Y$37) + 1 - FIND(",",Y$37))))</f>
        <v>fadeOff=,0.6</v>
      </c>
      <c r="Z670" s="81" t="str">
        <f>IF($E670="",
( IF(scriv!AF632&lt;&gt;"", LEFT( scriv!AF632, FIND(",",scriv!AF632)-1) &amp; "=" &amp; $AH670 &amp; RIGHT( scriv!AF632, LEN(scriv!AF632) + 1 - FIND(",",scriv!AF632)),
  IF($Z$36&lt;&gt;"",LEFT( Z$36, FIND(",",Z$36)-1) &amp; "=" &amp; $AH670 &amp; RIGHT( Z$36, LEN(Z$36) + 1 - FIND(",",Z$36)),""))),
IF(scriv!O632&lt;&gt;"", LEFT( scriv!O632, FIND(",",scriv!O632)-1) &amp; "=" &amp; $AH670 &amp; RIGHT( scriv!O632, LEN(scriv!O632) + 1 - FIND(",",scriv!O632)),
LEFT( Z$37, FIND(",",Z$37)-1) &amp; "=" &amp; $AH670 &amp; RIGHT( Z$37, LEN(Z$37) + 1 - FIND(",",Z$37))))</f>
        <v>drawOpen=,1.2</v>
      </c>
      <c r="AA670" s="81" t="str">
        <f>IF($E670="",
( IF(scriv!AG632&lt;&gt;"", LEFT( scriv!AG632, FIND(",",scriv!AG632)-1) &amp; "=" &amp; $AH670 &amp; RIGHT( scriv!AG632, LEN(scriv!AG632) + 1 - FIND(",",scriv!AG632)),
  IF($AA$36&lt;&gt;"",LEFT( AA$36, FIND(",",AA$36)-1) &amp; "=" &amp; $AH670 &amp; RIGHT( AA$36, LEN(AA$36) + 1 - FIND(",",AA$36)),""))),
IF(scriv!P632&lt;&gt;"", LEFT( scriv!P632, FIND(",",scriv!P632)-1) &amp; "=" &amp; $AH670 &amp; RIGHT( scriv!P632, LEN(scriv!P632) + 1 - FIND(",",scriv!P632)),
LEFT( AA$37, FIND(",",AA$37)-1) &amp; "=" &amp; $AH670 &amp; RIGHT( AA$37, LEN(AA$37) + 1 - FIND(",",AA$37))))</f>
        <v>drawClose=,1.2</v>
      </c>
      <c r="AB670" s="167" t="str">
        <f t="shared" si="445"/>
        <v>noTitle</v>
      </c>
      <c r="AC670" s="167"/>
      <c r="AD670" s="45"/>
      <c r="AE670" s="168"/>
      <c r="AF670" s="169">
        <f>IF(D670="",scriv!B632,"")</f>
        <v>0</v>
      </c>
      <c r="AG670" s="170" t="str">
        <f t="shared" si="452"/>
        <v/>
      </c>
      <c r="AH670" s="169" t="str">
        <f t="shared" si="453"/>
        <v/>
      </c>
      <c r="AI670" s="169" t="str">
        <f t="shared" si="454"/>
        <v/>
      </c>
      <c r="AJ670" s="86">
        <f>ROUNDDOWN( (LEN(scriv!B632)+1) / 2, 0 )</f>
        <v>0</v>
      </c>
      <c r="AK670" s="82">
        <f t="shared" si="455"/>
        <v>0</v>
      </c>
      <c r="AL670" s="82" t="str">
        <f t="shared" si="456"/>
        <v>-</v>
      </c>
      <c r="AM670" s="82" t="str">
        <f t="shared" si="457"/>
        <v>-</v>
      </c>
      <c r="AN670" s="82" t="str">
        <f t="shared" si="458"/>
        <v>-</v>
      </c>
      <c r="AO670" s="82" t="str">
        <f t="shared" si="459"/>
        <v>-</v>
      </c>
      <c r="AP670" s="82" t="str">
        <f t="shared" si="460"/>
        <v>-</v>
      </c>
      <c r="AQ670" s="82" t="str">
        <f t="shared" si="461"/>
        <v>-</v>
      </c>
      <c r="AR670" s="82" t="str">
        <f t="shared" si="462"/>
        <v>-</v>
      </c>
      <c r="AT670" s="82">
        <f t="shared" si="463"/>
        <v>10</v>
      </c>
      <c r="AU670" s="82" t="str">
        <f ca="1">IF(    MAX(OFFSET(AL670,0,0,MATCH("-",AL$638:AL670,0))) = 0,"",
IFERROR(MAX(OFFSET(AL670,0,0,MATCH("-",AL$638:AL670,0))),""))</f>
        <v/>
      </c>
      <c r="AV670" s="82" t="str">
        <f ca="1">IF(    MAX(OFFSET(AM670,0,0,MATCH("-",AM$638:AM670,0))) = 0,"",
IFERROR(MAX(OFFSET(AM670,0,0,MATCH("-",AM$638:AM670,0))),""))</f>
        <v/>
      </c>
      <c r="AW670" s="82" t="str">
        <f ca="1">IF(    MAX(OFFSET(AN670,0,0,MATCH("-",AN$638:AN670,0))) = 0,"",
IFERROR(MAX(OFFSET(AN670,0,0,MATCH("-",AN$638:AN670,0))),""))</f>
        <v/>
      </c>
      <c r="AX670" s="82" t="str">
        <f ca="1">IF(    MAX(OFFSET(AO670,0,0,MATCH("-",AO$638:AO670,0))) = 0,"",
IFERROR(MAX(OFFSET(AO670,0,0,MATCH("-",AO$638:AO670,0))),""))</f>
        <v/>
      </c>
      <c r="AY670" s="82" t="str">
        <f ca="1">IF(    MAX(OFFSET(AP670,0,0,MATCH("-",AP$638:AP670,0))) = 0,"",
IFERROR(MAX(OFFSET(AP670,0,0,MATCH("-",AP$638:AP670,0))),""))</f>
        <v/>
      </c>
      <c r="AZ670" s="82" t="str">
        <f ca="1">IF(    MAX(OFFSET(AQ670,0,0,MATCH("-",AQ$638:AQ670,0))) = 0,"",
IFERROR(MAX(OFFSET(AQ670,0,0,MATCH("-",AQ$638:AQ670,0))),""))</f>
        <v/>
      </c>
      <c r="BA670" s="82" t="str">
        <f ca="1">IF(    MAX(OFFSET(AR670,0,0,MATCH("-",AR$638:AR670,0))) = 0,"",
IFERROR(MAX(OFFSET(AR670,0,0,MATCH("-",AR$638:AR670,0))),""))</f>
        <v/>
      </c>
      <c r="BB670" s="112">
        <f t="shared" ca="1" si="464"/>
        <v>-198</v>
      </c>
      <c r="BC670" s="111" t="str">
        <f t="shared" ca="1" si="465"/>
        <v>Radius</v>
      </c>
      <c r="BD670" s="112">
        <f t="shared" ca="1" si="466"/>
        <v>0</v>
      </c>
      <c r="BE670" s="111">
        <f t="shared" ca="1" si="467"/>
        <v>200</v>
      </c>
      <c r="BF670" s="113" t="e">
        <f t="shared" ca="1" si="468"/>
        <v>#VALUE!</v>
      </c>
      <c r="BG670" s="113" t="e">
        <f t="shared" ca="1" si="469"/>
        <v>#VALUE!</v>
      </c>
      <c r="BH670" s="112">
        <f t="shared" ca="1" si="470"/>
        <v>2000</v>
      </c>
      <c r="BI670" s="112">
        <f t="shared" ca="1" si="471"/>
        <v>200</v>
      </c>
      <c r="BJ670" s="157"/>
      <c r="BK670" s="157"/>
      <c r="BL670" s="158" t="str">
        <f>scriv!AI632</f>
        <v/>
      </c>
      <c r="BM670" s="157"/>
      <c r="BN670" s="157" t="str">
        <f t="shared" si="472"/>
        <v>node</v>
      </c>
      <c r="BO670" s="157"/>
      <c r="BP670" s="159">
        <f t="shared" ca="1" si="473"/>
        <v>0</v>
      </c>
      <c r="BQ670" s="159">
        <f t="shared" ca="1" si="474"/>
        <v>0</v>
      </c>
      <c r="BR670" s="159">
        <f t="shared" si="475"/>
        <v>1</v>
      </c>
      <c r="BS670" s="159" t="str">
        <f t="shared" si="476"/>
        <v>symbol</v>
      </c>
      <c r="BT670" s="157" t="str">
        <f ca="1">IF(scriv!V632&lt;&gt;"",scriv!V632,
IF(E670="",IFERROR(VLOOKUP(BL670,$AH$40:$BT$638,39,FALSE),$BT$36),
$BT$37))</f>
        <v>NodeSquare</v>
      </c>
      <c r="BU670" s="166">
        <f t="shared" ca="1" si="477"/>
        <v>2000</v>
      </c>
      <c r="BV670" s="166">
        <f t="shared" ca="1" si="478"/>
        <v>200</v>
      </c>
      <c r="BW670" s="166">
        <f t="shared" ca="1" si="479"/>
        <v>0</v>
      </c>
      <c r="BX670" s="166">
        <f t="shared" ca="1" si="480"/>
        <v>0</v>
      </c>
      <c r="BY670" s="180" t="str">
        <f t="shared" si="481"/>
        <v/>
      </c>
      <c r="BZ670" s="180" t="str">
        <f t="shared" si="482"/>
        <v/>
      </c>
      <c r="CA670" s="81" t="str">
        <f>IF(scriv!E632&lt;&gt;"",scriv!E632,"")</f>
        <v/>
      </c>
      <c r="CB670" s="82">
        <f t="shared" si="447"/>
        <v>0</v>
      </c>
      <c r="CC670" s="82">
        <f t="shared" si="483"/>
        <v>0</v>
      </c>
      <c r="CD670" s="82" t="str">
        <f t="shared" si="484"/>
        <v>-</v>
      </c>
      <c r="CE670" s="82" t="str">
        <f t="shared" si="485"/>
        <v>-</v>
      </c>
      <c r="CF670" s="82" t="str">
        <f t="shared" si="486"/>
        <v>-</v>
      </c>
      <c r="CG670" s="82" t="str">
        <f t="shared" si="487"/>
        <v>-</v>
      </c>
      <c r="CH670" s="82" t="str">
        <f t="shared" si="488"/>
        <v>-</v>
      </c>
      <c r="CI670" s="82" t="str">
        <f t="shared" si="489"/>
        <v>-</v>
      </c>
      <c r="CJ670" s="82" t="str">
        <f t="shared" si="490"/>
        <v>-</v>
      </c>
      <c r="CK670" s="82" t="str">
        <f t="shared" si="491"/>
        <v>-</v>
      </c>
    </row>
    <row r="671" spans="1:89" s="82" customFormat="1" ht="18" customHeight="1">
      <c r="A671" s="81" t="str">
        <f>scriv!AH633</f>
        <v/>
      </c>
      <c r="B671" s="81" t="str">
        <f>IF(scriv!D633&lt;&gt;"",scriv!D633,"")</f>
        <v/>
      </c>
      <c r="C671" s="81" t="str">
        <f>IF( scriv!AL633&lt;&gt;"", IF(D671&lt;&gt;"","connection ","")&amp;scriv!AL633,IF(D671&lt;&gt;"","connection",""))</f>
        <v/>
      </c>
      <c r="D671" s="82" t="str">
        <f>scriv!AJ633</f>
        <v/>
      </c>
      <c r="E671" s="82" t="str">
        <f>scriv!AK633</f>
        <v/>
      </c>
      <c r="F671" s="156">
        <f>ROW()</f>
        <v>671</v>
      </c>
      <c r="I671" s="81" t="str">
        <f>IF(scriv!AA633&lt;&gt;"",scriv!AA633,J671)</f>
        <v/>
      </c>
      <c r="J671" s="81" t="str">
        <f>IF(scriv!AB633&lt;&gt;"",scriv!AB633,"")</f>
        <v/>
      </c>
      <c r="K671" s="82" t="str">
        <f t="shared" si="448"/>
        <v>none</v>
      </c>
      <c r="L671" s="82" t="str">
        <f t="shared" si="449"/>
        <v>+++&amp;speakTT=</v>
      </c>
      <c r="M671" s="82" t="str">
        <f t="shared" si="446"/>
        <v>OpenClose</v>
      </c>
      <c r="N671" s="82" t="str">
        <f t="shared" si="450"/>
        <v/>
      </c>
      <c r="O671" s="119" t="str">
        <f t="shared" si="451"/>
        <v/>
      </c>
      <c r="P671" s="81" t="str">
        <f>IF(scriv!I633&lt;&gt;"",scriv!I633,"")</f>
        <v/>
      </c>
      <c r="Q671" s="81" t="str">
        <f>IF(scriv!J633&lt;&gt;"",scriv!J633,"")</f>
        <v/>
      </c>
      <c r="R671" s="81">
        <f>IF(scriv!K633&lt;&gt;"",scriv!K633,
IF(I671&lt;&gt;"",1,$R$36))</f>
        <v>0</v>
      </c>
      <c r="S671" s="81" t="str">
        <f>IF(scriv!L633&lt;&gt;"",scriv!L633,
IF(scriv!AB633&lt;&gt;"",$S$36,"none"))</f>
        <v>none</v>
      </c>
      <c r="T671" s="81" t="str">
        <f>IF(scriv!Q633&lt;&gt;"",scriv!Q633,"")</f>
        <v/>
      </c>
      <c r="U671" s="81" t="str">
        <f>IF(scriv!R633&lt;&gt;"",scriv!R633,"")</f>
        <v/>
      </c>
      <c r="V671" s="81" t="str">
        <f>IF(scriv!S633&lt;&gt;"",scriv!S633,"")</f>
        <v/>
      </c>
      <c r="W671" s="81" t="str">
        <f>IF(scriv!T633&lt;&gt;"",scriv!T633,"")</f>
        <v/>
      </c>
      <c r="X671" s="81" t="str">
        <f>IF($E671="",
( IF(scriv!AD633&lt;&gt;"", LEFT( scriv!AD633, FIND(",",scriv!AD633)-1) &amp; "=" &amp; $AH671 &amp; RIGHT( scriv!AD633, LEN(scriv!AD633) + 1 - FIND(",",scriv!AD633)),
  IF($X$36&lt;&gt;"",LEFT( X$36, FIND(",",X$36)-1) &amp; "=" &amp; $AH671 &amp; RIGHT( X$36, LEN(X$36) + 1 - FIND(",",X$36)),""))),
IF(scriv!M633&lt;&gt;"", LEFT( scriv!M633, FIND(",",scriv!M633)-1) &amp; "=" &amp; $AH671 &amp; RIGHT( scriv!M633, LEN(scriv!M633) + 1 - FIND(",",scriv!M633)),
LEFT( X$37, FIND(",",X$37)-1) &amp; "=" &amp; $AH671 &amp; RIGHT( X$37, LEN(X$37) + 1 - FIND(",",X$37))))</f>
        <v>fadeOn=,0.6</v>
      </c>
      <c r="Y671" s="81" t="str">
        <f>IF($E671="",
( IF(scriv!AE633&lt;&gt;"", LEFT( scriv!AE633, FIND(",",scriv!AE633)-1) &amp; "=" &amp; $AH671 &amp; RIGHT( scriv!AE633, LEN(scriv!AE633) + 1 - FIND(",",scriv!AE633)),
  IF($Y$36&lt;&gt;"",LEFT( Y$36, FIND(",",Y$36)-1) &amp; "=" &amp; $AH671 &amp; RIGHT( Y$36, LEN(Y$36) + 1 - FIND(",",Y$36)),""))),
IF(scriv!N633&lt;&gt;"", LEFT( scriv!N633, FIND(",",scriv!N633)-1) &amp; "=" &amp; $AH671 &amp; RIGHT( scriv!N633, LEN(scriv!N633) + 1 - FIND(",",scriv!N633)),
LEFT( Y$37, FIND(",",Y$37)-1) &amp; "=" &amp; $AH671 &amp; RIGHT( Y$37, LEN(Y$37) + 1 - FIND(",",Y$37))))</f>
        <v>fadeOff=,0.6</v>
      </c>
      <c r="Z671" s="81" t="str">
        <f>IF($E671="",
( IF(scriv!AF633&lt;&gt;"", LEFT( scriv!AF633, FIND(",",scriv!AF633)-1) &amp; "=" &amp; $AH671 &amp; RIGHT( scriv!AF633, LEN(scriv!AF633) + 1 - FIND(",",scriv!AF633)),
  IF($Z$36&lt;&gt;"",LEFT( Z$36, FIND(",",Z$36)-1) &amp; "=" &amp; $AH671 &amp; RIGHT( Z$36, LEN(Z$36) + 1 - FIND(",",Z$36)),""))),
IF(scriv!O633&lt;&gt;"", LEFT( scriv!O633, FIND(",",scriv!O633)-1) &amp; "=" &amp; $AH671 &amp; RIGHT( scriv!O633, LEN(scriv!O633) + 1 - FIND(",",scriv!O633)),
LEFT( Z$37, FIND(",",Z$37)-1) &amp; "=" &amp; $AH671 &amp; RIGHT( Z$37, LEN(Z$37) + 1 - FIND(",",Z$37))))</f>
        <v>drawOpen=,1.2</v>
      </c>
      <c r="AA671" s="81" t="str">
        <f>IF($E671="",
( IF(scriv!AG633&lt;&gt;"", LEFT( scriv!AG633, FIND(",",scriv!AG633)-1) &amp; "=" &amp; $AH671 &amp; RIGHT( scriv!AG633, LEN(scriv!AG633) + 1 - FIND(",",scriv!AG633)),
  IF($AA$36&lt;&gt;"",LEFT( AA$36, FIND(",",AA$36)-1) &amp; "=" &amp; $AH671 &amp; RIGHT( AA$36, LEN(AA$36) + 1 - FIND(",",AA$36)),""))),
IF(scriv!P633&lt;&gt;"", LEFT( scriv!P633, FIND(",",scriv!P633)-1) &amp; "=" &amp; $AH671 &amp; RIGHT( scriv!P633, LEN(scriv!P633) + 1 - FIND(",",scriv!P633)),
LEFT( AA$37, FIND(",",AA$37)-1) &amp; "=" &amp; $AH671 &amp; RIGHT( AA$37, LEN(AA$37) + 1 - FIND(",",AA$37))))</f>
        <v>drawClose=,1.2</v>
      </c>
      <c r="AB671" s="167" t="str">
        <f t="shared" si="445"/>
        <v>noTitle</v>
      </c>
      <c r="AC671" s="167"/>
      <c r="AD671" s="45"/>
      <c r="AE671" s="168"/>
      <c r="AF671" s="169">
        <f>IF(D671="",scriv!B633,"")</f>
        <v>0</v>
      </c>
      <c r="AG671" s="170" t="str">
        <f t="shared" si="452"/>
        <v/>
      </c>
      <c r="AH671" s="169" t="str">
        <f t="shared" si="453"/>
        <v/>
      </c>
      <c r="AI671" s="169" t="str">
        <f t="shared" si="454"/>
        <v/>
      </c>
      <c r="AJ671" s="86">
        <f>ROUNDDOWN( (LEN(scriv!B633)+1) / 2, 0 )</f>
        <v>0</v>
      </c>
      <c r="AK671" s="82">
        <f t="shared" si="455"/>
        <v>0</v>
      </c>
      <c r="AL671" s="82" t="str">
        <f t="shared" si="456"/>
        <v>-</v>
      </c>
      <c r="AM671" s="82" t="str">
        <f t="shared" si="457"/>
        <v>-</v>
      </c>
      <c r="AN671" s="82" t="str">
        <f t="shared" si="458"/>
        <v>-</v>
      </c>
      <c r="AO671" s="82" t="str">
        <f t="shared" si="459"/>
        <v>-</v>
      </c>
      <c r="AP671" s="82" t="str">
        <f t="shared" si="460"/>
        <v>-</v>
      </c>
      <c r="AQ671" s="82" t="str">
        <f t="shared" si="461"/>
        <v>-</v>
      </c>
      <c r="AR671" s="82" t="str">
        <f t="shared" si="462"/>
        <v>-</v>
      </c>
      <c r="AT671" s="82">
        <f t="shared" si="463"/>
        <v>10</v>
      </c>
      <c r="AU671" s="82" t="str">
        <f ca="1">IF(    MAX(OFFSET(AL671,0,0,MATCH("-",AL$638:AL671,0))) = 0,"",
IFERROR(MAX(OFFSET(AL671,0,0,MATCH("-",AL$638:AL671,0))),""))</f>
        <v/>
      </c>
      <c r="AV671" s="82" t="str">
        <f ca="1">IF(    MAX(OFFSET(AM671,0,0,MATCH("-",AM$638:AM671,0))) = 0,"",
IFERROR(MAX(OFFSET(AM671,0,0,MATCH("-",AM$638:AM671,0))),""))</f>
        <v/>
      </c>
      <c r="AW671" s="82" t="str">
        <f ca="1">IF(    MAX(OFFSET(AN671,0,0,MATCH("-",AN$638:AN671,0))) = 0,"",
IFERROR(MAX(OFFSET(AN671,0,0,MATCH("-",AN$638:AN671,0))),""))</f>
        <v/>
      </c>
      <c r="AX671" s="82" t="str">
        <f ca="1">IF(    MAX(OFFSET(AO671,0,0,MATCH("-",AO$638:AO671,0))) = 0,"",
IFERROR(MAX(OFFSET(AO671,0,0,MATCH("-",AO$638:AO671,0))),""))</f>
        <v/>
      </c>
      <c r="AY671" s="82" t="str">
        <f ca="1">IF(    MAX(OFFSET(AP671,0,0,MATCH("-",AP$638:AP671,0))) = 0,"",
IFERROR(MAX(OFFSET(AP671,0,0,MATCH("-",AP$638:AP671,0))),""))</f>
        <v/>
      </c>
      <c r="AZ671" s="82" t="str">
        <f ca="1">IF(    MAX(OFFSET(AQ671,0,0,MATCH("-",AQ$638:AQ671,0))) = 0,"",
IFERROR(MAX(OFFSET(AQ671,0,0,MATCH("-",AQ$638:AQ671,0))),""))</f>
        <v/>
      </c>
      <c r="BA671" s="82" t="str">
        <f ca="1">IF(    MAX(OFFSET(AR671,0,0,MATCH("-",AR$638:AR671,0))) = 0,"",
IFERROR(MAX(OFFSET(AR671,0,0,MATCH("-",AR$638:AR671,0))),""))</f>
        <v/>
      </c>
      <c r="BB671" s="112">
        <f t="shared" ca="1" si="464"/>
        <v>-198</v>
      </c>
      <c r="BC671" s="111" t="str">
        <f t="shared" ca="1" si="465"/>
        <v>Radius</v>
      </c>
      <c r="BD671" s="112">
        <f t="shared" ca="1" si="466"/>
        <v>0</v>
      </c>
      <c r="BE671" s="111">
        <f t="shared" ca="1" si="467"/>
        <v>200</v>
      </c>
      <c r="BF671" s="113" t="e">
        <f t="shared" ca="1" si="468"/>
        <v>#VALUE!</v>
      </c>
      <c r="BG671" s="113" t="e">
        <f t="shared" ca="1" si="469"/>
        <v>#VALUE!</v>
      </c>
      <c r="BH671" s="112">
        <f t="shared" ca="1" si="470"/>
        <v>2000</v>
      </c>
      <c r="BI671" s="112">
        <f t="shared" ca="1" si="471"/>
        <v>200</v>
      </c>
      <c r="BJ671" s="157"/>
      <c r="BK671" s="157"/>
      <c r="BL671" s="158" t="str">
        <f>scriv!AI633</f>
        <v/>
      </c>
      <c r="BM671" s="157"/>
      <c r="BN671" s="157" t="str">
        <f t="shared" si="472"/>
        <v>node</v>
      </c>
      <c r="BO671" s="157"/>
      <c r="BP671" s="159">
        <f t="shared" ca="1" si="473"/>
        <v>0</v>
      </c>
      <c r="BQ671" s="159">
        <f t="shared" ca="1" si="474"/>
        <v>0</v>
      </c>
      <c r="BR671" s="159">
        <f t="shared" si="475"/>
        <v>1</v>
      </c>
      <c r="BS671" s="159" t="str">
        <f t="shared" si="476"/>
        <v>symbol</v>
      </c>
      <c r="BT671" s="157" t="str">
        <f ca="1">IF(scriv!V633&lt;&gt;"",scriv!V633,
IF(E671="",IFERROR(VLOOKUP(BL671,$AH$40:$BT$638,39,FALSE),$BT$36),
$BT$37))</f>
        <v>NodeSquare</v>
      </c>
      <c r="BU671" s="166">
        <f t="shared" ca="1" si="477"/>
        <v>2000</v>
      </c>
      <c r="BV671" s="166">
        <f t="shared" ca="1" si="478"/>
        <v>200</v>
      </c>
      <c r="BW671" s="166">
        <f t="shared" ca="1" si="479"/>
        <v>0</v>
      </c>
      <c r="BX671" s="166">
        <f t="shared" ca="1" si="480"/>
        <v>0</v>
      </c>
      <c r="BY671" s="180" t="str">
        <f t="shared" si="481"/>
        <v/>
      </c>
      <c r="BZ671" s="180" t="str">
        <f t="shared" si="482"/>
        <v/>
      </c>
      <c r="CA671" s="81" t="str">
        <f>IF(scriv!E633&lt;&gt;"",scriv!E633,"")</f>
        <v/>
      </c>
      <c r="CB671" s="82">
        <f t="shared" si="447"/>
        <v>0</v>
      </c>
      <c r="CC671" s="82">
        <f t="shared" si="483"/>
        <v>0</v>
      </c>
      <c r="CD671" s="82" t="str">
        <f t="shared" si="484"/>
        <v>-</v>
      </c>
      <c r="CE671" s="82" t="str">
        <f t="shared" si="485"/>
        <v>-</v>
      </c>
      <c r="CF671" s="82" t="str">
        <f t="shared" si="486"/>
        <v>-</v>
      </c>
      <c r="CG671" s="82" t="str">
        <f t="shared" si="487"/>
        <v>-</v>
      </c>
      <c r="CH671" s="82" t="str">
        <f t="shared" si="488"/>
        <v>-</v>
      </c>
      <c r="CI671" s="82" t="str">
        <f t="shared" si="489"/>
        <v>-</v>
      </c>
      <c r="CJ671" s="82" t="str">
        <f t="shared" si="490"/>
        <v>-</v>
      </c>
      <c r="CK671" s="82" t="str">
        <f t="shared" si="491"/>
        <v>-</v>
      </c>
    </row>
    <row r="672" spans="1:89" s="82" customFormat="1" ht="18" customHeight="1">
      <c r="A672" s="81" t="str">
        <f>scriv!AH634</f>
        <v/>
      </c>
      <c r="B672" s="81" t="str">
        <f>IF(scriv!D634&lt;&gt;"",scriv!D634,"")</f>
        <v/>
      </c>
      <c r="C672" s="81" t="str">
        <f>IF( scriv!AL634&lt;&gt;"", IF(D672&lt;&gt;"","connection ","")&amp;scriv!AL634,IF(D672&lt;&gt;"","connection",""))</f>
        <v/>
      </c>
      <c r="D672" s="82" t="str">
        <f>scriv!AJ634</f>
        <v/>
      </c>
      <c r="E672" s="82" t="str">
        <f>scriv!AK634</f>
        <v/>
      </c>
      <c r="F672" s="156">
        <f>ROW()</f>
        <v>672</v>
      </c>
      <c r="I672" s="81" t="str">
        <f>IF(scriv!AA634&lt;&gt;"",scriv!AA634,J672)</f>
        <v/>
      </c>
      <c r="J672" s="81" t="str">
        <f>IF(scriv!AB634&lt;&gt;"",scriv!AB634,"")</f>
        <v/>
      </c>
      <c r="K672" s="82" t="str">
        <f t="shared" si="448"/>
        <v>none</v>
      </c>
      <c r="L672" s="82" t="str">
        <f t="shared" si="449"/>
        <v>+++&amp;speakTT=</v>
      </c>
      <c r="M672" s="82" t="str">
        <f t="shared" si="446"/>
        <v>OpenClose</v>
      </c>
      <c r="N672" s="82" t="str">
        <f t="shared" si="450"/>
        <v/>
      </c>
      <c r="O672" s="119" t="str">
        <f t="shared" si="451"/>
        <v/>
      </c>
      <c r="P672" s="81" t="str">
        <f>IF(scriv!I634&lt;&gt;"",scriv!I634,"")</f>
        <v/>
      </c>
      <c r="Q672" s="81" t="str">
        <f>IF(scriv!J634&lt;&gt;"",scriv!J634,"")</f>
        <v/>
      </c>
      <c r="R672" s="81">
        <f>IF(scriv!K634&lt;&gt;"",scriv!K634,
IF(I672&lt;&gt;"",1,$R$36))</f>
        <v>0</v>
      </c>
      <c r="S672" s="81" t="str">
        <f>IF(scriv!L634&lt;&gt;"",scriv!L634,
IF(scriv!AB634&lt;&gt;"",$S$36,"none"))</f>
        <v>none</v>
      </c>
      <c r="T672" s="81" t="str">
        <f>IF(scriv!Q634&lt;&gt;"",scriv!Q634,"")</f>
        <v/>
      </c>
      <c r="U672" s="81" t="str">
        <f>IF(scriv!R634&lt;&gt;"",scriv!R634,"")</f>
        <v/>
      </c>
      <c r="V672" s="81" t="str">
        <f>IF(scriv!S634&lt;&gt;"",scriv!S634,"")</f>
        <v/>
      </c>
      <c r="W672" s="81" t="str">
        <f>IF(scriv!T634&lt;&gt;"",scriv!T634,"")</f>
        <v/>
      </c>
      <c r="X672" s="81" t="str">
        <f>IF($E672="",
( IF(scriv!AD634&lt;&gt;"", LEFT( scriv!AD634, FIND(",",scriv!AD634)-1) &amp; "=" &amp; $AH672 &amp; RIGHT( scriv!AD634, LEN(scriv!AD634) + 1 - FIND(",",scriv!AD634)),
  IF($X$36&lt;&gt;"",LEFT( X$36, FIND(",",X$36)-1) &amp; "=" &amp; $AH672 &amp; RIGHT( X$36, LEN(X$36) + 1 - FIND(",",X$36)),""))),
IF(scriv!M634&lt;&gt;"", LEFT( scriv!M634, FIND(",",scriv!M634)-1) &amp; "=" &amp; $AH672 &amp; RIGHT( scriv!M634, LEN(scriv!M634) + 1 - FIND(",",scriv!M634)),
LEFT( X$37, FIND(",",X$37)-1) &amp; "=" &amp; $AH672 &amp; RIGHT( X$37, LEN(X$37) + 1 - FIND(",",X$37))))</f>
        <v>fadeOn=,0.6</v>
      </c>
      <c r="Y672" s="81" t="str">
        <f>IF($E672="",
( IF(scriv!AE634&lt;&gt;"", LEFT( scriv!AE634, FIND(",",scriv!AE634)-1) &amp; "=" &amp; $AH672 &amp; RIGHT( scriv!AE634, LEN(scriv!AE634) + 1 - FIND(",",scriv!AE634)),
  IF($Y$36&lt;&gt;"",LEFT( Y$36, FIND(",",Y$36)-1) &amp; "=" &amp; $AH672 &amp; RIGHT( Y$36, LEN(Y$36) + 1 - FIND(",",Y$36)),""))),
IF(scriv!N634&lt;&gt;"", LEFT( scriv!N634, FIND(",",scriv!N634)-1) &amp; "=" &amp; $AH672 &amp; RIGHT( scriv!N634, LEN(scriv!N634) + 1 - FIND(",",scriv!N634)),
LEFT( Y$37, FIND(",",Y$37)-1) &amp; "=" &amp; $AH672 &amp; RIGHT( Y$37, LEN(Y$37) + 1 - FIND(",",Y$37))))</f>
        <v>fadeOff=,0.6</v>
      </c>
      <c r="Z672" s="81" t="str">
        <f>IF($E672="",
( IF(scriv!AF634&lt;&gt;"", LEFT( scriv!AF634, FIND(",",scriv!AF634)-1) &amp; "=" &amp; $AH672 &amp; RIGHT( scriv!AF634, LEN(scriv!AF634) + 1 - FIND(",",scriv!AF634)),
  IF($Z$36&lt;&gt;"",LEFT( Z$36, FIND(",",Z$36)-1) &amp; "=" &amp; $AH672 &amp; RIGHT( Z$36, LEN(Z$36) + 1 - FIND(",",Z$36)),""))),
IF(scriv!O634&lt;&gt;"", LEFT( scriv!O634, FIND(",",scriv!O634)-1) &amp; "=" &amp; $AH672 &amp; RIGHT( scriv!O634, LEN(scriv!O634) + 1 - FIND(",",scriv!O634)),
LEFT( Z$37, FIND(",",Z$37)-1) &amp; "=" &amp; $AH672 &amp; RIGHT( Z$37, LEN(Z$37) + 1 - FIND(",",Z$37))))</f>
        <v>drawOpen=,1.2</v>
      </c>
      <c r="AA672" s="81" t="str">
        <f>IF($E672="",
( IF(scriv!AG634&lt;&gt;"", LEFT( scriv!AG634, FIND(",",scriv!AG634)-1) &amp; "=" &amp; $AH672 &amp; RIGHT( scriv!AG634, LEN(scriv!AG634) + 1 - FIND(",",scriv!AG634)),
  IF($AA$36&lt;&gt;"",LEFT( AA$36, FIND(",",AA$36)-1) &amp; "=" &amp; $AH672 &amp; RIGHT( AA$36, LEN(AA$36) + 1 - FIND(",",AA$36)),""))),
IF(scriv!P634&lt;&gt;"", LEFT( scriv!P634, FIND(",",scriv!P634)-1) &amp; "=" &amp; $AH672 &amp; RIGHT( scriv!P634, LEN(scriv!P634) + 1 - FIND(",",scriv!P634)),
LEFT( AA$37, FIND(",",AA$37)-1) &amp; "=" &amp; $AH672 &amp; RIGHT( AA$37, LEN(AA$37) + 1 - FIND(",",AA$37))))</f>
        <v>drawClose=,1.2</v>
      </c>
      <c r="AB672" s="167" t="str">
        <f t="shared" si="445"/>
        <v>noTitle</v>
      </c>
      <c r="AC672" s="167"/>
      <c r="AD672" s="45"/>
      <c r="AE672" s="168"/>
      <c r="AF672" s="169">
        <f>IF(D672="",scriv!B634,"")</f>
        <v>0</v>
      </c>
      <c r="AG672" s="170" t="str">
        <f t="shared" si="452"/>
        <v/>
      </c>
      <c r="AH672" s="169" t="str">
        <f t="shared" si="453"/>
        <v/>
      </c>
      <c r="AI672" s="169" t="str">
        <f t="shared" si="454"/>
        <v/>
      </c>
      <c r="AJ672" s="86">
        <f>ROUNDDOWN( (LEN(scriv!B634)+1) / 2, 0 )</f>
        <v>0</v>
      </c>
      <c r="AK672" s="82">
        <f t="shared" si="455"/>
        <v>0</v>
      </c>
      <c r="AL672" s="82" t="str">
        <f t="shared" si="456"/>
        <v>-</v>
      </c>
      <c r="AM672" s="82" t="str">
        <f t="shared" si="457"/>
        <v>-</v>
      </c>
      <c r="AN672" s="82" t="str">
        <f t="shared" si="458"/>
        <v>-</v>
      </c>
      <c r="AO672" s="82" t="str">
        <f t="shared" si="459"/>
        <v>-</v>
      </c>
      <c r="AP672" s="82" t="str">
        <f t="shared" si="460"/>
        <v>-</v>
      </c>
      <c r="AQ672" s="82" t="str">
        <f t="shared" si="461"/>
        <v>-</v>
      </c>
      <c r="AR672" s="82" t="str">
        <f t="shared" si="462"/>
        <v>-</v>
      </c>
      <c r="AT672" s="82">
        <f t="shared" si="463"/>
        <v>10</v>
      </c>
      <c r="AU672" s="82" t="str">
        <f ca="1">IF(    MAX(OFFSET(AL672,0,0,MATCH("-",AL$638:AL672,0))) = 0,"",
IFERROR(MAX(OFFSET(AL672,0,0,MATCH("-",AL$638:AL672,0))),""))</f>
        <v/>
      </c>
      <c r="AV672" s="82" t="str">
        <f ca="1">IF(    MAX(OFFSET(AM672,0,0,MATCH("-",AM$638:AM672,0))) = 0,"",
IFERROR(MAX(OFFSET(AM672,0,0,MATCH("-",AM$638:AM672,0))),""))</f>
        <v/>
      </c>
      <c r="AW672" s="82" t="str">
        <f ca="1">IF(    MAX(OFFSET(AN672,0,0,MATCH("-",AN$638:AN672,0))) = 0,"",
IFERROR(MAX(OFFSET(AN672,0,0,MATCH("-",AN$638:AN672,0))),""))</f>
        <v/>
      </c>
      <c r="AX672" s="82" t="str">
        <f ca="1">IF(    MAX(OFFSET(AO672,0,0,MATCH("-",AO$638:AO672,0))) = 0,"",
IFERROR(MAX(OFFSET(AO672,0,0,MATCH("-",AO$638:AO672,0))),""))</f>
        <v/>
      </c>
      <c r="AY672" s="82" t="str">
        <f ca="1">IF(    MAX(OFFSET(AP672,0,0,MATCH("-",AP$638:AP672,0))) = 0,"",
IFERROR(MAX(OFFSET(AP672,0,0,MATCH("-",AP$638:AP672,0))),""))</f>
        <v/>
      </c>
      <c r="AZ672" s="82" t="str">
        <f ca="1">IF(    MAX(OFFSET(AQ672,0,0,MATCH("-",AQ$638:AQ672,0))) = 0,"",
IFERROR(MAX(OFFSET(AQ672,0,0,MATCH("-",AQ$638:AQ672,0))),""))</f>
        <v/>
      </c>
      <c r="BA672" s="82" t="str">
        <f ca="1">IF(    MAX(OFFSET(AR672,0,0,MATCH("-",AR$638:AR672,0))) = 0,"",
IFERROR(MAX(OFFSET(AR672,0,0,MATCH("-",AR$638:AR672,0))),""))</f>
        <v/>
      </c>
      <c r="BB672" s="112">
        <f t="shared" ca="1" si="464"/>
        <v>-198</v>
      </c>
      <c r="BC672" s="111" t="str">
        <f t="shared" ca="1" si="465"/>
        <v>Radius</v>
      </c>
      <c r="BD672" s="112">
        <f t="shared" ca="1" si="466"/>
        <v>0</v>
      </c>
      <c r="BE672" s="111">
        <f t="shared" ca="1" si="467"/>
        <v>200</v>
      </c>
      <c r="BF672" s="113" t="e">
        <f t="shared" ca="1" si="468"/>
        <v>#VALUE!</v>
      </c>
      <c r="BG672" s="113" t="e">
        <f t="shared" ca="1" si="469"/>
        <v>#VALUE!</v>
      </c>
      <c r="BH672" s="112">
        <f t="shared" ca="1" si="470"/>
        <v>2000</v>
      </c>
      <c r="BI672" s="112">
        <f t="shared" ca="1" si="471"/>
        <v>200</v>
      </c>
      <c r="BJ672" s="157"/>
      <c r="BK672" s="157"/>
      <c r="BL672" s="158" t="str">
        <f>scriv!AI634</f>
        <v/>
      </c>
      <c r="BM672" s="157"/>
      <c r="BN672" s="157" t="str">
        <f t="shared" si="472"/>
        <v>node</v>
      </c>
      <c r="BO672" s="157"/>
      <c r="BP672" s="159">
        <f t="shared" ca="1" si="473"/>
        <v>0</v>
      </c>
      <c r="BQ672" s="159">
        <f t="shared" ca="1" si="474"/>
        <v>0</v>
      </c>
      <c r="BR672" s="159">
        <f t="shared" si="475"/>
        <v>1</v>
      </c>
      <c r="BS672" s="159" t="str">
        <f t="shared" si="476"/>
        <v>symbol</v>
      </c>
      <c r="BT672" s="157" t="str">
        <f ca="1">IF(scriv!V634&lt;&gt;"",scriv!V634,
IF(E672="",IFERROR(VLOOKUP(BL672,$AH$40:$BT$638,39,FALSE),$BT$36),
$BT$37))</f>
        <v>NodeSquare</v>
      </c>
      <c r="BU672" s="166">
        <f t="shared" ca="1" si="477"/>
        <v>2000</v>
      </c>
      <c r="BV672" s="166">
        <f t="shared" ca="1" si="478"/>
        <v>200</v>
      </c>
      <c r="BW672" s="166">
        <f t="shared" ca="1" si="479"/>
        <v>0</v>
      </c>
      <c r="BX672" s="166">
        <f t="shared" ca="1" si="480"/>
        <v>0</v>
      </c>
      <c r="BY672" s="180" t="str">
        <f t="shared" si="481"/>
        <v/>
      </c>
      <c r="BZ672" s="180" t="str">
        <f t="shared" si="482"/>
        <v/>
      </c>
      <c r="CA672" s="81" t="str">
        <f>IF(scriv!E634&lt;&gt;"",scriv!E634,"")</f>
        <v/>
      </c>
      <c r="CB672" s="82">
        <f t="shared" si="447"/>
        <v>0</v>
      </c>
      <c r="CC672" s="82">
        <f t="shared" si="483"/>
        <v>0</v>
      </c>
      <c r="CD672" s="82" t="str">
        <f t="shared" si="484"/>
        <v>-</v>
      </c>
      <c r="CE672" s="82" t="str">
        <f t="shared" si="485"/>
        <v>-</v>
      </c>
      <c r="CF672" s="82" t="str">
        <f t="shared" si="486"/>
        <v>-</v>
      </c>
      <c r="CG672" s="82" t="str">
        <f t="shared" si="487"/>
        <v>-</v>
      </c>
      <c r="CH672" s="82" t="str">
        <f t="shared" si="488"/>
        <v>-</v>
      </c>
      <c r="CI672" s="82" t="str">
        <f t="shared" si="489"/>
        <v>-</v>
      </c>
      <c r="CJ672" s="82" t="str">
        <f t="shared" si="490"/>
        <v>-</v>
      </c>
      <c r="CK672" s="82" t="str">
        <f t="shared" si="491"/>
        <v>-</v>
      </c>
    </row>
    <row r="673" spans="1:89" s="82" customFormat="1" ht="18" customHeight="1">
      <c r="A673" s="81" t="str">
        <f>scriv!AH635</f>
        <v/>
      </c>
      <c r="B673" s="81" t="str">
        <f>IF(scriv!D635&lt;&gt;"",scriv!D635,"")</f>
        <v/>
      </c>
      <c r="C673" s="81" t="str">
        <f>IF( scriv!AL635&lt;&gt;"", IF(D673&lt;&gt;"","connection ","")&amp;scriv!AL635,IF(D673&lt;&gt;"","connection",""))</f>
        <v/>
      </c>
      <c r="D673" s="82" t="str">
        <f>scriv!AJ635</f>
        <v/>
      </c>
      <c r="E673" s="82" t="str">
        <f>scriv!AK635</f>
        <v/>
      </c>
      <c r="F673" s="156">
        <f>ROW()</f>
        <v>673</v>
      </c>
      <c r="I673" s="81" t="str">
        <f>IF(scriv!AA635&lt;&gt;"",scriv!AA635,J673)</f>
        <v/>
      </c>
      <c r="J673" s="81" t="str">
        <f>IF(scriv!AB635&lt;&gt;"",scriv!AB635,"")</f>
        <v/>
      </c>
      <c r="K673" s="82" t="str">
        <f t="shared" si="448"/>
        <v>none</v>
      </c>
      <c r="L673" s="82" t="str">
        <f t="shared" si="449"/>
        <v>+++&amp;speakTT=</v>
      </c>
      <c r="M673" s="82" t="str">
        <f t="shared" si="446"/>
        <v>OpenClose</v>
      </c>
      <c r="N673" s="82" t="str">
        <f t="shared" si="450"/>
        <v/>
      </c>
      <c r="O673" s="119" t="str">
        <f t="shared" si="451"/>
        <v/>
      </c>
      <c r="P673" s="81" t="str">
        <f>IF(scriv!I635&lt;&gt;"",scriv!I635,"")</f>
        <v/>
      </c>
      <c r="Q673" s="81" t="str">
        <f>IF(scriv!J635&lt;&gt;"",scriv!J635,"")</f>
        <v/>
      </c>
      <c r="R673" s="81">
        <f>IF(scriv!K635&lt;&gt;"",scriv!K635,
IF(I673&lt;&gt;"",1,$R$36))</f>
        <v>0</v>
      </c>
      <c r="S673" s="81" t="str">
        <f>IF(scriv!L635&lt;&gt;"",scriv!L635,
IF(scriv!AB635&lt;&gt;"",$S$36,"none"))</f>
        <v>none</v>
      </c>
      <c r="T673" s="81" t="str">
        <f>IF(scriv!Q635&lt;&gt;"",scriv!Q635,"")</f>
        <v/>
      </c>
      <c r="U673" s="81" t="str">
        <f>IF(scriv!R635&lt;&gt;"",scriv!R635,"")</f>
        <v/>
      </c>
      <c r="V673" s="81" t="str">
        <f>IF(scriv!S635&lt;&gt;"",scriv!S635,"")</f>
        <v/>
      </c>
      <c r="W673" s="81" t="str">
        <f>IF(scriv!T635&lt;&gt;"",scriv!T635,"")</f>
        <v/>
      </c>
      <c r="X673" s="81" t="str">
        <f>IF($E673="",
( IF(scriv!AD635&lt;&gt;"", LEFT( scriv!AD635, FIND(",",scriv!AD635)-1) &amp; "=" &amp; $AH673 &amp; RIGHT( scriv!AD635, LEN(scriv!AD635) + 1 - FIND(",",scriv!AD635)),
  IF($X$36&lt;&gt;"",LEFT( X$36, FIND(",",X$36)-1) &amp; "=" &amp; $AH673 &amp; RIGHT( X$36, LEN(X$36) + 1 - FIND(",",X$36)),""))),
IF(scriv!M635&lt;&gt;"", LEFT( scriv!M635, FIND(",",scriv!M635)-1) &amp; "=" &amp; $AH673 &amp; RIGHT( scriv!M635, LEN(scriv!M635) + 1 - FIND(",",scriv!M635)),
LEFT( X$37, FIND(",",X$37)-1) &amp; "=" &amp; $AH673 &amp; RIGHT( X$37, LEN(X$37) + 1 - FIND(",",X$37))))</f>
        <v>fadeOn=,0.6</v>
      </c>
      <c r="Y673" s="81" t="str">
        <f>IF($E673="",
( IF(scriv!AE635&lt;&gt;"", LEFT( scriv!AE635, FIND(",",scriv!AE635)-1) &amp; "=" &amp; $AH673 &amp; RIGHT( scriv!AE635, LEN(scriv!AE635) + 1 - FIND(",",scriv!AE635)),
  IF($Y$36&lt;&gt;"",LEFT( Y$36, FIND(",",Y$36)-1) &amp; "=" &amp; $AH673 &amp; RIGHT( Y$36, LEN(Y$36) + 1 - FIND(",",Y$36)),""))),
IF(scriv!N635&lt;&gt;"", LEFT( scriv!N635, FIND(",",scriv!N635)-1) &amp; "=" &amp; $AH673 &amp; RIGHT( scriv!N635, LEN(scriv!N635) + 1 - FIND(",",scriv!N635)),
LEFT( Y$37, FIND(",",Y$37)-1) &amp; "=" &amp; $AH673 &amp; RIGHT( Y$37, LEN(Y$37) + 1 - FIND(",",Y$37))))</f>
        <v>fadeOff=,0.6</v>
      </c>
      <c r="Z673" s="81" t="str">
        <f>IF($E673="",
( IF(scriv!AF635&lt;&gt;"", LEFT( scriv!AF635, FIND(",",scriv!AF635)-1) &amp; "=" &amp; $AH673 &amp; RIGHT( scriv!AF635, LEN(scriv!AF635) + 1 - FIND(",",scriv!AF635)),
  IF($Z$36&lt;&gt;"",LEFT( Z$36, FIND(",",Z$36)-1) &amp; "=" &amp; $AH673 &amp; RIGHT( Z$36, LEN(Z$36) + 1 - FIND(",",Z$36)),""))),
IF(scriv!O635&lt;&gt;"", LEFT( scriv!O635, FIND(",",scriv!O635)-1) &amp; "=" &amp; $AH673 &amp; RIGHT( scriv!O635, LEN(scriv!O635) + 1 - FIND(",",scriv!O635)),
LEFT( Z$37, FIND(",",Z$37)-1) &amp; "=" &amp; $AH673 &amp; RIGHT( Z$37, LEN(Z$37) + 1 - FIND(",",Z$37))))</f>
        <v>drawOpen=,1.2</v>
      </c>
      <c r="AA673" s="81" t="str">
        <f>IF($E673="",
( IF(scriv!AG635&lt;&gt;"", LEFT( scriv!AG635, FIND(",",scriv!AG635)-1) &amp; "=" &amp; $AH673 &amp; RIGHT( scriv!AG635, LEN(scriv!AG635) + 1 - FIND(",",scriv!AG635)),
  IF($AA$36&lt;&gt;"",LEFT( AA$36, FIND(",",AA$36)-1) &amp; "=" &amp; $AH673 &amp; RIGHT( AA$36, LEN(AA$36) + 1 - FIND(",",AA$36)),""))),
IF(scriv!P635&lt;&gt;"", LEFT( scriv!P635, FIND(",",scriv!P635)-1) &amp; "=" &amp; $AH673 &amp; RIGHT( scriv!P635, LEN(scriv!P635) + 1 - FIND(",",scriv!P635)),
LEFT( AA$37, FIND(",",AA$37)-1) &amp; "=" &amp; $AH673 &amp; RIGHT( AA$37, LEN(AA$37) + 1 - FIND(",",AA$37))))</f>
        <v>drawClose=,1.2</v>
      </c>
      <c r="AB673" s="167" t="str">
        <f t="shared" si="445"/>
        <v>noTitle</v>
      </c>
      <c r="AC673" s="167"/>
      <c r="AD673" s="45"/>
      <c r="AE673" s="168"/>
      <c r="AF673" s="169">
        <f>IF(D673="",scriv!B635,"")</f>
        <v>0</v>
      </c>
      <c r="AG673" s="170" t="str">
        <f t="shared" si="452"/>
        <v/>
      </c>
      <c r="AH673" s="169" t="str">
        <f t="shared" si="453"/>
        <v/>
      </c>
      <c r="AI673" s="169" t="str">
        <f t="shared" si="454"/>
        <v/>
      </c>
      <c r="AJ673" s="86">
        <f>ROUNDDOWN( (LEN(scriv!B635)+1) / 2, 0 )</f>
        <v>0</v>
      </c>
      <c r="AK673" s="82">
        <f t="shared" si="455"/>
        <v>0</v>
      </c>
      <c r="AL673" s="82" t="str">
        <f t="shared" si="456"/>
        <v>-</v>
      </c>
      <c r="AM673" s="82" t="str">
        <f t="shared" si="457"/>
        <v>-</v>
      </c>
      <c r="AN673" s="82" t="str">
        <f t="shared" si="458"/>
        <v>-</v>
      </c>
      <c r="AO673" s="82" t="str">
        <f t="shared" si="459"/>
        <v>-</v>
      </c>
      <c r="AP673" s="82" t="str">
        <f t="shared" si="460"/>
        <v>-</v>
      </c>
      <c r="AQ673" s="82" t="str">
        <f t="shared" si="461"/>
        <v>-</v>
      </c>
      <c r="AR673" s="82" t="str">
        <f t="shared" si="462"/>
        <v>-</v>
      </c>
      <c r="AT673" s="82">
        <f t="shared" si="463"/>
        <v>10</v>
      </c>
      <c r="AU673" s="82" t="str">
        <f ca="1">IF(    MAX(OFFSET(AL673,0,0,MATCH("-",AL$638:AL673,0))) = 0,"",
IFERROR(MAX(OFFSET(AL673,0,0,MATCH("-",AL$638:AL673,0))),""))</f>
        <v/>
      </c>
      <c r="AV673" s="82" t="str">
        <f ca="1">IF(    MAX(OFFSET(AM673,0,0,MATCH("-",AM$638:AM673,0))) = 0,"",
IFERROR(MAX(OFFSET(AM673,0,0,MATCH("-",AM$638:AM673,0))),""))</f>
        <v/>
      </c>
      <c r="AW673" s="82" t="str">
        <f ca="1">IF(    MAX(OFFSET(AN673,0,0,MATCH("-",AN$638:AN673,0))) = 0,"",
IFERROR(MAX(OFFSET(AN673,0,0,MATCH("-",AN$638:AN673,0))),""))</f>
        <v/>
      </c>
      <c r="AX673" s="82" t="str">
        <f ca="1">IF(    MAX(OFFSET(AO673,0,0,MATCH("-",AO$638:AO673,0))) = 0,"",
IFERROR(MAX(OFFSET(AO673,0,0,MATCH("-",AO$638:AO673,0))),""))</f>
        <v/>
      </c>
      <c r="AY673" s="82" t="str">
        <f ca="1">IF(    MAX(OFFSET(AP673,0,0,MATCH("-",AP$638:AP673,0))) = 0,"",
IFERROR(MAX(OFFSET(AP673,0,0,MATCH("-",AP$638:AP673,0))),""))</f>
        <v/>
      </c>
      <c r="AZ673" s="82" t="str">
        <f ca="1">IF(    MAX(OFFSET(AQ673,0,0,MATCH("-",AQ$638:AQ673,0))) = 0,"",
IFERROR(MAX(OFFSET(AQ673,0,0,MATCH("-",AQ$638:AQ673,0))),""))</f>
        <v/>
      </c>
      <c r="BA673" s="82" t="str">
        <f ca="1">IF(    MAX(OFFSET(AR673,0,0,MATCH("-",AR$638:AR673,0))) = 0,"",
IFERROR(MAX(OFFSET(AR673,0,0,MATCH("-",AR$638:AR673,0))),""))</f>
        <v/>
      </c>
      <c r="BB673" s="112">
        <f t="shared" ca="1" si="464"/>
        <v>-198</v>
      </c>
      <c r="BC673" s="111" t="str">
        <f t="shared" ca="1" si="465"/>
        <v>Radius</v>
      </c>
      <c r="BD673" s="112">
        <f t="shared" ca="1" si="466"/>
        <v>0</v>
      </c>
      <c r="BE673" s="111">
        <f t="shared" ca="1" si="467"/>
        <v>200</v>
      </c>
      <c r="BF673" s="113" t="e">
        <f t="shared" ca="1" si="468"/>
        <v>#VALUE!</v>
      </c>
      <c r="BG673" s="113" t="e">
        <f t="shared" ca="1" si="469"/>
        <v>#VALUE!</v>
      </c>
      <c r="BH673" s="112">
        <f t="shared" ca="1" si="470"/>
        <v>2000</v>
      </c>
      <c r="BI673" s="112">
        <f t="shared" ca="1" si="471"/>
        <v>200</v>
      </c>
      <c r="BJ673" s="157"/>
      <c r="BK673" s="157"/>
      <c r="BL673" s="158" t="str">
        <f>scriv!AI635</f>
        <v/>
      </c>
      <c r="BM673" s="157"/>
      <c r="BN673" s="157" t="str">
        <f t="shared" si="472"/>
        <v>node</v>
      </c>
      <c r="BO673" s="157"/>
      <c r="BP673" s="159">
        <f t="shared" ca="1" si="473"/>
        <v>0</v>
      </c>
      <c r="BQ673" s="159">
        <f t="shared" ca="1" si="474"/>
        <v>0</v>
      </c>
      <c r="BR673" s="159">
        <f t="shared" si="475"/>
        <v>1</v>
      </c>
      <c r="BS673" s="159" t="str">
        <f t="shared" si="476"/>
        <v>symbol</v>
      </c>
      <c r="BT673" s="157" t="str">
        <f ca="1">IF(scriv!V635&lt;&gt;"",scriv!V635,
IF(E673="",IFERROR(VLOOKUP(BL673,$AH$40:$BT$638,39,FALSE),$BT$36),
$BT$37))</f>
        <v>NodeSquare</v>
      </c>
      <c r="BU673" s="166">
        <f t="shared" ca="1" si="477"/>
        <v>2000</v>
      </c>
      <c r="BV673" s="166">
        <f t="shared" ca="1" si="478"/>
        <v>200</v>
      </c>
      <c r="BW673" s="166">
        <f t="shared" ca="1" si="479"/>
        <v>0</v>
      </c>
      <c r="BX673" s="166">
        <f t="shared" ca="1" si="480"/>
        <v>0</v>
      </c>
      <c r="BY673" s="180" t="str">
        <f t="shared" si="481"/>
        <v/>
      </c>
      <c r="BZ673" s="180" t="str">
        <f t="shared" si="482"/>
        <v/>
      </c>
      <c r="CA673" s="81" t="str">
        <f>IF(scriv!E635&lt;&gt;"",scriv!E635,"")</f>
        <v/>
      </c>
      <c r="CB673" s="82">
        <f t="shared" si="447"/>
        <v>0</v>
      </c>
      <c r="CC673" s="82">
        <f t="shared" si="483"/>
        <v>0</v>
      </c>
      <c r="CD673" s="82" t="str">
        <f t="shared" si="484"/>
        <v>-</v>
      </c>
      <c r="CE673" s="82" t="str">
        <f t="shared" si="485"/>
        <v>-</v>
      </c>
      <c r="CF673" s="82" t="str">
        <f t="shared" si="486"/>
        <v>-</v>
      </c>
      <c r="CG673" s="82" t="str">
        <f t="shared" si="487"/>
        <v>-</v>
      </c>
      <c r="CH673" s="82" t="str">
        <f t="shared" si="488"/>
        <v>-</v>
      </c>
      <c r="CI673" s="82" t="str">
        <f t="shared" si="489"/>
        <v>-</v>
      </c>
      <c r="CJ673" s="82" t="str">
        <f t="shared" si="490"/>
        <v>-</v>
      </c>
      <c r="CK673" s="82" t="str">
        <f t="shared" si="491"/>
        <v>-</v>
      </c>
    </row>
    <row r="674" spans="1:89" s="82" customFormat="1" ht="18" customHeight="1">
      <c r="A674" s="81" t="str">
        <f>scriv!AH636</f>
        <v/>
      </c>
      <c r="B674" s="81" t="str">
        <f>IF(scriv!D636&lt;&gt;"",scriv!D636,"")</f>
        <v/>
      </c>
      <c r="C674" s="81" t="str">
        <f>IF( scriv!AL636&lt;&gt;"", IF(D674&lt;&gt;"","connection ","")&amp;scriv!AL636,IF(D674&lt;&gt;"","connection",""))</f>
        <v/>
      </c>
      <c r="D674" s="82" t="str">
        <f>scriv!AJ636</f>
        <v/>
      </c>
      <c r="E674" s="82" t="str">
        <f>scriv!AK636</f>
        <v/>
      </c>
      <c r="F674" s="156">
        <f>ROW()</f>
        <v>674</v>
      </c>
      <c r="I674" s="81" t="str">
        <f>IF(scriv!AA636&lt;&gt;"",scriv!AA636,J674)</f>
        <v/>
      </c>
      <c r="J674" s="81" t="str">
        <f>IF(scriv!AB636&lt;&gt;"",scriv!AB636,"")</f>
        <v/>
      </c>
      <c r="K674" s="82" t="str">
        <f t="shared" si="448"/>
        <v>none</v>
      </c>
      <c r="L674" s="82" t="str">
        <f t="shared" si="449"/>
        <v>+++&amp;speakTT=</v>
      </c>
      <c r="M674" s="82" t="str">
        <f t="shared" si="446"/>
        <v>OpenClose</v>
      </c>
      <c r="N674" s="82" t="str">
        <f t="shared" si="450"/>
        <v/>
      </c>
      <c r="O674" s="119" t="str">
        <f t="shared" si="451"/>
        <v/>
      </c>
      <c r="P674" s="81" t="str">
        <f>IF(scriv!I636&lt;&gt;"",scriv!I636,"")</f>
        <v/>
      </c>
      <c r="Q674" s="81" t="str">
        <f>IF(scriv!J636&lt;&gt;"",scriv!J636,"")</f>
        <v/>
      </c>
      <c r="R674" s="81">
        <f>IF(scriv!K636&lt;&gt;"",scriv!K636,
IF(I674&lt;&gt;"",1,$R$36))</f>
        <v>0</v>
      </c>
      <c r="S674" s="81" t="str">
        <f>IF(scriv!L636&lt;&gt;"",scriv!L636,
IF(scriv!AB636&lt;&gt;"",$S$36,"none"))</f>
        <v>none</v>
      </c>
      <c r="T674" s="81" t="str">
        <f>IF(scriv!Q636&lt;&gt;"",scriv!Q636,"")</f>
        <v/>
      </c>
      <c r="U674" s="81" t="str">
        <f>IF(scriv!R636&lt;&gt;"",scriv!R636,"")</f>
        <v/>
      </c>
      <c r="V674" s="81" t="str">
        <f>IF(scriv!S636&lt;&gt;"",scriv!S636,"")</f>
        <v/>
      </c>
      <c r="W674" s="81" t="str">
        <f>IF(scriv!T636&lt;&gt;"",scriv!T636,"")</f>
        <v/>
      </c>
      <c r="X674" s="81" t="str">
        <f>IF($E674="",
( IF(scriv!AD636&lt;&gt;"", LEFT( scriv!AD636, FIND(",",scriv!AD636)-1) &amp; "=" &amp; $AH674 &amp; RIGHT( scriv!AD636, LEN(scriv!AD636) + 1 - FIND(",",scriv!AD636)),
  IF($X$36&lt;&gt;"",LEFT( X$36, FIND(",",X$36)-1) &amp; "=" &amp; $AH674 &amp; RIGHT( X$36, LEN(X$36) + 1 - FIND(",",X$36)),""))),
IF(scriv!M636&lt;&gt;"", LEFT( scriv!M636, FIND(",",scriv!M636)-1) &amp; "=" &amp; $AH674 &amp; RIGHT( scriv!M636, LEN(scriv!M636) + 1 - FIND(",",scriv!M636)),
LEFT( X$37, FIND(",",X$37)-1) &amp; "=" &amp; $AH674 &amp; RIGHT( X$37, LEN(X$37) + 1 - FIND(",",X$37))))</f>
        <v>fadeOn=,0.6</v>
      </c>
      <c r="Y674" s="81" t="str">
        <f>IF($E674="",
( IF(scriv!AE636&lt;&gt;"", LEFT( scriv!AE636, FIND(",",scriv!AE636)-1) &amp; "=" &amp; $AH674 &amp; RIGHT( scriv!AE636, LEN(scriv!AE636) + 1 - FIND(",",scriv!AE636)),
  IF($Y$36&lt;&gt;"",LEFT( Y$36, FIND(",",Y$36)-1) &amp; "=" &amp; $AH674 &amp; RIGHT( Y$36, LEN(Y$36) + 1 - FIND(",",Y$36)),""))),
IF(scriv!N636&lt;&gt;"", LEFT( scriv!N636, FIND(",",scriv!N636)-1) &amp; "=" &amp; $AH674 &amp; RIGHT( scriv!N636, LEN(scriv!N636) + 1 - FIND(",",scriv!N636)),
LEFT( Y$37, FIND(",",Y$37)-1) &amp; "=" &amp; $AH674 &amp; RIGHT( Y$37, LEN(Y$37) + 1 - FIND(",",Y$37))))</f>
        <v>fadeOff=,0.6</v>
      </c>
      <c r="Z674" s="81" t="str">
        <f>IF($E674="",
( IF(scriv!AF636&lt;&gt;"", LEFT( scriv!AF636, FIND(",",scriv!AF636)-1) &amp; "=" &amp; $AH674 &amp; RIGHT( scriv!AF636, LEN(scriv!AF636) + 1 - FIND(",",scriv!AF636)),
  IF($Z$36&lt;&gt;"",LEFT( Z$36, FIND(",",Z$36)-1) &amp; "=" &amp; $AH674 &amp; RIGHT( Z$36, LEN(Z$36) + 1 - FIND(",",Z$36)),""))),
IF(scriv!O636&lt;&gt;"", LEFT( scriv!O636, FIND(",",scriv!O636)-1) &amp; "=" &amp; $AH674 &amp; RIGHT( scriv!O636, LEN(scriv!O636) + 1 - FIND(",",scriv!O636)),
LEFT( Z$37, FIND(",",Z$37)-1) &amp; "=" &amp; $AH674 &amp; RIGHT( Z$37, LEN(Z$37) + 1 - FIND(",",Z$37))))</f>
        <v>drawOpen=,1.2</v>
      </c>
      <c r="AA674" s="81" t="str">
        <f>IF($E674="",
( IF(scriv!AG636&lt;&gt;"", LEFT( scriv!AG636, FIND(",",scriv!AG636)-1) &amp; "=" &amp; $AH674 &amp; RIGHT( scriv!AG636, LEN(scriv!AG636) + 1 - FIND(",",scriv!AG636)),
  IF($AA$36&lt;&gt;"",LEFT( AA$36, FIND(",",AA$36)-1) &amp; "=" &amp; $AH674 &amp; RIGHT( AA$36, LEN(AA$36) + 1 - FIND(",",AA$36)),""))),
IF(scriv!P636&lt;&gt;"", LEFT( scriv!P636, FIND(",",scriv!P636)-1) &amp; "=" &amp; $AH674 &amp; RIGHT( scriv!P636, LEN(scriv!P636) + 1 - FIND(",",scriv!P636)),
LEFT( AA$37, FIND(",",AA$37)-1) &amp; "=" &amp; $AH674 &amp; RIGHT( AA$37, LEN(AA$37) + 1 - FIND(",",AA$37))))</f>
        <v>drawClose=,1.2</v>
      </c>
      <c r="AB674" s="167" t="str">
        <f t="shared" si="445"/>
        <v>noTitle</v>
      </c>
      <c r="AC674" s="167"/>
      <c r="AD674" s="45"/>
      <c r="AE674" s="168"/>
      <c r="AF674" s="169">
        <f>IF(D674="",scriv!B636,"")</f>
        <v>0</v>
      </c>
      <c r="AG674" s="170" t="str">
        <f t="shared" si="452"/>
        <v/>
      </c>
      <c r="AH674" s="169" t="str">
        <f t="shared" si="453"/>
        <v/>
      </c>
      <c r="AI674" s="169" t="str">
        <f t="shared" si="454"/>
        <v/>
      </c>
      <c r="AJ674" s="86">
        <f>ROUNDDOWN( (LEN(scriv!B636)+1) / 2, 0 )</f>
        <v>0</v>
      </c>
      <c r="AK674" s="82">
        <f t="shared" si="455"/>
        <v>0</v>
      </c>
      <c r="AL674" s="82" t="str">
        <f t="shared" si="456"/>
        <v>-</v>
      </c>
      <c r="AM674" s="82" t="str">
        <f t="shared" si="457"/>
        <v>-</v>
      </c>
      <c r="AN674" s="82" t="str">
        <f t="shared" si="458"/>
        <v>-</v>
      </c>
      <c r="AO674" s="82" t="str">
        <f t="shared" si="459"/>
        <v>-</v>
      </c>
      <c r="AP674" s="82" t="str">
        <f t="shared" si="460"/>
        <v>-</v>
      </c>
      <c r="AQ674" s="82" t="str">
        <f t="shared" si="461"/>
        <v>-</v>
      </c>
      <c r="AR674" s="82" t="str">
        <f t="shared" si="462"/>
        <v>-</v>
      </c>
      <c r="AT674" s="82">
        <f t="shared" si="463"/>
        <v>10</v>
      </c>
      <c r="AU674" s="82" t="str">
        <f ca="1">IF(    MAX(OFFSET(AL674,0,0,MATCH("-",AL$638:AL674,0))) = 0,"",
IFERROR(MAX(OFFSET(AL674,0,0,MATCH("-",AL$638:AL674,0))),""))</f>
        <v/>
      </c>
      <c r="AV674" s="82" t="str">
        <f ca="1">IF(    MAX(OFFSET(AM674,0,0,MATCH("-",AM$638:AM674,0))) = 0,"",
IFERROR(MAX(OFFSET(AM674,0,0,MATCH("-",AM$638:AM674,0))),""))</f>
        <v/>
      </c>
      <c r="AW674" s="82" t="str">
        <f ca="1">IF(    MAX(OFFSET(AN674,0,0,MATCH("-",AN$638:AN674,0))) = 0,"",
IFERROR(MAX(OFFSET(AN674,0,0,MATCH("-",AN$638:AN674,0))),""))</f>
        <v/>
      </c>
      <c r="AX674" s="82" t="str">
        <f ca="1">IF(    MAX(OFFSET(AO674,0,0,MATCH("-",AO$638:AO674,0))) = 0,"",
IFERROR(MAX(OFFSET(AO674,0,0,MATCH("-",AO$638:AO674,0))),""))</f>
        <v/>
      </c>
      <c r="AY674" s="82" t="str">
        <f ca="1">IF(    MAX(OFFSET(AP674,0,0,MATCH("-",AP$638:AP674,0))) = 0,"",
IFERROR(MAX(OFFSET(AP674,0,0,MATCH("-",AP$638:AP674,0))),""))</f>
        <v/>
      </c>
      <c r="AZ674" s="82" t="str">
        <f ca="1">IF(    MAX(OFFSET(AQ674,0,0,MATCH("-",AQ$638:AQ674,0))) = 0,"",
IFERROR(MAX(OFFSET(AQ674,0,0,MATCH("-",AQ$638:AQ674,0))),""))</f>
        <v/>
      </c>
      <c r="BA674" s="82" t="str">
        <f ca="1">IF(    MAX(OFFSET(AR674,0,0,MATCH("-",AR$638:AR674,0))) = 0,"",
IFERROR(MAX(OFFSET(AR674,0,0,MATCH("-",AR$638:AR674,0))),""))</f>
        <v/>
      </c>
      <c r="BB674" s="112">
        <f t="shared" ca="1" si="464"/>
        <v>-198</v>
      </c>
      <c r="BC674" s="111" t="str">
        <f t="shared" ca="1" si="465"/>
        <v>Radius</v>
      </c>
      <c r="BD674" s="112">
        <f t="shared" ca="1" si="466"/>
        <v>0</v>
      </c>
      <c r="BE674" s="111">
        <f t="shared" ca="1" si="467"/>
        <v>200</v>
      </c>
      <c r="BF674" s="113" t="e">
        <f t="shared" ca="1" si="468"/>
        <v>#VALUE!</v>
      </c>
      <c r="BG674" s="113" t="e">
        <f t="shared" ca="1" si="469"/>
        <v>#VALUE!</v>
      </c>
      <c r="BH674" s="112">
        <f t="shared" ca="1" si="470"/>
        <v>2000</v>
      </c>
      <c r="BI674" s="112">
        <f t="shared" ca="1" si="471"/>
        <v>200</v>
      </c>
      <c r="BJ674" s="157"/>
      <c r="BK674" s="157"/>
      <c r="BL674" s="158" t="str">
        <f>scriv!AI636</f>
        <v/>
      </c>
      <c r="BM674" s="157"/>
      <c r="BN674" s="157" t="str">
        <f t="shared" si="472"/>
        <v>node</v>
      </c>
      <c r="BO674" s="157"/>
      <c r="BP674" s="159">
        <f t="shared" ca="1" si="473"/>
        <v>0</v>
      </c>
      <c r="BQ674" s="159">
        <f t="shared" ca="1" si="474"/>
        <v>0</v>
      </c>
      <c r="BR674" s="159">
        <f t="shared" si="475"/>
        <v>1</v>
      </c>
      <c r="BS674" s="159" t="str">
        <f t="shared" si="476"/>
        <v>symbol</v>
      </c>
      <c r="BT674" s="157" t="str">
        <f ca="1">IF(scriv!V636&lt;&gt;"",scriv!V636,
IF(E674="",IFERROR(VLOOKUP(BL674,$AH$40:$BT$638,39,FALSE),$BT$36),
$BT$37))</f>
        <v>NodeSquare</v>
      </c>
      <c r="BU674" s="166">
        <f t="shared" ca="1" si="477"/>
        <v>2000</v>
      </c>
      <c r="BV674" s="166">
        <f t="shared" ca="1" si="478"/>
        <v>200</v>
      </c>
      <c r="BW674" s="166">
        <f t="shared" ca="1" si="479"/>
        <v>0</v>
      </c>
      <c r="BX674" s="166">
        <f t="shared" ca="1" si="480"/>
        <v>0</v>
      </c>
      <c r="BY674" s="180" t="str">
        <f t="shared" si="481"/>
        <v/>
      </c>
      <c r="BZ674" s="180" t="str">
        <f t="shared" si="482"/>
        <v/>
      </c>
      <c r="CA674" s="81" t="str">
        <f>IF(scriv!E636&lt;&gt;"",scriv!E636,"")</f>
        <v/>
      </c>
      <c r="CB674" s="82">
        <f t="shared" si="447"/>
        <v>0</v>
      </c>
      <c r="CC674" s="82">
        <f t="shared" si="483"/>
        <v>0</v>
      </c>
      <c r="CD674" s="82" t="str">
        <f t="shared" si="484"/>
        <v>-</v>
      </c>
      <c r="CE674" s="82" t="str">
        <f t="shared" si="485"/>
        <v>-</v>
      </c>
      <c r="CF674" s="82" t="str">
        <f t="shared" si="486"/>
        <v>-</v>
      </c>
      <c r="CG674" s="82" t="str">
        <f t="shared" si="487"/>
        <v>-</v>
      </c>
      <c r="CH674" s="82" t="str">
        <f t="shared" si="488"/>
        <v>-</v>
      </c>
      <c r="CI674" s="82" t="str">
        <f t="shared" si="489"/>
        <v>-</v>
      </c>
      <c r="CJ674" s="82" t="str">
        <f t="shared" si="490"/>
        <v>-</v>
      </c>
      <c r="CK674" s="82" t="str">
        <f t="shared" si="491"/>
        <v>-</v>
      </c>
    </row>
    <row r="675" spans="1:89" s="82" customFormat="1" ht="18" customHeight="1">
      <c r="A675" s="81" t="str">
        <f>scriv!AH637</f>
        <v/>
      </c>
      <c r="B675" s="81" t="str">
        <f>IF(scriv!D637&lt;&gt;"",scriv!D637,"")</f>
        <v/>
      </c>
      <c r="C675" s="81" t="str">
        <f>IF( scriv!AL637&lt;&gt;"", IF(D675&lt;&gt;"","connection ","")&amp;scriv!AL637,IF(D675&lt;&gt;"","connection",""))</f>
        <v/>
      </c>
      <c r="D675" s="82" t="str">
        <f>scriv!AJ637</f>
        <v/>
      </c>
      <c r="E675" s="82" t="str">
        <f>scriv!AK637</f>
        <v/>
      </c>
      <c r="F675" s="156">
        <f>ROW()</f>
        <v>675</v>
      </c>
      <c r="I675" s="81" t="str">
        <f>IF(scriv!AA637&lt;&gt;"",scriv!AA637,J675)</f>
        <v/>
      </c>
      <c r="J675" s="81" t="str">
        <f>IF(scriv!AB637&lt;&gt;"",scriv!AB637,"")</f>
        <v/>
      </c>
      <c r="K675" s="82" t="str">
        <f t="shared" si="448"/>
        <v>none</v>
      </c>
      <c r="L675" s="82" t="str">
        <f t="shared" si="449"/>
        <v>+++&amp;speakTT=</v>
      </c>
      <c r="M675" s="82" t="str">
        <f t="shared" si="446"/>
        <v>OpenClose</v>
      </c>
      <c r="N675" s="82" t="str">
        <f t="shared" si="450"/>
        <v/>
      </c>
      <c r="O675" s="119" t="str">
        <f t="shared" si="451"/>
        <v/>
      </c>
      <c r="P675" s="81" t="str">
        <f>IF(scriv!I637&lt;&gt;"",scriv!I637,"")</f>
        <v/>
      </c>
      <c r="Q675" s="81" t="str">
        <f>IF(scriv!J637&lt;&gt;"",scriv!J637,"")</f>
        <v/>
      </c>
      <c r="R675" s="81">
        <f>IF(scriv!K637&lt;&gt;"",scriv!K637,
IF(I675&lt;&gt;"",1,$R$36))</f>
        <v>0</v>
      </c>
      <c r="S675" s="81" t="str">
        <f>IF(scriv!L637&lt;&gt;"",scriv!L637,
IF(scriv!AB637&lt;&gt;"",$S$36,"none"))</f>
        <v>none</v>
      </c>
      <c r="T675" s="81" t="str">
        <f>IF(scriv!Q637&lt;&gt;"",scriv!Q637,"")</f>
        <v/>
      </c>
      <c r="U675" s="81" t="str">
        <f>IF(scriv!R637&lt;&gt;"",scriv!R637,"")</f>
        <v/>
      </c>
      <c r="V675" s="81" t="str">
        <f>IF(scriv!S637&lt;&gt;"",scriv!S637,"")</f>
        <v/>
      </c>
      <c r="W675" s="81" t="str">
        <f>IF(scriv!T637&lt;&gt;"",scriv!T637,"")</f>
        <v/>
      </c>
      <c r="X675" s="81" t="str">
        <f>IF($E675="",
( IF(scriv!AD637&lt;&gt;"", LEFT( scriv!AD637, FIND(",",scriv!AD637)-1) &amp; "=" &amp; $AH675 &amp; RIGHT( scriv!AD637, LEN(scriv!AD637) + 1 - FIND(",",scriv!AD637)),
  IF($X$36&lt;&gt;"",LEFT( X$36, FIND(",",X$36)-1) &amp; "=" &amp; $AH675 &amp; RIGHT( X$36, LEN(X$36) + 1 - FIND(",",X$36)),""))),
IF(scriv!M637&lt;&gt;"", LEFT( scriv!M637, FIND(",",scriv!M637)-1) &amp; "=" &amp; $AH675 &amp; RIGHT( scriv!M637, LEN(scriv!M637) + 1 - FIND(",",scriv!M637)),
LEFT( X$37, FIND(",",X$37)-1) &amp; "=" &amp; $AH675 &amp; RIGHT( X$37, LEN(X$37) + 1 - FIND(",",X$37))))</f>
        <v>fadeOn=,0.6</v>
      </c>
      <c r="Y675" s="81" t="str">
        <f>IF($E675="",
( IF(scriv!AE637&lt;&gt;"", LEFT( scriv!AE637, FIND(",",scriv!AE637)-1) &amp; "=" &amp; $AH675 &amp; RIGHT( scriv!AE637, LEN(scriv!AE637) + 1 - FIND(",",scriv!AE637)),
  IF($Y$36&lt;&gt;"",LEFT( Y$36, FIND(",",Y$36)-1) &amp; "=" &amp; $AH675 &amp; RIGHT( Y$36, LEN(Y$36) + 1 - FIND(",",Y$36)),""))),
IF(scriv!N637&lt;&gt;"", LEFT( scriv!N637, FIND(",",scriv!N637)-1) &amp; "=" &amp; $AH675 &amp; RIGHT( scriv!N637, LEN(scriv!N637) + 1 - FIND(",",scriv!N637)),
LEFT( Y$37, FIND(",",Y$37)-1) &amp; "=" &amp; $AH675 &amp; RIGHT( Y$37, LEN(Y$37) + 1 - FIND(",",Y$37))))</f>
        <v>fadeOff=,0.6</v>
      </c>
      <c r="Z675" s="81" t="str">
        <f>IF($E675="",
( IF(scriv!AF637&lt;&gt;"", LEFT( scriv!AF637, FIND(",",scriv!AF637)-1) &amp; "=" &amp; $AH675 &amp; RIGHT( scriv!AF637, LEN(scriv!AF637) + 1 - FIND(",",scriv!AF637)),
  IF($Z$36&lt;&gt;"",LEFT( Z$36, FIND(",",Z$36)-1) &amp; "=" &amp; $AH675 &amp; RIGHT( Z$36, LEN(Z$36) + 1 - FIND(",",Z$36)),""))),
IF(scriv!O637&lt;&gt;"", LEFT( scriv!O637, FIND(",",scriv!O637)-1) &amp; "=" &amp; $AH675 &amp; RIGHT( scriv!O637, LEN(scriv!O637) + 1 - FIND(",",scriv!O637)),
LEFT( Z$37, FIND(",",Z$37)-1) &amp; "=" &amp; $AH675 &amp; RIGHT( Z$37, LEN(Z$37) + 1 - FIND(",",Z$37))))</f>
        <v>drawOpen=,1.2</v>
      </c>
      <c r="AA675" s="81" t="str">
        <f>IF($E675="",
( IF(scriv!AG637&lt;&gt;"", LEFT( scriv!AG637, FIND(",",scriv!AG637)-1) &amp; "=" &amp; $AH675 &amp; RIGHT( scriv!AG637, LEN(scriv!AG637) + 1 - FIND(",",scriv!AG637)),
  IF($AA$36&lt;&gt;"",LEFT( AA$36, FIND(",",AA$36)-1) &amp; "=" &amp; $AH675 &amp; RIGHT( AA$36, LEN(AA$36) + 1 - FIND(",",AA$36)),""))),
IF(scriv!P637&lt;&gt;"", LEFT( scriv!P637, FIND(",",scriv!P637)-1) &amp; "=" &amp; $AH675 &amp; RIGHT( scriv!P637, LEN(scriv!P637) + 1 - FIND(",",scriv!P637)),
LEFT( AA$37, FIND(",",AA$37)-1) &amp; "=" &amp; $AH675 &amp; RIGHT( AA$37, LEN(AA$37) + 1 - FIND(",",AA$37))))</f>
        <v>drawClose=,1.2</v>
      </c>
      <c r="AB675" s="167" t="str">
        <f t="shared" si="445"/>
        <v>noTitle</v>
      </c>
      <c r="AC675" s="167"/>
      <c r="AD675" s="45"/>
      <c r="AE675" s="168"/>
      <c r="AF675" s="169">
        <f>IF(D675="",scriv!B637,"")</f>
        <v>0</v>
      </c>
      <c r="AG675" s="170" t="str">
        <f t="shared" si="452"/>
        <v/>
      </c>
      <c r="AH675" s="169" t="str">
        <f t="shared" si="453"/>
        <v/>
      </c>
      <c r="AI675" s="169" t="str">
        <f t="shared" si="454"/>
        <v/>
      </c>
      <c r="AJ675" s="86">
        <f>ROUNDDOWN( (LEN(scriv!B637)+1) / 2, 0 )</f>
        <v>0</v>
      </c>
      <c r="AK675" s="82">
        <f t="shared" si="455"/>
        <v>0</v>
      </c>
      <c r="AL675" s="82" t="str">
        <f t="shared" si="456"/>
        <v>-</v>
      </c>
      <c r="AM675" s="82" t="str">
        <f t="shared" si="457"/>
        <v>-</v>
      </c>
      <c r="AN675" s="82" t="str">
        <f t="shared" si="458"/>
        <v>-</v>
      </c>
      <c r="AO675" s="82" t="str">
        <f t="shared" si="459"/>
        <v>-</v>
      </c>
      <c r="AP675" s="82" t="str">
        <f t="shared" si="460"/>
        <v>-</v>
      </c>
      <c r="AQ675" s="82" t="str">
        <f t="shared" si="461"/>
        <v>-</v>
      </c>
      <c r="AR675" s="82" t="str">
        <f t="shared" si="462"/>
        <v>-</v>
      </c>
      <c r="AT675" s="82">
        <f t="shared" si="463"/>
        <v>10</v>
      </c>
      <c r="AU675" s="82" t="str">
        <f ca="1">IF(    MAX(OFFSET(AL675,0,0,MATCH("-",AL$638:AL675,0))) = 0,"",
IFERROR(MAX(OFFSET(AL675,0,0,MATCH("-",AL$638:AL675,0))),""))</f>
        <v/>
      </c>
      <c r="AV675" s="82" t="str">
        <f ca="1">IF(    MAX(OFFSET(AM675,0,0,MATCH("-",AM$638:AM675,0))) = 0,"",
IFERROR(MAX(OFFSET(AM675,0,0,MATCH("-",AM$638:AM675,0))),""))</f>
        <v/>
      </c>
      <c r="AW675" s="82" t="str">
        <f ca="1">IF(    MAX(OFFSET(AN675,0,0,MATCH("-",AN$638:AN675,0))) = 0,"",
IFERROR(MAX(OFFSET(AN675,0,0,MATCH("-",AN$638:AN675,0))),""))</f>
        <v/>
      </c>
      <c r="AX675" s="82" t="str">
        <f ca="1">IF(    MAX(OFFSET(AO675,0,0,MATCH("-",AO$638:AO675,0))) = 0,"",
IFERROR(MAX(OFFSET(AO675,0,0,MATCH("-",AO$638:AO675,0))),""))</f>
        <v/>
      </c>
      <c r="AY675" s="82" t="str">
        <f ca="1">IF(    MAX(OFFSET(AP675,0,0,MATCH("-",AP$638:AP675,0))) = 0,"",
IFERROR(MAX(OFFSET(AP675,0,0,MATCH("-",AP$638:AP675,0))),""))</f>
        <v/>
      </c>
      <c r="AZ675" s="82" t="str">
        <f ca="1">IF(    MAX(OFFSET(AQ675,0,0,MATCH("-",AQ$638:AQ675,0))) = 0,"",
IFERROR(MAX(OFFSET(AQ675,0,0,MATCH("-",AQ$638:AQ675,0))),""))</f>
        <v/>
      </c>
      <c r="BA675" s="82" t="str">
        <f ca="1">IF(    MAX(OFFSET(AR675,0,0,MATCH("-",AR$638:AR675,0))) = 0,"",
IFERROR(MAX(OFFSET(AR675,0,0,MATCH("-",AR$638:AR675,0))),""))</f>
        <v/>
      </c>
      <c r="BB675" s="112">
        <f t="shared" ca="1" si="464"/>
        <v>-198</v>
      </c>
      <c r="BC675" s="111" t="str">
        <f t="shared" ca="1" si="465"/>
        <v>Radius</v>
      </c>
      <c r="BD675" s="112">
        <f t="shared" ca="1" si="466"/>
        <v>0</v>
      </c>
      <c r="BE675" s="111">
        <f t="shared" ca="1" si="467"/>
        <v>200</v>
      </c>
      <c r="BF675" s="113" t="e">
        <f t="shared" ca="1" si="468"/>
        <v>#VALUE!</v>
      </c>
      <c r="BG675" s="113" t="e">
        <f t="shared" ca="1" si="469"/>
        <v>#VALUE!</v>
      </c>
      <c r="BH675" s="112">
        <f t="shared" ca="1" si="470"/>
        <v>2000</v>
      </c>
      <c r="BI675" s="112">
        <f t="shared" ca="1" si="471"/>
        <v>200</v>
      </c>
      <c r="BJ675" s="157"/>
      <c r="BK675" s="157"/>
      <c r="BL675" s="158" t="str">
        <f>scriv!AI637</f>
        <v/>
      </c>
      <c r="BM675" s="157"/>
      <c r="BN675" s="157" t="str">
        <f t="shared" si="472"/>
        <v>node</v>
      </c>
      <c r="BO675" s="157"/>
      <c r="BP675" s="159">
        <f t="shared" ca="1" si="473"/>
        <v>0</v>
      </c>
      <c r="BQ675" s="159">
        <f t="shared" ca="1" si="474"/>
        <v>0</v>
      </c>
      <c r="BR675" s="159">
        <f t="shared" si="475"/>
        <v>1</v>
      </c>
      <c r="BS675" s="159" t="str">
        <f t="shared" si="476"/>
        <v>symbol</v>
      </c>
      <c r="BT675" s="157" t="str">
        <f ca="1">IF(scriv!V637&lt;&gt;"",scriv!V637,
IF(E675="",IFERROR(VLOOKUP(BL675,$AH$40:$BT$638,39,FALSE),$BT$36),
$BT$37))</f>
        <v>NodeSquare</v>
      </c>
      <c r="BU675" s="166">
        <f t="shared" ca="1" si="477"/>
        <v>2000</v>
      </c>
      <c r="BV675" s="166">
        <f t="shared" ca="1" si="478"/>
        <v>200</v>
      </c>
      <c r="BW675" s="166">
        <f t="shared" ca="1" si="479"/>
        <v>0</v>
      </c>
      <c r="BX675" s="166">
        <f t="shared" ca="1" si="480"/>
        <v>0</v>
      </c>
      <c r="BY675" s="180" t="str">
        <f t="shared" si="481"/>
        <v/>
      </c>
      <c r="BZ675" s="180" t="str">
        <f t="shared" si="482"/>
        <v/>
      </c>
      <c r="CA675" s="81" t="str">
        <f>IF(scriv!E637&lt;&gt;"",scriv!E637,"")</f>
        <v/>
      </c>
      <c r="CB675" s="82">
        <f t="shared" si="447"/>
        <v>0</v>
      </c>
      <c r="CC675" s="82">
        <f t="shared" si="483"/>
        <v>0</v>
      </c>
      <c r="CD675" s="82" t="str">
        <f t="shared" si="484"/>
        <v>-</v>
      </c>
      <c r="CE675" s="82" t="str">
        <f t="shared" si="485"/>
        <v>-</v>
      </c>
      <c r="CF675" s="82" t="str">
        <f t="shared" si="486"/>
        <v>-</v>
      </c>
      <c r="CG675" s="82" t="str">
        <f t="shared" si="487"/>
        <v>-</v>
      </c>
      <c r="CH675" s="82" t="str">
        <f t="shared" si="488"/>
        <v>-</v>
      </c>
      <c r="CI675" s="82" t="str">
        <f t="shared" si="489"/>
        <v>-</v>
      </c>
      <c r="CJ675" s="82" t="str">
        <f t="shared" si="490"/>
        <v>-</v>
      </c>
      <c r="CK675" s="82" t="str">
        <f t="shared" si="491"/>
        <v>-</v>
      </c>
    </row>
    <row r="676" spans="1:89" s="82" customFormat="1" ht="18" customHeight="1">
      <c r="A676" s="81" t="str">
        <f>scriv!AH638</f>
        <v/>
      </c>
      <c r="B676" s="81" t="str">
        <f>IF(scriv!D638&lt;&gt;"",scriv!D638,"")</f>
        <v/>
      </c>
      <c r="C676" s="81" t="str">
        <f>IF( scriv!AL638&lt;&gt;"", IF(D676&lt;&gt;"","connection ","")&amp;scriv!AL638,IF(D676&lt;&gt;"","connection",""))</f>
        <v/>
      </c>
      <c r="D676" s="82" t="str">
        <f>scriv!AJ638</f>
        <v/>
      </c>
      <c r="E676" s="82" t="str">
        <f>scriv!AK638</f>
        <v/>
      </c>
      <c r="F676" s="156">
        <f>ROW()</f>
        <v>676</v>
      </c>
      <c r="I676" s="81" t="str">
        <f>IF(scriv!AA638&lt;&gt;"",scriv!AA638,J676)</f>
        <v/>
      </c>
      <c r="J676" s="81" t="str">
        <f>IF(scriv!AB638&lt;&gt;"",scriv!AB638,"")</f>
        <v/>
      </c>
      <c r="K676" s="82" t="str">
        <f t="shared" si="448"/>
        <v>none</v>
      </c>
      <c r="L676" s="82" t="str">
        <f t="shared" si="449"/>
        <v>+++&amp;speakTT=</v>
      </c>
      <c r="M676" s="82" t="str">
        <f t="shared" si="446"/>
        <v>OpenClose</v>
      </c>
      <c r="N676" s="82" t="str">
        <f t="shared" si="450"/>
        <v/>
      </c>
      <c r="O676" s="119" t="str">
        <f t="shared" si="451"/>
        <v/>
      </c>
      <c r="P676" s="81" t="str">
        <f>IF(scriv!I638&lt;&gt;"",scriv!I638,"")</f>
        <v/>
      </c>
      <c r="Q676" s="81" t="str">
        <f>IF(scriv!J638&lt;&gt;"",scriv!J638,"")</f>
        <v/>
      </c>
      <c r="R676" s="81">
        <f>IF(scriv!K638&lt;&gt;"",scriv!K638,
IF(I676&lt;&gt;"",1,$R$36))</f>
        <v>0</v>
      </c>
      <c r="S676" s="81" t="str">
        <f>IF(scriv!L638&lt;&gt;"",scriv!L638,
IF(scriv!AB638&lt;&gt;"",$S$36,"none"))</f>
        <v>none</v>
      </c>
      <c r="T676" s="81" t="str">
        <f>IF(scriv!Q638&lt;&gt;"",scriv!Q638,"")</f>
        <v/>
      </c>
      <c r="U676" s="81" t="str">
        <f>IF(scriv!R638&lt;&gt;"",scriv!R638,"")</f>
        <v/>
      </c>
      <c r="V676" s="81" t="str">
        <f>IF(scriv!S638&lt;&gt;"",scriv!S638,"")</f>
        <v/>
      </c>
      <c r="W676" s="81" t="str">
        <f>IF(scriv!T638&lt;&gt;"",scriv!T638,"")</f>
        <v/>
      </c>
      <c r="X676" s="81" t="str">
        <f>IF($E676="",
( IF(scriv!AD638&lt;&gt;"", LEFT( scriv!AD638, FIND(",",scriv!AD638)-1) &amp; "=" &amp; $AH676 &amp; RIGHT( scriv!AD638, LEN(scriv!AD638) + 1 - FIND(",",scriv!AD638)),
  IF($X$36&lt;&gt;"",LEFT( X$36, FIND(",",X$36)-1) &amp; "=" &amp; $AH676 &amp; RIGHT( X$36, LEN(X$36) + 1 - FIND(",",X$36)),""))),
IF(scriv!M638&lt;&gt;"", LEFT( scriv!M638, FIND(",",scriv!M638)-1) &amp; "=" &amp; $AH676 &amp; RIGHT( scriv!M638, LEN(scriv!M638) + 1 - FIND(",",scriv!M638)),
LEFT( X$37, FIND(",",X$37)-1) &amp; "=" &amp; $AH676 &amp; RIGHT( X$37, LEN(X$37) + 1 - FIND(",",X$37))))</f>
        <v>fadeOn=,0.6</v>
      </c>
      <c r="Y676" s="81" t="str">
        <f>IF($E676="",
( IF(scriv!AE638&lt;&gt;"", LEFT( scriv!AE638, FIND(",",scriv!AE638)-1) &amp; "=" &amp; $AH676 &amp; RIGHT( scriv!AE638, LEN(scriv!AE638) + 1 - FIND(",",scriv!AE638)),
  IF($Y$36&lt;&gt;"",LEFT( Y$36, FIND(",",Y$36)-1) &amp; "=" &amp; $AH676 &amp; RIGHT( Y$36, LEN(Y$36) + 1 - FIND(",",Y$36)),""))),
IF(scriv!N638&lt;&gt;"", LEFT( scriv!N638, FIND(",",scriv!N638)-1) &amp; "=" &amp; $AH676 &amp; RIGHT( scriv!N638, LEN(scriv!N638) + 1 - FIND(",",scriv!N638)),
LEFT( Y$37, FIND(",",Y$37)-1) &amp; "=" &amp; $AH676 &amp; RIGHT( Y$37, LEN(Y$37) + 1 - FIND(",",Y$37))))</f>
        <v>fadeOff=,0.6</v>
      </c>
      <c r="Z676" s="81" t="str">
        <f>IF($E676="",
( IF(scriv!AF638&lt;&gt;"", LEFT( scriv!AF638, FIND(",",scriv!AF638)-1) &amp; "=" &amp; $AH676 &amp; RIGHT( scriv!AF638, LEN(scriv!AF638) + 1 - FIND(",",scriv!AF638)),
  IF($Z$36&lt;&gt;"",LEFT( Z$36, FIND(",",Z$36)-1) &amp; "=" &amp; $AH676 &amp; RIGHT( Z$36, LEN(Z$36) + 1 - FIND(",",Z$36)),""))),
IF(scriv!O638&lt;&gt;"", LEFT( scriv!O638, FIND(",",scriv!O638)-1) &amp; "=" &amp; $AH676 &amp; RIGHT( scriv!O638, LEN(scriv!O638) + 1 - FIND(",",scriv!O638)),
LEFT( Z$37, FIND(",",Z$37)-1) &amp; "=" &amp; $AH676 &amp; RIGHT( Z$37, LEN(Z$37) + 1 - FIND(",",Z$37))))</f>
        <v>drawOpen=,1.2</v>
      </c>
      <c r="AA676" s="81" t="str">
        <f>IF($E676="",
( IF(scriv!AG638&lt;&gt;"", LEFT( scriv!AG638, FIND(",",scriv!AG638)-1) &amp; "=" &amp; $AH676 &amp; RIGHT( scriv!AG638, LEN(scriv!AG638) + 1 - FIND(",",scriv!AG638)),
  IF($AA$36&lt;&gt;"",LEFT( AA$36, FIND(",",AA$36)-1) &amp; "=" &amp; $AH676 &amp; RIGHT( AA$36, LEN(AA$36) + 1 - FIND(",",AA$36)),""))),
IF(scriv!P638&lt;&gt;"", LEFT( scriv!P638, FIND(",",scriv!P638)-1) &amp; "=" &amp; $AH676 &amp; RIGHT( scriv!P638, LEN(scriv!P638) + 1 - FIND(",",scriv!P638)),
LEFT( AA$37, FIND(",",AA$37)-1) &amp; "=" &amp; $AH676 &amp; RIGHT( AA$37, LEN(AA$37) + 1 - FIND(",",AA$37))))</f>
        <v>drawClose=,1.2</v>
      </c>
      <c r="AB676" s="167" t="str">
        <f t="shared" si="445"/>
        <v>noTitle</v>
      </c>
      <c r="AC676" s="167"/>
      <c r="AD676" s="45"/>
      <c r="AE676" s="168"/>
      <c r="AF676" s="169">
        <f>IF(D676="",scriv!B638,"")</f>
        <v>0</v>
      </c>
      <c r="AG676" s="170" t="str">
        <f t="shared" si="452"/>
        <v/>
      </c>
      <c r="AH676" s="169" t="str">
        <f t="shared" si="453"/>
        <v/>
      </c>
      <c r="AI676" s="169" t="str">
        <f t="shared" si="454"/>
        <v/>
      </c>
      <c r="AJ676" s="86">
        <f>ROUNDDOWN( (LEN(scriv!B638)+1) / 2, 0 )</f>
        <v>0</v>
      </c>
      <c r="AK676" s="82">
        <f t="shared" si="455"/>
        <v>0</v>
      </c>
      <c r="AL676" s="82" t="str">
        <f t="shared" si="456"/>
        <v>-</v>
      </c>
      <c r="AM676" s="82" t="str">
        <f t="shared" si="457"/>
        <v>-</v>
      </c>
      <c r="AN676" s="82" t="str">
        <f t="shared" si="458"/>
        <v>-</v>
      </c>
      <c r="AO676" s="82" t="str">
        <f t="shared" si="459"/>
        <v>-</v>
      </c>
      <c r="AP676" s="82" t="str">
        <f t="shared" si="460"/>
        <v>-</v>
      </c>
      <c r="AQ676" s="82" t="str">
        <f t="shared" si="461"/>
        <v>-</v>
      </c>
      <c r="AR676" s="82" t="str">
        <f t="shared" si="462"/>
        <v>-</v>
      </c>
      <c r="AT676" s="82">
        <f t="shared" si="463"/>
        <v>10</v>
      </c>
      <c r="AU676" s="82" t="str">
        <f ca="1">IF(    MAX(OFFSET(AL676,0,0,MATCH("-",AL$638:AL676,0))) = 0,"",
IFERROR(MAX(OFFSET(AL676,0,0,MATCH("-",AL$638:AL676,0))),""))</f>
        <v/>
      </c>
      <c r="AV676" s="82" t="str">
        <f ca="1">IF(    MAX(OFFSET(AM676,0,0,MATCH("-",AM$638:AM676,0))) = 0,"",
IFERROR(MAX(OFFSET(AM676,0,0,MATCH("-",AM$638:AM676,0))),""))</f>
        <v/>
      </c>
      <c r="AW676" s="82" t="str">
        <f ca="1">IF(    MAX(OFFSET(AN676,0,0,MATCH("-",AN$638:AN676,0))) = 0,"",
IFERROR(MAX(OFFSET(AN676,0,0,MATCH("-",AN$638:AN676,0))),""))</f>
        <v/>
      </c>
      <c r="AX676" s="82" t="str">
        <f ca="1">IF(    MAX(OFFSET(AO676,0,0,MATCH("-",AO$638:AO676,0))) = 0,"",
IFERROR(MAX(OFFSET(AO676,0,0,MATCH("-",AO$638:AO676,0))),""))</f>
        <v/>
      </c>
      <c r="AY676" s="82" t="str">
        <f ca="1">IF(    MAX(OFFSET(AP676,0,0,MATCH("-",AP$638:AP676,0))) = 0,"",
IFERROR(MAX(OFFSET(AP676,0,0,MATCH("-",AP$638:AP676,0))),""))</f>
        <v/>
      </c>
      <c r="AZ676" s="82" t="str">
        <f ca="1">IF(    MAX(OFFSET(AQ676,0,0,MATCH("-",AQ$638:AQ676,0))) = 0,"",
IFERROR(MAX(OFFSET(AQ676,0,0,MATCH("-",AQ$638:AQ676,0))),""))</f>
        <v/>
      </c>
      <c r="BA676" s="82" t="str">
        <f ca="1">IF(    MAX(OFFSET(AR676,0,0,MATCH("-",AR$638:AR676,0))) = 0,"",
IFERROR(MAX(OFFSET(AR676,0,0,MATCH("-",AR$638:AR676,0))),""))</f>
        <v/>
      </c>
      <c r="BB676" s="112">
        <f t="shared" ca="1" si="464"/>
        <v>-198</v>
      </c>
      <c r="BC676" s="111" t="str">
        <f t="shared" ca="1" si="465"/>
        <v>Radius</v>
      </c>
      <c r="BD676" s="112">
        <f t="shared" ca="1" si="466"/>
        <v>0</v>
      </c>
      <c r="BE676" s="111">
        <f t="shared" ca="1" si="467"/>
        <v>200</v>
      </c>
      <c r="BF676" s="113" t="e">
        <f t="shared" ca="1" si="468"/>
        <v>#VALUE!</v>
      </c>
      <c r="BG676" s="113" t="e">
        <f t="shared" ca="1" si="469"/>
        <v>#VALUE!</v>
      </c>
      <c r="BH676" s="112">
        <f t="shared" ca="1" si="470"/>
        <v>2000</v>
      </c>
      <c r="BI676" s="112">
        <f t="shared" ca="1" si="471"/>
        <v>200</v>
      </c>
      <c r="BJ676" s="157"/>
      <c r="BK676" s="157"/>
      <c r="BL676" s="158" t="str">
        <f>scriv!AI638</f>
        <v/>
      </c>
      <c r="BM676" s="157"/>
      <c r="BN676" s="157" t="str">
        <f t="shared" si="472"/>
        <v>node</v>
      </c>
      <c r="BO676" s="157"/>
      <c r="BP676" s="159">
        <f t="shared" ca="1" si="473"/>
        <v>0</v>
      </c>
      <c r="BQ676" s="159">
        <f t="shared" ca="1" si="474"/>
        <v>0</v>
      </c>
      <c r="BR676" s="159">
        <f t="shared" si="475"/>
        <v>1</v>
      </c>
      <c r="BS676" s="159" t="str">
        <f t="shared" si="476"/>
        <v>symbol</v>
      </c>
      <c r="BT676" s="157" t="str">
        <f ca="1">IF(scriv!V638&lt;&gt;"",scriv!V638,
IF(E676="",IFERROR(VLOOKUP(BL676,$AH$40:$BT$638,39,FALSE),$BT$36),
$BT$37))</f>
        <v>NodeSquare</v>
      </c>
      <c r="BU676" s="166">
        <f t="shared" ca="1" si="477"/>
        <v>2000</v>
      </c>
      <c r="BV676" s="166">
        <f t="shared" ca="1" si="478"/>
        <v>200</v>
      </c>
      <c r="BW676" s="166">
        <f t="shared" ca="1" si="479"/>
        <v>0</v>
      </c>
      <c r="BX676" s="166">
        <f t="shared" ca="1" si="480"/>
        <v>0</v>
      </c>
      <c r="BY676" s="180" t="str">
        <f t="shared" si="481"/>
        <v/>
      </c>
      <c r="BZ676" s="180" t="str">
        <f t="shared" si="482"/>
        <v/>
      </c>
      <c r="CA676" s="81" t="str">
        <f>IF(scriv!E638&lt;&gt;"",scriv!E638,"")</f>
        <v/>
      </c>
      <c r="CB676" s="82">
        <f t="shared" si="447"/>
        <v>0</v>
      </c>
      <c r="CC676" s="82">
        <f t="shared" si="483"/>
        <v>0</v>
      </c>
      <c r="CD676" s="82" t="str">
        <f t="shared" si="484"/>
        <v>-</v>
      </c>
      <c r="CE676" s="82" t="str">
        <f t="shared" si="485"/>
        <v>-</v>
      </c>
      <c r="CF676" s="82" t="str">
        <f t="shared" si="486"/>
        <v>-</v>
      </c>
      <c r="CG676" s="82" t="str">
        <f t="shared" si="487"/>
        <v>-</v>
      </c>
      <c r="CH676" s="82" t="str">
        <f t="shared" si="488"/>
        <v>-</v>
      </c>
      <c r="CI676" s="82" t="str">
        <f t="shared" si="489"/>
        <v>-</v>
      </c>
      <c r="CJ676" s="82" t="str">
        <f t="shared" si="490"/>
        <v>-</v>
      </c>
      <c r="CK676" s="82" t="str">
        <f t="shared" si="491"/>
        <v>-</v>
      </c>
    </row>
    <row r="677" spans="1:89" s="82" customFormat="1" ht="18" customHeight="1">
      <c r="A677" s="81" t="str">
        <f>scriv!AH639</f>
        <v/>
      </c>
      <c r="B677" s="81" t="str">
        <f>IF(scriv!D639&lt;&gt;"",scriv!D639,"")</f>
        <v/>
      </c>
      <c r="C677" s="81" t="str">
        <f>IF( scriv!AL639&lt;&gt;"", IF(D677&lt;&gt;"","connection ","")&amp;scriv!AL639,IF(D677&lt;&gt;"","connection",""))</f>
        <v/>
      </c>
      <c r="D677" s="82" t="str">
        <f>scriv!AJ639</f>
        <v/>
      </c>
      <c r="E677" s="82" t="str">
        <f>scriv!AK639</f>
        <v/>
      </c>
      <c r="F677" s="156">
        <f>ROW()</f>
        <v>677</v>
      </c>
      <c r="I677" s="81" t="str">
        <f>IF(scriv!AA639&lt;&gt;"",scriv!AA639,J677)</f>
        <v/>
      </c>
      <c r="J677" s="81" t="str">
        <f>IF(scriv!AB639&lt;&gt;"",scriv!AB639,"")</f>
        <v/>
      </c>
      <c r="K677" s="82" t="str">
        <f t="shared" si="448"/>
        <v>none</v>
      </c>
      <c r="L677" s="82" t="str">
        <f t="shared" si="449"/>
        <v>+++&amp;speakTT=</v>
      </c>
      <c r="M677" s="82" t="str">
        <f t="shared" si="446"/>
        <v>OpenClose</v>
      </c>
      <c r="N677" s="82" t="str">
        <f t="shared" si="450"/>
        <v/>
      </c>
      <c r="O677" s="119" t="str">
        <f t="shared" si="451"/>
        <v/>
      </c>
      <c r="P677" s="81" t="str">
        <f>IF(scriv!I639&lt;&gt;"",scriv!I639,"")</f>
        <v/>
      </c>
      <c r="Q677" s="81" t="str">
        <f>IF(scriv!J639&lt;&gt;"",scriv!J639,"")</f>
        <v/>
      </c>
      <c r="R677" s="81">
        <f>IF(scriv!K639&lt;&gt;"",scriv!K639,
IF(I677&lt;&gt;"",1,$R$36))</f>
        <v>0</v>
      </c>
      <c r="S677" s="81" t="str">
        <f>IF(scriv!L639&lt;&gt;"",scriv!L639,
IF(scriv!AB639&lt;&gt;"",$S$36,"none"))</f>
        <v>none</v>
      </c>
      <c r="T677" s="81" t="str">
        <f>IF(scriv!Q639&lt;&gt;"",scriv!Q639,"")</f>
        <v/>
      </c>
      <c r="U677" s="81" t="str">
        <f>IF(scriv!R639&lt;&gt;"",scriv!R639,"")</f>
        <v/>
      </c>
      <c r="V677" s="81" t="str">
        <f>IF(scriv!S639&lt;&gt;"",scriv!S639,"")</f>
        <v/>
      </c>
      <c r="W677" s="81" t="str">
        <f>IF(scriv!T639&lt;&gt;"",scriv!T639,"")</f>
        <v/>
      </c>
      <c r="X677" s="81" t="str">
        <f>IF($E677="",
( IF(scriv!AD639&lt;&gt;"", LEFT( scriv!AD639, FIND(",",scriv!AD639)-1) &amp; "=" &amp; $AH677 &amp; RIGHT( scriv!AD639, LEN(scriv!AD639) + 1 - FIND(",",scriv!AD639)),
  IF($X$36&lt;&gt;"",LEFT( X$36, FIND(",",X$36)-1) &amp; "=" &amp; $AH677 &amp; RIGHT( X$36, LEN(X$36) + 1 - FIND(",",X$36)),""))),
IF(scriv!M639&lt;&gt;"", LEFT( scriv!M639, FIND(",",scriv!M639)-1) &amp; "=" &amp; $AH677 &amp; RIGHT( scriv!M639, LEN(scriv!M639) + 1 - FIND(",",scriv!M639)),
LEFT( X$37, FIND(",",X$37)-1) &amp; "=" &amp; $AH677 &amp; RIGHT( X$37, LEN(X$37) + 1 - FIND(",",X$37))))</f>
        <v>fadeOn=,0.6</v>
      </c>
      <c r="Y677" s="81" t="str">
        <f>IF($E677="",
( IF(scriv!AE639&lt;&gt;"", LEFT( scriv!AE639, FIND(",",scriv!AE639)-1) &amp; "=" &amp; $AH677 &amp; RIGHT( scriv!AE639, LEN(scriv!AE639) + 1 - FIND(",",scriv!AE639)),
  IF($Y$36&lt;&gt;"",LEFT( Y$36, FIND(",",Y$36)-1) &amp; "=" &amp; $AH677 &amp; RIGHT( Y$36, LEN(Y$36) + 1 - FIND(",",Y$36)),""))),
IF(scriv!N639&lt;&gt;"", LEFT( scriv!N639, FIND(",",scriv!N639)-1) &amp; "=" &amp; $AH677 &amp; RIGHT( scriv!N639, LEN(scriv!N639) + 1 - FIND(",",scriv!N639)),
LEFT( Y$37, FIND(",",Y$37)-1) &amp; "=" &amp; $AH677 &amp; RIGHT( Y$37, LEN(Y$37) + 1 - FIND(",",Y$37))))</f>
        <v>fadeOff=,0.6</v>
      </c>
      <c r="Z677" s="81" t="str">
        <f>IF($E677="",
( IF(scriv!AF639&lt;&gt;"", LEFT( scriv!AF639, FIND(",",scriv!AF639)-1) &amp; "=" &amp; $AH677 &amp; RIGHT( scriv!AF639, LEN(scriv!AF639) + 1 - FIND(",",scriv!AF639)),
  IF($Z$36&lt;&gt;"",LEFT( Z$36, FIND(",",Z$36)-1) &amp; "=" &amp; $AH677 &amp; RIGHT( Z$36, LEN(Z$36) + 1 - FIND(",",Z$36)),""))),
IF(scriv!O639&lt;&gt;"", LEFT( scriv!O639, FIND(",",scriv!O639)-1) &amp; "=" &amp; $AH677 &amp; RIGHT( scriv!O639, LEN(scriv!O639) + 1 - FIND(",",scriv!O639)),
LEFT( Z$37, FIND(",",Z$37)-1) &amp; "=" &amp; $AH677 &amp; RIGHT( Z$37, LEN(Z$37) + 1 - FIND(",",Z$37))))</f>
        <v>drawOpen=,1.2</v>
      </c>
      <c r="AA677" s="81" t="str">
        <f>IF($E677="",
( IF(scriv!AG639&lt;&gt;"", LEFT( scriv!AG639, FIND(",",scriv!AG639)-1) &amp; "=" &amp; $AH677 &amp; RIGHT( scriv!AG639, LEN(scriv!AG639) + 1 - FIND(",",scriv!AG639)),
  IF($AA$36&lt;&gt;"",LEFT( AA$36, FIND(",",AA$36)-1) &amp; "=" &amp; $AH677 &amp; RIGHT( AA$36, LEN(AA$36) + 1 - FIND(",",AA$36)),""))),
IF(scriv!P639&lt;&gt;"", LEFT( scriv!P639, FIND(",",scriv!P639)-1) &amp; "=" &amp; $AH677 &amp; RIGHT( scriv!P639, LEN(scriv!P639) + 1 - FIND(",",scriv!P639)),
LEFT( AA$37, FIND(",",AA$37)-1) &amp; "=" &amp; $AH677 &amp; RIGHT( AA$37, LEN(AA$37) + 1 - FIND(",",AA$37))))</f>
        <v>drawClose=,1.2</v>
      </c>
      <c r="AB677" s="167" t="str">
        <f t="shared" si="445"/>
        <v>noTitle</v>
      </c>
      <c r="AC677" s="167"/>
      <c r="AD677" s="45"/>
      <c r="AE677" s="168"/>
      <c r="AF677" s="169">
        <f>IF(D677="",scriv!B639,"")</f>
        <v>0</v>
      </c>
      <c r="AG677" s="170" t="str">
        <f t="shared" si="452"/>
        <v/>
      </c>
      <c r="AH677" s="169" t="str">
        <f t="shared" si="453"/>
        <v/>
      </c>
      <c r="AI677" s="169" t="str">
        <f t="shared" si="454"/>
        <v/>
      </c>
      <c r="AJ677" s="86">
        <f>ROUNDDOWN( (LEN(scriv!B639)+1) / 2, 0 )</f>
        <v>0</v>
      </c>
      <c r="AK677" s="82">
        <f t="shared" si="455"/>
        <v>0</v>
      </c>
      <c r="AL677" s="82" t="str">
        <f t="shared" si="456"/>
        <v>-</v>
      </c>
      <c r="AM677" s="82" t="str">
        <f t="shared" si="457"/>
        <v>-</v>
      </c>
      <c r="AN677" s="82" t="str">
        <f t="shared" si="458"/>
        <v>-</v>
      </c>
      <c r="AO677" s="82" t="str">
        <f t="shared" si="459"/>
        <v>-</v>
      </c>
      <c r="AP677" s="82" t="str">
        <f t="shared" si="460"/>
        <v>-</v>
      </c>
      <c r="AQ677" s="82" t="str">
        <f t="shared" si="461"/>
        <v>-</v>
      </c>
      <c r="AR677" s="82" t="str">
        <f t="shared" si="462"/>
        <v>-</v>
      </c>
      <c r="AT677" s="82">
        <f t="shared" si="463"/>
        <v>10</v>
      </c>
      <c r="AU677" s="82" t="str">
        <f ca="1">IF(    MAX(OFFSET(AL677,0,0,MATCH("-",AL$638:AL677,0))) = 0,"",
IFERROR(MAX(OFFSET(AL677,0,0,MATCH("-",AL$638:AL677,0))),""))</f>
        <v/>
      </c>
      <c r="AV677" s="82" t="str">
        <f ca="1">IF(    MAX(OFFSET(AM677,0,0,MATCH("-",AM$638:AM677,0))) = 0,"",
IFERROR(MAX(OFFSET(AM677,0,0,MATCH("-",AM$638:AM677,0))),""))</f>
        <v/>
      </c>
      <c r="AW677" s="82" t="str">
        <f ca="1">IF(    MAX(OFFSET(AN677,0,0,MATCH("-",AN$638:AN677,0))) = 0,"",
IFERROR(MAX(OFFSET(AN677,0,0,MATCH("-",AN$638:AN677,0))),""))</f>
        <v/>
      </c>
      <c r="AX677" s="82" t="str">
        <f ca="1">IF(    MAX(OFFSET(AO677,0,0,MATCH("-",AO$638:AO677,0))) = 0,"",
IFERROR(MAX(OFFSET(AO677,0,0,MATCH("-",AO$638:AO677,0))),""))</f>
        <v/>
      </c>
      <c r="AY677" s="82" t="str">
        <f ca="1">IF(    MAX(OFFSET(AP677,0,0,MATCH("-",AP$638:AP677,0))) = 0,"",
IFERROR(MAX(OFFSET(AP677,0,0,MATCH("-",AP$638:AP677,0))),""))</f>
        <v/>
      </c>
      <c r="AZ677" s="82" t="str">
        <f ca="1">IF(    MAX(OFFSET(AQ677,0,0,MATCH("-",AQ$638:AQ677,0))) = 0,"",
IFERROR(MAX(OFFSET(AQ677,0,0,MATCH("-",AQ$638:AQ677,0))),""))</f>
        <v/>
      </c>
      <c r="BA677" s="82" t="str">
        <f ca="1">IF(    MAX(OFFSET(AR677,0,0,MATCH("-",AR$638:AR677,0))) = 0,"",
IFERROR(MAX(OFFSET(AR677,0,0,MATCH("-",AR$638:AR677,0))),""))</f>
        <v/>
      </c>
      <c r="BB677" s="112">
        <f t="shared" ca="1" si="464"/>
        <v>-198</v>
      </c>
      <c r="BC677" s="111" t="str">
        <f t="shared" ca="1" si="465"/>
        <v>Radius</v>
      </c>
      <c r="BD677" s="112">
        <f t="shared" ca="1" si="466"/>
        <v>0</v>
      </c>
      <c r="BE677" s="111">
        <f t="shared" ca="1" si="467"/>
        <v>200</v>
      </c>
      <c r="BF677" s="113" t="e">
        <f t="shared" ca="1" si="468"/>
        <v>#VALUE!</v>
      </c>
      <c r="BG677" s="113" t="e">
        <f t="shared" ca="1" si="469"/>
        <v>#VALUE!</v>
      </c>
      <c r="BH677" s="112">
        <f t="shared" ca="1" si="470"/>
        <v>2000</v>
      </c>
      <c r="BI677" s="112">
        <f t="shared" ca="1" si="471"/>
        <v>200</v>
      </c>
      <c r="BJ677" s="157"/>
      <c r="BK677" s="157"/>
      <c r="BL677" s="158" t="str">
        <f>scriv!AI639</f>
        <v/>
      </c>
      <c r="BM677" s="157"/>
      <c r="BN677" s="157" t="str">
        <f t="shared" si="472"/>
        <v>node</v>
      </c>
      <c r="BO677" s="157"/>
      <c r="BP677" s="159">
        <f t="shared" ca="1" si="473"/>
        <v>0</v>
      </c>
      <c r="BQ677" s="159">
        <f t="shared" ca="1" si="474"/>
        <v>0</v>
      </c>
      <c r="BR677" s="159">
        <f t="shared" si="475"/>
        <v>1</v>
      </c>
      <c r="BS677" s="159" t="str">
        <f t="shared" si="476"/>
        <v>symbol</v>
      </c>
      <c r="BT677" s="157" t="str">
        <f ca="1">IF(scriv!V639&lt;&gt;"",scriv!V639,
IF(E677="",IFERROR(VLOOKUP(BL677,$AH$40:$BT$638,39,FALSE),$BT$36),
$BT$37))</f>
        <v>NodeSquare</v>
      </c>
      <c r="BU677" s="166">
        <f t="shared" ca="1" si="477"/>
        <v>2000</v>
      </c>
      <c r="BV677" s="166">
        <f t="shared" ca="1" si="478"/>
        <v>200</v>
      </c>
      <c r="BW677" s="166">
        <f t="shared" ca="1" si="479"/>
        <v>0</v>
      </c>
      <c r="BX677" s="166">
        <f t="shared" ca="1" si="480"/>
        <v>0</v>
      </c>
      <c r="BY677" s="180" t="str">
        <f t="shared" si="481"/>
        <v/>
      </c>
      <c r="BZ677" s="180" t="str">
        <f t="shared" si="482"/>
        <v/>
      </c>
      <c r="CA677" s="81" t="str">
        <f>IF(scriv!E639&lt;&gt;"",scriv!E639,"")</f>
        <v/>
      </c>
      <c r="CB677" s="82">
        <f t="shared" si="447"/>
        <v>0</v>
      </c>
      <c r="CC677" s="82">
        <f t="shared" si="483"/>
        <v>0</v>
      </c>
      <c r="CD677" s="82" t="str">
        <f t="shared" si="484"/>
        <v>-</v>
      </c>
      <c r="CE677" s="82" t="str">
        <f t="shared" si="485"/>
        <v>-</v>
      </c>
      <c r="CF677" s="82" t="str">
        <f t="shared" si="486"/>
        <v>-</v>
      </c>
      <c r="CG677" s="82" t="str">
        <f t="shared" si="487"/>
        <v>-</v>
      </c>
      <c r="CH677" s="82" t="str">
        <f t="shared" si="488"/>
        <v>-</v>
      </c>
      <c r="CI677" s="82" t="str">
        <f t="shared" si="489"/>
        <v>-</v>
      </c>
      <c r="CJ677" s="82" t="str">
        <f t="shared" si="490"/>
        <v>-</v>
      </c>
      <c r="CK677" s="82" t="str">
        <f t="shared" si="491"/>
        <v>-</v>
      </c>
    </row>
    <row r="678" spans="1:89" s="82" customFormat="1" ht="18" customHeight="1">
      <c r="A678" s="81" t="str">
        <f>scriv!AH640</f>
        <v/>
      </c>
      <c r="B678" s="81" t="str">
        <f>IF(scriv!D640&lt;&gt;"",scriv!D640,"")</f>
        <v/>
      </c>
      <c r="C678" s="81" t="str">
        <f>IF( scriv!AL640&lt;&gt;"", IF(D678&lt;&gt;"","connection ","")&amp;scriv!AL640,IF(D678&lt;&gt;"","connection",""))</f>
        <v/>
      </c>
      <c r="D678" s="82" t="str">
        <f>scriv!AJ640</f>
        <v/>
      </c>
      <c r="E678" s="82" t="str">
        <f>scriv!AK640</f>
        <v/>
      </c>
      <c r="F678" s="156">
        <f>ROW()</f>
        <v>678</v>
      </c>
      <c r="I678" s="81" t="str">
        <f>IF(scriv!AA640&lt;&gt;"",scriv!AA640,J678)</f>
        <v/>
      </c>
      <c r="J678" s="81" t="str">
        <f>IF(scriv!AB640&lt;&gt;"",scriv!AB640,"")</f>
        <v/>
      </c>
      <c r="K678" s="82" t="str">
        <f t="shared" si="448"/>
        <v>none</v>
      </c>
      <c r="L678" s="82" t="str">
        <f t="shared" si="449"/>
        <v>+++&amp;speakTT=</v>
      </c>
      <c r="M678" s="82" t="str">
        <f t="shared" si="446"/>
        <v>OpenClose</v>
      </c>
      <c r="N678" s="82" t="str">
        <f t="shared" si="450"/>
        <v/>
      </c>
      <c r="O678" s="119" t="str">
        <f t="shared" si="451"/>
        <v/>
      </c>
      <c r="P678" s="81" t="str">
        <f>IF(scriv!I640&lt;&gt;"",scriv!I640,"")</f>
        <v/>
      </c>
      <c r="Q678" s="81" t="str">
        <f>IF(scriv!J640&lt;&gt;"",scriv!J640,"")</f>
        <v/>
      </c>
      <c r="R678" s="81">
        <f>IF(scriv!K640&lt;&gt;"",scriv!K640,
IF(I678&lt;&gt;"",1,$R$36))</f>
        <v>0</v>
      </c>
      <c r="S678" s="81" t="str">
        <f>IF(scriv!L640&lt;&gt;"",scriv!L640,
IF(scriv!AB640&lt;&gt;"",$S$36,"none"))</f>
        <v>none</v>
      </c>
      <c r="T678" s="81" t="str">
        <f>IF(scriv!Q640&lt;&gt;"",scriv!Q640,"")</f>
        <v/>
      </c>
      <c r="U678" s="81" t="str">
        <f>IF(scriv!R640&lt;&gt;"",scriv!R640,"")</f>
        <v/>
      </c>
      <c r="V678" s="81" t="str">
        <f>IF(scriv!S640&lt;&gt;"",scriv!S640,"")</f>
        <v/>
      </c>
      <c r="W678" s="81" t="str">
        <f>IF(scriv!T640&lt;&gt;"",scriv!T640,"")</f>
        <v/>
      </c>
      <c r="X678" s="81" t="str">
        <f>IF($E678="",
( IF(scriv!AD640&lt;&gt;"", LEFT( scriv!AD640, FIND(",",scriv!AD640)-1) &amp; "=" &amp; $AH678 &amp; RIGHT( scriv!AD640, LEN(scriv!AD640) + 1 - FIND(",",scriv!AD640)),
  IF($X$36&lt;&gt;"",LEFT( X$36, FIND(",",X$36)-1) &amp; "=" &amp; $AH678 &amp; RIGHT( X$36, LEN(X$36) + 1 - FIND(",",X$36)),""))),
IF(scriv!M640&lt;&gt;"", LEFT( scriv!M640, FIND(",",scriv!M640)-1) &amp; "=" &amp; $AH678 &amp; RIGHT( scriv!M640, LEN(scriv!M640) + 1 - FIND(",",scriv!M640)),
LEFT( X$37, FIND(",",X$37)-1) &amp; "=" &amp; $AH678 &amp; RIGHT( X$37, LEN(X$37) + 1 - FIND(",",X$37))))</f>
        <v>fadeOn=,0.6</v>
      </c>
      <c r="Y678" s="81" t="str">
        <f>IF($E678="",
( IF(scriv!AE640&lt;&gt;"", LEFT( scriv!AE640, FIND(",",scriv!AE640)-1) &amp; "=" &amp; $AH678 &amp; RIGHT( scriv!AE640, LEN(scriv!AE640) + 1 - FIND(",",scriv!AE640)),
  IF($Y$36&lt;&gt;"",LEFT( Y$36, FIND(",",Y$36)-1) &amp; "=" &amp; $AH678 &amp; RIGHT( Y$36, LEN(Y$36) + 1 - FIND(",",Y$36)),""))),
IF(scriv!N640&lt;&gt;"", LEFT( scriv!N640, FIND(",",scriv!N640)-1) &amp; "=" &amp; $AH678 &amp; RIGHT( scriv!N640, LEN(scriv!N640) + 1 - FIND(",",scriv!N640)),
LEFT( Y$37, FIND(",",Y$37)-1) &amp; "=" &amp; $AH678 &amp; RIGHT( Y$37, LEN(Y$37) + 1 - FIND(",",Y$37))))</f>
        <v>fadeOff=,0.6</v>
      </c>
      <c r="Z678" s="81" t="str">
        <f>IF($E678="",
( IF(scriv!AF640&lt;&gt;"", LEFT( scriv!AF640, FIND(",",scriv!AF640)-1) &amp; "=" &amp; $AH678 &amp; RIGHT( scriv!AF640, LEN(scriv!AF640) + 1 - FIND(",",scriv!AF640)),
  IF($Z$36&lt;&gt;"",LEFT( Z$36, FIND(",",Z$36)-1) &amp; "=" &amp; $AH678 &amp; RIGHT( Z$36, LEN(Z$36) + 1 - FIND(",",Z$36)),""))),
IF(scriv!O640&lt;&gt;"", LEFT( scriv!O640, FIND(",",scriv!O640)-1) &amp; "=" &amp; $AH678 &amp; RIGHT( scriv!O640, LEN(scriv!O640) + 1 - FIND(",",scriv!O640)),
LEFT( Z$37, FIND(",",Z$37)-1) &amp; "=" &amp; $AH678 &amp; RIGHT( Z$37, LEN(Z$37) + 1 - FIND(",",Z$37))))</f>
        <v>drawOpen=,1.2</v>
      </c>
      <c r="AA678" s="81" t="str">
        <f>IF($E678="",
( IF(scriv!AG640&lt;&gt;"", LEFT( scriv!AG640, FIND(",",scriv!AG640)-1) &amp; "=" &amp; $AH678 &amp; RIGHT( scriv!AG640, LEN(scriv!AG640) + 1 - FIND(",",scriv!AG640)),
  IF($AA$36&lt;&gt;"",LEFT( AA$36, FIND(",",AA$36)-1) &amp; "=" &amp; $AH678 &amp; RIGHT( AA$36, LEN(AA$36) + 1 - FIND(",",AA$36)),""))),
IF(scriv!P640&lt;&gt;"", LEFT( scriv!P640, FIND(",",scriv!P640)-1) &amp; "=" &amp; $AH678 &amp; RIGHT( scriv!P640, LEN(scriv!P640) + 1 - FIND(",",scriv!P640)),
LEFT( AA$37, FIND(",",AA$37)-1) &amp; "=" &amp; $AH678 &amp; RIGHT( AA$37, LEN(AA$37) + 1 - FIND(",",AA$37))))</f>
        <v>drawClose=,1.2</v>
      </c>
      <c r="AB678" s="167" t="str">
        <f t="shared" si="445"/>
        <v>noTitle</v>
      </c>
      <c r="AC678" s="167"/>
      <c r="AD678" s="45"/>
      <c r="AE678" s="168"/>
      <c r="AF678" s="169">
        <f>IF(D678="",scriv!B640,"")</f>
        <v>0</v>
      </c>
      <c r="AG678" s="170" t="str">
        <f t="shared" si="452"/>
        <v/>
      </c>
      <c r="AH678" s="169" t="str">
        <f t="shared" si="453"/>
        <v/>
      </c>
      <c r="AI678" s="169" t="str">
        <f t="shared" si="454"/>
        <v/>
      </c>
      <c r="AJ678" s="86">
        <f>ROUNDDOWN( (LEN(scriv!B640)+1) / 2, 0 )</f>
        <v>0</v>
      </c>
      <c r="AK678" s="82">
        <f t="shared" si="455"/>
        <v>0</v>
      </c>
      <c r="AL678" s="82" t="str">
        <f t="shared" si="456"/>
        <v>-</v>
      </c>
      <c r="AM678" s="82" t="str">
        <f t="shared" si="457"/>
        <v>-</v>
      </c>
      <c r="AN678" s="82" t="str">
        <f t="shared" si="458"/>
        <v>-</v>
      </c>
      <c r="AO678" s="82" t="str">
        <f t="shared" si="459"/>
        <v>-</v>
      </c>
      <c r="AP678" s="82" t="str">
        <f t="shared" si="460"/>
        <v>-</v>
      </c>
      <c r="AQ678" s="82" t="str">
        <f t="shared" si="461"/>
        <v>-</v>
      </c>
      <c r="AR678" s="82" t="str">
        <f t="shared" si="462"/>
        <v>-</v>
      </c>
      <c r="AT678" s="82">
        <f t="shared" si="463"/>
        <v>10</v>
      </c>
      <c r="AU678" s="82" t="str">
        <f ca="1">IF(    MAX(OFFSET(AL678,0,0,MATCH("-",AL$638:AL678,0))) = 0,"",
IFERROR(MAX(OFFSET(AL678,0,0,MATCH("-",AL$638:AL678,0))),""))</f>
        <v/>
      </c>
      <c r="AV678" s="82" t="str">
        <f ca="1">IF(    MAX(OFFSET(AM678,0,0,MATCH("-",AM$638:AM678,0))) = 0,"",
IFERROR(MAX(OFFSET(AM678,0,0,MATCH("-",AM$638:AM678,0))),""))</f>
        <v/>
      </c>
      <c r="AW678" s="82" t="str">
        <f ca="1">IF(    MAX(OFFSET(AN678,0,0,MATCH("-",AN$638:AN678,0))) = 0,"",
IFERROR(MAX(OFFSET(AN678,0,0,MATCH("-",AN$638:AN678,0))),""))</f>
        <v/>
      </c>
      <c r="AX678" s="82" t="str">
        <f ca="1">IF(    MAX(OFFSET(AO678,0,0,MATCH("-",AO$638:AO678,0))) = 0,"",
IFERROR(MAX(OFFSET(AO678,0,0,MATCH("-",AO$638:AO678,0))),""))</f>
        <v/>
      </c>
      <c r="AY678" s="82" t="str">
        <f ca="1">IF(    MAX(OFFSET(AP678,0,0,MATCH("-",AP$638:AP678,0))) = 0,"",
IFERROR(MAX(OFFSET(AP678,0,0,MATCH("-",AP$638:AP678,0))),""))</f>
        <v/>
      </c>
      <c r="AZ678" s="82" t="str">
        <f ca="1">IF(    MAX(OFFSET(AQ678,0,0,MATCH("-",AQ$638:AQ678,0))) = 0,"",
IFERROR(MAX(OFFSET(AQ678,0,0,MATCH("-",AQ$638:AQ678,0))),""))</f>
        <v/>
      </c>
      <c r="BA678" s="82" t="str">
        <f ca="1">IF(    MAX(OFFSET(AR678,0,0,MATCH("-",AR$638:AR678,0))) = 0,"",
IFERROR(MAX(OFFSET(AR678,0,0,MATCH("-",AR$638:AR678,0))),""))</f>
        <v/>
      </c>
      <c r="BB678" s="112">
        <f t="shared" ca="1" si="464"/>
        <v>-198</v>
      </c>
      <c r="BC678" s="111" t="str">
        <f t="shared" ca="1" si="465"/>
        <v>Radius</v>
      </c>
      <c r="BD678" s="112">
        <f t="shared" ca="1" si="466"/>
        <v>0</v>
      </c>
      <c r="BE678" s="111">
        <f t="shared" ca="1" si="467"/>
        <v>200</v>
      </c>
      <c r="BF678" s="113" t="e">
        <f t="shared" ca="1" si="468"/>
        <v>#VALUE!</v>
      </c>
      <c r="BG678" s="113" t="e">
        <f t="shared" ca="1" si="469"/>
        <v>#VALUE!</v>
      </c>
      <c r="BH678" s="112">
        <f t="shared" ca="1" si="470"/>
        <v>2000</v>
      </c>
      <c r="BI678" s="112">
        <f t="shared" ca="1" si="471"/>
        <v>200</v>
      </c>
      <c r="BJ678" s="157"/>
      <c r="BK678" s="157"/>
      <c r="BL678" s="158" t="str">
        <f>scriv!AI640</f>
        <v/>
      </c>
      <c r="BM678" s="157"/>
      <c r="BN678" s="157" t="str">
        <f t="shared" si="472"/>
        <v>node</v>
      </c>
      <c r="BO678" s="157"/>
      <c r="BP678" s="159">
        <f t="shared" ca="1" si="473"/>
        <v>0</v>
      </c>
      <c r="BQ678" s="159">
        <f t="shared" ca="1" si="474"/>
        <v>0</v>
      </c>
      <c r="BR678" s="159">
        <f t="shared" si="475"/>
        <v>1</v>
      </c>
      <c r="BS678" s="159" t="str">
        <f t="shared" si="476"/>
        <v>symbol</v>
      </c>
      <c r="BT678" s="157" t="str">
        <f ca="1">IF(scriv!V640&lt;&gt;"",scriv!V640,
IF(E678="",IFERROR(VLOOKUP(BL678,$AH$40:$BT$638,39,FALSE),$BT$36),
$BT$37))</f>
        <v>NodeSquare</v>
      </c>
      <c r="BU678" s="166">
        <f t="shared" ca="1" si="477"/>
        <v>2000</v>
      </c>
      <c r="BV678" s="166">
        <f t="shared" ca="1" si="478"/>
        <v>200</v>
      </c>
      <c r="BW678" s="166">
        <f t="shared" ca="1" si="479"/>
        <v>0</v>
      </c>
      <c r="BX678" s="166">
        <f t="shared" ca="1" si="480"/>
        <v>0</v>
      </c>
      <c r="BY678" s="180" t="str">
        <f t="shared" si="481"/>
        <v/>
      </c>
      <c r="BZ678" s="180" t="str">
        <f t="shared" si="482"/>
        <v/>
      </c>
      <c r="CA678" s="81" t="str">
        <f>IF(scriv!E640&lt;&gt;"",scriv!E640,"")</f>
        <v/>
      </c>
      <c r="CB678" s="82">
        <f t="shared" si="447"/>
        <v>0</v>
      </c>
      <c r="CC678" s="82">
        <f t="shared" si="483"/>
        <v>0</v>
      </c>
      <c r="CD678" s="82" t="str">
        <f t="shared" si="484"/>
        <v>-</v>
      </c>
      <c r="CE678" s="82" t="str">
        <f t="shared" si="485"/>
        <v>-</v>
      </c>
      <c r="CF678" s="82" t="str">
        <f t="shared" si="486"/>
        <v>-</v>
      </c>
      <c r="CG678" s="82" t="str">
        <f t="shared" si="487"/>
        <v>-</v>
      </c>
      <c r="CH678" s="82" t="str">
        <f t="shared" si="488"/>
        <v>-</v>
      </c>
      <c r="CI678" s="82" t="str">
        <f t="shared" si="489"/>
        <v>-</v>
      </c>
      <c r="CJ678" s="82" t="str">
        <f t="shared" si="490"/>
        <v>-</v>
      </c>
      <c r="CK678" s="82" t="str">
        <f t="shared" si="491"/>
        <v>-</v>
      </c>
    </row>
    <row r="679" spans="1:89" s="82" customFormat="1" ht="18" customHeight="1">
      <c r="A679" s="81" t="str">
        <f>scriv!AH641</f>
        <v/>
      </c>
      <c r="B679" s="81" t="str">
        <f>IF(scriv!D641&lt;&gt;"",scriv!D641,"")</f>
        <v/>
      </c>
      <c r="C679" s="81" t="str">
        <f>IF( scriv!AL641&lt;&gt;"", IF(D679&lt;&gt;"","connection ","")&amp;scriv!AL641,IF(D679&lt;&gt;"","connection",""))</f>
        <v/>
      </c>
      <c r="D679" s="82" t="str">
        <f>scriv!AJ641</f>
        <v/>
      </c>
      <c r="E679" s="82" t="str">
        <f>scriv!AK641</f>
        <v/>
      </c>
      <c r="F679" s="156">
        <f>ROW()</f>
        <v>679</v>
      </c>
      <c r="I679" s="81" t="str">
        <f>IF(scriv!AA641&lt;&gt;"",scriv!AA641,J679)</f>
        <v/>
      </c>
      <c r="J679" s="81" t="str">
        <f>IF(scriv!AB641&lt;&gt;"",scriv!AB641,"")</f>
        <v/>
      </c>
      <c r="K679" s="82" t="str">
        <f t="shared" si="448"/>
        <v>none</v>
      </c>
      <c r="L679" s="82" t="str">
        <f t="shared" si="449"/>
        <v>+++&amp;speakTT=</v>
      </c>
      <c r="M679" s="82" t="str">
        <f t="shared" si="446"/>
        <v>OpenClose</v>
      </c>
      <c r="N679" s="82" t="str">
        <f t="shared" si="450"/>
        <v/>
      </c>
      <c r="O679" s="119" t="str">
        <f t="shared" si="451"/>
        <v/>
      </c>
      <c r="P679" s="81" t="str">
        <f>IF(scriv!I641&lt;&gt;"",scriv!I641,"")</f>
        <v/>
      </c>
      <c r="Q679" s="81" t="str">
        <f>IF(scriv!J641&lt;&gt;"",scriv!J641,"")</f>
        <v/>
      </c>
      <c r="R679" s="81">
        <f>IF(scriv!K641&lt;&gt;"",scriv!K641,
IF(I679&lt;&gt;"",1,$R$36))</f>
        <v>0</v>
      </c>
      <c r="S679" s="81" t="str">
        <f>IF(scriv!L641&lt;&gt;"",scriv!L641,
IF(scriv!AB641&lt;&gt;"",$S$36,"none"))</f>
        <v>none</v>
      </c>
      <c r="T679" s="81" t="str">
        <f>IF(scriv!Q641&lt;&gt;"",scriv!Q641,"")</f>
        <v/>
      </c>
      <c r="U679" s="81" t="str">
        <f>IF(scriv!R641&lt;&gt;"",scriv!R641,"")</f>
        <v/>
      </c>
      <c r="V679" s="81" t="str">
        <f>IF(scriv!S641&lt;&gt;"",scriv!S641,"")</f>
        <v/>
      </c>
      <c r="W679" s="81" t="str">
        <f>IF(scriv!T641&lt;&gt;"",scriv!T641,"")</f>
        <v/>
      </c>
      <c r="X679" s="81" t="str">
        <f>IF($E679="",
( IF(scriv!AD641&lt;&gt;"", LEFT( scriv!AD641, FIND(",",scriv!AD641)-1) &amp; "=" &amp; $AH679 &amp; RIGHT( scriv!AD641, LEN(scriv!AD641) + 1 - FIND(",",scriv!AD641)),
  IF($X$36&lt;&gt;"",LEFT( X$36, FIND(",",X$36)-1) &amp; "=" &amp; $AH679 &amp; RIGHT( X$36, LEN(X$36) + 1 - FIND(",",X$36)),""))),
IF(scriv!M641&lt;&gt;"", LEFT( scriv!M641, FIND(",",scriv!M641)-1) &amp; "=" &amp; $AH679 &amp; RIGHT( scriv!M641, LEN(scriv!M641) + 1 - FIND(",",scriv!M641)),
LEFT( X$37, FIND(",",X$37)-1) &amp; "=" &amp; $AH679 &amp; RIGHT( X$37, LEN(X$37) + 1 - FIND(",",X$37))))</f>
        <v>fadeOn=,0.6</v>
      </c>
      <c r="Y679" s="81" t="str">
        <f>IF($E679="",
( IF(scriv!AE641&lt;&gt;"", LEFT( scriv!AE641, FIND(",",scriv!AE641)-1) &amp; "=" &amp; $AH679 &amp; RIGHT( scriv!AE641, LEN(scriv!AE641) + 1 - FIND(",",scriv!AE641)),
  IF($Y$36&lt;&gt;"",LEFT( Y$36, FIND(",",Y$36)-1) &amp; "=" &amp; $AH679 &amp; RIGHT( Y$36, LEN(Y$36) + 1 - FIND(",",Y$36)),""))),
IF(scriv!N641&lt;&gt;"", LEFT( scriv!N641, FIND(",",scriv!N641)-1) &amp; "=" &amp; $AH679 &amp; RIGHT( scriv!N641, LEN(scriv!N641) + 1 - FIND(",",scriv!N641)),
LEFT( Y$37, FIND(",",Y$37)-1) &amp; "=" &amp; $AH679 &amp; RIGHT( Y$37, LEN(Y$37) + 1 - FIND(",",Y$37))))</f>
        <v>fadeOff=,0.6</v>
      </c>
      <c r="Z679" s="81" t="str">
        <f>IF($E679="",
( IF(scriv!AF641&lt;&gt;"", LEFT( scriv!AF641, FIND(",",scriv!AF641)-1) &amp; "=" &amp; $AH679 &amp; RIGHT( scriv!AF641, LEN(scriv!AF641) + 1 - FIND(",",scriv!AF641)),
  IF($Z$36&lt;&gt;"",LEFT( Z$36, FIND(",",Z$36)-1) &amp; "=" &amp; $AH679 &amp; RIGHT( Z$36, LEN(Z$36) + 1 - FIND(",",Z$36)),""))),
IF(scriv!O641&lt;&gt;"", LEFT( scriv!O641, FIND(",",scriv!O641)-1) &amp; "=" &amp; $AH679 &amp; RIGHT( scriv!O641, LEN(scriv!O641) + 1 - FIND(",",scriv!O641)),
LEFT( Z$37, FIND(",",Z$37)-1) &amp; "=" &amp; $AH679 &amp; RIGHT( Z$37, LEN(Z$37) + 1 - FIND(",",Z$37))))</f>
        <v>drawOpen=,1.2</v>
      </c>
      <c r="AA679" s="81" t="str">
        <f>IF($E679="",
( IF(scriv!AG641&lt;&gt;"", LEFT( scriv!AG641, FIND(",",scriv!AG641)-1) &amp; "=" &amp; $AH679 &amp; RIGHT( scriv!AG641, LEN(scriv!AG641) + 1 - FIND(",",scriv!AG641)),
  IF($AA$36&lt;&gt;"",LEFT( AA$36, FIND(",",AA$36)-1) &amp; "=" &amp; $AH679 &amp; RIGHT( AA$36, LEN(AA$36) + 1 - FIND(",",AA$36)),""))),
IF(scriv!P641&lt;&gt;"", LEFT( scriv!P641, FIND(",",scriv!P641)-1) &amp; "=" &amp; $AH679 &amp; RIGHT( scriv!P641, LEN(scriv!P641) + 1 - FIND(",",scriv!P641)),
LEFT( AA$37, FIND(",",AA$37)-1) &amp; "=" &amp; $AH679 &amp; RIGHT( AA$37, LEN(AA$37) + 1 - FIND(",",AA$37))))</f>
        <v>drawClose=,1.2</v>
      </c>
      <c r="AB679" s="167" t="str">
        <f t="shared" ref="AB679:AB742" si="492">$AB$36</f>
        <v>noTitle</v>
      </c>
      <c r="AC679" s="167"/>
      <c r="AD679" s="45"/>
      <c r="AE679" s="168"/>
      <c r="AF679" s="169">
        <f>IF(D679="",scriv!B641,"")</f>
        <v>0</v>
      </c>
      <c r="AG679" s="170" t="str">
        <f t="shared" si="452"/>
        <v/>
      </c>
      <c r="AH679" s="169" t="str">
        <f t="shared" si="453"/>
        <v/>
      </c>
      <c r="AI679" s="169" t="str">
        <f t="shared" si="454"/>
        <v/>
      </c>
      <c r="AJ679" s="86">
        <f>ROUNDDOWN( (LEN(scriv!B641)+1) / 2, 0 )</f>
        <v>0</v>
      </c>
      <c r="AK679" s="82">
        <f t="shared" si="455"/>
        <v>0</v>
      </c>
      <c r="AL679" s="82" t="str">
        <f t="shared" si="456"/>
        <v>-</v>
      </c>
      <c r="AM679" s="82" t="str">
        <f t="shared" si="457"/>
        <v>-</v>
      </c>
      <c r="AN679" s="82" t="str">
        <f t="shared" si="458"/>
        <v>-</v>
      </c>
      <c r="AO679" s="82" t="str">
        <f t="shared" si="459"/>
        <v>-</v>
      </c>
      <c r="AP679" s="82" t="str">
        <f t="shared" si="460"/>
        <v>-</v>
      </c>
      <c r="AQ679" s="82" t="str">
        <f t="shared" si="461"/>
        <v>-</v>
      </c>
      <c r="AR679" s="82" t="str">
        <f t="shared" si="462"/>
        <v>-</v>
      </c>
      <c r="AT679" s="82">
        <f t="shared" si="463"/>
        <v>10</v>
      </c>
      <c r="AU679" s="82" t="str">
        <f ca="1">IF(    MAX(OFFSET(AL679,0,0,MATCH("-",AL$638:AL679,0))) = 0,"",
IFERROR(MAX(OFFSET(AL679,0,0,MATCH("-",AL$638:AL679,0))),""))</f>
        <v/>
      </c>
      <c r="AV679" s="82" t="str">
        <f ca="1">IF(    MAX(OFFSET(AM679,0,0,MATCH("-",AM$638:AM679,0))) = 0,"",
IFERROR(MAX(OFFSET(AM679,0,0,MATCH("-",AM$638:AM679,0))),""))</f>
        <v/>
      </c>
      <c r="AW679" s="82" t="str">
        <f ca="1">IF(    MAX(OFFSET(AN679,0,0,MATCH("-",AN$638:AN679,0))) = 0,"",
IFERROR(MAX(OFFSET(AN679,0,0,MATCH("-",AN$638:AN679,0))),""))</f>
        <v/>
      </c>
      <c r="AX679" s="82" t="str">
        <f ca="1">IF(    MAX(OFFSET(AO679,0,0,MATCH("-",AO$638:AO679,0))) = 0,"",
IFERROR(MAX(OFFSET(AO679,0,0,MATCH("-",AO$638:AO679,0))),""))</f>
        <v/>
      </c>
      <c r="AY679" s="82" t="str">
        <f ca="1">IF(    MAX(OFFSET(AP679,0,0,MATCH("-",AP$638:AP679,0))) = 0,"",
IFERROR(MAX(OFFSET(AP679,0,0,MATCH("-",AP$638:AP679,0))),""))</f>
        <v/>
      </c>
      <c r="AZ679" s="82" t="str">
        <f ca="1">IF(    MAX(OFFSET(AQ679,0,0,MATCH("-",AQ$638:AQ679,0))) = 0,"",
IFERROR(MAX(OFFSET(AQ679,0,0,MATCH("-",AQ$638:AQ679,0))),""))</f>
        <v/>
      </c>
      <c r="BA679" s="82" t="str">
        <f ca="1">IF(    MAX(OFFSET(AR679,0,0,MATCH("-",AR$638:AR679,0))) = 0,"",
IFERROR(MAX(OFFSET(AR679,0,0,MATCH("-",AR$638:AR679,0))),""))</f>
        <v/>
      </c>
      <c r="BB679" s="112">
        <f t="shared" ca="1" si="464"/>
        <v>-198</v>
      </c>
      <c r="BC679" s="111" t="str">
        <f t="shared" ca="1" si="465"/>
        <v>Radius</v>
      </c>
      <c r="BD679" s="112">
        <f t="shared" ca="1" si="466"/>
        <v>0</v>
      </c>
      <c r="BE679" s="111">
        <f t="shared" ca="1" si="467"/>
        <v>200</v>
      </c>
      <c r="BF679" s="113" t="e">
        <f t="shared" ca="1" si="468"/>
        <v>#VALUE!</v>
      </c>
      <c r="BG679" s="113" t="e">
        <f t="shared" ca="1" si="469"/>
        <v>#VALUE!</v>
      </c>
      <c r="BH679" s="112">
        <f t="shared" ca="1" si="470"/>
        <v>2000</v>
      </c>
      <c r="BI679" s="112">
        <f t="shared" ca="1" si="471"/>
        <v>200</v>
      </c>
      <c r="BJ679" s="157"/>
      <c r="BK679" s="157"/>
      <c r="BL679" s="158" t="str">
        <f>scriv!AI641</f>
        <v/>
      </c>
      <c r="BM679" s="157"/>
      <c r="BN679" s="157" t="str">
        <f t="shared" si="472"/>
        <v>node</v>
      </c>
      <c r="BO679" s="157"/>
      <c r="BP679" s="159">
        <f t="shared" ca="1" si="473"/>
        <v>0</v>
      </c>
      <c r="BQ679" s="159">
        <f t="shared" ca="1" si="474"/>
        <v>0</v>
      </c>
      <c r="BR679" s="159">
        <f t="shared" si="475"/>
        <v>1</v>
      </c>
      <c r="BS679" s="159" t="str">
        <f t="shared" si="476"/>
        <v>symbol</v>
      </c>
      <c r="BT679" s="157" t="str">
        <f ca="1">IF(scriv!V641&lt;&gt;"",scriv!V641,
IF(E679="",IFERROR(VLOOKUP(BL679,$AH$40:$BT$638,39,FALSE),$BT$36),
$BT$37))</f>
        <v>NodeSquare</v>
      </c>
      <c r="BU679" s="166">
        <f t="shared" ca="1" si="477"/>
        <v>2000</v>
      </c>
      <c r="BV679" s="166">
        <f t="shared" ca="1" si="478"/>
        <v>200</v>
      </c>
      <c r="BW679" s="166">
        <f t="shared" ca="1" si="479"/>
        <v>0</v>
      </c>
      <c r="BX679" s="166">
        <f t="shared" ca="1" si="480"/>
        <v>0</v>
      </c>
      <c r="BY679" s="180" t="str">
        <f t="shared" si="481"/>
        <v/>
      </c>
      <c r="BZ679" s="180" t="str">
        <f t="shared" si="482"/>
        <v/>
      </c>
      <c r="CA679" s="81" t="str">
        <f>IF(scriv!E641&lt;&gt;"",scriv!E641,"")</f>
        <v/>
      </c>
      <c r="CB679" s="82">
        <f t="shared" si="447"/>
        <v>0</v>
      </c>
      <c r="CC679" s="82">
        <f t="shared" si="483"/>
        <v>0</v>
      </c>
      <c r="CD679" s="82" t="str">
        <f t="shared" si="484"/>
        <v>-</v>
      </c>
      <c r="CE679" s="82" t="str">
        <f t="shared" si="485"/>
        <v>-</v>
      </c>
      <c r="CF679" s="82" t="str">
        <f t="shared" si="486"/>
        <v>-</v>
      </c>
      <c r="CG679" s="82" t="str">
        <f t="shared" si="487"/>
        <v>-</v>
      </c>
      <c r="CH679" s="82" t="str">
        <f t="shared" si="488"/>
        <v>-</v>
      </c>
      <c r="CI679" s="82" t="str">
        <f t="shared" si="489"/>
        <v>-</v>
      </c>
      <c r="CJ679" s="82" t="str">
        <f t="shared" si="490"/>
        <v>-</v>
      </c>
      <c r="CK679" s="82" t="str">
        <f t="shared" si="491"/>
        <v>-</v>
      </c>
    </row>
    <row r="680" spans="1:89" s="82" customFormat="1" ht="18" customHeight="1">
      <c r="A680" s="81" t="str">
        <f>scriv!AH642</f>
        <v/>
      </c>
      <c r="B680" s="81" t="str">
        <f>IF(scriv!D642&lt;&gt;"",scriv!D642,"")</f>
        <v/>
      </c>
      <c r="C680" s="81" t="str">
        <f>IF( scriv!AL642&lt;&gt;"", IF(D680&lt;&gt;"","connection ","")&amp;scriv!AL642,IF(D680&lt;&gt;"","connection",""))</f>
        <v/>
      </c>
      <c r="D680" s="82" t="str">
        <f>scriv!AJ642</f>
        <v/>
      </c>
      <c r="E680" s="82" t="str">
        <f>scriv!AK642</f>
        <v/>
      </c>
      <c r="F680" s="156">
        <f>ROW()</f>
        <v>680</v>
      </c>
      <c r="I680" s="81" t="str">
        <f>IF(scriv!AA642&lt;&gt;"",scriv!AA642,J680)</f>
        <v/>
      </c>
      <c r="J680" s="81" t="str">
        <f>IF(scriv!AB642&lt;&gt;"",scriv!AB642,"")</f>
        <v/>
      </c>
      <c r="K680" s="82" t="str">
        <f t="shared" si="448"/>
        <v>none</v>
      </c>
      <c r="L680" s="82" t="str">
        <f t="shared" si="449"/>
        <v>+++&amp;speakTT=</v>
      </c>
      <c r="M680" s="82" t="str">
        <f t="shared" ref="M680:M743" si="493">$M$36</f>
        <v>OpenClose</v>
      </c>
      <c r="N680" s="82" t="str">
        <f t="shared" si="450"/>
        <v/>
      </c>
      <c r="O680" s="119" t="str">
        <f t="shared" si="451"/>
        <v/>
      </c>
      <c r="P680" s="81" t="str">
        <f>IF(scriv!I642&lt;&gt;"",scriv!I642,"")</f>
        <v/>
      </c>
      <c r="Q680" s="81" t="str">
        <f>IF(scriv!J642&lt;&gt;"",scriv!J642,"")</f>
        <v/>
      </c>
      <c r="R680" s="81">
        <f>IF(scriv!K642&lt;&gt;"",scriv!K642,
IF(I680&lt;&gt;"",1,$R$36))</f>
        <v>0</v>
      </c>
      <c r="S680" s="81" t="str">
        <f>IF(scriv!L642&lt;&gt;"",scriv!L642,
IF(scriv!AB642&lt;&gt;"",$S$36,"none"))</f>
        <v>none</v>
      </c>
      <c r="T680" s="81" t="str">
        <f>IF(scriv!Q642&lt;&gt;"",scriv!Q642,"")</f>
        <v/>
      </c>
      <c r="U680" s="81" t="str">
        <f>IF(scriv!R642&lt;&gt;"",scriv!R642,"")</f>
        <v/>
      </c>
      <c r="V680" s="81" t="str">
        <f>IF(scriv!S642&lt;&gt;"",scriv!S642,"")</f>
        <v/>
      </c>
      <c r="W680" s="81" t="str">
        <f>IF(scriv!T642&lt;&gt;"",scriv!T642,"")</f>
        <v/>
      </c>
      <c r="X680" s="81" t="str">
        <f>IF($E680="",
( IF(scriv!AD642&lt;&gt;"", LEFT( scriv!AD642, FIND(",",scriv!AD642)-1) &amp; "=" &amp; $AH680 &amp; RIGHT( scriv!AD642, LEN(scriv!AD642) + 1 - FIND(",",scriv!AD642)),
  IF($X$36&lt;&gt;"",LEFT( X$36, FIND(",",X$36)-1) &amp; "=" &amp; $AH680 &amp; RIGHT( X$36, LEN(X$36) + 1 - FIND(",",X$36)),""))),
IF(scriv!M642&lt;&gt;"", LEFT( scriv!M642, FIND(",",scriv!M642)-1) &amp; "=" &amp; $AH680 &amp; RIGHT( scriv!M642, LEN(scriv!M642) + 1 - FIND(",",scriv!M642)),
LEFT( X$37, FIND(",",X$37)-1) &amp; "=" &amp; $AH680 &amp; RIGHT( X$37, LEN(X$37) + 1 - FIND(",",X$37))))</f>
        <v>fadeOn=,0.6</v>
      </c>
      <c r="Y680" s="81" t="str">
        <f>IF($E680="",
( IF(scriv!AE642&lt;&gt;"", LEFT( scriv!AE642, FIND(",",scriv!AE642)-1) &amp; "=" &amp; $AH680 &amp; RIGHT( scriv!AE642, LEN(scriv!AE642) + 1 - FIND(",",scriv!AE642)),
  IF($Y$36&lt;&gt;"",LEFT( Y$36, FIND(",",Y$36)-1) &amp; "=" &amp; $AH680 &amp; RIGHT( Y$36, LEN(Y$36) + 1 - FIND(",",Y$36)),""))),
IF(scriv!N642&lt;&gt;"", LEFT( scriv!N642, FIND(",",scriv!N642)-1) &amp; "=" &amp; $AH680 &amp; RIGHT( scriv!N642, LEN(scriv!N642) + 1 - FIND(",",scriv!N642)),
LEFT( Y$37, FIND(",",Y$37)-1) &amp; "=" &amp; $AH680 &amp; RIGHT( Y$37, LEN(Y$37) + 1 - FIND(",",Y$37))))</f>
        <v>fadeOff=,0.6</v>
      </c>
      <c r="Z680" s="81" t="str">
        <f>IF($E680="",
( IF(scriv!AF642&lt;&gt;"", LEFT( scriv!AF642, FIND(",",scriv!AF642)-1) &amp; "=" &amp; $AH680 &amp; RIGHT( scriv!AF642, LEN(scriv!AF642) + 1 - FIND(",",scriv!AF642)),
  IF($Z$36&lt;&gt;"",LEFT( Z$36, FIND(",",Z$36)-1) &amp; "=" &amp; $AH680 &amp; RIGHT( Z$36, LEN(Z$36) + 1 - FIND(",",Z$36)),""))),
IF(scriv!O642&lt;&gt;"", LEFT( scriv!O642, FIND(",",scriv!O642)-1) &amp; "=" &amp; $AH680 &amp; RIGHT( scriv!O642, LEN(scriv!O642) + 1 - FIND(",",scriv!O642)),
LEFT( Z$37, FIND(",",Z$37)-1) &amp; "=" &amp; $AH680 &amp; RIGHT( Z$37, LEN(Z$37) + 1 - FIND(",",Z$37))))</f>
        <v>drawOpen=,1.2</v>
      </c>
      <c r="AA680" s="81" t="str">
        <f>IF($E680="",
( IF(scriv!AG642&lt;&gt;"", LEFT( scriv!AG642, FIND(",",scriv!AG642)-1) &amp; "=" &amp; $AH680 &amp; RIGHT( scriv!AG642, LEN(scriv!AG642) + 1 - FIND(",",scriv!AG642)),
  IF($AA$36&lt;&gt;"",LEFT( AA$36, FIND(",",AA$36)-1) &amp; "=" &amp; $AH680 &amp; RIGHT( AA$36, LEN(AA$36) + 1 - FIND(",",AA$36)),""))),
IF(scriv!P642&lt;&gt;"", LEFT( scriv!P642, FIND(",",scriv!P642)-1) &amp; "=" &amp; $AH680 &amp; RIGHT( scriv!P642, LEN(scriv!P642) + 1 - FIND(",",scriv!P642)),
LEFT( AA$37, FIND(",",AA$37)-1) &amp; "=" &amp; $AH680 &amp; RIGHT( AA$37, LEN(AA$37) + 1 - FIND(",",AA$37))))</f>
        <v>drawClose=,1.2</v>
      </c>
      <c r="AB680" s="167" t="str">
        <f t="shared" si="492"/>
        <v>noTitle</v>
      </c>
      <c r="AC680" s="167"/>
      <c r="AD680" s="45"/>
      <c r="AE680" s="168"/>
      <c r="AF680" s="169">
        <f>IF(D680="",scriv!B642,"")</f>
        <v>0</v>
      </c>
      <c r="AG680" s="170" t="str">
        <f t="shared" si="452"/>
        <v/>
      </c>
      <c r="AH680" s="169" t="str">
        <f t="shared" si="453"/>
        <v/>
      </c>
      <c r="AI680" s="169" t="str">
        <f t="shared" si="454"/>
        <v/>
      </c>
      <c r="AJ680" s="86">
        <f>ROUNDDOWN( (LEN(scriv!B642)+1) / 2, 0 )</f>
        <v>0</v>
      </c>
      <c r="AK680" s="82">
        <f t="shared" si="455"/>
        <v>0</v>
      </c>
      <c r="AL680" s="82" t="str">
        <f t="shared" si="456"/>
        <v>-</v>
      </c>
      <c r="AM680" s="82" t="str">
        <f t="shared" si="457"/>
        <v>-</v>
      </c>
      <c r="AN680" s="82" t="str">
        <f t="shared" si="458"/>
        <v>-</v>
      </c>
      <c r="AO680" s="82" t="str">
        <f t="shared" si="459"/>
        <v>-</v>
      </c>
      <c r="AP680" s="82" t="str">
        <f t="shared" si="460"/>
        <v>-</v>
      </c>
      <c r="AQ680" s="82" t="str">
        <f t="shared" si="461"/>
        <v>-</v>
      </c>
      <c r="AR680" s="82" t="str">
        <f t="shared" si="462"/>
        <v>-</v>
      </c>
      <c r="AT680" s="82">
        <f t="shared" si="463"/>
        <v>10</v>
      </c>
      <c r="AU680" s="82" t="str">
        <f ca="1">IF(    MAX(OFFSET(AL680,0,0,MATCH("-",AL$638:AL680,0))) = 0,"",
IFERROR(MAX(OFFSET(AL680,0,0,MATCH("-",AL$638:AL680,0))),""))</f>
        <v/>
      </c>
      <c r="AV680" s="82" t="str">
        <f ca="1">IF(    MAX(OFFSET(AM680,0,0,MATCH("-",AM$638:AM680,0))) = 0,"",
IFERROR(MAX(OFFSET(AM680,0,0,MATCH("-",AM$638:AM680,0))),""))</f>
        <v/>
      </c>
      <c r="AW680" s="82" t="str">
        <f ca="1">IF(    MAX(OFFSET(AN680,0,0,MATCH("-",AN$638:AN680,0))) = 0,"",
IFERROR(MAX(OFFSET(AN680,0,0,MATCH("-",AN$638:AN680,0))),""))</f>
        <v/>
      </c>
      <c r="AX680" s="82" t="str">
        <f ca="1">IF(    MAX(OFFSET(AO680,0,0,MATCH("-",AO$638:AO680,0))) = 0,"",
IFERROR(MAX(OFFSET(AO680,0,0,MATCH("-",AO$638:AO680,0))),""))</f>
        <v/>
      </c>
      <c r="AY680" s="82" t="str">
        <f ca="1">IF(    MAX(OFFSET(AP680,0,0,MATCH("-",AP$638:AP680,0))) = 0,"",
IFERROR(MAX(OFFSET(AP680,0,0,MATCH("-",AP$638:AP680,0))),""))</f>
        <v/>
      </c>
      <c r="AZ680" s="82" t="str">
        <f ca="1">IF(    MAX(OFFSET(AQ680,0,0,MATCH("-",AQ$638:AQ680,0))) = 0,"",
IFERROR(MAX(OFFSET(AQ680,0,0,MATCH("-",AQ$638:AQ680,0))),""))</f>
        <v/>
      </c>
      <c r="BA680" s="82" t="str">
        <f ca="1">IF(    MAX(OFFSET(AR680,0,0,MATCH("-",AR$638:AR680,0))) = 0,"",
IFERROR(MAX(OFFSET(AR680,0,0,MATCH("-",AR$638:AR680,0))),""))</f>
        <v/>
      </c>
      <c r="BB680" s="112">
        <f t="shared" ca="1" si="464"/>
        <v>-198</v>
      </c>
      <c r="BC680" s="111" t="str">
        <f t="shared" ca="1" si="465"/>
        <v>Radius</v>
      </c>
      <c r="BD680" s="112">
        <f t="shared" ca="1" si="466"/>
        <v>0</v>
      </c>
      <c r="BE680" s="111">
        <f t="shared" ca="1" si="467"/>
        <v>200</v>
      </c>
      <c r="BF680" s="113" t="e">
        <f t="shared" ca="1" si="468"/>
        <v>#VALUE!</v>
      </c>
      <c r="BG680" s="113" t="e">
        <f t="shared" ca="1" si="469"/>
        <v>#VALUE!</v>
      </c>
      <c r="BH680" s="112">
        <f t="shared" ca="1" si="470"/>
        <v>2000</v>
      </c>
      <c r="BI680" s="112">
        <f t="shared" ca="1" si="471"/>
        <v>200</v>
      </c>
      <c r="BJ680" s="157"/>
      <c r="BK680" s="157"/>
      <c r="BL680" s="158" t="str">
        <f>scriv!AI642</f>
        <v/>
      </c>
      <c r="BM680" s="157"/>
      <c r="BN680" s="157" t="str">
        <f t="shared" si="472"/>
        <v>node</v>
      </c>
      <c r="BO680" s="157"/>
      <c r="BP680" s="159">
        <f t="shared" ca="1" si="473"/>
        <v>0</v>
      </c>
      <c r="BQ680" s="159">
        <f t="shared" ca="1" si="474"/>
        <v>0</v>
      </c>
      <c r="BR680" s="159">
        <f t="shared" si="475"/>
        <v>1</v>
      </c>
      <c r="BS680" s="159" t="str">
        <f t="shared" si="476"/>
        <v>symbol</v>
      </c>
      <c r="BT680" s="157" t="str">
        <f ca="1">IF(scriv!V642&lt;&gt;"",scriv!V642,
IF(E680="",IFERROR(VLOOKUP(BL680,$AH$40:$BT$638,39,FALSE),$BT$36),
$BT$37))</f>
        <v>NodeSquare</v>
      </c>
      <c r="BU680" s="166">
        <f t="shared" ca="1" si="477"/>
        <v>2000</v>
      </c>
      <c r="BV680" s="166">
        <f t="shared" ca="1" si="478"/>
        <v>200</v>
      </c>
      <c r="BW680" s="166">
        <f t="shared" ca="1" si="479"/>
        <v>0</v>
      </c>
      <c r="BX680" s="166">
        <f t="shared" ca="1" si="480"/>
        <v>0</v>
      </c>
      <c r="BY680" s="180" t="str">
        <f t="shared" si="481"/>
        <v/>
      </c>
      <c r="BZ680" s="180" t="str">
        <f t="shared" si="482"/>
        <v/>
      </c>
      <c r="CA680" s="81" t="str">
        <f>IF(scriv!E642&lt;&gt;"",scriv!E642,"")</f>
        <v/>
      </c>
      <c r="CB680" s="82">
        <f t="shared" si="447"/>
        <v>0</v>
      </c>
      <c r="CC680" s="82">
        <f t="shared" si="483"/>
        <v>0</v>
      </c>
      <c r="CD680" s="82" t="str">
        <f t="shared" si="484"/>
        <v>-</v>
      </c>
      <c r="CE680" s="82" t="str">
        <f t="shared" si="485"/>
        <v>-</v>
      </c>
      <c r="CF680" s="82" t="str">
        <f t="shared" si="486"/>
        <v>-</v>
      </c>
      <c r="CG680" s="82" t="str">
        <f t="shared" si="487"/>
        <v>-</v>
      </c>
      <c r="CH680" s="82" t="str">
        <f t="shared" si="488"/>
        <v>-</v>
      </c>
      <c r="CI680" s="82" t="str">
        <f t="shared" si="489"/>
        <v>-</v>
      </c>
      <c r="CJ680" s="82" t="str">
        <f t="shared" si="490"/>
        <v>-</v>
      </c>
      <c r="CK680" s="82" t="str">
        <f t="shared" si="491"/>
        <v>-</v>
      </c>
    </row>
    <row r="681" spans="1:89" s="82" customFormat="1" ht="18" customHeight="1">
      <c r="A681" s="81" t="str">
        <f>scriv!AH643</f>
        <v/>
      </c>
      <c r="B681" s="81" t="str">
        <f>IF(scriv!D643&lt;&gt;"",scriv!D643,"")</f>
        <v/>
      </c>
      <c r="C681" s="81" t="str">
        <f>IF( scriv!AL643&lt;&gt;"", IF(D681&lt;&gt;"","connection ","")&amp;scriv!AL643,IF(D681&lt;&gt;"","connection",""))</f>
        <v/>
      </c>
      <c r="D681" s="82" t="str">
        <f>scriv!AJ643</f>
        <v/>
      </c>
      <c r="E681" s="82" t="str">
        <f>scriv!AK643</f>
        <v/>
      </c>
      <c r="F681" s="156">
        <f>ROW()</f>
        <v>681</v>
      </c>
      <c r="I681" s="81" t="str">
        <f>IF(scriv!AA643&lt;&gt;"",scriv!AA643,J681)</f>
        <v/>
      </c>
      <c r="J681" s="81" t="str">
        <f>IF(scriv!AB643&lt;&gt;"",scriv!AB643,"")</f>
        <v/>
      </c>
      <c r="K681" s="82" t="str">
        <f t="shared" si="448"/>
        <v>none</v>
      </c>
      <c r="L681" s="82" t="str">
        <f t="shared" si="449"/>
        <v>+++&amp;speakTT=</v>
      </c>
      <c r="M681" s="82" t="str">
        <f t="shared" si="493"/>
        <v>OpenClose</v>
      </c>
      <c r="N681" s="82" t="str">
        <f t="shared" si="450"/>
        <v/>
      </c>
      <c r="O681" s="119" t="str">
        <f t="shared" si="451"/>
        <v/>
      </c>
      <c r="P681" s="81" t="str">
        <f>IF(scriv!I643&lt;&gt;"",scriv!I643,"")</f>
        <v/>
      </c>
      <c r="Q681" s="81" t="str">
        <f>IF(scriv!J643&lt;&gt;"",scriv!J643,"")</f>
        <v/>
      </c>
      <c r="R681" s="81">
        <f>IF(scriv!K643&lt;&gt;"",scriv!K643,
IF(I681&lt;&gt;"",1,$R$36))</f>
        <v>0</v>
      </c>
      <c r="S681" s="81" t="str">
        <f>IF(scriv!L643&lt;&gt;"",scriv!L643,
IF(scriv!AB643&lt;&gt;"",$S$36,"none"))</f>
        <v>none</v>
      </c>
      <c r="T681" s="81" t="str">
        <f>IF(scriv!Q643&lt;&gt;"",scriv!Q643,"")</f>
        <v/>
      </c>
      <c r="U681" s="81" t="str">
        <f>IF(scriv!R643&lt;&gt;"",scriv!R643,"")</f>
        <v/>
      </c>
      <c r="V681" s="81" t="str">
        <f>IF(scriv!S643&lt;&gt;"",scriv!S643,"")</f>
        <v/>
      </c>
      <c r="W681" s="81" t="str">
        <f>IF(scriv!T643&lt;&gt;"",scriv!T643,"")</f>
        <v/>
      </c>
      <c r="X681" s="81" t="str">
        <f>IF($E681="",
( IF(scriv!AD643&lt;&gt;"", LEFT( scriv!AD643, FIND(",",scriv!AD643)-1) &amp; "=" &amp; $AH681 &amp; RIGHT( scriv!AD643, LEN(scriv!AD643) + 1 - FIND(",",scriv!AD643)),
  IF($X$36&lt;&gt;"",LEFT( X$36, FIND(",",X$36)-1) &amp; "=" &amp; $AH681 &amp; RIGHT( X$36, LEN(X$36) + 1 - FIND(",",X$36)),""))),
IF(scriv!M643&lt;&gt;"", LEFT( scriv!M643, FIND(",",scriv!M643)-1) &amp; "=" &amp; $AH681 &amp; RIGHT( scriv!M643, LEN(scriv!M643) + 1 - FIND(",",scriv!M643)),
LEFT( X$37, FIND(",",X$37)-1) &amp; "=" &amp; $AH681 &amp; RIGHT( X$37, LEN(X$37) + 1 - FIND(",",X$37))))</f>
        <v>fadeOn=,0.6</v>
      </c>
      <c r="Y681" s="81" t="str">
        <f>IF($E681="",
( IF(scriv!AE643&lt;&gt;"", LEFT( scriv!AE643, FIND(",",scriv!AE643)-1) &amp; "=" &amp; $AH681 &amp; RIGHT( scriv!AE643, LEN(scriv!AE643) + 1 - FIND(",",scriv!AE643)),
  IF($Y$36&lt;&gt;"",LEFT( Y$36, FIND(",",Y$36)-1) &amp; "=" &amp; $AH681 &amp; RIGHT( Y$36, LEN(Y$36) + 1 - FIND(",",Y$36)),""))),
IF(scriv!N643&lt;&gt;"", LEFT( scriv!N643, FIND(",",scriv!N643)-1) &amp; "=" &amp; $AH681 &amp; RIGHT( scriv!N643, LEN(scriv!N643) + 1 - FIND(",",scriv!N643)),
LEFT( Y$37, FIND(",",Y$37)-1) &amp; "=" &amp; $AH681 &amp; RIGHT( Y$37, LEN(Y$37) + 1 - FIND(",",Y$37))))</f>
        <v>fadeOff=,0.6</v>
      </c>
      <c r="Z681" s="81" t="str">
        <f>IF($E681="",
( IF(scriv!AF643&lt;&gt;"", LEFT( scriv!AF643, FIND(",",scriv!AF643)-1) &amp; "=" &amp; $AH681 &amp; RIGHT( scriv!AF643, LEN(scriv!AF643) + 1 - FIND(",",scriv!AF643)),
  IF($Z$36&lt;&gt;"",LEFT( Z$36, FIND(",",Z$36)-1) &amp; "=" &amp; $AH681 &amp; RIGHT( Z$36, LEN(Z$36) + 1 - FIND(",",Z$36)),""))),
IF(scriv!O643&lt;&gt;"", LEFT( scriv!O643, FIND(",",scriv!O643)-1) &amp; "=" &amp; $AH681 &amp; RIGHT( scriv!O643, LEN(scriv!O643) + 1 - FIND(",",scriv!O643)),
LEFT( Z$37, FIND(",",Z$37)-1) &amp; "=" &amp; $AH681 &amp; RIGHT( Z$37, LEN(Z$37) + 1 - FIND(",",Z$37))))</f>
        <v>drawOpen=,1.2</v>
      </c>
      <c r="AA681" s="81" t="str">
        <f>IF($E681="",
( IF(scriv!AG643&lt;&gt;"", LEFT( scriv!AG643, FIND(",",scriv!AG643)-1) &amp; "=" &amp; $AH681 &amp; RIGHT( scriv!AG643, LEN(scriv!AG643) + 1 - FIND(",",scriv!AG643)),
  IF($AA$36&lt;&gt;"",LEFT( AA$36, FIND(",",AA$36)-1) &amp; "=" &amp; $AH681 &amp; RIGHT( AA$36, LEN(AA$36) + 1 - FIND(",",AA$36)),""))),
IF(scriv!P643&lt;&gt;"", LEFT( scriv!P643, FIND(",",scriv!P643)-1) &amp; "=" &amp; $AH681 &amp; RIGHT( scriv!P643, LEN(scriv!P643) + 1 - FIND(",",scriv!P643)),
LEFT( AA$37, FIND(",",AA$37)-1) &amp; "=" &amp; $AH681 &amp; RIGHT( AA$37, LEN(AA$37) + 1 - FIND(",",AA$37))))</f>
        <v>drawClose=,1.2</v>
      </c>
      <c r="AB681" s="167" t="str">
        <f t="shared" si="492"/>
        <v>noTitle</v>
      </c>
      <c r="AC681" s="167"/>
      <c r="AD681" s="45"/>
      <c r="AE681" s="168"/>
      <c r="AF681" s="169">
        <f>IF(D681="",scriv!B643,"")</f>
        <v>0</v>
      </c>
      <c r="AG681" s="170" t="str">
        <f t="shared" si="452"/>
        <v/>
      </c>
      <c r="AH681" s="169" t="str">
        <f t="shared" si="453"/>
        <v/>
      </c>
      <c r="AI681" s="169" t="str">
        <f t="shared" si="454"/>
        <v/>
      </c>
      <c r="AJ681" s="86">
        <f>ROUNDDOWN( (LEN(scriv!B643)+1) / 2, 0 )</f>
        <v>0</v>
      </c>
      <c r="AK681" s="82">
        <f t="shared" si="455"/>
        <v>0</v>
      </c>
      <c r="AL681" s="82" t="str">
        <f t="shared" si="456"/>
        <v>-</v>
      </c>
      <c r="AM681" s="82" t="str">
        <f t="shared" si="457"/>
        <v>-</v>
      </c>
      <c r="AN681" s="82" t="str">
        <f t="shared" si="458"/>
        <v>-</v>
      </c>
      <c r="AO681" s="82" t="str">
        <f t="shared" si="459"/>
        <v>-</v>
      </c>
      <c r="AP681" s="82" t="str">
        <f t="shared" si="460"/>
        <v>-</v>
      </c>
      <c r="AQ681" s="82" t="str">
        <f t="shared" si="461"/>
        <v>-</v>
      </c>
      <c r="AR681" s="82" t="str">
        <f t="shared" si="462"/>
        <v>-</v>
      </c>
      <c r="AT681" s="82">
        <f t="shared" si="463"/>
        <v>10</v>
      </c>
      <c r="AU681" s="82" t="str">
        <f ca="1">IF(    MAX(OFFSET(AL681,0,0,MATCH("-",AL$638:AL681,0))) = 0,"",
IFERROR(MAX(OFFSET(AL681,0,0,MATCH("-",AL$638:AL681,0))),""))</f>
        <v/>
      </c>
      <c r="AV681" s="82" t="str">
        <f ca="1">IF(    MAX(OFFSET(AM681,0,0,MATCH("-",AM$638:AM681,0))) = 0,"",
IFERROR(MAX(OFFSET(AM681,0,0,MATCH("-",AM$638:AM681,0))),""))</f>
        <v/>
      </c>
      <c r="AW681" s="82" t="str">
        <f ca="1">IF(    MAX(OFFSET(AN681,0,0,MATCH("-",AN$638:AN681,0))) = 0,"",
IFERROR(MAX(OFFSET(AN681,0,0,MATCH("-",AN$638:AN681,0))),""))</f>
        <v/>
      </c>
      <c r="AX681" s="82" t="str">
        <f ca="1">IF(    MAX(OFFSET(AO681,0,0,MATCH("-",AO$638:AO681,0))) = 0,"",
IFERROR(MAX(OFFSET(AO681,0,0,MATCH("-",AO$638:AO681,0))),""))</f>
        <v/>
      </c>
      <c r="AY681" s="82" t="str">
        <f ca="1">IF(    MAX(OFFSET(AP681,0,0,MATCH("-",AP$638:AP681,0))) = 0,"",
IFERROR(MAX(OFFSET(AP681,0,0,MATCH("-",AP$638:AP681,0))),""))</f>
        <v/>
      </c>
      <c r="AZ681" s="82" t="str">
        <f ca="1">IF(    MAX(OFFSET(AQ681,0,0,MATCH("-",AQ$638:AQ681,0))) = 0,"",
IFERROR(MAX(OFFSET(AQ681,0,0,MATCH("-",AQ$638:AQ681,0))),""))</f>
        <v/>
      </c>
      <c r="BA681" s="82" t="str">
        <f ca="1">IF(    MAX(OFFSET(AR681,0,0,MATCH("-",AR$638:AR681,0))) = 0,"",
IFERROR(MAX(OFFSET(AR681,0,0,MATCH("-",AR$638:AR681,0))),""))</f>
        <v/>
      </c>
      <c r="BB681" s="112">
        <f t="shared" ca="1" si="464"/>
        <v>-198</v>
      </c>
      <c r="BC681" s="111" t="str">
        <f t="shared" ca="1" si="465"/>
        <v>Radius</v>
      </c>
      <c r="BD681" s="112">
        <f t="shared" ca="1" si="466"/>
        <v>0</v>
      </c>
      <c r="BE681" s="111">
        <f t="shared" ca="1" si="467"/>
        <v>200</v>
      </c>
      <c r="BF681" s="113" t="e">
        <f t="shared" ca="1" si="468"/>
        <v>#VALUE!</v>
      </c>
      <c r="BG681" s="113" t="e">
        <f t="shared" ca="1" si="469"/>
        <v>#VALUE!</v>
      </c>
      <c r="BH681" s="112">
        <f t="shared" ca="1" si="470"/>
        <v>2000</v>
      </c>
      <c r="BI681" s="112">
        <f t="shared" ca="1" si="471"/>
        <v>200</v>
      </c>
      <c r="BJ681" s="157"/>
      <c r="BK681" s="157"/>
      <c r="BL681" s="158" t="str">
        <f>scriv!AI643</f>
        <v/>
      </c>
      <c r="BM681" s="157"/>
      <c r="BN681" s="157" t="str">
        <f t="shared" si="472"/>
        <v>node</v>
      </c>
      <c r="BO681" s="157"/>
      <c r="BP681" s="159">
        <f t="shared" ca="1" si="473"/>
        <v>0</v>
      </c>
      <c r="BQ681" s="159">
        <f t="shared" ca="1" si="474"/>
        <v>0</v>
      </c>
      <c r="BR681" s="159">
        <f t="shared" si="475"/>
        <v>1</v>
      </c>
      <c r="BS681" s="159" t="str">
        <f t="shared" si="476"/>
        <v>symbol</v>
      </c>
      <c r="BT681" s="157" t="str">
        <f ca="1">IF(scriv!V643&lt;&gt;"",scriv!V643,
IF(E681="",IFERROR(VLOOKUP(BL681,$AH$40:$BT$638,39,FALSE),$BT$36),
$BT$37))</f>
        <v>NodeSquare</v>
      </c>
      <c r="BU681" s="166">
        <f t="shared" ca="1" si="477"/>
        <v>2000</v>
      </c>
      <c r="BV681" s="166">
        <f t="shared" ca="1" si="478"/>
        <v>200</v>
      </c>
      <c r="BW681" s="166">
        <f t="shared" ca="1" si="479"/>
        <v>0</v>
      </c>
      <c r="BX681" s="166">
        <f t="shared" ca="1" si="480"/>
        <v>0</v>
      </c>
      <c r="BY681" s="180" t="str">
        <f t="shared" si="481"/>
        <v/>
      </c>
      <c r="BZ681" s="180" t="str">
        <f t="shared" si="482"/>
        <v/>
      </c>
      <c r="CA681" s="81" t="str">
        <f>IF(scriv!E643&lt;&gt;"",scriv!E643,"")</f>
        <v/>
      </c>
      <c r="CB681" s="82">
        <f t="shared" ref="CB681:CB744" si="494">$CB$36</f>
        <v>0</v>
      </c>
      <c r="CC681" s="82">
        <f t="shared" si="483"/>
        <v>0</v>
      </c>
      <c r="CD681" s="82" t="str">
        <f t="shared" si="484"/>
        <v>-</v>
      </c>
      <c r="CE681" s="82" t="str">
        <f t="shared" si="485"/>
        <v>-</v>
      </c>
      <c r="CF681" s="82" t="str">
        <f t="shared" si="486"/>
        <v>-</v>
      </c>
      <c r="CG681" s="82" t="str">
        <f t="shared" si="487"/>
        <v>-</v>
      </c>
      <c r="CH681" s="82" t="str">
        <f t="shared" si="488"/>
        <v>-</v>
      </c>
      <c r="CI681" s="82" t="str">
        <f t="shared" si="489"/>
        <v>-</v>
      </c>
      <c r="CJ681" s="82" t="str">
        <f t="shared" si="490"/>
        <v>-</v>
      </c>
      <c r="CK681" s="82" t="str">
        <f t="shared" si="491"/>
        <v>-</v>
      </c>
    </row>
    <row r="682" spans="1:89" s="82" customFormat="1" ht="18" customHeight="1">
      <c r="A682" s="81" t="str">
        <f>scriv!AH644</f>
        <v/>
      </c>
      <c r="B682" s="81" t="str">
        <f>IF(scriv!D644&lt;&gt;"",scriv!D644,"")</f>
        <v/>
      </c>
      <c r="C682" s="81" t="str">
        <f>IF( scriv!AL644&lt;&gt;"", IF(D682&lt;&gt;"","connection ","")&amp;scriv!AL644,IF(D682&lt;&gt;"","connection",""))</f>
        <v/>
      </c>
      <c r="D682" s="82" t="str">
        <f>scriv!AJ644</f>
        <v/>
      </c>
      <c r="E682" s="82" t="str">
        <f>scriv!AK644</f>
        <v/>
      </c>
      <c r="F682" s="156">
        <f>ROW()</f>
        <v>682</v>
      </c>
      <c r="I682" s="81" t="str">
        <f>IF(scriv!AA644&lt;&gt;"",scriv!AA644,J682)</f>
        <v/>
      </c>
      <c r="J682" s="81" t="str">
        <f>IF(scriv!AB644&lt;&gt;"",scriv!AB644,"")</f>
        <v/>
      </c>
      <c r="K682" s="82" t="str">
        <f t="shared" ref="K682:K745" si="495">$K$36</f>
        <v>none</v>
      </c>
      <c r="L682" s="82" t="str">
        <f t="shared" ref="L682:L745" si="496">$L$36&amp;A682</f>
        <v>+++&amp;speakTT=</v>
      </c>
      <c r="M682" s="82" t="str">
        <f t="shared" si="493"/>
        <v>OpenClose</v>
      </c>
      <c r="N682" s="82" t="str">
        <f t="shared" ref="N682:N745" si="497">$N$36</f>
        <v/>
      </c>
      <c r="O682" s="119" t="str">
        <f t="shared" ref="O682:O745" si="498">IF(P682&lt;&gt;"","+++&amp;openLink="&amp;P682,"")</f>
        <v/>
      </c>
      <c r="P682" s="81" t="str">
        <f>IF(scriv!I644&lt;&gt;"",scriv!I644,"")</f>
        <v/>
      </c>
      <c r="Q682" s="81" t="str">
        <f>IF(scriv!J644&lt;&gt;"",scriv!J644,"")</f>
        <v/>
      </c>
      <c r="R682" s="81">
        <f>IF(scriv!K644&lt;&gt;"",scriv!K644,
IF(I682&lt;&gt;"",1,$R$36))</f>
        <v>0</v>
      </c>
      <c r="S682" s="81" t="str">
        <f>IF(scriv!L644&lt;&gt;"",scriv!L644,
IF(scriv!AB644&lt;&gt;"",$S$36,"none"))</f>
        <v>none</v>
      </c>
      <c r="T682" s="81" t="str">
        <f>IF(scriv!Q644&lt;&gt;"",scriv!Q644,"")</f>
        <v/>
      </c>
      <c r="U682" s="81" t="str">
        <f>IF(scriv!R644&lt;&gt;"",scriv!R644,"")</f>
        <v/>
      </c>
      <c r="V682" s="81" t="str">
        <f>IF(scriv!S644&lt;&gt;"",scriv!S644,"")</f>
        <v/>
      </c>
      <c r="W682" s="81" t="str">
        <f>IF(scriv!T644&lt;&gt;"",scriv!T644,"")</f>
        <v/>
      </c>
      <c r="X682" s="81" t="str">
        <f>IF($E682="",
( IF(scriv!AD644&lt;&gt;"", LEFT( scriv!AD644, FIND(",",scriv!AD644)-1) &amp; "=" &amp; $AH682 &amp; RIGHT( scriv!AD644, LEN(scriv!AD644) + 1 - FIND(",",scriv!AD644)),
  IF($X$36&lt;&gt;"",LEFT( X$36, FIND(",",X$36)-1) &amp; "=" &amp; $AH682 &amp; RIGHT( X$36, LEN(X$36) + 1 - FIND(",",X$36)),""))),
IF(scriv!M644&lt;&gt;"", LEFT( scriv!M644, FIND(",",scriv!M644)-1) &amp; "=" &amp; $AH682 &amp; RIGHT( scriv!M644, LEN(scriv!M644) + 1 - FIND(",",scriv!M644)),
LEFT( X$37, FIND(",",X$37)-1) &amp; "=" &amp; $AH682 &amp; RIGHT( X$37, LEN(X$37) + 1 - FIND(",",X$37))))</f>
        <v>fadeOn=,0.6</v>
      </c>
      <c r="Y682" s="81" t="str">
        <f>IF($E682="",
( IF(scriv!AE644&lt;&gt;"", LEFT( scriv!AE644, FIND(",",scriv!AE644)-1) &amp; "=" &amp; $AH682 &amp; RIGHT( scriv!AE644, LEN(scriv!AE644) + 1 - FIND(",",scriv!AE644)),
  IF($Y$36&lt;&gt;"",LEFT( Y$36, FIND(",",Y$36)-1) &amp; "=" &amp; $AH682 &amp; RIGHT( Y$36, LEN(Y$36) + 1 - FIND(",",Y$36)),""))),
IF(scriv!N644&lt;&gt;"", LEFT( scriv!N644, FIND(",",scriv!N644)-1) &amp; "=" &amp; $AH682 &amp; RIGHT( scriv!N644, LEN(scriv!N644) + 1 - FIND(",",scriv!N644)),
LEFT( Y$37, FIND(",",Y$37)-1) &amp; "=" &amp; $AH682 &amp; RIGHT( Y$37, LEN(Y$37) + 1 - FIND(",",Y$37))))</f>
        <v>fadeOff=,0.6</v>
      </c>
      <c r="Z682" s="81" t="str">
        <f>IF($E682="",
( IF(scriv!AF644&lt;&gt;"", LEFT( scriv!AF644, FIND(",",scriv!AF644)-1) &amp; "=" &amp; $AH682 &amp; RIGHT( scriv!AF644, LEN(scriv!AF644) + 1 - FIND(",",scriv!AF644)),
  IF($Z$36&lt;&gt;"",LEFT( Z$36, FIND(",",Z$36)-1) &amp; "=" &amp; $AH682 &amp; RIGHT( Z$36, LEN(Z$36) + 1 - FIND(",",Z$36)),""))),
IF(scriv!O644&lt;&gt;"", LEFT( scriv!O644, FIND(",",scriv!O644)-1) &amp; "=" &amp; $AH682 &amp; RIGHT( scriv!O644, LEN(scriv!O644) + 1 - FIND(",",scriv!O644)),
LEFT( Z$37, FIND(",",Z$37)-1) &amp; "=" &amp; $AH682 &amp; RIGHT( Z$37, LEN(Z$37) + 1 - FIND(",",Z$37))))</f>
        <v>drawOpen=,1.2</v>
      </c>
      <c r="AA682" s="81" t="str">
        <f>IF($E682="",
( IF(scriv!AG644&lt;&gt;"", LEFT( scriv!AG644, FIND(",",scriv!AG644)-1) &amp; "=" &amp; $AH682 &amp; RIGHT( scriv!AG644, LEN(scriv!AG644) + 1 - FIND(",",scriv!AG644)),
  IF($AA$36&lt;&gt;"",LEFT( AA$36, FIND(",",AA$36)-1) &amp; "=" &amp; $AH682 &amp; RIGHT( AA$36, LEN(AA$36) + 1 - FIND(",",AA$36)),""))),
IF(scriv!P644&lt;&gt;"", LEFT( scriv!P644, FIND(",",scriv!P644)-1) &amp; "=" &amp; $AH682 &amp; RIGHT( scriv!P644, LEN(scriv!P644) + 1 - FIND(",",scriv!P644)),
LEFT( AA$37, FIND(",",AA$37)-1) &amp; "=" &amp; $AH682 &amp; RIGHT( AA$37, LEN(AA$37) + 1 - FIND(",",AA$37))))</f>
        <v>drawClose=,1.2</v>
      </c>
      <c r="AB682" s="167" t="str">
        <f t="shared" si="492"/>
        <v>noTitle</v>
      </c>
      <c r="AC682" s="167"/>
      <c r="AD682" s="45"/>
      <c r="AE682" s="168"/>
      <c r="AF682" s="169">
        <f>IF(D682="",scriv!B644,"")</f>
        <v>0</v>
      </c>
      <c r="AG682" s="170" t="str">
        <f t="shared" ref="AG682:AG745" si="499">IF(AH682&lt;&gt;"",$AG$36,"")</f>
        <v/>
      </c>
      <c r="AH682" s="169" t="str">
        <f t="shared" ref="AH682:AH745" si="500">A682</f>
        <v/>
      </c>
      <c r="AI682" s="169" t="str">
        <f t="shared" ref="AI682:AI745" si="501">B682</f>
        <v/>
      </c>
      <c r="AJ682" s="86">
        <f>ROUNDDOWN( (LEN(scriv!B644)+1) / 2, 0 )</f>
        <v>0</v>
      </c>
      <c r="AK682" s="82">
        <f t="shared" ref="AK682:AK745" si="502">IF(CC682="","",
IF(CC682="-","-",
IF(ISERROR(LEFT(CC682,FIND(".",CC682)-1)),VALUE(CC682),
(VALUE(LEFT(CC682,FIND(".",CC682)-1))))))</f>
        <v>0</v>
      </c>
      <c r="AL682" s="82" t="str">
        <f t="shared" ref="AL682:AL745" si="503">IF(CD682="","",
IF(CD682="-","-",
IF(ISERROR(LEFT(CD682,FIND(".",CD682)-1)),VALUE(CD682),
(VALUE(LEFT(CD682,FIND(".",CD682)-1))))))</f>
        <v>-</v>
      </c>
      <c r="AM682" s="82" t="str">
        <f t="shared" ref="AM682:AM745" si="504">IF(CE682="","",
IF(CE682="-","-",
IF(ISERROR(LEFT(CE682,FIND(".",CE682)-1)),VALUE(CE682),
(VALUE(LEFT(CE682,FIND(".",CE682)-1))))))</f>
        <v>-</v>
      </c>
      <c r="AN682" s="82" t="str">
        <f t="shared" ref="AN682:AN745" si="505">IF(CF682="","",
IF(CF682="-","-",
IF(ISERROR(LEFT(CF682,FIND(".",CF682)-1)),VALUE(CF682),
(VALUE(LEFT(CF682,FIND(".",CF682)-1))))))</f>
        <v>-</v>
      </c>
      <c r="AO682" s="82" t="str">
        <f t="shared" ref="AO682:AO745" si="506">IF(CG682="","",
IF(CG682="-","-",
IF(ISERROR(LEFT(CG682,FIND(".",CG682)-1)),VALUE(CG682),
(VALUE(LEFT(CG682,FIND(".",CG682)-1))))))</f>
        <v>-</v>
      </c>
      <c r="AP682" s="82" t="str">
        <f t="shared" ref="AP682:AP745" si="507">IF(CH682="","",
IF(CH682="-","-",
IF(ISERROR(LEFT(CH682,FIND(".",CH682)-1)),VALUE(CH682),
(VALUE(LEFT(CH682,FIND(".",CH682)-1))))))</f>
        <v>-</v>
      </c>
      <c r="AQ682" s="82" t="str">
        <f t="shared" ref="AQ682:AQ745" si="508">IF(CI682="","",
IF(CI682="-","-",
IF(ISERROR(LEFT(CI682,FIND(".",CI682)-1)),VALUE(CI682),
(VALUE(LEFT(CI682,FIND(".",CI682)-1))))))</f>
        <v>-</v>
      </c>
      <c r="AR682" s="82" t="str">
        <f t="shared" ref="AR682:AR745" si="509">IF(CJ682="","",
IF(CJ682="-","-",
IF(ISERROR(LEFT(CJ682,FIND(".",CJ682)-1)),VALUE(CJ682),
(VALUE(LEFT(CJ682,FIND(".",CJ682)-1))))))</f>
        <v>-</v>
      </c>
      <c r="AT682" s="82">
        <f t="shared" ref="AT682:AT745" si="510">MAX($AK$40:$AK$140)</f>
        <v>10</v>
      </c>
      <c r="AU682" s="82" t="str">
        <f ca="1">IF(    MAX(OFFSET(AL682,0,0,MATCH("-",AL$638:AL682,0))) = 0,"",
IFERROR(MAX(OFFSET(AL682,0,0,MATCH("-",AL$638:AL682,0))),""))</f>
        <v/>
      </c>
      <c r="AV682" s="82" t="str">
        <f ca="1">IF(    MAX(OFFSET(AM682,0,0,MATCH("-",AM$638:AM682,0))) = 0,"",
IFERROR(MAX(OFFSET(AM682,0,0,MATCH("-",AM$638:AM682,0))),""))</f>
        <v/>
      </c>
      <c r="AW682" s="82" t="str">
        <f ca="1">IF(    MAX(OFFSET(AN682,0,0,MATCH("-",AN$638:AN682,0))) = 0,"",
IFERROR(MAX(OFFSET(AN682,0,0,MATCH("-",AN$638:AN682,0))),""))</f>
        <v/>
      </c>
      <c r="AX682" s="82" t="str">
        <f ca="1">IF(    MAX(OFFSET(AO682,0,0,MATCH("-",AO$638:AO682,0))) = 0,"",
IFERROR(MAX(OFFSET(AO682,0,0,MATCH("-",AO$638:AO682,0))),""))</f>
        <v/>
      </c>
      <c r="AY682" s="82" t="str">
        <f ca="1">IF(    MAX(OFFSET(AP682,0,0,MATCH("-",AP$638:AP682,0))) = 0,"",
IFERROR(MAX(OFFSET(AP682,0,0,MATCH("-",AP$638:AP682,0))),""))</f>
        <v/>
      </c>
      <c r="AZ682" s="82" t="str">
        <f ca="1">IF(    MAX(OFFSET(AQ682,0,0,MATCH("-",AQ$638:AQ682,0))) = 0,"",
IFERROR(MAX(OFFSET(AQ682,0,0,MATCH("-",AQ$638:AQ682,0))),""))</f>
        <v/>
      </c>
      <c r="BA682" s="82" t="str">
        <f ca="1">IF(    MAX(OFFSET(AR682,0,0,MATCH("-",AR$638:AR682,0))) = 0,"",
IFERROR(MAX(OFFSET(AR682,0,0,MATCH("-",AR$638:AR682,0))),""))</f>
        <v/>
      </c>
      <c r="BB682" s="112">
        <f t="shared" ref="BB682:BB745" ca="1" si="511">IF(AT682&lt;&gt;"",$BC$14/AT682*(AK682-1)-($BC$14)/2 + ($BC$14/AT682/2),0) +
IF(AU682&lt;&gt;"",$BC$14/AT682/AU682*(AL682-1)-($BC$14/AT682)/2 + ($BC$14/AT682/AU682/2),0) +
IF(AV682&lt;&gt;"",$BC$14/AT682/AU682/AV682*(AM682-1)-($BC$14/AT682/AU682)/2 + ($BC$14/AT682/AU682/AV682/2),0) +
IF(AW682&lt;&gt;"",$BC$14/AT682/AU682/AV682/AW682*(AN682-1)-($BC$14/AT682/AU682/AV682)/2 + ($BC$14/AT682/AU682/AV682/AW682/2),0) +
IF(AX682&lt;&gt;"",$BC$14/AT682/AU682/AV682/AW682/AX682*(AO682-1)-($BC$14/AT682/AU682/AV682/AW682)/2 + ($BC$14/AT682/AU682/AV682/AW682/AX682/2),0) +
IF(AY682&lt;&gt;"",$BC$14/AT682/AU682/AV682/AW682/AX682/AY682*(AP682-1)-($BC$14/AT682/AU682/AV682/AW682/AX682)/2 + ($BC$14/AT682/AU682/AV682/AW682/AX682/AY682/2),0)</f>
        <v>-198</v>
      </c>
      <c r="BC682" s="111" t="str">
        <f t="shared" ref="BC682:BC745" ca="1" si="512">INDIRECT("BC"&amp;19+AJ682)</f>
        <v>Radius</v>
      </c>
      <c r="BD682" s="112">
        <f t="shared" ref="BD682:BD745" ca="1" si="513">IF(AT682&lt;&gt;"", $BD$20 + (($BF$20/AT682) * (AK682 - 1)) - IF($BH$20=1,(($BF$20 / 2) - ($BF$20/AT682) / 2),0),0)
+IF(AU682&lt;&gt;"", $BD$21 + (($BF$21/AU682) * (AL682 - 1)) - IF($BH$21=1,(($BF$21 / 2) - ($BF$21/AU682) / 2),0),0)
+IF(AV682&lt;&gt;"", $BD$22 + (($BF$22/AV682) * (AM682 - 1)) - IF($BH$22=1,(($BF$22 / 2) - ($BF$22/AV682) / 2),0),0)
+IF(AW682&lt;&gt;"", $BD$23 + (($BF$23/AW682) * (AN682 - 1)) - IF($BH$23=1,(($BF$23 / 2) - ($BF$23/AW682) / 2),0),0)
+IF(AX682&lt;&gt;"", $BD$24 + (($BF$24/AX682) * (AO682 - 1)) - IF($BH$24=1,(($BF$24 / 2) - ($BF$24/AX682) / 2),0),0)
+IF(AY682&lt;&gt;"", $BD$25 + (($BF$25/AY682) * (AP682 - 1)) - IF($BH$25=1,(($BF$25 / 2) - ($BF$25/AY682) / 2),0),0)
+IF(AZ682&lt;&gt;"", $BD$26 + (($BF$26/AZ682) * (AQ682 - 1)) - IF($BH$26=1,(($BF$26 / 2) - ($BF$26/AZ682) / 2),0),0)
+IF(BA682&lt;&gt;"", $BD$27 + (($BF$27/BA682) * (AR682 - 1)) - IF($BH$27=1,(($BF$27 / 2) - ($BF$27/BA682) / 2),0),0)</f>
        <v>0</v>
      </c>
      <c r="BE682" s="111">
        <f t="shared" ref="BE682:BE745" ca="1" si="514">IF(AT682&lt;&gt;"", $BE$20 + (($BG$20/AT682) * (AK682 - 1)) - IF($BI$20=1,(($BG$20 / 2) - ($BG$20/AT682) / 2),0),0)
+IF(AU682&lt;&gt;"", $BE$21 + (($BG$21/AU682) * (AL682 - 1)) - IF($BI$21=1,(($BG$21 / 2) - ($BG$21/AU682) / 2),0),0)
+IF(AV682&lt;&gt;"", $BE$22 + (($BG$22/AV682) * (AM682 - 1)) - IF($BI$22=1,(($BG$22 / 2) - ($BG$22/AV682) / 2),0),0)
+IF(AW682&lt;&gt;"", $BE$23 + (($BG$23/AW682) * (AN682 - 1)) - IF($BI$23=1,(($BG$23 / 2) - ($BG$23/AW682) / 2),0),0)
+IF(AX682&lt;&gt;"", $BE$24 + (($BG$24/AX682) * (AO682 - 1)) - IF($BI$24=1,(($BG$24 / 2) - ($BG$24/AX682) / 2),0),0)
+IF(AY682&lt;&gt;"", $BE$25 + (($BG$25/AY682) * (AP682 - 1)) - IF($BI$25=1,(($BG$25 / 2) - ($BG$25/AY682) / 2),0),0)
+IF(AZ682&lt;&gt;"", $BE$26 + (($BG$26/AZ682) * (AQ682 - 1)) - IF($BI$26=1,(($BG$26 / 2) - ($BG$26/AZ682) / 2),0),0)
+IF(BA682&lt;&gt;"", $BE$27 + (($BG$27/BA682) * (AR682 - 1)) - IF($BI$27=1,(($BG$27 / 2) - ($BG$27/BA682) / 2),0),0)</f>
        <v>200</v>
      </c>
      <c r="BF682" s="113" t="e">
        <f t="shared" ref="BF682:BF745" ca="1" si="515">ROUND(BC682*COS(RADIANS(BB682+$BC$13)),2)+$BD$12</f>
        <v>#VALUE!</v>
      </c>
      <c r="BG682" s="113" t="e">
        <f t="shared" ref="BG682:BG745" ca="1" si="516">ROUND(BC682*SIN(RADIANS(BB682+$BC$13)),2)+$BE$12</f>
        <v>#VALUE!</v>
      </c>
      <c r="BH682" s="112">
        <f t="shared" ref="BH682:BH745" ca="1" si="517">BD682+$BD$12</f>
        <v>2000</v>
      </c>
      <c r="BI682" s="112">
        <f t="shared" ref="BI682:BI745" ca="1" si="518">BE682+$BE$12</f>
        <v>200</v>
      </c>
      <c r="BJ682" s="157"/>
      <c r="BK682" s="157"/>
      <c r="BL682" s="158" t="str">
        <f>scriv!AI644</f>
        <v/>
      </c>
      <c r="BM682" s="157"/>
      <c r="BN682" s="157" t="str">
        <f t="shared" ref="BN682:BN745" si="519">IF(D682="",$BN$36,"link")</f>
        <v>node</v>
      </c>
      <c r="BO682" s="157"/>
      <c r="BP682" s="159">
        <f t="shared" ref="BP682:BP745" ca="1" si="520">IF(AJ682&gt;0,INDIRECT("BP"&amp;19+AJ682),0)</f>
        <v>0</v>
      </c>
      <c r="BQ682" s="159">
        <f t="shared" ref="BQ682:BQ745" ca="1" si="521">IF(AJ682&gt;0,INDIRECT("BQ"&amp;19+AJ682),0)</f>
        <v>0</v>
      </c>
      <c r="BR682" s="159">
        <f t="shared" ref="BR682:BR745" si="522">$BR$36</f>
        <v>1</v>
      </c>
      <c r="BS682" s="159" t="str">
        <f t="shared" ref="BS682:BS745" si="523">$BS$36</f>
        <v>symbol</v>
      </c>
      <c r="BT682" s="157" t="str">
        <f ca="1">IF(scriv!V644&lt;&gt;"",scriv!V644,
IF(E682="",IFERROR(VLOOKUP(BL682,$AH$40:$BT$638,39,FALSE),$BT$36),
$BT$37))</f>
        <v>NodeSquare</v>
      </c>
      <c r="BU682" s="166">
        <f t="shared" ref="BU682:BU745" ca="1" si="524">IF(BN682&lt;&gt;"link",
IF($BE$10=0, ROUND(BF682,2),ROUND(BH682,2)),
IFERROR(VLOOKUP(BY682,$AH$40:$BQ$638,35,FALSE),1) )</f>
        <v>2000</v>
      </c>
      <c r="BV682" s="166">
        <f t="shared" ref="BV682:BV745" ca="1" si="525">IF(BN682&lt;&gt;"link",
IF($BE$10=0, ROUND(BG682,2),ROUND(BI682,2)),
IFERROR(VLOOKUP(BY682,$AH$40:$BQ$638,36,FALSE),1) )</f>
        <v>200</v>
      </c>
      <c r="BW682" s="166">
        <f t="shared" ref="BW682:BW745" ca="1" si="526">IFERROR(VLOOKUP(BZ682,$AH$40:$BQ$638,35,FALSE),0)</f>
        <v>0</v>
      </c>
      <c r="BX682" s="166">
        <f t="shared" ref="BX682:BX745" ca="1" si="527">IFERROR(VLOOKUP(BZ682,$AH$40:$BQ$638,36,FALSE),0)</f>
        <v>0</v>
      </c>
      <c r="BY682" s="180" t="str">
        <f t="shared" ref="BY682:BY745" si="528">D682</f>
        <v/>
      </c>
      <c r="BZ682" s="180" t="str">
        <f t="shared" ref="BZ682:BZ745" si="529">E682</f>
        <v/>
      </c>
      <c r="CA682" s="81" t="str">
        <f>IF(scriv!E644&lt;&gt;"",scriv!E644,"")</f>
        <v/>
      </c>
      <c r="CB682" s="82">
        <f t="shared" si="494"/>
        <v>0</v>
      </c>
      <c r="CC682" s="82">
        <f t="shared" ref="CC682:CC745" si="530">AF682</f>
        <v>0</v>
      </c>
      <c r="CD682" s="82" t="str">
        <f t="shared" ref="CD682:CD745" si="531">IF(CC682="","",
IF(ISERROR(RIGHT(CC682,LEN(CC682)-FIND(".",CC682))),"-",
RIGHT(CC682,LEN(CC682)-FIND(".",CC682))))</f>
        <v>-</v>
      </c>
      <c r="CE682" s="82" t="str">
        <f t="shared" ref="CE682:CE745" si="532">IF(CD682="","",
IF(ISERROR(RIGHT(CD682,LEN(CD682)-FIND(".",CD682))),"-",
RIGHT(CD682,LEN(CD682)-FIND(".",CD682))))</f>
        <v>-</v>
      </c>
      <c r="CF682" s="82" t="str">
        <f t="shared" ref="CF682:CF745" si="533">IF(CE682="","",
IF(ISERROR(RIGHT(CE682,LEN(CE682)-FIND(".",CE682))),"-",
RIGHT(CE682,LEN(CE682)-FIND(".",CE682))))</f>
        <v>-</v>
      </c>
      <c r="CG682" s="82" t="str">
        <f t="shared" ref="CG682:CG745" si="534">IF(CF682="","",
IF(ISERROR(RIGHT(CF682,LEN(CF682)-FIND(".",CF682))),"-",
RIGHT(CF682,LEN(CF682)-FIND(".",CF682))))</f>
        <v>-</v>
      </c>
      <c r="CH682" s="82" t="str">
        <f t="shared" ref="CH682:CH745" si="535">IF(CG682="","",
IF(ISERROR(RIGHT(CG682,LEN(CG682)-FIND(".",CG682))),"-",
RIGHT(CG682,LEN(CG682)-FIND(".",CG682))))</f>
        <v>-</v>
      </c>
      <c r="CI682" s="82" t="str">
        <f t="shared" ref="CI682:CI745" si="536">IF(CH682="","",
IF(ISERROR(RIGHT(CH682,LEN(CH682)-FIND(".",CH682))),"-",
RIGHT(CH682,LEN(CH682)-FIND(".",CH682))))</f>
        <v>-</v>
      </c>
      <c r="CJ682" s="82" t="str">
        <f t="shared" ref="CJ682:CJ745" si="537">IF(CI682="","",
IF(ISERROR(RIGHT(CI682,LEN(CI682)-FIND(".",CI682))),"-",
RIGHT(CI682,LEN(CI682)-FIND(".",CI682))))</f>
        <v>-</v>
      </c>
      <c r="CK682" s="82" t="str">
        <f t="shared" ref="CK682:CK745" si="538">IF(CJ682="","",
IF(ISERROR(RIGHT(CJ682,LEN(CJ682)-FIND(".",CJ682))),"-",
RIGHT(CJ682,LEN(CJ682)-FIND(".",CJ682))))</f>
        <v>-</v>
      </c>
    </row>
    <row r="683" spans="1:89" s="82" customFormat="1" ht="18" customHeight="1">
      <c r="A683" s="81" t="str">
        <f>scriv!AH645</f>
        <v/>
      </c>
      <c r="B683" s="81" t="str">
        <f>IF(scriv!D645&lt;&gt;"",scriv!D645,"")</f>
        <v/>
      </c>
      <c r="C683" s="81" t="str">
        <f>IF( scriv!AL645&lt;&gt;"", IF(D683&lt;&gt;"","connection ","")&amp;scriv!AL645,IF(D683&lt;&gt;"","connection",""))</f>
        <v/>
      </c>
      <c r="D683" s="82" t="str">
        <f>scriv!AJ645</f>
        <v/>
      </c>
      <c r="E683" s="82" t="str">
        <f>scriv!AK645</f>
        <v/>
      </c>
      <c r="F683" s="156">
        <f>ROW()</f>
        <v>683</v>
      </c>
      <c r="I683" s="81" t="str">
        <f>IF(scriv!AA645&lt;&gt;"",scriv!AA645,J683)</f>
        <v/>
      </c>
      <c r="J683" s="81" t="str">
        <f>IF(scriv!AB645&lt;&gt;"",scriv!AB645,"")</f>
        <v/>
      </c>
      <c r="K683" s="82" t="str">
        <f t="shared" si="495"/>
        <v>none</v>
      </c>
      <c r="L683" s="82" t="str">
        <f t="shared" si="496"/>
        <v>+++&amp;speakTT=</v>
      </c>
      <c r="M683" s="82" t="str">
        <f t="shared" si="493"/>
        <v>OpenClose</v>
      </c>
      <c r="N683" s="82" t="str">
        <f t="shared" si="497"/>
        <v/>
      </c>
      <c r="O683" s="119" t="str">
        <f t="shared" si="498"/>
        <v/>
      </c>
      <c r="P683" s="81" t="str">
        <f>IF(scriv!I645&lt;&gt;"",scriv!I645,"")</f>
        <v/>
      </c>
      <c r="Q683" s="81" t="str">
        <f>IF(scriv!J645&lt;&gt;"",scriv!J645,"")</f>
        <v/>
      </c>
      <c r="R683" s="81">
        <f>IF(scriv!K645&lt;&gt;"",scriv!K645,
IF(I683&lt;&gt;"",1,$R$36))</f>
        <v>0</v>
      </c>
      <c r="S683" s="81" t="str">
        <f>IF(scriv!L645&lt;&gt;"",scriv!L645,
IF(scriv!AB645&lt;&gt;"",$S$36,"none"))</f>
        <v>none</v>
      </c>
      <c r="T683" s="81" t="str">
        <f>IF(scriv!Q645&lt;&gt;"",scriv!Q645,"")</f>
        <v/>
      </c>
      <c r="U683" s="81" t="str">
        <f>IF(scriv!R645&lt;&gt;"",scriv!R645,"")</f>
        <v/>
      </c>
      <c r="V683" s="81" t="str">
        <f>IF(scriv!S645&lt;&gt;"",scriv!S645,"")</f>
        <v/>
      </c>
      <c r="W683" s="81" t="str">
        <f>IF(scriv!T645&lt;&gt;"",scriv!T645,"")</f>
        <v/>
      </c>
      <c r="X683" s="81" t="str">
        <f>IF($E683="",
( IF(scriv!AD645&lt;&gt;"", LEFT( scriv!AD645, FIND(",",scriv!AD645)-1) &amp; "=" &amp; $AH683 &amp; RIGHT( scriv!AD645, LEN(scriv!AD645) + 1 - FIND(",",scriv!AD645)),
  IF($X$36&lt;&gt;"",LEFT( X$36, FIND(",",X$36)-1) &amp; "=" &amp; $AH683 &amp; RIGHT( X$36, LEN(X$36) + 1 - FIND(",",X$36)),""))),
IF(scriv!M645&lt;&gt;"", LEFT( scriv!M645, FIND(",",scriv!M645)-1) &amp; "=" &amp; $AH683 &amp; RIGHT( scriv!M645, LEN(scriv!M645) + 1 - FIND(",",scriv!M645)),
LEFT( X$37, FIND(",",X$37)-1) &amp; "=" &amp; $AH683 &amp; RIGHT( X$37, LEN(X$37) + 1 - FIND(",",X$37))))</f>
        <v>fadeOn=,0.6</v>
      </c>
      <c r="Y683" s="81" t="str">
        <f>IF($E683="",
( IF(scriv!AE645&lt;&gt;"", LEFT( scriv!AE645, FIND(",",scriv!AE645)-1) &amp; "=" &amp; $AH683 &amp; RIGHT( scriv!AE645, LEN(scriv!AE645) + 1 - FIND(",",scriv!AE645)),
  IF($Y$36&lt;&gt;"",LEFT( Y$36, FIND(",",Y$36)-1) &amp; "=" &amp; $AH683 &amp; RIGHT( Y$36, LEN(Y$36) + 1 - FIND(",",Y$36)),""))),
IF(scriv!N645&lt;&gt;"", LEFT( scriv!N645, FIND(",",scriv!N645)-1) &amp; "=" &amp; $AH683 &amp; RIGHT( scriv!N645, LEN(scriv!N645) + 1 - FIND(",",scriv!N645)),
LEFT( Y$37, FIND(",",Y$37)-1) &amp; "=" &amp; $AH683 &amp; RIGHT( Y$37, LEN(Y$37) + 1 - FIND(",",Y$37))))</f>
        <v>fadeOff=,0.6</v>
      </c>
      <c r="Z683" s="81" t="str">
        <f>IF($E683="",
( IF(scriv!AF645&lt;&gt;"", LEFT( scriv!AF645, FIND(",",scriv!AF645)-1) &amp; "=" &amp; $AH683 &amp; RIGHT( scriv!AF645, LEN(scriv!AF645) + 1 - FIND(",",scriv!AF645)),
  IF($Z$36&lt;&gt;"",LEFT( Z$36, FIND(",",Z$36)-1) &amp; "=" &amp; $AH683 &amp; RIGHT( Z$36, LEN(Z$36) + 1 - FIND(",",Z$36)),""))),
IF(scriv!O645&lt;&gt;"", LEFT( scriv!O645, FIND(",",scriv!O645)-1) &amp; "=" &amp; $AH683 &amp; RIGHT( scriv!O645, LEN(scriv!O645) + 1 - FIND(",",scriv!O645)),
LEFT( Z$37, FIND(",",Z$37)-1) &amp; "=" &amp; $AH683 &amp; RIGHT( Z$37, LEN(Z$37) + 1 - FIND(",",Z$37))))</f>
        <v>drawOpen=,1.2</v>
      </c>
      <c r="AA683" s="81" t="str">
        <f>IF($E683="",
( IF(scriv!AG645&lt;&gt;"", LEFT( scriv!AG645, FIND(",",scriv!AG645)-1) &amp; "=" &amp; $AH683 &amp; RIGHT( scriv!AG645, LEN(scriv!AG645) + 1 - FIND(",",scriv!AG645)),
  IF($AA$36&lt;&gt;"",LEFT( AA$36, FIND(",",AA$36)-1) &amp; "=" &amp; $AH683 &amp; RIGHT( AA$36, LEN(AA$36) + 1 - FIND(",",AA$36)),""))),
IF(scriv!P645&lt;&gt;"", LEFT( scriv!P645, FIND(",",scriv!P645)-1) &amp; "=" &amp; $AH683 &amp; RIGHT( scriv!P645, LEN(scriv!P645) + 1 - FIND(",",scriv!P645)),
LEFT( AA$37, FIND(",",AA$37)-1) &amp; "=" &amp; $AH683 &amp; RIGHT( AA$37, LEN(AA$37) + 1 - FIND(",",AA$37))))</f>
        <v>drawClose=,1.2</v>
      </c>
      <c r="AB683" s="167" t="str">
        <f t="shared" si="492"/>
        <v>noTitle</v>
      </c>
      <c r="AC683" s="167"/>
      <c r="AD683" s="45"/>
      <c r="AE683" s="168"/>
      <c r="AF683" s="169">
        <f>IF(D683="",scriv!B645,"")</f>
        <v>0</v>
      </c>
      <c r="AG683" s="170" t="str">
        <f t="shared" si="499"/>
        <v/>
      </c>
      <c r="AH683" s="169" t="str">
        <f t="shared" si="500"/>
        <v/>
      </c>
      <c r="AI683" s="169" t="str">
        <f t="shared" si="501"/>
        <v/>
      </c>
      <c r="AJ683" s="86">
        <f>ROUNDDOWN( (LEN(scriv!B645)+1) / 2, 0 )</f>
        <v>0</v>
      </c>
      <c r="AK683" s="82">
        <f t="shared" si="502"/>
        <v>0</v>
      </c>
      <c r="AL683" s="82" t="str">
        <f t="shared" si="503"/>
        <v>-</v>
      </c>
      <c r="AM683" s="82" t="str">
        <f t="shared" si="504"/>
        <v>-</v>
      </c>
      <c r="AN683" s="82" t="str">
        <f t="shared" si="505"/>
        <v>-</v>
      </c>
      <c r="AO683" s="82" t="str">
        <f t="shared" si="506"/>
        <v>-</v>
      </c>
      <c r="AP683" s="82" t="str">
        <f t="shared" si="507"/>
        <v>-</v>
      </c>
      <c r="AQ683" s="82" t="str">
        <f t="shared" si="508"/>
        <v>-</v>
      </c>
      <c r="AR683" s="82" t="str">
        <f t="shared" si="509"/>
        <v>-</v>
      </c>
      <c r="AT683" s="82">
        <f t="shared" si="510"/>
        <v>10</v>
      </c>
      <c r="AU683" s="82" t="str">
        <f ca="1">IF(    MAX(OFFSET(AL683,0,0,MATCH("-",AL$638:AL683,0))) = 0,"",
IFERROR(MAX(OFFSET(AL683,0,0,MATCH("-",AL$638:AL683,0))),""))</f>
        <v/>
      </c>
      <c r="AV683" s="82" t="str">
        <f ca="1">IF(    MAX(OFFSET(AM683,0,0,MATCH("-",AM$638:AM683,0))) = 0,"",
IFERROR(MAX(OFFSET(AM683,0,0,MATCH("-",AM$638:AM683,0))),""))</f>
        <v/>
      </c>
      <c r="AW683" s="82" t="str">
        <f ca="1">IF(    MAX(OFFSET(AN683,0,0,MATCH("-",AN$638:AN683,0))) = 0,"",
IFERROR(MAX(OFFSET(AN683,0,0,MATCH("-",AN$638:AN683,0))),""))</f>
        <v/>
      </c>
      <c r="AX683" s="82" t="str">
        <f ca="1">IF(    MAX(OFFSET(AO683,0,0,MATCH("-",AO$638:AO683,0))) = 0,"",
IFERROR(MAX(OFFSET(AO683,0,0,MATCH("-",AO$638:AO683,0))),""))</f>
        <v/>
      </c>
      <c r="AY683" s="82" t="str">
        <f ca="1">IF(    MAX(OFFSET(AP683,0,0,MATCH("-",AP$638:AP683,0))) = 0,"",
IFERROR(MAX(OFFSET(AP683,0,0,MATCH("-",AP$638:AP683,0))),""))</f>
        <v/>
      </c>
      <c r="AZ683" s="82" t="str">
        <f ca="1">IF(    MAX(OFFSET(AQ683,0,0,MATCH("-",AQ$638:AQ683,0))) = 0,"",
IFERROR(MAX(OFFSET(AQ683,0,0,MATCH("-",AQ$638:AQ683,0))),""))</f>
        <v/>
      </c>
      <c r="BA683" s="82" t="str">
        <f ca="1">IF(    MAX(OFFSET(AR683,0,0,MATCH("-",AR$638:AR683,0))) = 0,"",
IFERROR(MAX(OFFSET(AR683,0,0,MATCH("-",AR$638:AR683,0))),""))</f>
        <v/>
      </c>
      <c r="BB683" s="112">
        <f t="shared" ca="1" si="511"/>
        <v>-198</v>
      </c>
      <c r="BC683" s="111" t="str">
        <f t="shared" ca="1" si="512"/>
        <v>Radius</v>
      </c>
      <c r="BD683" s="112">
        <f t="shared" ca="1" si="513"/>
        <v>0</v>
      </c>
      <c r="BE683" s="111">
        <f t="shared" ca="1" si="514"/>
        <v>200</v>
      </c>
      <c r="BF683" s="113" t="e">
        <f t="shared" ca="1" si="515"/>
        <v>#VALUE!</v>
      </c>
      <c r="BG683" s="113" t="e">
        <f t="shared" ca="1" si="516"/>
        <v>#VALUE!</v>
      </c>
      <c r="BH683" s="112">
        <f t="shared" ca="1" si="517"/>
        <v>2000</v>
      </c>
      <c r="BI683" s="112">
        <f t="shared" ca="1" si="518"/>
        <v>200</v>
      </c>
      <c r="BJ683" s="157"/>
      <c r="BK683" s="157"/>
      <c r="BL683" s="158" t="str">
        <f>scriv!AI645</f>
        <v/>
      </c>
      <c r="BM683" s="157"/>
      <c r="BN683" s="157" t="str">
        <f t="shared" si="519"/>
        <v>node</v>
      </c>
      <c r="BO683" s="157"/>
      <c r="BP683" s="159">
        <f t="shared" ca="1" si="520"/>
        <v>0</v>
      </c>
      <c r="BQ683" s="159">
        <f t="shared" ca="1" si="521"/>
        <v>0</v>
      </c>
      <c r="BR683" s="159">
        <f t="shared" si="522"/>
        <v>1</v>
      </c>
      <c r="BS683" s="159" t="str">
        <f t="shared" si="523"/>
        <v>symbol</v>
      </c>
      <c r="BT683" s="157" t="str">
        <f ca="1">IF(scriv!V645&lt;&gt;"",scriv!V645,
IF(E683="",IFERROR(VLOOKUP(BL683,$AH$40:$BT$638,39,FALSE),$BT$36),
$BT$37))</f>
        <v>NodeSquare</v>
      </c>
      <c r="BU683" s="166">
        <f t="shared" ca="1" si="524"/>
        <v>2000</v>
      </c>
      <c r="BV683" s="166">
        <f t="shared" ca="1" si="525"/>
        <v>200</v>
      </c>
      <c r="BW683" s="166">
        <f t="shared" ca="1" si="526"/>
        <v>0</v>
      </c>
      <c r="BX683" s="166">
        <f t="shared" ca="1" si="527"/>
        <v>0</v>
      </c>
      <c r="BY683" s="180" t="str">
        <f t="shared" si="528"/>
        <v/>
      </c>
      <c r="BZ683" s="180" t="str">
        <f t="shared" si="529"/>
        <v/>
      </c>
      <c r="CA683" s="81" t="str">
        <f>IF(scriv!E645&lt;&gt;"",scriv!E645,"")</f>
        <v/>
      </c>
      <c r="CB683" s="82">
        <f t="shared" si="494"/>
        <v>0</v>
      </c>
      <c r="CC683" s="82">
        <f t="shared" si="530"/>
        <v>0</v>
      </c>
      <c r="CD683" s="82" t="str">
        <f t="shared" si="531"/>
        <v>-</v>
      </c>
      <c r="CE683" s="82" t="str">
        <f t="shared" si="532"/>
        <v>-</v>
      </c>
      <c r="CF683" s="82" t="str">
        <f t="shared" si="533"/>
        <v>-</v>
      </c>
      <c r="CG683" s="82" t="str">
        <f t="shared" si="534"/>
        <v>-</v>
      </c>
      <c r="CH683" s="82" t="str">
        <f t="shared" si="535"/>
        <v>-</v>
      </c>
      <c r="CI683" s="82" t="str">
        <f t="shared" si="536"/>
        <v>-</v>
      </c>
      <c r="CJ683" s="82" t="str">
        <f t="shared" si="537"/>
        <v>-</v>
      </c>
      <c r="CK683" s="82" t="str">
        <f t="shared" si="538"/>
        <v>-</v>
      </c>
    </row>
    <row r="684" spans="1:89" s="82" customFormat="1" ht="18" customHeight="1">
      <c r="A684" s="81" t="str">
        <f>scriv!AH646</f>
        <v/>
      </c>
      <c r="B684" s="81" t="str">
        <f>IF(scriv!D646&lt;&gt;"",scriv!D646,"")</f>
        <v/>
      </c>
      <c r="C684" s="81" t="str">
        <f>IF( scriv!AL646&lt;&gt;"", IF(D684&lt;&gt;"","connection ","")&amp;scriv!AL646,IF(D684&lt;&gt;"","connection",""))</f>
        <v/>
      </c>
      <c r="D684" s="82" t="str">
        <f>scriv!AJ646</f>
        <v/>
      </c>
      <c r="E684" s="82" t="str">
        <f>scriv!AK646</f>
        <v/>
      </c>
      <c r="F684" s="156">
        <f>ROW()</f>
        <v>684</v>
      </c>
      <c r="I684" s="81" t="str">
        <f>IF(scriv!AA646&lt;&gt;"",scriv!AA646,J684)</f>
        <v/>
      </c>
      <c r="J684" s="81" t="str">
        <f>IF(scriv!AB646&lt;&gt;"",scriv!AB646,"")</f>
        <v/>
      </c>
      <c r="K684" s="82" t="str">
        <f t="shared" si="495"/>
        <v>none</v>
      </c>
      <c r="L684" s="82" t="str">
        <f t="shared" si="496"/>
        <v>+++&amp;speakTT=</v>
      </c>
      <c r="M684" s="82" t="str">
        <f t="shared" si="493"/>
        <v>OpenClose</v>
      </c>
      <c r="N684" s="82" t="str">
        <f t="shared" si="497"/>
        <v/>
      </c>
      <c r="O684" s="119" t="str">
        <f t="shared" si="498"/>
        <v/>
      </c>
      <c r="P684" s="81" t="str">
        <f>IF(scriv!I646&lt;&gt;"",scriv!I646,"")</f>
        <v/>
      </c>
      <c r="Q684" s="81" t="str">
        <f>IF(scriv!J646&lt;&gt;"",scriv!J646,"")</f>
        <v/>
      </c>
      <c r="R684" s="81">
        <f>IF(scriv!K646&lt;&gt;"",scriv!K646,
IF(I684&lt;&gt;"",1,$R$36))</f>
        <v>0</v>
      </c>
      <c r="S684" s="81" t="str">
        <f>IF(scriv!L646&lt;&gt;"",scriv!L646,
IF(scriv!AB646&lt;&gt;"",$S$36,"none"))</f>
        <v>none</v>
      </c>
      <c r="T684" s="81" t="str">
        <f>IF(scriv!Q646&lt;&gt;"",scriv!Q646,"")</f>
        <v/>
      </c>
      <c r="U684" s="81" t="str">
        <f>IF(scriv!R646&lt;&gt;"",scriv!R646,"")</f>
        <v/>
      </c>
      <c r="V684" s="81" t="str">
        <f>IF(scriv!S646&lt;&gt;"",scriv!S646,"")</f>
        <v/>
      </c>
      <c r="W684" s="81" t="str">
        <f>IF(scriv!T646&lt;&gt;"",scriv!T646,"")</f>
        <v/>
      </c>
      <c r="X684" s="81" t="str">
        <f>IF($E684="",
( IF(scriv!AD646&lt;&gt;"", LEFT( scriv!AD646, FIND(",",scriv!AD646)-1) &amp; "=" &amp; $AH684 &amp; RIGHT( scriv!AD646, LEN(scriv!AD646) + 1 - FIND(",",scriv!AD646)),
  IF($X$36&lt;&gt;"",LEFT( X$36, FIND(",",X$36)-1) &amp; "=" &amp; $AH684 &amp; RIGHT( X$36, LEN(X$36) + 1 - FIND(",",X$36)),""))),
IF(scriv!M646&lt;&gt;"", LEFT( scriv!M646, FIND(",",scriv!M646)-1) &amp; "=" &amp; $AH684 &amp; RIGHT( scriv!M646, LEN(scriv!M646) + 1 - FIND(",",scriv!M646)),
LEFT( X$37, FIND(",",X$37)-1) &amp; "=" &amp; $AH684 &amp; RIGHT( X$37, LEN(X$37) + 1 - FIND(",",X$37))))</f>
        <v>fadeOn=,0.6</v>
      </c>
      <c r="Y684" s="81" t="str">
        <f>IF($E684="",
( IF(scriv!AE646&lt;&gt;"", LEFT( scriv!AE646, FIND(",",scriv!AE646)-1) &amp; "=" &amp; $AH684 &amp; RIGHT( scriv!AE646, LEN(scriv!AE646) + 1 - FIND(",",scriv!AE646)),
  IF($Y$36&lt;&gt;"",LEFT( Y$36, FIND(",",Y$36)-1) &amp; "=" &amp; $AH684 &amp; RIGHT( Y$36, LEN(Y$36) + 1 - FIND(",",Y$36)),""))),
IF(scriv!N646&lt;&gt;"", LEFT( scriv!N646, FIND(",",scriv!N646)-1) &amp; "=" &amp; $AH684 &amp; RIGHT( scriv!N646, LEN(scriv!N646) + 1 - FIND(",",scriv!N646)),
LEFT( Y$37, FIND(",",Y$37)-1) &amp; "=" &amp; $AH684 &amp; RIGHT( Y$37, LEN(Y$37) + 1 - FIND(",",Y$37))))</f>
        <v>fadeOff=,0.6</v>
      </c>
      <c r="Z684" s="81" t="str">
        <f>IF($E684="",
( IF(scriv!AF646&lt;&gt;"", LEFT( scriv!AF646, FIND(",",scriv!AF646)-1) &amp; "=" &amp; $AH684 &amp; RIGHT( scriv!AF646, LEN(scriv!AF646) + 1 - FIND(",",scriv!AF646)),
  IF($Z$36&lt;&gt;"",LEFT( Z$36, FIND(",",Z$36)-1) &amp; "=" &amp; $AH684 &amp; RIGHT( Z$36, LEN(Z$36) + 1 - FIND(",",Z$36)),""))),
IF(scriv!O646&lt;&gt;"", LEFT( scriv!O646, FIND(",",scriv!O646)-1) &amp; "=" &amp; $AH684 &amp; RIGHT( scriv!O646, LEN(scriv!O646) + 1 - FIND(",",scriv!O646)),
LEFT( Z$37, FIND(",",Z$37)-1) &amp; "=" &amp; $AH684 &amp; RIGHT( Z$37, LEN(Z$37) + 1 - FIND(",",Z$37))))</f>
        <v>drawOpen=,1.2</v>
      </c>
      <c r="AA684" s="81" t="str">
        <f>IF($E684="",
( IF(scriv!AG646&lt;&gt;"", LEFT( scriv!AG646, FIND(",",scriv!AG646)-1) &amp; "=" &amp; $AH684 &amp; RIGHT( scriv!AG646, LEN(scriv!AG646) + 1 - FIND(",",scriv!AG646)),
  IF($AA$36&lt;&gt;"",LEFT( AA$36, FIND(",",AA$36)-1) &amp; "=" &amp; $AH684 &amp; RIGHT( AA$36, LEN(AA$36) + 1 - FIND(",",AA$36)),""))),
IF(scriv!P646&lt;&gt;"", LEFT( scriv!P646, FIND(",",scriv!P646)-1) &amp; "=" &amp; $AH684 &amp; RIGHT( scriv!P646, LEN(scriv!P646) + 1 - FIND(",",scriv!P646)),
LEFT( AA$37, FIND(",",AA$37)-1) &amp; "=" &amp; $AH684 &amp; RIGHT( AA$37, LEN(AA$37) + 1 - FIND(",",AA$37))))</f>
        <v>drawClose=,1.2</v>
      </c>
      <c r="AB684" s="167" t="str">
        <f t="shared" si="492"/>
        <v>noTitle</v>
      </c>
      <c r="AC684" s="167"/>
      <c r="AD684" s="45"/>
      <c r="AE684" s="168"/>
      <c r="AF684" s="169">
        <f>IF(D684="",scriv!B646,"")</f>
        <v>0</v>
      </c>
      <c r="AG684" s="170" t="str">
        <f t="shared" si="499"/>
        <v/>
      </c>
      <c r="AH684" s="169" t="str">
        <f t="shared" si="500"/>
        <v/>
      </c>
      <c r="AI684" s="169" t="str">
        <f t="shared" si="501"/>
        <v/>
      </c>
      <c r="AJ684" s="86">
        <f>ROUNDDOWN( (LEN(scriv!B646)+1) / 2, 0 )</f>
        <v>0</v>
      </c>
      <c r="AK684" s="82">
        <f t="shared" si="502"/>
        <v>0</v>
      </c>
      <c r="AL684" s="82" t="str">
        <f t="shared" si="503"/>
        <v>-</v>
      </c>
      <c r="AM684" s="82" t="str">
        <f t="shared" si="504"/>
        <v>-</v>
      </c>
      <c r="AN684" s="82" t="str">
        <f t="shared" si="505"/>
        <v>-</v>
      </c>
      <c r="AO684" s="82" t="str">
        <f t="shared" si="506"/>
        <v>-</v>
      </c>
      <c r="AP684" s="82" t="str">
        <f t="shared" si="507"/>
        <v>-</v>
      </c>
      <c r="AQ684" s="82" t="str">
        <f t="shared" si="508"/>
        <v>-</v>
      </c>
      <c r="AR684" s="82" t="str">
        <f t="shared" si="509"/>
        <v>-</v>
      </c>
      <c r="AT684" s="82">
        <f t="shared" si="510"/>
        <v>10</v>
      </c>
      <c r="AU684" s="82" t="str">
        <f ca="1">IF(    MAX(OFFSET(AL684,0,0,MATCH("-",AL$638:AL684,0))) = 0,"",
IFERROR(MAX(OFFSET(AL684,0,0,MATCH("-",AL$638:AL684,0))),""))</f>
        <v/>
      </c>
      <c r="AV684" s="82" t="str">
        <f ca="1">IF(    MAX(OFFSET(AM684,0,0,MATCH("-",AM$638:AM684,0))) = 0,"",
IFERROR(MAX(OFFSET(AM684,0,0,MATCH("-",AM$638:AM684,0))),""))</f>
        <v/>
      </c>
      <c r="AW684" s="82" t="str">
        <f ca="1">IF(    MAX(OFFSET(AN684,0,0,MATCH("-",AN$638:AN684,0))) = 0,"",
IFERROR(MAX(OFFSET(AN684,0,0,MATCH("-",AN$638:AN684,0))),""))</f>
        <v/>
      </c>
      <c r="AX684" s="82" t="str">
        <f ca="1">IF(    MAX(OFFSET(AO684,0,0,MATCH("-",AO$638:AO684,0))) = 0,"",
IFERROR(MAX(OFFSET(AO684,0,0,MATCH("-",AO$638:AO684,0))),""))</f>
        <v/>
      </c>
      <c r="AY684" s="82" t="str">
        <f ca="1">IF(    MAX(OFFSET(AP684,0,0,MATCH("-",AP$638:AP684,0))) = 0,"",
IFERROR(MAX(OFFSET(AP684,0,0,MATCH("-",AP$638:AP684,0))),""))</f>
        <v/>
      </c>
      <c r="AZ684" s="82" t="str">
        <f ca="1">IF(    MAX(OFFSET(AQ684,0,0,MATCH("-",AQ$638:AQ684,0))) = 0,"",
IFERROR(MAX(OFFSET(AQ684,0,0,MATCH("-",AQ$638:AQ684,0))),""))</f>
        <v/>
      </c>
      <c r="BA684" s="82" t="str">
        <f ca="1">IF(    MAX(OFFSET(AR684,0,0,MATCH("-",AR$638:AR684,0))) = 0,"",
IFERROR(MAX(OFFSET(AR684,0,0,MATCH("-",AR$638:AR684,0))),""))</f>
        <v/>
      </c>
      <c r="BB684" s="112">
        <f t="shared" ca="1" si="511"/>
        <v>-198</v>
      </c>
      <c r="BC684" s="111" t="str">
        <f t="shared" ca="1" si="512"/>
        <v>Radius</v>
      </c>
      <c r="BD684" s="112">
        <f t="shared" ca="1" si="513"/>
        <v>0</v>
      </c>
      <c r="BE684" s="111">
        <f t="shared" ca="1" si="514"/>
        <v>200</v>
      </c>
      <c r="BF684" s="113" t="e">
        <f t="shared" ca="1" si="515"/>
        <v>#VALUE!</v>
      </c>
      <c r="BG684" s="113" t="e">
        <f t="shared" ca="1" si="516"/>
        <v>#VALUE!</v>
      </c>
      <c r="BH684" s="112">
        <f t="shared" ca="1" si="517"/>
        <v>2000</v>
      </c>
      <c r="BI684" s="112">
        <f t="shared" ca="1" si="518"/>
        <v>200</v>
      </c>
      <c r="BJ684" s="157"/>
      <c r="BK684" s="157"/>
      <c r="BL684" s="158" t="str">
        <f>scriv!AI646</f>
        <v/>
      </c>
      <c r="BM684" s="157"/>
      <c r="BN684" s="157" t="str">
        <f t="shared" si="519"/>
        <v>node</v>
      </c>
      <c r="BO684" s="157"/>
      <c r="BP684" s="159">
        <f t="shared" ca="1" si="520"/>
        <v>0</v>
      </c>
      <c r="BQ684" s="159">
        <f t="shared" ca="1" si="521"/>
        <v>0</v>
      </c>
      <c r="BR684" s="159">
        <f t="shared" si="522"/>
        <v>1</v>
      </c>
      <c r="BS684" s="159" t="str">
        <f t="shared" si="523"/>
        <v>symbol</v>
      </c>
      <c r="BT684" s="157" t="str">
        <f ca="1">IF(scriv!V646&lt;&gt;"",scriv!V646,
IF(E684="",IFERROR(VLOOKUP(BL684,$AH$40:$BT$638,39,FALSE),$BT$36),
$BT$37))</f>
        <v>NodeSquare</v>
      </c>
      <c r="BU684" s="166">
        <f t="shared" ca="1" si="524"/>
        <v>2000</v>
      </c>
      <c r="BV684" s="166">
        <f t="shared" ca="1" si="525"/>
        <v>200</v>
      </c>
      <c r="BW684" s="166">
        <f t="shared" ca="1" si="526"/>
        <v>0</v>
      </c>
      <c r="BX684" s="166">
        <f t="shared" ca="1" si="527"/>
        <v>0</v>
      </c>
      <c r="BY684" s="180" t="str">
        <f t="shared" si="528"/>
        <v/>
      </c>
      <c r="BZ684" s="180" t="str">
        <f t="shared" si="529"/>
        <v/>
      </c>
      <c r="CA684" s="81" t="str">
        <f>IF(scriv!E646&lt;&gt;"",scriv!E646,"")</f>
        <v/>
      </c>
      <c r="CB684" s="82">
        <f t="shared" si="494"/>
        <v>0</v>
      </c>
      <c r="CC684" s="82">
        <f t="shared" si="530"/>
        <v>0</v>
      </c>
      <c r="CD684" s="82" t="str">
        <f t="shared" si="531"/>
        <v>-</v>
      </c>
      <c r="CE684" s="82" t="str">
        <f t="shared" si="532"/>
        <v>-</v>
      </c>
      <c r="CF684" s="82" t="str">
        <f t="shared" si="533"/>
        <v>-</v>
      </c>
      <c r="CG684" s="82" t="str">
        <f t="shared" si="534"/>
        <v>-</v>
      </c>
      <c r="CH684" s="82" t="str">
        <f t="shared" si="535"/>
        <v>-</v>
      </c>
      <c r="CI684" s="82" t="str">
        <f t="shared" si="536"/>
        <v>-</v>
      </c>
      <c r="CJ684" s="82" t="str">
        <f t="shared" si="537"/>
        <v>-</v>
      </c>
      <c r="CK684" s="82" t="str">
        <f t="shared" si="538"/>
        <v>-</v>
      </c>
    </row>
    <row r="685" spans="1:89" s="82" customFormat="1" ht="18" customHeight="1">
      <c r="A685" s="81" t="str">
        <f>scriv!AH647</f>
        <v/>
      </c>
      <c r="B685" s="81" t="str">
        <f>IF(scriv!D647&lt;&gt;"",scriv!D647,"")</f>
        <v/>
      </c>
      <c r="C685" s="81" t="str">
        <f>IF( scriv!AL647&lt;&gt;"", IF(D685&lt;&gt;"","connection ","")&amp;scriv!AL647,IF(D685&lt;&gt;"","connection",""))</f>
        <v/>
      </c>
      <c r="D685" s="82" t="str">
        <f>scriv!AJ647</f>
        <v/>
      </c>
      <c r="E685" s="82" t="str">
        <f>scriv!AK647</f>
        <v/>
      </c>
      <c r="F685" s="156">
        <f>ROW()</f>
        <v>685</v>
      </c>
      <c r="I685" s="81" t="str">
        <f>IF(scriv!AA647&lt;&gt;"",scriv!AA647,J685)</f>
        <v/>
      </c>
      <c r="J685" s="81" t="str">
        <f>IF(scriv!AB647&lt;&gt;"",scriv!AB647,"")</f>
        <v/>
      </c>
      <c r="K685" s="82" t="str">
        <f t="shared" si="495"/>
        <v>none</v>
      </c>
      <c r="L685" s="82" t="str">
        <f t="shared" si="496"/>
        <v>+++&amp;speakTT=</v>
      </c>
      <c r="M685" s="82" t="str">
        <f t="shared" si="493"/>
        <v>OpenClose</v>
      </c>
      <c r="N685" s="82" t="str">
        <f t="shared" si="497"/>
        <v/>
      </c>
      <c r="O685" s="119" t="str">
        <f t="shared" si="498"/>
        <v/>
      </c>
      <c r="P685" s="81" t="str">
        <f>IF(scriv!I647&lt;&gt;"",scriv!I647,"")</f>
        <v/>
      </c>
      <c r="Q685" s="81" t="str">
        <f>IF(scriv!J647&lt;&gt;"",scriv!J647,"")</f>
        <v/>
      </c>
      <c r="R685" s="81">
        <f>IF(scriv!K647&lt;&gt;"",scriv!K647,
IF(I685&lt;&gt;"",1,$R$36))</f>
        <v>0</v>
      </c>
      <c r="S685" s="81" t="str">
        <f>IF(scriv!L647&lt;&gt;"",scriv!L647,
IF(scriv!AB647&lt;&gt;"",$S$36,"none"))</f>
        <v>none</v>
      </c>
      <c r="T685" s="81" t="str">
        <f>IF(scriv!Q647&lt;&gt;"",scriv!Q647,"")</f>
        <v/>
      </c>
      <c r="U685" s="81" t="str">
        <f>IF(scriv!R647&lt;&gt;"",scriv!R647,"")</f>
        <v/>
      </c>
      <c r="V685" s="81" t="str">
        <f>IF(scriv!S647&lt;&gt;"",scriv!S647,"")</f>
        <v/>
      </c>
      <c r="W685" s="81" t="str">
        <f>IF(scriv!T647&lt;&gt;"",scriv!T647,"")</f>
        <v/>
      </c>
      <c r="X685" s="81" t="str">
        <f>IF($E685="",
( IF(scriv!AD647&lt;&gt;"", LEFT( scriv!AD647, FIND(",",scriv!AD647)-1) &amp; "=" &amp; $AH685 &amp; RIGHT( scriv!AD647, LEN(scriv!AD647) + 1 - FIND(",",scriv!AD647)),
  IF($X$36&lt;&gt;"",LEFT( X$36, FIND(",",X$36)-1) &amp; "=" &amp; $AH685 &amp; RIGHT( X$36, LEN(X$36) + 1 - FIND(",",X$36)),""))),
IF(scriv!M647&lt;&gt;"", LEFT( scriv!M647, FIND(",",scriv!M647)-1) &amp; "=" &amp; $AH685 &amp; RIGHT( scriv!M647, LEN(scriv!M647) + 1 - FIND(",",scriv!M647)),
LEFT( X$37, FIND(",",X$37)-1) &amp; "=" &amp; $AH685 &amp; RIGHT( X$37, LEN(X$37) + 1 - FIND(",",X$37))))</f>
        <v>fadeOn=,0.6</v>
      </c>
      <c r="Y685" s="81" t="str">
        <f>IF($E685="",
( IF(scriv!AE647&lt;&gt;"", LEFT( scriv!AE647, FIND(",",scriv!AE647)-1) &amp; "=" &amp; $AH685 &amp; RIGHT( scriv!AE647, LEN(scriv!AE647) + 1 - FIND(",",scriv!AE647)),
  IF($Y$36&lt;&gt;"",LEFT( Y$36, FIND(",",Y$36)-1) &amp; "=" &amp; $AH685 &amp; RIGHT( Y$36, LEN(Y$36) + 1 - FIND(",",Y$36)),""))),
IF(scriv!N647&lt;&gt;"", LEFT( scriv!N647, FIND(",",scriv!N647)-1) &amp; "=" &amp; $AH685 &amp; RIGHT( scriv!N647, LEN(scriv!N647) + 1 - FIND(",",scriv!N647)),
LEFT( Y$37, FIND(",",Y$37)-1) &amp; "=" &amp; $AH685 &amp; RIGHT( Y$37, LEN(Y$37) + 1 - FIND(",",Y$37))))</f>
        <v>fadeOff=,0.6</v>
      </c>
      <c r="Z685" s="81" t="str">
        <f>IF($E685="",
( IF(scriv!AF647&lt;&gt;"", LEFT( scriv!AF647, FIND(",",scriv!AF647)-1) &amp; "=" &amp; $AH685 &amp; RIGHT( scriv!AF647, LEN(scriv!AF647) + 1 - FIND(",",scriv!AF647)),
  IF($Z$36&lt;&gt;"",LEFT( Z$36, FIND(",",Z$36)-1) &amp; "=" &amp; $AH685 &amp; RIGHT( Z$36, LEN(Z$36) + 1 - FIND(",",Z$36)),""))),
IF(scriv!O647&lt;&gt;"", LEFT( scriv!O647, FIND(",",scriv!O647)-1) &amp; "=" &amp; $AH685 &amp; RIGHT( scriv!O647, LEN(scriv!O647) + 1 - FIND(",",scriv!O647)),
LEFT( Z$37, FIND(",",Z$37)-1) &amp; "=" &amp; $AH685 &amp; RIGHT( Z$37, LEN(Z$37) + 1 - FIND(",",Z$37))))</f>
        <v>drawOpen=,1.2</v>
      </c>
      <c r="AA685" s="81" t="str">
        <f>IF($E685="",
( IF(scriv!AG647&lt;&gt;"", LEFT( scriv!AG647, FIND(",",scriv!AG647)-1) &amp; "=" &amp; $AH685 &amp; RIGHT( scriv!AG647, LEN(scriv!AG647) + 1 - FIND(",",scriv!AG647)),
  IF($AA$36&lt;&gt;"",LEFT( AA$36, FIND(",",AA$36)-1) &amp; "=" &amp; $AH685 &amp; RIGHT( AA$36, LEN(AA$36) + 1 - FIND(",",AA$36)),""))),
IF(scriv!P647&lt;&gt;"", LEFT( scriv!P647, FIND(",",scriv!P647)-1) &amp; "=" &amp; $AH685 &amp; RIGHT( scriv!P647, LEN(scriv!P647) + 1 - FIND(",",scriv!P647)),
LEFT( AA$37, FIND(",",AA$37)-1) &amp; "=" &amp; $AH685 &amp; RIGHT( AA$37, LEN(AA$37) + 1 - FIND(",",AA$37))))</f>
        <v>drawClose=,1.2</v>
      </c>
      <c r="AB685" s="167" t="str">
        <f t="shared" si="492"/>
        <v>noTitle</v>
      </c>
      <c r="AC685" s="167"/>
      <c r="AD685" s="45"/>
      <c r="AE685" s="168"/>
      <c r="AF685" s="169">
        <f>IF(D685="",scriv!B647,"")</f>
        <v>0</v>
      </c>
      <c r="AG685" s="170" t="str">
        <f t="shared" si="499"/>
        <v/>
      </c>
      <c r="AH685" s="169" t="str">
        <f t="shared" si="500"/>
        <v/>
      </c>
      <c r="AI685" s="169" t="str">
        <f t="shared" si="501"/>
        <v/>
      </c>
      <c r="AJ685" s="86">
        <f>ROUNDDOWN( (LEN(scriv!B647)+1) / 2, 0 )</f>
        <v>0</v>
      </c>
      <c r="AK685" s="82">
        <f t="shared" si="502"/>
        <v>0</v>
      </c>
      <c r="AL685" s="82" t="str">
        <f t="shared" si="503"/>
        <v>-</v>
      </c>
      <c r="AM685" s="82" t="str">
        <f t="shared" si="504"/>
        <v>-</v>
      </c>
      <c r="AN685" s="82" t="str">
        <f t="shared" si="505"/>
        <v>-</v>
      </c>
      <c r="AO685" s="82" t="str">
        <f t="shared" si="506"/>
        <v>-</v>
      </c>
      <c r="AP685" s="82" t="str">
        <f t="shared" si="507"/>
        <v>-</v>
      </c>
      <c r="AQ685" s="82" t="str">
        <f t="shared" si="508"/>
        <v>-</v>
      </c>
      <c r="AR685" s="82" t="str">
        <f t="shared" si="509"/>
        <v>-</v>
      </c>
      <c r="AT685" s="82">
        <f t="shared" si="510"/>
        <v>10</v>
      </c>
      <c r="AU685" s="82" t="str">
        <f ca="1">IF(    MAX(OFFSET(AL685,0,0,MATCH("-",AL$638:AL685,0))) = 0,"",
IFERROR(MAX(OFFSET(AL685,0,0,MATCH("-",AL$638:AL685,0))),""))</f>
        <v/>
      </c>
      <c r="AV685" s="82" t="str">
        <f ca="1">IF(    MAX(OFFSET(AM685,0,0,MATCH("-",AM$638:AM685,0))) = 0,"",
IFERROR(MAX(OFFSET(AM685,0,0,MATCH("-",AM$638:AM685,0))),""))</f>
        <v/>
      </c>
      <c r="AW685" s="82" t="str">
        <f ca="1">IF(    MAX(OFFSET(AN685,0,0,MATCH("-",AN$638:AN685,0))) = 0,"",
IFERROR(MAX(OFFSET(AN685,0,0,MATCH("-",AN$638:AN685,0))),""))</f>
        <v/>
      </c>
      <c r="AX685" s="82" t="str">
        <f ca="1">IF(    MAX(OFFSET(AO685,0,0,MATCH("-",AO$638:AO685,0))) = 0,"",
IFERROR(MAX(OFFSET(AO685,0,0,MATCH("-",AO$638:AO685,0))),""))</f>
        <v/>
      </c>
      <c r="AY685" s="82" t="str">
        <f ca="1">IF(    MAX(OFFSET(AP685,0,0,MATCH("-",AP$638:AP685,0))) = 0,"",
IFERROR(MAX(OFFSET(AP685,0,0,MATCH("-",AP$638:AP685,0))),""))</f>
        <v/>
      </c>
      <c r="AZ685" s="82" t="str">
        <f ca="1">IF(    MAX(OFFSET(AQ685,0,0,MATCH("-",AQ$638:AQ685,0))) = 0,"",
IFERROR(MAX(OFFSET(AQ685,0,0,MATCH("-",AQ$638:AQ685,0))),""))</f>
        <v/>
      </c>
      <c r="BA685" s="82" t="str">
        <f ca="1">IF(    MAX(OFFSET(AR685,0,0,MATCH("-",AR$638:AR685,0))) = 0,"",
IFERROR(MAX(OFFSET(AR685,0,0,MATCH("-",AR$638:AR685,0))),""))</f>
        <v/>
      </c>
      <c r="BB685" s="112">
        <f t="shared" ca="1" si="511"/>
        <v>-198</v>
      </c>
      <c r="BC685" s="111" t="str">
        <f t="shared" ca="1" si="512"/>
        <v>Radius</v>
      </c>
      <c r="BD685" s="112">
        <f t="shared" ca="1" si="513"/>
        <v>0</v>
      </c>
      <c r="BE685" s="111">
        <f t="shared" ca="1" si="514"/>
        <v>200</v>
      </c>
      <c r="BF685" s="113" t="e">
        <f t="shared" ca="1" si="515"/>
        <v>#VALUE!</v>
      </c>
      <c r="BG685" s="113" t="e">
        <f t="shared" ca="1" si="516"/>
        <v>#VALUE!</v>
      </c>
      <c r="BH685" s="112">
        <f t="shared" ca="1" si="517"/>
        <v>2000</v>
      </c>
      <c r="BI685" s="112">
        <f t="shared" ca="1" si="518"/>
        <v>200</v>
      </c>
      <c r="BJ685" s="157"/>
      <c r="BK685" s="157"/>
      <c r="BL685" s="158" t="str">
        <f>scriv!AI647</f>
        <v/>
      </c>
      <c r="BM685" s="157"/>
      <c r="BN685" s="157" t="str">
        <f t="shared" si="519"/>
        <v>node</v>
      </c>
      <c r="BO685" s="157"/>
      <c r="BP685" s="159">
        <f t="shared" ca="1" si="520"/>
        <v>0</v>
      </c>
      <c r="BQ685" s="159">
        <f t="shared" ca="1" si="521"/>
        <v>0</v>
      </c>
      <c r="BR685" s="159">
        <f t="shared" si="522"/>
        <v>1</v>
      </c>
      <c r="BS685" s="159" t="str">
        <f t="shared" si="523"/>
        <v>symbol</v>
      </c>
      <c r="BT685" s="157" t="str">
        <f ca="1">IF(scriv!V647&lt;&gt;"",scriv!V647,
IF(E685="",IFERROR(VLOOKUP(BL685,$AH$40:$BT$638,39,FALSE),$BT$36),
$BT$37))</f>
        <v>NodeSquare</v>
      </c>
      <c r="BU685" s="166">
        <f t="shared" ca="1" si="524"/>
        <v>2000</v>
      </c>
      <c r="BV685" s="166">
        <f t="shared" ca="1" si="525"/>
        <v>200</v>
      </c>
      <c r="BW685" s="166">
        <f t="shared" ca="1" si="526"/>
        <v>0</v>
      </c>
      <c r="BX685" s="166">
        <f t="shared" ca="1" si="527"/>
        <v>0</v>
      </c>
      <c r="BY685" s="180" t="str">
        <f t="shared" si="528"/>
        <v/>
      </c>
      <c r="BZ685" s="180" t="str">
        <f t="shared" si="529"/>
        <v/>
      </c>
      <c r="CA685" s="81" t="str">
        <f>IF(scriv!E647&lt;&gt;"",scriv!E647,"")</f>
        <v/>
      </c>
      <c r="CB685" s="82">
        <f t="shared" si="494"/>
        <v>0</v>
      </c>
      <c r="CC685" s="82">
        <f t="shared" si="530"/>
        <v>0</v>
      </c>
      <c r="CD685" s="82" t="str">
        <f t="shared" si="531"/>
        <v>-</v>
      </c>
      <c r="CE685" s="82" t="str">
        <f t="shared" si="532"/>
        <v>-</v>
      </c>
      <c r="CF685" s="82" t="str">
        <f t="shared" si="533"/>
        <v>-</v>
      </c>
      <c r="CG685" s="82" t="str">
        <f t="shared" si="534"/>
        <v>-</v>
      </c>
      <c r="CH685" s="82" t="str">
        <f t="shared" si="535"/>
        <v>-</v>
      </c>
      <c r="CI685" s="82" t="str">
        <f t="shared" si="536"/>
        <v>-</v>
      </c>
      <c r="CJ685" s="82" t="str">
        <f t="shared" si="537"/>
        <v>-</v>
      </c>
      <c r="CK685" s="82" t="str">
        <f t="shared" si="538"/>
        <v>-</v>
      </c>
    </row>
    <row r="686" spans="1:89" s="82" customFormat="1" ht="18" customHeight="1">
      <c r="A686" s="81" t="str">
        <f>scriv!AH648</f>
        <v/>
      </c>
      <c r="B686" s="81" t="str">
        <f>IF(scriv!D648&lt;&gt;"",scriv!D648,"")</f>
        <v/>
      </c>
      <c r="C686" s="81" t="str">
        <f>IF( scriv!AL648&lt;&gt;"", IF(D686&lt;&gt;"","connection ","")&amp;scriv!AL648,IF(D686&lt;&gt;"","connection",""))</f>
        <v/>
      </c>
      <c r="D686" s="82" t="str">
        <f>scriv!AJ648</f>
        <v/>
      </c>
      <c r="E686" s="82" t="str">
        <f>scriv!AK648</f>
        <v/>
      </c>
      <c r="F686" s="156">
        <f>ROW()</f>
        <v>686</v>
      </c>
      <c r="I686" s="81" t="str">
        <f>IF(scriv!AA648&lt;&gt;"",scriv!AA648,J686)</f>
        <v/>
      </c>
      <c r="J686" s="81" t="str">
        <f>IF(scriv!AB648&lt;&gt;"",scriv!AB648,"")</f>
        <v/>
      </c>
      <c r="K686" s="82" t="str">
        <f t="shared" si="495"/>
        <v>none</v>
      </c>
      <c r="L686" s="82" t="str">
        <f t="shared" si="496"/>
        <v>+++&amp;speakTT=</v>
      </c>
      <c r="M686" s="82" t="str">
        <f t="shared" si="493"/>
        <v>OpenClose</v>
      </c>
      <c r="N686" s="82" t="str">
        <f t="shared" si="497"/>
        <v/>
      </c>
      <c r="O686" s="119" t="str">
        <f t="shared" si="498"/>
        <v/>
      </c>
      <c r="P686" s="81" t="str">
        <f>IF(scriv!I648&lt;&gt;"",scriv!I648,"")</f>
        <v/>
      </c>
      <c r="Q686" s="81" t="str">
        <f>IF(scriv!J648&lt;&gt;"",scriv!J648,"")</f>
        <v/>
      </c>
      <c r="R686" s="81">
        <f>IF(scriv!K648&lt;&gt;"",scriv!K648,
IF(I686&lt;&gt;"",1,$R$36))</f>
        <v>0</v>
      </c>
      <c r="S686" s="81" t="str">
        <f>IF(scriv!L648&lt;&gt;"",scriv!L648,
IF(scriv!AB648&lt;&gt;"",$S$36,"none"))</f>
        <v>none</v>
      </c>
      <c r="T686" s="81" t="str">
        <f>IF(scriv!Q648&lt;&gt;"",scriv!Q648,"")</f>
        <v/>
      </c>
      <c r="U686" s="81" t="str">
        <f>IF(scriv!R648&lt;&gt;"",scriv!R648,"")</f>
        <v/>
      </c>
      <c r="V686" s="81" t="str">
        <f>IF(scriv!S648&lt;&gt;"",scriv!S648,"")</f>
        <v/>
      </c>
      <c r="W686" s="81" t="str">
        <f>IF(scriv!T648&lt;&gt;"",scriv!T648,"")</f>
        <v/>
      </c>
      <c r="X686" s="81" t="str">
        <f>IF($E686="",
( IF(scriv!AD648&lt;&gt;"", LEFT( scriv!AD648, FIND(",",scriv!AD648)-1) &amp; "=" &amp; $AH686 &amp; RIGHT( scriv!AD648, LEN(scriv!AD648) + 1 - FIND(",",scriv!AD648)),
  IF($X$36&lt;&gt;"",LEFT( X$36, FIND(",",X$36)-1) &amp; "=" &amp; $AH686 &amp; RIGHT( X$36, LEN(X$36) + 1 - FIND(",",X$36)),""))),
IF(scriv!M648&lt;&gt;"", LEFT( scriv!M648, FIND(",",scriv!M648)-1) &amp; "=" &amp; $AH686 &amp; RIGHT( scriv!M648, LEN(scriv!M648) + 1 - FIND(",",scriv!M648)),
LEFT( X$37, FIND(",",X$37)-1) &amp; "=" &amp; $AH686 &amp; RIGHT( X$37, LEN(X$37) + 1 - FIND(",",X$37))))</f>
        <v>fadeOn=,0.6</v>
      </c>
      <c r="Y686" s="81" t="str">
        <f>IF($E686="",
( IF(scriv!AE648&lt;&gt;"", LEFT( scriv!AE648, FIND(",",scriv!AE648)-1) &amp; "=" &amp; $AH686 &amp; RIGHT( scriv!AE648, LEN(scriv!AE648) + 1 - FIND(",",scriv!AE648)),
  IF($Y$36&lt;&gt;"",LEFT( Y$36, FIND(",",Y$36)-1) &amp; "=" &amp; $AH686 &amp; RIGHT( Y$36, LEN(Y$36) + 1 - FIND(",",Y$36)),""))),
IF(scriv!N648&lt;&gt;"", LEFT( scriv!N648, FIND(",",scriv!N648)-1) &amp; "=" &amp; $AH686 &amp; RIGHT( scriv!N648, LEN(scriv!N648) + 1 - FIND(",",scriv!N648)),
LEFT( Y$37, FIND(",",Y$37)-1) &amp; "=" &amp; $AH686 &amp; RIGHT( Y$37, LEN(Y$37) + 1 - FIND(",",Y$37))))</f>
        <v>fadeOff=,0.6</v>
      </c>
      <c r="Z686" s="81" t="str">
        <f>IF($E686="",
( IF(scriv!AF648&lt;&gt;"", LEFT( scriv!AF648, FIND(",",scriv!AF648)-1) &amp; "=" &amp; $AH686 &amp; RIGHT( scriv!AF648, LEN(scriv!AF648) + 1 - FIND(",",scriv!AF648)),
  IF($Z$36&lt;&gt;"",LEFT( Z$36, FIND(",",Z$36)-1) &amp; "=" &amp; $AH686 &amp; RIGHT( Z$36, LEN(Z$36) + 1 - FIND(",",Z$36)),""))),
IF(scriv!O648&lt;&gt;"", LEFT( scriv!O648, FIND(",",scriv!O648)-1) &amp; "=" &amp; $AH686 &amp; RIGHT( scriv!O648, LEN(scriv!O648) + 1 - FIND(",",scriv!O648)),
LEFT( Z$37, FIND(",",Z$37)-1) &amp; "=" &amp; $AH686 &amp; RIGHT( Z$37, LEN(Z$37) + 1 - FIND(",",Z$37))))</f>
        <v>drawOpen=,1.2</v>
      </c>
      <c r="AA686" s="81" t="str">
        <f>IF($E686="",
( IF(scriv!AG648&lt;&gt;"", LEFT( scriv!AG648, FIND(",",scriv!AG648)-1) &amp; "=" &amp; $AH686 &amp; RIGHT( scriv!AG648, LEN(scriv!AG648) + 1 - FIND(",",scriv!AG648)),
  IF($AA$36&lt;&gt;"",LEFT( AA$36, FIND(",",AA$36)-1) &amp; "=" &amp; $AH686 &amp; RIGHT( AA$36, LEN(AA$36) + 1 - FIND(",",AA$36)),""))),
IF(scriv!P648&lt;&gt;"", LEFT( scriv!P648, FIND(",",scriv!P648)-1) &amp; "=" &amp; $AH686 &amp; RIGHT( scriv!P648, LEN(scriv!P648) + 1 - FIND(",",scriv!P648)),
LEFT( AA$37, FIND(",",AA$37)-1) &amp; "=" &amp; $AH686 &amp; RIGHT( AA$37, LEN(AA$37) + 1 - FIND(",",AA$37))))</f>
        <v>drawClose=,1.2</v>
      </c>
      <c r="AB686" s="167" t="str">
        <f t="shared" si="492"/>
        <v>noTitle</v>
      </c>
      <c r="AC686" s="167"/>
      <c r="AD686" s="45"/>
      <c r="AE686" s="168"/>
      <c r="AF686" s="169">
        <f>IF(D686="",scriv!B648,"")</f>
        <v>0</v>
      </c>
      <c r="AG686" s="170" t="str">
        <f t="shared" si="499"/>
        <v/>
      </c>
      <c r="AH686" s="169" t="str">
        <f t="shared" si="500"/>
        <v/>
      </c>
      <c r="AI686" s="169" t="str">
        <f t="shared" si="501"/>
        <v/>
      </c>
      <c r="AJ686" s="86">
        <f>ROUNDDOWN( (LEN(scriv!B648)+1) / 2, 0 )</f>
        <v>0</v>
      </c>
      <c r="AK686" s="82">
        <f t="shared" si="502"/>
        <v>0</v>
      </c>
      <c r="AL686" s="82" t="str">
        <f t="shared" si="503"/>
        <v>-</v>
      </c>
      <c r="AM686" s="82" t="str">
        <f t="shared" si="504"/>
        <v>-</v>
      </c>
      <c r="AN686" s="82" t="str">
        <f t="shared" si="505"/>
        <v>-</v>
      </c>
      <c r="AO686" s="82" t="str">
        <f t="shared" si="506"/>
        <v>-</v>
      </c>
      <c r="AP686" s="82" t="str">
        <f t="shared" si="507"/>
        <v>-</v>
      </c>
      <c r="AQ686" s="82" t="str">
        <f t="shared" si="508"/>
        <v>-</v>
      </c>
      <c r="AR686" s="82" t="str">
        <f t="shared" si="509"/>
        <v>-</v>
      </c>
      <c r="AT686" s="82">
        <f t="shared" si="510"/>
        <v>10</v>
      </c>
      <c r="AU686" s="82" t="str">
        <f ca="1">IF(    MAX(OFFSET(AL686,0,0,MATCH("-",AL$638:AL686,0))) = 0,"",
IFERROR(MAX(OFFSET(AL686,0,0,MATCH("-",AL$638:AL686,0))),""))</f>
        <v/>
      </c>
      <c r="AV686" s="82" t="str">
        <f ca="1">IF(    MAX(OFFSET(AM686,0,0,MATCH("-",AM$638:AM686,0))) = 0,"",
IFERROR(MAX(OFFSET(AM686,0,0,MATCH("-",AM$638:AM686,0))),""))</f>
        <v/>
      </c>
      <c r="AW686" s="82" t="str">
        <f ca="1">IF(    MAX(OFFSET(AN686,0,0,MATCH("-",AN$638:AN686,0))) = 0,"",
IFERROR(MAX(OFFSET(AN686,0,0,MATCH("-",AN$638:AN686,0))),""))</f>
        <v/>
      </c>
      <c r="AX686" s="82" t="str">
        <f ca="1">IF(    MAX(OFFSET(AO686,0,0,MATCH("-",AO$638:AO686,0))) = 0,"",
IFERROR(MAX(OFFSET(AO686,0,0,MATCH("-",AO$638:AO686,0))),""))</f>
        <v/>
      </c>
      <c r="AY686" s="82" t="str">
        <f ca="1">IF(    MAX(OFFSET(AP686,0,0,MATCH("-",AP$638:AP686,0))) = 0,"",
IFERROR(MAX(OFFSET(AP686,0,0,MATCH("-",AP$638:AP686,0))),""))</f>
        <v/>
      </c>
      <c r="AZ686" s="82" t="str">
        <f ca="1">IF(    MAX(OFFSET(AQ686,0,0,MATCH("-",AQ$638:AQ686,0))) = 0,"",
IFERROR(MAX(OFFSET(AQ686,0,0,MATCH("-",AQ$638:AQ686,0))),""))</f>
        <v/>
      </c>
      <c r="BA686" s="82" t="str">
        <f ca="1">IF(    MAX(OFFSET(AR686,0,0,MATCH("-",AR$638:AR686,0))) = 0,"",
IFERROR(MAX(OFFSET(AR686,0,0,MATCH("-",AR$638:AR686,0))),""))</f>
        <v/>
      </c>
      <c r="BB686" s="112">
        <f t="shared" ca="1" si="511"/>
        <v>-198</v>
      </c>
      <c r="BC686" s="111" t="str">
        <f t="shared" ca="1" si="512"/>
        <v>Radius</v>
      </c>
      <c r="BD686" s="112">
        <f t="shared" ca="1" si="513"/>
        <v>0</v>
      </c>
      <c r="BE686" s="111">
        <f t="shared" ca="1" si="514"/>
        <v>200</v>
      </c>
      <c r="BF686" s="113" t="e">
        <f t="shared" ca="1" si="515"/>
        <v>#VALUE!</v>
      </c>
      <c r="BG686" s="113" t="e">
        <f t="shared" ca="1" si="516"/>
        <v>#VALUE!</v>
      </c>
      <c r="BH686" s="112">
        <f t="shared" ca="1" si="517"/>
        <v>2000</v>
      </c>
      <c r="BI686" s="112">
        <f t="shared" ca="1" si="518"/>
        <v>200</v>
      </c>
      <c r="BJ686" s="157"/>
      <c r="BK686" s="157"/>
      <c r="BL686" s="158" t="str">
        <f>scriv!AI648</f>
        <v/>
      </c>
      <c r="BM686" s="157"/>
      <c r="BN686" s="157" t="str">
        <f t="shared" si="519"/>
        <v>node</v>
      </c>
      <c r="BO686" s="157"/>
      <c r="BP686" s="159">
        <f t="shared" ca="1" si="520"/>
        <v>0</v>
      </c>
      <c r="BQ686" s="159">
        <f t="shared" ca="1" si="521"/>
        <v>0</v>
      </c>
      <c r="BR686" s="159">
        <f t="shared" si="522"/>
        <v>1</v>
      </c>
      <c r="BS686" s="159" t="str">
        <f t="shared" si="523"/>
        <v>symbol</v>
      </c>
      <c r="BT686" s="157" t="str">
        <f ca="1">IF(scriv!V648&lt;&gt;"",scriv!V648,
IF(E686="",IFERROR(VLOOKUP(BL686,$AH$40:$BT$638,39,FALSE),$BT$36),
$BT$37))</f>
        <v>NodeSquare</v>
      </c>
      <c r="BU686" s="166">
        <f t="shared" ca="1" si="524"/>
        <v>2000</v>
      </c>
      <c r="BV686" s="166">
        <f t="shared" ca="1" si="525"/>
        <v>200</v>
      </c>
      <c r="BW686" s="166">
        <f t="shared" ca="1" si="526"/>
        <v>0</v>
      </c>
      <c r="BX686" s="166">
        <f t="shared" ca="1" si="527"/>
        <v>0</v>
      </c>
      <c r="BY686" s="180" t="str">
        <f t="shared" si="528"/>
        <v/>
      </c>
      <c r="BZ686" s="180" t="str">
        <f t="shared" si="529"/>
        <v/>
      </c>
      <c r="CA686" s="81" t="str">
        <f>IF(scriv!E648&lt;&gt;"",scriv!E648,"")</f>
        <v/>
      </c>
      <c r="CB686" s="82">
        <f t="shared" si="494"/>
        <v>0</v>
      </c>
      <c r="CC686" s="82">
        <f t="shared" si="530"/>
        <v>0</v>
      </c>
      <c r="CD686" s="82" t="str">
        <f t="shared" si="531"/>
        <v>-</v>
      </c>
      <c r="CE686" s="82" t="str">
        <f t="shared" si="532"/>
        <v>-</v>
      </c>
      <c r="CF686" s="82" t="str">
        <f t="shared" si="533"/>
        <v>-</v>
      </c>
      <c r="CG686" s="82" t="str">
        <f t="shared" si="534"/>
        <v>-</v>
      </c>
      <c r="CH686" s="82" t="str">
        <f t="shared" si="535"/>
        <v>-</v>
      </c>
      <c r="CI686" s="82" t="str">
        <f t="shared" si="536"/>
        <v>-</v>
      </c>
      <c r="CJ686" s="82" t="str">
        <f t="shared" si="537"/>
        <v>-</v>
      </c>
      <c r="CK686" s="82" t="str">
        <f t="shared" si="538"/>
        <v>-</v>
      </c>
    </row>
    <row r="687" spans="1:89" s="82" customFormat="1" ht="18" customHeight="1">
      <c r="A687" s="81" t="str">
        <f>scriv!AH649</f>
        <v/>
      </c>
      <c r="B687" s="81" t="str">
        <f>IF(scriv!D649&lt;&gt;"",scriv!D649,"")</f>
        <v/>
      </c>
      <c r="C687" s="81" t="str">
        <f>IF( scriv!AL649&lt;&gt;"", IF(D687&lt;&gt;"","connection ","")&amp;scriv!AL649,IF(D687&lt;&gt;"","connection",""))</f>
        <v/>
      </c>
      <c r="D687" s="82" t="str">
        <f>scriv!AJ649</f>
        <v/>
      </c>
      <c r="E687" s="82" t="str">
        <f>scriv!AK649</f>
        <v/>
      </c>
      <c r="F687" s="156">
        <f>ROW()</f>
        <v>687</v>
      </c>
      <c r="I687" s="81" t="str">
        <f>IF(scriv!AA649&lt;&gt;"",scriv!AA649,J687)</f>
        <v/>
      </c>
      <c r="J687" s="81" t="str">
        <f>IF(scriv!AB649&lt;&gt;"",scriv!AB649,"")</f>
        <v/>
      </c>
      <c r="K687" s="82" t="str">
        <f t="shared" si="495"/>
        <v>none</v>
      </c>
      <c r="L687" s="82" t="str">
        <f t="shared" si="496"/>
        <v>+++&amp;speakTT=</v>
      </c>
      <c r="M687" s="82" t="str">
        <f t="shared" si="493"/>
        <v>OpenClose</v>
      </c>
      <c r="N687" s="82" t="str">
        <f t="shared" si="497"/>
        <v/>
      </c>
      <c r="O687" s="119" t="str">
        <f t="shared" si="498"/>
        <v/>
      </c>
      <c r="P687" s="81" t="str">
        <f>IF(scriv!I649&lt;&gt;"",scriv!I649,"")</f>
        <v/>
      </c>
      <c r="Q687" s="81" t="str">
        <f>IF(scriv!J649&lt;&gt;"",scriv!J649,"")</f>
        <v/>
      </c>
      <c r="R687" s="81">
        <f>IF(scriv!K649&lt;&gt;"",scriv!K649,
IF(I687&lt;&gt;"",1,$R$36))</f>
        <v>0</v>
      </c>
      <c r="S687" s="81" t="str">
        <f>IF(scriv!L649&lt;&gt;"",scriv!L649,
IF(scriv!AB649&lt;&gt;"",$S$36,"none"))</f>
        <v>none</v>
      </c>
      <c r="T687" s="81" t="str">
        <f>IF(scriv!Q649&lt;&gt;"",scriv!Q649,"")</f>
        <v/>
      </c>
      <c r="U687" s="81" t="str">
        <f>IF(scriv!R649&lt;&gt;"",scriv!R649,"")</f>
        <v/>
      </c>
      <c r="V687" s="81" t="str">
        <f>IF(scriv!S649&lt;&gt;"",scriv!S649,"")</f>
        <v/>
      </c>
      <c r="W687" s="81" t="str">
        <f>IF(scriv!T649&lt;&gt;"",scriv!T649,"")</f>
        <v/>
      </c>
      <c r="X687" s="81" t="str">
        <f>IF($E687="",
( IF(scriv!AD649&lt;&gt;"", LEFT( scriv!AD649, FIND(",",scriv!AD649)-1) &amp; "=" &amp; $AH687 &amp; RIGHT( scriv!AD649, LEN(scriv!AD649) + 1 - FIND(",",scriv!AD649)),
  IF($X$36&lt;&gt;"",LEFT( X$36, FIND(",",X$36)-1) &amp; "=" &amp; $AH687 &amp; RIGHT( X$36, LEN(X$36) + 1 - FIND(",",X$36)),""))),
IF(scriv!M649&lt;&gt;"", LEFT( scriv!M649, FIND(",",scriv!M649)-1) &amp; "=" &amp; $AH687 &amp; RIGHT( scriv!M649, LEN(scriv!M649) + 1 - FIND(",",scriv!M649)),
LEFT( X$37, FIND(",",X$37)-1) &amp; "=" &amp; $AH687 &amp; RIGHT( X$37, LEN(X$37) + 1 - FIND(",",X$37))))</f>
        <v>fadeOn=,0.6</v>
      </c>
      <c r="Y687" s="81" t="str">
        <f>IF($E687="",
( IF(scriv!AE649&lt;&gt;"", LEFT( scriv!AE649, FIND(",",scriv!AE649)-1) &amp; "=" &amp; $AH687 &amp; RIGHT( scriv!AE649, LEN(scriv!AE649) + 1 - FIND(",",scriv!AE649)),
  IF($Y$36&lt;&gt;"",LEFT( Y$36, FIND(",",Y$36)-1) &amp; "=" &amp; $AH687 &amp; RIGHT( Y$36, LEN(Y$36) + 1 - FIND(",",Y$36)),""))),
IF(scriv!N649&lt;&gt;"", LEFT( scriv!N649, FIND(",",scriv!N649)-1) &amp; "=" &amp; $AH687 &amp; RIGHT( scriv!N649, LEN(scriv!N649) + 1 - FIND(",",scriv!N649)),
LEFT( Y$37, FIND(",",Y$37)-1) &amp; "=" &amp; $AH687 &amp; RIGHT( Y$37, LEN(Y$37) + 1 - FIND(",",Y$37))))</f>
        <v>fadeOff=,0.6</v>
      </c>
      <c r="Z687" s="81" t="str">
        <f>IF($E687="",
( IF(scriv!AF649&lt;&gt;"", LEFT( scriv!AF649, FIND(",",scriv!AF649)-1) &amp; "=" &amp; $AH687 &amp; RIGHT( scriv!AF649, LEN(scriv!AF649) + 1 - FIND(",",scriv!AF649)),
  IF($Z$36&lt;&gt;"",LEFT( Z$36, FIND(",",Z$36)-1) &amp; "=" &amp; $AH687 &amp; RIGHT( Z$36, LEN(Z$36) + 1 - FIND(",",Z$36)),""))),
IF(scriv!O649&lt;&gt;"", LEFT( scriv!O649, FIND(",",scriv!O649)-1) &amp; "=" &amp; $AH687 &amp; RIGHT( scriv!O649, LEN(scriv!O649) + 1 - FIND(",",scriv!O649)),
LEFT( Z$37, FIND(",",Z$37)-1) &amp; "=" &amp; $AH687 &amp; RIGHT( Z$37, LEN(Z$37) + 1 - FIND(",",Z$37))))</f>
        <v>drawOpen=,1.2</v>
      </c>
      <c r="AA687" s="81" t="str">
        <f>IF($E687="",
( IF(scriv!AG649&lt;&gt;"", LEFT( scriv!AG649, FIND(",",scriv!AG649)-1) &amp; "=" &amp; $AH687 &amp; RIGHT( scriv!AG649, LEN(scriv!AG649) + 1 - FIND(",",scriv!AG649)),
  IF($AA$36&lt;&gt;"",LEFT( AA$36, FIND(",",AA$36)-1) &amp; "=" &amp; $AH687 &amp; RIGHT( AA$36, LEN(AA$36) + 1 - FIND(",",AA$36)),""))),
IF(scriv!P649&lt;&gt;"", LEFT( scriv!P649, FIND(",",scriv!P649)-1) &amp; "=" &amp; $AH687 &amp; RIGHT( scriv!P649, LEN(scriv!P649) + 1 - FIND(",",scriv!P649)),
LEFT( AA$37, FIND(",",AA$37)-1) &amp; "=" &amp; $AH687 &amp; RIGHT( AA$37, LEN(AA$37) + 1 - FIND(",",AA$37))))</f>
        <v>drawClose=,1.2</v>
      </c>
      <c r="AB687" s="167" t="str">
        <f t="shared" si="492"/>
        <v>noTitle</v>
      </c>
      <c r="AC687" s="167"/>
      <c r="AD687" s="45"/>
      <c r="AE687" s="168"/>
      <c r="AF687" s="169">
        <f>IF(D687="",scriv!B649,"")</f>
        <v>0</v>
      </c>
      <c r="AG687" s="170" t="str">
        <f t="shared" si="499"/>
        <v/>
      </c>
      <c r="AH687" s="169" t="str">
        <f t="shared" si="500"/>
        <v/>
      </c>
      <c r="AI687" s="169" t="str">
        <f t="shared" si="501"/>
        <v/>
      </c>
      <c r="AJ687" s="86">
        <f>ROUNDDOWN( (LEN(scriv!B649)+1) / 2, 0 )</f>
        <v>0</v>
      </c>
      <c r="AK687" s="82">
        <f t="shared" si="502"/>
        <v>0</v>
      </c>
      <c r="AL687" s="82" t="str">
        <f t="shared" si="503"/>
        <v>-</v>
      </c>
      <c r="AM687" s="82" t="str">
        <f t="shared" si="504"/>
        <v>-</v>
      </c>
      <c r="AN687" s="82" t="str">
        <f t="shared" si="505"/>
        <v>-</v>
      </c>
      <c r="AO687" s="82" t="str">
        <f t="shared" si="506"/>
        <v>-</v>
      </c>
      <c r="AP687" s="82" t="str">
        <f t="shared" si="507"/>
        <v>-</v>
      </c>
      <c r="AQ687" s="82" t="str">
        <f t="shared" si="508"/>
        <v>-</v>
      </c>
      <c r="AR687" s="82" t="str">
        <f t="shared" si="509"/>
        <v>-</v>
      </c>
      <c r="AT687" s="82">
        <f t="shared" si="510"/>
        <v>10</v>
      </c>
      <c r="AU687" s="82" t="str">
        <f ca="1">IF(    MAX(OFFSET(AL687,0,0,MATCH("-",AL$638:AL687,0))) = 0,"",
IFERROR(MAX(OFFSET(AL687,0,0,MATCH("-",AL$638:AL687,0))),""))</f>
        <v/>
      </c>
      <c r="AV687" s="82" t="str">
        <f ca="1">IF(    MAX(OFFSET(AM687,0,0,MATCH("-",AM$638:AM687,0))) = 0,"",
IFERROR(MAX(OFFSET(AM687,0,0,MATCH("-",AM$638:AM687,0))),""))</f>
        <v/>
      </c>
      <c r="AW687" s="82" t="str">
        <f ca="1">IF(    MAX(OFFSET(AN687,0,0,MATCH("-",AN$638:AN687,0))) = 0,"",
IFERROR(MAX(OFFSET(AN687,0,0,MATCH("-",AN$638:AN687,0))),""))</f>
        <v/>
      </c>
      <c r="AX687" s="82" t="str">
        <f ca="1">IF(    MAX(OFFSET(AO687,0,0,MATCH("-",AO$638:AO687,0))) = 0,"",
IFERROR(MAX(OFFSET(AO687,0,0,MATCH("-",AO$638:AO687,0))),""))</f>
        <v/>
      </c>
      <c r="AY687" s="82" t="str">
        <f ca="1">IF(    MAX(OFFSET(AP687,0,0,MATCH("-",AP$638:AP687,0))) = 0,"",
IFERROR(MAX(OFFSET(AP687,0,0,MATCH("-",AP$638:AP687,0))),""))</f>
        <v/>
      </c>
      <c r="AZ687" s="82" t="str">
        <f ca="1">IF(    MAX(OFFSET(AQ687,0,0,MATCH("-",AQ$638:AQ687,0))) = 0,"",
IFERROR(MAX(OFFSET(AQ687,0,0,MATCH("-",AQ$638:AQ687,0))),""))</f>
        <v/>
      </c>
      <c r="BA687" s="82" t="str">
        <f ca="1">IF(    MAX(OFFSET(AR687,0,0,MATCH("-",AR$638:AR687,0))) = 0,"",
IFERROR(MAX(OFFSET(AR687,0,0,MATCH("-",AR$638:AR687,0))),""))</f>
        <v/>
      </c>
      <c r="BB687" s="112">
        <f t="shared" ca="1" si="511"/>
        <v>-198</v>
      </c>
      <c r="BC687" s="111" t="str">
        <f t="shared" ca="1" si="512"/>
        <v>Radius</v>
      </c>
      <c r="BD687" s="112">
        <f t="shared" ca="1" si="513"/>
        <v>0</v>
      </c>
      <c r="BE687" s="111">
        <f t="shared" ca="1" si="514"/>
        <v>200</v>
      </c>
      <c r="BF687" s="113" t="e">
        <f t="shared" ca="1" si="515"/>
        <v>#VALUE!</v>
      </c>
      <c r="BG687" s="113" t="e">
        <f t="shared" ca="1" si="516"/>
        <v>#VALUE!</v>
      </c>
      <c r="BH687" s="112">
        <f t="shared" ca="1" si="517"/>
        <v>2000</v>
      </c>
      <c r="BI687" s="112">
        <f t="shared" ca="1" si="518"/>
        <v>200</v>
      </c>
      <c r="BJ687" s="157"/>
      <c r="BK687" s="157"/>
      <c r="BL687" s="158" t="str">
        <f>scriv!AI649</f>
        <v/>
      </c>
      <c r="BM687" s="157"/>
      <c r="BN687" s="157" t="str">
        <f t="shared" si="519"/>
        <v>node</v>
      </c>
      <c r="BO687" s="157"/>
      <c r="BP687" s="159">
        <f t="shared" ca="1" si="520"/>
        <v>0</v>
      </c>
      <c r="BQ687" s="159">
        <f t="shared" ca="1" si="521"/>
        <v>0</v>
      </c>
      <c r="BR687" s="159">
        <f t="shared" si="522"/>
        <v>1</v>
      </c>
      <c r="BS687" s="159" t="str">
        <f t="shared" si="523"/>
        <v>symbol</v>
      </c>
      <c r="BT687" s="157" t="str">
        <f ca="1">IF(scriv!V649&lt;&gt;"",scriv!V649,
IF(E687="",IFERROR(VLOOKUP(BL687,$AH$40:$BT$638,39,FALSE),$BT$36),
$BT$37))</f>
        <v>NodeSquare</v>
      </c>
      <c r="BU687" s="166">
        <f t="shared" ca="1" si="524"/>
        <v>2000</v>
      </c>
      <c r="BV687" s="166">
        <f t="shared" ca="1" si="525"/>
        <v>200</v>
      </c>
      <c r="BW687" s="166">
        <f t="shared" ca="1" si="526"/>
        <v>0</v>
      </c>
      <c r="BX687" s="166">
        <f t="shared" ca="1" si="527"/>
        <v>0</v>
      </c>
      <c r="BY687" s="180" t="str">
        <f t="shared" si="528"/>
        <v/>
      </c>
      <c r="BZ687" s="180" t="str">
        <f t="shared" si="529"/>
        <v/>
      </c>
      <c r="CA687" s="81" t="str">
        <f>IF(scriv!E649&lt;&gt;"",scriv!E649,"")</f>
        <v/>
      </c>
      <c r="CB687" s="82">
        <f t="shared" si="494"/>
        <v>0</v>
      </c>
      <c r="CC687" s="82">
        <f t="shared" si="530"/>
        <v>0</v>
      </c>
      <c r="CD687" s="82" t="str">
        <f t="shared" si="531"/>
        <v>-</v>
      </c>
      <c r="CE687" s="82" t="str">
        <f t="shared" si="532"/>
        <v>-</v>
      </c>
      <c r="CF687" s="82" t="str">
        <f t="shared" si="533"/>
        <v>-</v>
      </c>
      <c r="CG687" s="82" t="str">
        <f t="shared" si="534"/>
        <v>-</v>
      </c>
      <c r="CH687" s="82" t="str">
        <f t="shared" si="535"/>
        <v>-</v>
      </c>
      <c r="CI687" s="82" t="str">
        <f t="shared" si="536"/>
        <v>-</v>
      </c>
      <c r="CJ687" s="82" t="str">
        <f t="shared" si="537"/>
        <v>-</v>
      </c>
      <c r="CK687" s="82" t="str">
        <f t="shared" si="538"/>
        <v>-</v>
      </c>
    </row>
    <row r="688" spans="1:89" s="82" customFormat="1" ht="18" customHeight="1">
      <c r="A688" s="81" t="str">
        <f>scriv!AH650</f>
        <v/>
      </c>
      <c r="B688" s="81" t="str">
        <f>IF(scriv!D650&lt;&gt;"",scriv!D650,"")</f>
        <v/>
      </c>
      <c r="C688" s="81" t="str">
        <f>IF( scriv!AL650&lt;&gt;"", IF(D688&lt;&gt;"","connection ","")&amp;scriv!AL650,IF(D688&lt;&gt;"","connection",""))</f>
        <v/>
      </c>
      <c r="D688" s="82" t="str">
        <f>scriv!AJ650</f>
        <v/>
      </c>
      <c r="E688" s="82" t="str">
        <f>scriv!AK650</f>
        <v/>
      </c>
      <c r="F688" s="156">
        <f>ROW()</f>
        <v>688</v>
      </c>
      <c r="I688" s="81" t="str">
        <f>IF(scriv!AA650&lt;&gt;"",scriv!AA650,J688)</f>
        <v/>
      </c>
      <c r="J688" s="81" t="str">
        <f>IF(scriv!AB650&lt;&gt;"",scriv!AB650,"")</f>
        <v/>
      </c>
      <c r="K688" s="82" t="str">
        <f t="shared" si="495"/>
        <v>none</v>
      </c>
      <c r="L688" s="82" t="str">
        <f t="shared" si="496"/>
        <v>+++&amp;speakTT=</v>
      </c>
      <c r="M688" s="82" t="str">
        <f t="shared" si="493"/>
        <v>OpenClose</v>
      </c>
      <c r="N688" s="82" t="str">
        <f t="shared" si="497"/>
        <v/>
      </c>
      <c r="O688" s="119" t="str">
        <f t="shared" si="498"/>
        <v/>
      </c>
      <c r="P688" s="81" t="str">
        <f>IF(scriv!I650&lt;&gt;"",scriv!I650,"")</f>
        <v/>
      </c>
      <c r="Q688" s="81" t="str">
        <f>IF(scriv!J650&lt;&gt;"",scriv!J650,"")</f>
        <v/>
      </c>
      <c r="R688" s="81">
        <f>IF(scriv!K650&lt;&gt;"",scriv!K650,
IF(I688&lt;&gt;"",1,$R$36))</f>
        <v>0</v>
      </c>
      <c r="S688" s="81" t="str">
        <f>IF(scriv!L650&lt;&gt;"",scriv!L650,
IF(scriv!AB650&lt;&gt;"",$S$36,"none"))</f>
        <v>none</v>
      </c>
      <c r="T688" s="81" t="str">
        <f>IF(scriv!Q650&lt;&gt;"",scriv!Q650,"")</f>
        <v/>
      </c>
      <c r="U688" s="81" t="str">
        <f>IF(scriv!R650&lt;&gt;"",scriv!R650,"")</f>
        <v/>
      </c>
      <c r="V688" s="81" t="str">
        <f>IF(scriv!S650&lt;&gt;"",scriv!S650,"")</f>
        <v/>
      </c>
      <c r="W688" s="81" t="str">
        <f>IF(scriv!T650&lt;&gt;"",scriv!T650,"")</f>
        <v/>
      </c>
      <c r="X688" s="81" t="str">
        <f>IF($E688="",
( IF(scriv!AD650&lt;&gt;"", LEFT( scriv!AD650, FIND(",",scriv!AD650)-1) &amp; "=" &amp; $AH688 &amp; RIGHT( scriv!AD650, LEN(scriv!AD650) + 1 - FIND(",",scriv!AD650)),
  IF($X$36&lt;&gt;"",LEFT( X$36, FIND(",",X$36)-1) &amp; "=" &amp; $AH688 &amp; RIGHT( X$36, LEN(X$36) + 1 - FIND(",",X$36)),""))),
IF(scriv!M650&lt;&gt;"", LEFT( scriv!M650, FIND(",",scriv!M650)-1) &amp; "=" &amp; $AH688 &amp; RIGHT( scriv!M650, LEN(scriv!M650) + 1 - FIND(",",scriv!M650)),
LEFT( X$37, FIND(",",X$37)-1) &amp; "=" &amp; $AH688 &amp; RIGHT( X$37, LEN(X$37) + 1 - FIND(",",X$37))))</f>
        <v>fadeOn=,0.6</v>
      </c>
      <c r="Y688" s="81" t="str">
        <f>IF($E688="",
( IF(scriv!AE650&lt;&gt;"", LEFT( scriv!AE650, FIND(",",scriv!AE650)-1) &amp; "=" &amp; $AH688 &amp; RIGHT( scriv!AE650, LEN(scriv!AE650) + 1 - FIND(",",scriv!AE650)),
  IF($Y$36&lt;&gt;"",LEFT( Y$36, FIND(",",Y$36)-1) &amp; "=" &amp; $AH688 &amp; RIGHT( Y$36, LEN(Y$36) + 1 - FIND(",",Y$36)),""))),
IF(scriv!N650&lt;&gt;"", LEFT( scriv!N650, FIND(",",scriv!N650)-1) &amp; "=" &amp; $AH688 &amp; RIGHT( scriv!N650, LEN(scriv!N650) + 1 - FIND(",",scriv!N650)),
LEFT( Y$37, FIND(",",Y$37)-1) &amp; "=" &amp; $AH688 &amp; RIGHT( Y$37, LEN(Y$37) + 1 - FIND(",",Y$37))))</f>
        <v>fadeOff=,0.6</v>
      </c>
      <c r="Z688" s="81" t="str">
        <f>IF($E688="",
( IF(scriv!AF650&lt;&gt;"", LEFT( scriv!AF650, FIND(",",scriv!AF650)-1) &amp; "=" &amp; $AH688 &amp; RIGHT( scriv!AF650, LEN(scriv!AF650) + 1 - FIND(",",scriv!AF650)),
  IF($Z$36&lt;&gt;"",LEFT( Z$36, FIND(",",Z$36)-1) &amp; "=" &amp; $AH688 &amp; RIGHT( Z$36, LEN(Z$36) + 1 - FIND(",",Z$36)),""))),
IF(scriv!O650&lt;&gt;"", LEFT( scriv!O650, FIND(",",scriv!O650)-1) &amp; "=" &amp; $AH688 &amp; RIGHT( scriv!O650, LEN(scriv!O650) + 1 - FIND(",",scriv!O650)),
LEFT( Z$37, FIND(",",Z$37)-1) &amp; "=" &amp; $AH688 &amp; RIGHT( Z$37, LEN(Z$37) + 1 - FIND(",",Z$37))))</f>
        <v>drawOpen=,1.2</v>
      </c>
      <c r="AA688" s="81" t="str">
        <f>IF($E688="",
( IF(scriv!AG650&lt;&gt;"", LEFT( scriv!AG650, FIND(",",scriv!AG650)-1) &amp; "=" &amp; $AH688 &amp; RIGHT( scriv!AG650, LEN(scriv!AG650) + 1 - FIND(",",scriv!AG650)),
  IF($AA$36&lt;&gt;"",LEFT( AA$36, FIND(",",AA$36)-1) &amp; "=" &amp; $AH688 &amp; RIGHT( AA$36, LEN(AA$36) + 1 - FIND(",",AA$36)),""))),
IF(scriv!P650&lt;&gt;"", LEFT( scriv!P650, FIND(",",scriv!P650)-1) &amp; "=" &amp; $AH688 &amp; RIGHT( scriv!P650, LEN(scriv!P650) + 1 - FIND(",",scriv!P650)),
LEFT( AA$37, FIND(",",AA$37)-1) &amp; "=" &amp; $AH688 &amp; RIGHT( AA$37, LEN(AA$37) + 1 - FIND(",",AA$37))))</f>
        <v>drawClose=,1.2</v>
      </c>
      <c r="AB688" s="167" t="str">
        <f t="shared" si="492"/>
        <v>noTitle</v>
      </c>
      <c r="AC688" s="167"/>
      <c r="AD688" s="45"/>
      <c r="AE688" s="168"/>
      <c r="AF688" s="169">
        <f>IF(D688="",scriv!B650,"")</f>
        <v>0</v>
      </c>
      <c r="AG688" s="170" t="str">
        <f t="shared" si="499"/>
        <v/>
      </c>
      <c r="AH688" s="169" t="str">
        <f t="shared" si="500"/>
        <v/>
      </c>
      <c r="AI688" s="169" t="str">
        <f t="shared" si="501"/>
        <v/>
      </c>
      <c r="AJ688" s="86">
        <f>ROUNDDOWN( (LEN(scriv!B650)+1) / 2, 0 )</f>
        <v>0</v>
      </c>
      <c r="AK688" s="82">
        <f t="shared" si="502"/>
        <v>0</v>
      </c>
      <c r="AL688" s="82" t="str">
        <f t="shared" si="503"/>
        <v>-</v>
      </c>
      <c r="AM688" s="82" t="str">
        <f t="shared" si="504"/>
        <v>-</v>
      </c>
      <c r="AN688" s="82" t="str">
        <f t="shared" si="505"/>
        <v>-</v>
      </c>
      <c r="AO688" s="82" t="str">
        <f t="shared" si="506"/>
        <v>-</v>
      </c>
      <c r="AP688" s="82" t="str">
        <f t="shared" si="507"/>
        <v>-</v>
      </c>
      <c r="AQ688" s="82" t="str">
        <f t="shared" si="508"/>
        <v>-</v>
      </c>
      <c r="AR688" s="82" t="str">
        <f t="shared" si="509"/>
        <v>-</v>
      </c>
      <c r="AT688" s="82">
        <f t="shared" si="510"/>
        <v>10</v>
      </c>
      <c r="AU688" s="82" t="str">
        <f ca="1">IF(    MAX(OFFSET(AL688,0,0,MATCH("-",AL$638:AL688,0))) = 0,"",
IFERROR(MAX(OFFSET(AL688,0,0,MATCH("-",AL$638:AL688,0))),""))</f>
        <v/>
      </c>
      <c r="AV688" s="82" t="str">
        <f ca="1">IF(    MAX(OFFSET(AM688,0,0,MATCH("-",AM$638:AM688,0))) = 0,"",
IFERROR(MAX(OFFSET(AM688,0,0,MATCH("-",AM$638:AM688,0))),""))</f>
        <v/>
      </c>
      <c r="AW688" s="82" t="str">
        <f ca="1">IF(    MAX(OFFSET(AN688,0,0,MATCH("-",AN$638:AN688,0))) = 0,"",
IFERROR(MAX(OFFSET(AN688,0,0,MATCH("-",AN$638:AN688,0))),""))</f>
        <v/>
      </c>
      <c r="AX688" s="82" t="str">
        <f ca="1">IF(    MAX(OFFSET(AO688,0,0,MATCH("-",AO$638:AO688,0))) = 0,"",
IFERROR(MAX(OFFSET(AO688,0,0,MATCH("-",AO$638:AO688,0))),""))</f>
        <v/>
      </c>
      <c r="AY688" s="82" t="str">
        <f ca="1">IF(    MAX(OFFSET(AP688,0,0,MATCH("-",AP$638:AP688,0))) = 0,"",
IFERROR(MAX(OFFSET(AP688,0,0,MATCH("-",AP$638:AP688,0))),""))</f>
        <v/>
      </c>
      <c r="AZ688" s="82" t="str">
        <f ca="1">IF(    MAX(OFFSET(AQ688,0,0,MATCH("-",AQ$638:AQ688,0))) = 0,"",
IFERROR(MAX(OFFSET(AQ688,0,0,MATCH("-",AQ$638:AQ688,0))),""))</f>
        <v/>
      </c>
      <c r="BA688" s="82" t="str">
        <f ca="1">IF(    MAX(OFFSET(AR688,0,0,MATCH("-",AR$638:AR688,0))) = 0,"",
IFERROR(MAX(OFFSET(AR688,0,0,MATCH("-",AR$638:AR688,0))),""))</f>
        <v/>
      </c>
      <c r="BB688" s="112">
        <f t="shared" ca="1" si="511"/>
        <v>-198</v>
      </c>
      <c r="BC688" s="111" t="str">
        <f t="shared" ca="1" si="512"/>
        <v>Radius</v>
      </c>
      <c r="BD688" s="112">
        <f t="shared" ca="1" si="513"/>
        <v>0</v>
      </c>
      <c r="BE688" s="111">
        <f t="shared" ca="1" si="514"/>
        <v>200</v>
      </c>
      <c r="BF688" s="113" t="e">
        <f t="shared" ca="1" si="515"/>
        <v>#VALUE!</v>
      </c>
      <c r="BG688" s="113" t="e">
        <f t="shared" ca="1" si="516"/>
        <v>#VALUE!</v>
      </c>
      <c r="BH688" s="112">
        <f t="shared" ca="1" si="517"/>
        <v>2000</v>
      </c>
      <c r="BI688" s="112">
        <f t="shared" ca="1" si="518"/>
        <v>200</v>
      </c>
      <c r="BJ688" s="157"/>
      <c r="BK688" s="157"/>
      <c r="BL688" s="158" t="str">
        <f>scriv!AI650</f>
        <v/>
      </c>
      <c r="BM688" s="157"/>
      <c r="BN688" s="157" t="str">
        <f t="shared" si="519"/>
        <v>node</v>
      </c>
      <c r="BO688" s="157"/>
      <c r="BP688" s="159">
        <f t="shared" ca="1" si="520"/>
        <v>0</v>
      </c>
      <c r="BQ688" s="159">
        <f t="shared" ca="1" si="521"/>
        <v>0</v>
      </c>
      <c r="BR688" s="159">
        <f t="shared" si="522"/>
        <v>1</v>
      </c>
      <c r="BS688" s="159" t="str">
        <f t="shared" si="523"/>
        <v>symbol</v>
      </c>
      <c r="BT688" s="157" t="str">
        <f ca="1">IF(scriv!V650&lt;&gt;"",scriv!V650,
IF(E688="",IFERROR(VLOOKUP(BL688,$AH$40:$BT$638,39,FALSE),$BT$36),
$BT$37))</f>
        <v>NodeSquare</v>
      </c>
      <c r="BU688" s="166">
        <f t="shared" ca="1" si="524"/>
        <v>2000</v>
      </c>
      <c r="BV688" s="166">
        <f t="shared" ca="1" si="525"/>
        <v>200</v>
      </c>
      <c r="BW688" s="166">
        <f t="shared" ca="1" si="526"/>
        <v>0</v>
      </c>
      <c r="BX688" s="166">
        <f t="shared" ca="1" si="527"/>
        <v>0</v>
      </c>
      <c r="BY688" s="180" t="str">
        <f t="shared" si="528"/>
        <v/>
      </c>
      <c r="BZ688" s="180" t="str">
        <f t="shared" si="529"/>
        <v/>
      </c>
      <c r="CA688" s="81" t="str">
        <f>IF(scriv!E650&lt;&gt;"",scriv!E650,"")</f>
        <v/>
      </c>
      <c r="CB688" s="82">
        <f t="shared" si="494"/>
        <v>0</v>
      </c>
      <c r="CC688" s="82">
        <f t="shared" si="530"/>
        <v>0</v>
      </c>
      <c r="CD688" s="82" t="str">
        <f t="shared" si="531"/>
        <v>-</v>
      </c>
      <c r="CE688" s="82" t="str">
        <f t="shared" si="532"/>
        <v>-</v>
      </c>
      <c r="CF688" s="82" t="str">
        <f t="shared" si="533"/>
        <v>-</v>
      </c>
      <c r="CG688" s="82" t="str">
        <f t="shared" si="534"/>
        <v>-</v>
      </c>
      <c r="CH688" s="82" t="str">
        <f t="shared" si="535"/>
        <v>-</v>
      </c>
      <c r="CI688" s="82" t="str">
        <f t="shared" si="536"/>
        <v>-</v>
      </c>
      <c r="CJ688" s="82" t="str">
        <f t="shared" si="537"/>
        <v>-</v>
      </c>
      <c r="CK688" s="82" t="str">
        <f t="shared" si="538"/>
        <v>-</v>
      </c>
    </row>
    <row r="689" spans="1:89" s="82" customFormat="1" ht="18" customHeight="1">
      <c r="A689" s="81" t="str">
        <f>scriv!AH651</f>
        <v/>
      </c>
      <c r="B689" s="81" t="str">
        <f>IF(scriv!D651&lt;&gt;"",scriv!D651,"")</f>
        <v/>
      </c>
      <c r="C689" s="81" t="str">
        <f>IF( scriv!AL651&lt;&gt;"", IF(D689&lt;&gt;"","connection ","")&amp;scriv!AL651,IF(D689&lt;&gt;"","connection",""))</f>
        <v/>
      </c>
      <c r="D689" s="82" t="str">
        <f>scriv!AJ651</f>
        <v/>
      </c>
      <c r="E689" s="82" t="str">
        <f>scriv!AK651</f>
        <v/>
      </c>
      <c r="F689" s="156">
        <f>ROW()</f>
        <v>689</v>
      </c>
      <c r="I689" s="81" t="str">
        <f>IF(scriv!AA651&lt;&gt;"",scriv!AA651,J689)</f>
        <v/>
      </c>
      <c r="J689" s="81" t="str">
        <f>IF(scriv!AB651&lt;&gt;"",scriv!AB651,"")</f>
        <v/>
      </c>
      <c r="K689" s="82" t="str">
        <f t="shared" si="495"/>
        <v>none</v>
      </c>
      <c r="L689" s="82" t="str">
        <f t="shared" si="496"/>
        <v>+++&amp;speakTT=</v>
      </c>
      <c r="M689" s="82" t="str">
        <f t="shared" si="493"/>
        <v>OpenClose</v>
      </c>
      <c r="N689" s="82" t="str">
        <f t="shared" si="497"/>
        <v/>
      </c>
      <c r="O689" s="119" t="str">
        <f t="shared" si="498"/>
        <v/>
      </c>
      <c r="P689" s="81" t="str">
        <f>IF(scriv!I651&lt;&gt;"",scriv!I651,"")</f>
        <v/>
      </c>
      <c r="Q689" s="81" t="str">
        <f>IF(scriv!J651&lt;&gt;"",scriv!J651,"")</f>
        <v/>
      </c>
      <c r="R689" s="81">
        <f>IF(scriv!K651&lt;&gt;"",scriv!K651,
IF(I689&lt;&gt;"",1,$R$36))</f>
        <v>0</v>
      </c>
      <c r="S689" s="81" t="str">
        <f>IF(scriv!L651&lt;&gt;"",scriv!L651,
IF(scriv!AB651&lt;&gt;"",$S$36,"none"))</f>
        <v>none</v>
      </c>
      <c r="T689" s="81" t="str">
        <f>IF(scriv!Q651&lt;&gt;"",scriv!Q651,"")</f>
        <v/>
      </c>
      <c r="U689" s="81" t="str">
        <f>IF(scriv!R651&lt;&gt;"",scriv!R651,"")</f>
        <v/>
      </c>
      <c r="V689" s="81" t="str">
        <f>IF(scriv!S651&lt;&gt;"",scriv!S651,"")</f>
        <v/>
      </c>
      <c r="W689" s="81" t="str">
        <f>IF(scriv!T651&lt;&gt;"",scriv!T651,"")</f>
        <v/>
      </c>
      <c r="X689" s="81" t="str">
        <f>IF($E689="",
( IF(scriv!AD651&lt;&gt;"", LEFT( scriv!AD651, FIND(",",scriv!AD651)-1) &amp; "=" &amp; $AH689 &amp; RIGHT( scriv!AD651, LEN(scriv!AD651) + 1 - FIND(",",scriv!AD651)),
  IF($X$36&lt;&gt;"",LEFT( X$36, FIND(",",X$36)-1) &amp; "=" &amp; $AH689 &amp; RIGHT( X$36, LEN(X$36) + 1 - FIND(",",X$36)),""))),
IF(scriv!M651&lt;&gt;"", LEFT( scriv!M651, FIND(",",scriv!M651)-1) &amp; "=" &amp; $AH689 &amp; RIGHT( scriv!M651, LEN(scriv!M651) + 1 - FIND(",",scriv!M651)),
LEFT( X$37, FIND(",",X$37)-1) &amp; "=" &amp; $AH689 &amp; RIGHT( X$37, LEN(X$37) + 1 - FIND(",",X$37))))</f>
        <v>fadeOn=,0.6</v>
      </c>
      <c r="Y689" s="81" t="str">
        <f>IF($E689="",
( IF(scriv!AE651&lt;&gt;"", LEFT( scriv!AE651, FIND(",",scriv!AE651)-1) &amp; "=" &amp; $AH689 &amp; RIGHT( scriv!AE651, LEN(scriv!AE651) + 1 - FIND(",",scriv!AE651)),
  IF($Y$36&lt;&gt;"",LEFT( Y$36, FIND(",",Y$36)-1) &amp; "=" &amp; $AH689 &amp; RIGHT( Y$36, LEN(Y$36) + 1 - FIND(",",Y$36)),""))),
IF(scriv!N651&lt;&gt;"", LEFT( scriv!N651, FIND(",",scriv!N651)-1) &amp; "=" &amp; $AH689 &amp; RIGHT( scriv!N651, LEN(scriv!N651) + 1 - FIND(",",scriv!N651)),
LEFT( Y$37, FIND(",",Y$37)-1) &amp; "=" &amp; $AH689 &amp; RIGHT( Y$37, LEN(Y$37) + 1 - FIND(",",Y$37))))</f>
        <v>fadeOff=,0.6</v>
      </c>
      <c r="Z689" s="81" t="str">
        <f>IF($E689="",
( IF(scriv!AF651&lt;&gt;"", LEFT( scriv!AF651, FIND(",",scriv!AF651)-1) &amp; "=" &amp; $AH689 &amp; RIGHT( scriv!AF651, LEN(scriv!AF651) + 1 - FIND(",",scriv!AF651)),
  IF($Z$36&lt;&gt;"",LEFT( Z$36, FIND(",",Z$36)-1) &amp; "=" &amp; $AH689 &amp; RIGHT( Z$36, LEN(Z$36) + 1 - FIND(",",Z$36)),""))),
IF(scriv!O651&lt;&gt;"", LEFT( scriv!O651, FIND(",",scriv!O651)-1) &amp; "=" &amp; $AH689 &amp; RIGHT( scriv!O651, LEN(scriv!O651) + 1 - FIND(",",scriv!O651)),
LEFT( Z$37, FIND(",",Z$37)-1) &amp; "=" &amp; $AH689 &amp; RIGHT( Z$37, LEN(Z$37) + 1 - FIND(",",Z$37))))</f>
        <v>drawOpen=,1.2</v>
      </c>
      <c r="AA689" s="81" t="str">
        <f>IF($E689="",
( IF(scriv!AG651&lt;&gt;"", LEFT( scriv!AG651, FIND(",",scriv!AG651)-1) &amp; "=" &amp; $AH689 &amp; RIGHT( scriv!AG651, LEN(scriv!AG651) + 1 - FIND(",",scriv!AG651)),
  IF($AA$36&lt;&gt;"",LEFT( AA$36, FIND(",",AA$36)-1) &amp; "=" &amp; $AH689 &amp; RIGHT( AA$36, LEN(AA$36) + 1 - FIND(",",AA$36)),""))),
IF(scriv!P651&lt;&gt;"", LEFT( scriv!P651, FIND(",",scriv!P651)-1) &amp; "=" &amp; $AH689 &amp; RIGHT( scriv!P651, LEN(scriv!P651) + 1 - FIND(",",scriv!P651)),
LEFT( AA$37, FIND(",",AA$37)-1) &amp; "=" &amp; $AH689 &amp; RIGHT( AA$37, LEN(AA$37) + 1 - FIND(",",AA$37))))</f>
        <v>drawClose=,1.2</v>
      </c>
      <c r="AB689" s="167" t="str">
        <f t="shared" si="492"/>
        <v>noTitle</v>
      </c>
      <c r="AC689" s="167"/>
      <c r="AD689" s="45"/>
      <c r="AE689" s="168"/>
      <c r="AF689" s="169">
        <f>IF(D689="",scriv!B651,"")</f>
        <v>0</v>
      </c>
      <c r="AG689" s="170" t="str">
        <f t="shared" si="499"/>
        <v/>
      </c>
      <c r="AH689" s="169" t="str">
        <f t="shared" si="500"/>
        <v/>
      </c>
      <c r="AI689" s="169" t="str">
        <f t="shared" si="501"/>
        <v/>
      </c>
      <c r="AJ689" s="86">
        <f>ROUNDDOWN( (LEN(scriv!B651)+1) / 2, 0 )</f>
        <v>0</v>
      </c>
      <c r="AK689" s="82">
        <f t="shared" si="502"/>
        <v>0</v>
      </c>
      <c r="AL689" s="82" t="str">
        <f t="shared" si="503"/>
        <v>-</v>
      </c>
      <c r="AM689" s="82" t="str">
        <f t="shared" si="504"/>
        <v>-</v>
      </c>
      <c r="AN689" s="82" t="str">
        <f t="shared" si="505"/>
        <v>-</v>
      </c>
      <c r="AO689" s="82" t="str">
        <f t="shared" si="506"/>
        <v>-</v>
      </c>
      <c r="AP689" s="82" t="str">
        <f t="shared" si="507"/>
        <v>-</v>
      </c>
      <c r="AQ689" s="82" t="str">
        <f t="shared" si="508"/>
        <v>-</v>
      </c>
      <c r="AR689" s="82" t="str">
        <f t="shared" si="509"/>
        <v>-</v>
      </c>
      <c r="AT689" s="82">
        <f t="shared" si="510"/>
        <v>10</v>
      </c>
      <c r="AU689" s="82" t="str">
        <f ca="1">IF(    MAX(OFFSET(AL689,0,0,MATCH("-",AL$638:AL689,0))) = 0,"",
IFERROR(MAX(OFFSET(AL689,0,0,MATCH("-",AL$638:AL689,0))),""))</f>
        <v/>
      </c>
      <c r="AV689" s="82" t="str">
        <f ca="1">IF(    MAX(OFFSET(AM689,0,0,MATCH("-",AM$638:AM689,0))) = 0,"",
IFERROR(MAX(OFFSET(AM689,0,0,MATCH("-",AM$638:AM689,0))),""))</f>
        <v/>
      </c>
      <c r="AW689" s="82" t="str">
        <f ca="1">IF(    MAX(OFFSET(AN689,0,0,MATCH("-",AN$638:AN689,0))) = 0,"",
IFERROR(MAX(OFFSET(AN689,0,0,MATCH("-",AN$638:AN689,0))),""))</f>
        <v/>
      </c>
      <c r="AX689" s="82" t="str">
        <f ca="1">IF(    MAX(OFFSET(AO689,0,0,MATCH("-",AO$638:AO689,0))) = 0,"",
IFERROR(MAX(OFFSET(AO689,0,0,MATCH("-",AO$638:AO689,0))),""))</f>
        <v/>
      </c>
      <c r="AY689" s="82" t="str">
        <f ca="1">IF(    MAX(OFFSET(AP689,0,0,MATCH("-",AP$638:AP689,0))) = 0,"",
IFERROR(MAX(OFFSET(AP689,0,0,MATCH("-",AP$638:AP689,0))),""))</f>
        <v/>
      </c>
      <c r="AZ689" s="82" t="str">
        <f ca="1">IF(    MAX(OFFSET(AQ689,0,0,MATCH("-",AQ$638:AQ689,0))) = 0,"",
IFERROR(MAX(OFFSET(AQ689,0,0,MATCH("-",AQ$638:AQ689,0))),""))</f>
        <v/>
      </c>
      <c r="BA689" s="82" t="str">
        <f ca="1">IF(    MAX(OFFSET(AR689,0,0,MATCH("-",AR$638:AR689,0))) = 0,"",
IFERROR(MAX(OFFSET(AR689,0,0,MATCH("-",AR$638:AR689,0))),""))</f>
        <v/>
      </c>
      <c r="BB689" s="112">
        <f t="shared" ca="1" si="511"/>
        <v>-198</v>
      </c>
      <c r="BC689" s="111" t="str">
        <f t="shared" ca="1" si="512"/>
        <v>Radius</v>
      </c>
      <c r="BD689" s="112">
        <f t="shared" ca="1" si="513"/>
        <v>0</v>
      </c>
      <c r="BE689" s="111">
        <f t="shared" ca="1" si="514"/>
        <v>200</v>
      </c>
      <c r="BF689" s="113" t="e">
        <f t="shared" ca="1" si="515"/>
        <v>#VALUE!</v>
      </c>
      <c r="BG689" s="113" t="e">
        <f t="shared" ca="1" si="516"/>
        <v>#VALUE!</v>
      </c>
      <c r="BH689" s="112">
        <f t="shared" ca="1" si="517"/>
        <v>2000</v>
      </c>
      <c r="BI689" s="112">
        <f t="shared" ca="1" si="518"/>
        <v>200</v>
      </c>
      <c r="BJ689" s="157"/>
      <c r="BK689" s="157"/>
      <c r="BL689" s="158" t="str">
        <f>scriv!AI651</f>
        <v/>
      </c>
      <c r="BM689" s="157"/>
      <c r="BN689" s="157" t="str">
        <f t="shared" si="519"/>
        <v>node</v>
      </c>
      <c r="BO689" s="157"/>
      <c r="BP689" s="159">
        <f t="shared" ca="1" si="520"/>
        <v>0</v>
      </c>
      <c r="BQ689" s="159">
        <f t="shared" ca="1" si="521"/>
        <v>0</v>
      </c>
      <c r="BR689" s="159">
        <f t="shared" si="522"/>
        <v>1</v>
      </c>
      <c r="BS689" s="159" t="str">
        <f t="shared" si="523"/>
        <v>symbol</v>
      </c>
      <c r="BT689" s="157" t="str">
        <f ca="1">IF(scriv!V651&lt;&gt;"",scriv!V651,
IF(E689="",IFERROR(VLOOKUP(BL689,$AH$40:$BT$638,39,FALSE),$BT$36),
$BT$37))</f>
        <v>NodeSquare</v>
      </c>
      <c r="BU689" s="166">
        <f t="shared" ca="1" si="524"/>
        <v>2000</v>
      </c>
      <c r="BV689" s="166">
        <f t="shared" ca="1" si="525"/>
        <v>200</v>
      </c>
      <c r="BW689" s="166">
        <f t="shared" ca="1" si="526"/>
        <v>0</v>
      </c>
      <c r="BX689" s="166">
        <f t="shared" ca="1" si="527"/>
        <v>0</v>
      </c>
      <c r="BY689" s="180" t="str">
        <f t="shared" si="528"/>
        <v/>
      </c>
      <c r="BZ689" s="180" t="str">
        <f t="shared" si="529"/>
        <v/>
      </c>
      <c r="CA689" s="81" t="str">
        <f>IF(scriv!E651&lt;&gt;"",scriv!E651,"")</f>
        <v/>
      </c>
      <c r="CB689" s="82">
        <f t="shared" si="494"/>
        <v>0</v>
      </c>
      <c r="CC689" s="82">
        <f t="shared" si="530"/>
        <v>0</v>
      </c>
      <c r="CD689" s="82" t="str">
        <f t="shared" si="531"/>
        <v>-</v>
      </c>
      <c r="CE689" s="82" t="str">
        <f t="shared" si="532"/>
        <v>-</v>
      </c>
      <c r="CF689" s="82" t="str">
        <f t="shared" si="533"/>
        <v>-</v>
      </c>
      <c r="CG689" s="82" t="str">
        <f t="shared" si="534"/>
        <v>-</v>
      </c>
      <c r="CH689" s="82" t="str">
        <f t="shared" si="535"/>
        <v>-</v>
      </c>
      <c r="CI689" s="82" t="str">
        <f t="shared" si="536"/>
        <v>-</v>
      </c>
      <c r="CJ689" s="82" t="str">
        <f t="shared" si="537"/>
        <v>-</v>
      </c>
      <c r="CK689" s="82" t="str">
        <f t="shared" si="538"/>
        <v>-</v>
      </c>
    </row>
    <row r="690" spans="1:89" s="82" customFormat="1" ht="18" customHeight="1">
      <c r="A690" s="81" t="str">
        <f>scriv!AH652</f>
        <v/>
      </c>
      <c r="B690" s="81" t="str">
        <f>IF(scriv!D652&lt;&gt;"",scriv!D652,"")</f>
        <v/>
      </c>
      <c r="C690" s="81" t="str">
        <f>IF( scriv!AL652&lt;&gt;"", IF(D690&lt;&gt;"","connection ","")&amp;scriv!AL652,IF(D690&lt;&gt;"","connection",""))</f>
        <v/>
      </c>
      <c r="D690" s="82" t="str">
        <f>scriv!AJ652</f>
        <v/>
      </c>
      <c r="E690" s="82" t="str">
        <f>scriv!AK652</f>
        <v/>
      </c>
      <c r="F690" s="156">
        <f>ROW()</f>
        <v>690</v>
      </c>
      <c r="I690" s="81" t="str">
        <f>IF(scriv!AA652&lt;&gt;"",scriv!AA652,J690)</f>
        <v/>
      </c>
      <c r="J690" s="81" t="str">
        <f>IF(scriv!AB652&lt;&gt;"",scriv!AB652,"")</f>
        <v/>
      </c>
      <c r="K690" s="82" t="str">
        <f t="shared" si="495"/>
        <v>none</v>
      </c>
      <c r="L690" s="82" t="str">
        <f t="shared" si="496"/>
        <v>+++&amp;speakTT=</v>
      </c>
      <c r="M690" s="82" t="str">
        <f t="shared" si="493"/>
        <v>OpenClose</v>
      </c>
      <c r="N690" s="82" t="str">
        <f t="shared" si="497"/>
        <v/>
      </c>
      <c r="O690" s="119" t="str">
        <f t="shared" si="498"/>
        <v/>
      </c>
      <c r="P690" s="81" t="str">
        <f>IF(scriv!I652&lt;&gt;"",scriv!I652,"")</f>
        <v/>
      </c>
      <c r="Q690" s="81" t="str">
        <f>IF(scriv!J652&lt;&gt;"",scriv!J652,"")</f>
        <v/>
      </c>
      <c r="R690" s="81">
        <f>IF(scriv!K652&lt;&gt;"",scriv!K652,
IF(I690&lt;&gt;"",1,$R$36))</f>
        <v>0</v>
      </c>
      <c r="S690" s="81" t="str">
        <f>IF(scriv!L652&lt;&gt;"",scriv!L652,
IF(scriv!AB652&lt;&gt;"",$S$36,"none"))</f>
        <v>none</v>
      </c>
      <c r="T690" s="81" t="str">
        <f>IF(scriv!Q652&lt;&gt;"",scriv!Q652,"")</f>
        <v/>
      </c>
      <c r="U690" s="81" t="str">
        <f>IF(scriv!R652&lt;&gt;"",scriv!R652,"")</f>
        <v/>
      </c>
      <c r="V690" s="81" t="str">
        <f>IF(scriv!S652&lt;&gt;"",scriv!S652,"")</f>
        <v/>
      </c>
      <c r="W690" s="81" t="str">
        <f>IF(scriv!T652&lt;&gt;"",scriv!T652,"")</f>
        <v/>
      </c>
      <c r="X690" s="81" t="str">
        <f>IF($E690="",
( IF(scriv!AD652&lt;&gt;"", LEFT( scriv!AD652, FIND(",",scriv!AD652)-1) &amp; "=" &amp; $AH690 &amp; RIGHT( scriv!AD652, LEN(scriv!AD652) + 1 - FIND(",",scriv!AD652)),
  IF($X$36&lt;&gt;"",LEFT( X$36, FIND(",",X$36)-1) &amp; "=" &amp; $AH690 &amp; RIGHT( X$36, LEN(X$36) + 1 - FIND(",",X$36)),""))),
IF(scriv!M652&lt;&gt;"", LEFT( scriv!M652, FIND(",",scriv!M652)-1) &amp; "=" &amp; $AH690 &amp; RIGHT( scriv!M652, LEN(scriv!M652) + 1 - FIND(",",scriv!M652)),
LEFT( X$37, FIND(",",X$37)-1) &amp; "=" &amp; $AH690 &amp; RIGHT( X$37, LEN(X$37) + 1 - FIND(",",X$37))))</f>
        <v>fadeOn=,0.6</v>
      </c>
      <c r="Y690" s="81" t="str">
        <f>IF($E690="",
( IF(scriv!AE652&lt;&gt;"", LEFT( scriv!AE652, FIND(",",scriv!AE652)-1) &amp; "=" &amp; $AH690 &amp; RIGHT( scriv!AE652, LEN(scriv!AE652) + 1 - FIND(",",scriv!AE652)),
  IF($Y$36&lt;&gt;"",LEFT( Y$36, FIND(",",Y$36)-1) &amp; "=" &amp; $AH690 &amp; RIGHT( Y$36, LEN(Y$36) + 1 - FIND(",",Y$36)),""))),
IF(scriv!N652&lt;&gt;"", LEFT( scriv!N652, FIND(",",scriv!N652)-1) &amp; "=" &amp; $AH690 &amp; RIGHT( scriv!N652, LEN(scriv!N652) + 1 - FIND(",",scriv!N652)),
LEFT( Y$37, FIND(",",Y$37)-1) &amp; "=" &amp; $AH690 &amp; RIGHT( Y$37, LEN(Y$37) + 1 - FIND(",",Y$37))))</f>
        <v>fadeOff=,0.6</v>
      </c>
      <c r="Z690" s="81" t="str">
        <f>IF($E690="",
( IF(scriv!AF652&lt;&gt;"", LEFT( scriv!AF652, FIND(",",scriv!AF652)-1) &amp; "=" &amp; $AH690 &amp; RIGHT( scriv!AF652, LEN(scriv!AF652) + 1 - FIND(",",scriv!AF652)),
  IF($Z$36&lt;&gt;"",LEFT( Z$36, FIND(",",Z$36)-1) &amp; "=" &amp; $AH690 &amp; RIGHT( Z$36, LEN(Z$36) + 1 - FIND(",",Z$36)),""))),
IF(scriv!O652&lt;&gt;"", LEFT( scriv!O652, FIND(",",scriv!O652)-1) &amp; "=" &amp; $AH690 &amp; RIGHT( scriv!O652, LEN(scriv!O652) + 1 - FIND(",",scriv!O652)),
LEFT( Z$37, FIND(",",Z$37)-1) &amp; "=" &amp; $AH690 &amp; RIGHT( Z$37, LEN(Z$37) + 1 - FIND(",",Z$37))))</f>
        <v>drawOpen=,1.2</v>
      </c>
      <c r="AA690" s="81" t="str">
        <f>IF($E690="",
( IF(scriv!AG652&lt;&gt;"", LEFT( scriv!AG652, FIND(",",scriv!AG652)-1) &amp; "=" &amp; $AH690 &amp; RIGHT( scriv!AG652, LEN(scriv!AG652) + 1 - FIND(",",scriv!AG652)),
  IF($AA$36&lt;&gt;"",LEFT( AA$36, FIND(",",AA$36)-1) &amp; "=" &amp; $AH690 &amp; RIGHT( AA$36, LEN(AA$36) + 1 - FIND(",",AA$36)),""))),
IF(scriv!P652&lt;&gt;"", LEFT( scriv!P652, FIND(",",scriv!P652)-1) &amp; "=" &amp; $AH690 &amp; RIGHT( scriv!P652, LEN(scriv!P652) + 1 - FIND(",",scriv!P652)),
LEFT( AA$37, FIND(",",AA$37)-1) &amp; "=" &amp; $AH690 &amp; RIGHT( AA$37, LEN(AA$37) + 1 - FIND(",",AA$37))))</f>
        <v>drawClose=,1.2</v>
      </c>
      <c r="AB690" s="167" t="str">
        <f t="shared" si="492"/>
        <v>noTitle</v>
      </c>
      <c r="AC690" s="167"/>
      <c r="AD690" s="45"/>
      <c r="AE690" s="168"/>
      <c r="AF690" s="169">
        <f>IF(D690="",scriv!B652,"")</f>
        <v>0</v>
      </c>
      <c r="AG690" s="170" t="str">
        <f t="shared" si="499"/>
        <v/>
      </c>
      <c r="AH690" s="169" t="str">
        <f t="shared" si="500"/>
        <v/>
      </c>
      <c r="AI690" s="169" t="str">
        <f t="shared" si="501"/>
        <v/>
      </c>
      <c r="AJ690" s="86">
        <f>ROUNDDOWN( (LEN(scriv!B652)+1) / 2, 0 )</f>
        <v>0</v>
      </c>
      <c r="AK690" s="82">
        <f t="shared" si="502"/>
        <v>0</v>
      </c>
      <c r="AL690" s="82" t="str">
        <f t="shared" si="503"/>
        <v>-</v>
      </c>
      <c r="AM690" s="82" t="str">
        <f t="shared" si="504"/>
        <v>-</v>
      </c>
      <c r="AN690" s="82" t="str">
        <f t="shared" si="505"/>
        <v>-</v>
      </c>
      <c r="AO690" s="82" t="str">
        <f t="shared" si="506"/>
        <v>-</v>
      </c>
      <c r="AP690" s="82" t="str">
        <f t="shared" si="507"/>
        <v>-</v>
      </c>
      <c r="AQ690" s="82" t="str">
        <f t="shared" si="508"/>
        <v>-</v>
      </c>
      <c r="AR690" s="82" t="str">
        <f t="shared" si="509"/>
        <v>-</v>
      </c>
      <c r="AT690" s="82">
        <f t="shared" si="510"/>
        <v>10</v>
      </c>
      <c r="AU690" s="82" t="str">
        <f ca="1">IF(    MAX(OFFSET(AL690,0,0,MATCH("-",AL$638:AL690,0))) = 0,"",
IFERROR(MAX(OFFSET(AL690,0,0,MATCH("-",AL$638:AL690,0))),""))</f>
        <v/>
      </c>
      <c r="AV690" s="82" t="str">
        <f ca="1">IF(    MAX(OFFSET(AM690,0,0,MATCH("-",AM$638:AM690,0))) = 0,"",
IFERROR(MAX(OFFSET(AM690,0,0,MATCH("-",AM$638:AM690,0))),""))</f>
        <v/>
      </c>
      <c r="AW690" s="82" t="str">
        <f ca="1">IF(    MAX(OFFSET(AN690,0,0,MATCH("-",AN$638:AN690,0))) = 0,"",
IFERROR(MAX(OFFSET(AN690,0,0,MATCH("-",AN$638:AN690,0))),""))</f>
        <v/>
      </c>
      <c r="AX690" s="82" t="str">
        <f ca="1">IF(    MAX(OFFSET(AO690,0,0,MATCH("-",AO$638:AO690,0))) = 0,"",
IFERROR(MAX(OFFSET(AO690,0,0,MATCH("-",AO$638:AO690,0))),""))</f>
        <v/>
      </c>
      <c r="AY690" s="82" t="str">
        <f ca="1">IF(    MAX(OFFSET(AP690,0,0,MATCH("-",AP$638:AP690,0))) = 0,"",
IFERROR(MAX(OFFSET(AP690,0,0,MATCH("-",AP$638:AP690,0))),""))</f>
        <v/>
      </c>
      <c r="AZ690" s="82" t="str">
        <f ca="1">IF(    MAX(OFFSET(AQ690,0,0,MATCH("-",AQ$638:AQ690,0))) = 0,"",
IFERROR(MAX(OFFSET(AQ690,0,0,MATCH("-",AQ$638:AQ690,0))),""))</f>
        <v/>
      </c>
      <c r="BA690" s="82" t="str">
        <f ca="1">IF(    MAX(OFFSET(AR690,0,0,MATCH("-",AR$638:AR690,0))) = 0,"",
IFERROR(MAX(OFFSET(AR690,0,0,MATCH("-",AR$638:AR690,0))),""))</f>
        <v/>
      </c>
      <c r="BB690" s="112">
        <f t="shared" ca="1" si="511"/>
        <v>-198</v>
      </c>
      <c r="BC690" s="111" t="str">
        <f t="shared" ca="1" si="512"/>
        <v>Radius</v>
      </c>
      <c r="BD690" s="112">
        <f t="shared" ca="1" si="513"/>
        <v>0</v>
      </c>
      <c r="BE690" s="111">
        <f t="shared" ca="1" si="514"/>
        <v>200</v>
      </c>
      <c r="BF690" s="113" t="e">
        <f t="shared" ca="1" si="515"/>
        <v>#VALUE!</v>
      </c>
      <c r="BG690" s="113" t="e">
        <f t="shared" ca="1" si="516"/>
        <v>#VALUE!</v>
      </c>
      <c r="BH690" s="112">
        <f t="shared" ca="1" si="517"/>
        <v>2000</v>
      </c>
      <c r="BI690" s="112">
        <f t="shared" ca="1" si="518"/>
        <v>200</v>
      </c>
      <c r="BJ690" s="157"/>
      <c r="BK690" s="157"/>
      <c r="BL690" s="158" t="str">
        <f>scriv!AI652</f>
        <v/>
      </c>
      <c r="BM690" s="157"/>
      <c r="BN690" s="157" t="str">
        <f t="shared" si="519"/>
        <v>node</v>
      </c>
      <c r="BO690" s="157"/>
      <c r="BP690" s="159">
        <f t="shared" ca="1" si="520"/>
        <v>0</v>
      </c>
      <c r="BQ690" s="159">
        <f t="shared" ca="1" si="521"/>
        <v>0</v>
      </c>
      <c r="BR690" s="159">
        <f t="shared" si="522"/>
        <v>1</v>
      </c>
      <c r="BS690" s="159" t="str">
        <f t="shared" si="523"/>
        <v>symbol</v>
      </c>
      <c r="BT690" s="157" t="str">
        <f ca="1">IF(scriv!V652&lt;&gt;"",scriv!V652,
IF(E690="",IFERROR(VLOOKUP(BL690,$AH$40:$BT$638,39,FALSE),$BT$36),
$BT$37))</f>
        <v>NodeSquare</v>
      </c>
      <c r="BU690" s="166">
        <f t="shared" ca="1" si="524"/>
        <v>2000</v>
      </c>
      <c r="BV690" s="166">
        <f t="shared" ca="1" si="525"/>
        <v>200</v>
      </c>
      <c r="BW690" s="166">
        <f t="shared" ca="1" si="526"/>
        <v>0</v>
      </c>
      <c r="BX690" s="166">
        <f t="shared" ca="1" si="527"/>
        <v>0</v>
      </c>
      <c r="BY690" s="180" t="str">
        <f t="shared" si="528"/>
        <v/>
      </c>
      <c r="BZ690" s="180" t="str">
        <f t="shared" si="529"/>
        <v/>
      </c>
      <c r="CA690" s="81" t="str">
        <f>IF(scriv!E652&lt;&gt;"",scriv!E652,"")</f>
        <v/>
      </c>
      <c r="CB690" s="82">
        <f t="shared" si="494"/>
        <v>0</v>
      </c>
      <c r="CC690" s="82">
        <f t="shared" si="530"/>
        <v>0</v>
      </c>
      <c r="CD690" s="82" t="str">
        <f t="shared" si="531"/>
        <v>-</v>
      </c>
      <c r="CE690" s="82" t="str">
        <f t="shared" si="532"/>
        <v>-</v>
      </c>
      <c r="CF690" s="82" t="str">
        <f t="shared" si="533"/>
        <v>-</v>
      </c>
      <c r="CG690" s="82" t="str">
        <f t="shared" si="534"/>
        <v>-</v>
      </c>
      <c r="CH690" s="82" t="str">
        <f t="shared" si="535"/>
        <v>-</v>
      </c>
      <c r="CI690" s="82" t="str">
        <f t="shared" si="536"/>
        <v>-</v>
      </c>
      <c r="CJ690" s="82" t="str">
        <f t="shared" si="537"/>
        <v>-</v>
      </c>
      <c r="CK690" s="82" t="str">
        <f t="shared" si="538"/>
        <v>-</v>
      </c>
    </row>
    <row r="691" spans="1:89" s="82" customFormat="1" ht="18" customHeight="1">
      <c r="A691" s="81" t="str">
        <f>scriv!AH653</f>
        <v/>
      </c>
      <c r="B691" s="81" t="str">
        <f>IF(scriv!D653&lt;&gt;"",scriv!D653,"")</f>
        <v/>
      </c>
      <c r="C691" s="81" t="str">
        <f>IF( scriv!AL653&lt;&gt;"", IF(D691&lt;&gt;"","connection ","")&amp;scriv!AL653,IF(D691&lt;&gt;"","connection",""))</f>
        <v/>
      </c>
      <c r="D691" s="82" t="str">
        <f>scriv!AJ653</f>
        <v/>
      </c>
      <c r="E691" s="82" t="str">
        <f>scriv!AK653</f>
        <v/>
      </c>
      <c r="F691" s="156">
        <f>ROW()</f>
        <v>691</v>
      </c>
      <c r="I691" s="81" t="str">
        <f>IF(scriv!AA653&lt;&gt;"",scriv!AA653,J691)</f>
        <v/>
      </c>
      <c r="J691" s="81" t="str">
        <f>IF(scriv!AB653&lt;&gt;"",scriv!AB653,"")</f>
        <v/>
      </c>
      <c r="K691" s="82" t="str">
        <f t="shared" si="495"/>
        <v>none</v>
      </c>
      <c r="L691" s="82" t="str">
        <f t="shared" si="496"/>
        <v>+++&amp;speakTT=</v>
      </c>
      <c r="M691" s="82" t="str">
        <f t="shared" si="493"/>
        <v>OpenClose</v>
      </c>
      <c r="N691" s="82" t="str">
        <f t="shared" si="497"/>
        <v/>
      </c>
      <c r="O691" s="119" t="str">
        <f t="shared" si="498"/>
        <v/>
      </c>
      <c r="P691" s="81" t="str">
        <f>IF(scriv!I653&lt;&gt;"",scriv!I653,"")</f>
        <v/>
      </c>
      <c r="Q691" s="81" t="str">
        <f>IF(scriv!J653&lt;&gt;"",scriv!J653,"")</f>
        <v/>
      </c>
      <c r="R691" s="81">
        <f>IF(scriv!K653&lt;&gt;"",scriv!K653,
IF(I691&lt;&gt;"",1,$R$36))</f>
        <v>0</v>
      </c>
      <c r="S691" s="81" t="str">
        <f>IF(scriv!L653&lt;&gt;"",scriv!L653,
IF(scriv!AB653&lt;&gt;"",$S$36,"none"))</f>
        <v>none</v>
      </c>
      <c r="T691" s="81" t="str">
        <f>IF(scriv!Q653&lt;&gt;"",scriv!Q653,"")</f>
        <v/>
      </c>
      <c r="U691" s="81" t="str">
        <f>IF(scriv!R653&lt;&gt;"",scriv!R653,"")</f>
        <v/>
      </c>
      <c r="V691" s="81" t="str">
        <f>IF(scriv!S653&lt;&gt;"",scriv!S653,"")</f>
        <v/>
      </c>
      <c r="W691" s="81" t="str">
        <f>IF(scriv!T653&lt;&gt;"",scriv!T653,"")</f>
        <v/>
      </c>
      <c r="X691" s="81" t="str">
        <f>IF($E691="",
( IF(scriv!AD653&lt;&gt;"", LEFT( scriv!AD653, FIND(",",scriv!AD653)-1) &amp; "=" &amp; $AH691 &amp; RIGHT( scriv!AD653, LEN(scriv!AD653) + 1 - FIND(",",scriv!AD653)),
  IF($X$36&lt;&gt;"",LEFT( X$36, FIND(",",X$36)-1) &amp; "=" &amp; $AH691 &amp; RIGHT( X$36, LEN(X$36) + 1 - FIND(",",X$36)),""))),
IF(scriv!M653&lt;&gt;"", LEFT( scriv!M653, FIND(",",scriv!M653)-1) &amp; "=" &amp; $AH691 &amp; RIGHT( scriv!M653, LEN(scriv!M653) + 1 - FIND(",",scriv!M653)),
LEFT( X$37, FIND(",",X$37)-1) &amp; "=" &amp; $AH691 &amp; RIGHT( X$37, LEN(X$37) + 1 - FIND(",",X$37))))</f>
        <v>fadeOn=,0.6</v>
      </c>
      <c r="Y691" s="81" t="str">
        <f>IF($E691="",
( IF(scriv!AE653&lt;&gt;"", LEFT( scriv!AE653, FIND(",",scriv!AE653)-1) &amp; "=" &amp; $AH691 &amp; RIGHT( scriv!AE653, LEN(scriv!AE653) + 1 - FIND(",",scriv!AE653)),
  IF($Y$36&lt;&gt;"",LEFT( Y$36, FIND(",",Y$36)-1) &amp; "=" &amp; $AH691 &amp; RIGHT( Y$36, LEN(Y$36) + 1 - FIND(",",Y$36)),""))),
IF(scriv!N653&lt;&gt;"", LEFT( scriv!N653, FIND(",",scriv!N653)-1) &amp; "=" &amp; $AH691 &amp; RIGHT( scriv!N653, LEN(scriv!N653) + 1 - FIND(",",scriv!N653)),
LEFT( Y$37, FIND(",",Y$37)-1) &amp; "=" &amp; $AH691 &amp; RIGHT( Y$37, LEN(Y$37) + 1 - FIND(",",Y$37))))</f>
        <v>fadeOff=,0.6</v>
      </c>
      <c r="Z691" s="81" t="str">
        <f>IF($E691="",
( IF(scriv!AF653&lt;&gt;"", LEFT( scriv!AF653, FIND(",",scriv!AF653)-1) &amp; "=" &amp; $AH691 &amp; RIGHT( scriv!AF653, LEN(scriv!AF653) + 1 - FIND(",",scriv!AF653)),
  IF($Z$36&lt;&gt;"",LEFT( Z$36, FIND(",",Z$36)-1) &amp; "=" &amp; $AH691 &amp; RIGHT( Z$36, LEN(Z$36) + 1 - FIND(",",Z$36)),""))),
IF(scriv!O653&lt;&gt;"", LEFT( scriv!O653, FIND(",",scriv!O653)-1) &amp; "=" &amp; $AH691 &amp; RIGHT( scriv!O653, LEN(scriv!O653) + 1 - FIND(",",scriv!O653)),
LEFT( Z$37, FIND(",",Z$37)-1) &amp; "=" &amp; $AH691 &amp; RIGHT( Z$37, LEN(Z$37) + 1 - FIND(",",Z$37))))</f>
        <v>drawOpen=,1.2</v>
      </c>
      <c r="AA691" s="81" t="str">
        <f>IF($E691="",
( IF(scriv!AG653&lt;&gt;"", LEFT( scriv!AG653, FIND(",",scriv!AG653)-1) &amp; "=" &amp; $AH691 &amp; RIGHT( scriv!AG653, LEN(scriv!AG653) + 1 - FIND(",",scriv!AG653)),
  IF($AA$36&lt;&gt;"",LEFT( AA$36, FIND(",",AA$36)-1) &amp; "=" &amp; $AH691 &amp; RIGHT( AA$36, LEN(AA$36) + 1 - FIND(",",AA$36)),""))),
IF(scriv!P653&lt;&gt;"", LEFT( scriv!P653, FIND(",",scriv!P653)-1) &amp; "=" &amp; $AH691 &amp; RIGHT( scriv!P653, LEN(scriv!P653) + 1 - FIND(",",scriv!P653)),
LEFT( AA$37, FIND(",",AA$37)-1) &amp; "=" &amp; $AH691 &amp; RIGHT( AA$37, LEN(AA$37) + 1 - FIND(",",AA$37))))</f>
        <v>drawClose=,1.2</v>
      </c>
      <c r="AB691" s="167" t="str">
        <f t="shared" si="492"/>
        <v>noTitle</v>
      </c>
      <c r="AC691" s="167"/>
      <c r="AD691" s="45"/>
      <c r="AE691" s="168"/>
      <c r="AF691" s="169">
        <f>IF(D691="",scriv!B653,"")</f>
        <v>0</v>
      </c>
      <c r="AG691" s="170" t="str">
        <f t="shared" si="499"/>
        <v/>
      </c>
      <c r="AH691" s="169" t="str">
        <f t="shared" si="500"/>
        <v/>
      </c>
      <c r="AI691" s="169" t="str">
        <f t="shared" si="501"/>
        <v/>
      </c>
      <c r="AJ691" s="86">
        <f>ROUNDDOWN( (LEN(scriv!B653)+1) / 2, 0 )</f>
        <v>0</v>
      </c>
      <c r="AK691" s="82">
        <f t="shared" si="502"/>
        <v>0</v>
      </c>
      <c r="AL691" s="82" t="str">
        <f t="shared" si="503"/>
        <v>-</v>
      </c>
      <c r="AM691" s="82" t="str">
        <f t="shared" si="504"/>
        <v>-</v>
      </c>
      <c r="AN691" s="82" t="str">
        <f t="shared" si="505"/>
        <v>-</v>
      </c>
      <c r="AO691" s="82" t="str">
        <f t="shared" si="506"/>
        <v>-</v>
      </c>
      <c r="AP691" s="82" t="str">
        <f t="shared" si="507"/>
        <v>-</v>
      </c>
      <c r="AQ691" s="82" t="str">
        <f t="shared" si="508"/>
        <v>-</v>
      </c>
      <c r="AR691" s="82" t="str">
        <f t="shared" si="509"/>
        <v>-</v>
      </c>
      <c r="AT691" s="82">
        <f t="shared" si="510"/>
        <v>10</v>
      </c>
      <c r="AU691" s="82" t="str">
        <f ca="1">IF(    MAX(OFFSET(AL691,0,0,MATCH("-",AL$638:AL691,0))) = 0,"",
IFERROR(MAX(OFFSET(AL691,0,0,MATCH("-",AL$638:AL691,0))),""))</f>
        <v/>
      </c>
      <c r="AV691" s="82" t="str">
        <f ca="1">IF(    MAX(OFFSET(AM691,0,0,MATCH("-",AM$638:AM691,0))) = 0,"",
IFERROR(MAX(OFFSET(AM691,0,0,MATCH("-",AM$638:AM691,0))),""))</f>
        <v/>
      </c>
      <c r="AW691" s="82" t="str">
        <f ca="1">IF(    MAX(OFFSET(AN691,0,0,MATCH("-",AN$638:AN691,0))) = 0,"",
IFERROR(MAX(OFFSET(AN691,0,0,MATCH("-",AN$638:AN691,0))),""))</f>
        <v/>
      </c>
      <c r="AX691" s="82" t="str">
        <f ca="1">IF(    MAX(OFFSET(AO691,0,0,MATCH("-",AO$638:AO691,0))) = 0,"",
IFERROR(MAX(OFFSET(AO691,0,0,MATCH("-",AO$638:AO691,0))),""))</f>
        <v/>
      </c>
      <c r="AY691" s="82" t="str">
        <f ca="1">IF(    MAX(OFFSET(AP691,0,0,MATCH("-",AP$638:AP691,0))) = 0,"",
IFERROR(MAX(OFFSET(AP691,0,0,MATCH("-",AP$638:AP691,0))),""))</f>
        <v/>
      </c>
      <c r="AZ691" s="82" t="str">
        <f ca="1">IF(    MAX(OFFSET(AQ691,0,0,MATCH("-",AQ$638:AQ691,0))) = 0,"",
IFERROR(MAX(OFFSET(AQ691,0,0,MATCH("-",AQ$638:AQ691,0))),""))</f>
        <v/>
      </c>
      <c r="BA691" s="82" t="str">
        <f ca="1">IF(    MAX(OFFSET(AR691,0,0,MATCH("-",AR$638:AR691,0))) = 0,"",
IFERROR(MAX(OFFSET(AR691,0,0,MATCH("-",AR$638:AR691,0))),""))</f>
        <v/>
      </c>
      <c r="BB691" s="112">
        <f t="shared" ca="1" si="511"/>
        <v>-198</v>
      </c>
      <c r="BC691" s="111" t="str">
        <f t="shared" ca="1" si="512"/>
        <v>Radius</v>
      </c>
      <c r="BD691" s="112">
        <f t="shared" ca="1" si="513"/>
        <v>0</v>
      </c>
      <c r="BE691" s="111">
        <f t="shared" ca="1" si="514"/>
        <v>200</v>
      </c>
      <c r="BF691" s="113" t="e">
        <f t="shared" ca="1" si="515"/>
        <v>#VALUE!</v>
      </c>
      <c r="BG691" s="113" t="e">
        <f t="shared" ca="1" si="516"/>
        <v>#VALUE!</v>
      </c>
      <c r="BH691" s="112">
        <f t="shared" ca="1" si="517"/>
        <v>2000</v>
      </c>
      <c r="BI691" s="112">
        <f t="shared" ca="1" si="518"/>
        <v>200</v>
      </c>
      <c r="BJ691" s="157"/>
      <c r="BK691" s="157"/>
      <c r="BL691" s="158" t="str">
        <f>scriv!AI653</f>
        <v/>
      </c>
      <c r="BM691" s="157"/>
      <c r="BN691" s="157" t="str">
        <f t="shared" si="519"/>
        <v>node</v>
      </c>
      <c r="BO691" s="157"/>
      <c r="BP691" s="159">
        <f t="shared" ca="1" si="520"/>
        <v>0</v>
      </c>
      <c r="BQ691" s="159">
        <f t="shared" ca="1" si="521"/>
        <v>0</v>
      </c>
      <c r="BR691" s="159">
        <f t="shared" si="522"/>
        <v>1</v>
      </c>
      <c r="BS691" s="159" t="str">
        <f t="shared" si="523"/>
        <v>symbol</v>
      </c>
      <c r="BT691" s="157" t="str">
        <f ca="1">IF(scriv!V653&lt;&gt;"",scriv!V653,
IF(E691="",IFERROR(VLOOKUP(BL691,$AH$40:$BT$638,39,FALSE),$BT$36),
$BT$37))</f>
        <v>NodeSquare</v>
      </c>
      <c r="BU691" s="166">
        <f t="shared" ca="1" si="524"/>
        <v>2000</v>
      </c>
      <c r="BV691" s="166">
        <f t="shared" ca="1" si="525"/>
        <v>200</v>
      </c>
      <c r="BW691" s="166">
        <f t="shared" ca="1" si="526"/>
        <v>0</v>
      </c>
      <c r="BX691" s="166">
        <f t="shared" ca="1" si="527"/>
        <v>0</v>
      </c>
      <c r="BY691" s="180" t="str">
        <f t="shared" si="528"/>
        <v/>
      </c>
      <c r="BZ691" s="180" t="str">
        <f t="shared" si="529"/>
        <v/>
      </c>
      <c r="CA691" s="81" t="str">
        <f>IF(scriv!E653&lt;&gt;"",scriv!E653,"")</f>
        <v/>
      </c>
      <c r="CB691" s="82">
        <f t="shared" si="494"/>
        <v>0</v>
      </c>
      <c r="CC691" s="82">
        <f t="shared" si="530"/>
        <v>0</v>
      </c>
      <c r="CD691" s="82" t="str">
        <f t="shared" si="531"/>
        <v>-</v>
      </c>
      <c r="CE691" s="82" t="str">
        <f t="shared" si="532"/>
        <v>-</v>
      </c>
      <c r="CF691" s="82" t="str">
        <f t="shared" si="533"/>
        <v>-</v>
      </c>
      <c r="CG691" s="82" t="str">
        <f t="shared" si="534"/>
        <v>-</v>
      </c>
      <c r="CH691" s="82" t="str">
        <f t="shared" si="535"/>
        <v>-</v>
      </c>
      <c r="CI691" s="82" t="str">
        <f t="shared" si="536"/>
        <v>-</v>
      </c>
      <c r="CJ691" s="82" t="str">
        <f t="shared" si="537"/>
        <v>-</v>
      </c>
      <c r="CK691" s="82" t="str">
        <f t="shared" si="538"/>
        <v>-</v>
      </c>
    </row>
    <row r="692" spans="1:89" s="82" customFormat="1" ht="18" customHeight="1">
      <c r="A692" s="81" t="str">
        <f>scriv!AH654</f>
        <v/>
      </c>
      <c r="B692" s="81" t="str">
        <f>IF(scriv!D654&lt;&gt;"",scriv!D654,"")</f>
        <v/>
      </c>
      <c r="C692" s="81" t="str">
        <f>IF( scriv!AL654&lt;&gt;"", IF(D692&lt;&gt;"","connection ","")&amp;scriv!AL654,IF(D692&lt;&gt;"","connection",""))</f>
        <v/>
      </c>
      <c r="D692" s="82" t="str">
        <f>scriv!AJ654</f>
        <v/>
      </c>
      <c r="E692" s="82" t="str">
        <f>scriv!AK654</f>
        <v/>
      </c>
      <c r="F692" s="156">
        <f>ROW()</f>
        <v>692</v>
      </c>
      <c r="I692" s="81" t="str">
        <f>IF(scriv!AA654&lt;&gt;"",scriv!AA654,J692)</f>
        <v/>
      </c>
      <c r="J692" s="81" t="str">
        <f>IF(scriv!AB654&lt;&gt;"",scriv!AB654,"")</f>
        <v/>
      </c>
      <c r="K692" s="82" t="str">
        <f t="shared" si="495"/>
        <v>none</v>
      </c>
      <c r="L692" s="82" t="str">
        <f t="shared" si="496"/>
        <v>+++&amp;speakTT=</v>
      </c>
      <c r="M692" s="82" t="str">
        <f t="shared" si="493"/>
        <v>OpenClose</v>
      </c>
      <c r="N692" s="82" t="str">
        <f t="shared" si="497"/>
        <v/>
      </c>
      <c r="O692" s="119" t="str">
        <f t="shared" si="498"/>
        <v/>
      </c>
      <c r="P692" s="81" t="str">
        <f>IF(scriv!I654&lt;&gt;"",scriv!I654,"")</f>
        <v/>
      </c>
      <c r="Q692" s="81" t="str">
        <f>IF(scriv!J654&lt;&gt;"",scriv!J654,"")</f>
        <v/>
      </c>
      <c r="R692" s="81">
        <f>IF(scriv!K654&lt;&gt;"",scriv!K654,
IF(I692&lt;&gt;"",1,$R$36))</f>
        <v>0</v>
      </c>
      <c r="S692" s="81" t="str">
        <f>IF(scriv!L654&lt;&gt;"",scriv!L654,
IF(scriv!AB654&lt;&gt;"",$S$36,"none"))</f>
        <v>none</v>
      </c>
      <c r="T692" s="81" t="str">
        <f>IF(scriv!Q654&lt;&gt;"",scriv!Q654,"")</f>
        <v/>
      </c>
      <c r="U692" s="81" t="str">
        <f>IF(scriv!R654&lt;&gt;"",scriv!R654,"")</f>
        <v/>
      </c>
      <c r="V692" s="81" t="str">
        <f>IF(scriv!S654&lt;&gt;"",scriv!S654,"")</f>
        <v/>
      </c>
      <c r="W692" s="81" t="str">
        <f>IF(scriv!T654&lt;&gt;"",scriv!T654,"")</f>
        <v/>
      </c>
      <c r="X692" s="81" t="str">
        <f>IF($E692="",
( IF(scriv!AD654&lt;&gt;"", LEFT( scriv!AD654, FIND(",",scriv!AD654)-1) &amp; "=" &amp; $AH692 &amp; RIGHT( scriv!AD654, LEN(scriv!AD654) + 1 - FIND(",",scriv!AD654)),
  IF($X$36&lt;&gt;"",LEFT( X$36, FIND(",",X$36)-1) &amp; "=" &amp; $AH692 &amp; RIGHT( X$36, LEN(X$36) + 1 - FIND(",",X$36)),""))),
IF(scriv!M654&lt;&gt;"", LEFT( scriv!M654, FIND(",",scriv!M654)-1) &amp; "=" &amp; $AH692 &amp; RIGHT( scriv!M654, LEN(scriv!M654) + 1 - FIND(",",scriv!M654)),
LEFT( X$37, FIND(",",X$37)-1) &amp; "=" &amp; $AH692 &amp; RIGHT( X$37, LEN(X$37) + 1 - FIND(",",X$37))))</f>
        <v>fadeOn=,0.6</v>
      </c>
      <c r="Y692" s="81" t="str">
        <f>IF($E692="",
( IF(scriv!AE654&lt;&gt;"", LEFT( scriv!AE654, FIND(",",scriv!AE654)-1) &amp; "=" &amp; $AH692 &amp; RIGHT( scriv!AE654, LEN(scriv!AE654) + 1 - FIND(",",scriv!AE654)),
  IF($Y$36&lt;&gt;"",LEFT( Y$36, FIND(",",Y$36)-1) &amp; "=" &amp; $AH692 &amp; RIGHT( Y$36, LEN(Y$36) + 1 - FIND(",",Y$36)),""))),
IF(scriv!N654&lt;&gt;"", LEFT( scriv!N654, FIND(",",scriv!N654)-1) &amp; "=" &amp; $AH692 &amp; RIGHT( scriv!N654, LEN(scriv!N654) + 1 - FIND(",",scriv!N654)),
LEFT( Y$37, FIND(",",Y$37)-1) &amp; "=" &amp; $AH692 &amp; RIGHT( Y$37, LEN(Y$37) + 1 - FIND(",",Y$37))))</f>
        <v>fadeOff=,0.6</v>
      </c>
      <c r="Z692" s="81" t="str">
        <f>IF($E692="",
( IF(scriv!AF654&lt;&gt;"", LEFT( scriv!AF654, FIND(",",scriv!AF654)-1) &amp; "=" &amp; $AH692 &amp; RIGHT( scriv!AF654, LEN(scriv!AF654) + 1 - FIND(",",scriv!AF654)),
  IF($Z$36&lt;&gt;"",LEFT( Z$36, FIND(",",Z$36)-1) &amp; "=" &amp; $AH692 &amp; RIGHT( Z$36, LEN(Z$36) + 1 - FIND(",",Z$36)),""))),
IF(scriv!O654&lt;&gt;"", LEFT( scriv!O654, FIND(",",scriv!O654)-1) &amp; "=" &amp; $AH692 &amp; RIGHT( scriv!O654, LEN(scriv!O654) + 1 - FIND(",",scriv!O654)),
LEFT( Z$37, FIND(",",Z$37)-1) &amp; "=" &amp; $AH692 &amp; RIGHT( Z$37, LEN(Z$37) + 1 - FIND(",",Z$37))))</f>
        <v>drawOpen=,1.2</v>
      </c>
      <c r="AA692" s="81" t="str">
        <f>IF($E692="",
( IF(scriv!AG654&lt;&gt;"", LEFT( scriv!AG654, FIND(",",scriv!AG654)-1) &amp; "=" &amp; $AH692 &amp; RIGHT( scriv!AG654, LEN(scriv!AG654) + 1 - FIND(",",scriv!AG654)),
  IF($AA$36&lt;&gt;"",LEFT( AA$36, FIND(",",AA$36)-1) &amp; "=" &amp; $AH692 &amp; RIGHT( AA$36, LEN(AA$36) + 1 - FIND(",",AA$36)),""))),
IF(scriv!P654&lt;&gt;"", LEFT( scriv!P654, FIND(",",scriv!P654)-1) &amp; "=" &amp; $AH692 &amp; RIGHT( scriv!P654, LEN(scriv!P654) + 1 - FIND(",",scriv!P654)),
LEFT( AA$37, FIND(",",AA$37)-1) &amp; "=" &amp; $AH692 &amp; RIGHT( AA$37, LEN(AA$37) + 1 - FIND(",",AA$37))))</f>
        <v>drawClose=,1.2</v>
      </c>
      <c r="AB692" s="167" t="str">
        <f t="shared" si="492"/>
        <v>noTitle</v>
      </c>
      <c r="AC692" s="167"/>
      <c r="AD692" s="45"/>
      <c r="AE692" s="168"/>
      <c r="AF692" s="169">
        <f>IF(D692="",scriv!B654,"")</f>
        <v>0</v>
      </c>
      <c r="AG692" s="170" t="str">
        <f t="shared" si="499"/>
        <v/>
      </c>
      <c r="AH692" s="169" t="str">
        <f t="shared" si="500"/>
        <v/>
      </c>
      <c r="AI692" s="169" t="str">
        <f t="shared" si="501"/>
        <v/>
      </c>
      <c r="AJ692" s="86">
        <f>ROUNDDOWN( (LEN(scriv!B654)+1) / 2, 0 )</f>
        <v>0</v>
      </c>
      <c r="AK692" s="82">
        <f t="shared" si="502"/>
        <v>0</v>
      </c>
      <c r="AL692" s="82" t="str">
        <f t="shared" si="503"/>
        <v>-</v>
      </c>
      <c r="AM692" s="82" t="str">
        <f t="shared" si="504"/>
        <v>-</v>
      </c>
      <c r="AN692" s="82" t="str">
        <f t="shared" si="505"/>
        <v>-</v>
      </c>
      <c r="AO692" s="82" t="str">
        <f t="shared" si="506"/>
        <v>-</v>
      </c>
      <c r="AP692" s="82" t="str">
        <f t="shared" si="507"/>
        <v>-</v>
      </c>
      <c r="AQ692" s="82" t="str">
        <f t="shared" si="508"/>
        <v>-</v>
      </c>
      <c r="AR692" s="82" t="str">
        <f t="shared" si="509"/>
        <v>-</v>
      </c>
      <c r="AT692" s="82">
        <f t="shared" si="510"/>
        <v>10</v>
      </c>
      <c r="AU692" s="82" t="str">
        <f ca="1">IF(    MAX(OFFSET(AL692,0,0,MATCH("-",AL$638:AL692,0))) = 0,"",
IFERROR(MAX(OFFSET(AL692,0,0,MATCH("-",AL$638:AL692,0))),""))</f>
        <v/>
      </c>
      <c r="AV692" s="82" t="str">
        <f ca="1">IF(    MAX(OFFSET(AM692,0,0,MATCH("-",AM$638:AM692,0))) = 0,"",
IFERROR(MAX(OFFSET(AM692,0,0,MATCH("-",AM$638:AM692,0))),""))</f>
        <v/>
      </c>
      <c r="AW692" s="82" t="str">
        <f ca="1">IF(    MAX(OFFSET(AN692,0,0,MATCH("-",AN$638:AN692,0))) = 0,"",
IFERROR(MAX(OFFSET(AN692,0,0,MATCH("-",AN$638:AN692,0))),""))</f>
        <v/>
      </c>
      <c r="AX692" s="82" t="str">
        <f ca="1">IF(    MAX(OFFSET(AO692,0,0,MATCH("-",AO$638:AO692,0))) = 0,"",
IFERROR(MAX(OFFSET(AO692,0,0,MATCH("-",AO$638:AO692,0))),""))</f>
        <v/>
      </c>
      <c r="AY692" s="82" t="str">
        <f ca="1">IF(    MAX(OFFSET(AP692,0,0,MATCH("-",AP$638:AP692,0))) = 0,"",
IFERROR(MAX(OFFSET(AP692,0,0,MATCH("-",AP$638:AP692,0))),""))</f>
        <v/>
      </c>
      <c r="AZ692" s="82" t="str">
        <f ca="1">IF(    MAX(OFFSET(AQ692,0,0,MATCH("-",AQ$638:AQ692,0))) = 0,"",
IFERROR(MAX(OFFSET(AQ692,0,0,MATCH("-",AQ$638:AQ692,0))),""))</f>
        <v/>
      </c>
      <c r="BA692" s="82" t="str">
        <f ca="1">IF(    MAX(OFFSET(AR692,0,0,MATCH("-",AR$638:AR692,0))) = 0,"",
IFERROR(MAX(OFFSET(AR692,0,0,MATCH("-",AR$638:AR692,0))),""))</f>
        <v/>
      </c>
      <c r="BB692" s="112">
        <f t="shared" ca="1" si="511"/>
        <v>-198</v>
      </c>
      <c r="BC692" s="111" t="str">
        <f t="shared" ca="1" si="512"/>
        <v>Radius</v>
      </c>
      <c r="BD692" s="112">
        <f t="shared" ca="1" si="513"/>
        <v>0</v>
      </c>
      <c r="BE692" s="111">
        <f t="shared" ca="1" si="514"/>
        <v>200</v>
      </c>
      <c r="BF692" s="113" t="e">
        <f t="shared" ca="1" si="515"/>
        <v>#VALUE!</v>
      </c>
      <c r="BG692" s="113" t="e">
        <f t="shared" ca="1" si="516"/>
        <v>#VALUE!</v>
      </c>
      <c r="BH692" s="112">
        <f t="shared" ca="1" si="517"/>
        <v>2000</v>
      </c>
      <c r="BI692" s="112">
        <f t="shared" ca="1" si="518"/>
        <v>200</v>
      </c>
      <c r="BJ692" s="157"/>
      <c r="BK692" s="157"/>
      <c r="BL692" s="158" t="str">
        <f>scriv!AI654</f>
        <v/>
      </c>
      <c r="BM692" s="157"/>
      <c r="BN692" s="157" t="str">
        <f t="shared" si="519"/>
        <v>node</v>
      </c>
      <c r="BO692" s="157"/>
      <c r="BP692" s="159">
        <f t="shared" ca="1" si="520"/>
        <v>0</v>
      </c>
      <c r="BQ692" s="159">
        <f t="shared" ca="1" si="521"/>
        <v>0</v>
      </c>
      <c r="BR692" s="159">
        <f t="shared" si="522"/>
        <v>1</v>
      </c>
      <c r="BS692" s="159" t="str">
        <f t="shared" si="523"/>
        <v>symbol</v>
      </c>
      <c r="BT692" s="157" t="str">
        <f ca="1">IF(scriv!V654&lt;&gt;"",scriv!V654,
IF(E692="",IFERROR(VLOOKUP(BL692,$AH$40:$BT$638,39,FALSE),$BT$36),
$BT$37))</f>
        <v>NodeSquare</v>
      </c>
      <c r="BU692" s="166">
        <f t="shared" ca="1" si="524"/>
        <v>2000</v>
      </c>
      <c r="BV692" s="166">
        <f t="shared" ca="1" si="525"/>
        <v>200</v>
      </c>
      <c r="BW692" s="166">
        <f t="shared" ca="1" si="526"/>
        <v>0</v>
      </c>
      <c r="BX692" s="166">
        <f t="shared" ca="1" si="527"/>
        <v>0</v>
      </c>
      <c r="BY692" s="180" t="str">
        <f t="shared" si="528"/>
        <v/>
      </c>
      <c r="BZ692" s="180" t="str">
        <f t="shared" si="529"/>
        <v/>
      </c>
      <c r="CA692" s="81" t="str">
        <f>IF(scriv!E654&lt;&gt;"",scriv!E654,"")</f>
        <v/>
      </c>
      <c r="CB692" s="82">
        <f t="shared" si="494"/>
        <v>0</v>
      </c>
      <c r="CC692" s="82">
        <f t="shared" si="530"/>
        <v>0</v>
      </c>
      <c r="CD692" s="82" t="str">
        <f t="shared" si="531"/>
        <v>-</v>
      </c>
      <c r="CE692" s="82" t="str">
        <f t="shared" si="532"/>
        <v>-</v>
      </c>
      <c r="CF692" s="82" t="str">
        <f t="shared" si="533"/>
        <v>-</v>
      </c>
      <c r="CG692" s="82" t="str">
        <f t="shared" si="534"/>
        <v>-</v>
      </c>
      <c r="CH692" s="82" t="str">
        <f t="shared" si="535"/>
        <v>-</v>
      </c>
      <c r="CI692" s="82" t="str">
        <f t="shared" si="536"/>
        <v>-</v>
      </c>
      <c r="CJ692" s="82" t="str">
        <f t="shared" si="537"/>
        <v>-</v>
      </c>
      <c r="CK692" s="82" t="str">
        <f t="shared" si="538"/>
        <v>-</v>
      </c>
    </row>
    <row r="693" spans="1:89" s="82" customFormat="1" ht="18" customHeight="1">
      <c r="A693" s="81" t="str">
        <f>scriv!AH655</f>
        <v/>
      </c>
      <c r="B693" s="81" t="str">
        <f>IF(scriv!D655&lt;&gt;"",scriv!D655,"")</f>
        <v/>
      </c>
      <c r="C693" s="81" t="str">
        <f>IF( scriv!AL655&lt;&gt;"", IF(D693&lt;&gt;"","connection ","")&amp;scriv!AL655,IF(D693&lt;&gt;"","connection",""))</f>
        <v/>
      </c>
      <c r="D693" s="82" t="str">
        <f>scriv!AJ655</f>
        <v/>
      </c>
      <c r="E693" s="82" t="str">
        <f>scriv!AK655</f>
        <v/>
      </c>
      <c r="F693" s="156">
        <f>ROW()</f>
        <v>693</v>
      </c>
      <c r="I693" s="81" t="str">
        <f>IF(scriv!AA655&lt;&gt;"",scriv!AA655,J693)</f>
        <v/>
      </c>
      <c r="J693" s="81" t="str">
        <f>IF(scriv!AB655&lt;&gt;"",scriv!AB655,"")</f>
        <v/>
      </c>
      <c r="K693" s="82" t="str">
        <f t="shared" si="495"/>
        <v>none</v>
      </c>
      <c r="L693" s="82" t="str">
        <f t="shared" si="496"/>
        <v>+++&amp;speakTT=</v>
      </c>
      <c r="M693" s="82" t="str">
        <f t="shared" si="493"/>
        <v>OpenClose</v>
      </c>
      <c r="N693" s="82" t="str">
        <f t="shared" si="497"/>
        <v/>
      </c>
      <c r="O693" s="119" t="str">
        <f t="shared" si="498"/>
        <v/>
      </c>
      <c r="P693" s="81" t="str">
        <f>IF(scriv!I655&lt;&gt;"",scriv!I655,"")</f>
        <v/>
      </c>
      <c r="Q693" s="81" t="str">
        <f>IF(scriv!J655&lt;&gt;"",scriv!J655,"")</f>
        <v/>
      </c>
      <c r="R693" s="81">
        <f>IF(scriv!K655&lt;&gt;"",scriv!K655,
IF(I693&lt;&gt;"",1,$R$36))</f>
        <v>0</v>
      </c>
      <c r="S693" s="81" t="str">
        <f>IF(scriv!L655&lt;&gt;"",scriv!L655,
IF(scriv!AB655&lt;&gt;"",$S$36,"none"))</f>
        <v>none</v>
      </c>
      <c r="T693" s="81" t="str">
        <f>IF(scriv!Q655&lt;&gt;"",scriv!Q655,"")</f>
        <v/>
      </c>
      <c r="U693" s="81" t="str">
        <f>IF(scriv!R655&lt;&gt;"",scriv!R655,"")</f>
        <v/>
      </c>
      <c r="V693" s="81" t="str">
        <f>IF(scriv!S655&lt;&gt;"",scriv!S655,"")</f>
        <v/>
      </c>
      <c r="W693" s="81" t="str">
        <f>IF(scriv!T655&lt;&gt;"",scriv!T655,"")</f>
        <v/>
      </c>
      <c r="X693" s="81" t="str">
        <f>IF($E693="",
( IF(scriv!AD655&lt;&gt;"", LEFT( scriv!AD655, FIND(",",scriv!AD655)-1) &amp; "=" &amp; $AH693 &amp; RIGHT( scriv!AD655, LEN(scriv!AD655) + 1 - FIND(",",scriv!AD655)),
  IF($X$36&lt;&gt;"",LEFT( X$36, FIND(",",X$36)-1) &amp; "=" &amp; $AH693 &amp; RIGHT( X$36, LEN(X$36) + 1 - FIND(",",X$36)),""))),
IF(scriv!M655&lt;&gt;"", LEFT( scriv!M655, FIND(",",scriv!M655)-1) &amp; "=" &amp; $AH693 &amp; RIGHT( scriv!M655, LEN(scriv!M655) + 1 - FIND(",",scriv!M655)),
LEFT( X$37, FIND(",",X$37)-1) &amp; "=" &amp; $AH693 &amp; RIGHT( X$37, LEN(X$37) + 1 - FIND(",",X$37))))</f>
        <v>fadeOn=,0.6</v>
      </c>
      <c r="Y693" s="81" t="str">
        <f>IF($E693="",
( IF(scriv!AE655&lt;&gt;"", LEFT( scriv!AE655, FIND(",",scriv!AE655)-1) &amp; "=" &amp; $AH693 &amp; RIGHT( scriv!AE655, LEN(scriv!AE655) + 1 - FIND(",",scriv!AE655)),
  IF($Y$36&lt;&gt;"",LEFT( Y$36, FIND(",",Y$36)-1) &amp; "=" &amp; $AH693 &amp; RIGHT( Y$36, LEN(Y$36) + 1 - FIND(",",Y$36)),""))),
IF(scriv!N655&lt;&gt;"", LEFT( scriv!N655, FIND(",",scriv!N655)-1) &amp; "=" &amp; $AH693 &amp; RIGHT( scriv!N655, LEN(scriv!N655) + 1 - FIND(",",scriv!N655)),
LEFT( Y$37, FIND(",",Y$37)-1) &amp; "=" &amp; $AH693 &amp; RIGHT( Y$37, LEN(Y$37) + 1 - FIND(",",Y$37))))</f>
        <v>fadeOff=,0.6</v>
      </c>
      <c r="Z693" s="81" t="str">
        <f>IF($E693="",
( IF(scriv!AF655&lt;&gt;"", LEFT( scriv!AF655, FIND(",",scriv!AF655)-1) &amp; "=" &amp; $AH693 &amp; RIGHT( scriv!AF655, LEN(scriv!AF655) + 1 - FIND(",",scriv!AF655)),
  IF($Z$36&lt;&gt;"",LEFT( Z$36, FIND(",",Z$36)-1) &amp; "=" &amp; $AH693 &amp; RIGHT( Z$36, LEN(Z$36) + 1 - FIND(",",Z$36)),""))),
IF(scriv!O655&lt;&gt;"", LEFT( scriv!O655, FIND(",",scriv!O655)-1) &amp; "=" &amp; $AH693 &amp; RIGHT( scriv!O655, LEN(scriv!O655) + 1 - FIND(",",scriv!O655)),
LEFT( Z$37, FIND(",",Z$37)-1) &amp; "=" &amp; $AH693 &amp; RIGHT( Z$37, LEN(Z$37) + 1 - FIND(",",Z$37))))</f>
        <v>drawOpen=,1.2</v>
      </c>
      <c r="AA693" s="81" t="str">
        <f>IF($E693="",
( IF(scriv!AG655&lt;&gt;"", LEFT( scriv!AG655, FIND(",",scriv!AG655)-1) &amp; "=" &amp; $AH693 &amp; RIGHT( scriv!AG655, LEN(scriv!AG655) + 1 - FIND(",",scriv!AG655)),
  IF($AA$36&lt;&gt;"",LEFT( AA$36, FIND(",",AA$36)-1) &amp; "=" &amp; $AH693 &amp; RIGHT( AA$36, LEN(AA$36) + 1 - FIND(",",AA$36)),""))),
IF(scriv!P655&lt;&gt;"", LEFT( scriv!P655, FIND(",",scriv!P655)-1) &amp; "=" &amp; $AH693 &amp; RIGHT( scriv!P655, LEN(scriv!P655) + 1 - FIND(",",scriv!P655)),
LEFT( AA$37, FIND(",",AA$37)-1) &amp; "=" &amp; $AH693 &amp; RIGHT( AA$37, LEN(AA$37) + 1 - FIND(",",AA$37))))</f>
        <v>drawClose=,1.2</v>
      </c>
      <c r="AB693" s="167" t="str">
        <f t="shared" si="492"/>
        <v>noTitle</v>
      </c>
      <c r="AC693" s="167"/>
      <c r="AD693" s="45"/>
      <c r="AE693" s="168"/>
      <c r="AF693" s="169">
        <f>IF(D693="",scriv!B655,"")</f>
        <v>0</v>
      </c>
      <c r="AG693" s="170" t="str">
        <f t="shared" si="499"/>
        <v/>
      </c>
      <c r="AH693" s="169" t="str">
        <f t="shared" si="500"/>
        <v/>
      </c>
      <c r="AI693" s="169" t="str">
        <f t="shared" si="501"/>
        <v/>
      </c>
      <c r="AJ693" s="86">
        <f>ROUNDDOWN( (LEN(scriv!B655)+1) / 2, 0 )</f>
        <v>0</v>
      </c>
      <c r="AK693" s="82">
        <f t="shared" si="502"/>
        <v>0</v>
      </c>
      <c r="AL693" s="82" t="str">
        <f t="shared" si="503"/>
        <v>-</v>
      </c>
      <c r="AM693" s="82" t="str">
        <f t="shared" si="504"/>
        <v>-</v>
      </c>
      <c r="AN693" s="82" t="str">
        <f t="shared" si="505"/>
        <v>-</v>
      </c>
      <c r="AO693" s="82" t="str">
        <f t="shared" si="506"/>
        <v>-</v>
      </c>
      <c r="AP693" s="82" t="str">
        <f t="shared" si="507"/>
        <v>-</v>
      </c>
      <c r="AQ693" s="82" t="str">
        <f t="shared" si="508"/>
        <v>-</v>
      </c>
      <c r="AR693" s="82" t="str">
        <f t="shared" si="509"/>
        <v>-</v>
      </c>
      <c r="AT693" s="82">
        <f t="shared" si="510"/>
        <v>10</v>
      </c>
      <c r="AU693" s="82" t="str">
        <f ca="1">IF(    MAX(OFFSET(AL693,0,0,MATCH("-",AL$638:AL693,0))) = 0,"",
IFERROR(MAX(OFFSET(AL693,0,0,MATCH("-",AL$638:AL693,0))),""))</f>
        <v/>
      </c>
      <c r="AV693" s="82" t="str">
        <f ca="1">IF(    MAX(OFFSET(AM693,0,0,MATCH("-",AM$638:AM693,0))) = 0,"",
IFERROR(MAX(OFFSET(AM693,0,0,MATCH("-",AM$638:AM693,0))),""))</f>
        <v/>
      </c>
      <c r="AW693" s="82" t="str">
        <f ca="1">IF(    MAX(OFFSET(AN693,0,0,MATCH("-",AN$638:AN693,0))) = 0,"",
IFERROR(MAX(OFFSET(AN693,0,0,MATCH("-",AN$638:AN693,0))),""))</f>
        <v/>
      </c>
      <c r="AX693" s="82" t="str">
        <f ca="1">IF(    MAX(OFFSET(AO693,0,0,MATCH("-",AO$638:AO693,0))) = 0,"",
IFERROR(MAX(OFFSET(AO693,0,0,MATCH("-",AO$638:AO693,0))),""))</f>
        <v/>
      </c>
      <c r="AY693" s="82" t="str">
        <f ca="1">IF(    MAX(OFFSET(AP693,0,0,MATCH("-",AP$638:AP693,0))) = 0,"",
IFERROR(MAX(OFFSET(AP693,0,0,MATCH("-",AP$638:AP693,0))),""))</f>
        <v/>
      </c>
      <c r="AZ693" s="82" t="str">
        <f ca="1">IF(    MAX(OFFSET(AQ693,0,0,MATCH("-",AQ$638:AQ693,0))) = 0,"",
IFERROR(MAX(OFFSET(AQ693,0,0,MATCH("-",AQ$638:AQ693,0))),""))</f>
        <v/>
      </c>
      <c r="BA693" s="82" t="str">
        <f ca="1">IF(    MAX(OFFSET(AR693,0,0,MATCH("-",AR$638:AR693,0))) = 0,"",
IFERROR(MAX(OFFSET(AR693,0,0,MATCH("-",AR$638:AR693,0))),""))</f>
        <v/>
      </c>
      <c r="BB693" s="112">
        <f t="shared" ca="1" si="511"/>
        <v>-198</v>
      </c>
      <c r="BC693" s="111" t="str">
        <f t="shared" ca="1" si="512"/>
        <v>Radius</v>
      </c>
      <c r="BD693" s="112">
        <f t="shared" ca="1" si="513"/>
        <v>0</v>
      </c>
      <c r="BE693" s="111">
        <f t="shared" ca="1" si="514"/>
        <v>200</v>
      </c>
      <c r="BF693" s="113" t="e">
        <f t="shared" ca="1" si="515"/>
        <v>#VALUE!</v>
      </c>
      <c r="BG693" s="113" t="e">
        <f t="shared" ca="1" si="516"/>
        <v>#VALUE!</v>
      </c>
      <c r="BH693" s="112">
        <f t="shared" ca="1" si="517"/>
        <v>2000</v>
      </c>
      <c r="BI693" s="112">
        <f t="shared" ca="1" si="518"/>
        <v>200</v>
      </c>
      <c r="BJ693" s="157"/>
      <c r="BK693" s="157"/>
      <c r="BL693" s="158" t="str">
        <f>scriv!AI655</f>
        <v/>
      </c>
      <c r="BM693" s="157"/>
      <c r="BN693" s="157" t="str">
        <f t="shared" si="519"/>
        <v>node</v>
      </c>
      <c r="BO693" s="157"/>
      <c r="BP693" s="159">
        <f t="shared" ca="1" si="520"/>
        <v>0</v>
      </c>
      <c r="BQ693" s="159">
        <f t="shared" ca="1" si="521"/>
        <v>0</v>
      </c>
      <c r="BR693" s="159">
        <f t="shared" si="522"/>
        <v>1</v>
      </c>
      <c r="BS693" s="159" t="str">
        <f t="shared" si="523"/>
        <v>symbol</v>
      </c>
      <c r="BT693" s="157" t="str">
        <f ca="1">IF(scriv!V655&lt;&gt;"",scriv!V655,
IF(E693="",IFERROR(VLOOKUP(BL693,$AH$40:$BT$638,39,FALSE),$BT$36),
$BT$37))</f>
        <v>NodeSquare</v>
      </c>
      <c r="BU693" s="166">
        <f t="shared" ca="1" si="524"/>
        <v>2000</v>
      </c>
      <c r="BV693" s="166">
        <f t="shared" ca="1" si="525"/>
        <v>200</v>
      </c>
      <c r="BW693" s="166">
        <f t="shared" ca="1" si="526"/>
        <v>0</v>
      </c>
      <c r="BX693" s="166">
        <f t="shared" ca="1" si="527"/>
        <v>0</v>
      </c>
      <c r="BY693" s="180" t="str">
        <f t="shared" si="528"/>
        <v/>
      </c>
      <c r="BZ693" s="180" t="str">
        <f t="shared" si="529"/>
        <v/>
      </c>
      <c r="CA693" s="81" t="str">
        <f>IF(scriv!E655&lt;&gt;"",scriv!E655,"")</f>
        <v/>
      </c>
      <c r="CB693" s="82">
        <f t="shared" si="494"/>
        <v>0</v>
      </c>
      <c r="CC693" s="82">
        <f t="shared" si="530"/>
        <v>0</v>
      </c>
      <c r="CD693" s="82" t="str">
        <f t="shared" si="531"/>
        <v>-</v>
      </c>
      <c r="CE693" s="82" t="str">
        <f t="shared" si="532"/>
        <v>-</v>
      </c>
      <c r="CF693" s="82" t="str">
        <f t="shared" si="533"/>
        <v>-</v>
      </c>
      <c r="CG693" s="82" t="str">
        <f t="shared" si="534"/>
        <v>-</v>
      </c>
      <c r="CH693" s="82" t="str">
        <f t="shared" si="535"/>
        <v>-</v>
      </c>
      <c r="CI693" s="82" t="str">
        <f t="shared" si="536"/>
        <v>-</v>
      </c>
      <c r="CJ693" s="82" t="str">
        <f t="shared" si="537"/>
        <v>-</v>
      </c>
      <c r="CK693" s="82" t="str">
        <f t="shared" si="538"/>
        <v>-</v>
      </c>
    </row>
    <row r="694" spans="1:89" s="82" customFormat="1" ht="18" customHeight="1">
      <c r="A694" s="81" t="str">
        <f>scriv!AH656</f>
        <v/>
      </c>
      <c r="B694" s="81" t="str">
        <f>IF(scriv!D656&lt;&gt;"",scriv!D656,"")</f>
        <v/>
      </c>
      <c r="C694" s="81" t="str">
        <f>IF( scriv!AL656&lt;&gt;"", IF(D694&lt;&gt;"","connection ","")&amp;scriv!AL656,IF(D694&lt;&gt;"","connection",""))</f>
        <v/>
      </c>
      <c r="D694" s="82" t="str">
        <f>scriv!AJ656</f>
        <v/>
      </c>
      <c r="E694" s="82" t="str">
        <f>scriv!AK656</f>
        <v/>
      </c>
      <c r="F694" s="156">
        <f>ROW()</f>
        <v>694</v>
      </c>
      <c r="I694" s="81" t="str">
        <f>IF(scriv!AA656&lt;&gt;"",scriv!AA656,J694)</f>
        <v/>
      </c>
      <c r="J694" s="81" t="str">
        <f>IF(scriv!AB656&lt;&gt;"",scriv!AB656,"")</f>
        <v/>
      </c>
      <c r="K694" s="82" t="str">
        <f t="shared" si="495"/>
        <v>none</v>
      </c>
      <c r="L694" s="82" t="str">
        <f t="shared" si="496"/>
        <v>+++&amp;speakTT=</v>
      </c>
      <c r="M694" s="82" t="str">
        <f t="shared" si="493"/>
        <v>OpenClose</v>
      </c>
      <c r="N694" s="82" t="str">
        <f t="shared" si="497"/>
        <v/>
      </c>
      <c r="O694" s="119" t="str">
        <f t="shared" si="498"/>
        <v/>
      </c>
      <c r="P694" s="81" t="str">
        <f>IF(scriv!I656&lt;&gt;"",scriv!I656,"")</f>
        <v/>
      </c>
      <c r="Q694" s="81" t="str">
        <f>IF(scriv!J656&lt;&gt;"",scriv!J656,"")</f>
        <v/>
      </c>
      <c r="R694" s="81">
        <f>IF(scriv!K656&lt;&gt;"",scriv!K656,
IF(I694&lt;&gt;"",1,$R$36))</f>
        <v>0</v>
      </c>
      <c r="S694" s="81" t="str">
        <f>IF(scriv!L656&lt;&gt;"",scriv!L656,
IF(scriv!AB656&lt;&gt;"",$S$36,"none"))</f>
        <v>none</v>
      </c>
      <c r="T694" s="81" t="str">
        <f>IF(scriv!Q656&lt;&gt;"",scriv!Q656,"")</f>
        <v/>
      </c>
      <c r="U694" s="81" t="str">
        <f>IF(scriv!R656&lt;&gt;"",scriv!R656,"")</f>
        <v/>
      </c>
      <c r="V694" s="81" t="str">
        <f>IF(scriv!S656&lt;&gt;"",scriv!S656,"")</f>
        <v/>
      </c>
      <c r="W694" s="81" t="str">
        <f>IF(scriv!T656&lt;&gt;"",scriv!T656,"")</f>
        <v/>
      </c>
      <c r="X694" s="81" t="str">
        <f>IF($E694="",
( IF(scriv!AD656&lt;&gt;"", LEFT( scriv!AD656, FIND(",",scriv!AD656)-1) &amp; "=" &amp; $AH694 &amp; RIGHT( scriv!AD656, LEN(scriv!AD656) + 1 - FIND(",",scriv!AD656)),
  IF($X$36&lt;&gt;"",LEFT( X$36, FIND(",",X$36)-1) &amp; "=" &amp; $AH694 &amp; RIGHT( X$36, LEN(X$36) + 1 - FIND(",",X$36)),""))),
IF(scriv!M656&lt;&gt;"", LEFT( scriv!M656, FIND(",",scriv!M656)-1) &amp; "=" &amp; $AH694 &amp; RIGHT( scriv!M656, LEN(scriv!M656) + 1 - FIND(",",scriv!M656)),
LEFT( X$37, FIND(",",X$37)-1) &amp; "=" &amp; $AH694 &amp; RIGHT( X$37, LEN(X$37) + 1 - FIND(",",X$37))))</f>
        <v>fadeOn=,0.6</v>
      </c>
      <c r="Y694" s="81" t="str">
        <f>IF($E694="",
( IF(scriv!AE656&lt;&gt;"", LEFT( scriv!AE656, FIND(",",scriv!AE656)-1) &amp; "=" &amp; $AH694 &amp; RIGHT( scriv!AE656, LEN(scriv!AE656) + 1 - FIND(",",scriv!AE656)),
  IF($Y$36&lt;&gt;"",LEFT( Y$36, FIND(",",Y$36)-1) &amp; "=" &amp; $AH694 &amp; RIGHT( Y$36, LEN(Y$36) + 1 - FIND(",",Y$36)),""))),
IF(scriv!N656&lt;&gt;"", LEFT( scriv!N656, FIND(",",scriv!N656)-1) &amp; "=" &amp; $AH694 &amp; RIGHT( scriv!N656, LEN(scriv!N656) + 1 - FIND(",",scriv!N656)),
LEFT( Y$37, FIND(",",Y$37)-1) &amp; "=" &amp; $AH694 &amp; RIGHT( Y$37, LEN(Y$37) + 1 - FIND(",",Y$37))))</f>
        <v>fadeOff=,0.6</v>
      </c>
      <c r="Z694" s="81" t="str">
        <f>IF($E694="",
( IF(scriv!AF656&lt;&gt;"", LEFT( scriv!AF656, FIND(",",scriv!AF656)-1) &amp; "=" &amp; $AH694 &amp; RIGHT( scriv!AF656, LEN(scriv!AF656) + 1 - FIND(",",scriv!AF656)),
  IF($Z$36&lt;&gt;"",LEFT( Z$36, FIND(",",Z$36)-1) &amp; "=" &amp; $AH694 &amp; RIGHT( Z$36, LEN(Z$36) + 1 - FIND(",",Z$36)),""))),
IF(scriv!O656&lt;&gt;"", LEFT( scriv!O656, FIND(",",scriv!O656)-1) &amp; "=" &amp; $AH694 &amp; RIGHT( scriv!O656, LEN(scriv!O656) + 1 - FIND(",",scriv!O656)),
LEFT( Z$37, FIND(",",Z$37)-1) &amp; "=" &amp; $AH694 &amp; RIGHT( Z$37, LEN(Z$37) + 1 - FIND(",",Z$37))))</f>
        <v>drawOpen=,1.2</v>
      </c>
      <c r="AA694" s="81" t="str">
        <f>IF($E694="",
( IF(scriv!AG656&lt;&gt;"", LEFT( scriv!AG656, FIND(",",scriv!AG656)-1) &amp; "=" &amp; $AH694 &amp; RIGHT( scriv!AG656, LEN(scriv!AG656) + 1 - FIND(",",scriv!AG656)),
  IF($AA$36&lt;&gt;"",LEFT( AA$36, FIND(",",AA$36)-1) &amp; "=" &amp; $AH694 &amp; RIGHT( AA$36, LEN(AA$36) + 1 - FIND(",",AA$36)),""))),
IF(scriv!P656&lt;&gt;"", LEFT( scriv!P656, FIND(",",scriv!P656)-1) &amp; "=" &amp; $AH694 &amp; RIGHT( scriv!P656, LEN(scriv!P656) + 1 - FIND(",",scriv!P656)),
LEFT( AA$37, FIND(",",AA$37)-1) &amp; "=" &amp; $AH694 &amp; RIGHT( AA$37, LEN(AA$37) + 1 - FIND(",",AA$37))))</f>
        <v>drawClose=,1.2</v>
      </c>
      <c r="AB694" s="167" t="str">
        <f t="shared" si="492"/>
        <v>noTitle</v>
      </c>
      <c r="AC694" s="167"/>
      <c r="AD694" s="45"/>
      <c r="AE694" s="168"/>
      <c r="AF694" s="169">
        <f>IF(D694="",scriv!B656,"")</f>
        <v>0</v>
      </c>
      <c r="AG694" s="170" t="str">
        <f t="shared" si="499"/>
        <v/>
      </c>
      <c r="AH694" s="169" t="str">
        <f t="shared" si="500"/>
        <v/>
      </c>
      <c r="AI694" s="169" t="str">
        <f t="shared" si="501"/>
        <v/>
      </c>
      <c r="AJ694" s="86">
        <f>ROUNDDOWN( (LEN(scriv!B656)+1) / 2, 0 )</f>
        <v>0</v>
      </c>
      <c r="AK694" s="82">
        <f t="shared" si="502"/>
        <v>0</v>
      </c>
      <c r="AL694" s="82" t="str">
        <f t="shared" si="503"/>
        <v>-</v>
      </c>
      <c r="AM694" s="82" t="str">
        <f t="shared" si="504"/>
        <v>-</v>
      </c>
      <c r="AN694" s="82" t="str">
        <f t="shared" si="505"/>
        <v>-</v>
      </c>
      <c r="AO694" s="82" t="str">
        <f t="shared" si="506"/>
        <v>-</v>
      </c>
      <c r="AP694" s="82" t="str">
        <f t="shared" si="507"/>
        <v>-</v>
      </c>
      <c r="AQ694" s="82" t="str">
        <f t="shared" si="508"/>
        <v>-</v>
      </c>
      <c r="AR694" s="82" t="str">
        <f t="shared" si="509"/>
        <v>-</v>
      </c>
      <c r="AT694" s="82">
        <f t="shared" si="510"/>
        <v>10</v>
      </c>
      <c r="AU694" s="82" t="str">
        <f ca="1">IF(    MAX(OFFSET(AL694,0,0,MATCH("-",AL$638:AL694,0))) = 0,"",
IFERROR(MAX(OFFSET(AL694,0,0,MATCH("-",AL$638:AL694,0))),""))</f>
        <v/>
      </c>
      <c r="AV694" s="82" t="str">
        <f ca="1">IF(    MAX(OFFSET(AM694,0,0,MATCH("-",AM$638:AM694,0))) = 0,"",
IFERROR(MAX(OFFSET(AM694,0,0,MATCH("-",AM$638:AM694,0))),""))</f>
        <v/>
      </c>
      <c r="AW694" s="82" t="str">
        <f ca="1">IF(    MAX(OFFSET(AN694,0,0,MATCH("-",AN$638:AN694,0))) = 0,"",
IFERROR(MAX(OFFSET(AN694,0,0,MATCH("-",AN$638:AN694,0))),""))</f>
        <v/>
      </c>
      <c r="AX694" s="82" t="str">
        <f ca="1">IF(    MAX(OFFSET(AO694,0,0,MATCH("-",AO$638:AO694,0))) = 0,"",
IFERROR(MAX(OFFSET(AO694,0,0,MATCH("-",AO$638:AO694,0))),""))</f>
        <v/>
      </c>
      <c r="AY694" s="82" t="str">
        <f ca="1">IF(    MAX(OFFSET(AP694,0,0,MATCH("-",AP$638:AP694,0))) = 0,"",
IFERROR(MAX(OFFSET(AP694,0,0,MATCH("-",AP$638:AP694,0))),""))</f>
        <v/>
      </c>
      <c r="AZ694" s="82" t="str">
        <f ca="1">IF(    MAX(OFFSET(AQ694,0,0,MATCH("-",AQ$638:AQ694,0))) = 0,"",
IFERROR(MAX(OFFSET(AQ694,0,0,MATCH("-",AQ$638:AQ694,0))),""))</f>
        <v/>
      </c>
      <c r="BA694" s="82" t="str">
        <f ca="1">IF(    MAX(OFFSET(AR694,0,0,MATCH("-",AR$638:AR694,0))) = 0,"",
IFERROR(MAX(OFFSET(AR694,0,0,MATCH("-",AR$638:AR694,0))),""))</f>
        <v/>
      </c>
      <c r="BB694" s="112">
        <f t="shared" ca="1" si="511"/>
        <v>-198</v>
      </c>
      <c r="BC694" s="111" t="str">
        <f t="shared" ca="1" si="512"/>
        <v>Radius</v>
      </c>
      <c r="BD694" s="112">
        <f t="shared" ca="1" si="513"/>
        <v>0</v>
      </c>
      <c r="BE694" s="111">
        <f t="shared" ca="1" si="514"/>
        <v>200</v>
      </c>
      <c r="BF694" s="113" t="e">
        <f t="shared" ca="1" si="515"/>
        <v>#VALUE!</v>
      </c>
      <c r="BG694" s="113" t="e">
        <f t="shared" ca="1" si="516"/>
        <v>#VALUE!</v>
      </c>
      <c r="BH694" s="112">
        <f t="shared" ca="1" si="517"/>
        <v>2000</v>
      </c>
      <c r="BI694" s="112">
        <f t="shared" ca="1" si="518"/>
        <v>200</v>
      </c>
      <c r="BJ694" s="157"/>
      <c r="BK694" s="157"/>
      <c r="BL694" s="158" t="str">
        <f>scriv!AI656</f>
        <v/>
      </c>
      <c r="BM694" s="157"/>
      <c r="BN694" s="157" t="str">
        <f t="shared" si="519"/>
        <v>node</v>
      </c>
      <c r="BO694" s="157"/>
      <c r="BP694" s="159">
        <f t="shared" ca="1" si="520"/>
        <v>0</v>
      </c>
      <c r="BQ694" s="159">
        <f t="shared" ca="1" si="521"/>
        <v>0</v>
      </c>
      <c r="BR694" s="159">
        <f t="shared" si="522"/>
        <v>1</v>
      </c>
      <c r="BS694" s="159" t="str">
        <f t="shared" si="523"/>
        <v>symbol</v>
      </c>
      <c r="BT694" s="157" t="str">
        <f ca="1">IF(scriv!V656&lt;&gt;"",scriv!V656,
IF(E694="",IFERROR(VLOOKUP(BL694,$AH$40:$BT$638,39,FALSE),$BT$36),
$BT$37))</f>
        <v>NodeSquare</v>
      </c>
      <c r="BU694" s="166">
        <f t="shared" ca="1" si="524"/>
        <v>2000</v>
      </c>
      <c r="BV694" s="166">
        <f t="shared" ca="1" si="525"/>
        <v>200</v>
      </c>
      <c r="BW694" s="166">
        <f t="shared" ca="1" si="526"/>
        <v>0</v>
      </c>
      <c r="BX694" s="166">
        <f t="shared" ca="1" si="527"/>
        <v>0</v>
      </c>
      <c r="BY694" s="180" t="str">
        <f t="shared" si="528"/>
        <v/>
      </c>
      <c r="BZ694" s="180" t="str">
        <f t="shared" si="529"/>
        <v/>
      </c>
      <c r="CA694" s="81" t="str">
        <f>IF(scriv!E656&lt;&gt;"",scriv!E656,"")</f>
        <v/>
      </c>
      <c r="CB694" s="82">
        <f t="shared" si="494"/>
        <v>0</v>
      </c>
      <c r="CC694" s="82">
        <f t="shared" si="530"/>
        <v>0</v>
      </c>
      <c r="CD694" s="82" t="str">
        <f t="shared" si="531"/>
        <v>-</v>
      </c>
      <c r="CE694" s="82" t="str">
        <f t="shared" si="532"/>
        <v>-</v>
      </c>
      <c r="CF694" s="82" t="str">
        <f t="shared" si="533"/>
        <v>-</v>
      </c>
      <c r="CG694" s="82" t="str">
        <f t="shared" si="534"/>
        <v>-</v>
      </c>
      <c r="CH694" s="82" t="str">
        <f t="shared" si="535"/>
        <v>-</v>
      </c>
      <c r="CI694" s="82" t="str">
        <f t="shared" si="536"/>
        <v>-</v>
      </c>
      <c r="CJ694" s="82" t="str">
        <f t="shared" si="537"/>
        <v>-</v>
      </c>
      <c r="CK694" s="82" t="str">
        <f t="shared" si="538"/>
        <v>-</v>
      </c>
    </row>
    <row r="695" spans="1:89" s="82" customFormat="1" ht="18" customHeight="1">
      <c r="A695" s="81" t="str">
        <f>scriv!AH657</f>
        <v/>
      </c>
      <c r="B695" s="81" t="str">
        <f>IF(scriv!D657&lt;&gt;"",scriv!D657,"")</f>
        <v/>
      </c>
      <c r="C695" s="81" t="str">
        <f>IF( scriv!AL657&lt;&gt;"", IF(D695&lt;&gt;"","connection ","")&amp;scriv!AL657,IF(D695&lt;&gt;"","connection",""))</f>
        <v/>
      </c>
      <c r="D695" s="82" t="str">
        <f>scriv!AJ657</f>
        <v/>
      </c>
      <c r="E695" s="82" t="str">
        <f>scriv!AK657</f>
        <v/>
      </c>
      <c r="F695" s="156">
        <f>ROW()</f>
        <v>695</v>
      </c>
      <c r="I695" s="81" t="str">
        <f>IF(scriv!AA657&lt;&gt;"",scriv!AA657,J695)</f>
        <v/>
      </c>
      <c r="J695" s="81" t="str">
        <f>IF(scriv!AB657&lt;&gt;"",scriv!AB657,"")</f>
        <v/>
      </c>
      <c r="K695" s="82" t="str">
        <f t="shared" si="495"/>
        <v>none</v>
      </c>
      <c r="L695" s="82" t="str">
        <f t="shared" si="496"/>
        <v>+++&amp;speakTT=</v>
      </c>
      <c r="M695" s="82" t="str">
        <f t="shared" si="493"/>
        <v>OpenClose</v>
      </c>
      <c r="N695" s="82" t="str">
        <f t="shared" si="497"/>
        <v/>
      </c>
      <c r="O695" s="119" t="str">
        <f t="shared" si="498"/>
        <v/>
      </c>
      <c r="P695" s="81" t="str">
        <f>IF(scriv!I657&lt;&gt;"",scriv!I657,"")</f>
        <v/>
      </c>
      <c r="Q695" s="81" t="str">
        <f>IF(scriv!J657&lt;&gt;"",scriv!J657,"")</f>
        <v/>
      </c>
      <c r="R695" s="81">
        <f>IF(scriv!K657&lt;&gt;"",scriv!K657,
IF(I695&lt;&gt;"",1,$R$36))</f>
        <v>0</v>
      </c>
      <c r="S695" s="81" t="str">
        <f>IF(scriv!L657&lt;&gt;"",scriv!L657,
IF(scriv!AB657&lt;&gt;"",$S$36,"none"))</f>
        <v>none</v>
      </c>
      <c r="T695" s="81" t="str">
        <f>IF(scriv!Q657&lt;&gt;"",scriv!Q657,"")</f>
        <v/>
      </c>
      <c r="U695" s="81" t="str">
        <f>IF(scriv!R657&lt;&gt;"",scriv!R657,"")</f>
        <v/>
      </c>
      <c r="V695" s="81" t="str">
        <f>IF(scriv!S657&lt;&gt;"",scriv!S657,"")</f>
        <v/>
      </c>
      <c r="W695" s="81" t="str">
        <f>IF(scriv!T657&lt;&gt;"",scriv!T657,"")</f>
        <v/>
      </c>
      <c r="X695" s="81" t="str">
        <f>IF($E695="",
( IF(scriv!AD657&lt;&gt;"", LEFT( scriv!AD657, FIND(",",scriv!AD657)-1) &amp; "=" &amp; $AH695 &amp; RIGHT( scriv!AD657, LEN(scriv!AD657) + 1 - FIND(",",scriv!AD657)),
  IF($X$36&lt;&gt;"",LEFT( X$36, FIND(",",X$36)-1) &amp; "=" &amp; $AH695 &amp; RIGHT( X$36, LEN(X$36) + 1 - FIND(",",X$36)),""))),
IF(scriv!M657&lt;&gt;"", LEFT( scriv!M657, FIND(",",scriv!M657)-1) &amp; "=" &amp; $AH695 &amp; RIGHT( scriv!M657, LEN(scriv!M657) + 1 - FIND(",",scriv!M657)),
LEFT( X$37, FIND(",",X$37)-1) &amp; "=" &amp; $AH695 &amp; RIGHT( X$37, LEN(X$37) + 1 - FIND(",",X$37))))</f>
        <v>fadeOn=,0.6</v>
      </c>
      <c r="Y695" s="81" t="str">
        <f>IF($E695="",
( IF(scriv!AE657&lt;&gt;"", LEFT( scriv!AE657, FIND(",",scriv!AE657)-1) &amp; "=" &amp; $AH695 &amp; RIGHT( scriv!AE657, LEN(scriv!AE657) + 1 - FIND(",",scriv!AE657)),
  IF($Y$36&lt;&gt;"",LEFT( Y$36, FIND(",",Y$36)-1) &amp; "=" &amp; $AH695 &amp; RIGHT( Y$36, LEN(Y$36) + 1 - FIND(",",Y$36)),""))),
IF(scriv!N657&lt;&gt;"", LEFT( scriv!N657, FIND(",",scriv!N657)-1) &amp; "=" &amp; $AH695 &amp; RIGHT( scriv!N657, LEN(scriv!N657) + 1 - FIND(",",scriv!N657)),
LEFT( Y$37, FIND(",",Y$37)-1) &amp; "=" &amp; $AH695 &amp; RIGHT( Y$37, LEN(Y$37) + 1 - FIND(",",Y$37))))</f>
        <v>fadeOff=,0.6</v>
      </c>
      <c r="Z695" s="81" t="str">
        <f>IF($E695="",
( IF(scriv!AF657&lt;&gt;"", LEFT( scriv!AF657, FIND(",",scriv!AF657)-1) &amp; "=" &amp; $AH695 &amp; RIGHT( scriv!AF657, LEN(scriv!AF657) + 1 - FIND(",",scriv!AF657)),
  IF($Z$36&lt;&gt;"",LEFT( Z$36, FIND(",",Z$36)-1) &amp; "=" &amp; $AH695 &amp; RIGHT( Z$36, LEN(Z$36) + 1 - FIND(",",Z$36)),""))),
IF(scriv!O657&lt;&gt;"", LEFT( scriv!O657, FIND(",",scriv!O657)-1) &amp; "=" &amp; $AH695 &amp; RIGHT( scriv!O657, LEN(scriv!O657) + 1 - FIND(",",scriv!O657)),
LEFT( Z$37, FIND(",",Z$37)-1) &amp; "=" &amp; $AH695 &amp; RIGHT( Z$37, LEN(Z$37) + 1 - FIND(",",Z$37))))</f>
        <v>drawOpen=,1.2</v>
      </c>
      <c r="AA695" s="81" t="str">
        <f>IF($E695="",
( IF(scriv!AG657&lt;&gt;"", LEFT( scriv!AG657, FIND(",",scriv!AG657)-1) &amp; "=" &amp; $AH695 &amp; RIGHT( scriv!AG657, LEN(scriv!AG657) + 1 - FIND(",",scriv!AG657)),
  IF($AA$36&lt;&gt;"",LEFT( AA$36, FIND(",",AA$36)-1) &amp; "=" &amp; $AH695 &amp; RIGHT( AA$36, LEN(AA$36) + 1 - FIND(",",AA$36)),""))),
IF(scriv!P657&lt;&gt;"", LEFT( scriv!P657, FIND(",",scriv!P657)-1) &amp; "=" &amp; $AH695 &amp; RIGHT( scriv!P657, LEN(scriv!P657) + 1 - FIND(",",scriv!P657)),
LEFT( AA$37, FIND(",",AA$37)-1) &amp; "=" &amp; $AH695 &amp; RIGHT( AA$37, LEN(AA$37) + 1 - FIND(",",AA$37))))</f>
        <v>drawClose=,1.2</v>
      </c>
      <c r="AB695" s="167" t="str">
        <f t="shared" si="492"/>
        <v>noTitle</v>
      </c>
      <c r="AC695" s="167"/>
      <c r="AD695" s="45"/>
      <c r="AE695" s="168"/>
      <c r="AF695" s="169">
        <f>IF(D695="",scriv!B657,"")</f>
        <v>0</v>
      </c>
      <c r="AG695" s="170" t="str">
        <f t="shared" si="499"/>
        <v/>
      </c>
      <c r="AH695" s="169" t="str">
        <f t="shared" si="500"/>
        <v/>
      </c>
      <c r="AI695" s="169" t="str">
        <f t="shared" si="501"/>
        <v/>
      </c>
      <c r="AJ695" s="86">
        <f>ROUNDDOWN( (LEN(scriv!B657)+1) / 2, 0 )</f>
        <v>0</v>
      </c>
      <c r="AK695" s="82">
        <f t="shared" si="502"/>
        <v>0</v>
      </c>
      <c r="AL695" s="82" t="str">
        <f t="shared" si="503"/>
        <v>-</v>
      </c>
      <c r="AM695" s="82" t="str">
        <f t="shared" si="504"/>
        <v>-</v>
      </c>
      <c r="AN695" s="82" t="str">
        <f t="shared" si="505"/>
        <v>-</v>
      </c>
      <c r="AO695" s="82" t="str">
        <f t="shared" si="506"/>
        <v>-</v>
      </c>
      <c r="AP695" s="82" t="str">
        <f t="shared" si="507"/>
        <v>-</v>
      </c>
      <c r="AQ695" s="82" t="str">
        <f t="shared" si="508"/>
        <v>-</v>
      </c>
      <c r="AR695" s="82" t="str">
        <f t="shared" si="509"/>
        <v>-</v>
      </c>
      <c r="AT695" s="82">
        <f t="shared" si="510"/>
        <v>10</v>
      </c>
      <c r="AU695" s="82" t="str">
        <f ca="1">IF(    MAX(OFFSET(AL695,0,0,MATCH("-",AL$638:AL695,0))) = 0,"",
IFERROR(MAX(OFFSET(AL695,0,0,MATCH("-",AL$638:AL695,0))),""))</f>
        <v/>
      </c>
      <c r="AV695" s="82" t="str">
        <f ca="1">IF(    MAX(OFFSET(AM695,0,0,MATCH("-",AM$638:AM695,0))) = 0,"",
IFERROR(MAX(OFFSET(AM695,0,0,MATCH("-",AM$638:AM695,0))),""))</f>
        <v/>
      </c>
      <c r="AW695" s="82" t="str">
        <f ca="1">IF(    MAX(OFFSET(AN695,0,0,MATCH("-",AN$638:AN695,0))) = 0,"",
IFERROR(MAX(OFFSET(AN695,0,0,MATCH("-",AN$638:AN695,0))),""))</f>
        <v/>
      </c>
      <c r="AX695" s="82" t="str">
        <f ca="1">IF(    MAX(OFFSET(AO695,0,0,MATCH("-",AO$638:AO695,0))) = 0,"",
IFERROR(MAX(OFFSET(AO695,0,0,MATCH("-",AO$638:AO695,0))),""))</f>
        <v/>
      </c>
      <c r="AY695" s="82" t="str">
        <f ca="1">IF(    MAX(OFFSET(AP695,0,0,MATCH("-",AP$638:AP695,0))) = 0,"",
IFERROR(MAX(OFFSET(AP695,0,0,MATCH("-",AP$638:AP695,0))),""))</f>
        <v/>
      </c>
      <c r="AZ695" s="82" t="str">
        <f ca="1">IF(    MAX(OFFSET(AQ695,0,0,MATCH("-",AQ$638:AQ695,0))) = 0,"",
IFERROR(MAX(OFFSET(AQ695,0,0,MATCH("-",AQ$638:AQ695,0))),""))</f>
        <v/>
      </c>
      <c r="BA695" s="82" t="str">
        <f ca="1">IF(    MAX(OFFSET(AR695,0,0,MATCH("-",AR$638:AR695,0))) = 0,"",
IFERROR(MAX(OFFSET(AR695,0,0,MATCH("-",AR$638:AR695,0))),""))</f>
        <v/>
      </c>
      <c r="BB695" s="112">
        <f t="shared" ca="1" si="511"/>
        <v>-198</v>
      </c>
      <c r="BC695" s="111" t="str">
        <f t="shared" ca="1" si="512"/>
        <v>Radius</v>
      </c>
      <c r="BD695" s="112">
        <f t="shared" ca="1" si="513"/>
        <v>0</v>
      </c>
      <c r="BE695" s="111">
        <f t="shared" ca="1" si="514"/>
        <v>200</v>
      </c>
      <c r="BF695" s="113" t="e">
        <f t="shared" ca="1" si="515"/>
        <v>#VALUE!</v>
      </c>
      <c r="BG695" s="113" t="e">
        <f t="shared" ca="1" si="516"/>
        <v>#VALUE!</v>
      </c>
      <c r="BH695" s="112">
        <f t="shared" ca="1" si="517"/>
        <v>2000</v>
      </c>
      <c r="BI695" s="112">
        <f t="shared" ca="1" si="518"/>
        <v>200</v>
      </c>
      <c r="BJ695" s="157"/>
      <c r="BK695" s="157"/>
      <c r="BL695" s="158" t="str">
        <f>scriv!AI657</f>
        <v/>
      </c>
      <c r="BM695" s="157"/>
      <c r="BN695" s="157" t="str">
        <f t="shared" si="519"/>
        <v>node</v>
      </c>
      <c r="BO695" s="157"/>
      <c r="BP695" s="159">
        <f t="shared" ca="1" si="520"/>
        <v>0</v>
      </c>
      <c r="BQ695" s="159">
        <f t="shared" ca="1" si="521"/>
        <v>0</v>
      </c>
      <c r="BR695" s="159">
        <f t="shared" si="522"/>
        <v>1</v>
      </c>
      <c r="BS695" s="159" t="str">
        <f t="shared" si="523"/>
        <v>symbol</v>
      </c>
      <c r="BT695" s="157" t="str">
        <f ca="1">IF(scriv!V657&lt;&gt;"",scriv!V657,
IF(E695="",IFERROR(VLOOKUP(BL695,$AH$40:$BT$638,39,FALSE),$BT$36),
$BT$37))</f>
        <v>NodeSquare</v>
      </c>
      <c r="BU695" s="166">
        <f t="shared" ca="1" si="524"/>
        <v>2000</v>
      </c>
      <c r="BV695" s="166">
        <f t="shared" ca="1" si="525"/>
        <v>200</v>
      </c>
      <c r="BW695" s="166">
        <f t="shared" ca="1" si="526"/>
        <v>0</v>
      </c>
      <c r="BX695" s="166">
        <f t="shared" ca="1" si="527"/>
        <v>0</v>
      </c>
      <c r="BY695" s="180" t="str">
        <f t="shared" si="528"/>
        <v/>
      </c>
      <c r="BZ695" s="180" t="str">
        <f t="shared" si="529"/>
        <v/>
      </c>
      <c r="CA695" s="81" t="str">
        <f>IF(scriv!E657&lt;&gt;"",scriv!E657,"")</f>
        <v/>
      </c>
      <c r="CB695" s="82">
        <f t="shared" si="494"/>
        <v>0</v>
      </c>
      <c r="CC695" s="82">
        <f t="shared" si="530"/>
        <v>0</v>
      </c>
      <c r="CD695" s="82" t="str">
        <f t="shared" si="531"/>
        <v>-</v>
      </c>
      <c r="CE695" s="82" t="str">
        <f t="shared" si="532"/>
        <v>-</v>
      </c>
      <c r="CF695" s="82" t="str">
        <f t="shared" si="533"/>
        <v>-</v>
      </c>
      <c r="CG695" s="82" t="str">
        <f t="shared" si="534"/>
        <v>-</v>
      </c>
      <c r="CH695" s="82" t="str">
        <f t="shared" si="535"/>
        <v>-</v>
      </c>
      <c r="CI695" s="82" t="str">
        <f t="shared" si="536"/>
        <v>-</v>
      </c>
      <c r="CJ695" s="82" t="str">
        <f t="shared" si="537"/>
        <v>-</v>
      </c>
      <c r="CK695" s="82" t="str">
        <f t="shared" si="538"/>
        <v>-</v>
      </c>
    </row>
    <row r="696" spans="1:89" s="82" customFormat="1" ht="18" customHeight="1">
      <c r="A696" s="81" t="str">
        <f>scriv!AH658</f>
        <v/>
      </c>
      <c r="B696" s="81" t="str">
        <f>IF(scriv!D658&lt;&gt;"",scriv!D658,"")</f>
        <v/>
      </c>
      <c r="C696" s="81" t="str">
        <f>IF( scriv!AL658&lt;&gt;"", IF(D696&lt;&gt;"","connection ","")&amp;scriv!AL658,IF(D696&lt;&gt;"","connection",""))</f>
        <v/>
      </c>
      <c r="D696" s="82" t="str">
        <f>scriv!AJ658</f>
        <v/>
      </c>
      <c r="E696" s="82" t="str">
        <f>scriv!AK658</f>
        <v/>
      </c>
      <c r="F696" s="156">
        <f>ROW()</f>
        <v>696</v>
      </c>
      <c r="I696" s="81" t="str">
        <f>IF(scriv!AA658&lt;&gt;"",scriv!AA658,J696)</f>
        <v/>
      </c>
      <c r="J696" s="81" t="str">
        <f>IF(scriv!AB658&lt;&gt;"",scriv!AB658,"")</f>
        <v/>
      </c>
      <c r="K696" s="82" t="str">
        <f t="shared" si="495"/>
        <v>none</v>
      </c>
      <c r="L696" s="82" t="str">
        <f t="shared" si="496"/>
        <v>+++&amp;speakTT=</v>
      </c>
      <c r="M696" s="82" t="str">
        <f t="shared" si="493"/>
        <v>OpenClose</v>
      </c>
      <c r="N696" s="82" t="str">
        <f t="shared" si="497"/>
        <v/>
      </c>
      <c r="O696" s="119" t="str">
        <f t="shared" si="498"/>
        <v/>
      </c>
      <c r="P696" s="81" t="str">
        <f>IF(scriv!I658&lt;&gt;"",scriv!I658,"")</f>
        <v/>
      </c>
      <c r="Q696" s="81" t="str">
        <f>IF(scriv!J658&lt;&gt;"",scriv!J658,"")</f>
        <v/>
      </c>
      <c r="R696" s="81">
        <f>IF(scriv!K658&lt;&gt;"",scriv!K658,
IF(I696&lt;&gt;"",1,$R$36))</f>
        <v>0</v>
      </c>
      <c r="S696" s="81" t="str">
        <f>IF(scriv!L658&lt;&gt;"",scriv!L658,
IF(scriv!AB658&lt;&gt;"",$S$36,"none"))</f>
        <v>none</v>
      </c>
      <c r="T696" s="81" t="str">
        <f>IF(scriv!Q658&lt;&gt;"",scriv!Q658,"")</f>
        <v/>
      </c>
      <c r="U696" s="81" t="str">
        <f>IF(scriv!R658&lt;&gt;"",scriv!R658,"")</f>
        <v/>
      </c>
      <c r="V696" s="81" t="str">
        <f>IF(scriv!S658&lt;&gt;"",scriv!S658,"")</f>
        <v/>
      </c>
      <c r="W696" s="81" t="str">
        <f>IF(scriv!T658&lt;&gt;"",scriv!T658,"")</f>
        <v/>
      </c>
      <c r="X696" s="81" t="str">
        <f>IF($E696="",
( IF(scriv!AD658&lt;&gt;"", LEFT( scriv!AD658, FIND(",",scriv!AD658)-1) &amp; "=" &amp; $AH696 &amp; RIGHT( scriv!AD658, LEN(scriv!AD658) + 1 - FIND(",",scriv!AD658)),
  IF($X$36&lt;&gt;"",LEFT( X$36, FIND(",",X$36)-1) &amp; "=" &amp; $AH696 &amp; RIGHT( X$36, LEN(X$36) + 1 - FIND(",",X$36)),""))),
IF(scriv!M658&lt;&gt;"", LEFT( scriv!M658, FIND(",",scriv!M658)-1) &amp; "=" &amp; $AH696 &amp; RIGHT( scriv!M658, LEN(scriv!M658) + 1 - FIND(",",scriv!M658)),
LEFT( X$37, FIND(",",X$37)-1) &amp; "=" &amp; $AH696 &amp; RIGHT( X$37, LEN(X$37) + 1 - FIND(",",X$37))))</f>
        <v>fadeOn=,0.6</v>
      </c>
      <c r="Y696" s="81" t="str">
        <f>IF($E696="",
( IF(scriv!AE658&lt;&gt;"", LEFT( scriv!AE658, FIND(",",scriv!AE658)-1) &amp; "=" &amp; $AH696 &amp; RIGHT( scriv!AE658, LEN(scriv!AE658) + 1 - FIND(",",scriv!AE658)),
  IF($Y$36&lt;&gt;"",LEFT( Y$36, FIND(",",Y$36)-1) &amp; "=" &amp; $AH696 &amp; RIGHT( Y$36, LEN(Y$36) + 1 - FIND(",",Y$36)),""))),
IF(scriv!N658&lt;&gt;"", LEFT( scriv!N658, FIND(",",scriv!N658)-1) &amp; "=" &amp; $AH696 &amp; RIGHT( scriv!N658, LEN(scriv!N658) + 1 - FIND(",",scriv!N658)),
LEFT( Y$37, FIND(",",Y$37)-1) &amp; "=" &amp; $AH696 &amp; RIGHT( Y$37, LEN(Y$37) + 1 - FIND(",",Y$37))))</f>
        <v>fadeOff=,0.6</v>
      </c>
      <c r="Z696" s="81" t="str">
        <f>IF($E696="",
( IF(scriv!AF658&lt;&gt;"", LEFT( scriv!AF658, FIND(",",scriv!AF658)-1) &amp; "=" &amp; $AH696 &amp; RIGHT( scriv!AF658, LEN(scriv!AF658) + 1 - FIND(",",scriv!AF658)),
  IF($Z$36&lt;&gt;"",LEFT( Z$36, FIND(",",Z$36)-1) &amp; "=" &amp; $AH696 &amp; RIGHT( Z$36, LEN(Z$36) + 1 - FIND(",",Z$36)),""))),
IF(scriv!O658&lt;&gt;"", LEFT( scriv!O658, FIND(",",scriv!O658)-1) &amp; "=" &amp; $AH696 &amp; RIGHT( scriv!O658, LEN(scriv!O658) + 1 - FIND(",",scriv!O658)),
LEFT( Z$37, FIND(",",Z$37)-1) &amp; "=" &amp; $AH696 &amp; RIGHT( Z$37, LEN(Z$37) + 1 - FIND(",",Z$37))))</f>
        <v>drawOpen=,1.2</v>
      </c>
      <c r="AA696" s="81" t="str">
        <f>IF($E696="",
( IF(scriv!AG658&lt;&gt;"", LEFT( scriv!AG658, FIND(",",scriv!AG658)-1) &amp; "=" &amp; $AH696 &amp; RIGHT( scriv!AG658, LEN(scriv!AG658) + 1 - FIND(",",scriv!AG658)),
  IF($AA$36&lt;&gt;"",LEFT( AA$36, FIND(",",AA$36)-1) &amp; "=" &amp; $AH696 &amp; RIGHT( AA$36, LEN(AA$36) + 1 - FIND(",",AA$36)),""))),
IF(scriv!P658&lt;&gt;"", LEFT( scriv!P658, FIND(",",scriv!P658)-1) &amp; "=" &amp; $AH696 &amp; RIGHT( scriv!P658, LEN(scriv!P658) + 1 - FIND(",",scriv!P658)),
LEFT( AA$37, FIND(",",AA$37)-1) &amp; "=" &amp; $AH696 &amp; RIGHT( AA$37, LEN(AA$37) + 1 - FIND(",",AA$37))))</f>
        <v>drawClose=,1.2</v>
      </c>
      <c r="AB696" s="167" t="str">
        <f t="shared" si="492"/>
        <v>noTitle</v>
      </c>
      <c r="AC696" s="167"/>
      <c r="AD696" s="45"/>
      <c r="AE696" s="168"/>
      <c r="AF696" s="169">
        <f>IF(D696="",scriv!B658,"")</f>
        <v>0</v>
      </c>
      <c r="AG696" s="170" t="str">
        <f t="shared" si="499"/>
        <v/>
      </c>
      <c r="AH696" s="169" t="str">
        <f t="shared" si="500"/>
        <v/>
      </c>
      <c r="AI696" s="169" t="str">
        <f t="shared" si="501"/>
        <v/>
      </c>
      <c r="AJ696" s="86">
        <f>ROUNDDOWN( (LEN(scriv!B658)+1) / 2, 0 )</f>
        <v>0</v>
      </c>
      <c r="AK696" s="82">
        <f t="shared" si="502"/>
        <v>0</v>
      </c>
      <c r="AL696" s="82" t="str">
        <f t="shared" si="503"/>
        <v>-</v>
      </c>
      <c r="AM696" s="82" t="str">
        <f t="shared" si="504"/>
        <v>-</v>
      </c>
      <c r="AN696" s="82" t="str">
        <f t="shared" si="505"/>
        <v>-</v>
      </c>
      <c r="AO696" s="82" t="str">
        <f t="shared" si="506"/>
        <v>-</v>
      </c>
      <c r="AP696" s="82" t="str">
        <f t="shared" si="507"/>
        <v>-</v>
      </c>
      <c r="AQ696" s="82" t="str">
        <f t="shared" si="508"/>
        <v>-</v>
      </c>
      <c r="AR696" s="82" t="str">
        <f t="shared" si="509"/>
        <v>-</v>
      </c>
      <c r="AT696" s="82">
        <f t="shared" si="510"/>
        <v>10</v>
      </c>
      <c r="AU696" s="82" t="str">
        <f ca="1">IF(    MAX(OFFSET(AL696,0,0,MATCH("-",AL$638:AL696,0))) = 0,"",
IFERROR(MAX(OFFSET(AL696,0,0,MATCH("-",AL$638:AL696,0))),""))</f>
        <v/>
      </c>
      <c r="AV696" s="82" t="str">
        <f ca="1">IF(    MAX(OFFSET(AM696,0,0,MATCH("-",AM$638:AM696,0))) = 0,"",
IFERROR(MAX(OFFSET(AM696,0,0,MATCH("-",AM$638:AM696,0))),""))</f>
        <v/>
      </c>
      <c r="AW696" s="82" t="str">
        <f ca="1">IF(    MAX(OFFSET(AN696,0,0,MATCH("-",AN$638:AN696,0))) = 0,"",
IFERROR(MAX(OFFSET(AN696,0,0,MATCH("-",AN$638:AN696,0))),""))</f>
        <v/>
      </c>
      <c r="AX696" s="82" t="str">
        <f ca="1">IF(    MAX(OFFSET(AO696,0,0,MATCH("-",AO$638:AO696,0))) = 0,"",
IFERROR(MAX(OFFSET(AO696,0,0,MATCH("-",AO$638:AO696,0))),""))</f>
        <v/>
      </c>
      <c r="AY696" s="82" t="str">
        <f ca="1">IF(    MAX(OFFSET(AP696,0,0,MATCH("-",AP$638:AP696,0))) = 0,"",
IFERROR(MAX(OFFSET(AP696,0,0,MATCH("-",AP$638:AP696,0))),""))</f>
        <v/>
      </c>
      <c r="AZ696" s="82" t="str">
        <f ca="1">IF(    MAX(OFFSET(AQ696,0,0,MATCH("-",AQ$638:AQ696,0))) = 0,"",
IFERROR(MAX(OFFSET(AQ696,0,0,MATCH("-",AQ$638:AQ696,0))),""))</f>
        <v/>
      </c>
      <c r="BA696" s="82" t="str">
        <f ca="1">IF(    MAX(OFFSET(AR696,0,0,MATCH("-",AR$638:AR696,0))) = 0,"",
IFERROR(MAX(OFFSET(AR696,0,0,MATCH("-",AR$638:AR696,0))),""))</f>
        <v/>
      </c>
      <c r="BB696" s="112">
        <f t="shared" ca="1" si="511"/>
        <v>-198</v>
      </c>
      <c r="BC696" s="111" t="str">
        <f t="shared" ca="1" si="512"/>
        <v>Radius</v>
      </c>
      <c r="BD696" s="112">
        <f t="shared" ca="1" si="513"/>
        <v>0</v>
      </c>
      <c r="BE696" s="111">
        <f t="shared" ca="1" si="514"/>
        <v>200</v>
      </c>
      <c r="BF696" s="113" t="e">
        <f t="shared" ca="1" si="515"/>
        <v>#VALUE!</v>
      </c>
      <c r="BG696" s="113" t="e">
        <f t="shared" ca="1" si="516"/>
        <v>#VALUE!</v>
      </c>
      <c r="BH696" s="112">
        <f t="shared" ca="1" si="517"/>
        <v>2000</v>
      </c>
      <c r="BI696" s="112">
        <f t="shared" ca="1" si="518"/>
        <v>200</v>
      </c>
      <c r="BJ696" s="157"/>
      <c r="BK696" s="157"/>
      <c r="BL696" s="158" t="str">
        <f>scriv!AI658</f>
        <v/>
      </c>
      <c r="BM696" s="157"/>
      <c r="BN696" s="157" t="str">
        <f t="shared" si="519"/>
        <v>node</v>
      </c>
      <c r="BO696" s="157"/>
      <c r="BP696" s="159">
        <f t="shared" ca="1" si="520"/>
        <v>0</v>
      </c>
      <c r="BQ696" s="159">
        <f t="shared" ca="1" si="521"/>
        <v>0</v>
      </c>
      <c r="BR696" s="159">
        <f t="shared" si="522"/>
        <v>1</v>
      </c>
      <c r="BS696" s="159" t="str">
        <f t="shared" si="523"/>
        <v>symbol</v>
      </c>
      <c r="BT696" s="157" t="str">
        <f ca="1">IF(scriv!V658&lt;&gt;"",scriv!V658,
IF(E696="",IFERROR(VLOOKUP(BL696,$AH$40:$BT$638,39,FALSE),$BT$36),
$BT$37))</f>
        <v>NodeSquare</v>
      </c>
      <c r="BU696" s="166">
        <f t="shared" ca="1" si="524"/>
        <v>2000</v>
      </c>
      <c r="BV696" s="166">
        <f t="shared" ca="1" si="525"/>
        <v>200</v>
      </c>
      <c r="BW696" s="166">
        <f t="shared" ca="1" si="526"/>
        <v>0</v>
      </c>
      <c r="BX696" s="166">
        <f t="shared" ca="1" si="527"/>
        <v>0</v>
      </c>
      <c r="BY696" s="180" t="str">
        <f t="shared" si="528"/>
        <v/>
      </c>
      <c r="BZ696" s="180" t="str">
        <f t="shared" si="529"/>
        <v/>
      </c>
      <c r="CA696" s="81" t="str">
        <f>IF(scriv!E658&lt;&gt;"",scriv!E658,"")</f>
        <v/>
      </c>
      <c r="CB696" s="82">
        <f t="shared" si="494"/>
        <v>0</v>
      </c>
      <c r="CC696" s="82">
        <f t="shared" si="530"/>
        <v>0</v>
      </c>
      <c r="CD696" s="82" t="str">
        <f t="shared" si="531"/>
        <v>-</v>
      </c>
      <c r="CE696" s="82" t="str">
        <f t="shared" si="532"/>
        <v>-</v>
      </c>
      <c r="CF696" s="82" t="str">
        <f t="shared" si="533"/>
        <v>-</v>
      </c>
      <c r="CG696" s="82" t="str">
        <f t="shared" si="534"/>
        <v>-</v>
      </c>
      <c r="CH696" s="82" t="str">
        <f t="shared" si="535"/>
        <v>-</v>
      </c>
      <c r="CI696" s="82" t="str">
        <f t="shared" si="536"/>
        <v>-</v>
      </c>
      <c r="CJ696" s="82" t="str">
        <f t="shared" si="537"/>
        <v>-</v>
      </c>
      <c r="CK696" s="82" t="str">
        <f t="shared" si="538"/>
        <v>-</v>
      </c>
    </row>
    <row r="697" spans="1:89" s="82" customFormat="1" ht="18" customHeight="1">
      <c r="A697" s="81" t="str">
        <f>scriv!AH659</f>
        <v/>
      </c>
      <c r="B697" s="81" t="str">
        <f>IF(scriv!D659&lt;&gt;"",scriv!D659,"")</f>
        <v/>
      </c>
      <c r="C697" s="81" t="str">
        <f>IF( scriv!AL659&lt;&gt;"", IF(D697&lt;&gt;"","connection ","")&amp;scriv!AL659,IF(D697&lt;&gt;"","connection",""))</f>
        <v/>
      </c>
      <c r="D697" s="82" t="str">
        <f>scriv!AJ659</f>
        <v/>
      </c>
      <c r="E697" s="82" t="str">
        <f>scriv!AK659</f>
        <v/>
      </c>
      <c r="F697" s="156">
        <f>ROW()</f>
        <v>697</v>
      </c>
      <c r="I697" s="81" t="str">
        <f>IF(scriv!AA659&lt;&gt;"",scriv!AA659,J697)</f>
        <v/>
      </c>
      <c r="J697" s="81" t="str">
        <f>IF(scriv!AB659&lt;&gt;"",scriv!AB659,"")</f>
        <v/>
      </c>
      <c r="K697" s="82" t="str">
        <f t="shared" si="495"/>
        <v>none</v>
      </c>
      <c r="L697" s="82" t="str">
        <f t="shared" si="496"/>
        <v>+++&amp;speakTT=</v>
      </c>
      <c r="M697" s="82" t="str">
        <f t="shared" si="493"/>
        <v>OpenClose</v>
      </c>
      <c r="N697" s="82" t="str">
        <f t="shared" si="497"/>
        <v/>
      </c>
      <c r="O697" s="119" t="str">
        <f t="shared" si="498"/>
        <v/>
      </c>
      <c r="P697" s="81" t="str">
        <f>IF(scriv!I659&lt;&gt;"",scriv!I659,"")</f>
        <v/>
      </c>
      <c r="Q697" s="81" t="str">
        <f>IF(scriv!J659&lt;&gt;"",scriv!J659,"")</f>
        <v/>
      </c>
      <c r="R697" s="81">
        <f>IF(scriv!K659&lt;&gt;"",scriv!K659,
IF(I697&lt;&gt;"",1,$R$36))</f>
        <v>0</v>
      </c>
      <c r="S697" s="81" t="str">
        <f>IF(scriv!L659&lt;&gt;"",scriv!L659,
IF(scriv!AB659&lt;&gt;"",$S$36,"none"))</f>
        <v>none</v>
      </c>
      <c r="T697" s="81" t="str">
        <f>IF(scriv!Q659&lt;&gt;"",scriv!Q659,"")</f>
        <v/>
      </c>
      <c r="U697" s="81" t="str">
        <f>IF(scriv!R659&lt;&gt;"",scriv!R659,"")</f>
        <v/>
      </c>
      <c r="V697" s="81" t="str">
        <f>IF(scriv!S659&lt;&gt;"",scriv!S659,"")</f>
        <v/>
      </c>
      <c r="W697" s="81" t="str">
        <f>IF(scriv!T659&lt;&gt;"",scriv!T659,"")</f>
        <v/>
      </c>
      <c r="X697" s="81" t="str">
        <f>IF($E697="",
( IF(scriv!AD659&lt;&gt;"", LEFT( scriv!AD659, FIND(",",scriv!AD659)-1) &amp; "=" &amp; $AH697 &amp; RIGHT( scriv!AD659, LEN(scriv!AD659) + 1 - FIND(",",scriv!AD659)),
  IF($X$36&lt;&gt;"",LEFT( X$36, FIND(",",X$36)-1) &amp; "=" &amp; $AH697 &amp; RIGHT( X$36, LEN(X$36) + 1 - FIND(",",X$36)),""))),
IF(scriv!M659&lt;&gt;"", LEFT( scriv!M659, FIND(",",scriv!M659)-1) &amp; "=" &amp; $AH697 &amp; RIGHT( scriv!M659, LEN(scriv!M659) + 1 - FIND(",",scriv!M659)),
LEFT( X$37, FIND(",",X$37)-1) &amp; "=" &amp; $AH697 &amp; RIGHT( X$37, LEN(X$37) + 1 - FIND(",",X$37))))</f>
        <v>fadeOn=,0.6</v>
      </c>
      <c r="Y697" s="81" t="str">
        <f>IF($E697="",
( IF(scriv!AE659&lt;&gt;"", LEFT( scriv!AE659, FIND(",",scriv!AE659)-1) &amp; "=" &amp; $AH697 &amp; RIGHT( scriv!AE659, LEN(scriv!AE659) + 1 - FIND(",",scriv!AE659)),
  IF($Y$36&lt;&gt;"",LEFT( Y$36, FIND(",",Y$36)-1) &amp; "=" &amp; $AH697 &amp; RIGHT( Y$36, LEN(Y$36) + 1 - FIND(",",Y$36)),""))),
IF(scriv!N659&lt;&gt;"", LEFT( scriv!N659, FIND(",",scriv!N659)-1) &amp; "=" &amp; $AH697 &amp; RIGHT( scriv!N659, LEN(scriv!N659) + 1 - FIND(",",scriv!N659)),
LEFT( Y$37, FIND(",",Y$37)-1) &amp; "=" &amp; $AH697 &amp; RIGHT( Y$37, LEN(Y$37) + 1 - FIND(",",Y$37))))</f>
        <v>fadeOff=,0.6</v>
      </c>
      <c r="Z697" s="81" t="str">
        <f>IF($E697="",
( IF(scriv!AF659&lt;&gt;"", LEFT( scriv!AF659, FIND(",",scriv!AF659)-1) &amp; "=" &amp; $AH697 &amp; RIGHT( scriv!AF659, LEN(scriv!AF659) + 1 - FIND(",",scriv!AF659)),
  IF($Z$36&lt;&gt;"",LEFT( Z$36, FIND(",",Z$36)-1) &amp; "=" &amp; $AH697 &amp; RIGHT( Z$36, LEN(Z$36) + 1 - FIND(",",Z$36)),""))),
IF(scriv!O659&lt;&gt;"", LEFT( scriv!O659, FIND(",",scriv!O659)-1) &amp; "=" &amp; $AH697 &amp; RIGHT( scriv!O659, LEN(scriv!O659) + 1 - FIND(",",scriv!O659)),
LEFT( Z$37, FIND(",",Z$37)-1) &amp; "=" &amp; $AH697 &amp; RIGHT( Z$37, LEN(Z$37) + 1 - FIND(",",Z$37))))</f>
        <v>drawOpen=,1.2</v>
      </c>
      <c r="AA697" s="81" t="str">
        <f>IF($E697="",
( IF(scriv!AG659&lt;&gt;"", LEFT( scriv!AG659, FIND(",",scriv!AG659)-1) &amp; "=" &amp; $AH697 &amp; RIGHT( scriv!AG659, LEN(scriv!AG659) + 1 - FIND(",",scriv!AG659)),
  IF($AA$36&lt;&gt;"",LEFT( AA$36, FIND(",",AA$36)-1) &amp; "=" &amp; $AH697 &amp; RIGHT( AA$36, LEN(AA$36) + 1 - FIND(",",AA$36)),""))),
IF(scriv!P659&lt;&gt;"", LEFT( scriv!P659, FIND(",",scriv!P659)-1) &amp; "=" &amp; $AH697 &amp; RIGHT( scriv!P659, LEN(scriv!P659) + 1 - FIND(",",scriv!P659)),
LEFT( AA$37, FIND(",",AA$37)-1) &amp; "=" &amp; $AH697 &amp; RIGHT( AA$37, LEN(AA$37) + 1 - FIND(",",AA$37))))</f>
        <v>drawClose=,1.2</v>
      </c>
      <c r="AB697" s="167" t="str">
        <f t="shared" si="492"/>
        <v>noTitle</v>
      </c>
      <c r="AC697" s="167"/>
      <c r="AD697" s="45"/>
      <c r="AE697" s="168"/>
      <c r="AF697" s="169">
        <f>IF(D697="",scriv!B659,"")</f>
        <v>0</v>
      </c>
      <c r="AG697" s="170" t="str">
        <f t="shared" si="499"/>
        <v/>
      </c>
      <c r="AH697" s="169" t="str">
        <f t="shared" si="500"/>
        <v/>
      </c>
      <c r="AI697" s="169" t="str">
        <f t="shared" si="501"/>
        <v/>
      </c>
      <c r="AJ697" s="86">
        <f>ROUNDDOWN( (LEN(scriv!B659)+1) / 2, 0 )</f>
        <v>0</v>
      </c>
      <c r="AK697" s="82">
        <f t="shared" si="502"/>
        <v>0</v>
      </c>
      <c r="AL697" s="82" t="str">
        <f t="shared" si="503"/>
        <v>-</v>
      </c>
      <c r="AM697" s="82" t="str">
        <f t="shared" si="504"/>
        <v>-</v>
      </c>
      <c r="AN697" s="82" t="str">
        <f t="shared" si="505"/>
        <v>-</v>
      </c>
      <c r="AO697" s="82" t="str">
        <f t="shared" si="506"/>
        <v>-</v>
      </c>
      <c r="AP697" s="82" t="str">
        <f t="shared" si="507"/>
        <v>-</v>
      </c>
      <c r="AQ697" s="82" t="str">
        <f t="shared" si="508"/>
        <v>-</v>
      </c>
      <c r="AR697" s="82" t="str">
        <f t="shared" si="509"/>
        <v>-</v>
      </c>
      <c r="AT697" s="82">
        <f t="shared" si="510"/>
        <v>10</v>
      </c>
      <c r="AU697" s="82" t="str">
        <f ca="1">IF(    MAX(OFFSET(AL697,0,0,MATCH("-",AL$638:AL697,0))) = 0,"",
IFERROR(MAX(OFFSET(AL697,0,0,MATCH("-",AL$638:AL697,0))),""))</f>
        <v/>
      </c>
      <c r="AV697" s="82" t="str">
        <f ca="1">IF(    MAX(OFFSET(AM697,0,0,MATCH("-",AM$638:AM697,0))) = 0,"",
IFERROR(MAX(OFFSET(AM697,0,0,MATCH("-",AM$638:AM697,0))),""))</f>
        <v/>
      </c>
      <c r="AW697" s="82" t="str">
        <f ca="1">IF(    MAX(OFFSET(AN697,0,0,MATCH("-",AN$638:AN697,0))) = 0,"",
IFERROR(MAX(OFFSET(AN697,0,0,MATCH("-",AN$638:AN697,0))),""))</f>
        <v/>
      </c>
      <c r="AX697" s="82" t="str">
        <f ca="1">IF(    MAX(OFFSET(AO697,0,0,MATCH("-",AO$638:AO697,0))) = 0,"",
IFERROR(MAX(OFFSET(AO697,0,0,MATCH("-",AO$638:AO697,0))),""))</f>
        <v/>
      </c>
      <c r="AY697" s="82" t="str">
        <f ca="1">IF(    MAX(OFFSET(AP697,0,0,MATCH("-",AP$638:AP697,0))) = 0,"",
IFERROR(MAX(OFFSET(AP697,0,0,MATCH("-",AP$638:AP697,0))),""))</f>
        <v/>
      </c>
      <c r="AZ697" s="82" t="str">
        <f ca="1">IF(    MAX(OFFSET(AQ697,0,0,MATCH("-",AQ$638:AQ697,0))) = 0,"",
IFERROR(MAX(OFFSET(AQ697,0,0,MATCH("-",AQ$638:AQ697,0))),""))</f>
        <v/>
      </c>
      <c r="BA697" s="82" t="str">
        <f ca="1">IF(    MAX(OFFSET(AR697,0,0,MATCH("-",AR$638:AR697,0))) = 0,"",
IFERROR(MAX(OFFSET(AR697,0,0,MATCH("-",AR$638:AR697,0))),""))</f>
        <v/>
      </c>
      <c r="BB697" s="112">
        <f t="shared" ca="1" si="511"/>
        <v>-198</v>
      </c>
      <c r="BC697" s="111" t="str">
        <f t="shared" ca="1" si="512"/>
        <v>Radius</v>
      </c>
      <c r="BD697" s="112">
        <f t="shared" ca="1" si="513"/>
        <v>0</v>
      </c>
      <c r="BE697" s="111">
        <f t="shared" ca="1" si="514"/>
        <v>200</v>
      </c>
      <c r="BF697" s="113" t="e">
        <f t="shared" ca="1" si="515"/>
        <v>#VALUE!</v>
      </c>
      <c r="BG697" s="113" t="e">
        <f t="shared" ca="1" si="516"/>
        <v>#VALUE!</v>
      </c>
      <c r="BH697" s="112">
        <f t="shared" ca="1" si="517"/>
        <v>2000</v>
      </c>
      <c r="BI697" s="112">
        <f t="shared" ca="1" si="518"/>
        <v>200</v>
      </c>
      <c r="BJ697" s="157"/>
      <c r="BK697" s="157"/>
      <c r="BL697" s="158" t="str">
        <f>scriv!AI659</f>
        <v/>
      </c>
      <c r="BM697" s="157"/>
      <c r="BN697" s="157" t="str">
        <f t="shared" si="519"/>
        <v>node</v>
      </c>
      <c r="BO697" s="157"/>
      <c r="BP697" s="159">
        <f t="shared" ca="1" si="520"/>
        <v>0</v>
      </c>
      <c r="BQ697" s="159">
        <f t="shared" ca="1" si="521"/>
        <v>0</v>
      </c>
      <c r="BR697" s="159">
        <f t="shared" si="522"/>
        <v>1</v>
      </c>
      <c r="BS697" s="159" t="str">
        <f t="shared" si="523"/>
        <v>symbol</v>
      </c>
      <c r="BT697" s="157" t="str">
        <f ca="1">IF(scriv!V659&lt;&gt;"",scriv!V659,
IF(E697="",IFERROR(VLOOKUP(BL697,$AH$40:$BT$638,39,FALSE),$BT$36),
$BT$37))</f>
        <v>NodeSquare</v>
      </c>
      <c r="BU697" s="166">
        <f t="shared" ca="1" si="524"/>
        <v>2000</v>
      </c>
      <c r="BV697" s="166">
        <f t="shared" ca="1" si="525"/>
        <v>200</v>
      </c>
      <c r="BW697" s="166">
        <f t="shared" ca="1" si="526"/>
        <v>0</v>
      </c>
      <c r="BX697" s="166">
        <f t="shared" ca="1" si="527"/>
        <v>0</v>
      </c>
      <c r="BY697" s="180" t="str">
        <f t="shared" si="528"/>
        <v/>
      </c>
      <c r="BZ697" s="180" t="str">
        <f t="shared" si="529"/>
        <v/>
      </c>
      <c r="CA697" s="81" t="str">
        <f>IF(scriv!E659&lt;&gt;"",scriv!E659,"")</f>
        <v/>
      </c>
      <c r="CB697" s="82">
        <f t="shared" si="494"/>
        <v>0</v>
      </c>
      <c r="CC697" s="82">
        <f t="shared" si="530"/>
        <v>0</v>
      </c>
      <c r="CD697" s="82" t="str">
        <f t="shared" si="531"/>
        <v>-</v>
      </c>
      <c r="CE697" s="82" t="str">
        <f t="shared" si="532"/>
        <v>-</v>
      </c>
      <c r="CF697" s="82" t="str">
        <f t="shared" si="533"/>
        <v>-</v>
      </c>
      <c r="CG697" s="82" t="str">
        <f t="shared" si="534"/>
        <v>-</v>
      </c>
      <c r="CH697" s="82" t="str">
        <f t="shared" si="535"/>
        <v>-</v>
      </c>
      <c r="CI697" s="82" t="str">
        <f t="shared" si="536"/>
        <v>-</v>
      </c>
      <c r="CJ697" s="82" t="str">
        <f t="shared" si="537"/>
        <v>-</v>
      </c>
      <c r="CK697" s="82" t="str">
        <f t="shared" si="538"/>
        <v>-</v>
      </c>
    </row>
    <row r="698" spans="1:89" s="82" customFormat="1" ht="18" customHeight="1">
      <c r="A698" s="81" t="str">
        <f>scriv!AH660</f>
        <v/>
      </c>
      <c r="B698" s="81" t="str">
        <f>IF(scriv!D660&lt;&gt;"",scriv!D660,"")</f>
        <v/>
      </c>
      <c r="C698" s="81" t="str">
        <f>IF( scriv!AL660&lt;&gt;"", IF(D698&lt;&gt;"","connection ","")&amp;scriv!AL660,IF(D698&lt;&gt;"","connection",""))</f>
        <v/>
      </c>
      <c r="D698" s="82" t="str">
        <f>scriv!AJ660</f>
        <v/>
      </c>
      <c r="E698" s="82" t="str">
        <f>scriv!AK660</f>
        <v/>
      </c>
      <c r="F698" s="156">
        <f>ROW()</f>
        <v>698</v>
      </c>
      <c r="I698" s="81" t="str">
        <f>IF(scriv!AA660&lt;&gt;"",scriv!AA660,J698)</f>
        <v/>
      </c>
      <c r="J698" s="81" t="str">
        <f>IF(scriv!AB660&lt;&gt;"",scriv!AB660,"")</f>
        <v/>
      </c>
      <c r="K698" s="82" t="str">
        <f t="shared" si="495"/>
        <v>none</v>
      </c>
      <c r="L698" s="82" t="str">
        <f t="shared" si="496"/>
        <v>+++&amp;speakTT=</v>
      </c>
      <c r="M698" s="82" t="str">
        <f t="shared" si="493"/>
        <v>OpenClose</v>
      </c>
      <c r="N698" s="82" t="str">
        <f t="shared" si="497"/>
        <v/>
      </c>
      <c r="O698" s="119" t="str">
        <f t="shared" si="498"/>
        <v/>
      </c>
      <c r="P698" s="81" t="str">
        <f>IF(scriv!I660&lt;&gt;"",scriv!I660,"")</f>
        <v/>
      </c>
      <c r="Q698" s="81" t="str">
        <f>IF(scriv!J660&lt;&gt;"",scriv!J660,"")</f>
        <v/>
      </c>
      <c r="R698" s="81">
        <f>IF(scriv!K660&lt;&gt;"",scriv!K660,
IF(I698&lt;&gt;"",1,$R$36))</f>
        <v>0</v>
      </c>
      <c r="S698" s="81" t="str">
        <f>IF(scriv!L660&lt;&gt;"",scriv!L660,
IF(scriv!AB660&lt;&gt;"",$S$36,"none"))</f>
        <v>none</v>
      </c>
      <c r="T698" s="81" t="str">
        <f>IF(scriv!Q660&lt;&gt;"",scriv!Q660,"")</f>
        <v/>
      </c>
      <c r="U698" s="81" t="str">
        <f>IF(scriv!R660&lt;&gt;"",scriv!R660,"")</f>
        <v/>
      </c>
      <c r="V698" s="81" t="str">
        <f>IF(scriv!S660&lt;&gt;"",scriv!S660,"")</f>
        <v/>
      </c>
      <c r="W698" s="81" t="str">
        <f>IF(scriv!T660&lt;&gt;"",scriv!T660,"")</f>
        <v/>
      </c>
      <c r="X698" s="81" t="str">
        <f>IF($E698="",
( IF(scriv!AD660&lt;&gt;"", LEFT( scriv!AD660, FIND(",",scriv!AD660)-1) &amp; "=" &amp; $AH698 &amp; RIGHT( scriv!AD660, LEN(scriv!AD660) + 1 - FIND(",",scriv!AD660)),
  IF($X$36&lt;&gt;"",LEFT( X$36, FIND(",",X$36)-1) &amp; "=" &amp; $AH698 &amp; RIGHT( X$36, LEN(X$36) + 1 - FIND(",",X$36)),""))),
IF(scriv!M660&lt;&gt;"", LEFT( scriv!M660, FIND(",",scriv!M660)-1) &amp; "=" &amp; $AH698 &amp; RIGHT( scriv!M660, LEN(scriv!M660) + 1 - FIND(",",scriv!M660)),
LEFT( X$37, FIND(",",X$37)-1) &amp; "=" &amp; $AH698 &amp; RIGHT( X$37, LEN(X$37) + 1 - FIND(",",X$37))))</f>
        <v>fadeOn=,0.6</v>
      </c>
      <c r="Y698" s="81" t="str">
        <f>IF($E698="",
( IF(scriv!AE660&lt;&gt;"", LEFT( scriv!AE660, FIND(",",scriv!AE660)-1) &amp; "=" &amp; $AH698 &amp; RIGHT( scriv!AE660, LEN(scriv!AE660) + 1 - FIND(",",scriv!AE660)),
  IF($Y$36&lt;&gt;"",LEFT( Y$36, FIND(",",Y$36)-1) &amp; "=" &amp; $AH698 &amp; RIGHT( Y$36, LEN(Y$36) + 1 - FIND(",",Y$36)),""))),
IF(scriv!N660&lt;&gt;"", LEFT( scriv!N660, FIND(",",scriv!N660)-1) &amp; "=" &amp; $AH698 &amp; RIGHT( scriv!N660, LEN(scriv!N660) + 1 - FIND(",",scriv!N660)),
LEFT( Y$37, FIND(",",Y$37)-1) &amp; "=" &amp; $AH698 &amp; RIGHT( Y$37, LEN(Y$37) + 1 - FIND(",",Y$37))))</f>
        <v>fadeOff=,0.6</v>
      </c>
      <c r="Z698" s="81" t="str">
        <f>IF($E698="",
( IF(scriv!AF660&lt;&gt;"", LEFT( scriv!AF660, FIND(",",scriv!AF660)-1) &amp; "=" &amp; $AH698 &amp; RIGHT( scriv!AF660, LEN(scriv!AF660) + 1 - FIND(",",scriv!AF660)),
  IF($Z$36&lt;&gt;"",LEFT( Z$36, FIND(",",Z$36)-1) &amp; "=" &amp; $AH698 &amp; RIGHT( Z$36, LEN(Z$36) + 1 - FIND(",",Z$36)),""))),
IF(scriv!O660&lt;&gt;"", LEFT( scriv!O660, FIND(",",scriv!O660)-1) &amp; "=" &amp; $AH698 &amp; RIGHT( scriv!O660, LEN(scriv!O660) + 1 - FIND(",",scriv!O660)),
LEFT( Z$37, FIND(",",Z$37)-1) &amp; "=" &amp; $AH698 &amp; RIGHT( Z$37, LEN(Z$37) + 1 - FIND(",",Z$37))))</f>
        <v>drawOpen=,1.2</v>
      </c>
      <c r="AA698" s="81" t="str">
        <f>IF($E698="",
( IF(scriv!AG660&lt;&gt;"", LEFT( scriv!AG660, FIND(",",scriv!AG660)-1) &amp; "=" &amp; $AH698 &amp; RIGHT( scriv!AG660, LEN(scriv!AG660) + 1 - FIND(",",scriv!AG660)),
  IF($AA$36&lt;&gt;"",LEFT( AA$36, FIND(",",AA$36)-1) &amp; "=" &amp; $AH698 &amp; RIGHT( AA$36, LEN(AA$36) + 1 - FIND(",",AA$36)),""))),
IF(scriv!P660&lt;&gt;"", LEFT( scriv!P660, FIND(",",scriv!P660)-1) &amp; "=" &amp; $AH698 &amp; RIGHT( scriv!P660, LEN(scriv!P660) + 1 - FIND(",",scriv!P660)),
LEFT( AA$37, FIND(",",AA$37)-1) &amp; "=" &amp; $AH698 &amp; RIGHT( AA$37, LEN(AA$37) + 1 - FIND(",",AA$37))))</f>
        <v>drawClose=,1.2</v>
      </c>
      <c r="AB698" s="167" t="str">
        <f t="shared" si="492"/>
        <v>noTitle</v>
      </c>
      <c r="AC698" s="167"/>
      <c r="AD698" s="45"/>
      <c r="AE698" s="168"/>
      <c r="AF698" s="169">
        <f>IF(D698="",scriv!B660,"")</f>
        <v>0</v>
      </c>
      <c r="AG698" s="170" t="str">
        <f t="shared" si="499"/>
        <v/>
      </c>
      <c r="AH698" s="169" t="str">
        <f t="shared" si="500"/>
        <v/>
      </c>
      <c r="AI698" s="169" t="str">
        <f t="shared" si="501"/>
        <v/>
      </c>
      <c r="AJ698" s="86">
        <f>ROUNDDOWN( (LEN(scriv!B660)+1) / 2, 0 )</f>
        <v>0</v>
      </c>
      <c r="AK698" s="82">
        <f t="shared" si="502"/>
        <v>0</v>
      </c>
      <c r="AL698" s="82" t="str">
        <f t="shared" si="503"/>
        <v>-</v>
      </c>
      <c r="AM698" s="82" t="str">
        <f t="shared" si="504"/>
        <v>-</v>
      </c>
      <c r="AN698" s="82" t="str">
        <f t="shared" si="505"/>
        <v>-</v>
      </c>
      <c r="AO698" s="82" t="str">
        <f t="shared" si="506"/>
        <v>-</v>
      </c>
      <c r="AP698" s="82" t="str">
        <f t="shared" si="507"/>
        <v>-</v>
      </c>
      <c r="AQ698" s="82" t="str">
        <f t="shared" si="508"/>
        <v>-</v>
      </c>
      <c r="AR698" s="82" t="str">
        <f t="shared" si="509"/>
        <v>-</v>
      </c>
      <c r="AT698" s="82">
        <f t="shared" si="510"/>
        <v>10</v>
      </c>
      <c r="AU698" s="82" t="str">
        <f ca="1">IF(    MAX(OFFSET(AL698,0,0,MATCH("-",AL$638:AL698,0))) = 0,"",
IFERROR(MAX(OFFSET(AL698,0,0,MATCH("-",AL$638:AL698,0))),""))</f>
        <v/>
      </c>
      <c r="AV698" s="82" t="str">
        <f ca="1">IF(    MAX(OFFSET(AM698,0,0,MATCH("-",AM$638:AM698,0))) = 0,"",
IFERROR(MAX(OFFSET(AM698,0,0,MATCH("-",AM$638:AM698,0))),""))</f>
        <v/>
      </c>
      <c r="AW698" s="82" t="str">
        <f ca="1">IF(    MAX(OFFSET(AN698,0,0,MATCH("-",AN$638:AN698,0))) = 0,"",
IFERROR(MAX(OFFSET(AN698,0,0,MATCH("-",AN$638:AN698,0))),""))</f>
        <v/>
      </c>
      <c r="AX698" s="82" t="str">
        <f ca="1">IF(    MAX(OFFSET(AO698,0,0,MATCH("-",AO$638:AO698,0))) = 0,"",
IFERROR(MAX(OFFSET(AO698,0,0,MATCH("-",AO$638:AO698,0))),""))</f>
        <v/>
      </c>
      <c r="AY698" s="82" t="str">
        <f ca="1">IF(    MAX(OFFSET(AP698,0,0,MATCH("-",AP$638:AP698,0))) = 0,"",
IFERROR(MAX(OFFSET(AP698,0,0,MATCH("-",AP$638:AP698,0))),""))</f>
        <v/>
      </c>
      <c r="AZ698" s="82" t="str">
        <f ca="1">IF(    MAX(OFFSET(AQ698,0,0,MATCH("-",AQ$638:AQ698,0))) = 0,"",
IFERROR(MAX(OFFSET(AQ698,0,0,MATCH("-",AQ$638:AQ698,0))),""))</f>
        <v/>
      </c>
      <c r="BA698" s="82" t="str">
        <f ca="1">IF(    MAX(OFFSET(AR698,0,0,MATCH("-",AR$638:AR698,0))) = 0,"",
IFERROR(MAX(OFFSET(AR698,0,0,MATCH("-",AR$638:AR698,0))),""))</f>
        <v/>
      </c>
      <c r="BB698" s="112">
        <f t="shared" ca="1" si="511"/>
        <v>-198</v>
      </c>
      <c r="BC698" s="111" t="str">
        <f t="shared" ca="1" si="512"/>
        <v>Radius</v>
      </c>
      <c r="BD698" s="112">
        <f t="shared" ca="1" si="513"/>
        <v>0</v>
      </c>
      <c r="BE698" s="111">
        <f t="shared" ca="1" si="514"/>
        <v>200</v>
      </c>
      <c r="BF698" s="113" t="e">
        <f t="shared" ca="1" si="515"/>
        <v>#VALUE!</v>
      </c>
      <c r="BG698" s="113" t="e">
        <f t="shared" ca="1" si="516"/>
        <v>#VALUE!</v>
      </c>
      <c r="BH698" s="112">
        <f t="shared" ca="1" si="517"/>
        <v>2000</v>
      </c>
      <c r="BI698" s="112">
        <f t="shared" ca="1" si="518"/>
        <v>200</v>
      </c>
      <c r="BJ698" s="157"/>
      <c r="BK698" s="157"/>
      <c r="BL698" s="158" t="str">
        <f>scriv!AI660</f>
        <v/>
      </c>
      <c r="BM698" s="157"/>
      <c r="BN698" s="157" t="str">
        <f t="shared" si="519"/>
        <v>node</v>
      </c>
      <c r="BO698" s="157"/>
      <c r="BP698" s="159">
        <f t="shared" ca="1" si="520"/>
        <v>0</v>
      </c>
      <c r="BQ698" s="159">
        <f t="shared" ca="1" si="521"/>
        <v>0</v>
      </c>
      <c r="BR698" s="159">
        <f t="shared" si="522"/>
        <v>1</v>
      </c>
      <c r="BS698" s="159" t="str">
        <f t="shared" si="523"/>
        <v>symbol</v>
      </c>
      <c r="BT698" s="157" t="str">
        <f ca="1">IF(scriv!V660&lt;&gt;"",scriv!V660,
IF(E698="",IFERROR(VLOOKUP(BL698,$AH$40:$BT$638,39,FALSE),$BT$36),
$BT$37))</f>
        <v>NodeSquare</v>
      </c>
      <c r="BU698" s="166">
        <f t="shared" ca="1" si="524"/>
        <v>2000</v>
      </c>
      <c r="BV698" s="166">
        <f t="shared" ca="1" si="525"/>
        <v>200</v>
      </c>
      <c r="BW698" s="166">
        <f t="shared" ca="1" si="526"/>
        <v>0</v>
      </c>
      <c r="BX698" s="166">
        <f t="shared" ca="1" si="527"/>
        <v>0</v>
      </c>
      <c r="BY698" s="180" t="str">
        <f t="shared" si="528"/>
        <v/>
      </c>
      <c r="BZ698" s="180" t="str">
        <f t="shared" si="529"/>
        <v/>
      </c>
      <c r="CA698" s="81" t="str">
        <f>IF(scriv!E660&lt;&gt;"",scriv!E660,"")</f>
        <v/>
      </c>
      <c r="CB698" s="82">
        <f t="shared" si="494"/>
        <v>0</v>
      </c>
      <c r="CC698" s="82">
        <f t="shared" si="530"/>
        <v>0</v>
      </c>
      <c r="CD698" s="82" t="str">
        <f t="shared" si="531"/>
        <v>-</v>
      </c>
      <c r="CE698" s="82" t="str">
        <f t="shared" si="532"/>
        <v>-</v>
      </c>
      <c r="CF698" s="82" t="str">
        <f t="shared" si="533"/>
        <v>-</v>
      </c>
      <c r="CG698" s="82" t="str">
        <f t="shared" si="534"/>
        <v>-</v>
      </c>
      <c r="CH698" s="82" t="str">
        <f t="shared" si="535"/>
        <v>-</v>
      </c>
      <c r="CI698" s="82" t="str">
        <f t="shared" si="536"/>
        <v>-</v>
      </c>
      <c r="CJ698" s="82" t="str">
        <f t="shared" si="537"/>
        <v>-</v>
      </c>
      <c r="CK698" s="82" t="str">
        <f t="shared" si="538"/>
        <v>-</v>
      </c>
    </row>
    <row r="699" spans="1:89" s="82" customFormat="1" ht="18" customHeight="1">
      <c r="A699" s="81" t="str">
        <f>scriv!AH661</f>
        <v/>
      </c>
      <c r="B699" s="81" t="str">
        <f>IF(scriv!D661&lt;&gt;"",scriv!D661,"")</f>
        <v/>
      </c>
      <c r="C699" s="81" t="str">
        <f>IF( scriv!AL661&lt;&gt;"", IF(D699&lt;&gt;"","connection ","")&amp;scriv!AL661,IF(D699&lt;&gt;"","connection",""))</f>
        <v/>
      </c>
      <c r="D699" s="82" t="str">
        <f>scriv!AJ661</f>
        <v/>
      </c>
      <c r="E699" s="82" t="str">
        <f>scriv!AK661</f>
        <v/>
      </c>
      <c r="F699" s="156">
        <f>ROW()</f>
        <v>699</v>
      </c>
      <c r="I699" s="81" t="str">
        <f>IF(scriv!AA661&lt;&gt;"",scriv!AA661,J699)</f>
        <v/>
      </c>
      <c r="J699" s="81" t="str">
        <f>IF(scriv!AB661&lt;&gt;"",scriv!AB661,"")</f>
        <v/>
      </c>
      <c r="K699" s="82" t="str">
        <f t="shared" si="495"/>
        <v>none</v>
      </c>
      <c r="L699" s="82" t="str">
        <f t="shared" si="496"/>
        <v>+++&amp;speakTT=</v>
      </c>
      <c r="M699" s="82" t="str">
        <f t="shared" si="493"/>
        <v>OpenClose</v>
      </c>
      <c r="N699" s="82" t="str">
        <f t="shared" si="497"/>
        <v/>
      </c>
      <c r="O699" s="119" t="str">
        <f t="shared" si="498"/>
        <v/>
      </c>
      <c r="P699" s="81" t="str">
        <f>IF(scriv!I661&lt;&gt;"",scriv!I661,"")</f>
        <v/>
      </c>
      <c r="Q699" s="81" t="str">
        <f>IF(scriv!J661&lt;&gt;"",scriv!J661,"")</f>
        <v/>
      </c>
      <c r="R699" s="81">
        <f>IF(scriv!K661&lt;&gt;"",scriv!K661,
IF(I699&lt;&gt;"",1,$R$36))</f>
        <v>0</v>
      </c>
      <c r="S699" s="81" t="str">
        <f>IF(scriv!L661&lt;&gt;"",scriv!L661,
IF(scriv!AB661&lt;&gt;"",$S$36,"none"))</f>
        <v>none</v>
      </c>
      <c r="T699" s="81" t="str">
        <f>IF(scriv!Q661&lt;&gt;"",scriv!Q661,"")</f>
        <v/>
      </c>
      <c r="U699" s="81" t="str">
        <f>IF(scriv!R661&lt;&gt;"",scriv!R661,"")</f>
        <v/>
      </c>
      <c r="V699" s="81" t="str">
        <f>IF(scriv!S661&lt;&gt;"",scriv!S661,"")</f>
        <v/>
      </c>
      <c r="W699" s="81" t="str">
        <f>IF(scriv!T661&lt;&gt;"",scriv!T661,"")</f>
        <v/>
      </c>
      <c r="X699" s="81" t="str">
        <f>IF($E699="",
( IF(scriv!AD661&lt;&gt;"", LEFT( scriv!AD661, FIND(",",scriv!AD661)-1) &amp; "=" &amp; $AH699 &amp; RIGHT( scriv!AD661, LEN(scriv!AD661) + 1 - FIND(",",scriv!AD661)),
  IF($X$36&lt;&gt;"",LEFT( X$36, FIND(",",X$36)-1) &amp; "=" &amp; $AH699 &amp; RIGHT( X$36, LEN(X$36) + 1 - FIND(",",X$36)),""))),
IF(scriv!M661&lt;&gt;"", LEFT( scriv!M661, FIND(",",scriv!M661)-1) &amp; "=" &amp; $AH699 &amp; RIGHT( scriv!M661, LEN(scriv!M661) + 1 - FIND(",",scriv!M661)),
LEFT( X$37, FIND(",",X$37)-1) &amp; "=" &amp; $AH699 &amp; RIGHT( X$37, LEN(X$37) + 1 - FIND(",",X$37))))</f>
        <v>fadeOn=,0.6</v>
      </c>
      <c r="Y699" s="81" t="str">
        <f>IF($E699="",
( IF(scriv!AE661&lt;&gt;"", LEFT( scriv!AE661, FIND(",",scriv!AE661)-1) &amp; "=" &amp; $AH699 &amp; RIGHT( scriv!AE661, LEN(scriv!AE661) + 1 - FIND(",",scriv!AE661)),
  IF($Y$36&lt;&gt;"",LEFT( Y$36, FIND(",",Y$36)-1) &amp; "=" &amp; $AH699 &amp; RIGHT( Y$36, LEN(Y$36) + 1 - FIND(",",Y$36)),""))),
IF(scriv!N661&lt;&gt;"", LEFT( scriv!N661, FIND(",",scriv!N661)-1) &amp; "=" &amp; $AH699 &amp; RIGHT( scriv!N661, LEN(scriv!N661) + 1 - FIND(",",scriv!N661)),
LEFT( Y$37, FIND(",",Y$37)-1) &amp; "=" &amp; $AH699 &amp; RIGHT( Y$37, LEN(Y$37) + 1 - FIND(",",Y$37))))</f>
        <v>fadeOff=,0.6</v>
      </c>
      <c r="Z699" s="81" t="str">
        <f>IF($E699="",
( IF(scriv!AF661&lt;&gt;"", LEFT( scriv!AF661, FIND(",",scriv!AF661)-1) &amp; "=" &amp; $AH699 &amp; RIGHT( scriv!AF661, LEN(scriv!AF661) + 1 - FIND(",",scriv!AF661)),
  IF($Z$36&lt;&gt;"",LEFT( Z$36, FIND(",",Z$36)-1) &amp; "=" &amp; $AH699 &amp; RIGHT( Z$36, LEN(Z$36) + 1 - FIND(",",Z$36)),""))),
IF(scriv!O661&lt;&gt;"", LEFT( scriv!O661, FIND(",",scriv!O661)-1) &amp; "=" &amp; $AH699 &amp; RIGHT( scriv!O661, LEN(scriv!O661) + 1 - FIND(",",scriv!O661)),
LEFT( Z$37, FIND(",",Z$37)-1) &amp; "=" &amp; $AH699 &amp; RIGHT( Z$37, LEN(Z$37) + 1 - FIND(",",Z$37))))</f>
        <v>drawOpen=,1.2</v>
      </c>
      <c r="AA699" s="81" t="str">
        <f>IF($E699="",
( IF(scriv!AG661&lt;&gt;"", LEFT( scriv!AG661, FIND(",",scriv!AG661)-1) &amp; "=" &amp; $AH699 &amp; RIGHT( scriv!AG661, LEN(scriv!AG661) + 1 - FIND(",",scriv!AG661)),
  IF($AA$36&lt;&gt;"",LEFT( AA$36, FIND(",",AA$36)-1) &amp; "=" &amp; $AH699 &amp; RIGHT( AA$36, LEN(AA$36) + 1 - FIND(",",AA$36)),""))),
IF(scriv!P661&lt;&gt;"", LEFT( scriv!P661, FIND(",",scriv!P661)-1) &amp; "=" &amp; $AH699 &amp; RIGHT( scriv!P661, LEN(scriv!P661) + 1 - FIND(",",scriv!P661)),
LEFT( AA$37, FIND(",",AA$37)-1) &amp; "=" &amp; $AH699 &amp; RIGHT( AA$37, LEN(AA$37) + 1 - FIND(",",AA$37))))</f>
        <v>drawClose=,1.2</v>
      </c>
      <c r="AB699" s="167" t="str">
        <f t="shared" si="492"/>
        <v>noTitle</v>
      </c>
      <c r="AC699" s="167"/>
      <c r="AD699" s="45"/>
      <c r="AE699" s="168"/>
      <c r="AF699" s="169">
        <f>IF(D699="",scriv!B661,"")</f>
        <v>0</v>
      </c>
      <c r="AG699" s="170" t="str">
        <f t="shared" si="499"/>
        <v/>
      </c>
      <c r="AH699" s="169" t="str">
        <f t="shared" si="500"/>
        <v/>
      </c>
      <c r="AI699" s="169" t="str">
        <f t="shared" si="501"/>
        <v/>
      </c>
      <c r="AJ699" s="86">
        <f>ROUNDDOWN( (LEN(scriv!B661)+1) / 2, 0 )</f>
        <v>0</v>
      </c>
      <c r="AK699" s="82">
        <f t="shared" si="502"/>
        <v>0</v>
      </c>
      <c r="AL699" s="82" t="str">
        <f t="shared" si="503"/>
        <v>-</v>
      </c>
      <c r="AM699" s="82" t="str">
        <f t="shared" si="504"/>
        <v>-</v>
      </c>
      <c r="AN699" s="82" t="str">
        <f t="shared" si="505"/>
        <v>-</v>
      </c>
      <c r="AO699" s="82" t="str">
        <f t="shared" si="506"/>
        <v>-</v>
      </c>
      <c r="AP699" s="82" t="str">
        <f t="shared" si="507"/>
        <v>-</v>
      </c>
      <c r="AQ699" s="82" t="str">
        <f t="shared" si="508"/>
        <v>-</v>
      </c>
      <c r="AR699" s="82" t="str">
        <f t="shared" si="509"/>
        <v>-</v>
      </c>
      <c r="AT699" s="82">
        <f t="shared" si="510"/>
        <v>10</v>
      </c>
      <c r="AU699" s="82" t="str">
        <f ca="1">IF(    MAX(OFFSET(AL699,0,0,MATCH("-",AL$638:AL699,0))) = 0,"",
IFERROR(MAX(OFFSET(AL699,0,0,MATCH("-",AL$638:AL699,0))),""))</f>
        <v/>
      </c>
      <c r="AV699" s="82" t="str">
        <f ca="1">IF(    MAX(OFFSET(AM699,0,0,MATCH("-",AM$638:AM699,0))) = 0,"",
IFERROR(MAX(OFFSET(AM699,0,0,MATCH("-",AM$638:AM699,0))),""))</f>
        <v/>
      </c>
      <c r="AW699" s="82" t="str">
        <f ca="1">IF(    MAX(OFFSET(AN699,0,0,MATCH("-",AN$638:AN699,0))) = 0,"",
IFERROR(MAX(OFFSET(AN699,0,0,MATCH("-",AN$638:AN699,0))),""))</f>
        <v/>
      </c>
      <c r="AX699" s="82" t="str">
        <f ca="1">IF(    MAX(OFFSET(AO699,0,0,MATCH("-",AO$638:AO699,0))) = 0,"",
IFERROR(MAX(OFFSET(AO699,0,0,MATCH("-",AO$638:AO699,0))),""))</f>
        <v/>
      </c>
      <c r="AY699" s="82" t="str">
        <f ca="1">IF(    MAX(OFFSET(AP699,0,0,MATCH("-",AP$638:AP699,0))) = 0,"",
IFERROR(MAX(OFFSET(AP699,0,0,MATCH("-",AP$638:AP699,0))),""))</f>
        <v/>
      </c>
      <c r="AZ699" s="82" t="str">
        <f ca="1">IF(    MAX(OFFSET(AQ699,0,0,MATCH("-",AQ$638:AQ699,0))) = 0,"",
IFERROR(MAX(OFFSET(AQ699,0,0,MATCH("-",AQ$638:AQ699,0))),""))</f>
        <v/>
      </c>
      <c r="BA699" s="82" t="str">
        <f ca="1">IF(    MAX(OFFSET(AR699,0,0,MATCH("-",AR$638:AR699,0))) = 0,"",
IFERROR(MAX(OFFSET(AR699,0,0,MATCH("-",AR$638:AR699,0))),""))</f>
        <v/>
      </c>
      <c r="BB699" s="112">
        <f t="shared" ca="1" si="511"/>
        <v>-198</v>
      </c>
      <c r="BC699" s="111" t="str">
        <f t="shared" ca="1" si="512"/>
        <v>Radius</v>
      </c>
      <c r="BD699" s="112">
        <f t="shared" ca="1" si="513"/>
        <v>0</v>
      </c>
      <c r="BE699" s="111">
        <f t="shared" ca="1" si="514"/>
        <v>200</v>
      </c>
      <c r="BF699" s="113" t="e">
        <f t="shared" ca="1" si="515"/>
        <v>#VALUE!</v>
      </c>
      <c r="BG699" s="113" t="e">
        <f t="shared" ca="1" si="516"/>
        <v>#VALUE!</v>
      </c>
      <c r="BH699" s="112">
        <f t="shared" ca="1" si="517"/>
        <v>2000</v>
      </c>
      <c r="BI699" s="112">
        <f t="shared" ca="1" si="518"/>
        <v>200</v>
      </c>
      <c r="BJ699" s="157"/>
      <c r="BK699" s="157"/>
      <c r="BL699" s="158" t="str">
        <f>scriv!AI661</f>
        <v/>
      </c>
      <c r="BM699" s="157"/>
      <c r="BN699" s="157" t="str">
        <f t="shared" si="519"/>
        <v>node</v>
      </c>
      <c r="BO699" s="157"/>
      <c r="BP699" s="159">
        <f t="shared" ca="1" si="520"/>
        <v>0</v>
      </c>
      <c r="BQ699" s="159">
        <f t="shared" ca="1" si="521"/>
        <v>0</v>
      </c>
      <c r="BR699" s="159">
        <f t="shared" si="522"/>
        <v>1</v>
      </c>
      <c r="BS699" s="159" t="str">
        <f t="shared" si="523"/>
        <v>symbol</v>
      </c>
      <c r="BT699" s="157" t="str">
        <f ca="1">IF(scriv!V661&lt;&gt;"",scriv!V661,
IF(E699="",IFERROR(VLOOKUP(BL699,$AH$40:$BT$638,39,FALSE),$BT$36),
$BT$37))</f>
        <v>NodeSquare</v>
      </c>
      <c r="BU699" s="166">
        <f t="shared" ca="1" si="524"/>
        <v>2000</v>
      </c>
      <c r="BV699" s="166">
        <f t="shared" ca="1" si="525"/>
        <v>200</v>
      </c>
      <c r="BW699" s="166">
        <f t="shared" ca="1" si="526"/>
        <v>0</v>
      </c>
      <c r="BX699" s="166">
        <f t="shared" ca="1" si="527"/>
        <v>0</v>
      </c>
      <c r="BY699" s="180" t="str">
        <f t="shared" si="528"/>
        <v/>
      </c>
      <c r="BZ699" s="180" t="str">
        <f t="shared" si="529"/>
        <v/>
      </c>
      <c r="CA699" s="81" t="str">
        <f>IF(scriv!E661&lt;&gt;"",scriv!E661,"")</f>
        <v/>
      </c>
      <c r="CB699" s="82">
        <f t="shared" si="494"/>
        <v>0</v>
      </c>
      <c r="CC699" s="82">
        <f t="shared" si="530"/>
        <v>0</v>
      </c>
      <c r="CD699" s="82" t="str">
        <f t="shared" si="531"/>
        <v>-</v>
      </c>
      <c r="CE699" s="82" t="str">
        <f t="shared" si="532"/>
        <v>-</v>
      </c>
      <c r="CF699" s="82" t="str">
        <f t="shared" si="533"/>
        <v>-</v>
      </c>
      <c r="CG699" s="82" t="str">
        <f t="shared" si="534"/>
        <v>-</v>
      </c>
      <c r="CH699" s="82" t="str">
        <f t="shared" si="535"/>
        <v>-</v>
      </c>
      <c r="CI699" s="82" t="str">
        <f t="shared" si="536"/>
        <v>-</v>
      </c>
      <c r="CJ699" s="82" t="str">
        <f t="shared" si="537"/>
        <v>-</v>
      </c>
      <c r="CK699" s="82" t="str">
        <f t="shared" si="538"/>
        <v>-</v>
      </c>
    </row>
    <row r="700" spans="1:89" s="82" customFormat="1" ht="18" customHeight="1">
      <c r="A700" s="81" t="str">
        <f>scriv!AH662</f>
        <v/>
      </c>
      <c r="B700" s="81" t="str">
        <f>IF(scriv!D662&lt;&gt;"",scriv!D662,"")</f>
        <v/>
      </c>
      <c r="C700" s="81" t="str">
        <f>IF( scriv!AL662&lt;&gt;"", IF(D700&lt;&gt;"","connection ","")&amp;scriv!AL662,IF(D700&lt;&gt;"","connection",""))</f>
        <v/>
      </c>
      <c r="D700" s="82" t="str">
        <f>scriv!AJ662</f>
        <v/>
      </c>
      <c r="E700" s="82" t="str">
        <f>scriv!AK662</f>
        <v/>
      </c>
      <c r="F700" s="156">
        <f>ROW()</f>
        <v>700</v>
      </c>
      <c r="I700" s="81" t="str">
        <f>IF(scriv!AA662&lt;&gt;"",scriv!AA662,J700)</f>
        <v/>
      </c>
      <c r="J700" s="81" t="str">
        <f>IF(scriv!AB662&lt;&gt;"",scriv!AB662,"")</f>
        <v/>
      </c>
      <c r="K700" s="82" t="str">
        <f t="shared" si="495"/>
        <v>none</v>
      </c>
      <c r="L700" s="82" t="str">
        <f t="shared" si="496"/>
        <v>+++&amp;speakTT=</v>
      </c>
      <c r="M700" s="82" t="str">
        <f t="shared" si="493"/>
        <v>OpenClose</v>
      </c>
      <c r="N700" s="82" t="str">
        <f t="shared" si="497"/>
        <v/>
      </c>
      <c r="O700" s="119" t="str">
        <f t="shared" si="498"/>
        <v/>
      </c>
      <c r="P700" s="81" t="str">
        <f>IF(scriv!I662&lt;&gt;"",scriv!I662,"")</f>
        <v/>
      </c>
      <c r="Q700" s="81" t="str">
        <f>IF(scriv!J662&lt;&gt;"",scriv!J662,"")</f>
        <v/>
      </c>
      <c r="R700" s="81">
        <f>IF(scriv!K662&lt;&gt;"",scriv!K662,
IF(I700&lt;&gt;"",1,$R$36))</f>
        <v>0</v>
      </c>
      <c r="S700" s="81" t="str">
        <f>IF(scriv!L662&lt;&gt;"",scriv!L662,
IF(scriv!AB662&lt;&gt;"",$S$36,"none"))</f>
        <v>none</v>
      </c>
      <c r="T700" s="81" t="str">
        <f>IF(scriv!Q662&lt;&gt;"",scriv!Q662,"")</f>
        <v/>
      </c>
      <c r="U700" s="81" t="str">
        <f>IF(scriv!R662&lt;&gt;"",scriv!R662,"")</f>
        <v/>
      </c>
      <c r="V700" s="81" t="str">
        <f>IF(scriv!S662&lt;&gt;"",scriv!S662,"")</f>
        <v/>
      </c>
      <c r="W700" s="81" t="str">
        <f>IF(scriv!T662&lt;&gt;"",scriv!T662,"")</f>
        <v/>
      </c>
      <c r="X700" s="81" t="str">
        <f>IF($E700="",
( IF(scriv!AD662&lt;&gt;"", LEFT( scriv!AD662, FIND(",",scriv!AD662)-1) &amp; "=" &amp; $AH700 &amp; RIGHT( scriv!AD662, LEN(scriv!AD662) + 1 - FIND(",",scriv!AD662)),
  IF($X$36&lt;&gt;"",LEFT( X$36, FIND(",",X$36)-1) &amp; "=" &amp; $AH700 &amp; RIGHT( X$36, LEN(X$36) + 1 - FIND(",",X$36)),""))),
IF(scriv!M662&lt;&gt;"", LEFT( scriv!M662, FIND(",",scriv!M662)-1) &amp; "=" &amp; $AH700 &amp; RIGHT( scriv!M662, LEN(scriv!M662) + 1 - FIND(",",scriv!M662)),
LEFT( X$37, FIND(",",X$37)-1) &amp; "=" &amp; $AH700 &amp; RIGHT( X$37, LEN(X$37) + 1 - FIND(",",X$37))))</f>
        <v>fadeOn=,0.6</v>
      </c>
      <c r="Y700" s="81" t="str">
        <f>IF($E700="",
( IF(scriv!AE662&lt;&gt;"", LEFT( scriv!AE662, FIND(",",scriv!AE662)-1) &amp; "=" &amp; $AH700 &amp; RIGHT( scriv!AE662, LEN(scriv!AE662) + 1 - FIND(",",scriv!AE662)),
  IF($Y$36&lt;&gt;"",LEFT( Y$36, FIND(",",Y$36)-1) &amp; "=" &amp; $AH700 &amp; RIGHT( Y$36, LEN(Y$36) + 1 - FIND(",",Y$36)),""))),
IF(scriv!N662&lt;&gt;"", LEFT( scriv!N662, FIND(",",scriv!N662)-1) &amp; "=" &amp; $AH700 &amp; RIGHT( scriv!N662, LEN(scriv!N662) + 1 - FIND(",",scriv!N662)),
LEFT( Y$37, FIND(",",Y$37)-1) &amp; "=" &amp; $AH700 &amp; RIGHT( Y$37, LEN(Y$37) + 1 - FIND(",",Y$37))))</f>
        <v>fadeOff=,0.6</v>
      </c>
      <c r="Z700" s="81" t="str">
        <f>IF($E700="",
( IF(scriv!AF662&lt;&gt;"", LEFT( scriv!AF662, FIND(",",scriv!AF662)-1) &amp; "=" &amp; $AH700 &amp; RIGHT( scriv!AF662, LEN(scriv!AF662) + 1 - FIND(",",scriv!AF662)),
  IF($Z$36&lt;&gt;"",LEFT( Z$36, FIND(",",Z$36)-1) &amp; "=" &amp; $AH700 &amp; RIGHT( Z$36, LEN(Z$36) + 1 - FIND(",",Z$36)),""))),
IF(scriv!O662&lt;&gt;"", LEFT( scriv!O662, FIND(",",scriv!O662)-1) &amp; "=" &amp; $AH700 &amp; RIGHT( scriv!O662, LEN(scriv!O662) + 1 - FIND(",",scriv!O662)),
LEFT( Z$37, FIND(",",Z$37)-1) &amp; "=" &amp; $AH700 &amp; RIGHT( Z$37, LEN(Z$37) + 1 - FIND(",",Z$37))))</f>
        <v>drawOpen=,1.2</v>
      </c>
      <c r="AA700" s="81" t="str">
        <f>IF($E700="",
( IF(scriv!AG662&lt;&gt;"", LEFT( scriv!AG662, FIND(",",scriv!AG662)-1) &amp; "=" &amp; $AH700 &amp; RIGHT( scriv!AG662, LEN(scriv!AG662) + 1 - FIND(",",scriv!AG662)),
  IF($AA$36&lt;&gt;"",LEFT( AA$36, FIND(",",AA$36)-1) &amp; "=" &amp; $AH700 &amp; RIGHT( AA$36, LEN(AA$36) + 1 - FIND(",",AA$36)),""))),
IF(scriv!P662&lt;&gt;"", LEFT( scriv!P662, FIND(",",scriv!P662)-1) &amp; "=" &amp; $AH700 &amp; RIGHT( scriv!P662, LEN(scriv!P662) + 1 - FIND(",",scriv!P662)),
LEFT( AA$37, FIND(",",AA$37)-1) &amp; "=" &amp; $AH700 &amp; RIGHT( AA$37, LEN(AA$37) + 1 - FIND(",",AA$37))))</f>
        <v>drawClose=,1.2</v>
      </c>
      <c r="AB700" s="167" t="str">
        <f t="shared" si="492"/>
        <v>noTitle</v>
      </c>
      <c r="AC700" s="167"/>
      <c r="AD700" s="45"/>
      <c r="AE700" s="168"/>
      <c r="AF700" s="169">
        <f>IF(D700="",scriv!B662,"")</f>
        <v>0</v>
      </c>
      <c r="AG700" s="170" t="str">
        <f t="shared" si="499"/>
        <v/>
      </c>
      <c r="AH700" s="169" t="str">
        <f t="shared" si="500"/>
        <v/>
      </c>
      <c r="AI700" s="169" t="str">
        <f t="shared" si="501"/>
        <v/>
      </c>
      <c r="AJ700" s="86">
        <f>ROUNDDOWN( (LEN(scriv!B662)+1) / 2, 0 )</f>
        <v>0</v>
      </c>
      <c r="AK700" s="82">
        <f t="shared" si="502"/>
        <v>0</v>
      </c>
      <c r="AL700" s="82" t="str">
        <f t="shared" si="503"/>
        <v>-</v>
      </c>
      <c r="AM700" s="82" t="str">
        <f t="shared" si="504"/>
        <v>-</v>
      </c>
      <c r="AN700" s="82" t="str">
        <f t="shared" si="505"/>
        <v>-</v>
      </c>
      <c r="AO700" s="82" t="str">
        <f t="shared" si="506"/>
        <v>-</v>
      </c>
      <c r="AP700" s="82" t="str">
        <f t="shared" si="507"/>
        <v>-</v>
      </c>
      <c r="AQ700" s="82" t="str">
        <f t="shared" si="508"/>
        <v>-</v>
      </c>
      <c r="AR700" s="82" t="str">
        <f t="shared" si="509"/>
        <v>-</v>
      </c>
      <c r="AT700" s="82">
        <f t="shared" si="510"/>
        <v>10</v>
      </c>
      <c r="AU700" s="82" t="str">
        <f ca="1">IF(    MAX(OFFSET(AL700,0,0,MATCH("-",AL$638:AL700,0))) = 0,"",
IFERROR(MAX(OFFSET(AL700,0,0,MATCH("-",AL$638:AL700,0))),""))</f>
        <v/>
      </c>
      <c r="AV700" s="82" t="str">
        <f ca="1">IF(    MAX(OFFSET(AM700,0,0,MATCH("-",AM$638:AM700,0))) = 0,"",
IFERROR(MAX(OFFSET(AM700,0,0,MATCH("-",AM$638:AM700,0))),""))</f>
        <v/>
      </c>
      <c r="AW700" s="82" t="str">
        <f ca="1">IF(    MAX(OFFSET(AN700,0,0,MATCH("-",AN$638:AN700,0))) = 0,"",
IFERROR(MAX(OFFSET(AN700,0,0,MATCH("-",AN$638:AN700,0))),""))</f>
        <v/>
      </c>
      <c r="AX700" s="82" t="str">
        <f ca="1">IF(    MAX(OFFSET(AO700,0,0,MATCH("-",AO$638:AO700,0))) = 0,"",
IFERROR(MAX(OFFSET(AO700,0,0,MATCH("-",AO$638:AO700,0))),""))</f>
        <v/>
      </c>
      <c r="AY700" s="82" t="str">
        <f ca="1">IF(    MAX(OFFSET(AP700,0,0,MATCH("-",AP$638:AP700,0))) = 0,"",
IFERROR(MAX(OFFSET(AP700,0,0,MATCH("-",AP$638:AP700,0))),""))</f>
        <v/>
      </c>
      <c r="AZ700" s="82" t="str">
        <f ca="1">IF(    MAX(OFFSET(AQ700,0,0,MATCH("-",AQ$638:AQ700,0))) = 0,"",
IFERROR(MAX(OFFSET(AQ700,0,0,MATCH("-",AQ$638:AQ700,0))),""))</f>
        <v/>
      </c>
      <c r="BA700" s="82" t="str">
        <f ca="1">IF(    MAX(OFFSET(AR700,0,0,MATCH("-",AR$638:AR700,0))) = 0,"",
IFERROR(MAX(OFFSET(AR700,0,0,MATCH("-",AR$638:AR700,0))),""))</f>
        <v/>
      </c>
      <c r="BB700" s="112">
        <f t="shared" ca="1" si="511"/>
        <v>-198</v>
      </c>
      <c r="BC700" s="111" t="str">
        <f t="shared" ca="1" si="512"/>
        <v>Radius</v>
      </c>
      <c r="BD700" s="112">
        <f t="shared" ca="1" si="513"/>
        <v>0</v>
      </c>
      <c r="BE700" s="111">
        <f t="shared" ca="1" si="514"/>
        <v>200</v>
      </c>
      <c r="BF700" s="113" t="e">
        <f t="shared" ca="1" si="515"/>
        <v>#VALUE!</v>
      </c>
      <c r="BG700" s="113" t="e">
        <f t="shared" ca="1" si="516"/>
        <v>#VALUE!</v>
      </c>
      <c r="BH700" s="112">
        <f t="shared" ca="1" si="517"/>
        <v>2000</v>
      </c>
      <c r="BI700" s="112">
        <f t="shared" ca="1" si="518"/>
        <v>200</v>
      </c>
      <c r="BJ700" s="157"/>
      <c r="BK700" s="157"/>
      <c r="BL700" s="158" t="str">
        <f>scriv!AI662</f>
        <v/>
      </c>
      <c r="BM700" s="157"/>
      <c r="BN700" s="157" t="str">
        <f t="shared" si="519"/>
        <v>node</v>
      </c>
      <c r="BO700" s="157"/>
      <c r="BP700" s="159">
        <f t="shared" ca="1" si="520"/>
        <v>0</v>
      </c>
      <c r="BQ700" s="159">
        <f t="shared" ca="1" si="521"/>
        <v>0</v>
      </c>
      <c r="BR700" s="159">
        <f t="shared" si="522"/>
        <v>1</v>
      </c>
      <c r="BS700" s="159" t="str">
        <f t="shared" si="523"/>
        <v>symbol</v>
      </c>
      <c r="BT700" s="157" t="str">
        <f ca="1">IF(scriv!V662&lt;&gt;"",scriv!V662,
IF(E700="",IFERROR(VLOOKUP(BL700,$AH$40:$BT$638,39,FALSE),$BT$36),
$BT$37))</f>
        <v>NodeSquare</v>
      </c>
      <c r="BU700" s="166">
        <f t="shared" ca="1" si="524"/>
        <v>2000</v>
      </c>
      <c r="BV700" s="166">
        <f t="shared" ca="1" si="525"/>
        <v>200</v>
      </c>
      <c r="BW700" s="166">
        <f t="shared" ca="1" si="526"/>
        <v>0</v>
      </c>
      <c r="BX700" s="166">
        <f t="shared" ca="1" si="527"/>
        <v>0</v>
      </c>
      <c r="BY700" s="180" t="str">
        <f t="shared" si="528"/>
        <v/>
      </c>
      <c r="BZ700" s="180" t="str">
        <f t="shared" si="529"/>
        <v/>
      </c>
      <c r="CA700" s="81" t="str">
        <f>IF(scriv!E662&lt;&gt;"",scriv!E662,"")</f>
        <v/>
      </c>
      <c r="CB700" s="82">
        <f t="shared" si="494"/>
        <v>0</v>
      </c>
      <c r="CC700" s="82">
        <f t="shared" si="530"/>
        <v>0</v>
      </c>
      <c r="CD700" s="82" t="str">
        <f t="shared" si="531"/>
        <v>-</v>
      </c>
      <c r="CE700" s="82" t="str">
        <f t="shared" si="532"/>
        <v>-</v>
      </c>
      <c r="CF700" s="82" t="str">
        <f t="shared" si="533"/>
        <v>-</v>
      </c>
      <c r="CG700" s="82" t="str">
        <f t="shared" si="534"/>
        <v>-</v>
      </c>
      <c r="CH700" s="82" t="str">
        <f t="shared" si="535"/>
        <v>-</v>
      </c>
      <c r="CI700" s="82" t="str">
        <f t="shared" si="536"/>
        <v>-</v>
      </c>
      <c r="CJ700" s="82" t="str">
        <f t="shared" si="537"/>
        <v>-</v>
      </c>
      <c r="CK700" s="82" t="str">
        <f t="shared" si="538"/>
        <v>-</v>
      </c>
    </row>
    <row r="701" spans="1:89" s="82" customFormat="1" ht="18" customHeight="1">
      <c r="A701" s="81" t="str">
        <f>scriv!AH663</f>
        <v/>
      </c>
      <c r="B701" s="81" t="str">
        <f>IF(scriv!D663&lt;&gt;"",scriv!D663,"")</f>
        <v/>
      </c>
      <c r="C701" s="81" t="str">
        <f>IF( scriv!AL663&lt;&gt;"", IF(D701&lt;&gt;"","connection ","")&amp;scriv!AL663,IF(D701&lt;&gt;"","connection",""))</f>
        <v/>
      </c>
      <c r="D701" s="82" t="str">
        <f>scriv!AJ663</f>
        <v/>
      </c>
      <c r="E701" s="82" t="str">
        <f>scriv!AK663</f>
        <v/>
      </c>
      <c r="F701" s="156">
        <f>ROW()</f>
        <v>701</v>
      </c>
      <c r="I701" s="81" t="str">
        <f>IF(scriv!AA663&lt;&gt;"",scriv!AA663,J701)</f>
        <v/>
      </c>
      <c r="J701" s="81" t="str">
        <f>IF(scriv!AB663&lt;&gt;"",scriv!AB663,"")</f>
        <v/>
      </c>
      <c r="K701" s="82" t="str">
        <f t="shared" si="495"/>
        <v>none</v>
      </c>
      <c r="L701" s="82" t="str">
        <f t="shared" si="496"/>
        <v>+++&amp;speakTT=</v>
      </c>
      <c r="M701" s="82" t="str">
        <f t="shared" si="493"/>
        <v>OpenClose</v>
      </c>
      <c r="N701" s="82" t="str">
        <f t="shared" si="497"/>
        <v/>
      </c>
      <c r="O701" s="119" t="str">
        <f t="shared" si="498"/>
        <v/>
      </c>
      <c r="P701" s="81" t="str">
        <f>IF(scriv!I663&lt;&gt;"",scriv!I663,"")</f>
        <v/>
      </c>
      <c r="Q701" s="81" t="str">
        <f>IF(scriv!J663&lt;&gt;"",scriv!J663,"")</f>
        <v/>
      </c>
      <c r="R701" s="81">
        <f>IF(scriv!K663&lt;&gt;"",scriv!K663,
IF(I701&lt;&gt;"",1,$R$36))</f>
        <v>0</v>
      </c>
      <c r="S701" s="81" t="str">
        <f>IF(scriv!L663&lt;&gt;"",scriv!L663,
IF(scriv!AB663&lt;&gt;"",$S$36,"none"))</f>
        <v>none</v>
      </c>
      <c r="T701" s="81" t="str">
        <f>IF(scriv!Q663&lt;&gt;"",scriv!Q663,"")</f>
        <v/>
      </c>
      <c r="U701" s="81" t="str">
        <f>IF(scriv!R663&lt;&gt;"",scriv!R663,"")</f>
        <v/>
      </c>
      <c r="V701" s="81" t="str">
        <f>IF(scriv!S663&lt;&gt;"",scriv!S663,"")</f>
        <v/>
      </c>
      <c r="W701" s="81" t="str">
        <f>IF(scriv!T663&lt;&gt;"",scriv!T663,"")</f>
        <v/>
      </c>
      <c r="X701" s="81" t="str">
        <f>IF($E701="",
( IF(scriv!AD663&lt;&gt;"", LEFT( scriv!AD663, FIND(",",scriv!AD663)-1) &amp; "=" &amp; $AH701 &amp; RIGHT( scriv!AD663, LEN(scriv!AD663) + 1 - FIND(",",scriv!AD663)),
  IF($X$36&lt;&gt;"",LEFT( X$36, FIND(",",X$36)-1) &amp; "=" &amp; $AH701 &amp; RIGHT( X$36, LEN(X$36) + 1 - FIND(",",X$36)),""))),
IF(scriv!M663&lt;&gt;"", LEFT( scriv!M663, FIND(",",scriv!M663)-1) &amp; "=" &amp; $AH701 &amp; RIGHT( scriv!M663, LEN(scriv!M663) + 1 - FIND(",",scriv!M663)),
LEFT( X$37, FIND(",",X$37)-1) &amp; "=" &amp; $AH701 &amp; RIGHT( X$37, LEN(X$37) + 1 - FIND(",",X$37))))</f>
        <v>fadeOn=,0.6</v>
      </c>
      <c r="Y701" s="81" t="str">
        <f>IF($E701="",
( IF(scriv!AE663&lt;&gt;"", LEFT( scriv!AE663, FIND(",",scriv!AE663)-1) &amp; "=" &amp; $AH701 &amp; RIGHT( scriv!AE663, LEN(scriv!AE663) + 1 - FIND(",",scriv!AE663)),
  IF($Y$36&lt;&gt;"",LEFT( Y$36, FIND(",",Y$36)-1) &amp; "=" &amp; $AH701 &amp; RIGHT( Y$36, LEN(Y$36) + 1 - FIND(",",Y$36)),""))),
IF(scriv!N663&lt;&gt;"", LEFT( scriv!N663, FIND(",",scriv!N663)-1) &amp; "=" &amp; $AH701 &amp; RIGHT( scriv!N663, LEN(scriv!N663) + 1 - FIND(",",scriv!N663)),
LEFT( Y$37, FIND(",",Y$37)-1) &amp; "=" &amp; $AH701 &amp; RIGHT( Y$37, LEN(Y$37) + 1 - FIND(",",Y$37))))</f>
        <v>fadeOff=,0.6</v>
      </c>
      <c r="Z701" s="81" t="str">
        <f>IF($E701="",
( IF(scriv!AF663&lt;&gt;"", LEFT( scriv!AF663, FIND(",",scriv!AF663)-1) &amp; "=" &amp; $AH701 &amp; RIGHT( scriv!AF663, LEN(scriv!AF663) + 1 - FIND(",",scriv!AF663)),
  IF($Z$36&lt;&gt;"",LEFT( Z$36, FIND(",",Z$36)-1) &amp; "=" &amp; $AH701 &amp; RIGHT( Z$36, LEN(Z$36) + 1 - FIND(",",Z$36)),""))),
IF(scriv!O663&lt;&gt;"", LEFT( scriv!O663, FIND(",",scriv!O663)-1) &amp; "=" &amp; $AH701 &amp; RIGHT( scriv!O663, LEN(scriv!O663) + 1 - FIND(",",scriv!O663)),
LEFT( Z$37, FIND(",",Z$37)-1) &amp; "=" &amp; $AH701 &amp; RIGHT( Z$37, LEN(Z$37) + 1 - FIND(",",Z$37))))</f>
        <v>drawOpen=,1.2</v>
      </c>
      <c r="AA701" s="81" t="str">
        <f>IF($E701="",
( IF(scriv!AG663&lt;&gt;"", LEFT( scriv!AG663, FIND(",",scriv!AG663)-1) &amp; "=" &amp; $AH701 &amp; RIGHT( scriv!AG663, LEN(scriv!AG663) + 1 - FIND(",",scriv!AG663)),
  IF($AA$36&lt;&gt;"",LEFT( AA$36, FIND(",",AA$36)-1) &amp; "=" &amp; $AH701 &amp; RIGHT( AA$36, LEN(AA$36) + 1 - FIND(",",AA$36)),""))),
IF(scriv!P663&lt;&gt;"", LEFT( scriv!P663, FIND(",",scriv!P663)-1) &amp; "=" &amp; $AH701 &amp; RIGHT( scriv!P663, LEN(scriv!P663) + 1 - FIND(",",scriv!P663)),
LEFT( AA$37, FIND(",",AA$37)-1) &amp; "=" &amp; $AH701 &amp; RIGHT( AA$37, LEN(AA$37) + 1 - FIND(",",AA$37))))</f>
        <v>drawClose=,1.2</v>
      </c>
      <c r="AB701" s="167" t="str">
        <f t="shared" si="492"/>
        <v>noTitle</v>
      </c>
      <c r="AC701" s="167"/>
      <c r="AD701" s="45"/>
      <c r="AE701" s="168"/>
      <c r="AF701" s="169">
        <f>IF(D701="",scriv!B663,"")</f>
        <v>0</v>
      </c>
      <c r="AG701" s="170" t="str">
        <f t="shared" si="499"/>
        <v/>
      </c>
      <c r="AH701" s="169" t="str">
        <f t="shared" si="500"/>
        <v/>
      </c>
      <c r="AI701" s="169" t="str">
        <f t="shared" si="501"/>
        <v/>
      </c>
      <c r="AJ701" s="86">
        <f>ROUNDDOWN( (LEN(scriv!B663)+1) / 2, 0 )</f>
        <v>0</v>
      </c>
      <c r="AK701" s="82">
        <f t="shared" si="502"/>
        <v>0</v>
      </c>
      <c r="AL701" s="82" t="str">
        <f t="shared" si="503"/>
        <v>-</v>
      </c>
      <c r="AM701" s="82" t="str">
        <f t="shared" si="504"/>
        <v>-</v>
      </c>
      <c r="AN701" s="82" t="str">
        <f t="shared" si="505"/>
        <v>-</v>
      </c>
      <c r="AO701" s="82" t="str">
        <f t="shared" si="506"/>
        <v>-</v>
      </c>
      <c r="AP701" s="82" t="str">
        <f t="shared" si="507"/>
        <v>-</v>
      </c>
      <c r="AQ701" s="82" t="str">
        <f t="shared" si="508"/>
        <v>-</v>
      </c>
      <c r="AR701" s="82" t="str">
        <f t="shared" si="509"/>
        <v>-</v>
      </c>
      <c r="AT701" s="82">
        <f t="shared" si="510"/>
        <v>10</v>
      </c>
      <c r="AU701" s="82" t="str">
        <f ca="1">IF(    MAX(OFFSET(AL701,0,0,MATCH("-",AL$638:AL701,0))) = 0,"",
IFERROR(MAX(OFFSET(AL701,0,0,MATCH("-",AL$638:AL701,0))),""))</f>
        <v/>
      </c>
      <c r="AV701" s="82" t="str">
        <f ca="1">IF(    MAX(OFFSET(AM701,0,0,MATCH("-",AM$638:AM701,0))) = 0,"",
IFERROR(MAX(OFFSET(AM701,0,0,MATCH("-",AM$638:AM701,0))),""))</f>
        <v/>
      </c>
      <c r="AW701" s="82" t="str">
        <f ca="1">IF(    MAX(OFFSET(AN701,0,0,MATCH("-",AN$638:AN701,0))) = 0,"",
IFERROR(MAX(OFFSET(AN701,0,0,MATCH("-",AN$638:AN701,0))),""))</f>
        <v/>
      </c>
      <c r="AX701" s="82" t="str">
        <f ca="1">IF(    MAX(OFFSET(AO701,0,0,MATCH("-",AO$638:AO701,0))) = 0,"",
IFERROR(MAX(OFFSET(AO701,0,0,MATCH("-",AO$638:AO701,0))),""))</f>
        <v/>
      </c>
      <c r="AY701" s="82" t="str">
        <f ca="1">IF(    MAX(OFFSET(AP701,0,0,MATCH("-",AP$638:AP701,0))) = 0,"",
IFERROR(MAX(OFFSET(AP701,0,0,MATCH("-",AP$638:AP701,0))),""))</f>
        <v/>
      </c>
      <c r="AZ701" s="82" t="str">
        <f ca="1">IF(    MAX(OFFSET(AQ701,0,0,MATCH("-",AQ$638:AQ701,0))) = 0,"",
IFERROR(MAX(OFFSET(AQ701,0,0,MATCH("-",AQ$638:AQ701,0))),""))</f>
        <v/>
      </c>
      <c r="BA701" s="82" t="str">
        <f ca="1">IF(    MAX(OFFSET(AR701,0,0,MATCH("-",AR$638:AR701,0))) = 0,"",
IFERROR(MAX(OFFSET(AR701,0,0,MATCH("-",AR$638:AR701,0))),""))</f>
        <v/>
      </c>
      <c r="BB701" s="112">
        <f t="shared" ca="1" si="511"/>
        <v>-198</v>
      </c>
      <c r="BC701" s="111" t="str">
        <f t="shared" ca="1" si="512"/>
        <v>Radius</v>
      </c>
      <c r="BD701" s="112">
        <f t="shared" ca="1" si="513"/>
        <v>0</v>
      </c>
      <c r="BE701" s="111">
        <f t="shared" ca="1" si="514"/>
        <v>200</v>
      </c>
      <c r="BF701" s="113" t="e">
        <f t="shared" ca="1" si="515"/>
        <v>#VALUE!</v>
      </c>
      <c r="BG701" s="113" t="e">
        <f t="shared" ca="1" si="516"/>
        <v>#VALUE!</v>
      </c>
      <c r="BH701" s="112">
        <f t="shared" ca="1" si="517"/>
        <v>2000</v>
      </c>
      <c r="BI701" s="112">
        <f t="shared" ca="1" si="518"/>
        <v>200</v>
      </c>
      <c r="BJ701" s="157"/>
      <c r="BK701" s="157"/>
      <c r="BL701" s="158" t="str">
        <f>scriv!AI663</f>
        <v/>
      </c>
      <c r="BM701" s="157"/>
      <c r="BN701" s="157" t="str">
        <f t="shared" si="519"/>
        <v>node</v>
      </c>
      <c r="BO701" s="157"/>
      <c r="BP701" s="159">
        <f t="shared" ca="1" si="520"/>
        <v>0</v>
      </c>
      <c r="BQ701" s="159">
        <f t="shared" ca="1" si="521"/>
        <v>0</v>
      </c>
      <c r="BR701" s="159">
        <f t="shared" si="522"/>
        <v>1</v>
      </c>
      <c r="BS701" s="159" t="str">
        <f t="shared" si="523"/>
        <v>symbol</v>
      </c>
      <c r="BT701" s="157" t="str">
        <f ca="1">IF(scriv!V663&lt;&gt;"",scriv!V663,
IF(E701="",IFERROR(VLOOKUP(BL701,$AH$40:$BT$638,39,FALSE),$BT$36),
$BT$37))</f>
        <v>NodeSquare</v>
      </c>
      <c r="BU701" s="166">
        <f t="shared" ca="1" si="524"/>
        <v>2000</v>
      </c>
      <c r="BV701" s="166">
        <f t="shared" ca="1" si="525"/>
        <v>200</v>
      </c>
      <c r="BW701" s="166">
        <f t="shared" ca="1" si="526"/>
        <v>0</v>
      </c>
      <c r="BX701" s="166">
        <f t="shared" ca="1" si="527"/>
        <v>0</v>
      </c>
      <c r="BY701" s="180" t="str">
        <f t="shared" si="528"/>
        <v/>
      </c>
      <c r="BZ701" s="180" t="str">
        <f t="shared" si="529"/>
        <v/>
      </c>
      <c r="CA701" s="81" t="str">
        <f>IF(scriv!E663&lt;&gt;"",scriv!E663,"")</f>
        <v/>
      </c>
      <c r="CB701" s="82">
        <f t="shared" si="494"/>
        <v>0</v>
      </c>
      <c r="CC701" s="82">
        <f t="shared" si="530"/>
        <v>0</v>
      </c>
      <c r="CD701" s="82" t="str">
        <f t="shared" si="531"/>
        <v>-</v>
      </c>
      <c r="CE701" s="82" t="str">
        <f t="shared" si="532"/>
        <v>-</v>
      </c>
      <c r="CF701" s="82" t="str">
        <f t="shared" si="533"/>
        <v>-</v>
      </c>
      <c r="CG701" s="82" t="str">
        <f t="shared" si="534"/>
        <v>-</v>
      </c>
      <c r="CH701" s="82" t="str">
        <f t="shared" si="535"/>
        <v>-</v>
      </c>
      <c r="CI701" s="82" t="str">
        <f t="shared" si="536"/>
        <v>-</v>
      </c>
      <c r="CJ701" s="82" t="str">
        <f t="shared" si="537"/>
        <v>-</v>
      </c>
      <c r="CK701" s="82" t="str">
        <f t="shared" si="538"/>
        <v>-</v>
      </c>
    </row>
    <row r="702" spans="1:89" s="82" customFormat="1" ht="18" customHeight="1">
      <c r="A702" s="81" t="str">
        <f>scriv!AH664</f>
        <v/>
      </c>
      <c r="B702" s="81" t="str">
        <f>IF(scriv!D664&lt;&gt;"",scriv!D664,"")</f>
        <v/>
      </c>
      <c r="C702" s="81" t="str">
        <f>IF( scriv!AL664&lt;&gt;"", IF(D702&lt;&gt;"","connection ","")&amp;scriv!AL664,IF(D702&lt;&gt;"","connection",""))</f>
        <v/>
      </c>
      <c r="D702" s="82" t="str">
        <f>scriv!AJ664</f>
        <v/>
      </c>
      <c r="E702" s="82" t="str">
        <f>scriv!AK664</f>
        <v/>
      </c>
      <c r="F702" s="156">
        <f>ROW()</f>
        <v>702</v>
      </c>
      <c r="I702" s="81" t="str">
        <f>IF(scriv!AA664&lt;&gt;"",scriv!AA664,J702)</f>
        <v/>
      </c>
      <c r="J702" s="81" t="str">
        <f>IF(scriv!AB664&lt;&gt;"",scriv!AB664,"")</f>
        <v/>
      </c>
      <c r="K702" s="82" t="str">
        <f t="shared" si="495"/>
        <v>none</v>
      </c>
      <c r="L702" s="82" t="str">
        <f t="shared" si="496"/>
        <v>+++&amp;speakTT=</v>
      </c>
      <c r="M702" s="82" t="str">
        <f t="shared" si="493"/>
        <v>OpenClose</v>
      </c>
      <c r="N702" s="82" t="str">
        <f t="shared" si="497"/>
        <v/>
      </c>
      <c r="O702" s="119" t="str">
        <f t="shared" si="498"/>
        <v/>
      </c>
      <c r="P702" s="81" t="str">
        <f>IF(scriv!I664&lt;&gt;"",scriv!I664,"")</f>
        <v/>
      </c>
      <c r="Q702" s="81" t="str">
        <f>IF(scriv!J664&lt;&gt;"",scriv!J664,"")</f>
        <v/>
      </c>
      <c r="R702" s="81">
        <f>IF(scriv!K664&lt;&gt;"",scriv!K664,
IF(I702&lt;&gt;"",1,$R$36))</f>
        <v>0</v>
      </c>
      <c r="S702" s="81" t="str">
        <f>IF(scriv!L664&lt;&gt;"",scriv!L664,
IF(scriv!AB664&lt;&gt;"",$S$36,"none"))</f>
        <v>none</v>
      </c>
      <c r="T702" s="81" t="str">
        <f>IF(scriv!Q664&lt;&gt;"",scriv!Q664,"")</f>
        <v/>
      </c>
      <c r="U702" s="81" t="str">
        <f>IF(scriv!R664&lt;&gt;"",scriv!R664,"")</f>
        <v/>
      </c>
      <c r="V702" s="81" t="str">
        <f>IF(scriv!S664&lt;&gt;"",scriv!S664,"")</f>
        <v/>
      </c>
      <c r="W702" s="81" t="str">
        <f>IF(scriv!T664&lt;&gt;"",scriv!T664,"")</f>
        <v/>
      </c>
      <c r="X702" s="81" t="str">
        <f>IF($E702="",
( IF(scriv!AD664&lt;&gt;"", LEFT( scriv!AD664, FIND(",",scriv!AD664)-1) &amp; "=" &amp; $AH702 &amp; RIGHT( scriv!AD664, LEN(scriv!AD664) + 1 - FIND(",",scriv!AD664)),
  IF($X$36&lt;&gt;"",LEFT( X$36, FIND(",",X$36)-1) &amp; "=" &amp; $AH702 &amp; RIGHT( X$36, LEN(X$36) + 1 - FIND(",",X$36)),""))),
IF(scriv!M664&lt;&gt;"", LEFT( scriv!M664, FIND(",",scriv!M664)-1) &amp; "=" &amp; $AH702 &amp; RIGHT( scriv!M664, LEN(scriv!M664) + 1 - FIND(",",scriv!M664)),
LEFT( X$37, FIND(",",X$37)-1) &amp; "=" &amp; $AH702 &amp; RIGHT( X$37, LEN(X$37) + 1 - FIND(",",X$37))))</f>
        <v>fadeOn=,0.6</v>
      </c>
      <c r="Y702" s="81" t="str">
        <f>IF($E702="",
( IF(scriv!AE664&lt;&gt;"", LEFT( scriv!AE664, FIND(",",scriv!AE664)-1) &amp; "=" &amp; $AH702 &amp; RIGHT( scriv!AE664, LEN(scriv!AE664) + 1 - FIND(",",scriv!AE664)),
  IF($Y$36&lt;&gt;"",LEFT( Y$36, FIND(",",Y$36)-1) &amp; "=" &amp; $AH702 &amp; RIGHT( Y$36, LEN(Y$36) + 1 - FIND(",",Y$36)),""))),
IF(scriv!N664&lt;&gt;"", LEFT( scriv!N664, FIND(",",scriv!N664)-1) &amp; "=" &amp; $AH702 &amp; RIGHT( scriv!N664, LEN(scriv!N664) + 1 - FIND(",",scriv!N664)),
LEFT( Y$37, FIND(",",Y$37)-1) &amp; "=" &amp; $AH702 &amp; RIGHT( Y$37, LEN(Y$37) + 1 - FIND(",",Y$37))))</f>
        <v>fadeOff=,0.6</v>
      </c>
      <c r="Z702" s="81" t="str">
        <f>IF($E702="",
( IF(scriv!AF664&lt;&gt;"", LEFT( scriv!AF664, FIND(",",scriv!AF664)-1) &amp; "=" &amp; $AH702 &amp; RIGHT( scriv!AF664, LEN(scriv!AF664) + 1 - FIND(",",scriv!AF664)),
  IF($Z$36&lt;&gt;"",LEFT( Z$36, FIND(",",Z$36)-1) &amp; "=" &amp; $AH702 &amp; RIGHT( Z$36, LEN(Z$36) + 1 - FIND(",",Z$36)),""))),
IF(scriv!O664&lt;&gt;"", LEFT( scriv!O664, FIND(",",scriv!O664)-1) &amp; "=" &amp; $AH702 &amp; RIGHT( scriv!O664, LEN(scriv!O664) + 1 - FIND(",",scriv!O664)),
LEFT( Z$37, FIND(",",Z$37)-1) &amp; "=" &amp; $AH702 &amp; RIGHT( Z$37, LEN(Z$37) + 1 - FIND(",",Z$37))))</f>
        <v>drawOpen=,1.2</v>
      </c>
      <c r="AA702" s="81" t="str">
        <f>IF($E702="",
( IF(scriv!AG664&lt;&gt;"", LEFT( scriv!AG664, FIND(",",scriv!AG664)-1) &amp; "=" &amp; $AH702 &amp; RIGHT( scriv!AG664, LEN(scriv!AG664) + 1 - FIND(",",scriv!AG664)),
  IF($AA$36&lt;&gt;"",LEFT( AA$36, FIND(",",AA$36)-1) &amp; "=" &amp; $AH702 &amp; RIGHT( AA$36, LEN(AA$36) + 1 - FIND(",",AA$36)),""))),
IF(scriv!P664&lt;&gt;"", LEFT( scriv!P664, FIND(",",scriv!P664)-1) &amp; "=" &amp; $AH702 &amp; RIGHT( scriv!P664, LEN(scriv!P664) + 1 - FIND(",",scriv!P664)),
LEFT( AA$37, FIND(",",AA$37)-1) &amp; "=" &amp; $AH702 &amp; RIGHT( AA$37, LEN(AA$37) + 1 - FIND(",",AA$37))))</f>
        <v>drawClose=,1.2</v>
      </c>
      <c r="AB702" s="167" t="str">
        <f t="shared" si="492"/>
        <v>noTitle</v>
      </c>
      <c r="AC702" s="167"/>
      <c r="AD702" s="45"/>
      <c r="AE702" s="168"/>
      <c r="AF702" s="169">
        <f>IF(D702="",scriv!B664,"")</f>
        <v>0</v>
      </c>
      <c r="AG702" s="170" t="str">
        <f t="shared" si="499"/>
        <v/>
      </c>
      <c r="AH702" s="169" t="str">
        <f t="shared" si="500"/>
        <v/>
      </c>
      <c r="AI702" s="169" t="str">
        <f t="shared" si="501"/>
        <v/>
      </c>
      <c r="AJ702" s="86">
        <f>ROUNDDOWN( (LEN(scriv!B664)+1) / 2, 0 )</f>
        <v>0</v>
      </c>
      <c r="AK702" s="82">
        <f t="shared" si="502"/>
        <v>0</v>
      </c>
      <c r="AL702" s="82" t="str">
        <f t="shared" si="503"/>
        <v>-</v>
      </c>
      <c r="AM702" s="82" t="str">
        <f t="shared" si="504"/>
        <v>-</v>
      </c>
      <c r="AN702" s="82" t="str">
        <f t="shared" si="505"/>
        <v>-</v>
      </c>
      <c r="AO702" s="82" t="str">
        <f t="shared" si="506"/>
        <v>-</v>
      </c>
      <c r="AP702" s="82" t="str">
        <f t="shared" si="507"/>
        <v>-</v>
      </c>
      <c r="AQ702" s="82" t="str">
        <f t="shared" si="508"/>
        <v>-</v>
      </c>
      <c r="AR702" s="82" t="str">
        <f t="shared" si="509"/>
        <v>-</v>
      </c>
      <c r="AT702" s="82">
        <f t="shared" si="510"/>
        <v>10</v>
      </c>
      <c r="AU702" s="82" t="str">
        <f ca="1">IF(    MAX(OFFSET(AL702,0,0,MATCH("-",AL$638:AL702,0))) = 0,"",
IFERROR(MAX(OFFSET(AL702,0,0,MATCH("-",AL$638:AL702,0))),""))</f>
        <v/>
      </c>
      <c r="AV702" s="82" t="str">
        <f ca="1">IF(    MAX(OFFSET(AM702,0,0,MATCH("-",AM$638:AM702,0))) = 0,"",
IFERROR(MAX(OFFSET(AM702,0,0,MATCH("-",AM$638:AM702,0))),""))</f>
        <v/>
      </c>
      <c r="AW702" s="82" t="str">
        <f ca="1">IF(    MAX(OFFSET(AN702,0,0,MATCH("-",AN$638:AN702,0))) = 0,"",
IFERROR(MAX(OFFSET(AN702,0,0,MATCH("-",AN$638:AN702,0))),""))</f>
        <v/>
      </c>
      <c r="AX702" s="82" t="str">
        <f ca="1">IF(    MAX(OFFSET(AO702,0,0,MATCH("-",AO$638:AO702,0))) = 0,"",
IFERROR(MAX(OFFSET(AO702,0,0,MATCH("-",AO$638:AO702,0))),""))</f>
        <v/>
      </c>
      <c r="AY702" s="82" t="str">
        <f ca="1">IF(    MAX(OFFSET(AP702,0,0,MATCH("-",AP$638:AP702,0))) = 0,"",
IFERROR(MAX(OFFSET(AP702,0,0,MATCH("-",AP$638:AP702,0))),""))</f>
        <v/>
      </c>
      <c r="AZ702" s="82" t="str">
        <f ca="1">IF(    MAX(OFFSET(AQ702,0,0,MATCH("-",AQ$638:AQ702,0))) = 0,"",
IFERROR(MAX(OFFSET(AQ702,0,0,MATCH("-",AQ$638:AQ702,0))),""))</f>
        <v/>
      </c>
      <c r="BA702" s="82" t="str">
        <f ca="1">IF(    MAX(OFFSET(AR702,0,0,MATCH("-",AR$638:AR702,0))) = 0,"",
IFERROR(MAX(OFFSET(AR702,0,0,MATCH("-",AR$638:AR702,0))),""))</f>
        <v/>
      </c>
      <c r="BB702" s="112">
        <f t="shared" ca="1" si="511"/>
        <v>-198</v>
      </c>
      <c r="BC702" s="111" t="str">
        <f t="shared" ca="1" si="512"/>
        <v>Radius</v>
      </c>
      <c r="BD702" s="112">
        <f t="shared" ca="1" si="513"/>
        <v>0</v>
      </c>
      <c r="BE702" s="111">
        <f t="shared" ca="1" si="514"/>
        <v>200</v>
      </c>
      <c r="BF702" s="113" t="e">
        <f t="shared" ca="1" si="515"/>
        <v>#VALUE!</v>
      </c>
      <c r="BG702" s="113" t="e">
        <f t="shared" ca="1" si="516"/>
        <v>#VALUE!</v>
      </c>
      <c r="BH702" s="112">
        <f t="shared" ca="1" si="517"/>
        <v>2000</v>
      </c>
      <c r="BI702" s="112">
        <f t="shared" ca="1" si="518"/>
        <v>200</v>
      </c>
      <c r="BJ702" s="157"/>
      <c r="BK702" s="157"/>
      <c r="BL702" s="158" t="str">
        <f>scriv!AI664</f>
        <v/>
      </c>
      <c r="BM702" s="157"/>
      <c r="BN702" s="157" t="str">
        <f t="shared" si="519"/>
        <v>node</v>
      </c>
      <c r="BO702" s="157"/>
      <c r="BP702" s="159">
        <f t="shared" ca="1" si="520"/>
        <v>0</v>
      </c>
      <c r="BQ702" s="159">
        <f t="shared" ca="1" si="521"/>
        <v>0</v>
      </c>
      <c r="BR702" s="159">
        <f t="shared" si="522"/>
        <v>1</v>
      </c>
      <c r="BS702" s="159" t="str">
        <f t="shared" si="523"/>
        <v>symbol</v>
      </c>
      <c r="BT702" s="157" t="str">
        <f ca="1">IF(scriv!V664&lt;&gt;"",scriv!V664,
IF(E702="",IFERROR(VLOOKUP(BL702,$AH$40:$BT$638,39,FALSE),$BT$36),
$BT$37))</f>
        <v>NodeSquare</v>
      </c>
      <c r="BU702" s="166">
        <f t="shared" ca="1" si="524"/>
        <v>2000</v>
      </c>
      <c r="BV702" s="166">
        <f t="shared" ca="1" si="525"/>
        <v>200</v>
      </c>
      <c r="BW702" s="166">
        <f t="shared" ca="1" si="526"/>
        <v>0</v>
      </c>
      <c r="BX702" s="166">
        <f t="shared" ca="1" si="527"/>
        <v>0</v>
      </c>
      <c r="BY702" s="180" t="str">
        <f t="shared" si="528"/>
        <v/>
      </c>
      <c r="BZ702" s="180" t="str">
        <f t="shared" si="529"/>
        <v/>
      </c>
      <c r="CA702" s="81" t="str">
        <f>IF(scriv!E664&lt;&gt;"",scriv!E664,"")</f>
        <v/>
      </c>
      <c r="CB702" s="82">
        <f t="shared" si="494"/>
        <v>0</v>
      </c>
      <c r="CC702" s="82">
        <f t="shared" si="530"/>
        <v>0</v>
      </c>
      <c r="CD702" s="82" t="str">
        <f t="shared" si="531"/>
        <v>-</v>
      </c>
      <c r="CE702" s="82" t="str">
        <f t="shared" si="532"/>
        <v>-</v>
      </c>
      <c r="CF702" s="82" t="str">
        <f t="shared" si="533"/>
        <v>-</v>
      </c>
      <c r="CG702" s="82" t="str">
        <f t="shared" si="534"/>
        <v>-</v>
      </c>
      <c r="CH702" s="82" t="str">
        <f t="shared" si="535"/>
        <v>-</v>
      </c>
      <c r="CI702" s="82" t="str">
        <f t="shared" si="536"/>
        <v>-</v>
      </c>
      <c r="CJ702" s="82" t="str">
        <f t="shared" si="537"/>
        <v>-</v>
      </c>
      <c r="CK702" s="82" t="str">
        <f t="shared" si="538"/>
        <v>-</v>
      </c>
    </row>
    <row r="703" spans="1:89" s="82" customFormat="1" ht="18" customHeight="1">
      <c r="A703" s="81" t="str">
        <f>scriv!AH665</f>
        <v/>
      </c>
      <c r="B703" s="81" t="str">
        <f>IF(scriv!D665&lt;&gt;"",scriv!D665,"")</f>
        <v/>
      </c>
      <c r="C703" s="81" t="str">
        <f>IF( scriv!AL665&lt;&gt;"", IF(D703&lt;&gt;"","connection ","")&amp;scriv!AL665,IF(D703&lt;&gt;"","connection",""))</f>
        <v/>
      </c>
      <c r="D703" s="82" t="str">
        <f>scriv!AJ665</f>
        <v/>
      </c>
      <c r="E703" s="82" t="str">
        <f>scriv!AK665</f>
        <v/>
      </c>
      <c r="F703" s="156">
        <f>ROW()</f>
        <v>703</v>
      </c>
      <c r="I703" s="81" t="str">
        <f>IF(scriv!AA665&lt;&gt;"",scriv!AA665,J703)</f>
        <v/>
      </c>
      <c r="J703" s="81" t="str">
        <f>IF(scriv!AB665&lt;&gt;"",scriv!AB665,"")</f>
        <v/>
      </c>
      <c r="K703" s="82" t="str">
        <f t="shared" si="495"/>
        <v>none</v>
      </c>
      <c r="L703" s="82" t="str">
        <f t="shared" si="496"/>
        <v>+++&amp;speakTT=</v>
      </c>
      <c r="M703" s="82" t="str">
        <f t="shared" si="493"/>
        <v>OpenClose</v>
      </c>
      <c r="N703" s="82" t="str">
        <f t="shared" si="497"/>
        <v/>
      </c>
      <c r="O703" s="119" t="str">
        <f t="shared" si="498"/>
        <v/>
      </c>
      <c r="P703" s="81" t="str">
        <f>IF(scriv!I665&lt;&gt;"",scriv!I665,"")</f>
        <v/>
      </c>
      <c r="Q703" s="81" t="str">
        <f>IF(scriv!J665&lt;&gt;"",scriv!J665,"")</f>
        <v/>
      </c>
      <c r="R703" s="81">
        <f>IF(scriv!K665&lt;&gt;"",scriv!K665,
IF(I703&lt;&gt;"",1,$R$36))</f>
        <v>0</v>
      </c>
      <c r="S703" s="81" t="str">
        <f>IF(scriv!L665&lt;&gt;"",scriv!L665,
IF(scriv!AB665&lt;&gt;"",$S$36,"none"))</f>
        <v>none</v>
      </c>
      <c r="T703" s="81" t="str">
        <f>IF(scriv!Q665&lt;&gt;"",scriv!Q665,"")</f>
        <v/>
      </c>
      <c r="U703" s="81" t="str">
        <f>IF(scriv!R665&lt;&gt;"",scriv!R665,"")</f>
        <v/>
      </c>
      <c r="V703" s="81" t="str">
        <f>IF(scriv!S665&lt;&gt;"",scriv!S665,"")</f>
        <v/>
      </c>
      <c r="W703" s="81" t="str">
        <f>IF(scriv!T665&lt;&gt;"",scriv!T665,"")</f>
        <v/>
      </c>
      <c r="X703" s="81" t="str">
        <f>IF($E703="",
( IF(scriv!AD665&lt;&gt;"", LEFT( scriv!AD665, FIND(",",scriv!AD665)-1) &amp; "=" &amp; $AH703 &amp; RIGHT( scriv!AD665, LEN(scriv!AD665) + 1 - FIND(",",scriv!AD665)),
  IF($X$36&lt;&gt;"",LEFT( X$36, FIND(",",X$36)-1) &amp; "=" &amp; $AH703 &amp; RIGHT( X$36, LEN(X$36) + 1 - FIND(",",X$36)),""))),
IF(scriv!M665&lt;&gt;"", LEFT( scriv!M665, FIND(",",scriv!M665)-1) &amp; "=" &amp; $AH703 &amp; RIGHT( scriv!M665, LEN(scriv!M665) + 1 - FIND(",",scriv!M665)),
LEFT( X$37, FIND(",",X$37)-1) &amp; "=" &amp; $AH703 &amp; RIGHT( X$37, LEN(X$37) + 1 - FIND(",",X$37))))</f>
        <v>fadeOn=,0.6</v>
      </c>
      <c r="Y703" s="81" t="str">
        <f>IF($E703="",
( IF(scriv!AE665&lt;&gt;"", LEFT( scriv!AE665, FIND(",",scriv!AE665)-1) &amp; "=" &amp; $AH703 &amp; RIGHT( scriv!AE665, LEN(scriv!AE665) + 1 - FIND(",",scriv!AE665)),
  IF($Y$36&lt;&gt;"",LEFT( Y$36, FIND(",",Y$36)-1) &amp; "=" &amp; $AH703 &amp; RIGHT( Y$36, LEN(Y$36) + 1 - FIND(",",Y$36)),""))),
IF(scriv!N665&lt;&gt;"", LEFT( scriv!N665, FIND(",",scriv!N665)-1) &amp; "=" &amp; $AH703 &amp; RIGHT( scriv!N665, LEN(scriv!N665) + 1 - FIND(",",scriv!N665)),
LEFT( Y$37, FIND(",",Y$37)-1) &amp; "=" &amp; $AH703 &amp; RIGHT( Y$37, LEN(Y$37) + 1 - FIND(",",Y$37))))</f>
        <v>fadeOff=,0.6</v>
      </c>
      <c r="Z703" s="81" t="str">
        <f>IF($E703="",
( IF(scriv!AF665&lt;&gt;"", LEFT( scriv!AF665, FIND(",",scriv!AF665)-1) &amp; "=" &amp; $AH703 &amp; RIGHT( scriv!AF665, LEN(scriv!AF665) + 1 - FIND(",",scriv!AF665)),
  IF($Z$36&lt;&gt;"",LEFT( Z$36, FIND(",",Z$36)-1) &amp; "=" &amp; $AH703 &amp; RIGHT( Z$36, LEN(Z$36) + 1 - FIND(",",Z$36)),""))),
IF(scriv!O665&lt;&gt;"", LEFT( scriv!O665, FIND(",",scriv!O665)-1) &amp; "=" &amp; $AH703 &amp; RIGHT( scriv!O665, LEN(scriv!O665) + 1 - FIND(",",scriv!O665)),
LEFT( Z$37, FIND(",",Z$37)-1) &amp; "=" &amp; $AH703 &amp; RIGHT( Z$37, LEN(Z$37) + 1 - FIND(",",Z$37))))</f>
        <v>drawOpen=,1.2</v>
      </c>
      <c r="AA703" s="81" t="str">
        <f>IF($E703="",
( IF(scriv!AG665&lt;&gt;"", LEFT( scriv!AG665, FIND(",",scriv!AG665)-1) &amp; "=" &amp; $AH703 &amp; RIGHT( scriv!AG665, LEN(scriv!AG665) + 1 - FIND(",",scriv!AG665)),
  IF($AA$36&lt;&gt;"",LEFT( AA$36, FIND(",",AA$36)-1) &amp; "=" &amp; $AH703 &amp; RIGHT( AA$36, LEN(AA$36) + 1 - FIND(",",AA$36)),""))),
IF(scriv!P665&lt;&gt;"", LEFT( scriv!P665, FIND(",",scriv!P665)-1) &amp; "=" &amp; $AH703 &amp; RIGHT( scriv!P665, LEN(scriv!P665) + 1 - FIND(",",scriv!P665)),
LEFT( AA$37, FIND(",",AA$37)-1) &amp; "=" &amp; $AH703 &amp; RIGHT( AA$37, LEN(AA$37) + 1 - FIND(",",AA$37))))</f>
        <v>drawClose=,1.2</v>
      </c>
      <c r="AB703" s="167" t="str">
        <f t="shared" si="492"/>
        <v>noTitle</v>
      </c>
      <c r="AC703" s="167"/>
      <c r="AD703" s="45"/>
      <c r="AE703" s="168"/>
      <c r="AF703" s="169">
        <f>IF(D703="",scriv!B665,"")</f>
        <v>0</v>
      </c>
      <c r="AG703" s="170" t="str">
        <f t="shared" si="499"/>
        <v/>
      </c>
      <c r="AH703" s="169" t="str">
        <f t="shared" si="500"/>
        <v/>
      </c>
      <c r="AI703" s="169" t="str">
        <f t="shared" si="501"/>
        <v/>
      </c>
      <c r="AJ703" s="86">
        <f>ROUNDDOWN( (LEN(scriv!B665)+1) / 2, 0 )</f>
        <v>0</v>
      </c>
      <c r="AK703" s="82">
        <f t="shared" si="502"/>
        <v>0</v>
      </c>
      <c r="AL703" s="82" t="str">
        <f t="shared" si="503"/>
        <v>-</v>
      </c>
      <c r="AM703" s="82" t="str">
        <f t="shared" si="504"/>
        <v>-</v>
      </c>
      <c r="AN703" s="82" t="str">
        <f t="shared" si="505"/>
        <v>-</v>
      </c>
      <c r="AO703" s="82" t="str">
        <f t="shared" si="506"/>
        <v>-</v>
      </c>
      <c r="AP703" s="82" t="str">
        <f t="shared" si="507"/>
        <v>-</v>
      </c>
      <c r="AQ703" s="82" t="str">
        <f t="shared" si="508"/>
        <v>-</v>
      </c>
      <c r="AR703" s="82" t="str">
        <f t="shared" si="509"/>
        <v>-</v>
      </c>
      <c r="AT703" s="82">
        <f t="shared" si="510"/>
        <v>10</v>
      </c>
      <c r="AU703" s="82" t="str">
        <f ca="1">IF(    MAX(OFFSET(AL703,0,0,MATCH("-",AL$638:AL703,0))) = 0,"",
IFERROR(MAX(OFFSET(AL703,0,0,MATCH("-",AL$638:AL703,0))),""))</f>
        <v/>
      </c>
      <c r="AV703" s="82" t="str">
        <f ca="1">IF(    MAX(OFFSET(AM703,0,0,MATCH("-",AM$638:AM703,0))) = 0,"",
IFERROR(MAX(OFFSET(AM703,0,0,MATCH("-",AM$638:AM703,0))),""))</f>
        <v/>
      </c>
      <c r="AW703" s="82" t="str">
        <f ca="1">IF(    MAX(OFFSET(AN703,0,0,MATCH("-",AN$638:AN703,0))) = 0,"",
IFERROR(MAX(OFFSET(AN703,0,0,MATCH("-",AN$638:AN703,0))),""))</f>
        <v/>
      </c>
      <c r="AX703" s="82" t="str">
        <f ca="1">IF(    MAX(OFFSET(AO703,0,0,MATCH("-",AO$638:AO703,0))) = 0,"",
IFERROR(MAX(OFFSET(AO703,0,0,MATCH("-",AO$638:AO703,0))),""))</f>
        <v/>
      </c>
      <c r="AY703" s="82" t="str">
        <f ca="1">IF(    MAX(OFFSET(AP703,0,0,MATCH("-",AP$638:AP703,0))) = 0,"",
IFERROR(MAX(OFFSET(AP703,0,0,MATCH("-",AP$638:AP703,0))),""))</f>
        <v/>
      </c>
      <c r="AZ703" s="82" t="str">
        <f ca="1">IF(    MAX(OFFSET(AQ703,0,0,MATCH("-",AQ$638:AQ703,0))) = 0,"",
IFERROR(MAX(OFFSET(AQ703,0,0,MATCH("-",AQ$638:AQ703,0))),""))</f>
        <v/>
      </c>
      <c r="BA703" s="82" t="str">
        <f ca="1">IF(    MAX(OFFSET(AR703,0,0,MATCH("-",AR$638:AR703,0))) = 0,"",
IFERROR(MAX(OFFSET(AR703,0,0,MATCH("-",AR$638:AR703,0))),""))</f>
        <v/>
      </c>
      <c r="BB703" s="112">
        <f t="shared" ca="1" si="511"/>
        <v>-198</v>
      </c>
      <c r="BC703" s="111" t="str">
        <f t="shared" ca="1" si="512"/>
        <v>Radius</v>
      </c>
      <c r="BD703" s="112">
        <f t="shared" ca="1" si="513"/>
        <v>0</v>
      </c>
      <c r="BE703" s="111">
        <f t="shared" ca="1" si="514"/>
        <v>200</v>
      </c>
      <c r="BF703" s="113" t="e">
        <f t="shared" ca="1" si="515"/>
        <v>#VALUE!</v>
      </c>
      <c r="BG703" s="113" t="e">
        <f t="shared" ca="1" si="516"/>
        <v>#VALUE!</v>
      </c>
      <c r="BH703" s="112">
        <f t="shared" ca="1" si="517"/>
        <v>2000</v>
      </c>
      <c r="BI703" s="112">
        <f t="shared" ca="1" si="518"/>
        <v>200</v>
      </c>
      <c r="BJ703" s="157"/>
      <c r="BK703" s="157"/>
      <c r="BL703" s="158" t="str">
        <f>scriv!AI665</f>
        <v/>
      </c>
      <c r="BM703" s="157"/>
      <c r="BN703" s="157" t="str">
        <f t="shared" si="519"/>
        <v>node</v>
      </c>
      <c r="BO703" s="157"/>
      <c r="BP703" s="159">
        <f t="shared" ca="1" si="520"/>
        <v>0</v>
      </c>
      <c r="BQ703" s="159">
        <f t="shared" ca="1" si="521"/>
        <v>0</v>
      </c>
      <c r="BR703" s="159">
        <f t="shared" si="522"/>
        <v>1</v>
      </c>
      <c r="BS703" s="159" t="str">
        <f t="shared" si="523"/>
        <v>symbol</v>
      </c>
      <c r="BT703" s="157" t="str">
        <f ca="1">IF(scriv!V665&lt;&gt;"",scriv!V665,
IF(E703="",IFERROR(VLOOKUP(BL703,$AH$40:$BT$638,39,FALSE),$BT$36),
$BT$37))</f>
        <v>NodeSquare</v>
      </c>
      <c r="BU703" s="166">
        <f t="shared" ca="1" si="524"/>
        <v>2000</v>
      </c>
      <c r="BV703" s="166">
        <f t="shared" ca="1" si="525"/>
        <v>200</v>
      </c>
      <c r="BW703" s="166">
        <f t="shared" ca="1" si="526"/>
        <v>0</v>
      </c>
      <c r="BX703" s="166">
        <f t="shared" ca="1" si="527"/>
        <v>0</v>
      </c>
      <c r="BY703" s="180" t="str">
        <f t="shared" si="528"/>
        <v/>
      </c>
      <c r="BZ703" s="180" t="str">
        <f t="shared" si="529"/>
        <v/>
      </c>
      <c r="CA703" s="81" t="str">
        <f>IF(scriv!E665&lt;&gt;"",scriv!E665,"")</f>
        <v/>
      </c>
      <c r="CB703" s="82">
        <f t="shared" si="494"/>
        <v>0</v>
      </c>
      <c r="CC703" s="82">
        <f t="shared" si="530"/>
        <v>0</v>
      </c>
      <c r="CD703" s="82" t="str">
        <f t="shared" si="531"/>
        <v>-</v>
      </c>
      <c r="CE703" s="82" t="str">
        <f t="shared" si="532"/>
        <v>-</v>
      </c>
      <c r="CF703" s="82" t="str">
        <f t="shared" si="533"/>
        <v>-</v>
      </c>
      <c r="CG703" s="82" t="str">
        <f t="shared" si="534"/>
        <v>-</v>
      </c>
      <c r="CH703" s="82" t="str">
        <f t="shared" si="535"/>
        <v>-</v>
      </c>
      <c r="CI703" s="82" t="str">
        <f t="shared" si="536"/>
        <v>-</v>
      </c>
      <c r="CJ703" s="82" t="str">
        <f t="shared" si="537"/>
        <v>-</v>
      </c>
      <c r="CK703" s="82" t="str">
        <f t="shared" si="538"/>
        <v>-</v>
      </c>
    </row>
    <row r="704" spans="1:89" s="82" customFormat="1" ht="18" customHeight="1">
      <c r="A704" s="81" t="str">
        <f>scriv!AH666</f>
        <v/>
      </c>
      <c r="B704" s="81" t="str">
        <f>IF(scriv!D666&lt;&gt;"",scriv!D666,"")</f>
        <v/>
      </c>
      <c r="C704" s="81" t="str">
        <f>IF( scriv!AL666&lt;&gt;"", IF(D704&lt;&gt;"","connection ","")&amp;scriv!AL666,IF(D704&lt;&gt;"","connection",""))</f>
        <v/>
      </c>
      <c r="D704" s="82" t="str">
        <f>scriv!AJ666</f>
        <v/>
      </c>
      <c r="E704" s="82" t="str">
        <f>scriv!AK666</f>
        <v/>
      </c>
      <c r="F704" s="156">
        <f>ROW()</f>
        <v>704</v>
      </c>
      <c r="I704" s="81" t="str">
        <f>IF(scriv!AA666&lt;&gt;"",scriv!AA666,J704)</f>
        <v/>
      </c>
      <c r="J704" s="81" t="str">
        <f>IF(scriv!AB666&lt;&gt;"",scriv!AB666,"")</f>
        <v/>
      </c>
      <c r="K704" s="82" t="str">
        <f t="shared" si="495"/>
        <v>none</v>
      </c>
      <c r="L704" s="82" t="str">
        <f t="shared" si="496"/>
        <v>+++&amp;speakTT=</v>
      </c>
      <c r="M704" s="82" t="str">
        <f t="shared" si="493"/>
        <v>OpenClose</v>
      </c>
      <c r="N704" s="82" t="str">
        <f t="shared" si="497"/>
        <v/>
      </c>
      <c r="O704" s="119" t="str">
        <f t="shared" si="498"/>
        <v/>
      </c>
      <c r="P704" s="81" t="str">
        <f>IF(scriv!I666&lt;&gt;"",scriv!I666,"")</f>
        <v/>
      </c>
      <c r="Q704" s="81" t="str">
        <f>IF(scriv!J666&lt;&gt;"",scriv!J666,"")</f>
        <v/>
      </c>
      <c r="R704" s="81">
        <f>IF(scriv!K666&lt;&gt;"",scriv!K666,
IF(I704&lt;&gt;"",1,$R$36))</f>
        <v>0</v>
      </c>
      <c r="S704" s="81" t="str">
        <f>IF(scriv!L666&lt;&gt;"",scriv!L666,
IF(scriv!AB666&lt;&gt;"",$S$36,"none"))</f>
        <v>none</v>
      </c>
      <c r="T704" s="81" t="str">
        <f>IF(scriv!Q666&lt;&gt;"",scriv!Q666,"")</f>
        <v/>
      </c>
      <c r="U704" s="81" t="str">
        <f>IF(scriv!R666&lt;&gt;"",scriv!R666,"")</f>
        <v/>
      </c>
      <c r="V704" s="81" t="str">
        <f>IF(scriv!S666&lt;&gt;"",scriv!S666,"")</f>
        <v/>
      </c>
      <c r="W704" s="81" t="str">
        <f>IF(scriv!T666&lt;&gt;"",scriv!T666,"")</f>
        <v/>
      </c>
      <c r="X704" s="81" t="str">
        <f>IF($E704="",
( IF(scriv!AD666&lt;&gt;"", LEFT( scriv!AD666, FIND(",",scriv!AD666)-1) &amp; "=" &amp; $AH704 &amp; RIGHT( scriv!AD666, LEN(scriv!AD666) + 1 - FIND(",",scriv!AD666)),
  IF($X$36&lt;&gt;"",LEFT( X$36, FIND(",",X$36)-1) &amp; "=" &amp; $AH704 &amp; RIGHT( X$36, LEN(X$36) + 1 - FIND(",",X$36)),""))),
IF(scriv!M666&lt;&gt;"", LEFT( scriv!M666, FIND(",",scriv!M666)-1) &amp; "=" &amp; $AH704 &amp; RIGHT( scriv!M666, LEN(scriv!M666) + 1 - FIND(",",scriv!M666)),
LEFT( X$37, FIND(",",X$37)-1) &amp; "=" &amp; $AH704 &amp; RIGHT( X$37, LEN(X$37) + 1 - FIND(",",X$37))))</f>
        <v>fadeOn=,0.6</v>
      </c>
      <c r="Y704" s="81" t="str">
        <f>IF($E704="",
( IF(scriv!AE666&lt;&gt;"", LEFT( scriv!AE666, FIND(",",scriv!AE666)-1) &amp; "=" &amp; $AH704 &amp; RIGHT( scriv!AE666, LEN(scriv!AE666) + 1 - FIND(",",scriv!AE666)),
  IF($Y$36&lt;&gt;"",LEFT( Y$36, FIND(",",Y$36)-1) &amp; "=" &amp; $AH704 &amp; RIGHT( Y$36, LEN(Y$36) + 1 - FIND(",",Y$36)),""))),
IF(scriv!N666&lt;&gt;"", LEFT( scriv!N666, FIND(",",scriv!N666)-1) &amp; "=" &amp; $AH704 &amp; RIGHT( scriv!N666, LEN(scriv!N666) + 1 - FIND(",",scriv!N666)),
LEFT( Y$37, FIND(",",Y$37)-1) &amp; "=" &amp; $AH704 &amp; RIGHT( Y$37, LEN(Y$37) + 1 - FIND(",",Y$37))))</f>
        <v>fadeOff=,0.6</v>
      </c>
      <c r="Z704" s="81" t="str">
        <f>IF($E704="",
( IF(scriv!AF666&lt;&gt;"", LEFT( scriv!AF666, FIND(",",scriv!AF666)-1) &amp; "=" &amp; $AH704 &amp; RIGHT( scriv!AF666, LEN(scriv!AF666) + 1 - FIND(",",scriv!AF666)),
  IF($Z$36&lt;&gt;"",LEFT( Z$36, FIND(",",Z$36)-1) &amp; "=" &amp; $AH704 &amp; RIGHT( Z$36, LEN(Z$36) + 1 - FIND(",",Z$36)),""))),
IF(scriv!O666&lt;&gt;"", LEFT( scriv!O666, FIND(",",scriv!O666)-1) &amp; "=" &amp; $AH704 &amp; RIGHT( scriv!O666, LEN(scriv!O666) + 1 - FIND(",",scriv!O666)),
LEFT( Z$37, FIND(",",Z$37)-1) &amp; "=" &amp; $AH704 &amp; RIGHT( Z$37, LEN(Z$37) + 1 - FIND(",",Z$37))))</f>
        <v>drawOpen=,1.2</v>
      </c>
      <c r="AA704" s="81" t="str">
        <f>IF($E704="",
( IF(scriv!AG666&lt;&gt;"", LEFT( scriv!AG666, FIND(",",scriv!AG666)-1) &amp; "=" &amp; $AH704 &amp; RIGHT( scriv!AG666, LEN(scriv!AG666) + 1 - FIND(",",scriv!AG666)),
  IF($AA$36&lt;&gt;"",LEFT( AA$36, FIND(",",AA$36)-1) &amp; "=" &amp; $AH704 &amp; RIGHT( AA$36, LEN(AA$36) + 1 - FIND(",",AA$36)),""))),
IF(scriv!P666&lt;&gt;"", LEFT( scriv!P666, FIND(",",scriv!P666)-1) &amp; "=" &amp; $AH704 &amp; RIGHT( scriv!P666, LEN(scriv!P666) + 1 - FIND(",",scriv!P666)),
LEFT( AA$37, FIND(",",AA$37)-1) &amp; "=" &amp; $AH704 &amp; RIGHT( AA$37, LEN(AA$37) + 1 - FIND(",",AA$37))))</f>
        <v>drawClose=,1.2</v>
      </c>
      <c r="AB704" s="167" t="str">
        <f t="shared" si="492"/>
        <v>noTitle</v>
      </c>
      <c r="AC704" s="167"/>
      <c r="AD704" s="45"/>
      <c r="AE704" s="168"/>
      <c r="AF704" s="169">
        <f>IF(D704="",scriv!B666,"")</f>
        <v>0</v>
      </c>
      <c r="AG704" s="170" t="str">
        <f t="shared" si="499"/>
        <v/>
      </c>
      <c r="AH704" s="169" t="str">
        <f t="shared" si="500"/>
        <v/>
      </c>
      <c r="AI704" s="169" t="str">
        <f t="shared" si="501"/>
        <v/>
      </c>
      <c r="AJ704" s="86">
        <f>ROUNDDOWN( (LEN(scriv!B666)+1) / 2, 0 )</f>
        <v>0</v>
      </c>
      <c r="AK704" s="82">
        <f t="shared" si="502"/>
        <v>0</v>
      </c>
      <c r="AL704" s="82" t="str">
        <f t="shared" si="503"/>
        <v>-</v>
      </c>
      <c r="AM704" s="82" t="str">
        <f t="shared" si="504"/>
        <v>-</v>
      </c>
      <c r="AN704" s="82" t="str">
        <f t="shared" si="505"/>
        <v>-</v>
      </c>
      <c r="AO704" s="82" t="str">
        <f t="shared" si="506"/>
        <v>-</v>
      </c>
      <c r="AP704" s="82" t="str">
        <f t="shared" si="507"/>
        <v>-</v>
      </c>
      <c r="AQ704" s="82" t="str">
        <f t="shared" si="508"/>
        <v>-</v>
      </c>
      <c r="AR704" s="82" t="str">
        <f t="shared" si="509"/>
        <v>-</v>
      </c>
      <c r="AT704" s="82">
        <f t="shared" si="510"/>
        <v>10</v>
      </c>
      <c r="AU704" s="82" t="str">
        <f ca="1">IF(    MAX(OFFSET(AL704,0,0,MATCH("-",AL$638:AL704,0))) = 0,"",
IFERROR(MAX(OFFSET(AL704,0,0,MATCH("-",AL$638:AL704,0))),""))</f>
        <v/>
      </c>
      <c r="AV704" s="82" t="str">
        <f ca="1">IF(    MAX(OFFSET(AM704,0,0,MATCH("-",AM$638:AM704,0))) = 0,"",
IFERROR(MAX(OFFSET(AM704,0,0,MATCH("-",AM$638:AM704,0))),""))</f>
        <v/>
      </c>
      <c r="AW704" s="82" t="str">
        <f ca="1">IF(    MAX(OFFSET(AN704,0,0,MATCH("-",AN$638:AN704,0))) = 0,"",
IFERROR(MAX(OFFSET(AN704,0,0,MATCH("-",AN$638:AN704,0))),""))</f>
        <v/>
      </c>
      <c r="AX704" s="82" t="str">
        <f ca="1">IF(    MAX(OFFSET(AO704,0,0,MATCH("-",AO$638:AO704,0))) = 0,"",
IFERROR(MAX(OFFSET(AO704,0,0,MATCH("-",AO$638:AO704,0))),""))</f>
        <v/>
      </c>
      <c r="AY704" s="82" t="str">
        <f ca="1">IF(    MAX(OFFSET(AP704,0,0,MATCH("-",AP$638:AP704,0))) = 0,"",
IFERROR(MAX(OFFSET(AP704,0,0,MATCH("-",AP$638:AP704,0))),""))</f>
        <v/>
      </c>
      <c r="AZ704" s="82" t="str">
        <f ca="1">IF(    MAX(OFFSET(AQ704,0,0,MATCH("-",AQ$638:AQ704,0))) = 0,"",
IFERROR(MAX(OFFSET(AQ704,0,0,MATCH("-",AQ$638:AQ704,0))),""))</f>
        <v/>
      </c>
      <c r="BA704" s="82" t="str">
        <f ca="1">IF(    MAX(OFFSET(AR704,0,0,MATCH("-",AR$638:AR704,0))) = 0,"",
IFERROR(MAX(OFFSET(AR704,0,0,MATCH("-",AR$638:AR704,0))),""))</f>
        <v/>
      </c>
      <c r="BB704" s="112">
        <f t="shared" ca="1" si="511"/>
        <v>-198</v>
      </c>
      <c r="BC704" s="111" t="str">
        <f t="shared" ca="1" si="512"/>
        <v>Radius</v>
      </c>
      <c r="BD704" s="112">
        <f t="shared" ca="1" si="513"/>
        <v>0</v>
      </c>
      <c r="BE704" s="111">
        <f t="shared" ca="1" si="514"/>
        <v>200</v>
      </c>
      <c r="BF704" s="113" t="e">
        <f t="shared" ca="1" si="515"/>
        <v>#VALUE!</v>
      </c>
      <c r="BG704" s="113" t="e">
        <f t="shared" ca="1" si="516"/>
        <v>#VALUE!</v>
      </c>
      <c r="BH704" s="112">
        <f t="shared" ca="1" si="517"/>
        <v>2000</v>
      </c>
      <c r="BI704" s="112">
        <f t="shared" ca="1" si="518"/>
        <v>200</v>
      </c>
      <c r="BJ704" s="157"/>
      <c r="BK704" s="157"/>
      <c r="BL704" s="158" t="str">
        <f>scriv!AI666</f>
        <v/>
      </c>
      <c r="BM704" s="157"/>
      <c r="BN704" s="157" t="str">
        <f t="shared" si="519"/>
        <v>node</v>
      </c>
      <c r="BO704" s="157"/>
      <c r="BP704" s="159">
        <f t="shared" ca="1" si="520"/>
        <v>0</v>
      </c>
      <c r="BQ704" s="159">
        <f t="shared" ca="1" si="521"/>
        <v>0</v>
      </c>
      <c r="BR704" s="159">
        <f t="shared" si="522"/>
        <v>1</v>
      </c>
      <c r="BS704" s="159" t="str">
        <f t="shared" si="523"/>
        <v>symbol</v>
      </c>
      <c r="BT704" s="157" t="str">
        <f ca="1">IF(scriv!V666&lt;&gt;"",scriv!V666,
IF(E704="",IFERROR(VLOOKUP(BL704,$AH$40:$BT$638,39,FALSE),$BT$36),
$BT$37))</f>
        <v>NodeSquare</v>
      </c>
      <c r="BU704" s="166">
        <f t="shared" ca="1" si="524"/>
        <v>2000</v>
      </c>
      <c r="BV704" s="166">
        <f t="shared" ca="1" si="525"/>
        <v>200</v>
      </c>
      <c r="BW704" s="166">
        <f t="shared" ca="1" si="526"/>
        <v>0</v>
      </c>
      <c r="BX704" s="166">
        <f t="shared" ca="1" si="527"/>
        <v>0</v>
      </c>
      <c r="BY704" s="180" t="str">
        <f t="shared" si="528"/>
        <v/>
      </c>
      <c r="BZ704" s="180" t="str">
        <f t="shared" si="529"/>
        <v/>
      </c>
      <c r="CA704" s="81" t="str">
        <f>IF(scriv!E666&lt;&gt;"",scriv!E666,"")</f>
        <v/>
      </c>
      <c r="CB704" s="82">
        <f t="shared" si="494"/>
        <v>0</v>
      </c>
      <c r="CC704" s="82">
        <f t="shared" si="530"/>
        <v>0</v>
      </c>
      <c r="CD704" s="82" t="str">
        <f t="shared" si="531"/>
        <v>-</v>
      </c>
      <c r="CE704" s="82" t="str">
        <f t="shared" si="532"/>
        <v>-</v>
      </c>
      <c r="CF704" s="82" t="str">
        <f t="shared" si="533"/>
        <v>-</v>
      </c>
      <c r="CG704" s="82" t="str">
        <f t="shared" si="534"/>
        <v>-</v>
      </c>
      <c r="CH704" s="82" t="str">
        <f t="shared" si="535"/>
        <v>-</v>
      </c>
      <c r="CI704" s="82" t="str">
        <f t="shared" si="536"/>
        <v>-</v>
      </c>
      <c r="CJ704" s="82" t="str">
        <f t="shared" si="537"/>
        <v>-</v>
      </c>
      <c r="CK704" s="82" t="str">
        <f t="shared" si="538"/>
        <v>-</v>
      </c>
    </row>
    <row r="705" spans="1:89" s="82" customFormat="1" ht="18" customHeight="1">
      <c r="A705" s="81" t="str">
        <f>scriv!AH667</f>
        <v/>
      </c>
      <c r="B705" s="81" t="str">
        <f>IF(scriv!D667&lt;&gt;"",scriv!D667,"")</f>
        <v/>
      </c>
      <c r="C705" s="81" t="str">
        <f>IF( scriv!AL667&lt;&gt;"", IF(D705&lt;&gt;"","connection ","")&amp;scriv!AL667,IF(D705&lt;&gt;"","connection",""))</f>
        <v/>
      </c>
      <c r="D705" s="82" t="str">
        <f>scriv!AJ667</f>
        <v/>
      </c>
      <c r="E705" s="82" t="str">
        <f>scriv!AK667</f>
        <v/>
      </c>
      <c r="F705" s="156">
        <f>ROW()</f>
        <v>705</v>
      </c>
      <c r="I705" s="81" t="str">
        <f>IF(scriv!AA667&lt;&gt;"",scriv!AA667,J705)</f>
        <v/>
      </c>
      <c r="J705" s="81" t="str">
        <f>IF(scriv!AB667&lt;&gt;"",scriv!AB667,"")</f>
        <v/>
      </c>
      <c r="K705" s="82" t="str">
        <f t="shared" si="495"/>
        <v>none</v>
      </c>
      <c r="L705" s="82" t="str">
        <f t="shared" si="496"/>
        <v>+++&amp;speakTT=</v>
      </c>
      <c r="M705" s="82" t="str">
        <f t="shared" si="493"/>
        <v>OpenClose</v>
      </c>
      <c r="N705" s="82" t="str">
        <f t="shared" si="497"/>
        <v/>
      </c>
      <c r="O705" s="119" t="str">
        <f t="shared" si="498"/>
        <v/>
      </c>
      <c r="P705" s="81" t="str">
        <f>IF(scriv!I667&lt;&gt;"",scriv!I667,"")</f>
        <v/>
      </c>
      <c r="Q705" s="81" t="str">
        <f>IF(scriv!J667&lt;&gt;"",scriv!J667,"")</f>
        <v/>
      </c>
      <c r="R705" s="81">
        <f>IF(scriv!K667&lt;&gt;"",scriv!K667,
IF(I705&lt;&gt;"",1,$R$36))</f>
        <v>0</v>
      </c>
      <c r="S705" s="81" t="str">
        <f>IF(scriv!L667&lt;&gt;"",scriv!L667,
IF(scriv!AB667&lt;&gt;"",$S$36,"none"))</f>
        <v>none</v>
      </c>
      <c r="T705" s="81" t="str">
        <f>IF(scriv!Q667&lt;&gt;"",scriv!Q667,"")</f>
        <v/>
      </c>
      <c r="U705" s="81" t="str">
        <f>IF(scriv!R667&lt;&gt;"",scriv!R667,"")</f>
        <v/>
      </c>
      <c r="V705" s="81" t="str">
        <f>IF(scriv!S667&lt;&gt;"",scriv!S667,"")</f>
        <v/>
      </c>
      <c r="W705" s="81" t="str">
        <f>IF(scriv!T667&lt;&gt;"",scriv!T667,"")</f>
        <v/>
      </c>
      <c r="X705" s="81" t="str">
        <f>IF($E705="",
( IF(scriv!AD667&lt;&gt;"", LEFT( scriv!AD667, FIND(",",scriv!AD667)-1) &amp; "=" &amp; $AH705 &amp; RIGHT( scriv!AD667, LEN(scriv!AD667) + 1 - FIND(",",scriv!AD667)),
  IF($X$36&lt;&gt;"",LEFT( X$36, FIND(",",X$36)-1) &amp; "=" &amp; $AH705 &amp; RIGHT( X$36, LEN(X$36) + 1 - FIND(",",X$36)),""))),
IF(scriv!M667&lt;&gt;"", LEFT( scriv!M667, FIND(",",scriv!M667)-1) &amp; "=" &amp; $AH705 &amp; RIGHT( scriv!M667, LEN(scriv!M667) + 1 - FIND(",",scriv!M667)),
LEFT( X$37, FIND(",",X$37)-1) &amp; "=" &amp; $AH705 &amp; RIGHT( X$37, LEN(X$37) + 1 - FIND(",",X$37))))</f>
        <v>fadeOn=,0.6</v>
      </c>
      <c r="Y705" s="81" t="str">
        <f>IF($E705="",
( IF(scriv!AE667&lt;&gt;"", LEFT( scriv!AE667, FIND(",",scriv!AE667)-1) &amp; "=" &amp; $AH705 &amp; RIGHT( scriv!AE667, LEN(scriv!AE667) + 1 - FIND(",",scriv!AE667)),
  IF($Y$36&lt;&gt;"",LEFT( Y$36, FIND(",",Y$36)-1) &amp; "=" &amp; $AH705 &amp; RIGHT( Y$36, LEN(Y$36) + 1 - FIND(",",Y$36)),""))),
IF(scriv!N667&lt;&gt;"", LEFT( scriv!N667, FIND(",",scriv!N667)-1) &amp; "=" &amp; $AH705 &amp; RIGHT( scriv!N667, LEN(scriv!N667) + 1 - FIND(",",scriv!N667)),
LEFT( Y$37, FIND(",",Y$37)-1) &amp; "=" &amp; $AH705 &amp; RIGHT( Y$37, LEN(Y$37) + 1 - FIND(",",Y$37))))</f>
        <v>fadeOff=,0.6</v>
      </c>
      <c r="Z705" s="81" t="str">
        <f>IF($E705="",
( IF(scriv!AF667&lt;&gt;"", LEFT( scriv!AF667, FIND(",",scriv!AF667)-1) &amp; "=" &amp; $AH705 &amp; RIGHT( scriv!AF667, LEN(scriv!AF667) + 1 - FIND(",",scriv!AF667)),
  IF($Z$36&lt;&gt;"",LEFT( Z$36, FIND(",",Z$36)-1) &amp; "=" &amp; $AH705 &amp; RIGHT( Z$36, LEN(Z$36) + 1 - FIND(",",Z$36)),""))),
IF(scriv!O667&lt;&gt;"", LEFT( scriv!O667, FIND(",",scriv!O667)-1) &amp; "=" &amp; $AH705 &amp; RIGHT( scriv!O667, LEN(scriv!O667) + 1 - FIND(",",scriv!O667)),
LEFT( Z$37, FIND(",",Z$37)-1) &amp; "=" &amp; $AH705 &amp; RIGHT( Z$37, LEN(Z$37) + 1 - FIND(",",Z$37))))</f>
        <v>drawOpen=,1.2</v>
      </c>
      <c r="AA705" s="81" t="str">
        <f>IF($E705="",
( IF(scriv!AG667&lt;&gt;"", LEFT( scriv!AG667, FIND(",",scriv!AG667)-1) &amp; "=" &amp; $AH705 &amp; RIGHT( scriv!AG667, LEN(scriv!AG667) + 1 - FIND(",",scriv!AG667)),
  IF($AA$36&lt;&gt;"",LEFT( AA$36, FIND(",",AA$36)-1) &amp; "=" &amp; $AH705 &amp; RIGHT( AA$36, LEN(AA$36) + 1 - FIND(",",AA$36)),""))),
IF(scriv!P667&lt;&gt;"", LEFT( scriv!P667, FIND(",",scriv!P667)-1) &amp; "=" &amp; $AH705 &amp; RIGHT( scriv!P667, LEN(scriv!P667) + 1 - FIND(",",scriv!P667)),
LEFT( AA$37, FIND(",",AA$37)-1) &amp; "=" &amp; $AH705 &amp; RIGHT( AA$37, LEN(AA$37) + 1 - FIND(",",AA$37))))</f>
        <v>drawClose=,1.2</v>
      </c>
      <c r="AB705" s="167" t="str">
        <f t="shared" si="492"/>
        <v>noTitle</v>
      </c>
      <c r="AC705" s="167"/>
      <c r="AD705" s="45"/>
      <c r="AE705" s="168"/>
      <c r="AF705" s="169">
        <f>IF(D705="",scriv!B667,"")</f>
        <v>0</v>
      </c>
      <c r="AG705" s="170" t="str">
        <f t="shared" si="499"/>
        <v/>
      </c>
      <c r="AH705" s="169" t="str">
        <f t="shared" si="500"/>
        <v/>
      </c>
      <c r="AI705" s="169" t="str">
        <f t="shared" si="501"/>
        <v/>
      </c>
      <c r="AJ705" s="86">
        <f>ROUNDDOWN( (LEN(scriv!B667)+1) / 2, 0 )</f>
        <v>0</v>
      </c>
      <c r="AK705" s="82">
        <f t="shared" si="502"/>
        <v>0</v>
      </c>
      <c r="AL705" s="82" t="str">
        <f t="shared" si="503"/>
        <v>-</v>
      </c>
      <c r="AM705" s="82" t="str">
        <f t="shared" si="504"/>
        <v>-</v>
      </c>
      <c r="AN705" s="82" t="str">
        <f t="shared" si="505"/>
        <v>-</v>
      </c>
      <c r="AO705" s="82" t="str">
        <f t="shared" si="506"/>
        <v>-</v>
      </c>
      <c r="AP705" s="82" t="str">
        <f t="shared" si="507"/>
        <v>-</v>
      </c>
      <c r="AQ705" s="82" t="str">
        <f t="shared" si="508"/>
        <v>-</v>
      </c>
      <c r="AR705" s="82" t="str">
        <f t="shared" si="509"/>
        <v>-</v>
      </c>
      <c r="AT705" s="82">
        <f t="shared" si="510"/>
        <v>10</v>
      </c>
      <c r="AU705" s="82" t="str">
        <f ca="1">IF(    MAX(OFFSET(AL705,0,0,MATCH("-",AL$638:AL705,0))) = 0,"",
IFERROR(MAX(OFFSET(AL705,0,0,MATCH("-",AL$638:AL705,0))),""))</f>
        <v/>
      </c>
      <c r="AV705" s="82" t="str">
        <f ca="1">IF(    MAX(OFFSET(AM705,0,0,MATCH("-",AM$638:AM705,0))) = 0,"",
IFERROR(MAX(OFFSET(AM705,0,0,MATCH("-",AM$638:AM705,0))),""))</f>
        <v/>
      </c>
      <c r="AW705" s="82" t="str">
        <f ca="1">IF(    MAX(OFFSET(AN705,0,0,MATCH("-",AN$638:AN705,0))) = 0,"",
IFERROR(MAX(OFFSET(AN705,0,0,MATCH("-",AN$638:AN705,0))),""))</f>
        <v/>
      </c>
      <c r="AX705" s="82" t="str">
        <f ca="1">IF(    MAX(OFFSET(AO705,0,0,MATCH("-",AO$638:AO705,0))) = 0,"",
IFERROR(MAX(OFFSET(AO705,0,0,MATCH("-",AO$638:AO705,0))),""))</f>
        <v/>
      </c>
      <c r="AY705" s="82" t="str">
        <f ca="1">IF(    MAX(OFFSET(AP705,0,0,MATCH("-",AP$638:AP705,0))) = 0,"",
IFERROR(MAX(OFFSET(AP705,0,0,MATCH("-",AP$638:AP705,0))),""))</f>
        <v/>
      </c>
      <c r="AZ705" s="82" t="str">
        <f ca="1">IF(    MAX(OFFSET(AQ705,0,0,MATCH("-",AQ$638:AQ705,0))) = 0,"",
IFERROR(MAX(OFFSET(AQ705,0,0,MATCH("-",AQ$638:AQ705,0))),""))</f>
        <v/>
      </c>
      <c r="BA705" s="82" t="str">
        <f ca="1">IF(    MAX(OFFSET(AR705,0,0,MATCH("-",AR$638:AR705,0))) = 0,"",
IFERROR(MAX(OFFSET(AR705,0,0,MATCH("-",AR$638:AR705,0))),""))</f>
        <v/>
      </c>
      <c r="BB705" s="112">
        <f t="shared" ca="1" si="511"/>
        <v>-198</v>
      </c>
      <c r="BC705" s="111" t="str">
        <f t="shared" ca="1" si="512"/>
        <v>Radius</v>
      </c>
      <c r="BD705" s="112">
        <f t="shared" ca="1" si="513"/>
        <v>0</v>
      </c>
      <c r="BE705" s="111">
        <f t="shared" ca="1" si="514"/>
        <v>200</v>
      </c>
      <c r="BF705" s="113" t="e">
        <f t="shared" ca="1" si="515"/>
        <v>#VALUE!</v>
      </c>
      <c r="BG705" s="113" t="e">
        <f t="shared" ca="1" si="516"/>
        <v>#VALUE!</v>
      </c>
      <c r="BH705" s="112">
        <f t="shared" ca="1" si="517"/>
        <v>2000</v>
      </c>
      <c r="BI705" s="112">
        <f t="shared" ca="1" si="518"/>
        <v>200</v>
      </c>
      <c r="BJ705" s="157"/>
      <c r="BK705" s="157"/>
      <c r="BL705" s="158" t="str">
        <f>scriv!AI667</f>
        <v/>
      </c>
      <c r="BM705" s="157"/>
      <c r="BN705" s="157" t="str">
        <f t="shared" si="519"/>
        <v>node</v>
      </c>
      <c r="BO705" s="157"/>
      <c r="BP705" s="159">
        <f t="shared" ca="1" si="520"/>
        <v>0</v>
      </c>
      <c r="BQ705" s="159">
        <f t="shared" ca="1" si="521"/>
        <v>0</v>
      </c>
      <c r="BR705" s="159">
        <f t="shared" si="522"/>
        <v>1</v>
      </c>
      <c r="BS705" s="159" t="str">
        <f t="shared" si="523"/>
        <v>symbol</v>
      </c>
      <c r="BT705" s="157" t="str">
        <f ca="1">IF(scriv!V667&lt;&gt;"",scriv!V667,
IF(E705="",IFERROR(VLOOKUP(BL705,$AH$40:$BT$638,39,FALSE),$BT$36),
$BT$37))</f>
        <v>NodeSquare</v>
      </c>
      <c r="BU705" s="166">
        <f t="shared" ca="1" si="524"/>
        <v>2000</v>
      </c>
      <c r="BV705" s="166">
        <f t="shared" ca="1" si="525"/>
        <v>200</v>
      </c>
      <c r="BW705" s="166">
        <f t="shared" ca="1" si="526"/>
        <v>0</v>
      </c>
      <c r="BX705" s="166">
        <f t="shared" ca="1" si="527"/>
        <v>0</v>
      </c>
      <c r="BY705" s="180" t="str">
        <f t="shared" si="528"/>
        <v/>
      </c>
      <c r="BZ705" s="180" t="str">
        <f t="shared" si="529"/>
        <v/>
      </c>
      <c r="CA705" s="81" t="str">
        <f>IF(scriv!E667&lt;&gt;"",scriv!E667,"")</f>
        <v/>
      </c>
      <c r="CB705" s="82">
        <f t="shared" si="494"/>
        <v>0</v>
      </c>
      <c r="CC705" s="82">
        <f t="shared" si="530"/>
        <v>0</v>
      </c>
      <c r="CD705" s="82" t="str">
        <f t="shared" si="531"/>
        <v>-</v>
      </c>
      <c r="CE705" s="82" t="str">
        <f t="shared" si="532"/>
        <v>-</v>
      </c>
      <c r="CF705" s="82" t="str">
        <f t="shared" si="533"/>
        <v>-</v>
      </c>
      <c r="CG705" s="82" t="str">
        <f t="shared" si="534"/>
        <v>-</v>
      </c>
      <c r="CH705" s="82" t="str">
        <f t="shared" si="535"/>
        <v>-</v>
      </c>
      <c r="CI705" s="82" t="str">
        <f t="shared" si="536"/>
        <v>-</v>
      </c>
      <c r="CJ705" s="82" t="str">
        <f t="shared" si="537"/>
        <v>-</v>
      </c>
      <c r="CK705" s="82" t="str">
        <f t="shared" si="538"/>
        <v>-</v>
      </c>
    </row>
    <row r="706" spans="1:89" s="82" customFormat="1" ht="18" customHeight="1">
      <c r="A706" s="81" t="str">
        <f>scriv!AH668</f>
        <v/>
      </c>
      <c r="B706" s="81" t="str">
        <f>IF(scriv!D668&lt;&gt;"",scriv!D668,"")</f>
        <v/>
      </c>
      <c r="C706" s="81" t="str">
        <f>IF( scriv!AL668&lt;&gt;"", IF(D706&lt;&gt;"","connection ","")&amp;scriv!AL668,IF(D706&lt;&gt;"","connection",""))</f>
        <v/>
      </c>
      <c r="D706" s="82" t="str">
        <f>scriv!AJ668</f>
        <v/>
      </c>
      <c r="E706" s="82" t="str">
        <f>scriv!AK668</f>
        <v/>
      </c>
      <c r="F706" s="156">
        <f>ROW()</f>
        <v>706</v>
      </c>
      <c r="I706" s="81" t="str">
        <f>IF(scriv!AA668&lt;&gt;"",scriv!AA668,J706)</f>
        <v/>
      </c>
      <c r="J706" s="81" t="str">
        <f>IF(scriv!AB668&lt;&gt;"",scriv!AB668,"")</f>
        <v/>
      </c>
      <c r="K706" s="82" t="str">
        <f t="shared" si="495"/>
        <v>none</v>
      </c>
      <c r="L706" s="82" t="str">
        <f t="shared" si="496"/>
        <v>+++&amp;speakTT=</v>
      </c>
      <c r="M706" s="82" t="str">
        <f t="shared" si="493"/>
        <v>OpenClose</v>
      </c>
      <c r="N706" s="82" t="str">
        <f t="shared" si="497"/>
        <v/>
      </c>
      <c r="O706" s="119" t="str">
        <f t="shared" si="498"/>
        <v/>
      </c>
      <c r="P706" s="81" t="str">
        <f>IF(scriv!I668&lt;&gt;"",scriv!I668,"")</f>
        <v/>
      </c>
      <c r="Q706" s="81" t="str">
        <f>IF(scriv!J668&lt;&gt;"",scriv!J668,"")</f>
        <v/>
      </c>
      <c r="R706" s="81">
        <f>IF(scriv!K668&lt;&gt;"",scriv!K668,
IF(I706&lt;&gt;"",1,$R$36))</f>
        <v>0</v>
      </c>
      <c r="S706" s="81" t="str">
        <f>IF(scriv!L668&lt;&gt;"",scriv!L668,
IF(scriv!AB668&lt;&gt;"",$S$36,"none"))</f>
        <v>none</v>
      </c>
      <c r="T706" s="81" t="str">
        <f>IF(scriv!Q668&lt;&gt;"",scriv!Q668,"")</f>
        <v/>
      </c>
      <c r="U706" s="81" t="str">
        <f>IF(scriv!R668&lt;&gt;"",scriv!R668,"")</f>
        <v/>
      </c>
      <c r="V706" s="81" t="str">
        <f>IF(scriv!S668&lt;&gt;"",scriv!S668,"")</f>
        <v/>
      </c>
      <c r="W706" s="81" t="str">
        <f>IF(scriv!T668&lt;&gt;"",scriv!T668,"")</f>
        <v/>
      </c>
      <c r="X706" s="81" t="str">
        <f>IF($E706="",
( IF(scriv!AD668&lt;&gt;"", LEFT( scriv!AD668, FIND(",",scriv!AD668)-1) &amp; "=" &amp; $AH706 &amp; RIGHT( scriv!AD668, LEN(scriv!AD668) + 1 - FIND(",",scriv!AD668)),
  IF($X$36&lt;&gt;"",LEFT( X$36, FIND(",",X$36)-1) &amp; "=" &amp; $AH706 &amp; RIGHT( X$36, LEN(X$36) + 1 - FIND(",",X$36)),""))),
IF(scriv!M668&lt;&gt;"", LEFT( scriv!M668, FIND(",",scriv!M668)-1) &amp; "=" &amp; $AH706 &amp; RIGHT( scriv!M668, LEN(scriv!M668) + 1 - FIND(",",scriv!M668)),
LEFT( X$37, FIND(",",X$37)-1) &amp; "=" &amp; $AH706 &amp; RIGHT( X$37, LEN(X$37) + 1 - FIND(",",X$37))))</f>
        <v>fadeOn=,0.6</v>
      </c>
      <c r="Y706" s="81" t="str">
        <f>IF($E706="",
( IF(scriv!AE668&lt;&gt;"", LEFT( scriv!AE668, FIND(",",scriv!AE668)-1) &amp; "=" &amp; $AH706 &amp; RIGHT( scriv!AE668, LEN(scriv!AE668) + 1 - FIND(",",scriv!AE668)),
  IF($Y$36&lt;&gt;"",LEFT( Y$36, FIND(",",Y$36)-1) &amp; "=" &amp; $AH706 &amp; RIGHT( Y$36, LEN(Y$36) + 1 - FIND(",",Y$36)),""))),
IF(scriv!N668&lt;&gt;"", LEFT( scriv!N668, FIND(",",scriv!N668)-1) &amp; "=" &amp; $AH706 &amp; RIGHT( scriv!N668, LEN(scriv!N668) + 1 - FIND(",",scriv!N668)),
LEFT( Y$37, FIND(",",Y$37)-1) &amp; "=" &amp; $AH706 &amp; RIGHT( Y$37, LEN(Y$37) + 1 - FIND(",",Y$37))))</f>
        <v>fadeOff=,0.6</v>
      </c>
      <c r="Z706" s="81" t="str">
        <f>IF($E706="",
( IF(scriv!AF668&lt;&gt;"", LEFT( scriv!AF668, FIND(",",scriv!AF668)-1) &amp; "=" &amp; $AH706 &amp; RIGHT( scriv!AF668, LEN(scriv!AF668) + 1 - FIND(",",scriv!AF668)),
  IF($Z$36&lt;&gt;"",LEFT( Z$36, FIND(",",Z$36)-1) &amp; "=" &amp; $AH706 &amp; RIGHT( Z$36, LEN(Z$36) + 1 - FIND(",",Z$36)),""))),
IF(scriv!O668&lt;&gt;"", LEFT( scriv!O668, FIND(",",scriv!O668)-1) &amp; "=" &amp; $AH706 &amp; RIGHT( scriv!O668, LEN(scriv!O668) + 1 - FIND(",",scriv!O668)),
LEFT( Z$37, FIND(",",Z$37)-1) &amp; "=" &amp; $AH706 &amp; RIGHT( Z$37, LEN(Z$37) + 1 - FIND(",",Z$37))))</f>
        <v>drawOpen=,1.2</v>
      </c>
      <c r="AA706" s="81" t="str">
        <f>IF($E706="",
( IF(scriv!AG668&lt;&gt;"", LEFT( scriv!AG668, FIND(",",scriv!AG668)-1) &amp; "=" &amp; $AH706 &amp; RIGHT( scriv!AG668, LEN(scriv!AG668) + 1 - FIND(",",scriv!AG668)),
  IF($AA$36&lt;&gt;"",LEFT( AA$36, FIND(",",AA$36)-1) &amp; "=" &amp; $AH706 &amp; RIGHT( AA$36, LEN(AA$36) + 1 - FIND(",",AA$36)),""))),
IF(scriv!P668&lt;&gt;"", LEFT( scriv!P668, FIND(",",scriv!P668)-1) &amp; "=" &amp; $AH706 &amp; RIGHT( scriv!P668, LEN(scriv!P668) + 1 - FIND(",",scriv!P668)),
LEFT( AA$37, FIND(",",AA$37)-1) &amp; "=" &amp; $AH706 &amp; RIGHT( AA$37, LEN(AA$37) + 1 - FIND(",",AA$37))))</f>
        <v>drawClose=,1.2</v>
      </c>
      <c r="AB706" s="167" t="str">
        <f t="shared" si="492"/>
        <v>noTitle</v>
      </c>
      <c r="AC706" s="167"/>
      <c r="AD706" s="45"/>
      <c r="AE706" s="168"/>
      <c r="AF706" s="169">
        <f>IF(D706="",scriv!B668,"")</f>
        <v>0</v>
      </c>
      <c r="AG706" s="170" t="str">
        <f t="shared" si="499"/>
        <v/>
      </c>
      <c r="AH706" s="169" t="str">
        <f t="shared" si="500"/>
        <v/>
      </c>
      <c r="AI706" s="169" t="str">
        <f t="shared" si="501"/>
        <v/>
      </c>
      <c r="AJ706" s="86">
        <f>ROUNDDOWN( (LEN(scriv!B668)+1) / 2, 0 )</f>
        <v>0</v>
      </c>
      <c r="AK706" s="82">
        <f t="shared" si="502"/>
        <v>0</v>
      </c>
      <c r="AL706" s="82" t="str">
        <f t="shared" si="503"/>
        <v>-</v>
      </c>
      <c r="AM706" s="82" t="str">
        <f t="shared" si="504"/>
        <v>-</v>
      </c>
      <c r="AN706" s="82" t="str">
        <f t="shared" si="505"/>
        <v>-</v>
      </c>
      <c r="AO706" s="82" t="str">
        <f t="shared" si="506"/>
        <v>-</v>
      </c>
      <c r="AP706" s="82" t="str">
        <f t="shared" si="507"/>
        <v>-</v>
      </c>
      <c r="AQ706" s="82" t="str">
        <f t="shared" si="508"/>
        <v>-</v>
      </c>
      <c r="AR706" s="82" t="str">
        <f t="shared" si="509"/>
        <v>-</v>
      </c>
      <c r="AT706" s="82">
        <f t="shared" si="510"/>
        <v>10</v>
      </c>
      <c r="AU706" s="82" t="str">
        <f ca="1">IF(    MAX(OFFSET(AL706,0,0,MATCH("-",AL$638:AL706,0))) = 0,"",
IFERROR(MAX(OFFSET(AL706,0,0,MATCH("-",AL$638:AL706,0))),""))</f>
        <v/>
      </c>
      <c r="AV706" s="82" t="str">
        <f ca="1">IF(    MAX(OFFSET(AM706,0,0,MATCH("-",AM$638:AM706,0))) = 0,"",
IFERROR(MAX(OFFSET(AM706,0,0,MATCH("-",AM$638:AM706,0))),""))</f>
        <v/>
      </c>
      <c r="AW706" s="82" t="str">
        <f ca="1">IF(    MAX(OFFSET(AN706,0,0,MATCH("-",AN$638:AN706,0))) = 0,"",
IFERROR(MAX(OFFSET(AN706,0,0,MATCH("-",AN$638:AN706,0))),""))</f>
        <v/>
      </c>
      <c r="AX706" s="82" t="str">
        <f ca="1">IF(    MAX(OFFSET(AO706,0,0,MATCH("-",AO$638:AO706,0))) = 0,"",
IFERROR(MAX(OFFSET(AO706,0,0,MATCH("-",AO$638:AO706,0))),""))</f>
        <v/>
      </c>
      <c r="AY706" s="82" t="str">
        <f ca="1">IF(    MAX(OFFSET(AP706,0,0,MATCH("-",AP$638:AP706,0))) = 0,"",
IFERROR(MAX(OFFSET(AP706,0,0,MATCH("-",AP$638:AP706,0))),""))</f>
        <v/>
      </c>
      <c r="AZ706" s="82" t="str">
        <f ca="1">IF(    MAX(OFFSET(AQ706,0,0,MATCH("-",AQ$638:AQ706,0))) = 0,"",
IFERROR(MAX(OFFSET(AQ706,0,0,MATCH("-",AQ$638:AQ706,0))),""))</f>
        <v/>
      </c>
      <c r="BA706" s="82" t="str">
        <f ca="1">IF(    MAX(OFFSET(AR706,0,0,MATCH("-",AR$638:AR706,0))) = 0,"",
IFERROR(MAX(OFFSET(AR706,0,0,MATCH("-",AR$638:AR706,0))),""))</f>
        <v/>
      </c>
      <c r="BB706" s="112">
        <f t="shared" ca="1" si="511"/>
        <v>-198</v>
      </c>
      <c r="BC706" s="111" t="str">
        <f t="shared" ca="1" si="512"/>
        <v>Radius</v>
      </c>
      <c r="BD706" s="112">
        <f t="shared" ca="1" si="513"/>
        <v>0</v>
      </c>
      <c r="BE706" s="111">
        <f t="shared" ca="1" si="514"/>
        <v>200</v>
      </c>
      <c r="BF706" s="113" t="e">
        <f t="shared" ca="1" si="515"/>
        <v>#VALUE!</v>
      </c>
      <c r="BG706" s="113" t="e">
        <f t="shared" ca="1" si="516"/>
        <v>#VALUE!</v>
      </c>
      <c r="BH706" s="112">
        <f t="shared" ca="1" si="517"/>
        <v>2000</v>
      </c>
      <c r="BI706" s="112">
        <f t="shared" ca="1" si="518"/>
        <v>200</v>
      </c>
      <c r="BJ706" s="157"/>
      <c r="BK706" s="157"/>
      <c r="BL706" s="158" t="str">
        <f>scriv!AI668</f>
        <v/>
      </c>
      <c r="BM706" s="157"/>
      <c r="BN706" s="157" t="str">
        <f t="shared" si="519"/>
        <v>node</v>
      </c>
      <c r="BO706" s="157"/>
      <c r="BP706" s="159">
        <f t="shared" ca="1" si="520"/>
        <v>0</v>
      </c>
      <c r="BQ706" s="159">
        <f t="shared" ca="1" si="521"/>
        <v>0</v>
      </c>
      <c r="BR706" s="159">
        <f t="shared" si="522"/>
        <v>1</v>
      </c>
      <c r="BS706" s="159" t="str">
        <f t="shared" si="523"/>
        <v>symbol</v>
      </c>
      <c r="BT706" s="157" t="str">
        <f ca="1">IF(scriv!V668&lt;&gt;"",scriv!V668,
IF(E706="",IFERROR(VLOOKUP(BL706,$AH$40:$BT$638,39,FALSE),$BT$36),
$BT$37))</f>
        <v>NodeSquare</v>
      </c>
      <c r="BU706" s="166">
        <f t="shared" ca="1" si="524"/>
        <v>2000</v>
      </c>
      <c r="BV706" s="166">
        <f t="shared" ca="1" si="525"/>
        <v>200</v>
      </c>
      <c r="BW706" s="166">
        <f t="shared" ca="1" si="526"/>
        <v>0</v>
      </c>
      <c r="BX706" s="166">
        <f t="shared" ca="1" si="527"/>
        <v>0</v>
      </c>
      <c r="BY706" s="180" t="str">
        <f t="shared" si="528"/>
        <v/>
      </c>
      <c r="BZ706" s="180" t="str">
        <f t="shared" si="529"/>
        <v/>
      </c>
      <c r="CA706" s="81" t="str">
        <f>IF(scriv!E668&lt;&gt;"",scriv!E668,"")</f>
        <v/>
      </c>
      <c r="CB706" s="82">
        <f t="shared" si="494"/>
        <v>0</v>
      </c>
      <c r="CC706" s="82">
        <f t="shared" si="530"/>
        <v>0</v>
      </c>
      <c r="CD706" s="82" t="str">
        <f t="shared" si="531"/>
        <v>-</v>
      </c>
      <c r="CE706" s="82" t="str">
        <f t="shared" si="532"/>
        <v>-</v>
      </c>
      <c r="CF706" s="82" t="str">
        <f t="shared" si="533"/>
        <v>-</v>
      </c>
      <c r="CG706" s="82" t="str">
        <f t="shared" si="534"/>
        <v>-</v>
      </c>
      <c r="CH706" s="82" t="str">
        <f t="shared" si="535"/>
        <v>-</v>
      </c>
      <c r="CI706" s="82" t="str">
        <f t="shared" si="536"/>
        <v>-</v>
      </c>
      <c r="CJ706" s="82" t="str">
        <f t="shared" si="537"/>
        <v>-</v>
      </c>
      <c r="CK706" s="82" t="str">
        <f t="shared" si="538"/>
        <v>-</v>
      </c>
    </row>
    <row r="707" spans="1:89" s="82" customFormat="1" ht="18" customHeight="1">
      <c r="A707" s="81" t="str">
        <f>scriv!AH669</f>
        <v/>
      </c>
      <c r="B707" s="81" t="str">
        <f>IF(scriv!D669&lt;&gt;"",scriv!D669,"")</f>
        <v/>
      </c>
      <c r="C707" s="81" t="str">
        <f>IF( scriv!AL669&lt;&gt;"", IF(D707&lt;&gt;"","connection ","")&amp;scriv!AL669,IF(D707&lt;&gt;"","connection",""))</f>
        <v/>
      </c>
      <c r="D707" s="82" t="str">
        <f>scriv!AJ669</f>
        <v/>
      </c>
      <c r="E707" s="82" t="str">
        <f>scriv!AK669</f>
        <v/>
      </c>
      <c r="F707" s="156">
        <f>ROW()</f>
        <v>707</v>
      </c>
      <c r="I707" s="81" t="str">
        <f>IF(scriv!AA669&lt;&gt;"",scriv!AA669,J707)</f>
        <v/>
      </c>
      <c r="J707" s="81" t="str">
        <f>IF(scriv!AB669&lt;&gt;"",scriv!AB669,"")</f>
        <v/>
      </c>
      <c r="K707" s="82" t="str">
        <f t="shared" si="495"/>
        <v>none</v>
      </c>
      <c r="L707" s="82" t="str">
        <f t="shared" si="496"/>
        <v>+++&amp;speakTT=</v>
      </c>
      <c r="M707" s="82" t="str">
        <f t="shared" si="493"/>
        <v>OpenClose</v>
      </c>
      <c r="N707" s="82" t="str">
        <f t="shared" si="497"/>
        <v/>
      </c>
      <c r="O707" s="119" t="str">
        <f t="shared" si="498"/>
        <v/>
      </c>
      <c r="P707" s="81" t="str">
        <f>IF(scriv!I669&lt;&gt;"",scriv!I669,"")</f>
        <v/>
      </c>
      <c r="Q707" s="81" t="str">
        <f>IF(scriv!J669&lt;&gt;"",scriv!J669,"")</f>
        <v/>
      </c>
      <c r="R707" s="81">
        <f>IF(scriv!K669&lt;&gt;"",scriv!K669,
IF(I707&lt;&gt;"",1,$R$36))</f>
        <v>0</v>
      </c>
      <c r="S707" s="81" t="str">
        <f>IF(scriv!L669&lt;&gt;"",scriv!L669,
IF(scriv!AB669&lt;&gt;"",$S$36,"none"))</f>
        <v>none</v>
      </c>
      <c r="T707" s="81" t="str">
        <f>IF(scriv!Q669&lt;&gt;"",scriv!Q669,"")</f>
        <v/>
      </c>
      <c r="U707" s="81" t="str">
        <f>IF(scriv!R669&lt;&gt;"",scriv!R669,"")</f>
        <v/>
      </c>
      <c r="V707" s="81" t="str">
        <f>IF(scriv!S669&lt;&gt;"",scriv!S669,"")</f>
        <v/>
      </c>
      <c r="W707" s="81" t="str">
        <f>IF(scriv!T669&lt;&gt;"",scriv!T669,"")</f>
        <v/>
      </c>
      <c r="X707" s="81" t="str">
        <f>IF($E707="",
( IF(scriv!AD669&lt;&gt;"", LEFT( scriv!AD669, FIND(",",scriv!AD669)-1) &amp; "=" &amp; $AH707 &amp; RIGHT( scriv!AD669, LEN(scriv!AD669) + 1 - FIND(",",scriv!AD669)),
  IF($X$36&lt;&gt;"",LEFT( X$36, FIND(",",X$36)-1) &amp; "=" &amp; $AH707 &amp; RIGHT( X$36, LEN(X$36) + 1 - FIND(",",X$36)),""))),
IF(scriv!M669&lt;&gt;"", LEFT( scriv!M669, FIND(",",scriv!M669)-1) &amp; "=" &amp; $AH707 &amp; RIGHT( scriv!M669, LEN(scriv!M669) + 1 - FIND(",",scriv!M669)),
LEFT( X$37, FIND(",",X$37)-1) &amp; "=" &amp; $AH707 &amp; RIGHT( X$37, LEN(X$37) + 1 - FIND(",",X$37))))</f>
        <v>fadeOn=,0.6</v>
      </c>
      <c r="Y707" s="81" t="str">
        <f>IF($E707="",
( IF(scriv!AE669&lt;&gt;"", LEFT( scriv!AE669, FIND(",",scriv!AE669)-1) &amp; "=" &amp; $AH707 &amp; RIGHT( scriv!AE669, LEN(scriv!AE669) + 1 - FIND(",",scriv!AE669)),
  IF($Y$36&lt;&gt;"",LEFT( Y$36, FIND(",",Y$36)-1) &amp; "=" &amp; $AH707 &amp; RIGHT( Y$36, LEN(Y$36) + 1 - FIND(",",Y$36)),""))),
IF(scriv!N669&lt;&gt;"", LEFT( scriv!N669, FIND(",",scriv!N669)-1) &amp; "=" &amp; $AH707 &amp; RIGHT( scriv!N669, LEN(scriv!N669) + 1 - FIND(",",scriv!N669)),
LEFT( Y$37, FIND(",",Y$37)-1) &amp; "=" &amp; $AH707 &amp; RIGHT( Y$37, LEN(Y$37) + 1 - FIND(",",Y$37))))</f>
        <v>fadeOff=,0.6</v>
      </c>
      <c r="Z707" s="81" t="str">
        <f>IF($E707="",
( IF(scriv!AF669&lt;&gt;"", LEFT( scriv!AF669, FIND(",",scriv!AF669)-1) &amp; "=" &amp; $AH707 &amp; RIGHT( scriv!AF669, LEN(scriv!AF669) + 1 - FIND(",",scriv!AF669)),
  IF($Z$36&lt;&gt;"",LEFT( Z$36, FIND(",",Z$36)-1) &amp; "=" &amp; $AH707 &amp; RIGHT( Z$36, LEN(Z$36) + 1 - FIND(",",Z$36)),""))),
IF(scriv!O669&lt;&gt;"", LEFT( scriv!O669, FIND(",",scriv!O669)-1) &amp; "=" &amp; $AH707 &amp; RIGHT( scriv!O669, LEN(scriv!O669) + 1 - FIND(",",scriv!O669)),
LEFT( Z$37, FIND(",",Z$37)-1) &amp; "=" &amp; $AH707 &amp; RIGHT( Z$37, LEN(Z$37) + 1 - FIND(",",Z$37))))</f>
        <v>drawOpen=,1.2</v>
      </c>
      <c r="AA707" s="81" t="str">
        <f>IF($E707="",
( IF(scriv!AG669&lt;&gt;"", LEFT( scriv!AG669, FIND(",",scriv!AG669)-1) &amp; "=" &amp; $AH707 &amp; RIGHT( scriv!AG669, LEN(scriv!AG669) + 1 - FIND(",",scriv!AG669)),
  IF($AA$36&lt;&gt;"",LEFT( AA$36, FIND(",",AA$36)-1) &amp; "=" &amp; $AH707 &amp; RIGHT( AA$36, LEN(AA$36) + 1 - FIND(",",AA$36)),""))),
IF(scriv!P669&lt;&gt;"", LEFT( scriv!P669, FIND(",",scriv!P669)-1) &amp; "=" &amp; $AH707 &amp; RIGHT( scriv!P669, LEN(scriv!P669) + 1 - FIND(",",scriv!P669)),
LEFT( AA$37, FIND(",",AA$37)-1) &amp; "=" &amp; $AH707 &amp; RIGHT( AA$37, LEN(AA$37) + 1 - FIND(",",AA$37))))</f>
        <v>drawClose=,1.2</v>
      </c>
      <c r="AB707" s="167" t="str">
        <f t="shared" si="492"/>
        <v>noTitle</v>
      </c>
      <c r="AC707" s="167"/>
      <c r="AD707" s="45"/>
      <c r="AE707" s="168"/>
      <c r="AF707" s="169">
        <f>IF(D707="",scriv!B669,"")</f>
        <v>0</v>
      </c>
      <c r="AG707" s="170" t="str">
        <f t="shared" si="499"/>
        <v/>
      </c>
      <c r="AH707" s="169" t="str">
        <f t="shared" si="500"/>
        <v/>
      </c>
      <c r="AI707" s="169" t="str">
        <f t="shared" si="501"/>
        <v/>
      </c>
      <c r="AJ707" s="86">
        <f>ROUNDDOWN( (LEN(scriv!B669)+1) / 2, 0 )</f>
        <v>0</v>
      </c>
      <c r="AK707" s="82">
        <f t="shared" si="502"/>
        <v>0</v>
      </c>
      <c r="AL707" s="82" t="str">
        <f t="shared" si="503"/>
        <v>-</v>
      </c>
      <c r="AM707" s="82" t="str">
        <f t="shared" si="504"/>
        <v>-</v>
      </c>
      <c r="AN707" s="82" t="str">
        <f t="shared" si="505"/>
        <v>-</v>
      </c>
      <c r="AO707" s="82" t="str">
        <f t="shared" si="506"/>
        <v>-</v>
      </c>
      <c r="AP707" s="82" t="str">
        <f t="shared" si="507"/>
        <v>-</v>
      </c>
      <c r="AQ707" s="82" t="str">
        <f t="shared" si="508"/>
        <v>-</v>
      </c>
      <c r="AR707" s="82" t="str">
        <f t="shared" si="509"/>
        <v>-</v>
      </c>
      <c r="AT707" s="82">
        <f t="shared" si="510"/>
        <v>10</v>
      </c>
      <c r="AU707" s="82" t="str">
        <f ca="1">IF(    MAX(OFFSET(AL707,0,0,MATCH("-",AL$638:AL707,0))) = 0,"",
IFERROR(MAX(OFFSET(AL707,0,0,MATCH("-",AL$638:AL707,0))),""))</f>
        <v/>
      </c>
      <c r="AV707" s="82" t="str">
        <f ca="1">IF(    MAX(OFFSET(AM707,0,0,MATCH("-",AM$638:AM707,0))) = 0,"",
IFERROR(MAX(OFFSET(AM707,0,0,MATCH("-",AM$638:AM707,0))),""))</f>
        <v/>
      </c>
      <c r="AW707" s="82" t="str">
        <f ca="1">IF(    MAX(OFFSET(AN707,0,0,MATCH("-",AN$638:AN707,0))) = 0,"",
IFERROR(MAX(OFFSET(AN707,0,0,MATCH("-",AN$638:AN707,0))),""))</f>
        <v/>
      </c>
      <c r="AX707" s="82" t="str">
        <f ca="1">IF(    MAX(OFFSET(AO707,0,0,MATCH("-",AO$638:AO707,0))) = 0,"",
IFERROR(MAX(OFFSET(AO707,0,0,MATCH("-",AO$638:AO707,0))),""))</f>
        <v/>
      </c>
      <c r="AY707" s="82" t="str">
        <f ca="1">IF(    MAX(OFFSET(AP707,0,0,MATCH("-",AP$638:AP707,0))) = 0,"",
IFERROR(MAX(OFFSET(AP707,0,0,MATCH("-",AP$638:AP707,0))),""))</f>
        <v/>
      </c>
      <c r="AZ707" s="82" t="str">
        <f ca="1">IF(    MAX(OFFSET(AQ707,0,0,MATCH("-",AQ$638:AQ707,0))) = 0,"",
IFERROR(MAX(OFFSET(AQ707,0,0,MATCH("-",AQ$638:AQ707,0))),""))</f>
        <v/>
      </c>
      <c r="BA707" s="82" t="str">
        <f ca="1">IF(    MAX(OFFSET(AR707,0,0,MATCH("-",AR$638:AR707,0))) = 0,"",
IFERROR(MAX(OFFSET(AR707,0,0,MATCH("-",AR$638:AR707,0))),""))</f>
        <v/>
      </c>
      <c r="BB707" s="112">
        <f t="shared" ca="1" si="511"/>
        <v>-198</v>
      </c>
      <c r="BC707" s="111" t="str">
        <f t="shared" ca="1" si="512"/>
        <v>Radius</v>
      </c>
      <c r="BD707" s="112">
        <f t="shared" ca="1" si="513"/>
        <v>0</v>
      </c>
      <c r="BE707" s="111">
        <f t="shared" ca="1" si="514"/>
        <v>200</v>
      </c>
      <c r="BF707" s="113" t="e">
        <f t="shared" ca="1" si="515"/>
        <v>#VALUE!</v>
      </c>
      <c r="BG707" s="113" t="e">
        <f t="shared" ca="1" si="516"/>
        <v>#VALUE!</v>
      </c>
      <c r="BH707" s="112">
        <f t="shared" ca="1" si="517"/>
        <v>2000</v>
      </c>
      <c r="BI707" s="112">
        <f t="shared" ca="1" si="518"/>
        <v>200</v>
      </c>
      <c r="BJ707" s="157"/>
      <c r="BK707" s="157"/>
      <c r="BL707" s="158" t="str">
        <f>scriv!AI669</f>
        <v/>
      </c>
      <c r="BM707" s="157"/>
      <c r="BN707" s="157" t="str">
        <f t="shared" si="519"/>
        <v>node</v>
      </c>
      <c r="BO707" s="157"/>
      <c r="BP707" s="159">
        <f t="shared" ca="1" si="520"/>
        <v>0</v>
      </c>
      <c r="BQ707" s="159">
        <f t="shared" ca="1" si="521"/>
        <v>0</v>
      </c>
      <c r="BR707" s="159">
        <f t="shared" si="522"/>
        <v>1</v>
      </c>
      <c r="BS707" s="159" t="str">
        <f t="shared" si="523"/>
        <v>symbol</v>
      </c>
      <c r="BT707" s="157" t="str">
        <f ca="1">IF(scriv!V669&lt;&gt;"",scriv!V669,
IF(E707="",IFERROR(VLOOKUP(BL707,$AH$40:$BT$638,39,FALSE),$BT$36),
$BT$37))</f>
        <v>NodeSquare</v>
      </c>
      <c r="BU707" s="166">
        <f t="shared" ca="1" si="524"/>
        <v>2000</v>
      </c>
      <c r="BV707" s="166">
        <f t="shared" ca="1" si="525"/>
        <v>200</v>
      </c>
      <c r="BW707" s="166">
        <f t="shared" ca="1" si="526"/>
        <v>0</v>
      </c>
      <c r="BX707" s="166">
        <f t="shared" ca="1" si="527"/>
        <v>0</v>
      </c>
      <c r="BY707" s="180" t="str">
        <f t="shared" si="528"/>
        <v/>
      </c>
      <c r="BZ707" s="180" t="str">
        <f t="shared" si="529"/>
        <v/>
      </c>
      <c r="CA707" s="81" t="str">
        <f>IF(scriv!E669&lt;&gt;"",scriv!E669,"")</f>
        <v/>
      </c>
      <c r="CB707" s="82">
        <f t="shared" si="494"/>
        <v>0</v>
      </c>
      <c r="CC707" s="82">
        <f t="shared" si="530"/>
        <v>0</v>
      </c>
      <c r="CD707" s="82" t="str">
        <f t="shared" si="531"/>
        <v>-</v>
      </c>
      <c r="CE707" s="82" t="str">
        <f t="shared" si="532"/>
        <v>-</v>
      </c>
      <c r="CF707" s="82" t="str">
        <f t="shared" si="533"/>
        <v>-</v>
      </c>
      <c r="CG707" s="82" t="str">
        <f t="shared" si="534"/>
        <v>-</v>
      </c>
      <c r="CH707" s="82" t="str">
        <f t="shared" si="535"/>
        <v>-</v>
      </c>
      <c r="CI707" s="82" t="str">
        <f t="shared" si="536"/>
        <v>-</v>
      </c>
      <c r="CJ707" s="82" t="str">
        <f t="shared" si="537"/>
        <v>-</v>
      </c>
      <c r="CK707" s="82" t="str">
        <f t="shared" si="538"/>
        <v>-</v>
      </c>
    </row>
    <row r="708" spans="1:89" s="82" customFormat="1" ht="18" customHeight="1">
      <c r="A708" s="81" t="str">
        <f>scriv!AH670</f>
        <v/>
      </c>
      <c r="B708" s="81" t="str">
        <f>IF(scriv!D670&lt;&gt;"",scriv!D670,"")</f>
        <v/>
      </c>
      <c r="C708" s="81" t="str">
        <f>IF( scriv!AL670&lt;&gt;"", IF(D708&lt;&gt;"","connection ","")&amp;scriv!AL670,IF(D708&lt;&gt;"","connection",""))</f>
        <v/>
      </c>
      <c r="D708" s="82" t="str">
        <f>scriv!AJ670</f>
        <v/>
      </c>
      <c r="E708" s="82" t="str">
        <f>scriv!AK670</f>
        <v/>
      </c>
      <c r="F708" s="156">
        <f>ROW()</f>
        <v>708</v>
      </c>
      <c r="I708" s="81" t="str">
        <f>IF(scriv!AA670&lt;&gt;"",scriv!AA670,J708)</f>
        <v/>
      </c>
      <c r="J708" s="81" t="str">
        <f>IF(scriv!AB670&lt;&gt;"",scriv!AB670,"")</f>
        <v/>
      </c>
      <c r="K708" s="82" t="str">
        <f t="shared" si="495"/>
        <v>none</v>
      </c>
      <c r="L708" s="82" t="str">
        <f t="shared" si="496"/>
        <v>+++&amp;speakTT=</v>
      </c>
      <c r="M708" s="82" t="str">
        <f t="shared" si="493"/>
        <v>OpenClose</v>
      </c>
      <c r="N708" s="82" t="str">
        <f t="shared" si="497"/>
        <v/>
      </c>
      <c r="O708" s="119" t="str">
        <f t="shared" si="498"/>
        <v/>
      </c>
      <c r="P708" s="81" t="str">
        <f>IF(scriv!I670&lt;&gt;"",scriv!I670,"")</f>
        <v/>
      </c>
      <c r="Q708" s="81" t="str">
        <f>IF(scriv!J670&lt;&gt;"",scriv!J670,"")</f>
        <v/>
      </c>
      <c r="R708" s="81">
        <f>IF(scriv!K670&lt;&gt;"",scriv!K670,
IF(I708&lt;&gt;"",1,$R$36))</f>
        <v>0</v>
      </c>
      <c r="S708" s="81" t="str">
        <f>IF(scriv!L670&lt;&gt;"",scriv!L670,
IF(scriv!AB670&lt;&gt;"",$S$36,"none"))</f>
        <v>none</v>
      </c>
      <c r="T708" s="81" t="str">
        <f>IF(scriv!Q670&lt;&gt;"",scriv!Q670,"")</f>
        <v/>
      </c>
      <c r="U708" s="81" t="str">
        <f>IF(scriv!R670&lt;&gt;"",scriv!R670,"")</f>
        <v/>
      </c>
      <c r="V708" s="81" t="str">
        <f>IF(scriv!S670&lt;&gt;"",scriv!S670,"")</f>
        <v/>
      </c>
      <c r="W708" s="81" t="str">
        <f>IF(scriv!T670&lt;&gt;"",scriv!T670,"")</f>
        <v/>
      </c>
      <c r="X708" s="81" t="str">
        <f>IF($E708="",
( IF(scriv!AD670&lt;&gt;"", LEFT( scriv!AD670, FIND(",",scriv!AD670)-1) &amp; "=" &amp; $AH708 &amp; RIGHT( scriv!AD670, LEN(scriv!AD670) + 1 - FIND(",",scriv!AD670)),
  IF($X$36&lt;&gt;"",LEFT( X$36, FIND(",",X$36)-1) &amp; "=" &amp; $AH708 &amp; RIGHT( X$36, LEN(X$36) + 1 - FIND(",",X$36)),""))),
IF(scriv!M670&lt;&gt;"", LEFT( scriv!M670, FIND(",",scriv!M670)-1) &amp; "=" &amp; $AH708 &amp; RIGHT( scriv!M670, LEN(scriv!M670) + 1 - FIND(",",scriv!M670)),
LEFT( X$37, FIND(",",X$37)-1) &amp; "=" &amp; $AH708 &amp; RIGHT( X$37, LEN(X$37) + 1 - FIND(",",X$37))))</f>
        <v>fadeOn=,0.6</v>
      </c>
      <c r="Y708" s="81" t="str">
        <f>IF($E708="",
( IF(scriv!AE670&lt;&gt;"", LEFT( scriv!AE670, FIND(",",scriv!AE670)-1) &amp; "=" &amp; $AH708 &amp; RIGHT( scriv!AE670, LEN(scriv!AE670) + 1 - FIND(",",scriv!AE670)),
  IF($Y$36&lt;&gt;"",LEFT( Y$36, FIND(",",Y$36)-1) &amp; "=" &amp; $AH708 &amp; RIGHT( Y$36, LEN(Y$36) + 1 - FIND(",",Y$36)),""))),
IF(scriv!N670&lt;&gt;"", LEFT( scriv!N670, FIND(",",scriv!N670)-1) &amp; "=" &amp; $AH708 &amp; RIGHT( scriv!N670, LEN(scriv!N670) + 1 - FIND(",",scriv!N670)),
LEFT( Y$37, FIND(",",Y$37)-1) &amp; "=" &amp; $AH708 &amp; RIGHT( Y$37, LEN(Y$37) + 1 - FIND(",",Y$37))))</f>
        <v>fadeOff=,0.6</v>
      </c>
      <c r="Z708" s="81" t="str">
        <f>IF($E708="",
( IF(scriv!AF670&lt;&gt;"", LEFT( scriv!AF670, FIND(",",scriv!AF670)-1) &amp; "=" &amp; $AH708 &amp; RIGHT( scriv!AF670, LEN(scriv!AF670) + 1 - FIND(",",scriv!AF670)),
  IF($Z$36&lt;&gt;"",LEFT( Z$36, FIND(",",Z$36)-1) &amp; "=" &amp; $AH708 &amp; RIGHT( Z$36, LEN(Z$36) + 1 - FIND(",",Z$36)),""))),
IF(scriv!O670&lt;&gt;"", LEFT( scriv!O670, FIND(",",scriv!O670)-1) &amp; "=" &amp; $AH708 &amp; RIGHT( scriv!O670, LEN(scriv!O670) + 1 - FIND(",",scriv!O670)),
LEFT( Z$37, FIND(",",Z$37)-1) &amp; "=" &amp; $AH708 &amp; RIGHT( Z$37, LEN(Z$37) + 1 - FIND(",",Z$37))))</f>
        <v>drawOpen=,1.2</v>
      </c>
      <c r="AA708" s="81" t="str">
        <f>IF($E708="",
( IF(scriv!AG670&lt;&gt;"", LEFT( scriv!AG670, FIND(",",scriv!AG670)-1) &amp; "=" &amp; $AH708 &amp; RIGHT( scriv!AG670, LEN(scriv!AG670) + 1 - FIND(",",scriv!AG670)),
  IF($AA$36&lt;&gt;"",LEFT( AA$36, FIND(",",AA$36)-1) &amp; "=" &amp; $AH708 &amp; RIGHT( AA$36, LEN(AA$36) + 1 - FIND(",",AA$36)),""))),
IF(scriv!P670&lt;&gt;"", LEFT( scriv!P670, FIND(",",scriv!P670)-1) &amp; "=" &amp; $AH708 &amp; RIGHT( scriv!P670, LEN(scriv!P670) + 1 - FIND(",",scriv!P670)),
LEFT( AA$37, FIND(",",AA$37)-1) &amp; "=" &amp; $AH708 &amp; RIGHT( AA$37, LEN(AA$37) + 1 - FIND(",",AA$37))))</f>
        <v>drawClose=,1.2</v>
      </c>
      <c r="AB708" s="167" t="str">
        <f t="shared" si="492"/>
        <v>noTitle</v>
      </c>
      <c r="AC708" s="167"/>
      <c r="AD708" s="45"/>
      <c r="AE708" s="168"/>
      <c r="AF708" s="169">
        <f>IF(D708="",scriv!B670,"")</f>
        <v>0</v>
      </c>
      <c r="AG708" s="170" t="str">
        <f t="shared" si="499"/>
        <v/>
      </c>
      <c r="AH708" s="169" t="str">
        <f t="shared" si="500"/>
        <v/>
      </c>
      <c r="AI708" s="169" t="str">
        <f t="shared" si="501"/>
        <v/>
      </c>
      <c r="AJ708" s="86">
        <f>ROUNDDOWN( (LEN(scriv!B670)+1) / 2, 0 )</f>
        <v>0</v>
      </c>
      <c r="AK708" s="82">
        <f t="shared" si="502"/>
        <v>0</v>
      </c>
      <c r="AL708" s="82" t="str">
        <f t="shared" si="503"/>
        <v>-</v>
      </c>
      <c r="AM708" s="82" t="str">
        <f t="shared" si="504"/>
        <v>-</v>
      </c>
      <c r="AN708" s="82" t="str">
        <f t="shared" si="505"/>
        <v>-</v>
      </c>
      <c r="AO708" s="82" t="str">
        <f t="shared" si="506"/>
        <v>-</v>
      </c>
      <c r="AP708" s="82" t="str">
        <f t="shared" si="507"/>
        <v>-</v>
      </c>
      <c r="AQ708" s="82" t="str">
        <f t="shared" si="508"/>
        <v>-</v>
      </c>
      <c r="AR708" s="82" t="str">
        <f t="shared" si="509"/>
        <v>-</v>
      </c>
      <c r="AT708" s="82">
        <f t="shared" si="510"/>
        <v>10</v>
      </c>
      <c r="AU708" s="82" t="str">
        <f ca="1">IF(    MAX(OFFSET(AL708,0,0,MATCH("-",AL$638:AL708,0))) = 0,"",
IFERROR(MAX(OFFSET(AL708,0,0,MATCH("-",AL$638:AL708,0))),""))</f>
        <v/>
      </c>
      <c r="AV708" s="82" t="str">
        <f ca="1">IF(    MAX(OFFSET(AM708,0,0,MATCH("-",AM$638:AM708,0))) = 0,"",
IFERROR(MAX(OFFSET(AM708,0,0,MATCH("-",AM$638:AM708,0))),""))</f>
        <v/>
      </c>
      <c r="AW708" s="82" t="str">
        <f ca="1">IF(    MAX(OFFSET(AN708,0,0,MATCH("-",AN$638:AN708,0))) = 0,"",
IFERROR(MAX(OFFSET(AN708,0,0,MATCH("-",AN$638:AN708,0))),""))</f>
        <v/>
      </c>
      <c r="AX708" s="82" t="str">
        <f ca="1">IF(    MAX(OFFSET(AO708,0,0,MATCH("-",AO$638:AO708,0))) = 0,"",
IFERROR(MAX(OFFSET(AO708,0,0,MATCH("-",AO$638:AO708,0))),""))</f>
        <v/>
      </c>
      <c r="AY708" s="82" t="str">
        <f ca="1">IF(    MAX(OFFSET(AP708,0,0,MATCH("-",AP$638:AP708,0))) = 0,"",
IFERROR(MAX(OFFSET(AP708,0,0,MATCH("-",AP$638:AP708,0))),""))</f>
        <v/>
      </c>
      <c r="AZ708" s="82" t="str">
        <f ca="1">IF(    MAX(OFFSET(AQ708,0,0,MATCH("-",AQ$638:AQ708,0))) = 0,"",
IFERROR(MAX(OFFSET(AQ708,0,0,MATCH("-",AQ$638:AQ708,0))),""))</f>
        <v/>
      </c>
      <c r="BA708" s="82" t="str">
        <f ca="1">IF(    MAX(OFFSET(AR708,0,0,MATCH("-",AR$638:AR708,0))) = 0,"",
IFERROR(MAX(OFFSET(AR708,0,0,MATCH("-",AR$638:AR708,0))),""))</f>
        <v/>
      </c>
      <c r="BB708" s="112">
        <f t="shared" ca="1" si="511"/>
        <v>-198</v>
      </c>
      <c r="BC708" s="111" t="str">
        <f t="shared" ca="1" si="512"/>
        <v>Radius</v>
      </c>
      <c r="BD708" s="112">
        <f t="shared" ca="1" si="513"/>
        <v>0</v>
      </c>
      <c r="BE708" s="111">
        <f t="shared" ca="1" si="514"/>
        <v>200</v>
      </c>
      <c r="BF708" s="113" t="e">
        <f t="shared" ca="1" si="515"/>
        <v>#VALUE!</v>
      </c>
      <c r="BG708" s="113" t="e">
        <f t="shared" ca="1" si="516"/>
        <v>#VALUE!</v>
      </c>
      <c r="BH708" s="112">
        <f t="shared" ca="1" si="517"/>
        <v>2000</v>
      </c>
      <c r="BI708" s="112">
        <f t="shared" ca="1" si="518"/>
        <v>200</v>
      </c>
      <c r="BJ708" s="157"/>
      <c r="BK708" s="157"/>
      <c r="BL708" s="158" t="str">
        <f>scriv!AI670</f>
        <v/>
      </c>
      <c r="BM708" s="157"/>
      <c r="BN708" s="157" t="str">
        <f t="shared" si="519"/>
        <v>node</v>
      </c>
      <c r="BO708" s="157"/>
      <c r="BP708" s="159">
        <f t="shared" ca="1" si="520"/>
        <v>0</v>
      </c>
      <c r="BQ708" s="159">
        <f t="shared" ca="1" si="521"/>
        <v>0</v>
      </c>
      <c r="BR708" s="159">
        <f t="shared" si="522"/>
        <v>1</v>
      </c>
      <c r="BS708" s="159" t="str">
        <f t="shared" si="523"/>
        <v>symbol</v>
      </c>
      <c r="BT708" s="157" t="str">
        <f ca="1">IF(scriv!V670&lt;&gt;"",scriv!V670,
IF(E708="",IFERROR(VLOOKUP(BL708,$AH$40:$BT$638,39,FALSE),$BT$36),
$BT$37))</f>
        <v>NodeSquare</v>
      </c>
      <c r="BU708" s="166">
        <f t="shared" ca="1" si="524"/>
        <v>2000</v>
      </c>
      <c r="BV708" s="166">
        <f t="shared" ca="1" si="525"/>
        <v>200</v>
      </c>
      <c r="BW708" s="166">
        <f t="shared" ca="1" si="526"/>
        <v>0</v>
      </c>
      <c r="BX708" s="166">
        <f t="shared" ca="1" si="527"/>
        <v>0</v>
      </c>
      <c r="BY708" s="180" t="str">
        <f t="shared" si="528"/>
        <v/>
      </c>
      <c r="BZ708" s="180" t="str">
        <f t="shared" si="529"/>
        <v/>
      </c>
      <c r="CA708" s="81" t="str">
        <f>IF(scriv!E670&lt;&gt;"",scriv!E670,"")</f>
        <v/>
      </c>
      <c r="CB708" s="82">
        <f t="shared" si="494"/>
        <v>0</v>
      </c>
      <c r="CC708" s="82">
        <f t="shared" si="530"/>
        <v>0</v>
      </c>
      <c r="CD708" s="82" t="str">
        <f t="shared" si="531"/>
        <v>-</v>
      </c>
      <c r="CE708" s="82" t="str">
        <f t="shared" si="532"/>
        <v>-</v>
      </c>
      <c r="CF708" s="82" t="str">
        <f t="shared" si="533"/>
        <v>-</v>
      </c>
      <c r="CG708" s="82" t="str">
        <f t="shared" si="534"/>
        <v>-</v>
      </c>
      <c r="CH708" s="82" t="str">
        <f t="shared" si="535"/>
        <v>-</v>
      </c>
      <c r="CI708" s="82" t="str">
        <f t="shared" si="536"/>
        <v>-</v>
      </c>
      <c r="CJ708" s="82" t="str">
        <f t="shared" si="537"/>
        <v>-</v>
      </c>
      <c r="CK708" s="82" t="str">
        <f t="shared" si="538"/>
        <v>-</v>
      </c>
    </row>
    <row r="709" spans="1:89" s="82" customFormat="1" ht="18" customHeight="1">
      <c r="A709" s="81" t="str">
        <f>scriv!AH671</f>
        <v/>
      </c>
      <c r="B709" s="81" t="str">
        <f>IF(scriv!D671&lt;&gt;"",scriv!D671,"")</f>
        <v/>
      </c>
      <c r="C709" s="81" t="str">
        <f>IF( scriv!AL671&lt;&gt;"", IF(D709&lt;&gt;"","connection ","")&amp;scriv!AL671,IF(D709&lt;&gt;"","connection",""))</f>
        <v/>
      </c>
      <c r="D709" s="82" t="str">
        <f>scriv!AJ671</f>
        <v/>
      </c>
      <c r="E709" s="82" t="str">
        <f>scriv!AK671</f>
        <v/>
      </c>
      <c r="F709" s="156">
        <f>ROW()</f>
        <v>709</v>
      </c>
      <c r="I709" s="81" t="str">
        <f>IF(scriv!AA671&lt;&gt;"",scriv!AA671,J709)</f>
        <v/>
      </c>
      <c r="J709" s="81" t="str">
        <f>IF(scriv!AB671&lt;&gt;"",scriv!AB671,"")</f>
        <v/>
      </c>
      <c r="K709" s="82" t="str">
        <f t="shared" si="495"/>
        <v>none</v>
      </c>
      <c r="L709" s="82" t="str">
        <f t="shared" si="496"/>
        <v>+++&amp;speakTT=</v>
      </c>
      <c r="M709" s="82" t="str">
        <f t="shared" si="493"/>
        <v>OpenClose</v>
      </c>
      <c r="N709" s="82" t="str">
        <f t="shared" si="497"/>
        <v/>
      </c>
      <c r="O709" s="119" t="str">
        <f t="shared" si="498"/>
        <v/>
      </c>
      <c r="P709" s="81" t="str">
        <f>IF(scriv!I671&lt;&gt;"",scriv!I671,"")</f>
        <v/>
      </c>
      <c r="Q709" s="81" t="str">
        <f>IF(scriv!J671&lt;&gt;"",scriv!J671,"")</f>
        <v/>
      </c>
      <c r="R709" s="81">
        <f>IF(scriv!K671&lt;&gt;"",scriv!K671,
IF(I709&lt;&gt;"",1,$R$36))</f>
        <v>0</v>
      </c>
      <c r="S709" s="81" t="str">
        <f>IF(scriv!L671&lt;&gt;"",scriv!L671,
IF(scriv!AB671&lt;&gt;"",$S$36,"none"))</f>
        <v>none</v>
      </c>
      <c r="T709" s="81" t="str">
        <f>IF(scriv!Q671&lt;&gt;"",scriv!Q671,"")</f>
        <v/>
      </c>
      <c r="U709" s="81" t="str">
        <f>IF(scriv!R671&lt;&gt;"",scriv!R671,"")</f>
        <v/>
      </c>
      <c r="V709" s="81" t="str">
        <f>IF(scriv!S671&lt;&gt;"",scriv!S671,"")</f>
        <v/>
      </c>
      <c r="W709" s="81" t="str">
        <f>IF(scriv!T671&lt;&gt;"",scriv!T671,"")</f>
        <v/>
      </c>
      <c r="X709" s="81" t="str">
        <f>IF($E709="",
( IF(scriv!AD671&lt;&gt;"", LEFT( scriv!AD671, FIND(",",scriv!AD671)-1) &amp; "=" &amp; $AH709 &amp; RIGHT( scriv!AD671, LEN(scriv!AD671) + 1 - FIND(",",scriv!AD671)),
  IF($X$36&lt;&gt;"",LEFT( X$36, FIND(",",X$36)-1) &amp; "=" &amp; $AH709 &amp; RIGHT( X$36, LEN(X$36) + 1 - FIND(",",X$36)),""))),
IF(scriv!M671&lt;&gt;"", LEFT( scriv!M671, FIND(",",scriv!M671)-1) &amp; "=" &amp; $AH709 &amp; RIGHT( scriv!M671, LEN(scriv!M671) + 1 - FIND(",",scriv!M671)),
LEFT( X$37, FIND(",",X$37)-1) &amp; "=" &amp; $AH709 &amp; RIGHT( X$37, LEN(X$37) + 1 - FIND(",",X$37))))</f>
        <v>fadeOn=,0.6</v>
      </c>
      <c r="Y709" s="81" t="str">
        <f>IF($E709="",
( IF(scriv!AE671&lt;&gt;"", LEFT( scriv!AE671, FIND(",",scriv!AE671)-1) &amp; "=" &amp; $AH709 &amp; RIGHT( scriv!AE671, LEN(scriv!AE671) + 1 - FIND(",",scriv!AE671)),
  IF($Y$36&lt;&gt;"",LEFT( Y$36, FIND(",",Y$36)-1) &amp; "=" &amp; $AH709 &amp; RIGHT( Y$36, LEN(Y$36) + 1 - FIND(",",Y$36)),""))),
IF(scriv!N671&lt;&gt;"", LEFT( scriv!N671, FIND(",",scriv!N671)-1) &amp; "=" &amp; $AH709 &amp; RIGHT( scriv!N671, LEN(scriv!N671) + 1 - FIND(",",scriv!N671)),
LEFT( Y$37, FIND(",",Y$37)-1) &amp; "=" &amp; $AH709 &amp; RIGHT( Y$37, LEN(Y$37) + 1 - FIND(",",Y$37))))</f>
        <v>fadeOff=,0.6</v>
      </c>
      <c r="Z709" s="81" t="str">
        <f>IF($E709="",
( IF(scriv!AF671&lt;&gt;"", LEFT( scriv!AF671, FIND(",",scriv!AF671)-1) &amp; "=" &amp; $AH709 &amp; RIGHT( scriv!AF671, LEN(scriv!AF671) + 1 - FIND(",",scriv!AF671)),
  IF($Z$36&lt;&gt;"",LEFT( Z$36, FIND(",",Z$36)-1) &amp; "=" &amp; $AH709 &amp; RIGHT( Z$36, LEN(Z$36) + 1 - FIND(",",Z$36)),""))),
IF(scriv!O671&lt;&gt;"", LEFT( scriv!O671, FIND(",",scriv!O671)-1) &amp; "=" &amp; $AH709 &amp; RIGHT( scriv!O671, LEN(scriv!O671) + 1 - FIND(",",scriv!O671)),
LEFT( Z$37, FIND(",",Z$37)-1) &amp; "=" &amp; $AH709 &amp; RIGHT( Z$37, LEN(Z$37) + 1 - FIND(",",Z$37))))</f>
        <v>drawOpen=,1.2</v>
      </c>
      <c r="AA709" s="81" t="str">
        <f>IF($E709="",
( IF(scriv!AG671&lt;&gt;"", LEFT( scriv!AG671, FIND(",",scriv!AG671)-1) &amp; "=" &amp; $AH709 &amp; RIGHT( scriv!AG671, LEN(scriv!AG671) + 1 - FIND(",",scriv!AG671)),
  IF($AA$36&lt;&gt;"",LEFT( AA$36, FIND(",",AA$36)-1) &amp; "=" &amp; $AH709 &amp; RIGHT( AA$36, LEN(AA$36) + 1 - FIND(",",AA$36)),""))),
IF(scriv!P671&lt;&gt;"", LEFT( scriv!P671, FIND(",",scriv!P671)-1) &amp; "=" &amp; $AH709 &amp; RIGHT( scriv!P671, LEN(scriv!P671) + 1 - FIND(",",scriv!P671)),
LEFT( AA$37, FIND(",",AA$37)-1) &amp; "=" &amp; $AH709 &amp; RIGHT( AA$37, LEN(AA$37) + 1 - FIND(",",AA$37))))</f>
        <v>drawClose=,1.2</v>
      </c>
      <c r="AB709" s="167" t="str">
        <f t="shared" si="492"/>
        <v>noTitle</v>
      </c>
      <c r="AC709" s="167"/>
      <c r="AD709" s="45"/>
      <c r="AE709" s="168"/>
      <c r="AF709" s="169">
        <f>IF(D709="",scriv!B671,"")</f>
        <v>0</v>
      </c>
      <c r="AG709" s="170" t="str">
        <f t="shared" si="499"/>
        <v/>
      </c>
      <c r="AH709" s="169" t="str">
        <f t="shared" si="500"/>
        <v/>
      </c>
      <c r="AI709" s="169" t="str">
        <f t="shared" si="501"/>
        <v/>
      </c>
      <c r="AJ709" s="86">
        <f>ROUNDDOWN( (LEN(scriv!B671)+1) / 2, 0 )</f>
        <v>0</v>
      </c>
      <c r="AK709" s="82">
        <f t="shared" si="502"/>
        <v>0</v>
      </c>
      <c r="AL709" s="82" t="str">
        <f t="shared" si="503"/>
        <v>-</v>
      </c>
      <c r="AM709" s="82" t="str">
        <f t="shared" si="504"/>
        <v>-</v>
      </c>
      <c r="AN709" s="82" t="str">
        <f t="shared" si="505"/>
        <v>-</v>
      </c>
      <c r="AO709" s="82" t="str">
        <f t="shared" si="506"/>
        <v>-</v>
      </c>
      <c r="AP709" s="82" t="str">
        <f t="shared" si="507"/>
        <v>-</v>
      </c>
      <c r="AQ709" s="82" t="str">
        <f t="shared" si="508"/>
        <v>-</v>
      </c>
      <c r="AR709" s="82" t="str">
        <f t="shared" si="509"/>
        <v>-</v>
      </c>
      <c r="AT709" s="82">
        <f t="shared" si="510"/>
        <v>10</v>
      </c>
      <c r="AU709" s="82" t="str">
        <f ca="1">IF(    MAX(OFFSET(AL709,0,0,MATCH("-",AL$638:AL709,0))) = 0,"",
IFERROR(MAX(OFFSET(AL709,0,0,MATCH("-",AL$638:AL709,0))),""))</f>
        <v/>
      </c>
      <c r="AV709" s="82" t="str">
        <f ca="1">IF(    MAX(OFFSET(AM709,0,0,MATCH("-",AM$638:AM709,0))) = 0,"",
IFERROR(MAX(OFFSET(AM709,0,0,MATCH("-",AM$638:AM709,0))),""))</f>
        <v/>
      </c>
      <c r="AW709" s="82" t="str">
        <f ca="1">IF(    MAX(OFFSET(AN709,0,0,MATCH("-",AN$638:AN709,0))) = 0,"",
IFERROR(MAX(OFFSET(AN709,0,0,MATCH("-",AN$638:AN709,0))),""))</f>
        <v/>
      </c>
      <c r="AX709" s="82" t="str">
        <f ca="1">IF(    MAX(OFFSET(AO709,0,0,MATCH("-",AO$638:AO709,0))) = 0,"",
IFERROR(MAX(OFFSET(AO709,0,0,MATCH("-",AO$638:AO709,0))),""))</f>
        <v/>
      </c>
      <c r="AY709" s="82" t="str">
        <f ca="1">IF(    MAX(OFFSET(AP709,0,0,MATCH("-",AP$638:AP709,0))) = 0,"",
IFERROR(MAX(OFFSET(AP709,0,0,MATCH("-",AP$638:AP709,0))),""))</f>
        <v/>
      </c>
      <c r="AZ709" s="82" t="str">
        <f ca="1">IF(    MAX(OFFSET(AQ709,0,0,MATCH("-",AQ$638:AQ709,0))) = 0,"",
IFERROR(MAX(OFFSET(AQ709,0,0,MATCH("-",AQ$638:AQ709,0))),""))</f>
        <v/>
      </c>
      <c r="BA709" s="82" t="str">
        <f ca="1">IF(    MAX(OFFSET(AR709,0,0,MATCH("-",AR$638:AR709,0))) = 0,"",
IFERROR(MAX(OFFSET(AR709,0,0,MATCH("-",AR$638:AR709,0))),""))</f>
        <v/>
      </c>
      <c r="BB709" s="112">
        <f t="shared" ca="1" si="511"/>
        <v>-198</v>
      </c>
      <c r="BC709" s="111" t="str">
        <f t="shared" ca="1" si="512"/>
        <v>Radius</v>
      </c>
      <c r="BD709" s="112">
        <f t="shared" ca="1" si="513"/>
        <v>0</v>
      </c>
      <c r="BE709" s="111">
        <f t="shared" ca="1" si="514"/>
        <v>200</v>
      </c>
      <c r="BF709" s="113" t="e">
        <f t="shared" ca="1" si="515"/>
        <v>#VALUE!</v>
      </c>
      <c r="BG709" s="113" t="e">
        <f t="shared" ca="1" si="516"/>
        <v>#VALUE!</v>
      </c>
      <c r="BH709" s="112">
        <f t="shared" ca="1" si="517"/>
        <v>2000</v>
      </c>
      <c r="BI709" s="112">
        <f t="shared" ca="1" si="518"/>
        <v>200</v>
      </c>
      <c r="BJ709" s="157"/>
      <c r="BK709" s="157"/>
      <c r="BL709" s="158" t="str">
        <f>scriv!AI671</f>
        <v/>
      </c>
      <c r="BM709" s="157"/>
      <c r="BN709" s="157" t="str">
        <f t="shared" si="519"/>
        <v>node</v>
      </c>
      <c r="BO709" s="157"/>
      <c r="BP709" s="159">
        <f t="shared" ca="1" si="520"/>
        <v>0</v>
      </c>
      <c r="BQ709" s="159">
        <f t="shared" ca="1" si="521"/>
        <v>0</v>
      </c>
      <c r="BR709" s="159">
        <f t="shared" si="522"/>
        <v>1</v>
      </c>
      <c r="BS709" s="159" t="str">
        <f t="shared" si="523"/>
        <v>symbol</v>
      </c>
      <c r="BT709" s="157" t="str">
        <f ca="1">IF(scriv!V671&lt;&gt;"",scriv!V671,
IF(E709="",IFERROR(VLOOKUP(BL709,$AH$40:$BT$638,39,FALSE),$BT$36),
$BT$37))</f>
        <v>NodeSquare</v>
      </c>
      <c r="BU709" s="166">
        <f t="shared" ca="1" si="524"/>
        <v>2000</v>
      </c>
      <c r="BV709" s="166">
        <f t="shared" ca="1" si="525"/>
        <v>200</v>
      </c>
      <c r="BW709" s="166">
        <f t="shared" ca="1" si="526"/>
        <v>0</v>
      </c>
      <c r="BX709" s="166">
        <f t="shared" ca="1" si="527"/>
        <v>0</v>
      </c>
      <c r="BY709" s="180" t="str">
        <f t="shared" si="528"/>
        <v/>
      </c>
      <c r="BZ709" s="180" t="str">
        <f t="shared" si="529"/>
        <v/>
      </c>
      <c r="CA709" s="81" t="str">
        <f>IF(scriv!E671&lt;&gt;"",scriv!E671,"")</f>
        <v/>
      </c>
      <c r="CB709" s="82">
        <f t="shared" si="494"/>
        <v>0</v>
      </c>
      <c r="CC709" s="82">
        <f t="shared" si="530"/>
        <v>0</v>
      </c>
      <c r="CD709" s="82" t="str">
        <f t="shared" si="531"/>
        <v>-</v>
      </c>
      <c r="CE709" s="82" t="str">
        <f t="shared" si="532"/>
        <v>-</v>
      </c>
      <c r="CF709" s="82" t="str">
        <f t="shared" si="533"/>
        <v>-</v>
      </c>
      <c r="CG709" s="82" t="str">
        <f t="shared" si="534"/>
        <v>-</v>
      </c>
      <c r="CH709" s="82" t="str">
        <f t="shared" si="535"/>
        <v>-</v>
      </c>
      <c r="CI709" s="82" t="str">
        <f t="shared" si="536"/>
        <v>-</v>
      </c>
      <c r="CJ709" s="82" t="str">
        <f t="shared" si="537"/>
        <v>-</v>
      </c>
      <c r="CK709" s="82" t="str">
        <f t="shared" si="538"/>
        <v>-</v>
      </c>
    </row>
    <row r="710" spans="1:89" s="82" customFormat="1" ht="18" customHeight="1">
      <c r="A710" s="81" t="str">
        <f>scriv!AH672</f>
        <v/>
      </c>
      <c r="B710" s="81" t="str">
        <f>IF(scriv!D672&lt;&gt;"",scriv!D672,"")</f>
        <v/>
      </c>
      <c r="C710" s="81" t="str">
        <f>IF( scriv!AL672&lt;&gt;"", IF(D710&lt;&gt;"","connection ","")&amp;scriv!AL672,IF(D710&lt;&gt;"","connection",""))</f>
        <v/>
      </c>
      <c r="D710" s="82" t="str">
        <f>scriv!AJ672</f>
        <v/>
      </c>
      <c r="E710" s="82" t="str">
        <f>scriv!AK672</f>
        <v/>
      </c>
      <c r="F710" s="156">
        <f>ROW()</f>
        <v>710</v>
      </c>
      <c r="I710" s="81" t="str">
        <f>IF(scriv!AA672&lt;&gt;"",scriv!AA672,J710)</f>
        <v/>
      </c>
      <c r="J710" s="81" t="str">
        <f>IF(scriv!AB672&lt;&gt;"",scriv!AB672,"")</f>
        <v/>
      </c>
      <c r="K710" s="82" t="str">
        <f t="shared" si="495"/>
        <v>none</v>
      </c>
      <c r="L710" s="82" t="str">
        <f t="shared" si="496"/>
        <v>+++&amp;speakTT=</v>
      </c>
      <c r="M710" s="82" t="str">
        <f t="shared" si="493"/>
        <v>OpenClose</v>
      </c>
      <c r="N710" s="82" t="str">
        <f t="shared" si="497"/>
        <v/>
      </c>
      <c r="O710" s="119" t="str">
        <f t="shared" si="498"/>
        <v/>
      </c>
      <c r="P710" s="81" t="str">
        <f>IF(scriv!I672&lt;&gt;"",scriv!I672,"")</f>
        <v/>
      </c>
      <c r="Q710" s="81" t="str">
        <f>IF(scriv!J672&lt;&gt;"",scriv!J672,"")</f>
        <v/>
      </c>
      <c r="R710" s="81">
        <f>IF(scriv!K672&lt;&gt;"",scriv!K672,
IF(I710&lt;&gt;"",1,$R$36))</f>
        <v>0</v>
      </c>
      <c r="S710" s="81" t="str">
        <f>IF(scriv!L672&lt;&gt;"",scriv!L672,
IF(scriv!AB672&lt;&gt;"",$S$36,"none"))</f>
        <v>none</v>
      </c>
      <c r="T710" s="81" t="str">
        <f>IF(scriv!Q672&lt;&gt;"",scriv!Q672,"")</f>
        <v/>
      </c>
      <c r="U710" s="81" t="str">
        <f>IF(scriv!R672&lt;&gt;"",scriv!R672,"")</f>
        <v/>
      </c>
      <c r="V710" s="81" t="str">
        <f>IF(scriv!S672&lt;&gt;"",scriv!S672,"")</f>
        <v/>
      </c>
      <c r="W710" s="81" t="str">
        <f>IF(scriv!T672&lt;&gt;"",scriv!T672,"")</f>
        <v/>
      </c>
      <c r="X710" s="81" t="str">
        <f>IF($E710="",
( IF(scriv!AD672&lt;&gt;"", LEFT( scriv!AD672, FIND(",",scriv!AD672)-1) &amp; "=" &amp; $AH710 &amp; RIGHT( scriv!AD672, LEN(scriv!AD672) + 1 - FIND(",",scriv!AD672)),
  IF($X$36&lt;&gt;"",LEFT( X$36, FIND(",",X$36)-1) &amp; "=" &amp; $AH710 &amp; RIGHT( X$36, LEN(X$36) + 1 - FIND(",",X$36)),""))),
IF(scriv!M672&lt;&gt;"", LEFT( scriv!M672, FIND(",",scriv!M672)-1) &amp; "=" &amp; $AH710 &amp; RIGHT( scriv!M672, LEN(scriv!M672) + 1 - FIND(",",scriv!M672)),
LEFT( X$37, FIND(",",X$37)-1) &amp; "=" &amp; $AH710 &amp; RIGHT( X$37, LEN(X$37) + 1 - FIND(",",X$37))))</f>
        <v>fadeOn=,0.6</v>
      </c>
      <c r="Y710" s="81" t="str">
        <f>IF($E710="",
( IF(scriv!AE672&lt;&gt;"", LEFT( scriv!AE672, FIND(",",scriv!AE672)-1) &amp; "=" &amp; $AH710 &amp; RIGHT( scriv!AE672, LEN(scriv!AE672) + 1 - FIND(",",scriv!AE672)),
  IF($Y$36&lt;&gt;"",LEFT( Y$36, FIND(",",Y$36)-1) &amp; "=" &amp; $AH710 &amp; RIGHT( Y$36, LEN(Y$36) + 1 - FIND(",",Y$36)),""))),
IF(scriv!N672&lt;&gt;"", LEFT( scriv!N672, FIND(",",scriv!N672)-1) &amp; "=" &amp; $AH710 &amp; RIGHT( scriv!N672, LEN(scriv!N672) + 1 - FIND(",",scriv!N672)),
LEFT( Y$37, FIND(",",Y$37)-1) &amp; "=" &amp; $AH710 &amp; RIGHT( Y$37, LEN(Y$37) + 1 - FIND(",",Y$37))))</f>
        <v>fadeOff=,0.6</v>
      </c>
      <c r="Z710" s="81" t="str">
        <f>IF($E710="",
( IF(scriv!AF672&lt;&gt;"", LEFT( scriv!AF672, FIND(",",scriv!AF672)-1) &amp; "=" &amp; $AH710 &amp; RIGHT( scriv!AF672, LEN(scriv!AF672) + 1 - FIND(",",scriv!AF672)),
  IF($Z$36&lt;&gt;"",LEFT( Z$36, FIND(",",Z$36)-1) &amp; "=" &amp; $AH710 &amp; RIGHT( Z$36, LEN(Z$36) + 1 - FIND(",",Z$36)),""))),
IF(scriv!O672&lt;&gt;"", LEFT( scriv!O672, FIND(",",scriv!O672)-1) &amp; "=" &amp; $AH710 &amp; RIGHT( scriv!O672, LEN(scriv!O672) + 1 - FIND(",",scriv!O672)),
LEFT( Z$37, FIND(",",Z$37)-1) &amp; "=" &amp; $AH710 &amp; RIGHT( Z$37, LEN(Z$37) + 1 - FIND(",",Z$37))))</f>
        <v>drawOpen=,1.2</v>
      </c>
      <c r="AA710" s="81" t="str">
        <f>IF($E710="",
( IF(scriv!AG672&lt;&gt;"", LEFT( scriv!AG672, FIND(",",scriv!AG672)-1) &amp; "=" &amp; $AH710 &amp; RIGHT( scriv!AG672, LEN(scriv!AG672) + 1 - FIND(",",scriv!AG672)),
  IF($AA$36&lt;&gt;"",LEFT( AA$36, FIND(",",AA$36)-1) &amp; "=" &amp; $AH710 &amp; RIGHT( AA$36, LEN(AA$36) + 1 - FIND(",",AA$36)),""))),
IF(scriv!P672&lt;&gt;"", LEFT( scriv!P672, FIND(",",scriv!P672)-1) &amp; "=" &amp; $AH710 &amp; RIGHT( scriv!P672, LEN(scriv!P672) + 1 - FIND(",",scriv!P672)),
LEFT( AA$37, FIND(",",AA$37)-1) &amp; "=" &amp; $AH710 &amp; RIGHT( AA$37, LEN(AA$37) + 1 - FIND(",",AA$37))))</f>
        <v>drawClose=,1.2</v>
      </c>
      <c r="AB710" s="167" t="str">
        <f t="shared" si="492"/>
        <v>noTitle</v>
      </c>
      <c r="AC710" s="167"/>
      <c r="AD710" s="45"/>
      <c r="AE710" s="168"/>
      <c r="AF710" s="169">
        <f>IF(D710="",scriv!B672,"")</f>
        <v>0</v>
      </c>
      <c r="AG710" s="170" t="str">
        <f t="shared" si="499"/>
        <v/>
      </c>
      <c r="AH710" s="169" t="str">
        <f t="shared" si="500"/>
        <v/>
      </c>
      <c r="AI710" s="169" t="str">
        <f t="shared" si="501"/>
        <v/>
      </c>
      <c r="AJ710" s="86">
        <f>ROUNDDOWN( (LEN(scriv!B672)+1) / 2, 0 )</f>
        <v>0</v>
      </c>
      <c r="AK710" s="82">
        <f t="shared" si="502"/>
        <v>0</v>
      </c>
      <c r="AL710" s="82" t="str">
        <f t="shared" si="503"/>
        <v>-</v>
      </c>
      <c r="AM710" s="82" t="str">
        <f t="shared" si="504"/>
        <v>-</v>
      </c>
      <c r="AN710" s="82" t="str">
        <f t="shared" si="505"/>
        <v>-</v>
      </c>
      <c r="AO710" s="82" t="str">
        <f t="shared" si="506"/>
        <v>-</v>
      </c>
      <c r="AP710" s="82" t="str">
        <f t="shared" si="507"/>
        <v>-</v>
      </c>
      <c r="AQ710" s="82" t="str">
        <f t="shared" si="508"/>
        <v>-</v>
      </c>
      <c r="AR710" s="82" t="str">
        <f t="shared" si="509"/>
        <v>-</v>
      </c>
      <c r="AT710" s="82">
        <f t="shared" si="510"/>
        <v>10</v>
      </c>
      <c r="AU710" s="82" t="str">
        <f ca="1">IF(    MAX(OFFSET(AL710,0,0,MATCH("-",AL$638:AL710,0))) = 0,"",
IFERROR(MAX(OFFSET(AL710,0,0,MATCH("-",AL$638:AL710,0))),""))</f>
        <v/>
      </c>
      <c r="AV710" s="82" t="str">
        <f ca="1">IF(    MAX(OFFSET(AM710,0,0,MATCH("-",AM$638:AM710,0))) = 0,"",
IFERROR(MAX(OFFSET(AM710,0,0,MATCH("-",AM$638:AM710,0))),""))</f>
        <v/>
      </c>
      <c r="AW710" s="82" t="str">
        <f ca="1">IF(    MAX(OFFSET(AN710,0,0,MATCH("-",AN$638:AN710,0))) = 0,"",
IFERROR(MAX(OFFSET(AN710,0,0,MATCH("-",AN$638:AN710,0))),""))</f>
        <v/>
      </c>
      <c r="AX710" s="82" t="str">
        <f ca="1">IF(    MAX(OFFSET(AO710,0,0,MATCH("-",AO$638:AO710,0))) = 0,"",
IFERROR(MAX(OFFSET(AO710,0,0,MATCH("-",AO$638:AO710,0))),""))</f>
        <v/>
      </c>
      <c r="AY710" s="82" t="str">
        <f ca="1">IF(    MAX(OFFSET(AP710,0,0,MATCH("-",AP$638:AP710,0))) = 0,"",
IFERROR(MAX(OFFSET(AP710,0,0,MATCH("-",AP$638:AP710,0))),""))</f>
        <v/>
      </c>
      <c r="AZ710" s="82" t="str">
        <f ca="1">IF(    MAX(OFFSET(AQ710,0,0,MATCH("-",AQ$638:AQ710,0))) = 0,"",
IFERROR(MAX(OFFSET(AQ710,0,0,MATCH("-",AQ$638:AQ710,0))),""))</f>
        <v/>
      </c>
      <c r="BA710" s="82" t="str">
        <f ca="1">IF(    MAX(OFFSET(AR710,0,0,MATCH("-",AR$638:AR710,0))) = 0,"",
IFERROR(MAX(OFFSET(AR710,0,0,MATCH("-",AR$638:AR710,0))),""))</f>
        <v/>
      </c>
      <c r="BB710" s="112">
        <f t="shared" ca="1" si="511"/>
        <v>-198</v>
      </c>
      <c r="BC710" s="111" t="str">
        <f t="shared" ca="1" si="512"/>
        <v>Radius</v>
      </c>
      <c r="BD710" s="112">
        <f t="shared" ca="1" si="513"/>
        <v>0</v>
      </c>
      <c r="BE710" s="111">
        <f t="shared" ca="1" si="514"/>
        <v>200</v>
      </c>
      <c r="BF710" s="113" t="e">
        <f t="shared" ca="1" si="515"/>
        <v>#VALUE!</v>
      </c>
      <c r="BG710" s="113" t="e">
        <f t="shared" ca="1" si="516"/>
        <v>#VALUE!</v>
      </c>
      <c r="BH710" s="112">
        <f t="shared" ca="1" si="517"/>
        <v>2000</v>
      </c>
      <c r="BI710" s="112">
        <f t="shared" ca="1" si="518"/>
        <v>200</v>
      </c>
      <c r="BJ710" s="157"/>
      <c r="BK710" s="157"/>
      <c r="BL710" s="158" t="str">
        <f>scriv!AI672</f>
        <v/>
      </c>
      <c r="BM710" s="157"/>
      <c r="BN710" s="157" t="str">
        <f t="shared" si="519"/>
        <v>node</v>
      </c>
      <c r="BO710" s="157"/>
      <c r="BP710" s="159">
        <f t="shared" ca="1" si="520"/>
        <v>0</v>
      </c>
      <c r="BQ710" s="159">
        <f t="shared" ca="1" si="521"/>
        <v>0</v>
      </c>
      <c r="BR710" s="159">
        <f t="shared" si="522"/>
        <v>1</v>
      </c>
      <c r="BS710" s="159" t="str">
        <f t="shared" si="523"/>
        <v>symbol</v>
      </c>
      <c r="BT710" s="157" t="str">
        <f ca="1">IF(scriv!V672&lt;&gt;"",scriv!V672,
IF(E710="",IFERROR(VLOOKUP(BL710,$AH$40:$BT$638,39,FALSE),$BT$36),
$BT$37))</f>
        <v>NodeSquare</v>
      </c>
      <c r="BU710" s="166">
        <f t="shared" ca="1" si="524"/>
        <v>2000</v>
      </c>
      <c r="BV710" s="166">
        <f t="shared" ca="1" si="525"/>
        <v>200</v>
      </c>
      <c r="BW710" s="166">
        <f t="shared" ca="1" si="526"/>
        <v>0</v>
      </c>
      <c r="BX710" s="166">
        <f t="shared" ca="1" si="527"/>
        <v>0</v>
      </c>
      <c r="BY710" s="180" t="str">
        <f t="shared" si="528"/>
        <v/>
      </c>
      <c r="BZ710" s="180" t="str">
        <f t="shared" si="529"/>
        <v/>
      </c>
      <c r="CA710" s="81" t="str">
        <f>IF(scriv!E672&lt;&gt;"",scriv!E672,"")</f>
        <v/>
      </c>
      <c r="CB710" s="82">
        <f t="shared" si="494"/>
        <v>0</v>
      </c>
      <c r="CC710" s="82">
        <f t="shared" si="530"/>
        <v>0</v>
      </c>
      <c r="CD710" s="82" t="str">
        <f t="shared" si="531"/>
        <v>-</v>
      </c>
      <c r="CE710" s="82" t="str">
        <f t="shared" si="532"/>
        <v>-</v>
      </c>
      <c r="CF710" s="82" t="str">
        <f t="shared" si="533"/>
        <v>-</v>
      </c>
      <c r="CG710" s="82" t="str">
        <f t="shared" si="534"/>
        <v>-</v>
      </c>
      <c r="CH710" s="82" t="str">
        <f t="shared" si="535"/>
        <v>-</v>
      </c>
      <c r="CI710" s="82" t="str">
        <f t="shared" si="536"/>
        <v>-</v>
      </c>
      <c r="CJ710" s="82" t="str">
        <f t="shared" si="537"/>
        <v>-</v>
      </c>
      <c r="CK710" s="82" t="str">
        <f t="shared" si="538"/>
        <v>-</v>
      </c>
    </row>
    <row r="711" spans="1:89" s="82" customFormat="1" ht="18" customHeight="1">
      <c r="A711" s="81" t="str">
        <f>scriv!AH673</f>
        <v/>
      </c>
      <c r="B711" s="81" t="str">
        <f>IF(scriv!D673&lt;&gt;"",scriv!D673,"")</f>
        <v/>
      </c>
      <c r="C711" s="81" t="str">
        <f>IF( scriv!AL673&lt;&gt;"", IF(D711&lt;&gt;"","connection ","")&amp;scriv!AL673,IF(D711&lt;&gt;"","connection",""))</f>
        <v/>
      </c>
      <c r="D711" s="82" t="str">
        <f>scriv!AJ673</f>
        <v/>
      </c>
      <c r="E711" s="82" t="str">
        <f>scriv!AK673</f>
        <v/>
      </c>
      <c r="F711" s="156">
        <f>ROW()</f>
        <v>711</v>
      </c>
      <c r="I711" s="81" t="str">
        <f>IF(scriv!AA673&lt;&gt;"",scriv!AA673,J711)</f>
        <v/>
      </c>
      <c r="J711" s="81" t="str">
        <f>IF(scriv!AB673&lt;&gt;"",scriv!AB673,"")</f>
        <v/>
      </c>
      <c r="K711" s="82" t="str">
        <f t="shared" si="495"/>
        <v>none</v>
      </c>
      <c r="L711" s="82" t="str">
        <f t="shared" si="496"/>
        <v>+++&amp;speakTT=</v>
      </c>
      <c r="M711" s="82" t="str">
        <f t="shared" si="493"/>
        <v>OpenClose</v>
      </c>
      <c r="N711" s="82" t="str">
        <f t="shared" si="497"/>
        <v/>
      </c>
      <c r="O711" s="119" t="str">
        <f t="shared" si="498"/>
        <v/>
      </c>
      <c r="P711" s="81" t="str">
        <f>IF(scriv!I673&lt;&gt;"",scriv!I673,"")</f>
        <v/>
      </c>
      <c r="Q711" s="81" t="str">
        <f>IF(scriv!J673&lt;&gt;"",scriv!J673,"")</f>
        <v/>
      </c>
      <c r="R711" s="81">
        <f>IF(scriv!K673&lt;&gt;"",scriv!K673,
IF(I711&lt;&gt;"",1,$R$36))</f>
        <v>0</v>
      </c>
      <c r="S711" s="81" t="str">
        <f>IF(scriv!L673&lt;&gt;"",scriv!L673,
IF(scriv!AB673&lt;&gt;"",$S$36,"none"))</f>
        <v>none</v>
      </c>
      <c r="T711" s="81" t="str">
        <f>IF(scriv!Q673&lt;&gt;"",scriv!Q673,"")</f>
        <v/>
      </c>
      <c r="U711" s="81" t="str">
        <f>IF(scriv!R673&lt;&gt;"",scriv!R673,"")</f>
        <v/>
      </c>
      <c r="V711" s="81" t="str">
        <f>IF(scriv!S673&lt;&gt;"",scriv!S673,"")</f>
        <v/>
      </c>
      <c r="W711" s="81" t="str">
        <f>IF(scriv!T673&lt;&gt;"",scriv!T673,"")</f>
        <v/>
      </c>
      <c r="X711" s="81" t="str">
        <f>IF($E711="",
( IF(scriv!AD673&lt;&gt;"", LEFT( scriv!AD673, FIND(",",scriv!AD673)-1) &amp; "=" &amp; $AH711 &amp; RIGHT( scriv!AD673, LEN(scriv!AD673) + 1 - FIND(",",scriv!AD673)),
  IF($X$36&lt;&gt;"",LEFT( X$36, FIND(",",X$36)-1) &amp; "=" &amp; $AH711 &amp; RIGHT( X$36, LEN(X$36) + 1 - FIND(",",X$36)),""))),
IF(scriv!M673&lt;&gt;"", LEFT( scriv!M673, FIND(",",scriv!M673)-1) &amp; "=" &amp; $AH711 &amp; RIGHT( scriv!M673, LEN(scriv!M673) + 1 - FIND(",",scriv!M673)),
LEFT( X$37, FIND(",",X$37)-1) &amp; "=" &amp; $AH711 &amp; RIGHT( X$37, LEN(X$37) + 1 - FIND(",",X$37))))</f>
        <v>fadeOn=,0.6</v>
      </c>
      <c r="Y711" s="81" t="str">
        <f>IF($E711="",
( IF(scriv!AE673&lt;&gt;"", LEFT( scriv!AE673, FIND(",",scriv!AE673)-1) &amp; "=" &amp; $AH711 &amp; RIGHT( scriv!AE673, LEN(scriv!AE673) + 1 - FIND(",",scriv!AE673)),
  IF($Y$36&lt;&gt;"",LEFT( Y$36, FIND(",",Y$36)-1) &amp; "=" &amp; $AH711 &amp; RIGHT( Y$36, LEN(Y$36) + 1 - FIND(",",Y$36)),""))),
IF(scriv!N673&lt;&gt;"", LEFT( scriv!N673, FIND(",",scriv!N673)-1) &amp; "=" &amp; $AH711 &amp; RIGHT( scriv!N673, LEN(scriv!N673) + 1 - FIND(",",scriv!N673)),
LEFT( Y$37, FIND(",",Y$37)-1) &amp; "=" &amp; $AH711 &amp; RIGHT( Y$37, LEN(Y$37) + 1 - FIND(",",Y$37))))</f>
        <v>fadeOff=,0.6</v>
      </c>
      <c r="Z711" s="81" t="str">
        <f>IF($E711="",
( IF(scriv!AF673&lt;&gt;"", LEFT( scriv!AF673, FIND(",",scriv!AF673)-1) &amp; "=" &amp; $AH711 &amp; RIGHT( scriv!AF673, LEN(scriv!AF673) + 1 - FIND(",",scriv!AF673)),
  IF($Z$36&lt;&gt;"",LEFT( Z$36, FIND(",",Z$36)-1) &amp; "=" &amp; $AH711 &amp; RIGHT( Z$36, LEN(Z$36) + 1 - FIND(",",Z$36)),""))),
IF(scriv!O673&lt;&gt;"", LEFT( scriv!O673, FIND(",",scriv!O673)-1) &amp; "=" &amp; $AH711 &amp; RIGHT( scriv!O673, LEN(scriv!O673) + 1 - FIND(",",scriv!O673)),
LEFT( Z$37, FIND(",",Z$37)-1) &amp; "=" &amp; $AH711 &amp; RIGHT( Z$37, LEN(Z$37) + 1 - FIND(",",Z$37))))</f>
        <v>drawOpen=,1.2</v>
      </c>
      <c r="AA711" s="81" t="str">
        <f>IF($E711="",
( IF(scriv!AG673&lt;&gt;"", LEFT( scriv!AG673, FIND(",",scriv!AG673)-1) &amp; "=" &amp; $AH711 &amp; RIGHT( scriv!AG673, LEN(scriv!AG673) + 1 - FIND(",",scriv!AG673)),
  IF($AA$36&lt;&gt;"",LEFT( AA$36, FIND(",",AA$36)-1) &amp; "=" &amp; $AH711 &amp; RIGHT( AA$36, LEN(AA$36) + 1 - FIND(",",AA$36)),""))),
IF(scriv!P673&lt;&gt;"", LEFT( scriv!P673, FIND(",",scriv!P673)-1) &amp; "=" &amp; $AH711 &amp; RIGHT( scriv!P673, LEN(scriv!P673) + 1 - FIND(",",scriv!P673)),
LEFT( AA$37, FIND(",",AA$37)-1) &amp; "=" &amp; $AH711 &amp; RIGHT( AA$37, LEN(AA$37) + 1 - FIND(",",AA$37))))</f>
        <v>drawClose=,1.2</v>
      </c>
      <c r="AB711" s="167" t="str">
        <f t="shared" si="492"/>
        <v>noTitle</v>
      </c>
      <c r="AC711" s="167"/>
      <c r="AD711" s="45"/>
      <c r="AE711" s="168"/>
      <c r="AF711" s="169">
        <f>IF(D711="",scriv!B673,"")</f>
        <v>0</v>
      </c>
      <c r="AG711" s="170" t="str">
        <f t="shared" si="499"/>
        <v/>
      </c>
      <c r="AH711" s="169" t="str">
        <f t="shared" si="500"/>
        <v/>
      </c>
      <c r="AI711" s="169" t="str">
        <f t="shared" si="501"/>
        <v/>
      </c>
      <c r="AJ711" s="86">
        <f>ROUNDDOWN( (LEN(scriv!B673)+1) / 2, 0 )</f>
        <v>0</v>
      </c>
      <c r="AK711" s="82">
        <f t="shared" si="502"/>
        <v>0</v>
      </c>
      <c r="AL711" s="82" t="str">
        <f t="shared" si="503"/>
        <v>-</v>
      </c>
      <c r="AM711" s="82" t="str">
        <f t="shared" si="504"/>
        <v>-</v>
      </c>
      <c r="AN711" s="82" t="str">
        <f t="shared" si="505"/>
        <v>-</v>
      </c>
      <c r="AO711" s="82" t="str">
        <f t="shared" si="506"/>
        <v>-</v>
      </c>
      <c r="AP711" s="82" t="str">
        <f t="shared" si="507"/>
        <v>-</v>
      </c>
      <c r="AQ711" s="82" t="str">
        <f t="shared" si="508"/>
        <v>-</v>
      </c>
      <c r="AR711" s="82" t="str">
        <f t="shared" si="509"/>
        <v>-</v>
      </c>
      <c r="AT711" s="82">
        <f t="shared" si="510"/>
        <v>10</v>
      </c>
      <c r="AU711" s="82" t="str">
        <f ca="1">IF(    MAX(OFFSET(AL711,0,0,MATCH("-",AL$638:AL711,0))) = 0,"",
IFERROR(MAX(OFFSET(AL711,0,0,MATCH("-",AL$638:AL711,0))),""))</f>
        <v/>
      </c>
      <c r="AV711" s="82" t="str">
        <f ca="1">IF(    MAX(OFFSET(AM711,0,0,MATCH("-",AM$638:AM711,0))) = 0,"",
IFERROR(MAX(OFFSET(AM711,0,0,MATCH("-",AM$638:AM711,0))),""))</f>
        <v/>
      </c>
      <c r="AW711" s="82" t="str">
        <f ca="1">IF(    MAX(OFFSET(AN711,0,0,MATCH("-",AN$638:AN711,0))) = 0,"",
IFERROR(MAX(OFFSET(AN711,0,0,MATCH("-",AN$638:AN711,0))),""))</f>
        <v/>
      </c>
      <c r="AX711" s="82" t="str">
        <f ca="1">IF(    MAX(OFFSET(AO711,0,0,MATCH("-",AO$638:AO711,0))) = 0,"",
IFERROR(MAX(OFFSET(AO711,0,0,MATCH("-",AO$638:AO711,0))),""))</f>
        <v/>
      </c>
      <c r="AY711" s="82" t="str">
        <f ca="1">IF(    MAX(OFFSET(AP711,0,0,MATCH("-",AP$638:AP711,0))) = 0,"",
IFERROR(MAX(OFFSET(AP711,0,0,MATCH("-",AP$638:AP711,0))),""))</f>
        <v/>
      </c>
      <c r="AZ711" s="82" t="str">
        <f ca="1">IF(    MAX(OFFSET(AQ711,0,0,MATCH("-",AQ$638:AQ711,0))) = 0,"",
IFERROR(MAX(OFFSET(AQ711,0,0,MATCH("-",AQ$638:AQ711,0))),""))</f>
        <v/>
      </c>
      <c r="BA711" s="82" t="str">
        <f ca="1">IF(    MAX(OFFSET(AR711,0,0,MATCH("-",AR$638:AR711,0))) = 0,"",
IFERROR(MAX(OFFSET(AR711,0,0,MATCH("-",AR$638:AR711,0))),""))</f>
        <v/>
      </c>
      <c r="BB711" s="112">
        <f t="shared" ca="1" si="511"/>
        <v>-198</v>
      </c>
      <c r="BC711" s="111" t="str">
        <f t="shared" ca="1" si="512"/>
        <v>Radius</v>
      </c>
      <c r="BD711" s="112">
        <f t="shared" ca="1" si="513"/>
        <v>0</v>
      </c>
      <c r="BE711" s="111">
        <f t="shared" ca="1" si="514"/>
        <v>200</v>
      </c>
      <c r="BF711" s="113" t="e">
        <f t="shared" ca="1" si="515"/>
        <v>#VALUE!</v>
      </c>
      <c r="BG711" s="113" t="e">
        <f t="shared" ca="1" si="516"/>
        <v>#VALUE!</v>
      </c>
      <c r="BH711" s="112">
        <f t="shared" ca="1" si="517"/>
        <v>2000</v>
      </c>
      <c r="BI711" s="112">
        <f t="shared" ca="1" si="518"/>
        <v>200</v>
      </c>
      <c r="BJ711" s="157"/>
      <c r="BK711" s="157"/>
      <c r="BL711" s="158" t="str">
        <f>scriv!AI673</f>
        <v/>
      </c>
      <c r="BM711" s="157"/>
      <c r="BN711" s="157" t="str">
        <f t="shared" si="519"/>
        <v>node</v>
      </c>
      <c r="BO711" s="157"/>
      <c r="BP711" s="159">
        <f t="shared" ca="1" si="520"/>
        <v>0</v>
      </c>
      <c r="BQ711" s="159">
        <f t="shared" ca="1" si="521"/>
        <v>0</v>
      </c>
      <c r="BR711" s="159">
        <f t="shared" si="522"/>
        <v>1</v>
      </c>
      <c r="BS711" s="159" t="str">
        <f t="shared" si="523"/>
        <v>symbol</v>
      </c>
      <c r="BT711" s="157" t="str">
        <f ca="1">IF(scriv!V673&lt;&gt;"",scriv!V673,
IF(E711="",IFERROR(VLOOKUP(BL711,$AH$40:$BT$638,39,FALSE),$BT$36),
$BT$37))</f>
        <v>NodeSquare</v>
      </c>
      <c r="BU711" s="166">
        <f t="shared" ca="1" si="524"/>
        <v>2000</v>
      </c>
      <c r="BV711" s="166">
        <f t="shared" ca="1" si="525"/>
        <v>200</v>
      </c>
      <c r="BW711" s="166">
        <f t="shared" ca="1" si="526"/>
        <v>0</v>
      </c>
      <c r="BX711" s="166">
        <f t="shared" ca="1" si="527"/>
        <v>0</v>
      </c>
      <c r="BY711" s="180" t="str">
        <f t="shared" si="528"/>
        <v/>
      </c>
      <c r="BZ711" s="180" t="str">
        <f t="shared" si="529"/>
        <v/>
      </c>
      <c r="CA711" s="81" t="str">
        <f>IF(scriv!E673&lt;&gt;"",scriv!E673,"")</f>
        <v/>
      </c>
      <c r="CB711" s="82">
        <f t="shared" si="494"/>
        <v>0</v>
      </c>
      <c r="CC711" s="82">
        <f t="shared" si="530"/>
        <v>0</v>
      </c>
      <c r="CD711" s="82" t="str">
        <f t="shared" si="531"/>
        <v>-</v>
      </c>
      <c r="CE711" s="82" t="str">
        <f t="shared" si="532"/>
        <v>-</v>
      </c>
      <c r="CF711" s="82" t="str">
        <f t="shared" si="533"/>
        <v>-</v>
      </c>
      <c r="CG711" s="82" t="str">
        <f t="shared" si="534"/>
        <v>-</v>
      </c>
      <c r="CH711" s="82" t="str">
        <f t="shared" si="535"/>
        <v>-</v>
      </c>
      <c r="CI711" s="82" t="str">
        <f t="shared" si="536"/>
        <v>-</v>
      </c>
      <c r="CJ711" s="82" t="str">
        <f t="shared" si="537"/>
        <v>-</v>
      </c>
      <c r="CK711" s="82" t="str">
        <f t="shared" si="538"/>
        <v>-</v>
      </c>
    </row>
    <row r="712" spans="1:89" s="82" customFormat="1" ht="18" customHeight="1">
      <c r="A712" s="81" t="str">
        <f>scriv!AH674</f>
        <v/>
      </c>
      <c r="B712" s="81" t="str">
        <f>IF(scriv!D674&lt;&gt;"",scriv!D674,"")</f>
        <v/>
      </c>
      <c r="C712" s="81" t="str">
        <f>IF( scriv!AL674&lt;&gt;"", IF(D712&lt;&gt;"","connection ","")&amp;scriv!AL674,IF(D712&lt;&gt;"","connection",""))</f>
        <v/>
      </c>
      <c r="D712" s="82" t="str">
        <f>scriv!AJ674</f>
        <v/>
      </c>
      <c r="E712" s="82" t="str">
        <f>scriv!AK674</f>
        <v/>
      </c>
      <c r="F712" s="156">
        <f>ROW()</f>
        <v>712</v>
      </c>
      <c r="I712" s="81" t="str">
        <f>IF(scriv!AA674&lt;&gt;"",scriv!AA674,J712)</f>
        <v/>
      </c>
      <c r="J712" s="81" t="str">
        <f>IF(scriv!AB674&lt;&gt;"",scriv!AB674,"")</f>
        <v/>
      </c>
      <c r="K712" s="82" t="str">
        <f t="shared" si="495"/>
        <v>none</v>
      </c>
      <c r="L712" s="82" t="str">
        <f t="shared" si="496"/>
        <v>+++&amp;speakTT=</v>
      </c>
      <c r="M712" s="82" t="str">
        <f t="shared" si="493"/>
        <v>OpenClose</v>
      </c>
      <c r="N712" s="82" t="str">
        <f t="shared" si="497"/>
        <v/>
      </c>
      <c r="O712" s="119" t="str">
        <f t="shared" si="498"/>
        <v/>
      </c>
      <c r="P712" s="81" t="str">
        <f>IF(scriv!I674&lt;&gt;"",scriv!I674,"")</f>
        <v/>
      </c>
      <c r="Q712" s="81" t="str">
        <f>IF(scriv!J674&lt;&gt;"",scriv!J674,"")</f>
        <v/>
      </c>
      <c r="R712" s="81">
        <f>IF(scriv!K674&lt;&gt;"",scriv!K674,
IF(I712&lt;&gt;"",1,$R$36))</f>
        <v>0</v>
      </c>
      <c r="S712" s="81" t="str">
        <f>IF(scriv!L674&lt;&gt;"",scriv!L674,
IF(scriv!AB674&lt;&gt;"",$S$36,"none"))</f>
        <v>none</v>
      </c>
      <c r="T712" s="81" t="str">
        <f>IF(scriv!Q674&lt;&gt;"",scriv!Q674,"")</f>
        <v/>
      </c>
      <c r="U712" s="81" t="str">
        <f>IF(scriv!R674&lt;&gt;"",scriv!R674,"")</f>
        <v/>
      </c>
      <c r="V712" s="81" t="str">
        <f>IF(scriv!S674&lt;&gt;"",scriv!S674,"")</f>
        <v/>
      </c>
      <c r="W712" s="81" t="str">
        <f>IF(scriv!T674&lt;&gt;"",scriv!T674,"")</f>
        <v/>
      </c>
      <c r="X712" s="81" t="str">
        <f>IF($E712="",
( IF(scriv!AD674&lt;&gt;"", LEFT( scriv!AD674, FIND(",",scriv!AD674)-1) &amp; "=" &amp; $AH712 &amp; RIGHT( scriv!AD674, LEN(scriv!AD674) + 1 - FIND(",",scriv!AD674)),
  IF($X$36&lt;&gt;"",LEFT( X$36, FIND(",",X$36)-1) &amp; "=" &amp; $AH712 &amp; RIGHT( X$36, LEN(X$36) + 1 - FIND(",",X$36)),""))),
IF(scriv!M674&lt;&gt;"", LEFT( scriv!M674, FIND(",",scriv!M674)-1) &amp; "=" &amp; $AH712 &amp; RIGHT( scriv!M674, LEN(scriv!M674) + 1 - FIND(",",scriv!M674)),
LEFT( X$37, FIND(",",X$37)-1) &amp; "=" &amp; $AH712 &amp; RIGHT( X$37, LEN(X$37) + 1 - FIND(",",X$37))))</f>
        <v>fadeOn=,0.6</v>
      </c>
      <c r="Y712" s="81" t="str">
        <f>IF($E712="",
( IF(scriv!AE674&lt;&gt;"", LEFT( scriv!AE674, FIND(",",scriv!AE674)-1) &amp; "=" &amp; $AH712 &amp; RIGHT( scriv!AE674, LEN(scriv!AE674) + 1 - FIND(",",scriv!AE674)),
  IF($Y$36&lt;&gt;"",LEFT( Y$36, FIND(",",Y$36)-1) &amp; "=" &amp; $AH712 &amp; RIGHT( Y$36, LEN(Y$36) + 1 - FIND(",",Y$36)),""))),
IF(scriv!N674&lt;&gt;"", LEFT( scriv!N674, FIND(",",scriv!N674)-1) &amp; "=" &amp; $AH712 &amp; RIGHT( scriv!N674, LEN(scriv!N674) + 1 - FIND(",",scriv!N674)),
LEFT( Y$37, FIND(",",Y$37)-1) &amp; "=" &amp; $AH712 &amp; RIGHT( Y$37, LEN(Y$37) + 1 - FIND(",",Y$37))))</f>
        <v>fadeOff=,0.6</v>
      </c>
      <c r="Z712" s="81" t="str">
        <f>IF($E712="",
( IF(scriv!AF674&lt;&gt;"", LEFT( scriv!AF674, FIND(",",scriv!AF674)-1) &amp; "=" &amp; $AH712 &amp; RIGHT( scriv!AF674, LEN(scriv!AF674) + 1 - FIND(",",scriv!AF674)),
  IF($Z$36&lt;&gt;"",LEFT( Z$36, FIND(",",Z$36)-1) &amp; "=" &amp; $AH712 &amp; RIGHT( Z$36, LEN(Z$36) + 1 - FIND(",",Z$36)),""))),
IF(scriv!O674&lt;&gt;"", LEFT( scriv!O674, FIND(",",scriv!O674)-1) &amp; "=" &amp; $AH712 &amp; RIGHT( scriv!O674, LEN(scriv!O674) + 1 - FIND(",",scriv!O674)),
LEFT( Z$37, FIND(",",Z$37)-1) &amp; "=" &amp; $AH712 &amp; RIGHT( Z$37, LEN(Z$37) + 1 - FIND(",",Z$37))))</f>
        <v>drawOpen=,1.2</v>
      </c>
      <c r="AA712" s="81" t="str">
        <f>IF($E712="",
( IF(scriv!AG674&lt;&gt;"", LEFT( scriv!AG674, FIND(",",scriv!AG674)-1) &amp; "=" &amp; $AH712 &amp; RIGHT( scriv!AG674, LEN(scriv!AG674) + 1 - FIND(",",scriv!AG674)),
  IF($AA$36&lt;&gt;"",LEFT( AA$36, FIND(",",AA$36)-1) &amp; "=" &amp; $AH712 &amp; RIGHT( AA$36, LEN(AA$36) + 1 - FIND(",",AA$36)),""))),
IF(scriv!P674&lt;&gt;"", LEFT( scriv!P674, FIND(",",scriv!P674)-1) &amp; "=" &amp; $AH712 &amp; RIGHT( scriv!P674, LEN(scriv!P674) + 1 - FIND(",",scriv!P674)),
LEFT( AA$37, FIND(",",AA$37)-1) &amp; "=" &amp; $AH712 &amp; RIGHT( AA$37, LEN(AA$37) + 1 - FIND(",",AA$37))))</f>
        <v>drawClose=,1.2</v>
      </c>
      <c r="AB712" s="167" t="str">
        <f t="shared" si="492"/>
        <v>noTitle</v>
      </c>
      <c r="AC712" s="167"/>
      <c r="AD712" s="45"/>
      <c r="AE712" s="168"/>
      <c r="AF712" s="169">
        <f>IF(D712="",scriv!B674,"")</f>
        <v>0</v>
      </c>
      <c r="AG712" s="170" t="str">
        <f t="shared" si="499"/>
        <v/>
      </c>
      <c r="AH712" s="169" t="str">
        <f t="shared" si="500"/>
        <v/>
      </c>
      <c r="AI712" s="169" t="str">
        <f t="shared" si="501"/>
        <v/>
      </c>
      <c r="AJ712" s="86">
        <f>ROUNDDOWN( (LEN(scriv!B674)+1) / 2, 0 )</f>
        <v>0</v>
      </c>
      <c r="AK712" s="82">
        <f t="shared" si="502"/>
        <v>0</v>
      </c>
      <c r="AL712" s="82" t="str">
        <f t="shared" si="503"/>
        <v>-</v>
      </c>
      <c r="AM712" s="82" t="str">
        <f t="shared" si="504"/>
        <v>-</v>
      </c>
      <c r="AN712" s="82" t="str">
        <f t="shared" si="505"/>
        <v>-</v>
      </c>
      <c r="AO712" s="82" t="str">
        <f t="shared" si="506"/>
        <v>-</v>
      </c>
      <c r="AP712" s="82" t="str">
        <f t="shared" si="507"/>
        <v>-</v>
      </c>
      <c r="AQ712" s="82" t="str">
        <f t="shared" si="508"/>
        <v>-</v>
      </c>
      <c r="AR712" s="82" t="str">
        <f t="shared" si="509"/>
        <v>-</v>
      </c>
      <c r="AT712" s="82">
        <f t="shared" si="510"/>
        <v>10</v>
      </c>
      <c r="AU712" s="82" t="str">
        <f ca="1">IF(    MAX(OFFSET(AL712,0,0,MATCH("-",AL$638:AL712,0))) = 0,"",
IFERROR(MAX(OFFSET(AL712,0,0,MATCH("-",AL$638:AL712,0))),""))</f>
        <v/>
      </c>
      <c r="AV712" s="82" t="str">
        <f ca="1">IF(    MAX(OFFSET(AM712,0,0,MATCH("-",AM$638:AM712,0))) = 0,"",
IFERROR(MAX(OFFSET(AM712,0,0,MATCH("-",AM$638:AM712,0))),""))</f>
        <v/>
      </c>
      <c r="AW712" s="82" t="str">
        <f ca="1">IF(    MAX(OFFSET(AN712,0,0,MATCH("-",AN$638:AN712,0))) = 0,"",
IFERROR(MAX(OFFSET(AN712,0,0,MATCH("-",AN$638:AN712,0))),""))</f>
        <v/>
      </c>
      <c r="AX712" s="82" t="str">
        <f ca="1">IF(    MAX(OFFSET(AO712,0,0,MATCH("-",AO$638:AO712,0))) = 0,"",
IFERROR(MAX(OFFSET(AO712,0,0,MATCH("-",AO$638:AO712,0))),""))</f>
        <v/>
      </c>
      <c r="AY712" s="82" t="str">
        <f ca="1">IF(    MAX(OFFSET(AP712,0,0,MATCH("-",AP$638:AP712,0))) = 0,"",
IFERROR(MAX(OFFSET(AP712,0,0,MATCH("-",AP$638:AP712,0))),""))</f>
        <v/>
      </c>
      <c r="AZ712" s="82" t="str">
        <f ca="1">IF(    MAX(OFFSET(AQ712,0,0,MATCH("-",AQ$638:AQ712,0))) = 0,"",
IFERROR(MAX(OFFSET(AQ712,0,0,MATCH("-",AQ$638:AQ712,0))),""))</f>
        <v/>
      </c>
      <c r="BA712" s="82" t="str">
        <f ca="1">IF(    MAX(OFFSET(AR712,0,0,MATCH("-",AR$638:AR712,0))) = 0,"",
IFERROR(MAX(OFFSET(AR712,0,0,MATCH("-",AR$638:AR712,0))),""))</f>
        <v/>
      </c>
      <c r="BB712" s="112">
        <f t="shared" ca="1" si="511"/>
        <v>-198</v>
      </c>
      <c r="BC712" s="111" t="str">
        <f t="shared" ca="1" si="512"/>
        <v>Radius</v>
      </c>
      <c r="BD712" s="112">
        <f t="shared" ca="1" si="513"/>
        <v>0</v>
      </c>
      <c r="BE712" s="111">
        <f t="shared" ca="1" si="514"/>
        <v>200</v>
      </c>
      <c r="BF712" s="113" t="e">
        <f t="shared" ca="1" si="515"/>
        <v>#VALUE!</v>
      </c>
      <c r="BG712" s="113" t="e">
        <f t="shared" ca="1" si="516"/>
        <v>#VALUE!</v>
      </c>
      <c r="BH712" s="112">
        <f t="shared" ca="1" si="517"/>
        <v>2000</v>
      </c>
      <c r="BI712" s="112">
        <f t="shared" ca="1" si="518"/>
        <v>200</v>
      </c>
      <c r="BJ712" s="157"/>
      <c r="BK712" s="157"/>
      <c r="BL712" s="158" t="str">
        <f>scriv!AI674</f>
        <v/>
      </c>
      <c r="BM712" s="157"/>
      <c r="BN712" s="157" t="str">
        <f t="shared" si="519"/>
        <v>node</v>
      </c>
      <c r="BO712" s="157"/>
      <c r="BP712" s="159">
        <f t="shared" ca="1" si="520"/>
        <v>0</v>
      </c>
      <c r="BQ712" s="159">
        <f t="shared" ca="1" si="521"/>
        <v>0</v>
      </c>
      <c r="BR712" s="159">
        <f t="shared" si="522"/>
        <v>1</v>
      </c>
      <c r="BS712" s="159" t="str">
        <f t="shared" si="523"/>
        <v>symbol</v>
      </c>
      <c r="BT712" s="157" t="str">
        <f ca="1">IF(scriv!V674&lt;&gt;"",scriv!V674,
IF(E712="",IFERROR(VLOOKUP(BL712,$AH$40:$BT$638,39,FALSE),$BT$36),
$BT$37))</f>
        <v>NodeSquare</v>
      </c>
      <c r="BU712" s="166">
        <f t="shared" ca="1" si="524"/>
        <v>2000</v>
      </c>
      <c r="BV712" s="166">
        <f t="shared" ca="1" si="525"/>
        <v>200</v>
      </c>
      <c r="BW712" s="166">
        <f t="shared" ca="1" si="526"/>
        <v>0</v>
      </c>
      <c r="BX712" s="166">
        <f t="shared" ca="1" si="527"/>
        <v>0</v>
      </c>
      <c r="BY712" s="180" t="str">
        <f t="shared" si="528"/>
        <v/>
      </c>
      <c r="BZ712" s="180" t="str">
        <f t="shared" si="529"/>
        <v/>
      </c>
      <c r="CA712" s="81" t="str">
        <f>IF(scriv!E674&lt;&gt;"",scriv!E674,"")</f>
        <v/>
      </c>
      <c r="CB712" s="82">
        <f t="shared" si="494"/>
        <v>0</v>
      </c>
      <c r="CC712" s="82">
        <f t="shared" si="530"/>
        <v>0</v>
      </c>
      <c r="CD712" s="82" t="str">
        <f t="shared" si="531"/>
        <v>-</v>
      </c>
      <c r="CE712" s="82" t="str">
        <f t="shared" si="532"/>
        <v>-</v>
      </c>
      <c r="CF712" s="82" t="str">
        <f t="shared" si="533"/>
        <v>-</v>
      </c>
      <c r="CG712" s="82" t="str">
        <f t="shared" si="534"/>
        <v>-</v>
      </c>
      <c r="CH712" s="82" t="str">
        <f t="shared" si="535"/>
        <v>-</v>
      </c>
      <c r="CI712" s="82" t="str">
        <f t="shared" si="536"/>
        <v>-</v>
      </c>
      <c r="CJ712" s="82" t="str">
        <f t="shared" si="537"/>
        <v>-</v>
      </c>
      <c r="CK712" s="82" t="str">
        <f t="shared" si="538"/>
        <v>-</v>
      </c>
    </row>
    <row r="713" spans="1:89" s="82" customFormat="1" ht="18" customHeight="1">
      <c r="A713" s="81" t="str">
        <f>scriv!AH675</f>
        <v/>
      </c>
      <c r="B713" s="81" t="str">
        <f>IF(scriv!D675&lt;&gt;"",scriv!D675,"")</f>
        <v/>
      </c>
      <c r="C713" s="81" t="str">
        <f>IF( scriv!AL675&lt;&gt;"", IF(D713&lt;&gt;"","connection ","")&amp;scriv!AL675,IF(D713&lt;&gt;"","connection",""))</f>
        <v/>
      </c>
      <c r="D713" s="82" t="str">
        <f>scriv!AJ675</f>
        <v/>
      </c>
      <c r="E713" s="82" t="str">
        <f>scriv!AK675</f>
        <v/>
      </c>
      <c r="F713" s="156">
        <f>ROW()</f>
        <v>713</v>
      </c>
      <c r="I713" s="81" t="str">
        <f>IF(scriv!AA675&lt;&gt;"",scriv!AA675,J713)</f>
        <v/>
      </c>
      <c r="J713" s="81" t="str">
        <f>IF(scriv!AB675&lt;&gt;"",scriv!AB675,"")</f>
        <v/>
      </c>
      <c r="K713" s="82" t="str">
        <f t="shared" si="495"/>
        <v>none</v>
      </c>
      <c r="L713" s="82" t="str">
        <f t="shared" si="496"/>
        <v>+++&amp;speakTT=</v>
      </c>
      <c r="M713" s="82" t="str">
        <f t="shared" si="493"/>
        <v>OpenClose</v>
      </c>
      <c r="N713" s="82" t="str">
        <f t="shared" si="497"/>
        <v/>
      </c>
      <c r="O713" s="119" t="str">
        <f t="shared" si="498"/>
        <v/>
      </c>
      <c r="P713" s="81" t="str">
        <f>IF(scriv!I675&lt;&gt;"",scriv!I675,"")</f>
        <v/>
      </c>
      <c r="Q713" s="81" t="str">
        <f>IF(scriv!J675&lt;&gt;"",scriv!J675,"")</f>
        <v/>
      </c>
      <c r="R713" s="81">
        <f>IF(scriv!K675&lt;&gt;"",scriv!K675,
IF(I713&lt;&gt;"",1,$R$36))</f>
        <v>0</v>
      </c>
      <c r="S713" s="81" t="str">
        <f>IF(scriv!L675&lt;&gt;"",scriv!L675,
IF(scriv!AB675&lt;&gt;"",$S$36,"none"))</f>
        <v>none</v>
      </c>
      <c r="T713" s="81" t="str">
        <f>IF(scriv!Q675&lt;&gt;"",scriv!Q675,"")</f>
        <v/>
      </c>
      <c r="U713" s="81" t="str">
        <f>IF(scriv!R675&lt;&gt;"",scriv!R675,"")</f>
        <v/>
      </c>
      <c r="V713" s="81" t="str">
        <f>IF(scriv!S675&lt;&gt;"",scriv!S675,"")</f>
        <v/>
      </c>
      <c r="W713" s="81" t="str">
        <f>IF(scriv!T675&lt;&gt;"",scriv!T675,"")</f>
        <v/>
      </c>
      <c r="X713" s="81" t="str">
        <f>IF($E713="",
( IF(scriv!AD675&lt;&gt;"", LEFT( scriv!AD675, FIND(",",scriv!AD675)-1) &amp; "=" &amp; $AH713 &amp; RIGHT( scriv!AD675, LEN(scriv!AD675) + 1 - FIND(",",scriv!AD675)),
  IF($X$36&lt;&gt;"",LEFT( X$36, FIND(",",X$36)-1) &amp; "=" &amp; $AH713 &amp; RIGHT( X$36, LEN(X$36) + 1 - FIND(",",X$36)),""))),
IF(scriv!M675&lt;&gt;"", LEFT( scriv!M675, FIND(",",scriv!M675)-1) &amp; "=" &amp; $AH713 &amp; RIGHT( scriv!M675, LEN(scriv!M675) + 1 - FIND(",",scriv!M675)),
LEFT( X$37, FIND(",",X$37)-1) &amp; "=" &amp; $AH713 &amp; RIGHT( X$37, LEN(X$37) + 1 - FIND(",",X$37))))</f>
        <v>fadeOn=,0.6</v>
      </c>
      <c r="Y713" s="81" t="str">
        <f>IF($E713="",
( IF(scriv!AE675&lt;&gt;"", LEFT( scriv!AE675, FIND(",",scriv!AE675)-1) &amp; "=" &amp; $AH713 &amp; RIGHT( scriv!AE675, LEN(scriv!AE675) + 1 - FIND(",",scriv!AE675)),
  IF($Y$36&lt;&gt;"",LEFT( Y$36, FIND(",",Y$36)-1) &amp; "=" &amp; $AH713 &amp; RIGHT( Y$36, LEN(Y$36) + 1 - FIND(",",Y$36)),""))),
IF(scriv!N675&lt;&gt;"", LEFT( scriv!N675, FIND(",",scriv!N675)-1) &amp; "=" &amp; $AH713 &amp; RIGHT( scriv!N675, LEN(scriv!N675) + 1 - FIND(",",scriv!N675)),
LEFT( Y$37, FIND(",",Y$37)-1) &amp; "=" &amp; $AH713 &amp; RIGHT( Y$37, LEN(Y$37) + 1 - FIND(",",Y$37))))</f>
        <v>fadeOff=,0.6</v>
      </c>
      <c r="Z713" s="81" t="str">
        <f>IF($E713="",
( IF(scriv!AF675&lt;&gt;"", LEFT( scriv!AF675, FIND(",",scriv!AF675)-1) &amp; "=" &amp; $AH713 &amp; RIGHT( scriv!AF675, LEN(scriv!AF675) + 1 - FIND(",",scriv!AF675)),
  IF($Z$36&lt;&gt;"",LEFT( Z$36, FIND(",",Z$36)-1) &amp; "=" &amp; $AH713 &amp; RIGHT( Z$36, LEN(Z$36) + 1 - FIND(",",Z$36)),""))),
IF(scriv!O675&lt;&gt;"", LEFT( scriv!O675, FIND(",",scriv!O675)-1) &amp; "=" &amp; $AH713 &amp; RIGHT( scriv!O675, LEN(scriv!O675) + 1 - FIND(",",scriv!O675)),
LEFT( Z$37, FIND(",",Z$37)-1) &amp; "=" &amp; $AH713 &amp; RIGHT( Z$37, LEN(Z$37) + 1 - FIND(",",Z$37))))</f>
        <v>drawOpen=,1.2</v>
      </c>
      <c r="AA713" s="81" t="str">
        <f>IF($E713="",
( IF(scriv!AG675&lt;&gt;"", LEFT( scriv!AG675, FIND(",",scriv!AG675)-1) &amp; "=" &amp; $AH713 &amp; RIGHT( scriv!AG675, LEN(scriv!AG675) + 1 - FIND(",",scriv!AG675)),
  IF($AA$36&lt;&gt;"",LEFT( AA$36, FIND(",",AA$36)-1) &amp; "=" &amp; $AH713 &amp; RIGHT( AA$36, LEN(AA$36) + 1 - FIND(",",AA$36)),""))),
IF(scriv!P675&lt;&gt;"", LEFT( scriv!P675, FIND(",",scriv!P675)-1) &amp; "=" &amp; $AH713 &amp; RIGHT( scriv!P675, LEN(scriv!P675) + 1 - FIND(",",scriv!P675)),
LEFT( AA$37, FIND(",",AA$37)-1) &amp; "=" &amp; $AH713 &amp; RIGHT( AA$37, LEN(AA$37) + 1 - FIND(",",AA$37))))</f>
        <v>drawClose=,1.2</v>
      </c>
      <c r="AB713" s="167" t="str">
        <f t="shared" si="492"/>
        <v>noTitle</v>
      </c>
      <c r="AC713" s="167"/>
      <c r="AD713" s="45"/>
      <c r="AE713" s="168"/>
      <c r="AF713" s="169">
        <f>IF(D713="",scriv!B675,"")</f>
        <v>0</v>
      </c>
      <c r="AG713" s="170" t="str">
        <f t="shared" si="499"/>
        <v/>
      </c>
      <c r="AH713" s="169" t="str">
        <f t="shared" si="500"/>
        <v/>
      </c>
      <c r="AI713" s="169" t="str">
        <f t="shared" si="501"/>
        <v/>
      </c>
      <c r="AJ713" s="86">
        <f>ROUNDDOWN( (LEN(scriv!B675)+1) / 2, 0 )</f>
        <v>0</v>
      </c>
      <c r="AK713" s="82">
        <f t="shared" si="502"/>
        <v>0</v>
      </c>
      <c r="AL713" s="82" t="str">
        <f t="shared" si="503"/>
        <v>-</v>
      </c>
      <c r="AM713" s="82" t="str">
        <f t="shared" si="504"/>
        <v>-</v>
      </c>
      <c r="AN713" s="82" t="str">
        <f t="shared" si="505"/>
        <v>-</v>
      </c>
      <c r="AO713" s="82" t="str">
        <f t="shared" si="506"/>
        <v>-</v>
      </c>
      <c r="AP713" s="82" t="str">
        <f t="shared" si="507"/>
        <v>-</v>
      </c>
      <c r="AQ713" s="82" t="str">
        <f t="shared" si="508"/>
        <v>-</v>
      </c>
      <c r="AR713" s="82" t="str">
        <f t="shared" si="509"/>
        <v>-</v>
      </c>
      <c r="AT713" s="82">
        <f t="shared" si="510"/>
        <v>10</v>
      </c>
      <c r="AU713" s="82" t="str">
        <f ca="1">IF(    MAX(OFFSET(AL713,0,0,MATCH("-",AL$638:AL713,0))) = 0,"",
IFERROR(MAX(OFFSET(AL713,0,0,MATCH("-",AL$638:AL713,0))),""))</f>
        <v/>
      </c>
      <c r="AV713" s="82" t="str">
        <f ca="1">IF(    MAX(OFFSET(AM713,0,0,MATCH("-",AM$638:AM713,0))) = 0,"",
IFERROR(MAX(OFFSET(AM713,0,0,MATCH("-",AM$638:AM713,0))),""))</f>
        <v/>
      </c>
      <c r="AW713" s="82" t="str">
        <f ca="1">IF(    MAX(OFFSET(AN713,0,0,MATCH("-",AN$638:AN713,0))) = 0,"",
IFERROR(MAX(OFFSET(AN713,0,0,MATCH("-",AN$638:AN713,0))),""))</f>
        <v/>
      </c>
      <c r="AX713" s="82" t="str">
        <f ca="1">IF(    MAX(OFFSET(AO713,0,0,MATCH("-",AO$638:AO713,0))) = 0,"",
IFERROR(MAX(OFFSET(AO713,0,0,MATCH("-",AO$638:AO713,0))),""))</f>
        <v/>
      </c>
      <c r="AY713" s="82" t="str">
        <f ca="1">IF(    MAX(OFFSET(AP713,0,0,MATCH("-",AP$638:AP713,0))) = 0,"",
IFERROR(MAX(OFFSET(AP713,0,0,MATCH("-",AP$638:AP713,0))),""))</f>
        <v/>
      </c>
      <c r="AZ713" s="82" t="str">
        <f ca="1">IF(    MAX(OFFSET(AQ713,0,0,MATCH("-",AQ$638:AQ713,0))) = 0,"",
IFERROR(MAX(OFFSET(AQ713,0,0,MATCH("-",AQ$638:AQ713,0))),""))</f>
        <v/>
      </c>
      <c r="BA713" s="82" t="str">
        <f ca="1">IF(    MAX(OFFSET(AR713,0,0,MATCH("-",AR$638:AR713,0))) = 0,"",
IFERROR(MAX(OFFSET(AR713,0,0,MATCH("-",AR$638:AR713,0))),""))</f>
        <v/>
      </c>
      <c r="BB713" s="112">
        <f t="shared" ca="1" si="511"/>
        <v>-198</v>
      </c>
      <c r="BC713" s="111" t="str">
        <f t="shared" ca="1" si="512"/>
        <v>Radius</v>
      </c>
      <c r="BD713" s="112">
        <f t="shared" ca="1" si="513"/>
        <v>0</v>
      </c>
      <c r="BE713" s="111">
        <f t="shared" ca="1" si="514"/>
        <v>200</v>
      </c>
      <c r="BF713" s="113" t="e">
        <f t="shared" ca="1" si="515"/>
        <v>#VALUE!</v>
      </c>
      <c r="BG713" s="113" t="e">
        <f t="shared" ca="1" si="516"/>
        <v>#VALUE!</v>
      </c>
      <c r="BH713" s="112">
        <f t="shared" ca="1" si="517"/>
        <v>2000</v>
      </c>
      <c r="BI713" s="112">
        <f t="shared" ca="1" si="518"/>
        <v>200</v>
      </c>
      <c r="BJ713" s="157"/>
      <c r="BK713" s="157"/>
      <c r="BL713" s="158" t="str">
        <f>scriv!AI675</f>
        <v/>
      </c>
      <c r="BM713" s="157"/>
      <c r="BN713" s="157" t="str">
        <f t="shared" si="519"/>
        <v>node</v>
      </c>
      <c r="BO713" s="157"/>
      <c r="BP713" s="159">
        <f t="shared" ca="1" si="520"/>
        <v>0</v>
      </c>
      <c r="BQ713" s="159">
        <f t="shared" ca="1" si="521"/>
        <v>0</v>
      </c>
      <c r="BR713" s="159">
        <f t="shared" si="522"/>
        <v>1</v>
      </c>
      <c r="BS713" s="159" t="str">
        <f t="shared" si="523"/>
        <v>symbol</v>
      </c>
      <c r="BT713" s="157" t="str">
        <f ca="1">IF(scriv!V675&lt;&gt;"",scriv!V675,
IF(E713="",IFERROR(VLOOKUP(BL713,$AH$40:$BT$638,39,FALSE),$BT$36),
$BT$37))</f>
        <v>NodeSquare</v>
      </c>
      <c r="BU713" s="166">
        <f t="shared" ca="1" si="524"/>
        <v>2000</v>
      </c>
      <c r="BV713" s="166">
        <f t="shared" ca="1" si="525"/>
        <v>200</v>
      </c>
      <c r="BW713" s="166">
        <f t="shared" ca="1" si="526"/>
        <v>0</v>
      </c>
      <c r="BX713" s="166">
        <f t="shared" ca="1" si="527"/>
        <v>0</v>
      </c>
      <c r="BY713" s="180" t="str">
        <f t="shared" si="528"/>
        <v/>
      </c>
      <c r="BZ713" s="180" t="str">
        <f t="shared" si="529"/>
        <v/>
      </c>
      <c r="CA713" s="81" t="str">
        <f>IF(scriv!E675&lt;&gt;"",scriv!E675,"")</f>
        <v/>
      </c>
      <c r="CB713" s="82">
        <f t="shared" si="494"/>
        <v>0</v>
      </c>
      <c r="CC713" s="82">
        <f t="shared" si="530"/>
        <v>0</v>
      </c>
      <c r="CD713" s="82" t="str">
        <f t="shared" si="531"/>
        <v>-</v>
      </c>
      <c r="CE713" s="82" t="str">
        <f t="shared" si="532"/>
        <v>-</v>
      </c>
      <c r="CF713" s="82" t="str">
        <f t="shared" si="533"/>
        <v>-</v>
      </c>
      <c r="CG713" s="82" t="str">
        <f t="shared" si="534"/>
        <v>-</v>
      </c>
      <c r="CH713" s="82" t="str">
        <f t="shared" si="535"/>
        <v>-</v>
      </c>
      <c r="CI713" s="82" t="str">
        <f t="shared" si="536"/>
        <v>-</v>
      </c>
      <c r="CJ713" s="82" t="str">
        <f t="shared" si="537"/>
        <v>-</v>
      </c>
      <c r="CK713" s="82" t="str">
        <f t="shared" si="538"/>
        <v>-</v>
      </c>
    </row>
    <row r="714" spans="1:89" s="82" customFormat="1" ht="18" customHeight="1">
      <c r="A714" s="81" t="str">
        <f>scriv!AH676</f>
        <v/>
      </c>
      <c r="B714" s="81" t="str">
        <f>IF(scriv!D676&lt;&gt;"",scriv!D676,"")</f>
        <v/>
      </c>
      <c r="C714" s="81" t="str">
        <f>IF( scriv!AL676&lt;&gt;"", IF(D714&lt;&gt;"","connection ","")&amp;scriv!AL676,IF(D714&lt;&gt;"","connection",""))</f>
        <v/>
      </c>
      <c r="D714" s="82" t="str">
        <f>scriv!AJ676</f>
        <v/>
      </c>
      <c r="E714" s="82" t="str">
        <f>scriv!AK676</f>
        <v/>
      </c>
      <c r="F714" s="156">
        <f>ROW()</f>
        <v>714</v>
      </c>
      <c r="I714" s="81" t="str">
        <f>IF(scriv!AA676&lt;&gt;"",scriv!AA676,J714)</f>
        <v/>
      </c>
      <c r="J714" s="81" t="str">
        <f>IF(scriv!AB676&lt;&gt;"",scriv!AB676,"")</f>
        <v/>
      </c>
      <c r="K714" s="82" t="str">
        <f t="shared" si="495"/>
        <v>none</v>
      </c>
      <c r="L714" s="82" t="str">
        <f t="shared" si="496"/>
        <v>+++&amp;speakTT=</v>
      </c>
      <c r="M714" s="82" t="str">
        <f t="shared" si="493"/>
        <v>OpenClose</v>
      </c>
      <c r="N714" s="82" t="str">
        <f t="shared" si="497"/>
        <v/>
      </c>
      <c r="O714" s="119" t="str">
        <f t="shared" si="498"/>
        <v/>
      </c>
      <c r="P714" s="81" t="str">
        <f>IF(scriv!I676&lt;&gt;"",scriv!I676,"")</f>
        <v/>
      </c>
      <c r="Q714" s="81" t="str">
        <f>IF(scriv!J676&lt;&gt;"",scriv!J676,"")</f>
        <v/>
      </c>
      <c r="R714" s="81">
        <f>IF(scriv!K676&lt;&gt;"",scriv!K676,
IF(I714&lt;&gt;"",1,$R$36))</f>
        <v>0</v>
      </c>
      <c r="S714" s="81" t="str">
        <f>IF(scriv!L676&lt;&gt;"",scriv!L676,
IF(scriv!AB676&lt;&gt;"",$S$36,"none"))</f>
        <v>none</v>
      </c>
      <c r="T714" s="81" t="str">
        <f>IF(scriv!Q676&lt;&gt;"",scriv!Q676,"")</f>
        <v/>
      </c>
      <c r="U714" s="81" t="str">
        <f>IF(scriv!R676&lt;&gt;"",scriv!R676,"")</f>
        <v/>
      </c>
      <c r="V714" s="81" t="str">
        <f>IF(scriv!S676&lt;&gt;"",scriv!S676,"")</f>
        <v/>
      </c>
      <c r="W714" s="81" t="str">
        <f>IF(scriv!T676&lt;&gt;"",scriv!T676,"")</f>
        <v/>
      </c>
      <c r="X714" s="81" t="str">
        <f>IF($E714="",
( IF(scriv!AD676&lt;&gt;"", LEFT( scriv!AD676, FIND(",",scriv!AD676)-1) &amp; "=" &amp; $AH714 &amp; RIGHT( scriv!AD676, LEN(scriv!AD676) + 1 - FIND(",",scriv!AD676)),
  IF($X$36&lt;&gt;"",LEFT( X$36, FIND(",",X$36)-1) &amp; "=" &amp; $AH714 &amp; RIGHT( X$36, LEN(X$36) + 1 - FIND(",",X$36)),""))),
IF(scriv!M676&lt;&gt;"", LEFT( scriv!M676, FIND(",",scriv!M676)-1) &amp; "=" &amp; $AH714 &amp; RIGHT( scriv!M676, LEN(scriv!M676) + 1 - FIND(",",scriv!M676)),
LEFT( X$37, FIND(",",X$37)-1) &amp; "=" &amp; $AH714 &amp; RIGHT( X$37, LEN(X$37) + 1 - FIND(",",X$37))))</f>
        <v>fadeOn=,0.6</v>
      </c>
      <c r="Y714" s="81" t="str">
        <f>IF($E714="",
( IF(scriv!AE676&lt;&gt;"", LEFT( scriv!AE676, FIND(",",scriv!AE676)-1) &amp; "=" &amp; $AH714 &amp; RIGHT( scriv!AE676, LEN(scriv!AE676) + 1 - FIND(",",scriv!AE676)),
  IF($Y$36&lt;&gt;"",LEFT( Y$36, FIND(",",Y$36)-1) &amp; "=" &amp; $AH714 &amp; RIGHT( Y$36, LEN(Y$36) + 1 - FIND(",",Y$36)),""))),
IF(scriv!N676&lt;&gt;"", LEFT( scriv!N676, FIND(",",scriv!N676)-1) &amp; "=" &amp; $AH714 &amp; RIGHT( scriv!N676, LEN(scriv!N676) + 1 - FIND(",",scriv!N676)),
LEFT( Y$37, FIND(",",Y$37)-1) &amp; "=" &amp; $AH714 &amp; RIGHT( Y$37, LEN(Y$37) + 1 - FIND(",",Y$37))))</f>
        <v>fadeOff=,0.6</v>
      </c>
      <c r="Z714" s="81" t="str">
        <f>IF($E714="",
( IF(scriv!AF676&lt;&gt;"", LEFT( scriv!AF676, FIND(",",scriv!AF676)-1) &amp; "=" &amp; $AH714 &amp; RIGHT( scriv!AF676, LEN(scriv!AF676) + 1 - FIND(",",scriv!AF676)),
  IF($Z$36&lt;&gt;"",LEFT( Z$36, FIND(",",Z$36)-1) &amp; "=" &amp; $AH714 &amp; RIGHT( Z$36, LEN(Z$36) + 1 - FIND(",",Z$36)),""))),
IF(scriv!O676&lt;&gt;"", LEFT( scriv!O676, FIND(",",scriv!O676)-1) &amp; "=" &amp; $AH714 &amp; RIGHT( scriv!O676, LEN(scriv!O676) + 1 - FIND(",",scriv!O676)),
LEFT( Z$37, FIND(",",Z$37)-1) &amp; "=" &amp; $AH714 &amp; RIGHT( Z$37, LEN(Z$37) + 1 - FIND(",",Z$37))))</f>
        <v>drawOpen=,1.2</v>
      </c>
      <c r="AA714" s="81" t="str">
        <f>IF($E714="",
( IF(scriv!AG676&lt;&gt;"", LEFT( scriv!AG676, FIND(",",scriv!AG676)-1) &amp; "=" &amp; $AH714 &amp; RIGHT( scriv!AG676, LEN(scriv!AG676) + 1 - FIND(",",scriv!AG676)),
  IF($AA$36&lt;&gt;"",LEFT( AA$36, FIND(",",AA$36)-1) &amp; "=" &amp; $AH714 &amp; RIGHT( AA$36, LEN(AA$36) + 1 - FIND(",",AA$36)),""))),
IF(scriv!P676&lt;&gt;"", LEFT( scriv!P676, FIND(",",scriv!P676)-1) &amp; "=" &amp; $AH714 &amp; RIGHT( scriv!P676, LEN(scriv!P676) + 1 - FIND(",",scriv!P676)),
LEFT( AA$37, FIND(",",AA$37)-1) &amp; "=" &amp; $AH714 &amp; RIGHT( AA$37, LEN(AA$37) + 1 - FIND(",",AA$37))))</f>
        <v>drawClose=,1.2</v>
      </c>
      <c r="AB714" s="167" t="str">
        <f t="shared" si="492"/>
        <v>noTitle</v>
      </c>
      <c r="AC714" s="167"/>
      <c r="AD714" s="45"/>
      <c r="AE714" s="168"/>
      <c r="AF714" s="169">
        <f>IF(D714="",scriv!B676,"")</f>
        <v>0</v>
      </c>
      <c r="AG714" s="170" t="str">
        <f t="shared" si="499"/>
        <v/>
      </c>
      <c r="AH714" s="169" t="str">
        <f t="shared" si="500"/>
        <v/>
      </c>
      <c r="AI714" s="169" t="str">
        <f t="shared" si="501"/>
        <v/>
      </c>
      <c r="AJ714" s="86">
        <f>ROUNDDOWN( (LEN(scriv!B676)+1) / 2, 0 )</f>
        <v>0</v>
      </c>
      <c r="AK714" s="82">
        <f t="shared" si="502"/>
        <v>0</v>
      </c>
      <c r="AL714" s="82" t="str">
        <f t="shared" si="503"/>
        <v>-</v>
      </c>
      <c r="AM714" s="82" t="str">
        <f t="shared" si="504"/>
        <v>-</v>
      </c>
      <c r="AN714" s="82" t="str">
        <f t="shared" si="505"/>
        <v>-</v>
      </c>
      <c r="AO714" s="82" t="str">
        <f t="shared" si="506"/>
        <v>-</v>
      </c>
      <c r="AP714" s="82" t="str">
        <f t="shared" si="507"/>
        <v>-</v>
      </c>
      <c r="AQ714" s="82" t="str">
        <f t="shared" si="508"/>
        <v>-</v>
      </c>
      <c r="AR714" s="82" t="str">
        <f t="shared" si="509"/>
        <v>-</v>
      </c>
      <c r="AT714" s="82">
        <f t="shared" si="510"/>
        <v>10</v>
      </c>
      <c r="AU714" s="82" t="str">
        <f ca="1">IF(    MAX(OFFSET(AL714,0,0,MATCH("-",AL$638:AL714,0))) = 0,"",
IFERROR(MAX(OFFSET(AL714,0,0,MATCH("-",AL$638:AL714,0))),""))</f>
        <v/>
      </c>
      <c r="AV714" s="82" t="str">
        <f ca="1">IF(    MAX(OFFSET(AM714,0,0,MATCH("-",AM$638:AM714,0))) = 0,"",
IFERROR(MAX(OFFSET(AM714,0,0,MATCH("-",AM$638:AM714,0))),""))</f>
        <v/>
      </c>
      <c r="AW714" s="82" t="str">
        <f ca="1">IF(    MAX(OFFSET(AN714,0,0,MATCH("-",AN$638:AN714,0))) = 0,"",
IFERROR(MAX(OFFSET(AN714,0,0,MATCH("-",AN$638:AN714,0))),""))</f>
        <v/>
      </c>
      <c r="AX714" s="82" t="str">
        <f ca="1">IF(    MAX(OFFSET(AO714,0,0,MATCH("-",AO$638:AO714,0))) = 0,"",
IFERROR(MAX(OFFSET(AO714,0,0,MATCH("-",AO$638:AO714,0))),""))</f>
        <v/>
      </c>
      <c r="AY714" s="82" t="str">
        <f ca="1">IF(    MAX(OFFSET(AP714,0,0,MATCH("-",AP$638:AP714,0))) = 0,"",
IFERROR(MAX(OFFSET(AP714,0,0,MATCH("-",AP$638:AP714,0))),""))</f>
        <v/>
      </c>
      <c r="AZ714" s="82" t="str">
        <f ca="1">IF(    MAX(OFFSET(AQ714,0,0,MATCH("-",AQ$638:AQ714,0))) = 0,"",
IFERROR(MAX(OFFSET(AQ714,0,0,MATCH("-",AQ$638:AQ714,0))),""))</f>
        <v/>
      </c>
      <c r="BA714" s="82" t="str">
        <f ca="1">IF(    MAX(OFFSET(AR714,0,0,MATCH("-",AR$638:AR714,0))) = 0,"",
IFERROR(MAX(OFFSET(AR714,0,0,MATCH("-",AR$638:AR714,0))),""))</f>
        <v/>
      </c>
      <c r="BB714" s="112">
        <f t="shared" ca="1" si="511"/>
        <v>-198</v>
      </c>
      <c r="BC714" s="111" t="str">
        <f t="shared" ca="1" si="512"/>
        <v>Radius</v>
      </c>
      <c r="BD714" s="112">
        <f t="shared" ca="1" si="513"/>
        <v>0</v>
      </c>
      <c r="BE714" s="111">
        <f t="shared" ca="1" si="514"/>
        <v>200</v>
      </c>
      <c r="BF714" s="113" t="e">
        <f t="shared" ca="1" si="515"/>
        <v>#VALUE!</v>
      </c>
      <c r="BG714" s="113" t="e">
        <f t="shared" ca="1" si="516"/>
        <v>#VALUE!</v>
      </c>
      <c r="BH714" s="112">
        <f t="shared" ca="1" si="517"/>
        <v>2000</v>
      </c>
      <c r="BI714" s="112">
        <f t="shared" ca="1" si="518"/>
        <v>200</v>
      </c>
      <c r="BJ714" s="157"/>
      <c r="BK714" s="157"/>
      <c r="BL714" s="158" t="str">
        <f>scriv!AI676</f>
        <v/>
      </c>
      <c r="BM714" s="157"/>
      <c r="BN714" s="157" t="str">
        <f t="shared" si="519"/>
        <v>node</v>
      </c>
      <c r="BO714" s="157"/>
      <c r="BP714" s="159">
        <f t="shared" ca="1" si="520"/>
        <v>0</v>
      </c>
      <c r="BQ714" s="159">
        <f t="shared" ca="1" si="521"/>
        <v>0</v>
      </c>
      <c r="BR714" s="159">
        <f t="shared" si="522"/>
        <v>1</v>
      </c>
      <c r="BS714" s="159" t="str">
        <f t="shared" si="523"/>
        <v>symbol</v>
      </c>
      <c r="BT714" s="157" t="str">
        <f ca="1">IF(scriv!V676&lt;&gt;"",scriv!V676,
IF(E714="",IFERROR(VLOOKUP(BL714,$AH$40:$BT$638,39,FALSE),$BT$36),
$BT$37))</f>
        <v>NodeSquare</v>
      </c>
      <c r="BU714" s="166">
        <f t="shared" ca="1" si="524"/>
        <v>2000</v>
      </c>
      <c r="BV714" s="166">
        <f t="shared" ca="1" si="525"/>
        <v>200</v>
      </c>
      <c r="BW714" s="166">
        <f t="shared" ca="1" si="526"/>
        <v>0</v>
      </c>
      <c r="BX714" s="166">
        <f t="shared" ca="1" si="527"/>
        <v>0</v>
      </c>
      <c r="BY714" s="180" t="str">
        <f t="shared" si="528"/>
        <v/>
      </c>
      <c r="BZ714" s="180" t="str">
        <f t="shared" si="529"/>
        <v/>
      </c>
      <c r="CA714" s="81" t="str">
        <f>IF(scriv!E676&lt;&gt;"",scriv!E676,"")</f>
        <v/>
      </c>
      <c r="CB714" s="82">
        <f t="shared" si="494"/>
        <v>0</v>
      </c>
      <c r="CC714" s="82">
        <f t="shared" si="530"/>
        <v>0</v>
      </c>
      <c r="CD714" s="82" t="str">
        <f t="shared" si="531"/>
        <v>-</v>
      </c>
      <c r="CE714" s="82" t="str">
        <f t="shared" si="532"/>
        <v>-</v>
      </c>
      <c r="CF714" s="82" t="str">
        <f t="shared" si="533"/>
        <v>-</v>
      </c>
      <c r="CG714" s="82" t="str">
        <f t="shared" si="534"/>
        <v>-</v>
      </c>
      <c r="CH714" s="82" t="str">
        <f t="shared" si="535"/>
        <v>-</v>
      </c>
      <c r="CI714" s="82" t="str">
        <f t="shared" si="536"/>
        <v>-</v>
      </c>
      <c r="CJ714" s="82" t="str">
        <f t="shared" si="537"/>
        <v>-</v>
      </c>
      <c r="CK714" s="82" t="str">
        <f t="shared" si="538"/>
        <v>-</v>
      </c>
    </row>
    <row r="715" spans="1:89" s="82" customFormat="1" ht="18" customHeight="1">
      <c r="A715" s="81" t="str">
        <f>scriv!AH677</f>
        <v/>
      </c>
      <c r="B715" s="81" t="str">
        <f>IF(scriv!D677&lt;&gt;"",scriv!D677,"")</f>
        <v/>
      </c>
      <c r="C715" s="81" t="str">
        <f>IF( scriv!AL677&lt;&gt;"", IF(D715&lt;&gt;"","connection ","")&amp;scriv!AL677,IF(D715&lt;&gt;"","connection",""))</f>
        <v/>
      </c>
      <c r="D715" s="82" t="str">
        <f>scriv!AJ677</f>
        <v/>
      </c>
      <c r="E715" s="82" t="str">
        <f>scriv!AK677</f>
        <v/>
      </c>
      <c r="F715" s="156">
        <f>ROW()</f>
        <v>715</v>
      </c>
      <c r="I715" s="81" t="str">
        <f>IF(scriv!AA677&lt;&gt;"",scriv!AA677,J715)</f>
        <v/>
      </c>
      <c r="J715" s="81" t="str">
        <f>IF(scriv!AB677&lt;&gt;"",scriv!AB677,"")</f>
        <v/>
      </c>
      <c r="K715" s="82" t="str">
        <f t="shared" si="495"/>
        <v>none</v>
      </c>
      <c r="L715" s="82" t="str">
        <f t="shared" si="496"/>
        <v>+++&amp;speakTT=</v>
      </c>
      <c r="M715" s="82" t="str">
        <f t="shared" si="493"/>
        <v>OpenClose</v>
      </c>
      <c r="N715" s="82" t="str">
        <f t="shared" si="497"/>
        <v/>
      </c>
      <c r="O715" s="119" t="str">
        <f t="shared" si="498"/>
        <v/>
      </c>
      <c r="P715" s="81" t="str">
        <f>IF(scriv!I677&lt;&gt;"",scriv!I677,"")</f>
        <v/>
      </c>
      <c r="Q715" s="81" t="str">
        <f>IF(scriv!J677&lt;&gt;"",scriv!J677,"")</f>
        <v/>
      </c>
      <c r="R715" s="81">
        <f>IF(scriv!K677&lt;&gt;"",scriv!K677,
IF(I715&lt;&gt;"",1,$R$36))</f>
        <v>0</v>
      </c>
      <c r="S715" s="81" t="str">
        <f>IF(scriv!L677&lt;&gt;"",scriv!L677,
IF(scriv!AB677&lt;&gt;"",$S$36,"none"))</f>
        <v>none</v>
      </c>
      <c r="T715" s="81" t="str">
        <f>IF(scriv!Q677&lt;&gt;"",scriv!Q677,"")</f>
        <v/>
      </c>
      <c r="U715" s="81" t="str">
        <f>IF(scriv!R677&lt;&gt;"",scriv!R677,"")</f>
        <v/>
      </c>
      <c r="V715" s="81" t="str">
        <f>IF(scriv!S677&lt;&gt;"",scriv!S677,"")</f>
        <v/>
      </c>
      <c r="W715" s="81" t="str">
        <f>IF(scriv!T677&lt;&gt;"",scriv!T677,"")</f>
        <v/>
      </c>
      <c r="X715" s="81" t="str">
        <f>IF($E715="",
( IF(scriv!AD677&lt;&gt;"", LEFT( scriv!AD677, FIND(",",scriv!AD677)-1) &amp; "=" &amp; $AH715 &amp; RIGHT( scriv!AD677, LEN(scriv!AD677) + 1 - FIND(",",scriv!AD677)),
  IF($X$36&lt;&gt;"",LEFT( X$36, FIND(",",X$36)-1) &amp; "=" &amp; $AH715 &amp; RIGHT( X$36, LEN(X$36) + 1 - FIND(",",X$36)),""))),
IF(scriv!M677&lt;&gt;"", LEFT( scriv!M677, FIND(",",scriv!M677)-1) &amp; "=" &amp; $AH715 &amp; RIGHT( scriv!M677, LEN(scriv!M677) + 1 - FIND(",",scriv!M677)),
LEFT( X$37, FIND(",",X$37)-1) &amp; "=" &amp; $AH715 &amp; RIGHT( X$37, LEN(X$37) + 1 - FIND(",",X$37))))</f>
        <v>fadeOn=,0.6</v>
      </c>
      <c r="Y715" s="81" t="str">
        <f>IF($E715="",
( IF(scriv!AE677&lt;&gt;"", LEFT( scriv!AE677, FIND(",",scriv!AE677)-1) &amp; "=" &amp; $AH715 &amp; RIGHT( scriv!AE677, LEN(scriv!AE677) + 1 - FIND(",",scriv!AE677)),
  IF($Y$36&lt;&gt;"",LEFT( Y$36, FIND(",",Y$36)-1) &amp; "=" &amp; $AH715 &amp; RIGHT( Y$36, LEN(Y$36) + 1 - FIND(",",Y$36)),""))),
IF(scriv!N677&lt;&gt;"", LEFT( scriv!N677, FIND(",",scriv!N677)-1) &amp; "=" &amp; $AH715 &amp; RIGHT( scriv!N677, LEN(scriv!N677) + 1 - FIND(",",scriv!N677)),
LEFT( Y$37, FIND(",",Y$37)-1) &amp; "=" &amp; $AH715 &amp; RIGHT( Y$37, LEN(Y$37) + 1 - FIND(",",Y$37))))</f>
        <v>fadeOff=,0.6</v>
      </c>
      <c r="Z715" s="81" t="str">
        <f>IF($E715="",
( IF(scriv!AF677&lt;&gt;"", LEFT( scriv!AF677, FIND(",",scriv!AF677)-1) &amp; "=" &amp; $AH715 &amp; RIGHT( scriv!AF677, LEN(scriv!AF677) + 1 - FIND(",",scriv!AF677)),
  IF($Z$36&lt;&gt;"",LEFT( Z$36, FIND(",",Z$36)-1) &amp; "=" &amp; $AH715 &amp; RIGHT( Z$36, LEN(Z$36) + 1 - FIND(",",Z$36)),""))),
IF(scriv!O677&lt;&gt;"", LEFT( scriv!O677, FIND(",",scriv!O677)-1) &amp; "=" &amp; $AH715 &amp; RIGHT( scriv!O677, LEN(scriv!O677) + 1 - FIND(",",scriv!O677)),
LEFT( Z$37, FIND(",",Z$37)-1) &amp; "=" &amp; $AH715 &amp; RIGHT( Z$37, LEN(Z$37) + 1 - FIND(",",Z$37))))</f>
        <v>drawOpen=,1.2</v>
      </c>
      <c r="AA715" s="81" t="str">
        <f>IF($E715="",
( IF(scriv!AG677&lt;&gt;"", LEFT( scriv!AG677, FIND(",",scriv!AG677)-1) &amp; "=" &amp; $AH715 &amp; RIGHT( scriv!AG677, LEN(scriv!AG677) + 1 - FIND(",",scriv!AG677)),
  IF($AA$36&lt;&gt;"",LEFT( AA$36, FIND(",",AA$36)-1) &amp; "=" &amp; $AH715 &amp; RIGHT( AA$36, LEN(AA$36) + 1 - FIND(",",AA$36)),""))),
IF(scriv!P677&lt;&gt;"", LEFT( scriv!P677, FIND(",",scriv!P677)-1) &amp; "=" &amp; $AH715 &amp; RIGHT( scriv!P677, LEN(scriv!P677) + 1 - FIND(",",scriv!P677)),
LEFT( AA$37, FIND(",",AA$37)-1) &amp; "=" &amp; $AH715 &amp; RIGHT( AA$37, LEN(AA$37) + 1 - FIND(",",AA$37))))</f>
        <v>drawClose=,1.2</v>
      </c>
      <c r="AB715" s="167" t="str">
        <f t="shared" si="492"/>
        <v>noTitle</v>
      </c>
      <c r="AC715" s="167"/>
      <c r="AD715" s="45"/>
      <c r="AE715" s="168"/>
      <c r="AF715" s="169">
        <f>IF(D715="",scriv!B677,"")</f>
        <v>0</v>
      </c>
      <c r="AG715" s="170" t="str">
        <f t="shared" si="499"/>
        <v/>
      </c>
      <c r="AH715" s="169" t="str">
        <f t="shared" si="500"/>
        <v/>
      </c>
      <c r="AI715" s="169" t="str">
        <f t="shared" si="501"/>
        <v/>
      </c>
      <c r="AJ715" s="86">
        <f>ROUNDDOWN( (LEN(scriv!B677)+1) / 2, 0 )</f>
        <v>0</v>
      </c>
      <c r="AK715" s="82">
        <f t="shared" si="502"/>
        <v>0</v>
      </c>
      <c r="AL715" s="82" t="str">
        <f t="shared" si="503"/>
        <v>-</v>
      </c>
      <c r="AM715" s="82" t="str">
        <f t="shared" si="504"/>
        <v>-</v>
      </c>
      <c r="AN715" s="82" t="str">
        <f t="shared" si="505"/>
        <v>-</v>
      </c>
      <c r="AO715" s="82" t="str">
        <f t="shared" si="506"/>
        <v>-</v>
      </c>
      <c r="AP715" s="82" t="str">
        <f t="shared" si="507"/>
        <v>-</v>
      </c>
      <c r="AQ715" s="82" t="str">
        <f t="shared" si="508"/>
        <v>-</v>
      </c>
      <c r="AR715" s="82" t="str">
        <f t="shared" si="509"/>
        <v>-</v>
      </c>
      <c r="AT715" s="82">
        <f t="shared" si="510"/>
        <v>10</v>
      </c>
      <c r="AU715" s="82" t="str">
        <f ca="1">IF(    MAX(OFFSET(AL715,0,0,MATCH("-",AL$638:AL715,0))) = 0,"",
IFERROR(MAX(OFFSET(AL715,0,0,MATCH("-",AL$638:AL715,0))),""))</f>
        <v/>
      </c>
      <c r="AV715" s="82" t="str">
        <f ca="1">IF(    MAX(OFFSET(AM715,0,0,MATCH("-",AM$638:AM715,0))) = 0,"",
IFERROR(MAX(OFFSET(AM715,0,0,MATCH("-",AM$638:AM715,0))),""))</f>
        <v/>
      </c>
      <c r="AW715" s="82" t="str">
        <f ca="1">IF(    MAX(OFFSET(AN715,0,0,MATCH("-",AN$638:AN715,0))) = 0,"",
IFERROR(MAX(OFFSET(AN715,0,0,MATCH("-",AN$638:AN715,0))),""))</f>
        <v/>
      </c>
      <c r="AX715" s="82" t="str">
        <f ca="1">IF(    MAX(OFFSET(AO715,0,0,MATCH("-",AO$638:AO715,0))) = 0,"",
IFERROR(MAX(OFFSET(AO715,0,0,MATCH("-",AO$638:AO715,0))),""))</f>
        <v/>
      </c>
      <c r="AY715" s="82" t="str">
        <f ca="1">IF(    MAX(OFFSET(AP715,0,0,MATCH("-",AP$638:AP715,0))) = 0,"",
IFERROR(MAX(OFFSET(AP715,0,0,MATCH("-",AP$638:AP715,0))),""))</f>
        <v/>
      </c>
      <c r="AZ715" s="82" t="str">
        <f ca="1">IF(    MAX(OFFSET(AQ715,0,0,MATCH("-",AQ$638:AQ715,0))) = 0,"",
IFERROR(MAX(OFFSET(AQ715,0,0,MATCH("-",AQ$638:AQ715,0))),""))</f>
        <v/>
      </c>
      <c r="BA715" s="82" t="str">
        <f ca="1">IF(    MAX(OFFSET(AR715,0,0,MATCH("-",AR$638:AR715,0))) = 0,"",
IFERROR(MAX(OFFSET(AR715,0,0,MATCH("-",AR$638:AR715,0))),""))</f>
        <v/>
      </c>
      <c r="BB715" s="112">
        <f t="shared" ca="1" si="511"/>
        <v>-198</v>
      </c>
      <c r="BC715" s="111" t="str">
        <f t="shared" ca="1" si="512"/>
        <v>Radius</v>
      </c>
      <c r="BD715" s="112">
        <f t="shared" ca="1" si="513"/>
        <v>0</v>
      </c>
      <c r="BE715" s="111">
        <f t="shared" ca="1" si="514"/>
        <v>200</v>
      </c>
      <c r="BF715" s="113" t="e">
        <f t="shared" ca="1" si="515"/>
        <v>#VALUE!</v>
      </c>
      <c r="BG715" s="113" t="e">
        <f t="shared" ca="1" si="516"/>
        <v>#VALUE!</v>
      </c>
      <c r="BH715" s="112">
        <f t="shared" ca="1" si="517"/>
        <v>2000</v>
      </c>
      <c r="BI715" s="112">
        <f t="shared" ca="1" si="518"/>
        <v>200</v>
      </c>
      <c r="BJ715" s="157"/>
      <c r="BK715" s="157"/>
      <c r="BL715" s="158" t="str">
        <f>scriv!AI677</f>
        <v/>
      </c>
      <c r="BM715" s="157"/>
      <c r="BN715" s="157" t="str">
        <f t="shared" si="519"/>
        <v>node</v>
      </c>
      <c r="BO715" s="157"/>
      <c r="BP715" s="159">
        <f t="shared" ca="1" si="520"/>
        <v>0</v>
      </c>
      <c r="BQ715" s="159">
        <f t="shared" ca="1" si="521"/>
        <v>0</v>
      </c>
      <c r="BR715" s="159">
        <f t="shared" si="522"/>
        <v>1</v>
      </c>
      <c r="BS715" s="159" t="str">
        <f t="shared" si="523"/>
        <v>symbol</v>
      </c>
      <c r="BT715" s="157" t="str">
        <f ca="1">IF(scriv!V677&lt;&gt;"",scriv!V677,
IF(E715="",IFERROR(VLOOKUP(BL715,$AH$40:$BT$638,39,FALSE),$BT$36),
$BT$37))</f>
        <v>NodeSquare</v>
      </c>
      <c r="BU715" s="166">
        <f t="shared" ca="1" si="524"/>
        <v>2000</v>
      </c>
      <c r="BV715" s="166">
        <f t="shared" ca="1" si="525"/>
        <v>200</v>
      </c>
      <c r="BW715" s="166">
        <f t="shared" ca="1" si="526"/>
        <v>0</v>
      </c>
      <c r="BX715" s="166">
        <f t="shared" ca="1" si="527"/>
        <v>0</v>
      </c>
      <c r="BY715" s="180" t="str">
        <f t="shared" si="528"/>
        <v/>
      </c>
      <c r="BZ715" s="180" t="str">
        <f t="shared" si="529"/>
        <v/>
      </c>
      <c r="CA715" s="81" t="str">
        <f>IF(scriv!E677&lt;&gt;"",scriv!E677,"")</f>
        <v/>
      </c>
      <c r="CB715" s="82">
        <f t="shared" si="494"/>
        <v>0</v>
      </c>
      <c r="CC715" s="82">
        <f t="shared" si="530"/>
        <v>0</v>
      </c>
      <c r="CD715" s="82" t="str">
        <f t="shared" si="531"/>
        <v>-</v>
      </c>
      <c r="CE715" s="82" t="str">
        <f t="shared" si="532"/>
        <v>-</v>
      </c>
      <c r="CF715" s="82" t="str">
        <f t="shared" si="533"/>
        <v>-</v>
      </c>
      <c r="CG715" s="82" t="str">
        <f t="shared" si="534"/>
        <v>-</v>
      </c>
      <c r="CH715" s="82" t="str">
        <f t="shared" si="535"/>
        <v>-</v>
      </c>
      <c r="CI715" s="82" t="str">
        <f t="shared" si="536"/>
        <v>-</v>
      </c>
      <c r="CJ715" s="82" t="str">
        <f t="shared" si="537"/>
        <v>-</v>
      </c>
      <c r="CK715" s="82" t="str">
        <f t="shared" si="538"/>
        <v>-</v>
      </c>
    </row>
    <row r="716" spans="1:89" s="82" customFormat="1" ht="18" customHeight="1">
      <c r="A716" s="81" t="str">
        <f>scriv!AH678</f>
        <v/>
      </c>
      <c r="B716" s="81" t="str">
        <f>IF(scriv!D678&lt;&gt;"",scriv!D678,"")</f>
        <v/>
      </c>
      <c r="C716" s="81" t="str">
        <f>IF( scriv!AL678&lt;&gt;"", IF(D716&lt;&gt;"","connection ","")&amp;scriv!AL678,IF(D716&lt;&gt;"","connection",""))</f>
        <v/>
      </c>
      <c r="D716" s="82" t="str">
        <f>scriv!AJ678</f>
        <v/>
      </c>
      <c r="E716" s="82" t="str">
        <f>scriv!AK678</f>
        <v/>
      </c>
      <c r="F716" s="156">
        <f>ROW()</f>
        <v>716</v>
      </c>
      <c r="I716" s="81" t="str">
        <f>IF(scriv!AA678&lt;&gt;"",scriv!AA678,J716)</f>
        <v/>
      </c>
      <c r="J716" s="81" t="str">
        <f>IF(scriv!AB678&lt;&gt;"",scriv!AB678,"")</f>
        <v/>
      </c>
      <c r="K716" s="82" t="str">
        <f t="shared" si="495"/>
        <v>none</v>
      </c>
      <c r="L716" s="82" t="str">
        <f t="shared" si="496"/>
        <v>+++&amp;speakTT=</v>
      </c>
      <c r="M716" s="82" t="str">
        <f t="shared" si="493"/>
        <v>OpenClose</v>
      </c>
      <c r="N716" s="82" t="str">
        <f t="shared" si="497"/>
        <v/>
      </c>
      <c r="O716" s="119" t="str">
        <f t="shared" si="498"/>
        <v/>
      </c>
      <c r="P716" s="81" t="str">
        <f>IF(scriv!I678&lt;&gt;"",scriv!I678,"")</f>
        <v/>
      </c>
      <c r="Q716" s="81" t="str">
        <f>IF(scriv!J678&lt;&gt;"",scriv!J678,"")</f>
        <v/>
      </c>
      <c r="R716" s="81">
        <f>IF(scriv!K678&lt;&gt;"",scriv!K678,
IF(I716&lt;&gt;"",1,$R$36))</f>
        <v>0</v>
      </c>
      <c r="S716" s="81" t="str">
        <f>IF(scriv!L678&lt;&gt;"",scriv!L678,
IF(scriv!AB678&lt;&gt;"",$S$36,"none"))</f>
        <v>none</v>
      </c>
      <c r="T716" s="81" t="str">
        <f>IF(scriv!Q678&lt;&gt;"",scriv!Q678,"")</f>
        <v/>
      </c>
      <c r="U716" s="81" t="str">
        <f>IF(scriv!R678&lt;&gt;"",scriv!R678,"")</f>
        <v/>
      </c>
      <c r="V716" s="81" t="str">
        <f>IF(scriv!S678&lt;&gt;"",scriv!S678,"")</f>
        <v/>
      </c>
      <c r="W716" s="81" t="str">
        <f>IF(scriv!T678&lt;&gt;"",scriv!T678,"")</f>
        <v/>
      </c>
      <c r="X716" s="81" t="str">
        <f>IF($E716="",
( IF(scriv!AD678&lt;&gt;"", LEFT( scriv!AD678, FIND(",",scriv!AD678)-1) &amp; "=" &amp; $AH716 &amp; RIGHT( scriv!AD678, LEN(scriv!AD678) + 1 - FIND(",",scriv!AD678)),
  IF($X$36&lt;&gt;"",LEFT( X$36, FIND(",",X$36)-1) &amp; "=" &amp; $AH716 &amp; RIGHT( X$36, LEN(X$36) + 1 - FIND(",",X$36)),""))),
IF(scriv!M678&lt;&gt;"", LEFT( scriv!M678, FIND(",",scriv!M678)-1) &amp; "=" &amp; $AH716 &amp; RIGHT( scriv!M678, LEN(scriv!M678) + 1 - FIND(",",scriv!M678)),
LEFT( X$37, FIND(",",X$37)-1) &amp; "=" &amp; $AH716 &amp; RIGHT( X$37, LEN(X$37) + 1 - FIND(",",X$37))))</f>
        <v>fadeOn=,0.6</v>
      </c>
      <c r="Y716" s="81" t="str">
        <f>IF($E716="",
( IF(scriv!AE678&lt;&gt;"", LEFT( scriv!AE678, FIND(",",scriv!AE678)-1) &amp; "=" &amp; $AH716 &amp; RIGHT( scriv!AE678, LEN(scriv!AE678) + 1 - FIND(",",scriv!AE678)),
  IF($Y$36&lt;&gt;"",LEFT( Y$36, FIND(",",Y$36)-1) &amp; "=" &amp; $AH716 &amp; RIGHT( Y$36, LEN(Y$36) + 1 - FIND(",",Y$36)),""))),
IF(scriv!N678&lt;&gt;"", LEFT( scriv!N678, FIND(",",scriv!N678)-1) &amp; "=" &amp; $AH716 &amp; RIGHT( scriv!N678, LEN(scriv!N678) + 1 - FIND(",",scriv!N678)),
LEFT( Y$37, FIND(",",Y$37)-1) &amp; "=" &amp; $AH716 &amp; RIGHT( Y$37, LEN(Y$37) + 1 - FIND(",",Y$37))))</f>
        <v>fadeOff=,0.6</v>
      </c>
      <c r="Z716" s="81" t="str">
        <f>IF($E716="",
( IF(scriv!AF678&lt;&gt;"", LEFT( scriv!AF678, FIND(",",scriv!AF678)-1) &amp; "=" &amp; $AH716 &amp; RIGHT( scriv!AF678, LEN(scriv!AF678) + 1 - FIND(",",scriv!AF678)),
  IF($Z$36&lt;&gt;"",LEFT( Z$36, FIND(",",Z$36)-1) &amp; "=" &amp; $AH716 &amp; RIGHT( Z$36, LEN(Z$36) + 1 - FIND(",",Z$36)),""))),
IF(scriv!O678&lt;&gt;"", LEFT( scriv!O678, FIND(",",scriv!O678)-1) &amp; "=" &amp; $AH716 &amp; RIGHT( scriv!O678, LEN(scriv!O678) + 1 - FIND(",",scriv!O678)),
LEFT( Z$37, FIND(",",Z$37)-1) &amp; "=" &amp; $AH716 &amp; RIGHT( Z$37, LEN(Z$37) + 1 - FIND(",",Z$37))))</f>
        <v>drawOpen=,1.2</v>
      </c>
      <c r="AA716" s="81" t="str">
        <f>IF($E716="",
( IF(scriv!AG678&lt;&gt;"", LEFT( scriv!AG678, FIND(",",scriv!AG678)-1) &amp; "=" &amp; $AH716 &amp; RIGHT( scriv!AG678, LEN(scriv!AG678) + 1 - FIND(",",scriv!AG678)),
  IF($AA$36&lt;&gt;"",LEFT( AA$36, FIND(",",AA$36)-1) &amp; "=" &amp; $AH716 &amp; RIGHT( AA$36, LEN(AA$36) + 1 - FIND(",",AA$36)),""))),
IF(scriv!P678&lt;&gt;"", LEFT( scriv!P678, FIND(",",scriv!P678)-1) &amp; "=" &amp; $AH716 &amp; RIGHT( scriv!P678, LEN(scriv!P678) + 1 - FIND(",",scriv!P678)),
LEFT( AA$37, FIND(",",AA$37)-1) &amp; "=" &amp; $AH716 &amp; RIGHT( AA$37, LEN(AA$37) + 1 - FIND(",",AA$37))))</f>
        <v>drawClose=,1.2</v>
      </c>
      <c r="AB716" s="167" t="str">
        <f t="shared" si="492"/>
        <v>noTitle</v>
      </c>
      <c r="AC716" s="167"/>
      <c r="AD716" s="45"/>
      <c r="AE716" s="168"/>
      <c r="AF716" s="169">
        <f>IF(D716="",scriv!B678,"")</f>
        <v>0</v>
      </c>
      <c r="AG716" s="170" t="str">
        <f t="shared" si="499"/>
        <v/>
      </c>
      <c r="AH716" s="169" t="str">
        <f t="shared" si="500"/>
        <v/>
      </c>
      <c r="AI716" s="169" t="str">
        <f t="shared" si="501"/>
        <v/>
      </c>
      <c r="AJ716" s="86">
        <f>ROUNDDOWN( (LEN(scriv!B678)+1) / 2, 0 )</f>
        <v>0</v>
      </c>
      <c r="AK716" s="82">
        <f t="shared" si="502"/>
        <v>0</v>
      </c>
      <c r="AL716" s="82" t="str">
        <f t="shared" si="503"/>
        <v>-</v>
      </c>
      <c r="AM716" s="82" t="str">
        <f t="shared" si="504"/>
        <v>-</v>
      </c>
      <c r="AN716" s="82" t="str">
        <f t="shared" si="505"/>
        <v>-</v>
      </c>
      <c r="AO716" s="82" t="str">
        <f t="shared" si="506"/>
        <v>-</v>
      </c>
      <c r="AP716" s="82" t="str">
        <f t="shared" si="507"/>
        <v>-</v>
      </c>
      <c r="AQ716" s="82" t="str">
        <f t="shared" si="508"/>
        <v>-</v>
      </c>
      <c r="AR716" s="82" t="str">
        <f t="shared" si="509"/>
        <v>-</v>
      </c>
      <c r="AT716" s="82">
        <f t="shared" si="510"/>
        <v>10</v>
      </c>
      <c r="AU716" s="82" t="str">
        <f ca="1">IF(    MAX(OFFSET(AL716,0,0,MATCH("-",AL$638:AL716,0))) = 0,"",
IFERROR(MAX(OFFSET(AL716,0,0,MATCH("-",AL$638:AL716,0))),""))</f>
        <v/>
      </c>
      <c r="AV716" s="82" t="str">
        <f ca="1">IF(    MAX(OFFSET(AM716,0,0,MATCH("-",AM$638:AM716,0))) = 0,"",
IFERROR(MAX(OFFSET(AM716,0,0,MATCH("-",AM$638:AM716,0))),""))</f>
        <v/>
      </c>
      <c r="AW716" s="82" t="str">
        <f ca="1">IF(    MAX(OFFSET(AN716,0,0,MATCH("-",AN$638:AN716,0))) = 0,"",
IFERROR(MAX(OFFSET(AN716,0,0,MATCH("-",AN$638:AN716,0))),""))</f>
        <v/>
      </c>
      <c r="AX716" s="82" t="str">
        <f ca="1">IF(    MAX(OFFSET(AO716,0,0,MATCH("-",AO$638:AO716,0))) = 0,"",
IFERROR(MAX(OFFSET(AO716,0,0,MATCH("-",AO$638:AO716,0))),""))</f>
        <v/>
      </c>
      <c r="AY716" s="82" t="str">
        <f ca="1">IF(    MAX(OFFSET(AP716,0,0,MATCH("-",AP$638:AP716,0))) = 0,"",
IFERROR(MAX(OFFSET(AP716,0,0,MATCH("-",AP$638:AP716,0))),""))</f>
        <v/>
      </c>
      <c r="AZ716" s="82" t="str">
        <f ca="1">IF(    MAX(OFFSET(AQ716,0,0,MATCH("-",AQ$638:AQ716,0))) = 0,"",
IFERROR(MAX(OFFSET(AQ716,0,0,MATCH("-",AQ$638:AQ716,0))),""))</f>
        <v/>
      </c>
      <c r="BA716" s="82" t="str">
        <f ca="1">IF(    MAX(OFFSET(AR716,0,0,MATCH("-",AR$638:AR716,0))) = 0,"",
IFERROR(MAX(OFFSET(AR716,0,0,MATCH("-",AR$638:AR716,0))),""))</f>
        <v/>
      </c>
      <c r="BB716" s="112">
        <f t="shared" ca="1" si="511"/>
        <v>-198</v>
      </c>
      <c r="BC716" s="111" t="str">
        <f t="shared" ca="1" si="512"/>
        <v>Radius</v>
      </c>
      <c r="BD716" s="112">
        <f t="shared" ca="1" si="513"/>
        <v>0</v>
      </c>
      <c r="BE716" s="111">
        <f t="shared" ca="1" si="514"/>
        <v>200</v>
      </c>
      <c r="BF716" s="113" t="e">
        <f t="shared" ca="1" si="515"/>
        <v>#VALUE!</v>
      </c>
      <c r="BG716" s="113" t="e">
        <f t="shared" ca="1" si="516"/>
        <v>#VALUE!</v>
      </c>
      <c r="BH716" s="112">
        <f t="shared" ca="1" si="517"/>
        <v>2000</v>
      </c>
      <c r="BI716" s="112">
        <f t="shared" ca="1" si="518"/>
        <v>200</v>
      </c>
      <c r="BJ716" s="157"/>
      <c r="BK716" s="157"/>
      <c r="BL716" s="158" t="str">
        <f>scriv!AI678</f>
        <v/>
      </c>
      <c r="BM716" s="157"/>
      <c r="BN716" s="157" t="str">
        <f t="shared" si="519"/>
        <v>node</v>
      </c>
      <c r="BO716" s="157"/>
      <c r="BP716" s="159">
        <f t="shared" ca="1" si="520"/>
        <v>0</v>
      </c>
      <c r="BQ716" s="159">
        <f t="shared" ca="1" si="521"/>
        <v>0</v>
      </c>
      <c r="BR716" s="159">
        <f t="shared" si="522"/>
        <v>1</v>
      </c>
      <c r="BS716" s="159" t="str">
        <f t="shared" si="523"/>
        <v>symbol</v>
      </c>
      <c r="BT716" s="157" t="str">
        <f ca="1">IF(scriv!V678&lt;&gt;"",scriv!V678,
IF(E716="",IFERROR(VLOOKUP(BL716,$AH$40:$BT$638,39,FALSE),$BT$36),
$BT$37))</f>
        <v>NodeSquare</v>
      </c>
      <c r="BU716" s="166">
        <f t="shared" ca="1" si="524"/>
        <v>2000</v>
      </c>
      <c r="BV716" s="166">
        <f t="shared" ca="1" si="525"/>
        <v>200</v>
      </c>
      <c r="BW716" s="166">
        <f t="shared" ca="1" si="526"/>
        <v>0</v>
      </c>
      <c r="BX716" s="166">
        <f t="shared" ca="1" si="527"/>
        <v>0</v>
      </c>
      <c r="BY716" s="180" t="str">
        <f t="shared" si="528"/>
        <v/>
      </c>
      <c r="BZ716" s="180" t="str">
        <f t="shared" si="529"/>
        <v/>
      </c>
      <c r="CA716" s="81" t="str">
        <f>IF(scriv!E678&lt;&gt;"",scriv!E678,"")</f>
        <v/>
      </c>
      <c r="CB716" s="82">
        <f t="shared" si="494"/>
        <v>0</v>
      </c>
      <c r="CC716" s="82">
        <f t="shared" si="530"/>
        <v>0</v>
      </c>
      <c r="CD716" s="82" t="str">
        <f t="shared" si="531"/>
        <v>-</v>
      </c>
      <c r="CE716" s="82" t="str">
        <f t="shared" si="532"/>
        <v>-</v>
      </c>
      <c r="CF716" s="82" t="str">
        <f t="shared" si="533"/>
        <v>-</v>
      </c>
      <c r="CG716" s="82" t="str">
        <f t="shared" si="534"/>
        <v>-</v>
      </c>
      <c r="CH716" s="82" t="str">
        <f t="shared" si="535"/>
        <v>-</v>
      </c>
      <c r="CI716" s="82" t="str">
        <f t="shared" si="536"/>
        <v>-</v>
      </c>
      <c r="CJ716" s="82" t="str">
        <f t="shared" si="537"/>
        <v>-</v>
      </c>
      <c r="CK716" s="82" t="str">
        <f t="shared" si="538"/>
        <v>-</v>
      </c>
    </row>
    <row r="717" spans="1:89" s="82" customFormat="1" ht="18" customHeight="1">
      <c r="A717" s="81" t="str">
        <f>scriv!AH679</f>
        <v/>
      </c>
      <c r="B717" s="81" t="str">
        <f>IF(scriv!D679&lt;&gt;"",scriv!D679,"")</f>
        <v/>
      </c>
      <c r="C717" s="81" t="str">
        <f>IF( scriv!AL679&lt;&gt;"", IF(D717&lt;&gt;"","connection ","")&amp;scriv!AL679,IF(D717&lt;&gt;"","connection",""))</f>
        <v/>
      </c>
      <c r="D717" s="82" t="str">
        <f>scriv!AJ679</f>
        <v/>
      </c>
      <c r="E717" s="82" t="str">
        <f>scriv!AK679</f>
        <v/>
      </c>
      <c r="F717" s="156">
        <f>ROW()</f>
        <v>717</v>
      </c>
      <c r="I717" s="81" t="str">
        <f>IF(scriv!AA679&lt;&gt;"",scriv!AA679,J717)</f>
        <v/>
      </c>
      <c r="J717" s="81" t="str">
        <f>IF(scriv!AB679&lt;&gt;"",scriv!AB679,"")</f>
        <v/>
      </c>
      <c r="K717" s="82" t="str">
        <f t="shared" si="495"/>
        <v>none</v>
      </c>
      <c r="L717" s="82" t="str">
        <f t="shared" si="496"/>
        <v>+++&amp;speakTT=</v>
      </c>
      <c r="M717" s="82" t="str">
        <f t="shared" si="493"/>
        <v>OpenClose</v>
      </c>
      <c r="N717" s="82" t="str">
        <f t="shared" si="497"/>
        <v/>
      </c>
      <c r="O717" s="119" t="str">
        <f t="shared" si="498"/>
        <v/>
      </c>
      <c r="P717" s="81" t="str">
        <f>IF(scriv!I679&lt;&gt;"",scriv!I679,"")</f>
        <v/>
      </c>
      <c r="Q717" s="81" t="str">
        <f>IF(scriv!J679&lt;&gt;"",scriv!J679,"")</f>
        <v/>
      </c>
      <c r="R717" s="81">
        <f>IF(scriv!K679&lt;&gt;"",scriv!K679,
IF(I717&lt;&gt;"",1,$R$36))</f>
        <v>0</v>
      </c>
      <c r="S717" s="81" t="str">
        <f>IF(scriv!L679&lt;&gt;"",scriv!L679,
IF(scriv!AB679&lt;&gt;"",$S$36,"none"))</f>
        <v>none</v>
      </c>
      <c r="T717" s="81" t="str">
        <f>IF(scriv!Q679&lt;&gt;"",scriv!Q679,"")</f>
        <v/>
      </c>
      <c r="U717" s="81" t="str">
        <f>IF(scriv!R679&lt;&gt;"",scriv!R679,"")</f>
        <v/>
      </c>
      <c r="V717" s="81" t="str">
        <f>IF(scriv!S679&lt;&gt;"",scriv!S679,"")</f>
        <v/>
      </c>
      <c r="W717" s="81" t="str">
        <f>IF(scriv!T679&lt;&gt;"",scriv!T679,"")</f>
        <v/>
      </c>
      <c r="X717" s="81" t="str">
        <f>IF($E717="",
( IF(scriv!AD679&lt;&gt;"", LEFT( scriv!AD679, FIND(",",scriv!AD679)-1) &amp; "=" &amp; $AH717 &amp; RIGHT( scriv!AD679, LEN(scriv!AD679) + 1 - FIND(",",scriv!AD679)),
  IF($X$36&lt;&gt;"",LEFT( X$36, FIND(",",X$36)-1) &amp; "=" &amp; $AH717 &amp; RIGHT( X$36, LEN(X$36) + 1 - FIND(",",X$36)),""))),
IF(scriv!M679&lt;&gt;"", LEFT( scriv!M679, FIND(",",scriv!M679)-1) &amp; "=" &amp; $AH717 &amp; RIGHT( scriv!M679, LEN(scriv!M679) + 1 - FIND(",",scriv!M679)),
LEFT( X$37, FIND(",",X$37)-1) &amp; "=" &amp; $AH717 &amp; RIGHT( X$37, LEN(X$37) + 1 - FIND(",",X$37))))</f>
        <v>fadeOn=,0.6</v>
      </c>
      <c r="Y717" s="81" t="str">
        <f>IF($E717="",
( IF(scriv!AE679&lt;&gt;"", LEFT( scriv!AE679, FIND(",",scriv!AE679)-1) &amp; "=" &amp; $AH717 &amp; RIGHT( scriv!AE679, LEN(scriv!AE679) + 1 - FIND(",",scriv!AE679)),
  IF($Y$36&lt;&gt;"",LEFT( Y$36, FIND(",",Y$36)-1) &amp; "=" &amp; $AH717 &amp; RIGHT( Y$36, LEN(Y$36) + 1 - FIND(",",Y$36)),""))),
IF(scriv!N679&lt;&gt;"", LEFT( scriv!N679, FIND(",",scriv!N679)-1) &amp; "=" &amp; $AH717 &amp; RIGHT( scriv!N679, LEN(scriv!N679) + 1 - FIND(",",scriv!N679)),
LEFT( Y$37, FIND(",",Y$37)-1) &amp; "=" &amp; $AH717 &amp; RIGHT( Y$37, LEN(Y$37) + 1 - FIND(",",Y$37))))</f>
        <v>fadeOff=,0.6</v>
      </c>
      <c r="Z717" s="81" t="str">
        <f>IF($E717="",
( IF(scriv!AF679&lt;&gt;"", LEFT( scriv!AF679, FIND(",",scriv!AF679)-1) &amp; "=" &amp; $AH717 &amp; RIGHT( scriv!AF679, LEN(scriv!AF679) + 1 - FIND(",",scriv!AF679)),
  IF($Z$36&lt;&gt;"",LEFT( Z$36, FIND(",",Z$36)-1) &amp; "=" &amp; $AH717 &amp; RIGHT( Z$36, LEN(Z$36) + 1 - FIND(",",Z$36)),""))),
IF(scriv!O679&lt;&gt;"", LEFT( scriv!O679, FIND(",",scriv!O679)-1) &amp; "=" &amp; $AH717 &amp; RIGHT( scriv!O679, LEN(scriv!O679) + 1 - FIND(",",scriv!O679)),
LEFT( Z$37, FIND(",",Z$37)-1) &amp; "=" &amp; $AH717 &amp; RIGHT( Z$37, LEN(Z$37) + 1 - FIND(",",Z$37))))</f>
        <v>drawOpen=,1.2</v>
      </c>
      <c r="AA717" s="81" t="str">
        <f>IF($E717="",
( IF(scriv!AG679&lt;&gt;"", LEFT( scriv!AG679, FIND(",",scriv!AG679)-1) &amp; "=" &amp; $AH717 &amp; RIGHT( scriv!AG679, LEN(scriv!AG679) + 1 - FIND(",",scriv!AG679)),
  IF($AA$36&lt;&gt;"",LEFT( AA$36, FIND(",",AA$36)-1) &amp; "=" &amp; $AH717 &amp; RIGHT( AA$36, LEN(AA$36) + 1 - FIND(",",AA$36)),""))),
IF(scriv!P679&lt;&gt;"", LEFT( scriv!P679, FIND(",",scriv!P679)-1) &amp; "=" &amp; $AH717 &amp; RIGHT( scriv!P679, LEN(scriv!P679) + 1 - FIND(",",scriv!P679)),
LEFT( AA$37, FIND(",",AA$37)-1) &amp; "=" &amp; $AH717 &amp; RIGHT( AA$37, LEN(AA$37) + 1 - FIND(",",AA$37))))</f>
        <v>drawClose=,1.2</v>
      </c>
      <c r="AB717" s="167" t="str">
        <f t="shared" si="492"/>
        <v>noTitle</v>
      </c>
      <c r="AC717" s="167"/>
      <c r="AD717" s="45"/>
      <c r="AE717" s="168"/>
      <c r="AF717" s="169">
        <f>IF(D717="",scriv!B679,"")</f>
        <v>0</v>
      </c>
      <c r="AG717" s="170" t="str">
        <f t="shared" si="499"/>
        <v/>
      </c>
      <c r="AH717" s="169" t="str">
        <f t="shared" si="500"/>
        <v/>
      </c>
      <c r="AI717" s="169" t="str">
        <f t="shared" si="501"/>
        <v/>
      </c>
      <c r="AJ717" s="86">
        <f>ROUNDDOWN( (LEN(scriv!B679)+1) / 2, 0 )</f>
        <v>0</v>
      </c>
      <c r="AK717" s="82">
        <f t="shared" si="502"/>
        <v>0</v>
      </c>
      <c r="AL717" s="82" t="str">
        <f t="shared" si="503"/>
        <v>-</v>
      </c>
      <c r="AM717" s="82" t="str">
        <f t="shared" si="504"/>
        <v>-</v>
      </c>
      <c r="AN717" s="82" t="str">
        <f t="shared" si="505"/>
        <v>-</v>
      </c>
      <c r="AO717" s="82" t="str">
        <f t="shared" si="506"/>
        <v>-</v>
      </c>
      <c r="AP717" s="82" t="str">
        <f t="shared" si="507"/>
        <v>-</v>
      </c>
      <c r="AQ717" s="82" t="str">
        <f t="shared" si="508"/>
        <v>-</v>
      </c>
      <c r="AR717" s="82" t="str">
        <f t="shared" si="509"/>
        <v>-</v>
      </c>
      <c r="AT717" s="82">
        <f t="shared" si="510"/>
        <v>10</v>
      </c>
      <c r="AU717" s="82" t="str">
        <f ca="1">IF(    MAX(OFFSET(AL717,0,0,MATCH("-",AL$638:AL717,0))) = 0,"",
IFERROR(MAX(OFFSET(AL717,0,0,MATCH("-",AL$638:AL717,0))),""))</f>
        <v/>
      </c>
      <c r="AV717" s="82" t="str">
        <f ca="1">IF(    MAX(OFFSET(AM717,0,0,MATCH("-",AM$638:AM717,0))) = 0,"",
IFERROR(MAX(OFFSET(AM717,0,0,MATCH("-",AM$638:AM717,0))),""))</f>
        <v/>
      </c>
      <c r="AW717" s="82" t="str">
        <f ca="1">IF(    MAX(OFFSET(AN717,0,0,MATCH("-",AN$638:AN717,0))) = 0,"",
IFERROR(MAX(OFFSET(AN717,0,0,MATCH("-",AN$638:AN717,0))),""))</f>
        <v/>
      </c>
      <c r="AX717" s="82" t="str">
        <f ca="1">IF(    MAX(OFFSET(AO717,0,0,MATCH("-",AO$638:AO717,0))) = 0,"",
IFERROR(MAX(OFFSET(AO717,0,0,MATCH("-",AO$638:AO717,0))),""))</f>
        <v/>
      </c>
      <c r="AY717" s="82" t="str">
        <f ca="1">IF(    MAX(OFFSET(AP717,0,0,MATCH("-",AP$638:AP717,0))) = 0,"",
IFERROR(MAX(OFFSET(AP717,0,0,MATCH("-",AP$638:AP717,0))),""))</f>
        <v/>
      </c>
      <c r="AZ717" s="82" t="str">
        <f ca="1">IF(    MAX(OFFSET(AQ717,0,0,MATCH("-",AQ$638:AQ717,0))) = 0,"",
IFERROR(MAX(OFFSET(AQ717,0,0,MATCH("-",AQ$638:AQ717,0))),""))</f>
        <v/>
      </c>
      <c r="BA717" s="82" t="str">
        <f ca="1">IF(    MAX(OFFSET(AR717,0,0,MATCH("-",AR$638:AR717,0))) = 0,"",
IFERROR(MAX(OFFSET(AR717,0,0,MATCH("-",AR$638:AR717,0))),""))</f>
        <v/>
      </c>
      <c r="BB717" s="112">
        <f t="shared" ca="1" si="511"/>
        <v>-198</v>
      </c>
      <c r="BC717" s="111" t="str">
        <f t="shared" ca="1" si="512"/>
        <v>Radius</v>
      </c>
      <c r="BD717" s="112">
        <f t="shared" ca="1" si="513"/>
        <v>0</v>
      </c>
      <c r="BE717" s="111">
        <f t="shared" ca="1" si="514"/>
        <v>200</v>
      </c>
      <c r="BF717" s="113" t="e">
        <f t="shared" ca="1" si="515"/>
        <v>#VALUE!</v>
      </c>
      <c r="BG717" s="113" t="e">
        <f t="shared" ca="1" si="516"/>
        <v>#VALUE!</v>
      </c>
      <c r="BH717" s="112">
        <f t="shared" ca="1" si="517"/>
        <v>2000</v>
      </c>
      <c r="BI717" s="112">
        <f t="shared" ca="1" si="518"/>
        <v>200</v>
      </c>
      <c r="BJ717" s="157"/>
      <c r="BK717" s="157"/>
      <c r="BL717" s="158" t="str">
        <f>scriv!AI679</f>
        <v/>
      </c>
      <c r="BM717" s="157"/>
      <c r="BN717" s="157" t="str">
        <f t="shared" si="519"/>
        <v>node</v>
      </c>
      <c r="BO717" s="157"/>
      <c r="BP717" s="159">
        <f t="shared" ca="1" si="520"/>
        <v>0</v>
      </c>
      <c r="BQ717" s="159">
        <f t="shared" ca="1" si="521"/>
        <v>0</v>
      </c>
      <c r="BR717" s="159">
        <f t="shared" si="522"/>
        <v>1</v>
      </c>
      <c r="BS717" s="159" t="str">
        <f t="shared" si="523"/>
        <v>symbol</v>
      </c>
      <c r="BT717" s="157" t="str">
        <f ca="1">IF(scriv!V679&lt;&gt;"",scriv!V679,
IF(E717="",IFERROR(VLOOKUP(BL717,$AH$40:$BT$638,39,FALSE),$BT$36),
$BT$37))</f>
        <v>NodeSquare</v>
      </c>
      <c r="BU717" s="166">
        <f t="shared" ca="1" si="524"/>
        <v>2000</v>
      </c>
      <c r="BV717" s="166">
        <f t="shared" ca="1" si="525"/>
        <v>200</v>
      </c>
      <c r="BW717" s="166">
        <f t="shared" ca="1" si="526"/>
        <v>0</v>
      </c>
      <c r="BX717" s="166">
        <f t="shared" ca="1" si="527"/>
        <v>0</v>
      </c>
      <c r="BY717" s="180" t="str">
        <f t="shared" si="528"/>
        <v/>
      </c>
      <c r="BZ717" s="180" t="str">
        <f t="shared" si="529"/>
        <v/>
      </c>
      <c r="CA717" s="81" t="str">
        <f>IF(scriv!E679&lt;&gt;"",scriv!E679,"")</f>
        <v/>
      </c>
      <c r="CB717" s="82">
        <f t="shared" si="494"/>
        <v>0</v>
      </c>
      <c r="CC717" s="82">
        <f t="shared" si="530"/>
        <v>0</v>
      </c>
      <c r="CD717" s="82" t="str">
        <f t="shared" si="531"/>
        <v>-</v>
      </c>
      <c r="CE717" s="82" t="str">
        <f t="shared" si="532"/>
        <v>-</v>
      </c>
      <c r="CF717" s="82" t="str">
        <f t="shared" si="533"/>
        <v>-</v>
      </c>
      <c r="CG717" s="82" t="str">
        <f t="shared" si="534"/>
        <v>-</v>
      </c>
      <c r="CH717" s="82" t="str">
        <f t="shared" si="535"/>
        <v>-</v>
      </c>
      <c r="CI717" s="82" t="str">
        <f t="shared" si="536"/>
        <v>-</v>
      </c>
      <c r="CJ717" s="82" t="str">
        <f t="shared" si="537"/>
        <v>-</v>
      </c>
      <c r="CK717" s="82" t="str">
        <f t="shared" si="538"/>
        <v>-</v>
      </c>
    </row>
    <row r="718" spans="1:89" s="82" customFormat="1" ht="18" customHeight="1">
      <c r="A718" s="81" t="str">
        <f>scriv!AH680</f>
        <v/>
      </c>
      <c r="B718" s="81" t="str">
        <f>IF(scriv!D680&lt;&gt;"",scriv!D680,"")</f>
        <v/>
      </c>
      <c r="C718" s="81" t="str">
        <f>IF( scriv!AL680&lt;&gt;"", IF(D718&lt;&gt;"","connection ","")&amp;scriv!AL680,IF(D718&lt;&gt;"","connection",""))</f>
        <v/>
      </c>
      <c r="D718" s="82" t="str">
        <f>scriv!AJ680</f>
        <v/>
      </c>
      <c r="E718" s="82" t="str">
        <f>scriv!AK680</f>
        <v/>
      </c>
      <c r="F718" s="156">
        <f>ROW()</f>
        <v>718</v>
      </c>
      <c r="I718" s="81" t="str">
        <f>IF(scriv!AA680&lt;&gt;"",scriv!AA680,J718)</f>
        <v/>
      </c>
      <c r="J718" s="81" t="str">
        <f>IF(scriv!AB680&lt;&gt;"",scriv!AB680,"")</f>
        <v/>
      </c>
      <c r="K718" s="82" t="str">
        <f t="shared" si="495"/>
        <v>none</v>
      </c>
      <c r="L718" s="82" t="str">
        <f t="shared" si="496"/>
        <v>+++&amp;speakTT=</v>
      </c>
      <c r="M718" s="82" t="str">
        <f t="shared" si="493"/>
        <v>OpenClose</v>
      </c>
      <c r="N718" s="82" t="str">
        <f t="shared" si="497"/>
        <v/>
      </c>
      <c r="O718" s="119" t="str">
        <f t="shared" si="498"/>
        <v/>
      </c>
      <c r="P718" s="81" t="str">
        <f>IF(scriv!I680&lt;&gt;"",scriv!I680,"")</f>
        <v/>
      </c>
      <c r="Q718" s="81" t="str">
        <f>IF(scriv!J680&lt;&gt;"",scriv!J680,"")</f>
        <v/>
      </c>
      <c r="R718" s="81">
        <f>IF(scriv!K680&lt;&gt;"",scriv!K680,
IF(I718&lt;&gt;"",1,$R$36))</f>
        <v>0</v>
      </c>
      <c r="S718" s="81" t="str">
        <f>IF(scriv!L680&lt;&gt;"",scriv!L680,
IF(scriv!AB680&lt;&gt;"",$S$36,"none"))</f>
        <v>none</v>
      </c>
      <c r="T718" s="81" t="str">
        <f>IF(scriv!Q680&lt;&gt;"",scriv!Q680,"")</f>
        <v/>
      </c>
      <c r="U718" s="81" t="str">
        <f>IF(scriv!R680&lt;&gt;"",scriv!R680,"")</f>
        <v/>
      </c>
      <c r="V718" s="81" t="str">
        <f>IF(scriv!S680&lt;&gt;"",scriv!S680,"")</f>
        <v/>
      </c>
      <c r="W718" s="81" t="str">
        <f>IF(scriv!T680&lt;&gt;"",scriv!T680,"")</f>
        <v/>
      </c>
      <c r="X718" s="81" t="str">
        <f>IF($E718="",
( IF(scriv!AD680&lt;&gt;"", LEFT( scriv!AD680, FIND(",",scriv!AD680)-1) &amp; "=" &amp; $AH718 &amp; RIGHT( scriv!AD680, LEN(scriv!AD680) + 1 - FIND(",",scriv!AD680)),
  IF($X$36&lt;&gt;"",LEFT( X$36, FIND(",",X$36)-1) &amp; "=" &amp; $AH718 &amp; RIGHT( X$36, LEN(X$36) + 1 - FIND(",",X$36)),""))),
IF(scriv!M680&lt;&gt;"", LEFT( scriv!M680, FIND(",",scriv!M680)-1) &amp; "=" &amp; $AH718 &amp; RIGHT( scriv!M680, LEN(scriv!M680) + 1 - FIND(",",scriv!M680)),
LEFT( X$37, FIND(",",X$37)-1) &amp; "=" &amp; $AH718 &amp; RIGHT( X$37, LEN(X$37) + 1 - FIND(",",X$37))))</f>
        <v>fadeOn=,0.6</v>
      </c>
      <c r="Y718" s="81" t="str">
        <f>IF($E718="",
( IF(scriv!AE680&lt;&gt;"", LEFT( scriv!AE680, FIND(",",scriv!AE680)-1) &amp; "=" &amp; $AH718 &amp; RIGHT( scriv!AE680, LEN(scriv!AE680) + 1 - FIND(",",scriv!AE680)),
  IF($Y$36&lt;&gt;"",LEFT( Y$36, FIND(",",Y$36)-1) &amp; "=" &amp; $AH718 &amp; RIGHT( Y$36, LEN(Y$36) + 1 - FIND(",",Y$36)),""))),
IF(scriv!N680&lt;&gt;"", LEFT( scriv!N680, FIND(",",scriv!N680)-1) &amp; "=" &amp; $AH718 &amp; RIGHT( scriv!N680, LEN(scriv!N680) + 1 - FIND(",",scriv!N680)),
LEFT( Y$37, FIND(",",Y$37)-1) &amp; "=" &amp; $AH718 &amp; RIGHT( Y$37, LEN(Y$37) + 1 - FIND(",",Y$37))))</f>
        <v>fadeOff=,0.6</v>
      </c>
      <c r="Z718" s="81" t="str">
        <f>IF($E718="",
( IF(scriv!AF680&lt;&gt;"", LEFT( scriv!AF680, FIND(",",scriv!AF680)-1) &amp; "=" &amp; $AH718 &amp; RIGHT( scriv!AF680, LEN(scriv!AF680) + 1 - FIND(",",scriv!AF680)),
  IF($Z$36&lt;&gt;"",LEFT( Z$36, FIND(",",Z$36)-1) &amp; "=" &amp; $AH718 &amp; RIGHT( Z$36, LEN(Z$36) + 1 - FIND(",",Z$36)),""))),
IF(scriv!O680&lt;&gt;"", LEFT( scriv!O680, FIND(",",scriv!O680)-1) &amp; "=" &amp; $AH718 &amp; RIGHT( scriv!O680, LEN(scriv!O680) + 1 - FIND(",",scriv!O680)),
LEFT( Z$37, FIND(",",Z$37)-1) &amp; "=" &amp; $AH718 &amp; RIGHT( Z$37, LEN(Z$37) + 1 - FIND(",",Z$37))))</f>
        <v>drawOpen=,1.2</v>
      </c>
      <c r="AA718" s="81" t="str">
        <f>IF($E718="",
( IF(scriv!AG680&lt;&gt;"", LEFT( scriv!AG680, FIND(",",scriv!AG680)-1) &amp; "=" &amp; $AH718 &amp; RIGHT( scriv!AG680, LEN(scriv!AG680) + 1 - FIND(",",scriv!AG680)),
  IF($AA$36&lt;&gt;"",LEFT( AA$36, FIND(",",AA$36)-1) &amp; "=" &amp; $AH718 &amp; RIGHT( AA$36, LEN(AA$36) + 1 - FIND(",",AA$36)),""))),
IF(scriv!P680&lt;&gt;"", LEFT( scriv!P680, FIND(",",scriv!P680)-1) &amp; "=" &amp; $AH718 &amp; RIGHT( scriv!P680, LEN(scriv!P680) + 1 - FIND(",",scriv!P680)),
LEFT( AA$37, FIND(",",AA$37)-1) &amp; "=" &amp; $AH718 &amp; RIGHT( AA$37, LEN(AA$37) + 1 - FIND(",",AA$37))))</f>
        <v>drawClose=,1.2</v>
      </c>
      <c r="AB718" s="167" t="str">
        <f t="shared" si="492"/>
        <v>noTitle</v>
      </c>
      <c r="AC718" s="167"/>
      <c r="AD718" s="45"/>
      <c r="AE718" s="168"/>
      <c r="AF718" s="169">
        <f>IF(D718="",scriv!B680,"")</f>
        <v>0</v>
      </c>
      <c r="AG718" s="170" t="str">
        <f t="shared" si="499"/>
        <v/>
      </c>
      <c r="AH718" s="169" t="str">
        <f t="shared" si="500"/>
        <v/>
      </c>
      <c r="AI718" s="169" t="str">
        <f t="shared" si="501"/>
        <v/>
      </c>
      <c r="AJ718" s="86">
        <f>ROUNDDOWN( (LEN(scriv!B680)+1) / 2, 0 )</f>
        <v>0</v>
      </c>
      <c r="AK718" s="82">
        <f t="shared" si="502"/>
        <v>0</v>
      </c>
      <c r="AL718" s="82" t="str">
        <f t="shared" si="503"/>
        <v>-</v>
      </c>
      <c r="AM718" s="82" t="str">
        <f t="shared" si="504"/>
        <v>-</v>
      </c>
      <c r="AN718" s="82" t="str">
        <f t="shared" si="505"/>
        <v>-</v>
      </c>
      <c r="AO718" s="82" t="str">
        <f t="shared" si="506"/>
        <v>-</v>
      </c>
      <c r="AP718" s="82" t="str">
        <f t="shared" si="507"/>
        <v>-</v>
      </c>
      <c r="AQ718" s="82" t="str">
        <f t="shared" si="508"/>
        <v>-</v>
      </c>
      <c r="AR718" s="82" t="str">
        <f t="shared" si="509"/>
        <v>-</v>
      </c>
      <c r="AT718" s="82">
        <f t="shared" si="510"/>
        <v>10</v>
      </c>
      <c r="AU718" s="82" t="str">
        <f ca="1">IF(    MAX(OFFSET(AL718,0,0,MATCH("-",AL$638:AL718,0))) = 0,"",
IFERROR(MAX(OFFSET(AL718,0,0,MATCH("-",AL$638:AL718,0))),""))</f>
        <v/>
      </c>
      <c r="AV718" s="82" t="str">
        <f ca="1">IF(    MAX(OFFSET(AM718,0,0,MATCH("-",AM$638:AM718,0))) = 0,"",
IFERROR(MAX(OFFSET(AM718,0,0,MATCH("-",AM$638:AM718,0))),""))</f>
        <v/>
      </c>
      <c r="AW718" s="82" t="str">
        <f ca="1">IF(    MAX(OFFSET(AN718,0,0,MATCH("-",AN$638:AN718,0))) = 0,"",
IFERROR(MAX(OFFSET(AN718,0,0,MATCH("-",AN$638:AN718,0))),""))</f>
        <v/>
      </c>
      <c r="AX718" s="82" t="str">
        <f ca="1">IF(    MAX(OFFSET(AO718,0,0,MATCH("-",AO$638:AO718,0))) = 0,"",
IFERROR(MAX(OFFSET(AO718,0,0,MATCH("-",AO$638:AO718,0))),""))</f>
        <v/>
      </c>
      <c r="AY718" s="82" t="str">
        <f ca="1">IF(    MAX(OFFSET(AP718,0,0,MATCH("-",AP$638:AP718,0))) = 0,"",
IFERROR(MAX(OFFSET(AP718,0,0,MATCH("-",AP$638:AP718,0))),""))</f>
        <v/>
      </c>
      <c r="AZ718" s="82" t="str">
        <f ca="1">IF(    MAX(OFFSET(AQ718,0,0,MATCH("-",AQ$638:AQ718,0))) = 0,"",
IFERROR(MAX(OFFSET(AQ718,0,0,MATCH("-",AQ$638:AQ718,0))),""))</f>
        <v/>
      </c>
      <c r="BA718" s="82" t="str">
        <f ca="1">IF(    MAX(OFFSET(AR718,0,0,MATCH("-",AR$638:AR718,0))) = 0,"",
IFERROR(MAX(OFFSET(AR718,0,0,MATCH("-",AR$638:AR718,0))),""))</f>
        <v/>
      </c>
      <c r="BB718" s="112">
        <f t="shared" ca="1" si="511"/>
        <v>-198</v>
      </c>
      <c r="BC718" s="111" t="str">
        <f t="shared" ca="1" si="512"/>
        <v>Radius</v>
      </c>
      <c r="BD718" s="112">
        <f t="shared" ca="1" si="513"/>
        <v>0</v>
      </c>
      <c r="BE718" s="111">
        <f t="shared" ca="1" si="514"/>
        <v>200</v>
      </c>
      <c r="BF718" s="113" t="e">
        <f t="shared" ca="1" si="515"/>
        <v>#VALUE!</v>
      </c>
      <c r="BG718" s="113" t="e">
        <f t="shared" ca="1" si="516"/>
        <v>#VALUE!</v>
      </c>
      <c r="BH718" s="112">
        <f t="shared" ca="1" si="517"/>
        <v>2000</v>
      </c>
      <c r="BI718" s="112">
        <f t="shared" ca="1" si="518"/>
        <v>200</v>
      </c>
      <c r="BJ718" s="157"/>
      <c r="BK718" s="157"/>
      <c r="BL718" s="158" t="str">
        <f>scriv!AI680</f>
        <v/>
      </c>
      <c r="BM718" s="157"/>
      <c r="BN718" s="157" t="str">
        <f t="shared" si="519"/>
        <v>node</v>
      </c>
      <c r="BO718" s="157"/>
      <c r="BP718" s="159">
        <f t="shared" ca="1" si="520"/>
        <v>0</v>
      </c>
      <c r="BQ718" s="159">
        <f t="shared" ca="1" si="521"/>
        <v>0</v>
      </c>
      <c r="BR718" s="159">
        <f t="shared" si="522"/>
        <v>1</v>
      </c>
      <c r="BS718" s="159" t="str">
        <f t="shared" si="523"/>
        <v>symbol</v>
      </c>
      <c r="BT718" s="157" t="str">
        <f ca="1">IF(scriv!V680&lt;&gt;"",scriv!V680,
IF(E718="",IFERROR(VLOOKUP(BL718,$AH$40:$BT$638,39,FALSE),$BT$36),
$BT$37))</f>
        <v>NodeSquare</v>
      </c>
      <c r="BU718" s="166">
        <f t="shared" ca="1" si="524"/>
        <v>2000</v>
      </c>
      <c r="BV718" s="166">
        <f t="shared" ca="1" si="525"/>
        <v>200</v>
      </c>
      <c r="BW718" s="166">
        <f t="shared" ca="1" si="526"/>
        <v>0</v>
      </c>
      <c r="BX718" s="166">
        <f t="shared" ca="1" si="527"/>
        <v>0</v>
      </c>
      <c r="BY718" s="180" t="str">
        <f t="shared" si="528"/>
        <v/>
      </c>
      <c r="BZ718" s="180" t="str">
        <f t="shared" si="529"/>
        <v/>
      </c>
      <c r="CA718" s="81" t="str">
        <f>IF(scriv!E680&lt;&gt;"",scriv!E680,"")</f>
        <v/>
      </c>
      <c r="CB718" s="82">
        <f t="shared" si="494"/>
        <v>0</v>
      </c>
      <c r="CC718" s="82">
        <f t="shared" si="530"/>
        <v>0</v>
      </c>
      <c r="CD718" s="82" t="str">
        <f t="shared" si="531"/>
        <v>-</v>
      </c>
      <c r="CE718" s="82" t="str">
        <f t="shared" si="532"/>
        <v>-</v>
      </c>
      <c r="CF718" s="82" t="str">
        <f t="shared" si="533"/>
        <v>-</v>
      </c>
      <c r="CG718" s="82" t="str">
        <f t="shared" si="534"/>
        <v>-</v>
      </c>
      <c r="CH718" s="82" t="str">
        <f t="shared" si="535"/>
        <v>-</v>
      </c>
      <c r="CI718" s="82" t="str">
        <f t="shared" si="536"/>
        <v>-</v>
      </c>
      <c r="CJ718" s="82" t="str">
        <f t="shared" si="537"/>
        <v>-</v>
      </c>
      <c r="CK718" s="82" t="str">
        <f t="shared" si="538"/>
        <v>-</v>
      </c>
    </row>
    <row r="719" spans="1:89" s="82" customFormat="1" ht="18" customHeight="1">
      <c r="A719" s="81" t="str">
        <f>scriv!AH681</f>
        <v/>
      </c>
      <c r="B719" s="81" t="str">
        <f>IF(scriv!D681&lt;&gt;"",scriv!D681,"")</f>
        <v/>
      </c>
      <c r="C719" s="81" t="str">
        <f>IF( scriv!AL681&lt;&gt;"", IF(D719&lt;&gt;"","connection ","")&amp;scriv!AL681,IF(D719&lt;&gt;"","connection",""))</f>
        <v/>
      </c>
      <c r="D719" s="82" t="str">
        <f>scriv!AJ681</f>
        <v/>
      </c>
      <c r="E719" s="82" t="str">
        <f>scriv!AK681</f>
        <v/>
      </c>
      <c r="F719" s="156">
        <f>ROW()</f>
        <v>719</v>
      </c>
      <c r="I719" s="81" t="str">
        <f>IF(scriv!AA681&lt;&gt;"",scriv!AA681,J719)</f>
        <v/>
      </c>
      <c r="J719" s="81" t="str">
        <f>IF(scriv!AB681&lt;&gt;"",scriv!AB681,"")</f>
        <v/>
      </c>
      <c r="K719" s="82" t="str">
        <f t="shared" si="495"/>
        <v>none</v>
      </c>
      <c r="L719" s="82" t="str">
        <f t="shared" si="496"/>
        <v>+++&amp;speakTT=</v>
      </c>
      <c r="M719" s="82" t="str">
        <f t="shared" si="493"/>
        <v>OpenClose</v>
      </c>
      <c r="N719" s="82" t="str">
        <f t="shared" si="497"/>
        <v/>
      </c>
      <c r="O719" s="119" t="str">
        <f t="shared" si="498"/>
        <v/>
      </c>
      <c r="P719" s="81" t="str">
        <f>IF(scriv!I681&lt;&gt;"",scriv!I681,"")</f>
        <v/>
      </c>
      <c r="Q719" s="81" t="str">
        <f>IF(scriv!J681&lt;&gt;"",scriv!J681,"")</f>
        <v/>
      </c>
      <c r="R719" s="81">
        <f>IF(scriv!K681&lt;&gt;"",scriv!K681,
IF(I719&lt;&gt;"",1,$R$36))</f>
        <v>0</v>
      </c>
      <c r="S719" s="81" t="str">
        <f>IF(scriv!L681&lt;&gt;"",scriv!L681,
IF(scriv!AB681&lt;&gt;"",$S$36,"none"))</f>
        <v>none</v>
      </c>
      <c r="T719" s="81" t="str">
        <f>IF(scriv!Q681&lt;&gt;"",scriv!Q681,"")</f>
        <v/>
      </c>
      <c r="U719" s="81" t="str">
        <f>IF(scriv!R681&lt;&gt;"",scriv!R681,"")</f>
        <v/>
      </c>
      <c r="V719" s="81" t="str">
        <f>IF(scriv!S681&lt;&gt;"",scriv!S681,"")</f>
        <v/>
      </c>
      <c r="W719" s="81" t="str">
        <f>IF(scriv!T681&lt;&gt;"",scriv!T681,"")</f>
        <v/>
      </c>
      <c r="X719" s="81" t="str">
        <f>IF($E719="",
( IF(scriv!AD681&lt;&gt;"", LEFT( scriv!AD681, FIND(",",scriv!AD681)-1) &amp; "=" &amp; $AH719 &amp; RIGHT( scriv!AD681, LEN(scriv!AD681) + 1 - FIND(",",scriv!AD681)),
  IF($X$36&lt;&gt;"",LEFT( X$36, FIND(",",X$36)-1) &amp; "=" &amp; $AH719 &amp; RIGHT( X$36, LEN(X$36) + 1 - FIND(",",X$36)),""))),
IF(scriv!M681&lt;&gt;"", LEFT( scriv!M681, FIND(",",scriv!M681)-1) &amp; "=" &amp; $AH719 &amp; RIGHT( scriv!M681, LEN(scriv!M681) + 1 - FIND(",",scriv!M681)),
LEFT( X$37, FIND(",",X$37)-1) &amp; "=" &amp; $AH719 &amp; RIGHT( X$37, LEN(X$37) + 1 - FIND(",",X$37))))</f>
        <v>fadeOn=,0.6</v>
      </c>
      <c r="Y719" s="81" t="str">
        <f>IF($E719="",
( IF(scriv!AE681&lt;&gt;"", LEFT( scriv!AE681, FIND(",",scriv!AE681)-1) &amp; "=" &amp; $AH719 &amp; RIGHT( scriv!AE681, LEN(scriv!AE681) + 1 - FIND(",",scriv!AE681)),
  IF($Y$36&lt;&gt;"",LEFT( Y$36, FIND(",",Y$36)-1) &amp; "=" &amp; $AH719 &amp; RIGHT( Y$36, LEN(Y$36) + 1 - FIND(",",Y$36)),""))),
IF(scriv!N681&lt;&gt;"", LEFT( scriv!N681, FIND(",",scriv!N681)-1) &amp; "=" &amp; $AH719 &amp; RIGHT( scriv!N681, LEN(scriv!N681) + 1 - FIND(",",scriv!N681)),
LEFT( Y$37, FIND(",",Y$37)-1) &amp; "=" &amp; $AH719 &amp; RIGHT( Y$37, LEN(Y$37) + 1 - FIND(",",Y$37))))</f>
        <v>fadeOff=,0.6</v>
      </c>
      <c r="Z719" s="81" t="str">
        <f>IF($E719="",
( IF(scriv!AF681&lt;&gt;"", LEFT( scriv!AF681, FIND(",",scriv!AF681)-1) &amp; "=" &amp; $AH719 &amp; RIGHT( scriv!AF681, LEN(scriv!AF681) + 1 - FIND(",",scriv!AF681)),
  IF($Z$36&lt;&gt;"",LEFT( Z$36, FIND(",",Z$36)-1) &amp; "=" &amp; $AH719 &amp; RIGHT( Z$36, LEN(Z$36) + 1 - FIND(",",Z$36)),""))),
IF(scriv!O681&lt;&gt;"", LEFT( scriv!O681, FIND(",",scriv!O681)-1) &amp; "=" &amp; $AH719 &amp; RIGHT( scriv!O681, LEN(scriv!O681) + 1 - FIND(",",scriv!O681)),
LEFT( Z$37, FIND(",",Z$37)-1) &amp; "=" &amp; $AH719 &amp; RIGHT( Z$37, LEN(Z$37) + 1 - FIND(",",Z$37))))</f>
        <v>drawOpen=,1.2</v>
      </c>
      <c r="AA719" s="81" t="str">
        <f>IF($E719="",
( IF(scriv!AG681&lt;&gt;"", LEFT( scriv!AG681, FIND(",",scriv!AG681)-1) &amp; "=" &amp; $AH719 &amp; RIGHT( scriv!AG681, LEN(scriv!AG681) + 1 - FIND(",",scriv!AG681)),
  IF($AA$36&lt;&gt;"",LEFT( AA$36, FIND(",",AA$36)-1) &amp; "=" &amp; $AH719 &amp; RIGHT( AA$36, LEN(AA$36) + 1 - FIND(",",AA$36)),""))),
IF(scriv!P681&lt;&gt;"", LEFT( scriv!P681, FIND(",",scriv!P681)-1) &amp; "=" &amp; $AH719 &amp; RIGHT( scriv!P681, LEN(scriv!P681) + 1 - FIND(",",scriv!P681)),
LEFT( AA$37, FIND(",",AA$37)-1) &amp; "=" &amp; $AH719 &amp; RIGHT( AA$37, LEN(AA$37) + 1 - FIND(",",AA$37))))</f>
        <v>drawClose=,1.2</v>
      </c>
      <c r="AB719" s="167" t="str">
        <f t="shared" si="492"/>
        <v>noTitle</v>
      </c>
      <c r="AC719" s="167"/>
      <c r="AD719" s="45"/>
      <c r="AE719" s="168"/>
      <c r="AF719" s="169">
        <f>IF(D719="",scriv!B681,"")</f>
        <v>0</v>
      </c>
      <c r="AG719" s="170" t="str">
        <f t="shared" si="499"/>
        <v/>
      </c>
      <c r="AH719" s="169" t="str">
        <f t="shared" si="500"/>
        <v/>
      </c>
      <c r="AI719" s="169" t="str">
        <f t="shared" si="501"/>
        <v/>
      </c>
      <c r="AJ719" s="86">
        <f>ROUNDDOWN( (LEN(scriv!B681)+1) / 2, 0 )</f>
        <v>0</v>
      </c>
      <c r="AK719" s="82">
        <f t="shared" si="502"/>
        <v>0</v>
      </c>
      <c r="AL719" s="82" t="str">
        <f t="shared" si="503"/>
        <v>-</v>
      </c>
      <c r="AM719" s="82" t="str">
        <f t="shared" si="504"/>
        <v>-</v>
      </c>
      <c r="AN719" s="82" t="str">
        <f t="shared" si="505"/>
        <v>-</v>
      </c>
      <c r="AO719" s="82" t="str">
        <f t="shared" si="506"/>
        <v>-</v>
      </c>
      <c r="AP719" s="82" t="str">
        <f t="shared" si="507"/>
        <v>-</v>
      </c>
      <c r="AQ719" s="82" t="str">
        <f t="shared" si="508"/>
        <v>-</v>
      </c>
      <c r="AR719" s="82" t="str">
        <f t="shared" si="509"/>
        <v>-</v>
      </c>
      <c r="AT719" s="82">
        <f t="shared" si="510"/>
        <v>10</v>
      </c>
      <c r="AU719" s="82" t="str">
        <f ca="1">IF(    MAX(OFFSET(AL719,0,0,MATCH("-",AL$638:AL719,0))) = 0,"",
IFERROR(MAX(OFFSET(AL719,0,0,MATCH("-",AL$638:AL719,0))),""))</f>
        <v/>
      </c>
      <c r="AV719" s="82" t="str">
        <f ca="1">IF(    MAX(OFFSET(AM719,0,0,MATCH("-",AM$638:AM719,0))) = 0,"",
IFERROR(MAX(OFFSET(AM719,0,0,MATCH("-",AM$638:AM719,0))),""))</f>
        <v/>
      </c>
      <c r="AW719" s="82" t="str">
        <f ca="1">IF(    MAX(OFFSET(AN719,0,0,MATCH("-",AN$638:AN719,0))) = 0,"",
IFERROR(MAX(OFFSET(AN719,0,0,MATCH("-",AN$638:AN719,0))),""))</f>
        <v/>
      </c>
      <c r="AX719" s="82" t="str">
        <f ca="1">IF(    MAX(OFFSET(AO719,0,0,MATCH("-",AO$638:AO719,0))) = 0,"",
IFERROR(MAX(OFFSET(AO719,0,0,MATCH("-",AO$638:AO719,0))),""))</f>
        <v/>
      </c>
      <c r="AY719" s="82" t="str">
        <f ca="1">IF(    MAX(OFFSET(AP719,0,0,MATCH("-",AP$638:AP719,0))) = 0,"",
IFERROR(MAX(OFFSET(AP719,0,0,MATCH("-",AP$638:AP719,0))),""))</f>
        <v/>
      </c>
      <c r="AZ719" s="82" t="str">
        <f ca="1">IF(    MAX(OFFSET(AQ719,0,0,MATCH("-",AQ$638:AQ719,0))) = 0,"",
IFERROR(MAX(OFFSET(AQ719,0,0,MATCH("-",AQ$638:AQ719,0))),""))</f>
        <v/>
      </c>
      <c r="BA719" s="82" t="str">
        <f ca="1">IF(    MAX(OFFSET(AR719,0,0,MATCH("-",AR$638:AR719,0))) = 0,"",
IFERROR(MAX(OFFSET(AR719,0,0,MATCH("-",AR$638:AR719,0))),""))</f>
        <v/>
      </c>
      <c r="BB719" s="112">
        <f t="shared" ca="1" si="511"/>
        <v>-198</v>
      </c>
      <c r="BC719" s="111" t="str">
        <f t="shared" ca="1" si="512"/>
        <v>Radius</v>
      </c>
      <c r="BD719" s="112">
        <f t="shared" ca="1" si="513"/>
        <v>0</v>
      </c>
      <c r="BE719" s="111">
        <f t="shared" ca="1" si="514"/>
        <v>200</v>
      </c>
      <c r="BF719" s="113" t="e">
        <f t="shared" ca="1" si="515"/>
        <v>#VALUE!</v>
      </c>
      <c r="BG719" s="113" t="e">
        <f t="shared" ca="1" si="516"/>
        <v>#VALUE!</v>
      </c>
      <c r="BH719" s="112">
        <f t="shared" ca="1" si="517"/>
        <v>2000</v>
      </c>
      <c r="BI719" s="112">
        <f t="shared" ca="1" si="518"/>
        <v>200</v>
      </c>
      <c r="BJ719" s="157"/>
      <c r="BK719" s="157"/>
      <c r="BL719" s="158" t="str">
        <f>scriv!AI681</f>
        <v/>
      </c>
      <c r="BM719" s="157"/>
      <c r="BN719" s="157" t="str">
        <f t="shared" si="519"/>
        <v>node</v>
      </c>
      <c r="BO719" s="157"/>
      <c r="BP719" s="159">
        <f t="shared" ca="1" si="520"/>
        <v>0</v>
      </c>
      <c r="BQ719" s="159">
        <f t="shared" ca="1" si="521"/>
        <v>0</v>
      </c>
      <c r="BR719" s="159">
        <f t="shared" si="522"/>
        <v>1</v>
      </c>
      <c r="BS719" s="159" t="str">
        <f t="shared" si="523"/>
        <v>symbol</v>
      </c>
      <c r="BT719" s="157" t="str">
        <f ca="1">IF(scriv!V681&lt;&gt;"",scriv!V681,
IF(E719="",IFERROR(VLOOKUP(BL719,$AH$40:$BT$638,39,FALSE),$BT$36),
$BT$37))</f>
        <v>NodeSquare</v>
      </c>
      <c r="BU719" s="166">
        <f t="shared" ca="1" si="524"/>
        <v>2000</v>
      </c>
      <c r="BV719" s="166">
        <f t="shared" ca="1" si="525"/>
        <v>200</v>
      </c>
      <c r="BW719" s="166">
        <f t="shared" ca="1" si="526"/>
        <v>0</v>
      </c>
      <c r="BX719" s="166">
        <f t="shared" ca="1" si="527"/>
        <v>0</v>
      </c>
      <c r="BY719" s="180" t="str">
        <f t="shared" si="528"/>
        <v/>
      </c>
      <c r="BZ719" s="180" t="str">
        <f t="shared" si="529"/>
        <v/>
      </c>
      <c r="CA719" s="81" t="str">
        <f>IF(scriv!E681&lt;&gt;"",scriv!E681,"")</f>
        <v/>
      </c>
      <c r="CB719" s="82">
        <f t="shared" si="494"/>
        <v>0</v>
      </c>
      <c r="CC719" s="82">
        <f t="shared" si="530"/>
        <v>0</v>
      </c>
      <c r="CD719" s="82" t="str">
        <f t="shared" si="531"/>
        <v>-</v>
      </c>
      <c r="CE719" s="82" t="str">
        <f t="shared" si="532"/>
        <v>-</v>
      </c>
      <c r="CF719" s="82" t="str">
        <f t="shared" si="533"/>
        <v>-</v>
      </c>
      <c r="CG719" s="82" t="str">
        <f t="shared" si="534"/>
        <v>-</v>
      </c>
      <c r="CH719" s="82" t="str">
        <f t="shared" si="535"/>
        <v>-</v>
      </c>
      <c r="CI719" s="82" t="str">
        <f t="shared" si="536"/>
        <v>-</v>
      </c>
      <c r="CJ719" s="82" t="str">
        <f t="shared" si="537"/>
        <v>-</v>
      </c>
      <c r="CK719" s="82" t="str">
        <f t="shared" si="538"/>
        <v>-</v>
      </c>
    </row>
    <row r="720" spans="1:89" s="82" customFormat="1" ht="18" customHeight="1">
      <c r="A720" s="81" t="str">
        <f>scriv!AH682</f>
        <v/>
      </c>
      <c r="B720" s="81" t="str">
        <f>IF(scriv!D682&lt;&gt;"",scriv!D682,"")</f>
        <v/>
      </c>
      <c r="C720" s="81" t="str">
        <f>IF( scriv!AL682&lt;&gt;"", IF(D720&lt;&gt;"","connection ","")&amp;scriv!AL682,IF(D720&lt;&gt;"","connection",""))</f>
        <v/>
      </c>
      <c r="D720" s="82" t="str">
        <f>scriv!AJ682</f>
        <v/>
      </c>
      <c r="E720" s="82" t="str">
        <f>scriv!AK682</f>
        <v/>
      </c>
      <c r="F720" s="156">
        <f>ROW()</f>
        <v>720</v>
      </c>
      <c r="I720" s="81" t="str">
        <f>IF(scriv!AA682&lt;&gt;"",scriv!AA682,J720)</f>
        <v/>
      </c>
      <c r="J720" s="81" t="str">
        <f>IF(scriv!AB682&lt;&gt;"",scriv!AB682,"")</f>
        <v/>
      </c>
      <c r="K720" s="82" t="str">
        <f t="shared" si="495"/>
        <v>none</v>
      </c>
      <c r="L720" s="82" t="str">
        <f t="shared" si="496"/>
        <v>+++&amp;speakTT=</v>
      </c>
      <c r="M720" s="82" t="str">
        <f t="shared" si="493"/>
        <v>OpenClose</v>
      </c>
      <c r="N720" s="82" t="str">
        <f t="shared" si="497"/>
        <v/>
      </c>
      <c r="O720" s="119" t="str">
        <f t="shared" si="498"/>
        <v/>
      </c>
      <c r="P720" s="81" t="str">
        <f>IF(scriv!I682&lt;&gt;"",scriv!I682,"")</f>
        <v/>
      </c>
      <c r="Q720" s="81" t="str">
        <f>IF(scriv!J682&lt;&gt;"",scriv!J682,"")</f>
        <v/>
      </c>
      <c r="R720" s="81">
        <f>IF(scriv!K682&lt;&gt;"",scriv!K682,
IF(I720&lt;&gt;"",1,$R$36))</f>
        <v>0</v>
      </c>
      <c r="S720" s="81" t="str">
        <f>IF(scriv!L682&lt;&gt;"",scriv!L682,
IF(scriv!AB682&lt;&gt;"",$S$36,"none"))</f>
        <v>none</v>
      </c>
      <c r="T720" s="81" t="str">
        <f>IF(scriv!Q682&lt;&gt;"",scriv!Q682,"")</f>
        <v/>
      </c>
      <c r="U720" s="81" t="str">
        <f>IF(scriv!R682&lt;&gt;"",scriv!R682,"")</f>
        <v/>
      </c>
      <c r="V720" s="81" t="str">
        <f>IF(scriv!S682&lt;&gt;"",scriv!S682,"")</f>
        <v/>
      </c>
      <c r="W720" s="81" t="str">
        <f>IF(scriv!T682&lt;&gt;"",scriv!T682,"")</f>
        <v/>
      </c>
      <c r="X720" s="81" t="str">
        <f>IF($E720="",
( IF(scriv!AD682&lt;&gt;"", LEFT( scriv!AD682, FIND(",",scriv!AD682)-1) &amp; "=" &amp; $AH720 &amp; RIGHT( scriv!AD682, LEN(scriv!AD682) + 1 - FIND(",",scriv!AD682)),
  IF($X$36&lt;&gt;"",LEFT( X$36, FIND(",",X$36)-1) &amp; "=" &amp; $AH720 &amp; RIGHT( X$36, LEN(X$36) + 1 - FIND(",",X$36)),""))),
IF(scriv!M682&lt;&gt;"", LEFT( scriv!M682, FIND(",",scriv!M682)-1) &amp; "=" &amp; $AH720 &amp; RIGHT( scriv!M682, LEN(scriv!M682) + 1 - FIND(",",scriv!M682)),
LEFT( X$37, FIND(",",X$37)-1) &amp; "=" &amp; $AH720 &amp; RIGHT( X$37, LEN(X$37) + 1 - FIND(",",X$37))))</f>
        <v>fadeOn=,0.6</v>
      </c>
      <c r="Y720" s="81" t="str">
        <f>IF($E720="",
( IF(scriv!AE682&lt;&gt;"", LEFT( scriv!AE682, FIND(",",scriv!AE682)-1) &amp; "=" &amp; $AH720 &amp; RIGHT( scriv!AE682, LEN(scriv!AE682) + 1 - FIND(",",scriv!AE682)),
  IF($Y$36&lt;&gt;"",LEFT( Y$36, FIND(",",Y$36)-1) &amp; "=" &amp; $AH720 &amp; RIGHT( Y$36, LEN(Y$36) + 1 - FIND(",",Y$36)),""))),
IF(scriv!N682&lt;&gt;"", LEFT( scriv!N682, FIND(",",scriv!N682)-1) &amp; "=" &amp; $AH720 &amp; RIGHT( scriv!N682, LEN(scriv!N682) + 1 - FIND(",",scriv!N682)),
LEFT( Y$37, FIND(",",Y$37)-1) &amp; "=" &amp; $AH720 &amp; RIGHT( Y$37, LEN(Y$37) + 1 - FIND(",",Y$37))))</f>
        <v>fadeOff=,0.6</v>
      </c>
      <c r="Z720" s="81" t="str">
        <f>IF($E720="",
( IF(scriv!AF682&lt;&gt;"", LEFT( scriv!AF682, FIND(",",scriv!AF682)-1) &amp; "=" &amp; $AH720 &amp; RIGHT( scriv!AF682, LEN(scriv!AF682) + 1 - FIND(",",scriv!AF682)),
  IF($Z$36&lt;&gt;"",LEFT( Z$36, FIND(",",Z$36)-1) &amp; "=" &amp; $AH720 &amp; RIGHT( Z$36, LEN(Z$36) + 1 - FIND(",",Z$36)),""))),
IF(scriv!O682&lt;&gt;"", LEFT( scriv!O682, FIND(",",scriv!O682)-1) &amp; "=" &amp; $AH720 &amp; RIGHT( scriv!O682, LEN(scriv!O682) + 1 - FIND(",",scriv!O682)),
LEFT( Z$37, FIND(",",Z$37)-1) &amp; "=" &amp; $AH720 &amp; RIGHT( Z$37, LEN(Z$37) + 1 - FIND(",",Z$37))))</f>
        <v>drawOpen=,1.2</v>
      </c>
      <c r="AA720" s="81" t="str">
        <f>IF($E720="",
( IF(scriv!AG682&lt;&gt;"", LEFT( scriv!AG682, FIND(",",scriv!AG682)-1) &amp; "=" &amp; $AH720 &amp; RIGHT( scriv!AG682, LEN(scriv!AG682) + 1 - FIND(",",scriv!AG682)),
  IF($AA$36&lt;&gt;"",LEFT( AA$36, FIND(",",AA$36)-1) &amp; "=" &amp; $AH720 &amp; RIGHT( AA$36, LEN(AA$36) + 1 - FIND(",",AA$36)),""))),
IF(scriv!P682&lt;&gt;"", LEFT( scriv!P682, FIND(",",scriv!P682)-1) &amp; "=" &amp; $AH720 &amp; RIGHT( scriv!P682, LEN(scriv!P682) + 1 - FIND(",",scriv!P682)),
LEFT( AA$37, FIND(",",AA$37)-1) &amp; "=" &amp; $AH720 &amp; RIGHT( AA$37, LEN(AA$37) + 1 - FIND(",",AA$37))))</f>
        <v>drawClose=,1.2</v>
      </c>
      <c r="AB720" s="167" t="str">
        <f t="shared" si="492"/>
        <v>noTitle</v>
      </c>
      <c r="AC720" s="167"/>
      <c r="AD720" s="45"/>
      <c r="AE720" s="168"/>
      <c r="AF720" s="169">
        <f>IF(D720="",scriv!B682,"")</f>
        <v>0</v>
      </c>
      <c r="AG720" s="170" t="str">
        <f t="shared" si="499"/>
        <v/>
      </c>
      <c r="AH720" s="169" t="str">
        <f t="shared" si="500"/>
        <v/>
      </c>
      <c r="AI720" s="169" t="str">
        <f t="shared" si="501"/>
        <v/>
      </c>
      <c r="AJ720" s="86">
        <f>ROUNDDOWN( (LEN(scriv!B682)+1) / 2, 0 )</f>
        <v>0</v>
      </c>
      <c r="AK720" s="82">
        <f t="shared" si="502"/>
        <v>0</v>
      </c>
      <c r="AL720" s="82" t="str">
        <f t="shared" si="503"/>
        <v>-</v>
      </c>
      <c r="AM720" s="82" t="str">
        <f t="shared" si="504"/>
        <v>-</v>
      </c>
      <c r="AN720" s="82" t="str">
        <f t="shared" si="505"/>
        <v>-</v>
      </c>
      <c r="AO720" s="82" t="str">
        <f t="shared" si="506"/>
        <v>-</v>
      </c>
      <c r="AP720" s="82" t="str">
        <f t="shared" si="507"/>
        <v>-</v>
      </c>
      <c r="AQ720" s="82" t="str">
        <f t="shared" si="508"/>
        <v>-</v>
      </c>
      <c r="AR720" s="82" t="str">
        <f t="shared" si="509"/>
        <v>-</v>
      </c>
      <c r="AT720" s="82">
        <f t="shared" si="510"/>
        <v>10</v>
      </c>
      <c r="AU720" s="82" t="str">
        <f ca="1">IF(    MAX(OFFSET(AL720,0,0,MATCH("-",AL$638:AL720,0))) = 0,"",
IFERROR(MAX(OFFSET(AL720,0,0,MATCH("-",AL$638:AL720,0))),""))</f>
        <v/>
      </c>
      <c r="AV720" s="82" t="str">
        <f ca="1">IF(    MAX(OFFSET(AM720,0,0,MATCH("-",AM$638:AM720,0))) = 0,"",
IFERROR(MAX(OFFSET(AM720,0,0,MATCH("-",AM$638:AM720,0))),""))</f>
        <v/>
      </c>
      <c r="AW720" s="82" t="str">
        <f ca="1">IF(    MAX(OFFSET(AN720,0,0,MATCH("-",AN$638:AN720,0))) = 0,"",
IFERROR(MAX(OFFSET(AN720,0,0,MATCH("-",AN$638:AN720,0))),""))</f>
        <v/>
      </c>
      <c r="AX720" s="82" t="str">
        <f ca="1">IF(    MAX(OFFSET(AO720,0,0,MATCH("-",AO$638:AO720,0))) = 0,"",
IFERROR(MAX(OFFSET(AO720,0,0,MATCH("-",AO$638:AO720,0))),""))</f>
        <v/>
      </c>
      <c r="AY720" s="82" t="str">
        <f ca="1">IF(    MAX(OFFSET(AP720,0,0,MATCH("-",AP$638:AP720,0))) = 0,"",
IFERROR(MAX(OFFSET(AP720,0,0,MATCH("-",AP$638:AP720,0))),""))</f>
        <v/>
      </c>
      <c r="AZ720" s="82" t="str">
        <f ca="1">IF(    MAX(OFFSET(AQ720,0,0,MATCH("-",AQ$638:AQ720,0))) = 0,"",
IFERROR(MAX(OFFSET(AQ720,0,0,MATCH("-",AQ$638:AQ720,0))),""))</f>
        <v/>
      </c>
      <c r="BA720" s="82" t="str">
        <f ca="1">IF(    MAX(OFFSET(AR720,0,0,MATCH("-",AR$638:AR720,0))) = 0,"",
IFERROR(MAX(OFFSET(AR720,0,0,MATCH("-",AR$638:AR720,0))),""))</f>
        <v/>
      </c>
      <c r="BB720" s="112">
        <f t="shared" ca="1" si="511"/>
        <v>-198</v>
      </c>
      <c r="BC720" s="111" t="str">
        <f t="shared" ca="1" si="512"/>
        <v>Radius</v>
      </c>
      <c r="BD720" s="112">
        <f t="shared" ca="1" si="513"/>
        <v>0</v>
      </c>
      <c r="BE720" s="111">
        <f t="shared" ca="1" si="514"/>
        <v>200</v>
      </c>
      <c r="BF720" s="113" t="e">
        <f t="shared" ca="1" si="515"/>
        <v>#VALUE!</v>
      </c>
      <c r="BG720" s="113" t="e">
        <f t="shared" ca="1" si="516"/>
        <v>#VALUE!</v>
      </c>
      <c r="BH720" s="112">
        <f t="shared" ca="1" si="517"/>
        <v>2000</v>
      </c>
      <c r="BI720" s="112">
        <f t="shared" ca="1" si="518"/>
        <v>200</v>
      </c>
      <c r="BJ720" s="157"/>
      <c r="BK720" s="157"/>
      <c r="BL720" s="158" t="str">
        <f>scriv!AI682</f>
        <v/>
      </c>
      <c r="BM720" s="157"/>
      <c r="BN720" s="157" t="str">
        <f t="shared" si="519"/>
        <v>node</v>
      </c>
      <c r="BO720" s="157"/>
      <c r="BP720" s="159">
        <f t="shared" ca="1" si="520"/>
        <v>0</v>
      </c>
      <c r="BQ720" s="159">
        <f t="shared" ca="1" si="521"/>
        <v>0</v>
      </c>
      <c r="BR720" s="159">
        <f t="shared" si="522"/>
        <v>1</v>
      </c>
      <c r="BS720" s="159" t="str">
        <f t="shared" si="523"/>
        <v>symbol</v>
      </c>
      <c r="BT720" s="157" t="str">
        <f ca="1">IF(scriv!V682&lt;&gt;"",scriv!V682,
IF(E720="",IFERROR(VLOOKUP(BL720,$AH$40:$BT$638,39,FALSE),$BT$36),
$BT$37))</f>
        <v>NodeSquare</v>
      </c>
      <c r="BU720" s="166">
        <f t="shared" ca="1" si="524"/>
        <v>2000</v>
      </c>
      <c r="BV720" s="166">
        <f t="shared" ca="1" si="525"/>
        <v>200</v>
      </c>
      <c r="BW720" s="166">
        <f t="shared" ca="1" si="526"/>
        <v>0</v>
      </c>
      <c r="BX720" s="166">
        <f t="shared" ca="1" si="527"/>
        <v>0</v>
      </c>
      <c r="BY720" s="180" t="str">
        <f t="shared" si="528"/>
        <v/>
      </c>
      <c r="BZ720" s="180" t="str">
        <f t="shared" si="529"/>
        <v/>
      </c>
      <c r="CA720" s="81" t="str">
        <f>IF(scriv!E682&lt;&gt;"",scriv!E682,"")</f>
        <v/>
      </c>
      <c r="CB720" s="82">
        <f t="shared" si="494"/>
        <v>0</v>
      </c>
      <c r="CC720" s="82">
        <f t="shared" si="530"/>
        <v>0</v>
      </c>
      <c r="CD720" s="82" t="str">
        <f t="shared" si="531"/>
        <v>-</v>
      </c>
      <c r="CE720" s="82" t="str">
        <f t="shared" si="532"/>
        <v>-</v>
      </c>
      <c r="CF720" s="82" t="str">
        <f t="shared" si="533"/>
        <v>-</v>
      </c>
      <c r="CG720" s="82" t="str">
        <f t="shared" si="534"/>
        <v>-</v>
      </c>
      <c r="CH720" s="82" t="str">
        <f t="shared" si="535"/>
        <v>-</v>
      </c>
      <c r="CI720" s="82" t="str">
        <f t="shared" si="536"/>
        <v>-</v>
      </c>
      <c r="CJ720" s="82" t="str">
        <f t="shared" si="537"/>
        <v>-</v>
      </c>
      <c r="CK720" s="82" t="str">
        <f t="shared" si="538"/>
        <v>-</v>
      </c>
    </row>
    <row r="721" spans="1:89" s="82" customFormat="1" ht="18" customHeight="1">
      <c r="A721" s="81" t="str">
        <f>scriv!AH683</f>
        <v/>
      </c>
      <c r="B721" s="81" t="str">
        <f>IF(scriv!D683&lt;&gt;"",scriv!D683,"")</f>
        <v/>
      </c>
      <c r="C721" s="81" t="str">
        <f>IF( scriv!AL683&lt;&gt;"", IF(D721&lt;&gt;"","connection ","")&amp;scriv!AL683,IF(D721&lt;&gt;"","connection",""))</f>
        <v/>
      </c>
      <c r="D721" s="82" t="str">
        <f>scriv!AJ683</f>
        <v/>
      </c>
      <c r="E721" s="82" t="str">
        <f>scriv!AK683</f>
        <v/>
      </c>
      <c r="F721" s="156">
        <f>ROW()</f>
        <v>721</v>
      </c>
      <c r="I721" s="81" t="str">
        <f>IF(scriv!AA683&lt;&gt;"",scriv!AA683,J721)</f>
        <v/>
      </c>
      <c r="J721" s="81" t="str">
        <f>IF(scriv!AB683&lt;&gt;"",scriv!AB683,"")</f>
        <v/>
      </c>
      <c r="K721" s="82" t="str">
        <f t="shared" si="495"/>
        <v>none</v>
      </c>
      <c r="L721" s="82" t="str">
        <f t="shared" si="496"/>
        <v>+++&amp;speakTT=</v>
      </c>
      <c r="M721" s="82" t="str">
        <f t="shared" si="493"/>
        <v>OpenClose</v>
      </c>
      <c r="N721" s="82" t="str">
        <f t="shared" si="497"/>
        <v/>
      </c>
      <c r="O721" s="119" t="str">
        <f t="shared" si="498"/>
        <v/>
      </c>
      <c r="P721" s="81" t="str">
        <f>IF(scriv!I683&lt;&gt;"",scriv!I683,"")</f>
        <v/>
      </c>
      <c r="Q721" s="81" t="str">
        <f>IF(scriv!J683&lt;&gt;"",scriv!J683,"")</f>
        <v/>
      </c>
      <c r="R721" s="81">
        <f>IF(scriv!K683&lt;&gt;"",scriv!K683,
IF(I721&lt;&gt;"",1,$R$36))</f>
        <v>0</v>
      </c>
      <c r="S721" s="81" t="str">
        <f>IF(scriv!L683&lt;&gt;"",scriv!L683,
IF(scriv!AB683&lt;&gt;"",$S$36,"none"))</f>
        <v>none</v>
      </c>
      <c r="T721" s="81" t="str">
        <f>IF(scriv!Q683&lt;&gt;"",scriv!Q683,"")</f>
        <v/>
      </c>
      <c r="U721" s="81" t="str">
        <f>IF(scriv!R683&lt;&gt;"",scriv!R683,"")</f>
        <v/>
      </c>
      <c r="V721" s="81" t="str">
        <f>IF(scriv!S683&lt;&gt;"",scriv!S683,"")</f>
        <v/>
      </c>
      <c r="W721" s="81" t="str">
        <f>IF(scriv!T683&lt;&gt;"",scriv!T683,"")</f>
        <v/>
      </c>
      <c r="X721" s="81" t="str">
        <f>IF($E721="",
( IF(scriv!AD683&lt;&gt;"", LEFT( scriv!AD683, FIND(",",scriv!AD683)-1) &amp; "=" &amp; $AH721 &amp; RIGHT( scriv!AD683, LEN(scriv!AD683) + 1 - FIND(",",scriv!AD683)),
  IF($X$36&lt;&gt;"",LEFT( X$36, FIND(",",X$36)-1) &amp; "=" &amp; $AH721 &amp; RIGHT( X$36, LEN(X$36) + 1 - FIND(",",X$36)),""))),
IF(scriv!M683&lt;&gt;"", LEFT( scriv!M683, FIND(",",scriv!M683)-1) &amp; "=" &amp; $AH721 &amp; RIGHT( scriv!M683, LEN(scriv!M683) + 1 - FIND(",",scriv!M683)),
LEFT( X$37, FIND(",",X$37)-1) &amp; "=" &amp; $AH721 &amp; RIGHT( X$37, LEN(X$37) + 1 - FIND(",",X$37))))</f>
        <v>fadeOn=,0.6</v>
      </c>
      <c r="Y721" s="81" t="str">
        <f>IF($E721="",
( IF(scriv!AE683&lt;&gt;"", LEFT( scriv!AE683, FIND(",",scriv!AE683)-1) &amp; "=" &amp; $AH721 &amp; RIGHT( scriv!AE683, LEN(scriv!AE683) + 1 - FIND(",",scriv!AE683)),
  IF($Y$36&lt;&gt;"",LEFT( Y$36, FIND(",",Y$36)-1) &amp; "=" &amp; $AH721 &amp; RIGHT( Y$36, LEN(Y$36) + 1 - FIND(",",Y$36)),""))),
IF(scriv!N683&lt;&gt;"", LEFT( scriv!N683, FIND(",",scriv!N683)-1) &amp; "=" &amp; $AH721 &amp; RIGHT( scriv!N683, LEN(scriv!N683) + 1 - FIND(",",scriv!N683)),
LEFT( Y$37, FIND(",",Y$37)-1) &amp; "=" &amp; $AH721 &amp; RIGHT( Y$37, LEN(Y$37) + 1 - FIND(",",Y$37))))</f>
        <v>fadeOff=,0.6</v>
      </c>
      <c r="Z721" s="81" t="str">
        <f>IF($E721="",
( IF(scriv!AF683&lt;&gt;"", LEFT( scriv!AF683, FIND(",",scriv!AF683)-1) &amp; "=" &amp; $AH721 &amp; RIGHT( scriv!AF683, LEN(scriv!AF683) + 1 - FIND(",",scriv!AF683)),
  IF($Z$36&lt;&gt;"",LEFT( Z$36, FIND(",",Z$36)-1) &amp; "=" &amp; $AH721 &amp; RIGHT( Z$36, LEN(Z$36) + 1 - FIND(",",Z$36)),""))),
IF(scriv!O683&lt;&gt;"", LEFT( scriv!O683, FIND(",",scriv!O683)-1) &amp; "=" &amp; $AH721 &amp; RIGHT( scriv!O683, LEN(scriv!O683) + 1 - FIND(",",scriv!O683)),
LEFT( Z$37, FIND(",",Z$37)-1) &amp; "=" &amp; $AH721 &amp; RIGHT( Z$37, LEN(Z$37) + 1 - FIND(",",Z$37))))</f>
        <v>drawOpen=,1.2</v>
      </c>
      <c r="AA721" s="81" t="str">
        <f>IF($E721="",
( IF(scriv!AG683&lt;&gt;"", LEFT( scriv!AG683, FIND(",",scriv!AG683)-1) &amp; "=" &amp; $AH721 &amp; RIGHT( scriv!AG683, LEN(scriv!AG683) + 1 - FIND(",",scriv!AG683)),
  IF($AA$36&lt;&gt;"",LEFT( AA$36, FIND(",",AA$36)-1) &amp; "=" &amp; $AH721 &amp; RIGHT( AA$36, LEN(AA$36) + 1 - FIND(",",AA$36)),""))),
IF(scriv!P683&lt;&gt;"", LEFT( scriv!P683, FIND(",",scriv!P683)-1) &amp; "=" &amp; $AH721 &amp; RIGHT( scriv!P683, LEN(scriv!P683) + 1 - FIND(",",scriv!P683)),
LEFT( AA$37, FIND(",",AA$37)-1) &amp; "=" &amp; $AH721 &amp; RIGHT( AA$37, LEN(AA$37) + 1 - FIND(",",AA$37))))</f>
        <v>drawClose=,1.2</v>
      </c>
      <c r="AB721" s="167" t="str">
        <f t="shared" si="492"/>
        <v>noTitle</v>
      </c>
      <c r="AC721" s="167"/>
      <c r="AD721" s="45"/>
      <c r="AE721" s="168"/>
      <c r="AF721" s="169">
        <f>IF(D721="",scriv!B683,"")</f>
        <v>0</v>
      </c>
      <c r="AG721" s="170" t="str">
        <f t="shared" si="499"/>
        <v/>
      </c>
      <c r="AH721" s="169" t="str">
        <f t="shared" si="500"/>
        <v/>
      </c>
      <c r="AI721" s="169" t="str">
        <f t="shared" si="501"/>
        <v/>
      </c>
      <c r="AJ721" s="86">
        <f>ROUNDDOWN( (LEN(scriv!B683)+1) / 2, 0 )</f>
        <v>0</v>
      </c>
      <c r="AK721" s="82">
        <f t="shared" si="502"/>
        <v>0</v>
      </c>
      <c r="AL721" s="82" t="str">
        <f t="shared" si="503"/>
        <v>-</v>
      </c>
      <c r="AM721" s="82" t="str">
        <f t="shared" si="504"/>
        <v>-</v>
      </c>
      <c r="AN721" s="82" t="str">
        <f t="shared" si="505"/>
        <v>-</v>
      </c>
      <c r="AO721" s="82" t="str">
        <f t="shared" si="506"/>
        <v>-</v>
      </c>
      <c r="AP721" s="82" t="str">
        <f t="shared" si="507"/>
        <v>-</v>
      </c>
      <c r="AQ721" s="82" t="str">
        <f t="shared" si="508"/>
        <v>-</v>
      </c>
      <c r="AR721" s="82" t="str">
        <f t="shared" si="509"/>
        <v>-</v>
      </c>
      <c r="AT721" s="82">
        <f t="shared" si="510"/>
        <v>10</v>
      </c>
      <c r="AU721" s="82" t="str">
        <f ca="1">IF(    MAX(OFFSET(AL721,0,0,MATCH("-",AL$638:AL721,0))) = 0,"",
IFERROR(MAX(OFFSET(AL721,0,0,MATCH("-",AL$638:AL721,0))),""))</f>
        <v/>
      </c>
      <c r="AV721" s="82" t="str">
        <f ca="1">IF(    MAX(OFFSET(AM721,0,0,MATCH("-",AM$638:AM721,0))) = 0,"",
IFERROR(MAX(OFFSET(AM721,0,0,MATCH("-",AM$638:AM721,0))),""))</f>
        <v/>
      </c>
      <c r="AW721" s="82" t="str">
        <f ca="1">IF(    MAX(OFFSET(AN721,0,0,MATCH("-",AN$638:AN721,0))) = 0,"",
IFERROR(MAX(OFFSET(AN721,0,0,MATCH("-",AN$638:AN721,0))),""))</f>
        <v/>
      </c>
      <c r="AX721" s="82" t="str">
        <f ca="1">IF(    MAX(OFFSET(AO721,0,0,MATCH("-",AO$638:AO721,0))) = 0,"",
IFERROR(MAX(OFFSET(AO721,0,0,MATCH("-",AO$638:AO721,0))),""))</f>
        <v/>
      </c>
      <c r="AY721" s="82" t="str">
        <f ca="1">IF(    MAX(OFFSET(AP721,0,0,MATCH("-",AP$638:AP721,0))) = 0,"",
IFERROR(MAX(OFFSET(AP721,0,0,MATCH("-",AP$638:AP721,0))),""))</f>
        <v/>
      </c>
      <c r="AZ721" s="82" t="str">
        <f ca="1">IF(    MAX(OFFSET(AQ721,0,0,MATCH("-",AQ$638:AQ721,0))) = 0,"",
IFERROR(MAX(OFFSET(AQ721,0,0,MATCH("-",AQ$638:AQ721,0))),""))</f>
        <v/>
      </c>
      <c r="BA721" s="82" t="str">
        <f ca="1">IF(    MAX(OFFSET(AR721,0,0,MATCH("-",AR$638:AR721,0))) = 0,"",
IFERROR(MAX(OFFSET(AR721,0,0,MATCH("-",AR$638:AR721,0))),""))</f>
        <v/>
      </c>
      <c r="BB721" s="112">
        <f t="shared" ca="1" si="511"/>
        <v>-198</v>
      </c>
      <c r="BC721" s="111" t="str">
        <f t="shared" ca="1" si="512"/>
        <v>Radius</v>
      </c>
      <c r="BD721" s="112">
        <f t="shared" ca="1" si="513"/>
        <v>0</v>
      </c>
      <c r="BE721" s="111">
        <f t="shared" ca="1" si="514"/>
        <v>200</v>
      </c>
      <c r="BF721" s="113" t="e">
        <f t="shared" ca="1" si="515"/>
        <v>#VALUE!</v>
      </c>
      <c r="BG721" s="113" t="e">
        <f t="shared" ca="1" si="516"/>
        <v>#VALUE!</v>
      </c>
      <c r="BH721" s="112">
        <f t="shared" ca="1" si="517"/>
        <v>2000</v>
      </c>
      <c r="BI721" s="112">
        <f t="shared" ca="1" si="518"/>
        <v>200</v>
      </c>
      <c r="BJ721" s="157"/>
      <c r="BK721" s="157"/>
      <c r="BL721" s="158" t="str">
        <f>scriv!AI683</f>
        <v/>
      </c>
      <c r="BM721" s="157"/>
      <c r="BN721" s="157" t="str">
        <f t="shared" si="519"/>
        <v>node</v>
      </c>
      <c r="BO721" s="157"/>
      <c r="BP721" s="159">
        <f t="shared" ca="1" si="520"/>
        <v>0</v>
      </c>
      <c r="BQ721" s="159">
        <f t="shared" ca="1" si="521"/>
        <v>0</v>
      </c>
      <c r="BR721" s="159">
        <f t="shared" si="522"/>
        <v>1</v>
      </c>
      <c r="BS721" s="159" t="str">
        <f t="shared" si="523"/>
        <v>symbol</v>
      </c>
      <c r="BT721" s="157" t="str">
        <f ca="1">IF(scriv!V683&lt;&gt;"",scriv!V683,
IF(E721="",IFERROR(VLOOKUP(BL721,$AH$40:$BT$638,39,FALSE),$BT$36),
$BT$37))</f>
        <v>NodeSquare</v>
      </c>
      <c r="BU721" s="166">
        <f t="shared" ca="1" si="524"/>
        <v>2000</v>
      </c>
      <c r="BV721" s="166">
        <f t="shared" ca="1" si="525"/>
        <v>200</v>
      </c>
      <c r="BW721" s="166">
        <f t="shared" ca="1" si="526"/>
        <v>0</v>
      </c>
      <c r="BX721" s="166">
        <f t="shared" ca="1" si="527"/>
        <v>0</v>
      </c>
      <c r="BY721" s="180" t="str">
        <f t="shared" si="528"/>
        <v/>
      </c>
      <c r="BZ721" s="180" t="str">
        <f t="shared" si="529"/>
        <v/>
      </c>
      <c r="CA721" s="81" t="str">
        <f>IF(scriv!E683&lt;&gt;"",scriv!E683,"")</f>
        <v/>
      </c>
      <c r="CB721" s="82">
        <f t="shared" si="494"/>
        <v>0</v>
      </c>
      <c r="CC721" s="82">
        <f t="shared" si="530"/>
        <v>0</v>
      </c>
      <c r="CD721" s="82" t="str">
        <f t="shared" si="531"/>
        <v>-</v>
      </c>
      <c r="CE721" s="82" t="str">
        <f t="shared" si="532"/>
        <v>-</v>
      </c>
      <c r="CF721" s="82" t="str">
        <f t="shared" si="533"/>
        <v>-</v>
      </c>
      <c r="CG721" s="82" t="str">
        <f t="shared" si="534"/>
        <v>-</v>
      </c>
      <c r="CH721" s="82" t="str">
        <f t="shared" si="535"/>
        <v>-</v>
      </c>
      <c r="CI721" s="82" t="str">
        <f t="shared" si="536"/>
        <v>-</v>
      </c>
      <c r="CJ721" s="82" t="str">
        <f t="shared" si="537"/>
        <v>-</v>
      </c>
      <c r="CK721" s="82" t="str">
        <f t="shared" si="538"/>
        <v>-</v>
      </c>
    </row>
    <row r="722" spans="1:89" s="82" customFormat="1" ht="18" customHeight="1">
      <c r="A722" s="81" t="str">
        <f>scriv!AH684</f>
        <v/>
      </c>
      <c r="B722" s="81" t="str">
        <f>IF(scriv!D684&lt;&gt;"",scriv!D684,"")</f>
        <v/>
      </c>
      <c r="C722" s="81" t="str">
        <f>IF( scriv!AL684&lt;&gt;"", IF(D722&lt;&gt;"","connection ","")&amp;scriv!AL684,IF(D722&lt;&gt;"","connection",""))</f>
        <v/>
      </c>
      <c r="D722" s="82" t="str">
        <f>scriv!AJ684</f>
        <v/>
      </c>
      <c r="E722" s="82" t="str">
        <f>scriv!AK684</f>
        <v/>
      </c>
      <c r="F722" s="156">
        <f>ROW()</f>
        <v>722</v>
      </c>
      <c r="I722" s="81" t="str">
        <f>IF(scriv!AA684&lt;&gt;"",scriv!AA684,J722)</f>
        <v/>
      </c>
      <c r="J722" s="81" t="str">
        <f>IF(scriv!AB684&lt;&gt;"",scriv!AB684,"")</f>
        <v/>
      </c>
      <c r="K722" s="82" t="str">
        <f t="shared" si="495"/>
        <v>none</v>
      </c>
      <c r="L722" s="82" t="str">
        <f t="shared" si="496"/>
        <v>+++&amp;speakTT=</v>
      </c>
      <c r="M722" s="82" t="str">
        <f t="shared" si="493"/>
        <v>OpenClose</v>
      </c>
      <c r="N722" s="82" t="str">
        <f t="shared" si="497"/>
        <v/>
      </c>
      <c r="O722" s="119" t="str">
        <f t="shared" si="498"/>
        <v/>
      </c>
      <c r="P722" s="81" t="str">
        <f>IF(scriv!I684&lt;&gt;"",scriv!I684,"")</f>
        <v/>
      </c>
      <c r="Q722" s="81" t="str">
        <f>IF(scriv!J684&lt;&gt;"",scriv!J684,"")</f>
        <v/>
      </c>
      <c r="R722" s="81">
        <f>IF(scriv!K684&lt;&gt;"",scriv!K684,
IF(I722&lt;&gt;"",1,$R$36))</f>
        <v>0</v>
      </c>
      <c r="S722" s="81" t="str">
        <f>IF(scriv!L684&lt;&gt;"",scriv!L684,
IF(scriv!AB684&lt;&gt;"",$S$36,"none"))</f>
        <v>none</v>
      </c>
      <c r="T722" s="81" t="str">
        <f>IF(scriv!Q684&lt;&gt;"",scriv!Q684,"")</f>
        <v/>
      </c>
      <c r="U722" s="81" t="str">
        <f>IF(scriv!R684&lt;&gt;"",scriv!R684,"")</f>
        <v/>
      </c>
      <c r="V722" s="81" t="str">
        <f>IF(scriv!S684&lt;&gt;"",scriv!S684,"")</f>
        <v/>
      </c>
      <c r="W722" s="81" t="str">
        <f>IF(scriv!T684&lt;&gt;"",scriv!T684,"")</f>
        <v/>
      </c>
      <c r="X722" s="81" t="str">
        <f>IF($E722="",
( IF(scriv!AD684&lt;&gt;"", LEFT( scriv!AD684, FIND(",",scriv!AD684)-1) &amp; "=" &amp; $AH722 &amp; RIGHT( scriv!AD684, LEN(scriv!AD684) + 1 - FIND(",",scriv!AD684)),
  IF($X$36&lt;&gt;"",LEFT( X$36, FIND(",",X$36)-1) &amp; "=" &amp; $AH722 &amp; RIGHT( X$36, LEN(X$36) + 1 - FIND(",",X$36)),""))),
IF(scriv!M684&lt;&gt;"", LEFT( scriv!M684, FIND(",",scriv!M684)-1) &amp; "=" &amp; $AH722 &amp; RIGHT( scriv!M684, LEN(scriv!M684) + 1 - FIND(",",scriv!M684)),
LEFT( X$37, FIND(",",X$37)-1) &amp; "=" &amp; $AH722 &amp; RIGHT( X$37, LEN(X$37) + 1 - FIND(",",X$37))))</f>
        <v>fadeOn=,0.6</v>
      </c>
      <c r="Y722" s="81" t="str">
        <f>IF($E722="",
( IF(scriv!AE684&lt;&gt;"", LEFT( scriv!AE684, FIND(",",scriv!AE684)-1) &amp; "=" &amp; $AH722 &amp; RIGHT( scriv!AE684, LEN(scriv!AE684) + 1 - FIND(",",scriv!AE684)),
  IF($Y$36&lt;&gt;"",LEFT( Y$36, FIND(",",Y$36)-1) &amp; "=" &amp; $AH722 &amp; RIGHT( Y$36, LEN(Y$36) + 1 - FIND(",",Y$36)),""))),
IF(scriv!N684&lt;&gt;"", LEFT( scriv!N684, FIND(",",scriv!N684)-1) &amp; "=" &amp; $AH722 &amp; RIGHT( scriv!N684, LEN(scriv!N684) + 1 - FIND(",",scriv!N684)),
LEFT( Y$37, FIND(",",Y$37)-1) &amp; "=" &amp; $AH722 &amp; RIGHT( Y$37, LEN(Y$37) + 1 - FIND(",",Y$37))))</f>
        <v>fadeOff=,0.6</v>
      </c>
      <c r="Z722" s="81" t="str">
        <f>IF($E722="",
( IF(scriv!AF684&lt;&gt;"", LEFT( scriv!AF684, FIND(",",scriv!AF684)-1) &amp; "=" &amp; $AH722 &amp; RIGHT( scriv!AF684, LEN(scriv!AF684) + 1 - FIND(",",scriv!AF684)),
  IF($Z$36&lt;&gt;"",LEFT( Z$36, FIND(",",Z$36)-1) &amp; "=" &amp; $AH722 &amp; RIGHT( Z$36, LEN(Z$36) + 1 - FIND(",",Z$36)),""))),
IF(scriv!O684&lt;&gt;"", LEFT( scriv!O684, FIND(",",scriv!O684)-1) &amp; "=" &amp; $AH722 &amp; RIGHT( scriv!O684, LEN(scriv!O684) + 1 - FIND(",",scriv!O684)),
LEFT( Z$37, FIND(",",Z$37)-1) &amp; "=" &amp; $AH722 &amp; RIGHT( Z$37, LEN(Z$37) + 1 - FIND(",",Z$37))))</f>
        <v>drawOpen=,1.2</v>
      </c>
      <c r="AA722" s="81" t="str">
        <f>IF($E722="",
( IF(scriv!AG684&lt;&gt;"", LEFT( scriv!AG684, FIND(",",scriv!AG684)-1) &amp; "=" &amp; $AH722 &amp; RIGHT( scriv!AG684, LEN(scriv!AG684) + 1 - FIND(",",scriv!AG684)),
  IF($AA$36&lt;&gt;"",LEFT( AA$36, FIND(",",AA$36)-1) &amp; "=" &amp; $AH722 &amp; RIGHT( AA$36, LEN(AA$36) + 1 - FIND(",",AA$36)),""))),
IF(scriv!P684&lt;&gt;"", LEFT( scriv!P684, FIND(",",scriv!P684)-1) &amp; "=" &amp; $AH722 &amp; RIGHT( scriv!P684, LEN(scriv!P684) + 1 - FIND(",",scriv!P684)),
LEFT( AA$37, FIND(",",AA$37)-1) &amp; "=" &amp; $AH722 &amp; RIGHT( AA$37, LEN(AA$37) + 1 - FIND(",",AA$37))))</f>
        <v>drawClose=,1.2</v>
      </c>
      <c r="AB722" s="167" t="str">
        <f t="shared" si="492"/>
        <v>noTitle</v>
      </c>
      <c r="AC722" s="167"/>
      <c r="AD722" s="45"/>
      <c r="AE722" s="168"/>
      <c r="AF722" s="169">
        <f>IF(D722="",scriv!B684,"")</f>
        <v>0</v>
      </c>
      <c r="AG722" s="170" t="str">
        <f t="shared" si="499"/>
        <v/>
      </c>
      <c r="AH722" s="169" t="str">
        <f t="shared" si="500"/>
        <v/>
      </c>
      <c r="AI722" s="169" t="str">
        <f t="shared" si="501"/>
        <v/>
      </c>
      <c r="AJ722" s="86">
        <f>ROUNDDOWN( (LEN(scriv!B684)+1) / 2, 0 )</f>
        <v>0</v>
      </c>
      <c r="AK722" s="82">
        <f t="shared" si="502"/>
        <v>0</v>
      </c>
      <c r="AL722" s="82" t="str">
        <f t="shared" si="503"/>
        <v>-</v>
      </c>
      <c r="AM722" s="82" t="str">
        <f t="shared" si="504"/>
        <v>-</v>
      </c>
      <c r="AN722" s="82" t="str">
        <f t="shared" si="505"/>
        <v>-</v>
      </c>
      <c r="AO722" s="82" t="str">
        <f t="shared" si="506"/>
        <v>-</v>
      </c>
      <c r="AP722" s="82" t="str">
        <f t="shared" si="507"/>
        <v>-</v>
      </c>
      <c r="AQ722" s="82" t="str">
        <f t="shared" si="508"/>
        <v>-</v>
      </c>
      <c r="AR722" s="82" t="str">
        <f t="shared" si="509"/>
        <v>-</v>
      </c>
      <c r="AT722" s="82">
        <f t="shared" si="510"/>
        <v>10</v>
      </c>
      <c r="AU722" s="82" t="str">
        <f ca="1">IF(    MAX(OFFSET(AL722,0,0,MATCH("-",AL$638:AL722,0))) = 0,"",
IFERROR(MAX(OFFSET(AL722,0,0,MATCH("-",AL$638:AL722,0))),""))</f>
        <v/>
      </c>
      <c r="AV722" s="82" t="str">
        <f ca="1">IF(    MAX(OFFSET(AM722,0,0,MATCH("-",AM$638:AM722,0))) = 0,"",
IFERROR(MAX(OFFSET(AM722,0,0,MATCH("-",AM$638:AM722,0))),""))</f>
        <v/>
      </c>
      <c r="AW722" s="82" t="str">
        <f ca="1">IF(    MAX(OFFSET(AN722,0,0,MATCH("-",AN$638:AN722,0))) = 0,"",
IFERROR(MAX(OFFSET(AN722,0,0,MATCH("-",AN$638:AN722,0))),""))</f>
        <v/>
      </c>
      <c r="AX722" s="82" t="str">
        <f ca="1">IF(    MAX(OFFSET(AO722,0,0,MATCH("-",AO$638:AO722,0))) = 0,"",
IFERROR(MAX(OFFSET(AO722,0,0,MATCH("-",AO$638:AO722,0))),""))</f>
        <v/>
      </c>
      <c r="AY722" s="82" t="str">
        <f ca="1">IF(    MAX(OFFSET(AP722,0,0,MATCH("-",AP$638:AP722,0))) = 0,"",
IFERROR(MAX(OFFSET(AP722,0,0,MATCH("-",AP$638:AP722,0))),""))</f>
        <v/>
      </c>
      <c r="AZ722" s="82" t="str">
        <f ca="1">IF(    MAX(OFFSET(AQ722,0,0,MATCH("-",AQ$638:AQ722,0))) = 0,"",
IFERROR(MAX(OFFSET(AQ722,0,0,MATCH("-",AQ$638:AQ722,0))),""))</f>
        <v/>
      </c>
      <c r="BA722" s="82" t="str">
        <f ca="1">IF(    MAX(OFFSET(AR722,0,0,MATCH("-",AR$638:AR722,0))) = 0,"",
IFERROR(MAX(OFFSET(AR722,0,0,MATCH("-",AR$638:AR722,0))),""))</f>
        <v/>
      </c>
      <c r="BB722" s="112">
        <f t="shared" ca="1" si="511"/>
        <v>-198</v>
      </c>
      <c r="BC722" s="111" t="str">
        <f t="shared" ca="1" si="512"/>
        <v>Radius</v>
      </c>
      <c r="BD722" s="112">
        <f t="shared" ca="1" si="513"/>
        <v>0</v>
      </c>
      <c r="BE722" s="111">
        <f t="shared" ca="1" si="514"/>
        <v>200</v>
      </c>
      <c r="BF722" s="113" t="e">
        <f t="shared" ca="1" si="515"/>
        <v>#VALUE!</v>
      </c>
      <c r="BG722" s="113" t="e">
        <f t="shared" ca="1" si="516"/>
        <v>#VALUE!</v>
      </c>
      <c r="BH722" s="112">
        <f t="shared" ca="1" si="517"/>
        <v>2000</v>
      </c>
      <c r="BI722" s="112">
        <f t="shared" ca="1" si="518"/>
        <v>200</v>
      </c>
      <c r="BJ722" s="157"/>
      <c r="BK722" s="157"/>
      <c r="BL722" s="158" t="str">
        <f>scriv!AI684</f>
        <v/>
      </c>
      <c r="BM722" s="157"/>
      <c r="BN722" s="157" t="str">
        <f t="shared" si="519"/>
        <v>node</v>
      </c>
      <c r="BO722" s="157"/>
      <c r="BP722" s="159">
        <f t="shared" ca="1" si="520"/>
        <v>0</v>
      </c>
      <c r="BQ722" s="159">
        <f t="shared" ca="1" si="521"/>
        <v>0</v>
      </c>
      <c r="BR722" s="159">
        <f t="shared" si="522"/>
        <v>1</v>
      </c>
      <c r="BS722" s="159" t="str">
        <f t="shared" si="523"/>
        <v>symbol</v>
      </c>
      <c r="BT722" s="157" t="str">
        <f ca="1">IF(scriv!V684&lt;&gt;"",scriv!V684,
IF(E722="",IFERROR(VLOOKUP(BL722,$AH$40:$BT$638,39,FALSE),$BT$36),
$BT$37))</f>
        <v>NodeSquare</v>
      </c>
      <c r="BU722" s="166">
        <f t="shared" ca="1" si="524"/>
        <v>2000</v>
      </c>
      <c r="BV722" s="166">
        <f t="shared" ca="1" si="525"/>
        <v>200</v>
      </c>
      <c r="BW722" s="166">
        <f t="shared" ca="1" si="526"/>
        <v>0</v>
      </c>
      <c r="BX722" s="166">
        <f t="shared" ca="1" si="527"/>
        <v>0</v>
      </c>
      <c r="BY722" s="180" t="str">
        <f t="shared" si="528"/>
        <v/>
      </c>
      <c r="BZ722" s="180" t="str">
        <f t="shared" si="529"/>
        <v/>
      </c>
      <c r="CA722" s="81" t="str">
        <f>IF(scriv!E684&lt;&gt;"",scriv!E684,"")</f>
        <v/>
      </c>
      <c r="CB722" s="82">
        <f t="shared" si="494"/>
        <v>0</v>
      </c>
      <c r="CC722" s="82">
        <f t="shared" si="530"/>
        <v>0</v>
      </c>
      <c r="CD722" s="82" t="str">
        <f t="shared" si="531"/>
        <v>-</v>
      </c>
      <c r="CE722" s="82" t="str">
        <f t="shared" si="532"/>
        <v>-</v>
      </c>
      <c r="CF722" s="82" t="str">
        <f t="shared" si="533"/>
        <v>-</v>
      </c>
      <c r="CG722" s="82" t="str">
        <f t="shared" si="534"/>
        <v>-</v>
      </c>
      <c r="CH722" s="82" t="str">
        <f t="shared" si="535"/>
        <v>-</v>
      </c>
      <c r="CI722" s="82" t="str">
        <f t="shared" si="536"/>
        <v>-</v>
      </c>
      <c r="CJ722" s="82" t="str">
        <f t="shared" si="537"/>
        <v>-</v>
      </c>
      <c r="CK722" s="82" t="str">
        <f t="shared" si="538"/>
        <v>-</v>
      </c>
    </row>
    <row r="723" spans="1:89" s="82" customFormat="1" ht="18" customHeight="1">
      <c r="A723" s="81" t="str">
        <f>scriv!AH685</f>
        <v/>
      </c>
      <c r="B723" s="81" t="str">
        <f>IF(scriv!D685&lt;&gt;"",scriv!D685,"")</f>
        <v/>
      </c>
      <c r="C723" s="81" t="str">
        <f>IF( scriv!AL685&lt;&gt;"", IF(D723&lt;&gt;"","connection ","")&amp;scriv!AL685,IF(D723&lt;&gt;"","connection",""))</f>
        <v/>
      </c>
      <c r="D723" s="82" t="str">
        <f>scriv!AJ685</f>
        <v/>
      </c>
      <c r="E723" s="82" t="str">
        <f>scriv!AK685</f>
        <v/>
      </c>
      <c r="F723" s="156">
        <f>ROW()</f>
        <v>723</v>
      </c>
      <c r="I723" s="81" t="str">
        <f>IF(scriv!AA685&lt;&gt;"",scriv!AA685,J723)</f>
        <v/>
      </c>
      <c r="J723" s="81" t="str">
        <f>IF(scriv!AB685&lt;&gt;"",scriv!AB685,"")</f>
        <v/>
      </c>
      <c r="K723" s="82" t="str">
        <f t="shared" si="495"/>
        <v>none</v>
      </c>
      <c r="L723" s="82" t="str">
        <f t="shared" si="496"/>
        <v>+++&amp;speakTT=</v>
      </c>
      <c r="M723" s="82" t="str">
        <f t="shared" si="493"/>
        <v>OpenClose</v>
      </c>
      <c r="N723" s="82" t="str">
        <f t="shared" si="497"/>
        <v/>
      </c>
      <c r="O723" s="119" t="str">
        <f t="shared" si="498"/>
        <v/>
      </c>
      <c r="P723" s="81" t="str">
        <f>IF(scriv!I685&lt;&gt;"",scriv!I685,"")</f>
        <v/>
      </c>
      <c r="Q723" s="81" t="str">
        <f>IF(scriv!J685&lt;&gt;"",scriv!J685,"")</f>
        <v/>
      </c>
      <c r="R723" s="81">
        <f>IF(scriv!K685&lt;&gt;"",scriv!K685,
IF(I723&lt;&gt;"",1,$R$36))</f>
        <v>0</v>
      </c>
      <c r="S723" s="81" t="str">
        <f>IF(scriv!L685&lt;&gt;"",scriv!L685,
IF(scriv!AB685&lt;&gt;"",$S$36,"none"))</f>
        <v>none</v>
      </c>
      <c r="T723" s="81" t="str">
        <f>IF(scriv!Q685&lt;&gt;"",scriv!Q685,"")</f>
        <v/>
      </c>
      <c r="U723" s="81" t="str">
        <f>IF(scriv!R685&lt;&gt;"",scriv!R685,"")</f>
        <v/>
      </c>
      <c r="V723" s="81" t="str">
        <f>IF(scriv!S685&lt;&gt;"",scriv!S685,"")</f>
        <v/>
      </c>
      <c r="W723" s="81" t="str">
        <f>IF(scriv!T685&lt;&gt;"",scriv!T685,"")</f>
        <v/>
      </c>
      <c r="X723" s="81" t="str">
        <f>IF($E723="",
( IF(scriv!AD685&lt;&gt;"", LEFT( scriv!AD685, FIND(",",scriv!AD685)-1) &amp; "=" &amp; $AH723 &amp; RIGHT( scriv!AD685, LEN(scriv!AD685) + 1 - FIND(",",scriv!AD685)),
  IF($X$36&lt;&gt;"",LEFT( X$36, FIND(",",X$36)-1) &amp; "=" &amp; $AH723 &amp; RIGHT( X$36, LEN(X$36) + 1 - FIND(",",X$36)),""))),
IF(scriv!M685&lt;&gt;"", LEFT( scriv!M685, FIND(",",scriv!M685)-1) &amp; "=" &amp; $AH723 &amp; RIGHT( scriv!M685, LEN(scriv!M685) + 1 - FIND(",",scriv!M685)),
LEFT( X$37, FIND(",",X$37)-1) &amp; "=" &amp; $AH723 &amp; RIGHT( X$37, LEN(X$37) + 1 - FIND(",",X$37))))</f>
        <v>fadeOn=,0.6</v>
      </c>
      <c r="Y723" s="81" t="str">
        <f>IF($E723="",
( IF(scriv!AE685&lt;&gt;"", LEFT( scriv!AE685, FIND(",",scriv!AE685)-1) &amp; "=" &amp; $AH723 &amp; RIGHT( scriv!AE685, LEN(scriv!AE685) + 1 - FIND(",",scriv!AE685)),
  IF($Y$36&lt;&gt;"",LEFT( Y$36, FIND(",",Y$36)-1) &amp; "=" &amp; $AH723 &amp; RIGHT( Y$36, LEN(Y$36) + 1 - FIND(",",Y$36)),""))),
IF(scriv!N685&lt;&gt;"", LEFT( scriv!N685, FIND(",",scriv!N685)-1) &amp; "=" &amp; $AH723 &amp; RIGHT( scriv!N685, LEN(scriv!N685) + 1 - FIND(",",scriv!N685)),
LEFT( Y$37, FIND(",",Y$37)-1) &amp; "=" &amp; $AH723 &amp; RIGHT( Y$37, LEN(Y$37) + 1 - FIND(",",Y$37))))</f>
        <v>fadeOff=,0.6</v>
      </c>
      <c r="Z723" s="81" t="str">
        <f>IF($E723="",
( IF(scriv!AF685&lt;&gt;"", LEFT( scriv!AF685, FIND(",",scriv!AF685)-1) &amp; "=" &amp; $AH723 &amp; RIGHT( scriv!AF685, LEN(scriv!AF685) + 1 - FIND(",",scriv!AF685)),
  IF($Z$36&lt;&gt;"",LEFT( Z$36, FIND(",",Z$36)-1) &amp; "=" &amp; $AH723 &amp; RIGHT( Z$36, LEN(Z$36) + 1 - FIND(",",Z$36)),""))),
IF(scriv!O685&lt;&gt;"", LEFT( scriv!O685, FIND(",",scriv!O685)-1) &amp; "=" &amp; $AH723 &amp; RIGHT( scriv!O685, LEN(scriv!O685) + 1 - FIND(",",scriv!O685)),
LEFT( Z$37, FIND(",",Z$37)-1) &amp; "=" &amp; $AH723 &amp; RIGHT( Z$37, LEN(Z$37) + 1 - FIND(",",Z$37))))</f>
        <v>drawOpen=,1.2</v>
      </c>
      <c r="AA723" s="81" t="str">
        <f>IF($E723="",
( IF(scriv!AG685&lt;&gt;"", LEFT( scriv!AG685, FIND(",",scriv!AG685)-1) &amp; "=" &amp; $AH723 &amp; RIGHT( scriv!AG685, LEN(scriv!AG685) + 1 - FIND(",",scriv!AG685)),
  IF($AA$36&lt;&gt;"",LEFT( AA$36, FIND(",",AA$36)-1) &amp; "=" &amp; $AH723 &amp; RIGHT( AA$36, LEN(AA$36) + 1 - FIND(",",AA$36)),""))),
IF(scriv!P685&lt;&gt;"", LEFT( scriv!P685, FIND(",",scriv!P685)-1) &amp; "=" &amp; $AH723 &amp; RIGHT( scriv!P685, LEN(scriv!P685) + 1 - FIND(",",scriv!P685)),
LEFT( AA$37, FIND(",",AA$37)-1) &amp; "=" &amp; $AH723 &amp; RIGHT( AA$37, LEN(AA$37) + 1 - FIND(",",AA$37))))</f>
        <v>drawClose=,1.2</v>
      </c>
      <c r="AB723" s="167" t="str">
        <f t="shared" si="492"/>
        <v>noTitle</v>
      </c>
      <c r="AC723" s="167"/>
      <c r="AD723" s="45"/>
      <c r="AE723" s="168"/>
      <c r="AF723" s="169">
        <f>IF(D723="",scriv!B685,"")</f>
        <v>0</v>
      </c>
      <c r="AG723" s="170" t="str">
        <f t="shared" si="499"/>
        <v/>
      </c>
      <c r="AH723" s="169" t="str">
        <f t="shared" si="500"/>
        <v/>
      </c>
      <c r="AI723" s="169" t="str">
        <f t="shared" si="501"/>
        <v/>
      </c>
      <c r="AJ723" s="86">
        <f>ROUNDDOWN( (LEN(scriv!B685)+1) / 2, 0 )</f>
        <v>0</v>
      </c>
      <c r="AK723" s="82">
        <f t="shared" si="502"/>
        <v>0</v>
      </c>
      <c r="AL723" s="82" t="str">
        <f t="shared" si="503"/>
        <v>-</v>
      </c>
      <c r="AM723" s="82" t="str">
        <f t="shared" si="504"/>
        <v>-</v>
      </c>
      <c r="AN723" s="82" t="str">
        <f t="shared" si="505"/>
        <v>-</v>
      </c>
      <c r="AO723" s="82" t="str">
        <f t="shared" si="506"/>
        <v>-</v>
      </c>
      <c r="AP723" s="82" t="str">
        <f t="shared" si="507"/>
        <v>-</v>
      </c>
      <c r="AQ723" s="82" t="str">
        <f t="shared" si="508"/>
        <v>-</v>
      </c>
      <c r="AR723" s="82" t="str">
        <f t="shared" si="509"/>
        <v>-</v>
      </c>
      <c r="AT723" s="82">
        <f t="shared" si="510"/>
        <v>10</v>
      </c>
      <c r="AU723" s="82" t="str">
        <f ca="1">IF(    MAX(OFFSET(AL723,0,0,MATCH("-",AL$638:AL723,0))) = 0,"",
IFERROR(MAX(OFFSET(AL723,0,0,MATCH("-",AL$638:AL723,0))),""))</f>
        <v/>
      </c>
      <c r="AV723" s="82" t="str">
        <f ca="1">IF(    MAX(OFFSET(AM723,0,0,MATCH("-",AM$638:AM723,0))) = 0,"",
IFERROR(MAX(OFFSET(AM723,0,0,MATCH("-",AM$638:AM723,0))),""))</f>
        <v/>
      </c>
      <c r="AW723" s="82" t="str">
        <f ca="1">IF(    MAX(OFFSET(AN723,0,0,MATCH("-",AN$638:AN723,0))) = 0,"",
IFERROR(MAX(OFFSET(AN723,0,0,MATCH("-",AN$638:AN723,0))),""))</f>
        <v/>
      </c>
      <c r="AX723" s="82" t="str">
        <f ca="1">IF(    MAX(OFFSET(AO723,0,0,MATCH("-",AO$638:AO723,0))) = 0,"",
IFERROR(MAX(OFFSET(AO723,0,0,MATCH("-",AO$638:AO723,0))),""))</f>
        <v/>
      </c>
      <c r="AY723" s="82" t="str">
        <f ca="1">IF(    MAX(OFFSET(AP723,0,0,MATCH("-",AP$638:AP723,0))) = 0,"",
IFERROR(MAX(OFFSET(AP723,0,0,MATCH("-",AP$638:AP723,0))),""))</f>
        <v/>
      </c>
      <c r="AZ723" s="82" t="str">
        <f ca="1">IF(    MAX(OFFSET(AQ723,0,0,MATCH("-",AQ$638:AQ723,0))) = 0,"",
IFERROR(MAX(OFFSET(AQ723,0,0,MATCH("-",AQ$638:AQ723,0))),""))</f>
        <v/>
      </c>
      <c r="BA723" s="82" t="str">
        <f ca="1">IF(    MAX(OFFSET(AR723,0,0,MATCH("-",AR$638:AR723,0))) = 0,"",
IFERROR(MAX(OFFSET(AR723,0,0,MATCH("-",AR$638:AR723,0))),""))</f>
        <v/>
      </c>
      <c r="BB723" s="112">
        <f t="shared" ca="1" si="511"/>
        <v>-198</v>
      </c>
      <c r="BC723" s="111" t="str">
        <f t="shared" ca="1" si="512"/>
        <v>Radius</v>
      </c>
      <c r="BD723" s="112">
        <f t="shared" ca="1" si="513"/>
        <v>0</v>
      </c>
      <c r="BE723" s="111">
        <f t="shared" ca="1" si="514"/>
        <v>200</v>
      </c>
      <c r="BF723" s="113" t="e">
        <f t="shared" ca="1" si="515"/>
        <v>#VALUE!</v>
      </c>
      <c r="BG723" s="113" t="e">
        <f t="shared" ca="1" si="516"/>
        <v>#VALUE!</v>
      </c>
      <c r="BH723" s="112">
        <f t="shared" ca="1" si="517"/>
        <v>2000</v>
      </c>
      <c r="BI723" s="112">
        <f t="shared" ca="1" si="518"/>
        <v>200</v>
      </c>
      <c r="BJ723" s="157"/>
      <c r="BK723" s="157"/>
      <c r="BL723" s="158" t="str">
        <f>scriv!AI685</f>
        <v/>
      </c>
      <c r="BM723" s="157"/>
      <c r="BN723" s="157" t="str">
        <f t="shared" si="519"/>
        <v>node</v>
      </c>
      <c r="BO723" s="157"/>
      <c r="BP723" s="159">
        <f t="shared" ca="1" si="520"/>
        <v>0</v>
      </c>
      <c r="BQ723" s="159">
        <f t="shared" ca="1" si="521"/>
        <v>0</v>
      </c>
      <c r="BR723" s="159">
        <f t="shared" si="522"/>
        <v>1</v>
      </c>
      <c r="BS723" s="159" t="str">
        <f t="shared" si="523"/>
        <v>symbol</v>
      </c>
      <c r="BT723" s="157" t="str">
        <f ca="1">IF(scriv!V685&lt;&gt;"",scriv!V685,
IF(E723="",IFERROR(VLOOKUP(BL723,$AH$40:$BT$638,39,FALSE),$BT$36),
$BT$37))</f>
        <v>NodeSquare</v>
      </c>
      <c r="BU723" s="166">
        <f t="shared" ca="1" si="524"/>
        <v>2000</v>
      </c>
      <c r="BV723" s="166">
        <f t="shared" ca="1" si="525"/>
        <v>200</v>
      </c>
      <c r="BW723" s="166">
        <f t="shared" ca="1" si="526"/>
        <v>0</v>
      </c>
      <c r="BX723" s="166">
        <f t="shared" ca="1" si="527"/>
        <v>0</v>
      </c>
      <c r="BY723" s="180" t="str">
        <f t="shared" si="528"/>
        <v/>
      </c>
      <c r="BZ723" s="180" t="str">
        <f t="shared" si="529"/>
        <v/>
      </c>
      <c r="CA723" s="81" t="str">
        <f>IF(scriv!E685&lt;&gt;"",scriv!E685,"")</f>
        <v/>
      </c>
      <c r="CB723" s="82">
        <f t="shared" si="494"/>
        <v>0</v>
      </c>
      <c r="CC723" s="82">
        <f t="shared" si="530"/>
        <v>0</v>
      </c>
      <c r="CD723" s="82" t="str">
        <f t="shared" si="531"/>
        <v>-</v>
      </c>
      <c r="CE723" s="82" t="str">
        <f t="shared" si="532"/>
        <v>-</v>
      </c>
      <c r="CF723" s="82" t="str">
        <f t="shared" si="533"/>
        <v>-</v>
      </c>
      <c r="CG723" s="82" t="str">
        <f t="shared" si="534"/>
        <v>-</v>
      </c>
      <c r="CH723" s="82" t="str">
        <f t="shared" si="535"/>
        <v>-</v>
      </c>
      <c r="CI723" s="82" t="str">
        <f t="shared" si="536"/>
        <v>-</v>
      </c>
      <c r="CJ723" s="82" t="str">
        <f t="shared" si="537"/>
        <v>-</v>
      </c>
      <c r="CK723" s="82" t="str">
        <f t="shared" si="538"/>
        <v>-</v>
      </c>
    </row>
    <row r="724" spans="1:89" s="82" customFormat="1" ht="18" customHeight="1">
      <c r="A724" s="81" t="str">
        <f>scriv!AH686</f>
        <v/>
      </c>
      <c r="B724" s="81" t="str">
        <f>IF(scriv!D686&lt;&gt;"",scriv!D686,"")</f>
        <v/>
      </c>
      <c r="C724" s="81" t="str">
        <f>IF( scriv!AL686&lt;&gt;"", IF(D724&lt;&gt;"","connection ","")&amp;scriv!AL686,IF(D724&lt;&gt;"","connection",""))</f>
        <v/>
      </c>
      <c r="D724" s="82" t="str">
        <f>scriv!AJ686</f>
        <v/>
      </c>
      <c r="E724" s="82" t="str">
        <f>scriv!AK686</f>
        <v/>
      </c>
      <c r="F724" s="156">
        <f>ROW()</f>
        <v>724</v>
      </c>
      <c r="I724" s="81" t="str">
        <f>IF(scriv!AA686&lt;&gt;"",scriv!AA686,J724)</f>
        <v/>
      </c>
      <c r="J724" s="81" t="str">
        <f>IF(scriv!AB686&lt;&gt;"",scriv!AB686,"")</f>
        <v/>
      </c>
      <c r="K724" s="82" t="str">
        <f t="shared" si="495"/>
        <v>none</v>
      </c>
      <c r="L724" s="82" t="str">
        <f t="shared" si="496"/>
        <v>+++&amp;speakTT=</v>
      </c>
      <c r="M724" s="82" t="str">
        <f t="shared" si="493"/>
        <v>OpenClose</v>
      </c>
      <c r="N724" s="82" t="str">
        <f t="shared" si="497"/>
        <v/>
      </c>
      <c r="O724" s="119" t="str">
        <f t="shared" si="498"/>
        <v/>
      </c>
      <c r="P724" s="81" t="str">
        <f>IF(scriv!I686&lt;&gt;"",scriv!I686,"")</f>
        <v/>
      </c>
      <c r="Q724" s="81" t="str">
        <f>IF(scriv!J686&lt;&gt;"",scriv!J686,"")</f>
        <v/>
      </c>
      <c r="R724" s="81">
        <f>IF(scriv!K686&lt;&gt;"",scriv!K686,
IF(I724&lt;&gt;"",1,$R$36))</f>
        <v>0</v>
      </c>
      <c r="S724" s="81" t="str">
        <f>IF(scriv!L686&lt;&gt;"",scriv!L686,
IF(scriv!AB686&lt;&gt;"",$S$36,"none"))</f>
        <v>none</v>
      </c>
      <c r="T724" s="81" t="str">
        <f>IF(scriv!Q686&lt;&gt;"",scriv!Q686,"")</f>
        <v/>
      </c>
      <c r="U724" s="81" t="str">
        <f>IF(scriv!R686&lt;&gt;"",scriv!R686,"")</f>
        <v/>
      </c>
      <c r="V724" s="81" t="str">
        <f>IF(scriv!S686&lt;&gt;"",scriv!S686,"")</f>
        <v/>
      </c>
      <c r="W724" s="81" t="str">
        <f>IF(scriv!T686&lt;&gt;"",scriv!T686,"")</f>
        <v/>
      </c>
      <c r="X724" s="81" t="str">
        <f>IF($E724="",
( IF(scriv!AD686&lt;&gt;"", LEFT( scriv!AD686, FIND(",",scriv!AD686)-1) &amp; "=" &amp; $AH724 &amp; RIGHT( scriv!AD686, LEN(scriv!AD686) + 1 - FIND(",",scriv!AD686)),
  IF($X$36&lt;&gt;"",LEFT( X$36, FIND(",",X$36)-1) &amp; "=" &amp; $AH724 &amp; RIGHT( X$36, LEN(X$36) + 1 - FIND(",",X$36)),""))),
IF(scriv!M686&lt;&gt;"", LEFT( scriv!M686, FIND(",",scriv!M686)-1) &amp; "=" &amp; $AH724 &amp; RIGHT( scriv!M686, LEN(scriv!M686) + 1 - FIND(",",scriv!M686)),
LEFT( X$37, FIND(",",X$37)-1) &amp; "=" &amp; $AH724 &amp; RIGHT( X$37, LEN(X$37) + 1 - FIND(",",X$37))))</f>
        <v>fadeOn=,0.6</v>
      </c>
      <c r="Y724" s="81" t="str">
        <f>IF($E724="",
( IF(scriv!AE686&lt;&gt;"", LEFT( scriv!AE686, FIND(",",scriv!AE686)-1) &amp; "=" &amp; $AH724 &amp; RIGHT( scriv!AE686, LEN(scriv!AE686) + 1 - FIND(",",scriv!AE686)),
  IF($Y$36&lt;&gt;"",LEFT( Y$36, FIND(",",Y$36)-1) &amp; "=" &amp; $AH724 &amp; RIGHT( Y$36, LEN(Y$36) + 1 - FIND(",",Y$36)),""))),
IF(scriv!N686&lt;&gt;"", LEFT( scriv!N686, FIND(",",scriv!N686)-1) &amp; "=" &amp; $AH724 &amp; RIGHT( scriv!N686, LEN(scriv!N686) + 1 - FIND(",",scriv!N686)),
LEFT( Y$37, FIND(",",Y$37)-1) &amp; "=" &amp; $AH724 &amp; RIGHT( Y$37, LEN(Y$37) + 1 - FIND(",",Y$37))))</f>
        <v>fadeOff=,0.6</v>
      </c>
      <c r="Z724" s="81" t="str">
        <f>IF($E724="",
( IF(scriv!AF686&lt;&gt;"", LEFT( scriv!AF686, FIND(",",scriv!AF686)-1) &amp; "=" &amp; $AH724 &amp; RIGHT( scriv!AF686, LEN(scriv!AF686) + 1 - FIND(",",scriv!AF686)),
  IF($Z$36&lt;&gt;"",LEFT( Z$36, FIND(",",Z$36)-1) &amp; "=" &amp; $AH724 &amp; RIGHT( Z$36, LEN(Z$36) + 1 - FIND(",",Z$36)),""))),
IF(scriv!O686&lt;&gt;"", LEFT( scriv!O686, FIND(",",scriv!O686)-1) &amp; "=" &amp; $AH724 &amp; RIGHT( scriv!O686, LEN(scriv!O686) + 1 - FIND(",",scriv!O686)),
LEFT( Z$37, FIND(",",Z$37)-1) &amp; "=" &amp; $AH724 &amp; RIGHT( Z$37, LEN(Z$37) + 1 - FIND(",",Z$37))))</f>
        <v>drawOpen=,1.2</v>
      </c>
      <c r="AA724" s="81" t="str">
        <f>IF($E724="",
( IF(scriv!AG686&lt;&gt;"", LEFT( scriv!AG686, FIND(",",scriv!AG686)-1) &amp; "=" &amp; $AH724 &amp; RIGHT( scriv!AG686, LEN(scriv!AG686) + 1 - FIND(",",scriv!AG686)),
  IF($AA$36&lt;&gt;"",LEFT( AA$36, FIND(",",AA$36)-1) &amp; "=" &amp; $AH724 &amp; RIGHT( AA$36, LEN(AA$36) + 1 - FIND(",",AA$36)),""))),
IF(scriv!P686&lt;&gt;"", LEFT( scriv!P686, FIND(",",scriv!P686)-1) &amp; "=" &amp; $AH724 &amp; RIGHT( scriv!P686, LEN(scriv!P686) + 1 - FIND(",",scriv!P686)),
LEFT( AA$37, FIND(",",AA$37)-1) &amp; "=" &amp; $AH724 &amp; RIGHT( AA$37, LEN(AA$37) + 1 - FIND(",",AA$37))))</f>
        <v>drawClose=,1.2</v>
      </c>
      <c r="AB724" s="167" t="str">
        <f t="shared" si="492"/>
        <v>noTitle</v>
      </c>
      <c r="AC724" s="167"/>
      <c r="AD724" s="45"/>
      <c r="AE724" s="168"/>
      <c r="AF724" s="169">
        <f>IF(D724="",scriv!B686,"")</f>
        <v>0</v>
      </c>
      <c r="AG724" s="170" t="str">
        <f t="shared" si="499"/>
        <v/>
      </c>
      <c r="AH724" s="169" t="str">
        <f t="shared" si="500"/>
        <v/>
      </c>
      <c r="AI724" s="169" t="str">
        <f t="shared" si="501"/>
        <v/>
      </c>
      <c r="AJ724" s="86">
        <f>ROUNDDOWN( (LEN(scriv!B686)+1) / 2, 0 )</f>
        <v>0</v>
      </c>
      <c r="AK724" s="82">
        <f t="shared" si="502"/>
        <v>0</v>
      </c>
      <c r="AL724" s="82" t="str">
        <f t="shared" si="503"/>
        <v>-</v>
      </c>
      <c r="AM724" s="82" t="str">
        <f t="shared" si="504"/>
        <v>-</v>
      </c>
      <c r="AN724" s="82" t="str">
        <f t="shared" si="505"/>
        <v>-</v>
      </c>
      <c r="AO724" s="82" t="str">
        <f t="shared" si="506"/>
        <v>-</v>
      </c>
      <c r="AP724" s="82" t="str">
        <f t="shared" si="507"/>
        <v>-</v>
      </c>
      <c r="AQ724" s="82" t="str">
        <f t="shared" si="508"/>
        <v>-</v>
      </c>
      <c r="AR724" s="82" t="str">
        <f t="shared" si="509"/>
        <v>-</v>
      </c>
      <c r="AT724" s="82">
        <f t="shared" si="510"/>
        <v>10</v>
      </c>
      <c r="AU724" s="82" t="str">
        <f ca="1">IF(    MAX(OFFSET(AL724,0,0,MATCH("-",AL$638:AL724,0))) = 0,"",
IFERROR(MAX(OFFSET(AL724,0,0,MATCH("-",AL$638:AL724,0))),""))</f>
        <v/>
      </c>
      <c r="AV724" s="82" t="str">
        <f ca="1">IF(    MAX(OFFSET(AM724,0,0,MATCH("-",AM$638:AM724,0))) = 0,"",
IFERROR(MAX(OFFSET(AM724,0,0,MATCH("-",AM$638:AM724,0))),""))</f>
        <v/>
      </c>
      <c r="AW724" s="82" t="str">
        <f ca="1">IF(    MAX(OFFSET(AN724,0,0,MATCH("-",AN$638:AN724,0))) = 0,"",
IFERROR(MAX(OFFSET(AN724,0,0,MATCH("-",AN$638:AN724,0))),""))</f>
        <v/>
      </c>
      <c r="AX724" s="82" t="str">
        <f ca="1">IF(    MAX(OFFSET(AO724,0,0,MATCH("-",AO$638:AO724,0))) = 0,"",
IFERROR(MAX(OFFSET(AO724,0,0,MATCH("-",AO$638:AO724,0))),""))</f>
        <v/>
      </c>
      <c r="AY724" s="82" t="str">
        <f ca="1">IF(    MAX(OFFSET(AP724,0,0,MATCH("-",AP$638:AP724,0))) = 0,"",
IFERROR(MAX(OFFSET(AP724,0,0,MATCH("-",AP$638:AP724,0))),""))</f>
        <v/>
      </c>
      <c r="AZ724" s="82" t="str">
        <f ca="1">IF(    MAX(OFFSET(AQ724,0,0,MATCH("-",AQ$638:AQ724,0))) = 0,"",
IFERROR(MAX(OFFSET(AQ724,0,0,MATCH("-",AQ$638:AQ724,0))),""))</f>
        <v/>
      </c>
      <c r="BA724" s="82" t="str">
        <f ca="1">IF(    MAX(OFFSET(AR724,0,0,MATCH("-",AR$638:AR724,0))) = 0,"",
IFERROR(MAX(OFFSET(AR724,0,0,MATCH("-",AR$638:AR724,0))),""))</f>
        <v/>
      </c>
      <c r="BB724" s="112">
        <f t="shared" ca="1" si="511"/>
        <v>-198</v>
      </c>
      <c r="BC724" s="111" t="str">
        <f t="shared" ca="1" si="512"/>
        <v>Radius</v>
      </c>
      <c r="BD724" s="112">
        <f t="shared" ca="1" si="513"/>
        <v>0</v>
      </c>
      <c r="BE724" s="111">
        <f t="shared" ca="1" si="514"/>
        <v>200</v>
      </c>
      <c r="BF724" s="113" t="e">
        <f t="shared" ca="1" si="515"/>
        <v>#VALUE!</v>
      </c>
      <c r="BG724" s="113" t="e">
        <f t="shared" ca="1" si="516"/>
        <v>#VALUE!</v>
      </c>
      <c r="BH724" s="112">
        <f t="shared" ca="1" si="517"/>
        <v>2000</v>
      </c>
      <c r="BI724" s="112">
        <f t="shared" ca="1" si="518"/>
        <v>200</v>
      </c>
      <c r="BJ724" s="157"/>
      <c r="BK724" s="157"/>
      <c r="BL724" s="158" t="str">
        <f>scriv!AI686</f>
        <v/>
      </c>
      <c r="BM724" s="157"/>
      <c r="BN724" s="157" t="str">
        <f t="shared" si="519"/>
        <v>node</v>
      </c>
      <c r="BO724" s="157"/>
      <c r="BP724" s="159">
        <f t="shared" ca="1" si="520"/>
        <v>0</v>
      </c>
      <c r="BQ724" s="159">
        <f t="shared" ca="1" si="521"/>
        <v>0</v>
      </c>
      <c r="BR724" s="159">
        <f t="shared" si="522"/>
        <v>1</v>
      </c>
      <c r="BS724" s="159" t="str">
        <f t="shared" si="523"/>
        <v>symbol</v>
      </c>
      <c r="BT724" s="157" t="str">
        <f ca="1">IF(scriv!V686&lt;&gt;"",scriv!V686,
IF(E724="",IFERROR(VLOOKUP(BL724,$AH$40:$BT$638,39,FALSE),$BT$36),
$BT$37))</f>
        <v>NodeSquare</v>
      </c>
      <c r="BU724" s="166">
        <f t="shared" ca="1" si="524"/>
        <v>2000</v>
      </c>
      <c r="BV724" s="166">
        <f t="shared" ca="1" si="525"/>
        <v>200</v>
      </c>
      <c r="BW724" s="166">
        <f t="shared" ca="1" si="526"/>
        <v>0</v>
      </c>
      <c r="BX724" s="166">
        <f t="shared" ca="1" si="527"/>
        <v>0</v>
      </c>
      <c r="BY724" s="180" t="str">
        <f t="shared" si="528"/>
        <v/>
      </c>
      <c r="BZ724" s="180" t="str">
        <f t="shared" si="529"/>
        <v/>
      </c>
      <c r="CA724" s="81" t="str">
        <f>IF(scriv!E686&lt;&gt;"",scriv!E686,"")</f>
        <v/>
      </c>
      <c r="CB724" s="82">
        <f t="shared" si="494"/>
        <v>0</v>
      </c>
      <c r="CC724" s="82">
        <f t="shared" si="530"/>
        <v>0</v>
      </c>
      <c r="CD724" s="82" t="str">
        <f t="shared" si="531"/>
        <v>-</v>
      </c>
      <c r="CE724" s="82" t="str">
        <f t="shared" si="532"/>
        <v>-</v>
      </c>
      <c r="CF724" s="82" t="str">
        <f t="shared" si="533"/>
        <v>-</v>
      </c>
      <c r="CG724" s="82" t="str">
        <f t="shared" si="534"/>
        <v>-</v>
      </c>
      <c r="CH724" s="82" t="str">
        <f t="shared" si="535"/>
        <v>-</v>
      </c>
      <c r="CI724" s="82" t="str">
        <f t="shared" si="536"/>
        <v>-</v>
      </c>
      <c r="CJ724" s="82" t="str">
        <f t="shared" si="537"/>
        <v>-</v>
      </c>
      <c r="CK724" s="82" t="str">
        <f t="shared" si="538"/>
        <v>-</v>
      </c>
    </row>
    <row r="725" spans="1:89" s="82" customFormat="1" ht="18" customHeight="1">
      <c r="A725" s="81" t="str">
        <f>scriv!AH687</f>
        <v/>
      </c>
      <c r="B725" s="81" t="str">
        <f>IF(scriv!D687&lt;&gt;"",scriv!D687,"")</f>
        <v/>
      </c>
      <c r="C725" s="81" t="str">
        <f>IF( scriv!AL687&lt;&gt;"", IF(D725&lt;&gt;"","connection ","")&amp;scriv!AL687,IF(D725&lt;&gt;"","connection",""))</f>
        <v/>
      </c>
      <c r="D725" s="82" t="str">
        <f>scriv!AJ687</f>
        <v/>
      </c>
      <c r="E725" s="82" t="str">
        <f>scriv!AK687</f>
        <v/>
      </c>
      <c r="F725" s="156">
        <f>ROW()</f>
        <v>725</v>
      </c>
      <c r="I725" s="81" t="str">
        <f>IF(scriv!AA687&lt;&gt;"",scriv!AA687,J725)</f>
        <v/>
      </c>
      <c r="J725" s="81" t="str">
        <f>IF(scriv!AB687&lt;&gt;"",scriv!AB687,"")</f>
        <v/>
      </c>
      <c r="K725" s="82" t="str">
        <f t="shared" si="495"/>
        <v>none</v>
      </c>
      <c r="L725" s="82" t="str">
        <f t="shared" si="496"/>
        <v>+++&amp;speakTT=</v>
      </c>
      <c r="M725" s="82" t="str">
        <f t="shared" si="493"/>
        <v>OpenClose</v>
      </c>
      <c r="N725" s="82" t="str">
        <f t="shared" si="497"/>
        <v/>
      </c>
      <c r="O725" s="119" t="str">
        <f t="shared" si="498"/>
        <v/>
      </c>
      <c r="P725" s="81" t="str">
        <f>IF(scriv!I687&lt;&gt;"",scriv!I687,"")</f>
        <v/>
      </c>
      <c r="Q725" s="81" t="str">
        <f>IF(scriv!J687&lt;&gt;"",scriv!J687,"")</f>
        <v/>
      </c>
      <c r="R725" s="81">
        <f>IF(scriv!K687&lt;&gt;"",scriv!K687,
IF(I725&lt;&gt;"",1,$R$36))</f>
        <v>0</v>
      </c>
      <c r="S725" s="81" t="str">
        <f>IF(scriv!L687&lt;&gt;"",scriv!L687,
IF(scriv!AB687&lt;&gt;"",$S$36,"none"))</f>
        <v>none</v>
      </c>
      <c r="T725" s="81" t="str">
        <f>IF(scriv!Q687&lt;&gt;"",scriv!Q687,"")</f>
        <v/>
      </c>
      <c r="U725" s="81" t="str">
        <f>IF(scriv!R687&lt;&gt;"",scriv!R687,"")</f>
        <v/>
      </c>
      <c r="V725" s="81" t="str">
        <f>IF(scriv!S687&lt;&gt;"",scriv!S687,"")</f>
        <v/>
      </c>
      <c r="W725" s="81" t="str">
        <f>IF(scriv!T687&lt;&gt;"",scriv!T687,"")</f>
        <v/>
      </c>
      <c r="X725" s="81" t="str">
        <f>IF($E725="",
( IF(scriv!AD687&lt;&gt;"", LEFT( scriv!AD687, FIND(",",scriv!AD687)-1) &amp; "=" &amp; $AH725 &amp; RIGHT( scriv!AD687, LEN(scriv!AD687) + 1 - FIND(",",scriv!AD687)),
  IF($X$36&lt;&gt;"",LEFT( X$36, FIND(",",X$36)-1) &amp; "=" &amp; $AH725 &amp; RIGHT( X$36, LEN(X$36) + 1 - FIND(",",X$36)),""))),
IF(scriv!M687&lt;&gt;"", LEFT( scriv!M687, FIND(",",scriv!M687)-1) &amp; "=" &amp; $AH725 &amp; RIGHT( scriv!M687, LEN(scriv!M687) + 1 - FIND(",",scriv!M687)),
LEFT( X$37, FIND(",",X$37)-1) &amp; "=" &amp; $AH725 &amp; RIGHT( X$37, LEN(X$37) + 1 - FIND(",",X$37))))</f>
        <v>fadeOn=,0.6</v>
      </c>
      <c r="Y725" s="81" t="str">
        <f>IF($E725="",
( IF(scriv!AE687&lt;&gt;"", LEFT( scriv!AE687, FIND(",",scriv!AE687)-1) &amp; "=" &amp; $AH725 &amp; RIGHT( scriv!AE687, LEN(scriv!AE687) + 1 - FIND(",",scriv!AE687)),
  IF($Y$36&lt;&gt;"",LEFT( Y$36, FIND(",",Y$36)-1) &amp; "=" &amp; $AH725 &amp; RIGHT( Y$36, LEN(Y$36) + 1 - FIND(",",Y$36)),""))),
IF(scriv!N687&lt;&gt;"", LEFT( scriv!N687, FIND(",",scriv!N687)-1) &amp; "=" &amp; $AH725 &amp; RIGHT( scriv!N687, LEN(scriv!N687) + 1 - FIND(",",scriv!N687)),
LEFT( Y$37, FIND(",",Y$37)-1) &amp; "=" &amp; $AH725 &amp; RIGHT( Y$37, LEN(Y$37) + 1 - FIND(",",Y$37))))</f>
        <v>fadeOff=,0.6</v>
      </c>
      <c r="Z725" s="81" t="str">
        <f>IF($E725="",
( IF(scriv!AF687&lt;&gt;"", LEFT( scriv!AF687, FIND(",",scriv!AF687)-1) &amp; "=" &amp; $AH725 &amp; RIGHT( scriv!AF687, LEN(scriv!AF687) + 1 - FIND(",",scriv!AF687)),
  IF($Z$36&lt;&gt;"",LEFT( Z$36, FIND(",",Z$36)-1) &amp; "=" &amp; $AH725 &amp; RIGHT( Z$36, LEN(Z$36) + 1 - FIND(",",Z$36)),""))),
IF(scriv!O687&lt;&gt;"", LEFT( scriv!O687, FIND(",",scriv!O687)-1) &amp; "=" &amp; $AH725 &amp; RIGHT( scriv!O687, LEN(scriv!O687) + 1 - FIND(",",scriv!O687)),
LEFT( Z$37, FIND(",",Z$37)-1) &amp; "=" &amp; $AH725 &amp; RIGHT( Z$37, LEN(Z$37) + 1 - FIND(",",Z$37))))</f>
        <v>drawOpen=,1.2</v>
      </c>
      <c r="AA725" s="81" t="str">
        <f>IF($E725="",
( IF(scriv!AG687&lt;&gt;"", LEFT( scriv!AG687, FIND(",",scriv!AG687)-1) &amp; "=" &amp; $AH725 &amp; RIGHT( scriv!AG687, LEN(scriv!AG687) + 1 - FIND(",",scriv!AG687)),
  IF($AA$36&lt;&gt;"",LEFT( AA$36, FIND(",",AA$36)-1) &amp; "=" &amp; $AH725 &amp; RIGHT( AA$36, LEN(AA$36) + 1 - FIND(",",AA$36)),""))),
IF(scriv!P687&lt;&gt;"", LEFT( scriv!P687, FIND(",",scriv!P687)-1) &amp; "=" &amp; $AH725 &amp; RIGHT( scriv!P687, LEN(scriv!P687) + 1 - FIND(",",scriv!P687)),
LEFT( AA$37, FIND(",",AA$37)-1) &amp; "=" &amp; $AH725 &amp; RIGHT( AA$37, LEN(AA$37) + 1 - FIND(",",AA$37))))</f>
        <v>drawClose=,1.2</v>
      </c>
      <c r="AB725" s="167" t="str">
        <f t="shared" si="492"/>
        <v>noTitle</v>
      </c>
      <c r="AC725" s="167"/>
      <c r="AD725" s="45"/>
      <c r="AE725" s="168"/>
      <c r="AF725" s="169">
        <f>IF(D725="",scriv!B687,"")</f>
        <v>0</v>
      </c>
      <c r="AG725" s="170" t="str">
        <f t="shared" si="499"/>
        <v/>
      </c>
      <c r="AH725" s="169" t="str">
        <f t="shared" si="500"/>
        <v/>
      </c>
      <c r="AI725" s="169" t="str">
        <f t="shared" si="501"/>
        <v/>
      </c>
      <c r="AJ725" s="86">
        <f>ROUNDDOWN( (LEN(scriv!B687)+1) / 2, 0 )</f>
        <v>0</v>
      </c>
      <c r="AK725" s="82">
        <f t="shared" si="502"/>
        <v>0</v>
      </c>
      <c r="AL725" s="82" t="str">
        <f t="shared" si="503"/>
        <v>-</v>
      </c>
      <c r="AM725" s="82" t="str">
        <f t="shared" si="504"/>
        <v>-</v>
      </c>
      <c r="AN725" s="82" t="str">
        <f t="shared" si="505"/>
        <v>-</v>
      </c>
      <c r="AO725" s="82" t="str">
        <f t="shared" si="506"/>
        <v>-</v>
      </c>
      <c r="AP725" s="82" t="str">
        <f t="shared" si="507"/>
        <v>-</v>
      </c>
      <c r="AQ725" s="82" t="str">
        <f t="shared" si="508"/>
        <v>-</v>
      </c>
      <c r="AR725" s="82" t="str">
        <f t="shared" si="509"/>
        <v>-</v>
      </c>
      <c r="AT725" s="82">
        <f t="shared" si="510"/>
        <v>10</v>
      </c>
      <c r="AU725" s="82" t="str">
        <f ca="1">IF(    MAX(OFFSET(AL725,0,0,MATCH("-",AL$638:AL725,0))) = 0,"",
IFERROR(MAX(OFFSET(AL725,0,0,MATCH("-",AL$638:AL725,0))),""))</f>
        <v/>
      </c>
      <c r="AV725" s="82" t="str">
        <f ca="1">IF(    MAX(OFFSET(AM725,0,0,MATCH("-",AM$638:AM725,0))) = 0,"",
IFERROR(MAX(OFFSET(AM725,0,0,MATCH("-",AM$638:AM725,0))),""))</f>
        <v/>
      </c>
      <c r="AW725" s="82" t="str">
        <f ca="1">IF(    MAX(OFFSET(AN725,0,0,MATCH("-",AN$638:AN725,0))) = 0,"",
IFERROR(MAX(OFFSET(AN725,0,0,MATCH("-",AN$638:AN725,0))),""))</f>
        <v/>
      </c>
      <c r="AX725" s="82" t="str">
        <f ca="1">IF(    MAX(OFFSET(AO725,0,0,MATCH("-",AO$638:AO725,0))) = 0,"",
IFERROR(MAX(OFFSET(AO725,0,0,MATCH("-",AO$638:AO725,0))),""))</f>
        <v/>
      </c>
      <c r="AY725" s="82" t="str">
        <f ca="1">IF(    MAX(OFFSET(AP725,0,0,MATCH("-",AP$638:AP725,0))) = 0,"",
IFERROR(MAX(OFFSET(AP725,0,0,MATCH("-",AP$638:AP725,0))),""))</f>
        <v/>
      </c>
      <c r="AZ725" s="82" t="str">
        <f ca="1">IF(    MAX(OFFSET(AQ725,0,0,MATCH("-",AQ$638:AQ725,0))) = 0,"",
IFERROR(MAX(OFFSET(AQ725,0,0,MATCH("-",AQ$638:AQ725,0))),""))</f>
        <v/>
      </c>
      <c r="BA725" s="82" t="str">
        <f ca="1">IF(    MAX(OFFSET(AR725,0,0,MATCH("-",AR$638:AR725,0))) = 0,"",
IFERROR(MAX(OFFSET(AR725,0,0,MATCH("-",AR$638:AR725,0))),""))</f>
        <v/>
      </c>
      <c r="BB725" s="112">
        <f t="shared" ca="1" si="511"/>
        <v>-198</v>
      </c>
      <c r="BC725" s="111" t="str">
        <f t="shared" ca="1" si="512"/>
        <v>Radius</v>
      </c>
      <c r="BD725" s="112">
        <f t="shared" ca="1" si="513"/>
        <v>0</v>
      </c>
      <c r="BE725" s="111">
        <f t="shared" ca="1" si="514"/>
        <v>200</v>
      </c>
      <c r="BF725" s="113" t="e">
        <f t="shared" ca="1" si="515"/>
        <v>#VALUE!</v>
      </c>
      <c r="BG725" s="113" t="e">
        <f t="shared" ca="1" si="516"/>
        <v>#VALUE!</v>
      </c>
      <c r="BH725" s="112">
        <f t="shared" ca="1" si="517"/>
        <v>2000</v>
      </c>
      <c r="BI725" s="112">
        <f t="shared" ca="1" si="518"/>
        <v>200</v>
      </c>
      <c r="BJ725" s="157"/>
      <c r="BK725" s="157"/>
      <c r="BL725" s="158" t="str">
        <f>scriv!AI687</f>
        <v/>
      </c>
      <c r="BM725" s="157"/>
      <c r="BN725" s="157" t="str">
        <f t="shared" si="519"/>
        <v>node</v>
      </c>
      <c r="BO725" s="157"/>
      <c r="BP725" s="159">
        <f t="shared" ca="1" si="520"/>
        <v>0</v>
      </c>
      <c r="BQ725" s="159">
        <f t="shared" ca="1" si="521"/>
        <v>0</v>
      </c>
      <c r="BR725" s="159">
        <f t="shared" si="522"/>
        <v>1</v>
      </c>
      <c r="BS725" s="159" t="str">
        <f t="shared" si="523"/>
        <v>symbol</v>
      </c>
      <c r="BT725" s="157" t="str">
        <f ca="1">IF(scriv!V687&lt;&gt;"",scriv!V687,
IF(E725="",IFERROR(VLOOKUP(BL725,$AH$40:$BT$638,39,FALSE),$BT$36),
$BT$37))</f>
        <v>NodeSquare</v>
      </c>
      <c r="BU725" s="166">
        <f t="shared" ca="1" si="524"/>
        <v>2000</v>
      </c>
      <c r="BV725" s="166">
        <f t="shared" ca="1" si="525"/>
        <v>200</v>
      </c>
      <c r="BW725" s="166">
        <f t="shared" ca="1" si="526"/>
        <v>0</v>
      </c>
      <c r="BX725" s="166">
        <f t="shared" ca="1" si="527"/>
        <v>0</v>
      </c>
      <c r="BY725" s="180" t="str">
        <f t="shared" si="528"/>
        <v/>
      </c>
      <c r="BZ725" s="180" t="str">
        <f t="shared" si="529"/>
        <v/>
      </c>
      <c r="CA725" s="81" t="str">
        <f>IF(scriv!E687&lt;&gt;"",scriv!E687,"")</f>
        <v/>
      </c>
      <c r="CB725" s="82">
        <f t="shared" si="494"/>
        <v>0</v>
      </c>
      <c r="CC725" s="82">
        <f t="shared" si="530"/>
        <v>0</v>
      </c>
      <c r="CD725" s="82" t="str">
        <f t="shared" si="531"/>
        <v>-</v>
      </c>
      <c r="CE725" s="82" t="str">
        <f t="shared" si="532"/>
        <v>-</v>
      </c>
      <c r="CF725" s="82" t="str">
        <f t="shared" si="533"/>
        <v>-</v>
      </c>
      <c r="CG725" s="82" t="str">
        <f t="shared" si="534"/>
        <v>-</v>
      </c>
      <c r="CH725" s="82" t="str">
        <f t="shared" si="535"/>
        <v>-</v>
      </c>
      <c r="CI725" s="82" t="str">
        <f t="shared" si="536"/>
        <v>-</v>
      </c>
      <c r="CJ725" s="82" t="str">
        <f t="shared" si="537"/>
        <v>-</v>
      </c>
      <c r="CK725" s="82" t="str">
        <f t="shared" si="538"/>
        <v>-</v>
      </c>
    </row>
    <row r="726" spans="1:89" s="82" customFormat="1" ht="18" customHeight="1">
      <c r="A726" s="81" t="str">
        <f>scriv!AH688</f>
        <v/>
      </c>
      <c r="B726" s="81" t="str">
        <f>IF(scriv!D688&lt;&gt;"",scriv!D688,"")</f>
        <v/>
      </c>
      <c r="C726" s="81" t="str">
        <f>IF( scriv!AL688&lt;&gt;"", IF(D726&lt;&gt;"","connection ","")&amp;scriv!AL688,IF(D726&lt;&gt;"","connection",""))</f>
        <v/>
      </c>
      <c r="D726" s="82" t="str">
        <f>scriv!AJ688</f>
        <v/>
      </c>
      <c r="E726" s="82" t="str">
        <f>scriv!AK688</f>
        <v/>
      </c>
      <c r="F726" s="156">
        <f>ROW()</f>
        <v>726</v>
      </c>
      <c r="I726" s="81" t="str">
        <f>IF(scriv!AA688&lt;&gt;"",scriv!AA688,J726)</f>
        <v/>
      </c>
      <c r="J726" s="81" t="str">
        <f>IF(scriv!AB688&lt;&gt;"",scriv!AB688,"")</f>
        <v/>
      </c>
      <c r="K726" s="82" t="str">
        <f t="shared" si="495"/>
        <v>none</v>
      </c>
      <c r="L726" s="82" t="str">
        <f t="shared" si="496"/>
        <v>+++&amp;speakTT=</v>
      </c>
      <c r="M726" s="82" t="str">
        <f t="shared" si="493"/>
        <v>OpenClose</v>
      </c>
      <c r="N726" s="82" t="str">
        <f t="shared" si="497"/>
        <v/>
      </c>
      <c r="O726" s="119" t="str">
        <f t="shared" si="498"/>
        <v/>
      </c>
      <c r="P726" s="81" t="str">
        <f>IF(scriv!I688&lt;&gt;"",scriv!I688,"")</f>
        <v/>
      </c>
      <c r="Q726" s="81" t="str">
        <f>IF(scriv!J688&lt;&gt;"",scriv!J688,"")</f>
        <v/>
      </c>
      <c r="R726" s="81">
        <f>IF(scriv!K688&lt;&gt;"",scriv!K688,
IF(I726&lt;&gt;"",1,$R$36))</f>
        <v>0</v>
      </c>
      <c r="S726" s="81" t="str">
        <f>IF(scriv!L688&lt;&gt;"",scriv!L688,
IF(scriv!AB688&lt;&gt;"",$S$36,"none"))</f>
        <v>none</v>
      </c>
      <c r="T726" s="81" t="str">
        <f>IF(scriv!Q688&lt;&gt;"",scriv!Q688,"")</f>
        <v/>
      </c>
      <c r="U726" s="81" t="str">
        <f>IF(scriv!R688&lt;&gt;"",scriv!R688,"")</f>
        <v/>
      </c>
      <c r="V726" s="81" t="str">
        <f>IF(scriv!S688&lt;&gt;"",scriv!S688,"")</f>
        <v/>
      </c>
      <c r="W726" s="81" t="str">
        <f>IF(scriv!T688&lt;&gt;"",scriv!T688,"")</f>
        <v/>
      </c>
      <c r="X726" s="81" t="str">
        <f>IF($E726="",
( IF(scriv!AD688&lt;&gt;"", LEFT( scriv!AD688, FIND(",",scriv!AD688)-1) &amp; "=" &amp; $AH726 &amp; RIGHT( scriv!AD688, LEN(scriv!AD688) + 1 - FIND(",",scriv!AD688)),
  IF($X$36&lt;&gt;"",LEFT( X$36, FIND(",",X$36)-1) &amp; "=" &amp; $AH726 &amp; RIGHT( X$36, LEN(X$36) + 1 - FIND(",",X$36)),""))),
IF(scriv!M688&lt;&gt;"", LEFT( scriv!M688, FIND(",",scriv!M688)-1) &amp; "=" &amp; $AH726 &amp; RIGHT( scriv!M688, LEN(scriv!M688) + 1 - FIND(",",scriv!M688)),
LEFT( X$37, FIND(",",X$37)-1) &amp; "=" &amp; $AH726 &amp; RIGHT( X$37, LEN(X$37) + 1 - FIND(",",X$37))))</f>
        <v>fadeOn=,0.6</v>
      </c>
      <c r="Y726" s="81" t="str">
        <f>IF($E726="",
( IF(scriv!AE688&lt;&gt;"", LEFT( scriv!AE688, FIND(",",scriv!AE688)-1) &amp; "=" &amp; $AH726 &amp; RIGHT( scriv!AE688, LEN(scriv!AE688) + 1 - FIND(",",scriv!AE688)),
  IF($Y$36&lt;&gt;"",LEFT( Y$36, FIND(",",Y$36)-1) &amp; "=" &amp; $AH726 &amp; RIGHT( Y$36, LEN(Y$36) + 1 - FIND(",",Y$36)),""))),
IF(scriv!N688&lt;&gt;"", LEFT( scriv!N688, FIND(",",scriv!N688)-1) &amp; "=" &amp; $AH726 &amp; RIGHT( scriv!N688, LEN(scriv!N688) + 1 - FIND(",",scriv!N688)),
LEFT( Y$37, FIND(",",Y$37)-1) &amp; "=" &amp; $AH726 &amp; RIGHT( Y$37, LEN(Y$37) + 1 - FIND(",",Y$37))))</f>
        <v>fadeOff=,0.6</v>
      </c>
      <c r="Z726" s="81" t="str">
        <f>IF($E726="",
( IF(scriv!AF688&lt;&gt;"", LEFT( scriv!AF688, FIND(",",scriv!AF688)-1) &amp; "=" &amp; $AH726 &amp; RIGHT( scriv!AF688, LEN(scriv!AF688) + 1 - FIND(",",scriv!AF688)),
  IF($Z$36&lt;&gt;"",LEFT( Z$36, FIND(",",Z$36)-1) &amp; "=" &amp; $AH726 &amp; RIGHT( Z$36, LEN(Z$36) + 1 - FIND(",",Z$36)),""))),
IF(scriv!O688&lt;&gt;"", LEFT( scriv!O688, FIND(",",scriv!O688)-1) &amp; "=" &amp; $AH726 &amp; RIGHT( scriv!O688, LEN(scriv!O688) + 1 - FIND(",",scriv!O688)),
LEFT( Z$37, FIND(",",Z$37)-1) &amp; "=" &amp; $AH726 &amp; RIGHT( Z$37, LEN(Z$37) + 1 - FIND(",",Z$37))))</f>
        <v>drawOpen=,1.2</v>
      </c>
      <c r="AA726" s="81" t="str">
        <f>IF($E726="",
( IF(scriv!AG688&lt;&gt;"", LEFT( scriv!AG688, FIND(",",scriv!AG688)-1) &amp; "=" &amp; $AH726 &amp; RIGHT( scriv!AG688, LEN(scriv!AG688) + 1 - FIND(",",scriv!AG688)),
  IF($AA$36&lt;&gt;"",LEFT( AA$36, FIND(",",AA$36)-1) &amp; "=" &amp; $AH726 &amp; RIGHT( AA$36, LEN(AA$36) + 1 - FIND(",",AA$36)),""))),
IF(scriv!P688&lt;&gt;"", LEFT( scriv!P688, FIND(",",scriv!P688)-1) &amp; "=" &amp; $AH726 &amp; RIGHT( scriv!P688, LEN(scriv!P688) + 1 - FIND(",",scriv!P688)),
LEFT( AA$37, FIND(",",AA$37)-1) &amp; "=" &amp; $AH726 &amp; RIGHT( AA$37, LEN(AA$37) + 1 - FIND(",",AA$37))))</f>
        <v>drawClose=,1.2</v>
      </c>
      <c r="AB726" s="167" t="str">
        <f t="shared" si="492"/>
        <v>noTitle</v>
      </c>
      <c r="AC726" s="167"/>
      <c r="AD726" s="45"/>
      <c r="AE726" s="168"/>
      <c r="AF726" s="169">
        <f>IF(D726="",scriv!B688,"")</f>
        <v>0</v>
      </c>
      <c r="AG726" s="170" t="str">
        <f t="shared" si="499"/>
        <v/>
      </c>
      <c r="AH726" s="169" t="str">
        <f t="shared" si="500"/>
        <v/>
      </c>
      <c r="AI726" s="169" t="str">
        <f t="shared" si="501"/>
        <v/>
      </c>
      <c r="AJ726" s="86">
        <f>ROUNDDOWN( (LEN(scriv!B688)+1) / 2, 0 )</f>
        <v>0</v>
      </c>
      <c r="AK726" s="82">
        <f t="shared" si="502"/>
        <v>0</v>
      </c>
      <c r="AL726" s="82" t="str">
        <f t="shared" si="503"/>
        <v>-</v>
      </c>
      <c r="AM726" s="82" t="str">
        <f t="shared" si="504"/>
        <v>-</v>
      </c>
      <c r="AN726" s="82" t="str">
        <f t="shared" si="505"/>
        <v>-</v>
      </c>
      <c r="AO726" s="82" t="str">
        <f t="shared" si="506"/>
        <v>-</v>
      </c>
      <c r="AP726" s="82" t="str">
        <f t="shared" si="507"/>
        <v>-</v>
      </c>
      <c r="AQ726" s="82" t="str">
        <f t="shared" si="508"/>
        <v>-</v>
      </c>
      <c r="AR726" s="82" t="str">
        <f t="shared" si="509"/>
        <v>-</v>
      </c>
      <c r="AT726" s="82">
        <f t="shared" si="510"/>
        <v>10</v>
      </c>
      <c r="AU726" s="82" t="str">
        <f ca="1">IF(    MAX(OFFSET(AL726,0,0,MATCH("-",AL$638:AL726,0))) = 0,"",
IFERROR(MAX(OFFSET(AL726,0,0,MATCH("-",AL$638:AL726,0))),""))</f>
        <v/>
      </c>
      <c r="AV726" s="82" t="str">
        <f ca="1">IF(    MAX(OFFSET(AM726,0,0,MATCH("-",AM$638:AM726,0))) = 0,"",
IFERROR(MAX(OFFSET(AM726,0,0,MATCH("-",AM$638:AM726,0))),""))</f>
        <v/>
      </c>
      <c r="AW726" s="82" t="str">
        <f ca="1">IF(    MAX(OFFSET(AN726,0,0,MATCH("-",AN$638:AN726,0))) = 0,"",
IFERROR(MAX(OFFSET(AN726,0,0,MATCH("-",AN$638:AN726,0))),""))</f>
        <v/>
      </c>
      <c r="AX726" s="82" t="str">
        <f ca="1">IF(    MAX(OFFSET(AO726,0,0,MATCH("-",AO$638:AO726,0))) = 0,"",
IFERROR(MAX(OFFSET(AO726,0,0,MATCH("-",AO$638:AO726,0))),""))</f>
        <v/>
      </c>
      <c r="AY726" s="82" t="str">
        <f ca="1">IF(    MAX(OFFSET(AP726,0,0,MATCH("-",AP$638:AP726,0))) = 0,"",
IFERROR(MAX(OFFSET(AP726,0,0,MATCH("-",AP$638:AP726,0))),""))</f>
        <v/>
      </c>
      <c r="AZ726" s="82" t="str">
        <f ca="1">IF(    MAX(OFFSET(AQ726,0,0,MATCH("-",AQ$638:AQ726,0))) = 0,"",
IFERROR(MAX(OFFSET(AQ726,0,0,MATCH("-",AQ$638:AQ726,0))),""))</f>
        <v/>
      </c>
      <c r="BA726" s="82" t="str">
        <f ca="1">IF(    MAX(OFFSET(AR726,0,0,MATCH("-",AR$638:AR726,0))) = 0,"",
IFERROR(MAX(OFFSET(AR726,0,0,MATCH("-",AR$638:AR726,0))),""))</f>
        <v/>
      </c>
      <c r="BB726" s="112">
        <f t="shared" ca="1" si="511"/>
        <v>-198</v>
      </c>
      <c r="BC726" s="111" t="str">
        <f t="shared" ca="1" si="512"/>
        <v>Radius</v>
      </c>
      <c r="BD726" s="112">
        <f t="shared" ca="1" si="513"/>
        <v>0</v>
      </c>
      <c r="BE726" s="111">
        <f t="shared" ca="1" si="514"/>
        <v>200</v>
      </c>
      <c r="BF726" s="113" t="e">
        <f t="shared" ca="1" si="515"/>
        <v>#VALUE!</v>
      </c>
      <c r="BG726" s="113" t="e">
        <f t="shared" ca="1" si="516"/>
        <v>#VALUE!</v>
      </c>
      <c r="BH726" s="112">
        <f t="shared" ca="1" si="517"/>
        <v>2000</v>
      </c>
      <c r="BI726" s="112">
        <f t="shared" ca="1" si="518"/>
        <v>200</v>
      </c>
      <c r="BJ726" s="157"/>
      <c r="BK726" s="157"/>
      <c r="BL726" s="158" t="str">
        <f>scriv!AI688</f>
        <v/>
      </c>
      <c r="BM726" s="157"/>
      <c r="BN726" s="157" t="str">
        <f t="shared" si="519"/>
        <v>node</v>
      </c>
      <c r="BO726" s="157"/>
      <c r="BP726" s="159">
        <f t="shared" ca="1" si="520"/>
        <v>0</v>
      </c>
      <c r="BQ726" s="159">
        <f t="shared" ca="1" si="521"/>
        <v>0</v>
      </c>
      <c r="BR726" s="159">
        <f t="shared" si="522"/>
        <v>1</v>
      </c>
      <c r="BS726" s="159" t="str">
        <f t="shared" si="523"/>
        <v>symbol</v>
      </c>
      <c r="BT726" s="157" t="str">
        <f ca="1">IF(scriv!V688&lt;&gt;"",scriv!V688,
IF(E726="",IFERROR(VLOOKUP(BL726,$AH$40:$BT$638,39,FALSE),$BT$36),
$BT$37))</f>
        <v>NodeSquare</v>
      </c>
      <c r="BU726" s="166">
        <f t="shared" ca="1" si="524"/>
        <v>2000</v>
      </c>
      <c r="BV726" s="166">
        <f t="shared" ca="1" si="525"/>
        <v>200</v>
      </c>
      <c r="BW726" s="166">
        <f t="shared" ca="1" si="526"/>
        <v>0</v>
      </c>
      <c r="BX726" s="166">
        <f t="shared" ca="1" si="527"/>
        <v>0</v>
      </c>
      <c r="BY726" s="180" t="str">
        <f t="shared" si="528"/>
        <v/>
      </c>
      <c r="BZ726" s="180" t="str">
        <f t="shared" si="529"/>
        <v/>
      </c>
      <c r="CA726" s="81" t="str">
        <f>IF(scriv!E688&lt;&gt;"",scriv!E688,"")</f>
        <v/>
      </c>
      <c r="CB726" s="82">
        <f t="shared" si="494"/>
        <v>0</v>
      </c>
      <c r="CC726" s="82">
        <f t="shared" si="530"/>
        <v>0</v>
      </c>
      <c r="CD726" s="82" t="str">
        <f t="shared" si="531"/>
        <v>-</v>
      </c>
      <c r="CE726" s="82" t="str">
        <f t="shared" si="532"/>
        <v>-</v>
      </c>
      <c r="CF726" s="82" t="str">
        <f t="shared" si="533"/>
        <v>-</v>
      </c>
      <c r="CG726" s="82" t="str">
        <f t="shared" si="534"/>
        <v>-</v>
      </c>
      <c r="CH726" s="82" t="str">
        <f t="shared" si="535"/>
        <v>-</v>
      </c>
      <c r="CI726" s="82" t="str">
        <f t="shared" si="536"/>
        <v>-</v>
      </c>
      <c r="CJ726" s="82" t="str">
        <f t="shared" si="537"/>
        <v>-</v>
      </c>
      <c r="CK726" s="82" t="str">
        <f t="shared" si="538"/>
        <v>-</v>
      </c>
    </row>
    <row r="727" spans="1:89" s="82" customFormat="1" ht="18" customHeight="1">
      <c r="A727" s="81" t="str">
        <f>scriv!AH689</f>
        <v/>
      </c>
      <c r="B727" s="81" t="str">
        <f>IF(scriv!D689&lt;&gt;"",scriv!D689,"")</f>
        <v/>
      </c>
      <c r="C727" s="81" t="str">
        <f>IF( scriv!AL689&lt;&gt;"", IF(D727&lt;&gt;"","connection ","")&amp;scriv!AL689,IF(D727&lt;&gt;"","connection",""))</f>
        <v/>
      </c>
      <c r="D727" s="82" t="str">
        <f>scriv!AJ689</f>
        <v/>
      </c>
      <c r="E727" s="82" t="str">
        <f>scriv!AK689</f>
        <v/>
      </c>
      <c r="F727" s="156">
        <f>ROW()</f>
        <v>727</v>
      </c>
      <c r="I727" s="81" t="str">
        <f>IF(scriv!AA689&lt;&gt;"",scriv!AA689,J727)</f>
        <v/>
      </c>
      <c r="J727" s="81" t="str">
        <f>IF(scriv!AB689&lt;&gt;"",scriv!AB689,"")</f>
        <v/>
      </c>
      <c r="K727" s="82" t="str">
        <f t="shared" si="495"/>
        <v>none</v>
      </c>
      <c r="L727" s="82" t="str">
        <f t="shared" si="496"/>
        <v>+++&amp;speakTT=</v>
      </c>
      <c r="M727" s="82" t="str">
        <f t="shared" si="493"/>
        <v>OpenClose</v>
      </c>
      <c r="N727" s="82" t="str">
        <f t="shared" si="497"/>
        <v/>
      </c>
      <c r="O727" s="119" t="str">
        <f t="shared" si="498"/>
        <v/>
      </c>
      <c r="P727" s="81" t="str">
        <f>IF(scriv!I689&lt;&gt;"",scriv!I689,"")</f>
        <v/>
      </c>
      <c r="Q727" s="81" t="str">
        <f>IF(scriv!J689&lt;&gt;"",scriv!J689,"")</f>
        <v/>
      </c>
      <c r="R727" s="81">
        <f>IF(scriv!K689&lt;&gt;"",scriv!K689,
IF(I727&lt;&gt;"",1,$R$36))</f>
        <v>0</v>
      </c>
      <c r="S727" s="81" t="str">
        <f>IF(scriv!L689&lt;&gt;"",scriv!L689,
IF(scriv!AB689&lt;&gt;"",$S$36,"none"))</f>
        <v>none</v>
      </c>
      <c r="T727" s="81" t="str">
        <f>IF(scriv!Q689&lt;&gt;"",scriv!Q689,"")</f>
        <v/>
      </c>
      <c r="U727" s="81" t="str">
        <f>IF(scriv!R689&lt;&gt;"",scriv!R689,"")</f>
        <v/>
      </c>
      <c r="V727" s="81" t="str">
        <f>IF(scriv!S689&lt;&gt;"",scriv!S689,"")</f>
        <v/>
      </c>
      <c r="W727" s="81" t="str">
        <f>IF(scriv!T689&lt;&gt;"",scriv!T689,"")</f>
        <v/>
      </c>
      <c r="X727" s="81" t="str">
        <f>IF($E727="",
( IF(scriv!AD689&lt;&gt;"", LEFT( scriv!AD689, FIND(",",scriv!AD689)-1) &amp; "=" &amp; $AH727 &amp; RIGHT( scriv!AD689, LEN(scriv!AD689) + 1 - FIND(",",scriv!AD689)),
  IF($X$36&lt;&gt;"",LEFT( X$36, FIND(",",X$36)-1) &amp; "=" &amp; $AH727 &amp; RIGHT( X$36, LEN(X$36) + 1 - FIND(",",X$36)),""))),
IF(scriv!M689&lt;&gt;"", LEFT( scriv!M689, FIND(",",scriv!M689)-1) &amp; "=" &amp; $AH727 &amp; RIGHT( scriv!M689, LEN(scriv!M689) + 1 - FIND(",",scriv!M689)),
LEFT( X$37, FIND(",",X$37)-1) &amp; "=" &amp; $AH727 &amp; RIGHT( X$37, LEN(X$37) + 1 - FIND(",",X$37))))</f>
        <v>fadeOn=,0.6</v>
      </c>
      <c r="Y727" s="81" t="str">
        <f>IF($E727="",
( IF(scriv!AE689&lt;&gt;"", LEFT( scriv!AE689, FIND(",",scriv!AE689)-1) &amp; "=" &amp; $AH727 &amp; RIGHT( scriv!AE689, LEN(scriv!AE689) + 1 - FIND(",",scriv!AE689)),
  IF($Y$36&lt;&gt;"",LEFT( Y$36, FIND(",",Y$36)-1) &amp; "=" &amp; $AH727 &amp; RIGHT( Y$36, LEN(Y$36) + 1 - FIND(",",Y$36)),""))),
IF(scriv!N689&lt;&gt;"", LEFT( scriv!N689, FIND(",",scriv!N689)-1) &amp; "=" &amp; $AH727 &amp; RIGHT( scriv!N689, LEN(scriv!N689) + 1 - FIND(",",scriv!N689)),
LEFT( Y$37, FIND(",",Y$37)-1) &amp; "=" &amp; $AH727 &amp; RIGHT( Y$37, LEN(Y$37) + 1 - FIND(",",Y$37))))</f>
        <v>fadeOff=,0.6</v>
      </c>
      <c r="Z727" s="81" t="str">
        <f>IF($E727="",
( IF(scriv!AF689&lt;&gt;"", LEFT( scriv!AF689, FIND(",",scriv!AF689)-1) &amp; "=" &amp; $AH727 &amp; RIGHT( scriv!AF689, LEN(scriv!AF689) + 1 - FIND(",",scriv!AF689)),
  IF($Z$36&lt;&gt;"",LEFT( Z$36, FIND(",",Z$36)-1) &amp; "=" &amp; $AH727 &amp; RIGHT( Z$36, LEN(Z$36) + 1 - FIND(",",Z$36)),""))),
IF(scriv!O689&lt;&gt;"", LEFT( scriv!O689, FIND(",",scriv!O689)-1) &amp; "=" &amp; $AH727 &amp; RIGHT( scriv!O689, LEN(scriv!O689) + 1 - FIND(",",scriv!O689)),
LEFT( Z$37, FIND(",",Z$37)-1) &amp; "=" &amp; $AH727 &amp; RIGHT( Z$37, LEN(Z$37) + 1 - FIND(",",Z$37))))</f>
        <v>drawOpen=,1.2</v>
      </c>
      <c r="AA727" s="81" t="str">
        <f>IF($E727="",
( IF(scriv!AG689&lt;&gt;"", LEFT( scriv!AG689, FIND(",",scriv!AG689)-1) &amp; "=" &amp; $AH727 &amp; RIGHT( scriv!AG689, LEN(scriv!AG689) + 1 - FIND(",",scriv!AG689)),
  IF($AA$36&lt;&gt;"",LEFT( AA$36, FIND(",",AA$36)-1) &amp; "=" &amp; $AH727 &amp; RIGHT( AA$36, LEN(AA$36) + 1 - FIND(",",AA$36)),""))),
IF(scriv!P689&lt;&gt;"", LEFT( scriv!P689, FIND(",",scriv!P689)-1) &amp; "=" &amp; $AH727 &amp; RIGHT( scriv!P689, LEN(scriv!P689) + 1 - FIND(",",scriv!P689)),
LEFT( AA$37, FIND(",",AA$37)-1) &amp; "=" &amp; $AH727 &amp; RIGHT( AA$37, LEN(AA$37) + 1 - FIND(",",AA$37))))</f>
        <v>drawClose=,1.2</v>
      </c>
      <c r="AB727" s="167" t="str">
        <f t="shared" si="492"/>
        <v>noTitle</v>
      </c>
      <c r="AC727" s="167"/>
      <c r="AD727" s="45"/>
      <c r="AE727" s="168"/>
      <c r="AF727" s="169">
        <f>IF(D727="",scriv!B689,"")</f>
        <v>0</v>
      </c>
      <c r="AG727" s="170" t="str">
        <f t="shared" si="499"/>
        <v/>
      </c>
      <c r="AH727" s="169" t="str">
        <f t="shared" si="500"/>
        <v/>
      </c>
      <c r="AI727" s="169" t="str">
        <f t="shared" si="501"/>
        <v/>
      </c>
      <c r="AJ727" s="86">
        <f>ROUNDDOWN( (LEN(scriv!B689)+1) / 2, 0 )</f>
        <v>0</v>
      </c>
      <c r="AK727" s="82">
        <f t="shared" si="502"/>
        <v>0</v>
      </c>
      <c r="AL727" s="82" t="str">
        <f t="shared" si="503"/>
        <v>-</v>
      </c>
      <c r="AM727" s="82" t="str">
        <f t="shared" si="504"/>
        <v>-</v>
      </c>
      <c r="AN727" s="82" t="str">
        <f t="shared" si="505"/>
        <v>-</v>
      </c>
      <c r="AO727" s="82" t="str">
        <f t="shared" si="506"/>
        <v>-</v>
      </c>
      <c r="AP727" s="82" t="str">
        <f t="shared" si="507"/>
        <v>-</v>
      </c>
      <c r="AQ727" s="82" t="str">
        <f t="shared" si="508"/>
        <v>-</v>
      </c>
      <c r="AR727" s="82" t="str">
        <f t="shared" si="509"/>
        <v>-</v>
      </c>
      <c r="AT727" s="82">
        <f t="shared" si="510"/>
        <v>10</v>
      </c>
      <c r="AU727" s="82" t="str">
        <f ca="1">IF(    MAX(OFFSET(AL727,0,0,MATCH("-",AL$638:AL727,0))) = 0,"",
IFERROR(MAX(OFFSET(AL727,0,0,MATCH("-",AL$638:AL727,0))),""))</f>
        <v/>
      </c>
      <c r="AV727" s="82" t="str">
        <f ca="1">IF(    MAX(OFFSET(AM727,0,0,MATCH("-",AM$638:AM727,0))) = 0,"",
IFERROR(MAX(OFFSET(AM727,0,0,MATCH("-",AM$638:AM727,0))),""))</f>
        <v/>
      </c>
      <c r="AW727" s="82" t="str">
        <f ca="1">IF(    MAX(OFFSET(AN727,0,0,MATCH("-",AN$638:AN727,0))) = 0,"",
IFERROR(MAX(OFFSET(AN727,0,0,MATCH("-",AN$638:AN727,0))),""))</f>
        <v/>
      </c>
      <c r="AX727" s="82" t="str">
        <f ca="1">IF(    MAX(OFFSET(AO727,0,0,MATCH("-",AO$638:AO727,0))) = 0,"",
IFERROR(MAX(OFFSET(AO727,0,0,MATCH("-",AO$638:AO727,0))),""))</f>
        <v/>
      </c>
      <c r="AY727" s="82" t="str">
        <f ca="1">IF(    MAX(OFFSET(AP727,0,0,MATCH("-",AP$638:AP727,0))) = 0,"",
IFERROR(MAX(OFFSET(AP727,0,0,MATCH("-",AP$638:AP727,0))),""))</f>
        <v/>
      </c>
      <c r="AZ727" s="82" t="str">
        <f ca="1">IF(    MAX(OFFSET(AQ727,0,0,MATCH("-",AQ$638:AQ727,0))) = 0,"",
IFERROR(MAX(OFFSET(AQ727,0,0,MATCH("-",AQ$638:AQ727,0))),""))</f>
        <v/>
      </c>
      <c r="BA727" s="82" t="str">
        <f ca="1">IF(    MAX(OFFSET(AR727,0,0,MATCH("-",AR$638:AR727,0))) = 0,"",
IFERROR(MAX(OFFSET(AR727,0,0,MATCH("-",AR$638:AR727,0))),""))</f>
        <v/>
      </c>
      <c r="BB727" s="112">
        <f t="shared" ca="1" si="511"/>
        <v>-198</v>
      </c>
      <c r="BC727" s="111" t="str">
        <f t="shared" ca="1" si="512"/>
        <v>Radius</v>
      </c>
      <c r="BD727" s="112">
        <f t="shared" ca="1" si="513"/>
        <v>0</v>
      </c>
      <c r="BE727" s="111">
        <f t="shared" ca="1" si="514"/>
        <v>200</v>
      </c>
      <c r="BF727" s="113" t="e">
        <f t="shared" ca="1" si="515"/>
        <v>#VALUE!</v>
      </c>
      <c r="BG727" s="113" t="e">
        <f t="shared" ca="1" si="516"/>
        <v>#VALUE!</v>
      </c>
      <c r="BH727" s="112">
        <f t="shared" ca="1" si="517"/>
        <v>2000</v>
      </c>
      <c r="BI727" s="112">
        <f t="shared" ca="1" si="518"/>
        <v>200</v>
      </c>
      <c r="BJ727" s="157"/>
      <c r="BK727" s="157"/>
      <c r="BL727" s="158" t="str">
        <f>scriv!AI689</f>
        <v/>
      </c>
      <c r="BM727" s="157"/>
      <c r="BN727" s="157" t="str">
        <f t="shared" si="519"/>
        <v>node</v>
      </c>
      <c r="BO727" s="157"/>
      <c r="BP727" s="159">
        <f t="shared" ca="1" si="520"/>
        <v>0</v>
      </c>
      <c r="BQ727" s="159">
        <f t="shared" ca="1" si="521"/>
        <v>0</v>
      </c>
      <c r="BR727" s="159">
        <f t="shared" si="522"/>
        <v>1</v>
      </c>
      <c r="BS727" s="159" t="str">
        <f t="shared" si="523"/>
        <v>symbol</v>
      </c>
      <c r="BT727" s="157" t="str">
        <f ca="1">IF(scriv!V689&lt;&gt;"",scriv!V689,
IF(E727="",IFERROR(VLOOKUP(BL727,$AH$40:$BT$638,39,FALSE),$BT$36),
$BT$37))</f>
        <v>NodeSquare</v>
      </c>
      <c r="BU727" s="166">
        <f t="shared" ca="1" si="524"/>
        <v>2000</v>
      </c>
      <c r="BV727" s="166">
        <f t="shared" ca="1" si="525"/>
        <v>200</v>
      </c>
      <c r="BW727" s="166">
        <f t="shared" ca="1" si="526"/>
        <v>0</v>
      </c>
      <c r="BX727" s="166">
        <f t="shared" ca="1" si="527"/>
        <v>0</v>
      </c>
      <c r="BY727" s="180" t="str">
        <f t="shared" si="528"/>
        <v/>
      </c>
      <c r="BZ727" s="180" t="str">
        <f t="shared" si="529"/>
        <v/>
      </c>
      <c r="CA727" s="81" t="str">
        <f>IF(scriv!E689&lt;&gt;"",scriv!E689,"")</f>
        <v/>
      </c>
      <c r="CB727" s="82">
        <f t="shared" si="494"/>
        <v>0</v>
      </c>
      <c r="CC727" s="82">
        <f t="shared" si="530"/>
        <v>0</v>
      </c>
      <c r="CD727" s="82" t="str">
        <f t="shared" si="531"/>
        <v>-</v>
      </c>
      <c r="CE727" s="82" t="str">
        <f t="shared" si="532"/>
        <v>-</v>
      </c>
      <c r="CF727" s="82" t="str">
        <f t="shared" si="533"/>
        <v>-</v>
      </c>
      <c r="CG727" s="82" t="str">
        <f t="shared" si="534"/>
        <v>-</v>
      </c>
      <c r="CH727" s="82" t="str">
        <f t="shared" si="535"/>
        <v>-</v>
      </c>
      <c r="CI727" s="82" t="str">
        <f t="shared" si="536"/>
        <v>-</v>
      </c>
      <c r="CJ727" s="82" t="str">
        <f t="shared" si="537"/>
        <v>-</v>
      </c>
      <c r="CK727" s="82" t="str">
        <f t="shared" si="538"/>
        <v>-</v>
      </c>
    </row>
    <row r="728" spans="1:89" s="82" customFormat="1" ht="18" customHeight="1">
      <c r="A728" s="81" t="str">
        <f>scriv!AH690</f>
        <v/>
      </c>
      <c r="B728" s="81" t="str">
        <f>IF(scriv!D690&lt;&gt;"",scriv!D690,"")</f>
        <v/>
      </c>
      <c r="C728" s="81" t="str">
        <f>IF( scriv!AL690&lt;&gt;"", IF(D728&lt;&gt;"","connection ","")&amp;scriv!AL690,IF(D728&lt;&gt;"","connection",""))</f>
        <v/>
      </c>
      <c r="D728" s="82" t="str">
        <f>scriv!AJ690</f>
        <v/>
      </c>
      <c r="E728" s="82" t="str">
        <f>scriv!AK690</f>
        <v/>
      </c>
      <c r="F728" s="156">
        <f>ROW()</f>
        <v>728</v>
      </c>
      <c r="I728" s="81" t="str">
        <f>IF(scriv!AA690&lt;&gt;"",scriv!AA690,J728)</f>
        <v/>
      </c>
      <c r="J728" s="81" t="str">
        <f>IF(scriv!AB690&lt;&gt;"",scriv!AB690,"")</f>
        <v/>
      </c>
      <c r="K728" s="82" t="str">
        <f t="shared" si="495"/>
        <v>none</v>
      </c>
      <c r="L728" s="82" t="str">
        <f t="shared" si="496"/>
        <v>+++&amp;speakTT=</v>
      </c>
      <c r="M728" s="82" t="str">
        <f t="shared" si="493"/>
        <v>OpenClose</v>
      </c>
      <c r="N728" s="82" t="str">
        <f t="shared" si="497"/>
        <v/>
      </c>
      <c r="O728" s="119" t="str">
        <f t="shared" si="498"/>
        <v/>
      </c>
      <c r="P728" s="81" t="str">
        <f>IF(scriv!I690&lt;&gt;"",scriv!I690,"")</f>
        <v/>
      </c>
      <c r="Q728" s="81" t="str">
        <f>IF(scriv!J690&lt;&gt;"",scriv!J690,"")</f>
        <v/>
      </c>
      <c r="R728" s="81">
        <f>IF(scriv!K690&lt;&gt;"",scriv!K690,
IF(I728&lt;&gt;"",1,$R$36))</f>
        <v>0</v>
      </c>
      <c r="S728" s="81" t="str">
        <f>IF(scriv!L690&lt;&gt;"",scriv!L690,
IF(scriv!AB690&lt;&gt;"",$S$36,"none"))</f>
        <v>none</v>
      </c>
      <c r="T728" s="81" t="str">
        <f>IF(scriv!Q690&lt;&gt;"",scriv!Q690,"")</f>
        <v/>
      </c>
      <c r="U728" s="81" t="str">
        <f>IF(scriv!R690&lt;&gt;"",scriv!R690,"")</f>
        <v/>
      </c>
      <c r="V728" s="81" t="str">
        <f>IF(scriv!S690&lt;&gt;"",scriv!S690,"")</f>
        <v/>
      </c>
      <c r="W728" s="81" t="str">
        <f>IF(scriv!T690&lt;&gt;"",scriv!T690,"")</f>
        <v/>
      </c>
      <c r="X728" s="81" t="str">
        <f>IF($E728="",
( IF(scriv!AD690&lt;&gt;"", LEFT( scriv!AD690, FIND(",",scriv!AD690)-1) &amp; "=" &amp; $AH728 &amp; RIGHT( scriv!AD690, LEN(scriv!AD690) + 1 - FIND(",",scriv!AD690)),
  IF($X$36&lt;&gt;"",LEFT( X$36, FIND(",",X$36)-1) &amp; "=" &amp; $AH728 &amp; RIGHT( X$36, LEN(X$36) + 1 - FIND(",",X$36)),""))),
IF(scriv!M690&lt;&gt;"", LEFT( scriv!M690, FIND(",",scriv!M690)-1) &amp; "=" &amp; $AH728 &amp; RIGHT( scriv!M690, LEN(scriv!M690) + 1 - FIND(",",scriv!M690)),
LEFT( X$37, FIND(",",X$37)-1) &amp; "=" &amp; $AH728 &amp; RIGHT( X$37, LEN(X$37) + 1 - FIND(",",X$37))))</f>
        <v>fadeOn=,0.6</v>
      </c>
      <c r="Y728" s="81" t="str">
        <f>IF($E728="",
( IF(scriv!AE690&lt;&gt;"", LEFT( scriv!AE690, FIND(",",scriv!AE690)-1) &amp; "=" &amp; $AH728 &amp; RIGHT( scriv!AE690, LEN(scriv!AE690) + 1 - FIND(",",scriv!AE690)),
  IF($Y$36&lt;&gt;"",LEFT( Y$36, FIND(",",Y$36)-1) &amp; "=" &amp; $AH728 &amp; RIGHT( Y$36, LEN(Y$36) + 1 - FIND(",",Y$36)),""))),
IF(scriv!N690&lt;&gt;"", LEFT( scriv!N690, FIND(",",scriv!N690)-1) &amp; "=" &amp; $AH728 &amp; RIGHT( scriv!N690, LEN(scriv!N690) + 1 - FIND(",",scriv!N690)),
LEFT( Y$37, FIND(",",Y$37)-1) &amp; "=" &amp; $AH728 &amp; RIGHT( Y$37, LEN(Y$37) + 1 - FIND(",",Y$37))))</f>
        <v>fadeOff=,0.6</v>
      </c>
      <c r="Z728" s="81" t="str">
        <f>IF($E728="",
( IF(scriv!AF690&lt;&gt;"", LEFT( scriv!AF690, FIND(",",scriv!AF690)-1) &amp; "=" &amp; $AH728 &amp; RIGHT( scriv!AF690, LEN(scriv!AF690) + 1 - FIND(",",scriv!AF690)),
  IF($Z$36&lt;&gt;"",LEFT( Z$36, FIND(",",Z$36)-1) &amp; "=" &amp; $AH728 &amp; RIGHT( Z$36, LEN(Z$36) + 1 - FIND(",",Z$36)),""))),
IF(scriv!O690&lt;&gt;"", LEFT( scriv!O690, FIND(",",scriv!O690)-1) &amp; "=" &amp; $AH728 &amp; RIGHT( scriv!O690, LEN(scriv!O690) + 1 - FIND(",",scriv!O690)),
LEFT( Z$37, FIND(",",Z$37)-1) &amp; "=" &amp; $AH728 &amp; RIGHT( Z$37, LEN(Z$37) + 1 - FIND(",",Z$37))))</f>
        <v>drawOpen=,1.2</v>
      </c>
      <c r="AA728" s="81" t="str">
        <f>IF($E728="",
( IF(scriv!AG690&lt;&gt;"", LEFT( scriv!AG690, FIND(",",scriv!AG690)-1) &amp; "=" &amp; $AH728 &amp; RIGHT( scriv!AG690, LEN(scriv!AG690) + 1 - FIND(",",scriv!AG690)),
  IF($AA$36&lt;&gt;"",LEFT( AA$36, FIND(",",AA$36)-1) &amp; "=" &amp; $AH728 &amp; RIGHT( AA$36, LEN(AA$36) + 1 - FIND(",",AA$36)),""))),
IF(scriv!P690&lt;&gt;"", LEFT( scriv!P690, FIND(",",scriv!P690)-1) &amp; "=" &amp; $AH728 &amp; RIGHT( scriv!P690, LEN(scriv!P690) + 1 - FIND(",",scriv!P690)),
LEFT( AA$37, FIND(",",AA$37)-1) &amp; "=" &amp; $AH728 &amp; RIGHT( AA$37, LEN(AA$37) + 1 - FIND(",",AA$37))))</f>
        <v>drawClose=,1.2</v>
      </c>
      <c r="AB728" s="167" t="str">
        <f t="shared" si="492"/>
        <v>noTitle</v>
      </c>
      <c r="AC728" s="167"/>
      <c r="AD728" s="45"/>
      <c r="AE728" s="168"/>
      <c r="AF728" s="169">
        <f>IF(D728="",scriv!B690,"")</f>
        <v>0</v>
      </c>
      <c r="AG728" s="170" t="str">
        <f t="shared" si="499"/>
        <v/>
      </c>
      <c r="AH728" s="169" t="str">
        <f t="shared" si="500"/>
        <v/>
      </c>
      <c r="AI728" s="169" t="str">
        <f t="shared" si="501"/>
        <v/>
      </c>
      <c r="AJ728" s="86">
        <f>ROUNDDOWN( (LEN(scriv!B690)+1) / 2, 0 )</f>
        <v>0</v>
      </c>
      <c r="AK728" s="82">
        <f t="shared" si="502"/>
        <v>0</v>
      </c>
      <c r="AL728" s="82" t="str">
        <f t="shared" si="503"/>
        <v>-</v>
      </c>
      <c r="AM728" s="82" t="str">
        <f t="shared" si="504"/>
        <v>-</v>
      </c>
      <c r="AN728" s="82" t="str">
        <f t="shared" si="505"/>
        <v>-</v>
      </c>
      <c r="AO728" s="82" t="str">
        <f t="shared" si="506"/>
        <v>-</v>
      </c>
      <c r="AP728" s="82" t="str">
        <f t="shared" si="507"/>
        <v>-</v>
      </c>
      <c r="AQ728" s="82" t="str">
        <f t="shared" si="508"/>
        <v>-</v>
      </c>
      <c r="AR728" s="82" t="str">
        <f t="shared" si="509"/>
        <v>-</v>
      </c>
      <c r="AT728" s="82">
        <f t="shared" si="510"/>
        <v>10</v>
      </c>
      <c r="AU728" s="82" t="str">
        <f ca="1">IF(    MAX(OFFSET(AL728,0,0,MATCH("-",AL$638:AL728,0))) = 0,"",
IFERROR(MAX(OFFSET(AL728,0,0,MATCH("-",AL$638:AL728,0))),""))</f>
        <v/>
      </c>
      <c r="AV728" s="82" t="str">
        <f ca="1">IF(    MAX(OFFSET(AM728,0,0,MATCH("-",AM$638:AM728,0))) = 0,"",
IFERROR(MAX(OFFSET(AM728,0,0,MATCH("-",AM$638:AM728,0))),""))</f>
        <v/>
      </c>
      <c r="AW728" s="82" t="str">
        <f ca="1">IF(    MAX(OFFSET(AN728,0,0,MATCH("-",AN$638:AN728,0))) = 0,"",
IFERROR(MAX(OFFSET(AN728,0,0,MATCH("-",AN$638:AN728,0))),""))</f>
        <v/>
      </c>
      <c r="AX728" s="82" t="str">
        <f ca="1">IF(    MAX(OFFSET(AO728,0,0,MATCH("-",AO$638:AO728,0))) = 0,"",
IFERROR(MAX(OFFSET(AO728,0,0,MATCH("-",AO$638:AO728,0))),""))</f>
        <v/>
      </c>
      <c r="AY728" s="82" t="str">
        <f ca="1">IF(    MAX(OFFSET(AP728,0,0,MATCH("-",AP$638:AP728,0))) = 0,"",
IFERROR(MAX(OFFSET(AP728,0,0,MATCH("-",AP$638:AP728,0))),""))</f>
        <v/>
      </c>
      <c r="AZ728" s="82" t="str">
        <f ca="1">IF(    MAX(OFFSET(AQ728,0,0,MATCH("-",AQ$638:AQ728,0))) = 0,"",
IFERROR(MAX(OFFSET(AQ728,0,0,MATCH("-",AQ$638:AQ728,0))),""))</f>
        <v/>
      </c>
      <c r="BA728" s="82" t="str">
        <f ca="1">IF(    MAX(OFFSET(AR728,0,0,MATCH("-",AR$638:AR728,0))) = 0,"",
IFERROR(MAX(OFFSET(AR728,0,0,MATCH("-",AR$638:AR728,0))),""))</f>
        <v/>
      </c>
      <c r="BB728" s="112">
        <f t="shared" ca="1" si="511"/>
        <v>-198</v>
      </c>
      <c r="BC728" s="111" t="str">
        <f t="shared" ca="1" si="512"/>
        <v>Radius</v>
      </c>
      <c r="BD728" s="112">
        <f t="shared" ca="1" si="513"/>
        <v>0</v>
      </c>
      <c r="BE728" s="111">
        <f t="shared" ca="1" si="514"/>
        <v>200</v>
      </c>
      <c r="BF728" s="113" t="e">
        <f t="shared" ca="1" si="515"/>
        <v>#VALUE!</v>
      </c>
      <c r="BG728" s="113" t="e">
        <f t="shared" ca="1" si="516"/>
        <v>#VALUE!</v>
      </c>
      <c r="BH728" s="112">
        <f t="shared" ca="1" si="517"/>
        <v>2000</v>
      </c>
      <c r="BI728" s="112">
        <f t="shared" ca="1" si="518"/>
        <v>200</v>
      </c>
      <c r="BJ728" s="157"/>
      <c r="BK728" s="157"/>
      <c r="BL728" s="158" t="str">
        <f>scriv!AI690</f>
        <v/>
      </c>
      <c r="BM728" s="157"/>
      <c r="BN728" s="157" t="str">
        <f t="shared" si="519"/>
        <v>node</v>
      </c>
      <c r="BO728" s="157"/>
      <c r="BP728" s="159">
        <f t="shared" ca="1" si="520"/>
        <v>0</v>
      </c>
      <c r="BQ728" s="159">
        <f t="shared" ca="1" si="521"/>
        <v>0</v>
      </c>
      <c r="BR728" s="159">
        <f t="shared" si="522"/>
        <v>1</v>
      </c>
      <c r="BS728" s="159" t="str">
        <f t="shared" si="523"/>
        <v>symbol</v>
      </c>
      <c r="BT728" s="157" t="str">
        <f ca="1">IF(scriv!V690&lt;&gt;"",scriv!V690,
IF(E728="",IFERROR(VLOOKUP(BL728,$AH$40:$BT$638,39,FALSE),$BT$36),
$BT$37))</f>
        <v>NodeSquare</v>
      </c>
      <c r="BU728" s="166">
        <f t="shared" ca="1" si="524"/>
        <v>2000</v>
      </c>
      <c r="BV728" s="166">
        <f t="shared" ca="1" si="525"/>
        <v>200</v>
      </c>
      <c r="BW728" s="166">
        <f t="shared" ca="1" si="526"/>
        <v>0</v>
      </c>
      <c r="BX728" s="166">
        <f t="shared" ca="1" si="527"/>
        <v>0</v>
      </c>
      <c r="BY728" s="180" t="str">
        <f t="shared" si="528"/>
        <v/>
      </c>
      <c r="BZ728" s="180" t="str">
        <f t="shared" si="529"/>
        <v/>
      </c>
      <c r="CA728" s="81" t="str">
        <f>IF(scriv!E690&lt;&gt;"",scriv!E690,"")</f>
        <v/>
      </c>
      <c r="CB728" s="82">
        <f t="shared" si="494"/>
        <v>0</v>
      </c>
      <c r="CC728" s="82">
        <f t="shared" si="530"/>
        <v>0</v>
      </c>
      <c r="CD728" s="82" t="str">
        <f t="shared" si="531"/>
        <v>-</v>
      </c>
      <c r="CE728" s="82" t="str">
        <f t="shared" si="532"/>
        <v>-</v>
      </c>
      <c r="CF728" s="82" t="str">
        <f t="shared" si="533"/>
        <v>-</v>
      </c>
      <c r="CG728" s="82" t="str">
        <f t="shared" si="534"/>
        <v>-</v>
      </c>
      <c r="CH728" s="82" t="str">
        <f t="shared" si="535"/>
        <v>-</v>
      </c>
      <c r="CI728" s="82" t="str">
        <f t="shared" si="536"/>
        <v>-</v>
      </c>
      <c r="CJ728" s="82" t="str">
        <f t="shared" si="537"/>
        <v>-</v>
      </c>
      <c r="CK728" s="82" t="str">
        <f t="shared" si="538"/>
        <v>-</v>
      </c>
    </row>
    <row r="729" spans="1:89" s="82" customFormat="1" ht="18" customHeight="1">
      <c r="A729" s="81" t="str">
        <f>scriv!AH691</f>
        <v/>
      </c>
      <c r="B729" s="81" t="str">
        <f>IF(scriv!D691&lt;&gt;"",scriv!D691,"")</f>
        <v/>
      </c>
      <c r="C729" s="81" t="str">
        <f>IF( scriv!AL691&lt;&gt;"", IF(D729&lt;&gt;"","connection ","")&amp;scriv!AL691,IF(D729&lt;&gt;"","connection",""))</f>
        <v/>
      </c>
      <c r="D729" s="82" t="str">
        <f>scriv!AJ691</f>
        <v/>
      </c>
      <c r="E729" s="82" t="str">
        <f>scriv!AK691</f>
        <v/>
      </c>
      <c r="F729" s="156">
        <f>ROW()</f>
        <v>729</v>
      </c>
      <c r="I729" s="81" t="str">
        <f>IF(scriv!AA691&lt;&gt;"",scriv!AA691,J729)</f>
        <v/>
      </c>
      <c r="J729" s="81" t="str">
        <f>IF(scriv!AB691&lt;&gt;"",scriv!AB691,"")</f>
        <v/>
      </c>
      <c r="K729" s="82" t="str">
        <f t="shared" si="495"/>
        <v>none</v>
      </c>
      <c r="L729" s="82" t="str">
        <f t="shared" si="496"/>
        <v>+++&amp;speakTT=</v>
      </c>
      <c r="M729" s="82" t="str">
        <f t="shared" si="493"/>
        <v>OpenClose</v>
      </c>
      <c r="N729" s="82" t="str">
        <f t="shared" si="497"/>
        <v/>
      </c>
      <c r="O729" s="119" t="str">
        <f t="shared" si="498"/>
        <v/>
      </c>
      <c r="P729" s="81" t="str">
        <f>IF(scriv!I691&lt;&gt;"",scriv!I691,"")</f>
        <v/>
      </c>
      <c r="Q729" s="81" t="str">
        <f>IF(scriv!J691&lt;&gt;"",scriv!J691,"")</f>
        <v/>
      </c>
      <c r="R729" s="81">
        <f>IF(scriv!K691&lt;&gt;"",scriv!K691,
IF(I729&lt;&gt;"",1,$R$36))</f>
        <v>0</v>
      </c>
      <c r="S729" s="81" t="str">
        <f>IF(scriv!L691&lt;&gt;"",scriv!L691,
IF(scriv!AB691&lt;&gt;"",$S$36,"none"))</f>
        <v>none</v>
      </c>
      <c r="T729" s="81" t="str">
        <f>IF(scriv!Q691&lt;&gt;"",scriv!Q691,"")</f>
        <v/>
      </c>
      <c r="U729" s="81" t="str">
        <f>IF(scriv!R691&lt;&gt;"",scriv!R691,"")</f>
        <v/>
      </c>
      <c r="V729" s="81" t="str">
        <f>IF(scriv!S691&lt;&gt;"",scriv!S691,"")</f>
        <v/>
      </c>
      <c r="W729" s="81" t="str">
        <f>IF(scriv!T691&lt;&gt;"",scriv!T691,"")</f>
        <v/>
      </c>
      <c r="X729" s="81" t="str">
        <f>IF($E729="",
( IF(scriv!AD691&lt;&gt;"", LEFT( scriv!AD691, FIND(",",scriv!AD691)-1) &amp; "=" &amp; $AH729 &amp; RIGHT( scriv!AD691, LEN(scriv!AD691) + 1 - FIND(",",scriv!AD691)),
  IF($X$36&lt;&gt;"",LEFT( X$36, FIND(",",X$36)-1) &amp; "=" &amp; $AH729 &amp; RIGHT( X$36, LEN(X$36) + 1 - FIND(",",X$36)),""))),
IF(scriv!M691&lt;&gt;"", LEFT( scriv!M691, FIND(",",scriv!M691)-1) &amp; "=" &amp; $AH729 &amp; RIGHT( scriv!M691, LEN(scriv!M691) + 1 - FIND(",",scriv!M691)),
LEFT( X$37, FIND(",",X$37)-1) &amp; "=" &amp; $AH729 &amp; RIGHT( X$37, LEN(X$37) + 1 - FIND(",",X$37))))</f>
        <v>fadeOn=,0.6</v>
      </c>
      <c r="Y729" s="81" t="str">
        <f>IF($E729="",
( IF(scriv!AE691&lt;&gt;"", LEFT( scriv!AE691, FIND(",",scriv!AE691)-1) &amp; "=" &amp; $AH729 &amp; RIGHT( scriv!AE691, LEN(scriv!AE691) + 1 - FIND(",",scriv!AE691)),
  IF($Y$36&lt;&gt;"",LEFT( Y$36, FIND(",",Y$36)-1) &amp; "=" &amp; $AH729 &amp; RIGHT( Y$36, LEN(Y$36) + 1 - FIND(",",Y$36)),""))),
IF(scriv!N691&lt;&gt;"", LEFT( scriv!N691, FIND(",",scriv!N691)-1) &amp; "=" &amp; $AH729 &amp; RIGHT( scriv!N691, LEN(scriv!N691) + 1 - FIND(",",scriv!N691)),
LEFT( Y$37, FIND(",",Y$37)-1) &amp; "=" &amp; $AH729 &amp; RIGHT( Y$37, LEN(Y$37) + 1 - FIND(",",Y$37))))</f>
        <v>fadeOff=,0.6</v>
      </c>
      <c r="Z729" s="81" t="str">
        <f>IF($E729="",
( IF(scriv!AF691&lt;&gt;"", LEFT( scriv!AF691, FIND(",",scriv!AF691)-1) &amp; "=" &amp; $AH729 &amp; RIGHT( scriv!AF691, LEN(scriv!AF691) + 1 - FIND(",",scriv!AF691)),
  IF($Z$36&lt;&gt;"",LEFT( Z$36, FIND(",",Z$36)-1) &amp; "=" &amp; $AH729 &amp; RIGHT( Z$36, LEN(Z$36) + 1 - FIND(",",Z$36)),""))),
IF(scriv!O691&lt;&gt;"", LEFT( scriv!O691, FIND(",",scriv!O691)-1) &amp; "=" &amp; $AH729 &amp; RIGHT( scriv!O691, LEN(scriv!O691) + 1 - FIND(",",scriv!O691)),
LEFT( Z$37, FIND(",",Z$37)-1) &amp; "=" &amp; $AH729 &amp; RIGHT( Z$37, LEN(Z$37) + 1 - FIND(",",Z$37))))</f>
        <v>drawOpen=,1.2</v>
      </c>
      <c r="AA729" s="81" t="str">
        <f>IF($E729="",
( IF(scriv!AG691&lt;&gt;"", LEFT( scriv!AG691, FIND(",",scriv!AG691)-1) &amp; "=" &amp; $AH729 &amp; RIGHT( scriv!AG691, LEN(scriv!AG691) + 1 - FIND(",",scriv!AG691)),
  IF($AA$36&lt;&gt;"",LEFT( AA$36, FIND(",",AA$36)-1) &amp; "=" &amp; $AH729 &amp; RIGHT( AA$36, LEN(AA$36) + 1 - FIND(",",AA$36)),""))),
IF(scriv!P691&lt;&gt;"", LEFT( scriv!P691, FIND(",",scriv!P691)-1) &amp; "=" &amp; $AH729 &amp; RIGHT( scriv!P691, LEN(scriv!P691) + 1 - FIND(",",scriv!P691)),
LEFT( AA$37, FIND(",",AA$37)-1) &amp; "=" &amp; $AH729 &amp; RIGHT( AA$37, LEN(AA$37) + 1 - FIND(",",AA$37))))</f>
        <v>drawClose=,1.2</v>
      </c>
      <c r="AB729" s="167" t="str">
        <f t="shared" si="492"/>
        <v>noTitle</v>
      </c>
      <c r="AC729" s="167"/>
      <c r="AD729" s="45"/>
      <c r="AE729" s="168"/>
      <c r="AF729" s="169">
        <f>IF(D729="",scriv!B691,"")</f>
        <v>0</v>
      </c>
      <c r="AG729" s="170" t="str">
        <f t="shared" si="499"/>
        <v/>
      </c>
      <c r="AH729" s="169" t="str">
        <f t="shared" si="500"/>
        <v/>
      </c>
      <c r="AI729" s="169" t="str">
        <f t="shared" si="501"/>
        <v/>
      </c>
      <c r="AJ729" s="86">
        <f>ROUNDDOWN( (LEN(scriv!B691)+1) / 2, 0 )</f>
        <v>0</v>
      </c>
      <c r="AK729" s="82">
        <f t="shared" si="502"/>
        <v>0</v>
      </c>
      <c r="AL729" s="82" t="str">
        <f t="shared" si="503"/>
        <v>-</v>
      </c>
      <c r="AM729" s="82" t="str">
        <f t="shared" si="504"/>
        <v>-</v>
      </c>
      <c r="AN729" s="82" t="str">
        <f t="shared" si="505"/>
        <v>-</v>
      </c>
      <c r="AO729" s="82" t="str">
        <f t="shared" si="506"/>
        <v>-</v>
      </c>
      <c r="AP729" s="82" t="str">
        <f t="shared" si="507"/>
        <v>-</v>
      </c>
      <c r="AQ729" s="82" t="str">
        <f t="shared" si="508"/>
        <v>-</v>
      </c>
      <c r="AR729" s="82" t="str">
        <f t="shared" si="509"/>
        <v>-</v>
      </c>
      <c r="AT729" s="82">
        <f t="shared" si="510"/>
        <v>10</v>
      </c>
      <c r="AU729" s="82" t="str">
        <f ca="1">IF(    MAX(OFFSET(AL729,0,0,MATCH("-",AL$638:AL729,0))) = 0,"",
IFERROR(MAX(OFFSET(AL729,0,0,MATCH("-",AL$638:AL729,0))),""))</f>
        <v/>
      </c>
      <c r="AV729" s="82" t="str">
        <f ca="1">IF(    MAX(OFFSET(AM729,0,0,MATCH("-",AM$638:AM729,0))) = 0,"",
IFERROR(MAX(OFFSET(AM729,0,0,MATCH("-",AM$638:AM729,0))),""))</f>
        <v/>
      </c>
      <c r="AW729" s="82" t="str">
        <f ca="1">IF(    MAX(OFFSET(AN729,0,0,MATCH("-",AN$638:AN729,0))) = 0,"",
IFERROR(MAX(OFFSET(AN729,0,0,MATCH("-",AN$638:AN729,0))),""))</f>
        <v/>
      </c>
      <c r="AX729" s="82" t="str">
        <f ca="1">IF(    MAX(OFFSET(AO729,0,0,MATCH("-",AO$638:AO729,0))) = 0,"",
IFERROR(MAX(OFFSET(AO729,0,0,MATCH("-",AO$638:AO729,0))),""))</f>
        <v/>
      </c>
      <c r="AY729" s="82" t="str">
        <f ca="1">IF(    MAX(OFFSET(AP729,0,0,MATCH("-",AP$638:AP729,0))) = 0,"",
IFERROR(MAX(OFFSET(AP729,0,0,MATCH("-",AP$638:AP729,0))),""))</f>
        <v/>
      </c>
      <c r="AZ729" s="82" t="str">
        <f ca="1">IF(    MAX(OFFSET(AQ729,0,0,MATCH("-",AQ$638:AQ729,0))) = 0,"",
IFERROR(MAX(OFFSET(AQ729,0,0,MATCH("-",AQ$638:AQ729,0))),""))</f>
        <v/>
      </c>
      <c r="BA729" s="82" t="str">
        <f ca="1">IF(    MAX(OFFSET(AR729,0,0,MATCH("-",AR$638:AR729,0))) = 0,"",
IFERROR(MAX(OFFSET(AR729,0,0,MATCH("-",AR$638:AR729,0))),""))</f>
        <v/>
      </c>
      <c r="BB729" s="112">
        <f t="shared" ca="1" si="511"/>
        <v>-198</v>
      </c>
      <c r="BC729" s="111" t="str">
        <f t="shared" ca="1" si="512"/>
        <v>Radius</v>
      </c>
      <c r="BD729" s="112">
        <f t="shared" ca="1" si="513"/>
        <v>0</v>
      </c>
      <c r="BE729" s="111">
        <f t="shared" ca="1" si="514"/>
        <v>200</v>
      </c>
      <c r="BF729" s="113" t="e">
        <f t="shared" ca="1" si="515"/>
        <v>#VALUE!</v>
      </c>
      <c r="BG729" s="113" t="e">
        <f t="shared" ca="1" si="516"/>
        <v>#VALUE!</v>
      </c>
      <c r="BH729" s="112">
        <f t="shared" ca="1" si="517"/>
        <v>2000</v>
      </c>
      <c r="BI729" s="112">
        <f t="shared" ca="1" si="518"/>
        <v>200</v>
      </c>
      <c r="BJ729" s="157"/>
      <c r="BK729" s="157"/>
      <c r="BL729" s="158" t="str">
        <f>scriv!AI691</f>
        <v/>
      </c>
      <c r="BM729" s="157"/>
      <c r="BN729" s="157" t="str">
        <f t="shared" si="519"/>
        <v>node</v>
      </c>
      <c r="BO729" s="157"/>
      <c r="BP729" s="159">
        <f t="shared" ca="1" si="520"/>
        <v>0</v>
      </c>
      <c r="BQ729" s="159">
        <f t="shared" ca="1" si="521"/>
        <v>0</v>
      </c>
      <c r="BR729" s="159">
        <f t="shared" si="522"/>
        <v>1</v>
      </c>
      <c r="BS729" s="159" t="str">
        <f t="shared" si="523"/>
        <v>symbol</v>
      </c>
      <c r="BT729" s="157" t="str">
        <f ca="1">IF(scriv!V691&lt;&gt;"",scriv!V691,
IF(E729="",IFERROR(VLOOKUP(BL729,$AH$40:$BT$638,39,FALSE),$BT$36),
$BT$37))</f>
        <v>NodeSquare</v>
      </c>
      <c r="BU729" s="166">
        <f t="shared" ca="1" si="524"/>
        <v>2000</v>
      </c>
      <c r="BV729" s="166">
        <f t="shared" ca="1" si="525"/>
        <v>200</v>
      </c>
      <c r="BW729" s="166">
        <f t="shared" ca="1" si="526"/>
        <v>0</v>
      </c>
      <c r="BX729" s="166">
        <f t="shared" ca="1" si="527"/>
        <v>0</v>
      </c>
      <c r="BY729" s="180" t="str">
        <f t="shared" si="528"/>
        <v/>
      </c>
      <c r="BZ729" s="180" t="str">
        <f t="shared" si="529"/>
        <v/>
      </c>
      <c r="CA729" s="81" t="str">
        <f>IF(scriv!E691&lt;&gt;"",scriv!E691,"")</f>
        <v/>
      </c>
      <c r="CB729" s="82">
        <f t="shared" si="494"/>
        <v>0</v>
      </c>
      <c r="CC729" s="82">
        <f t="shared" si="530"/>
        <v>0</v>
      </c>
      <c r="CD729" s="82" t="str">
        <f t="shared" si="531"/>
        <v>-</v>
      </c>
      <c r="CE729" s="82" t="str">
        <f t="shared" si="532"/>
        <v>-</v>
      </c>
      <c r="CF729" s="82" t="str">
        <f t="shared" si="533"/>
        <v>-</v>
      </c>
      <c r="CG729" s="82" t="str">
        <f t="shared" si="534"/>
        <v>-</v>
      </c>
      <c r="CH729" s="82" t="str">
        <f t="shared" si="535"/>
        <v>-</v>
      </c>
      <c r="CI729" s="82" t="str">
        <f t="shared" si="536"/>
        <v>-</v>
      </c>
      <c r="CJ729" s="82" t="str">
        <f t="shared" si="537"/>
        <v>-</v>
      </c>
      <c r="CK729" s="82" t="str">
        <f t="shared" si="538"/>
        <v>-</v>
      </c>
    </row>
    <row r="730" spans="1:89" s="82" customFormat="1" ht="18" customHeight="1">
      <c r="A730" s="81" t="str">
        <f>scriv!AH692</f>
        <v/>
      </c>
      <c r="B730" s="81" t="str">
        <f>IF(scriv!D692&lt;&gt;"",scriv!D692,"")</f>
        <v/>
      </c>
      <c r="C730" s="81" t="str">
        <f>IF( scriv!AL692&lt;&gt;"", IF(D730&lt;&gt;"","connection ","")&amp;scriv!AL692,IF(D730&lt;&gt;"","connection",""))</f>
        <v/>
      </c>
      <c r="D730" s="82" t="str">
        <f>scriv!AJ692</f>
        <v/>
      </c>
      <c r="E730" s="82" t="str">
        <f>scriv!AK692</f>
        <v/>
      </c>
      <c r="F730" s="156">
        <f>ROW()</f>
        <v>730</v>
      </c>
      <c r="I730" s="81" t="str">
        <f>IF(scriv!AA692&lt;&gt;"",scriv!AA692,J730)</f>
        <v/>
      </c>
      <c r="J730" s="81" t="str">
        <f>IF(scriv!AB692&lt;&gt;"",scriv!AB692,"")</f>
        <v/>
      </c>
      <c r="K730" s="82" t="str">
        <f t="shared" si="495"/>
        <v>none</v>
      </c>
      <c r="L730" s="82" t="str">
        <f t="shared" si="496"/>
        <v>+++&amp;speakTT=</v>
      </c>
      <c r="M730" s="82" t="str">
        <f t="shared" si="493"/>
        <v>OpenClose</v>
      </c>
      <c r="N730" s="82" t="str">
        <f t="shared" si="497"/>
        <v/>
      </c>
      <c r="O730" s="119" t="str">
        <f t="shared" si="498"/>
        <v/>
      </c>
      <c r="P730" s="81" t="str">
        <f>IF(scriv!I692&lt;&gt;"",scriv!I692,"")</f>
        <v/>
      </c>
      <c r="Q730" s="81" t="str">
        <f>IF(scriv!J692&lt;&gt;"",scriv!J692,"")</f>
        <v/>
      </c>
      <c r="R730" s="81">
        <f>IF(scriv!K692&lt;&gt;"",scriv!K692,
IF(I730&lt;&gt;"",1,$R$36))</f>
        <v>0</v>
      </c>
      <c r="S730" s="81" t="str">
        <f>IF(scriv!L692&lt;&gt;"",scriv!L692,
IF(scriv!AB692&lt;&gt;"",$S$36,"none"))</f>
        <v>none</v>
      </c>
      <c r="T730" s="81" t="str">
        <f>IF(scriv!Q692&lt;&gt;"",scriv!Q692,"")</f>
        <v/>
      </c>
      <c r="U730" s="81" t="str">
        <f>IF(scriv!R692&lt;&gt;"",scriv!R692,"")</f>
        <v/>
      </c>
      <c r="V730" s="81" t="str">
        <f>IF(scriv!S692&lt;&gt;"",scriv!S692,"")</f>
        <v/>
      </c>
      <c r="W730" s="81" t="str">
        <f>IF(scriv!T692&lt;&gt;"",scriv!T692,"")</f>
        <v/>
      </c>
      <c r="X730" s="81" t="str">
        <f>IF($E730="",
( IF(scriv!AD692&lt;&gt;"", LEFT( scriv!AD692, FIND(",",scriv!AD692)-1) &amp; "=" &amp; $AH730 &amp; RIGHT( scriv!AD692, LEN(scriv!AD692) + 1 - FIND(",",scriv!AD692)),
  IF($X$36&lt;&gt;"",LEFT( X$36, FIND(",",X$36)-1) &amp; "=" &amp; $AH730 &amp; RIGHT( X$36, LEN(X$36) + 1 - FIND(",",X$36)),""))),
IF(scriv!M692&lt;&gt;"", LEFT( scriv!M692, FIND(",",scriv!M692)-1) &amp; "=" &amp; $AH730 &amp; RIGHT( scriv!M692, LEN(scriv!M692) + 1 - FIND(",",scriv!M692)),
LEFT( X$37, FIND(",",X$37)-1) &amp; "=" &amp; $AH730 &amp; RIGHT( X$37, LEN(X$37) + 1 - FIND(",",X$37))))</f>
        <v>fadeOn=,0.6</v>
      </c>
      <c r="Y730" s="81" t="str">
        <f>IF($E730="",
( IF(scriv!AE692&lt;&gt;"", LEFT( scriv!AE692, FIND(",",scriv!AE692)-1) &amp; "=" &amp; $AH730 &amp; RIGHT( scriv!AE692, LEN(scriv!AE692) + 1 - FIND(",",scriv!AE692)),
  IF($Y$36&lt;&gt;"",LEFT( Y$36, FIND(",",Y$36)-1) &amp; "=" &amp; $AH730 &amp; RIGHT( Y$36, LEN(Y$36) + 1 - FIND(",",Y$36)),""))),
IF(scriv!N692&lt;&gt;"", LEFT( scriv!N692, FIND(",",scriv!N692)-1) &amp; "=" &amp; $AH730 &amp; RIGHT( scriv!N692, LEN(scriv!N692) + 1 - FIND(",",scriv!N692)),
LEFT( Y$37, FIND(",",Y$37)-1) &amp; "=" &amp; $AH730 &amp; RIGHT( Y$37, LEN(Y$37) + 1 - FIND(",",Y$37))))</f>
        <v>fadeOff=,0.6</v>
      </c>
      <c r="Z730" s="81" t="str">
        <f>IF($E730="",
( IF(scriv!AF692&lt;&gt;"", LEFT( scriv!AF692, FIND(",",scriv!AF692)-1) &amp; "=" &amp; $AH730 &amp; RIGHT( scriv!AF692, LEN(scriv!AF692) + 1 - FIND(",",scriv!AF692)),
  IF($Z$36&lt;&gt;"",LEFT( Z$36, FIND(",",Z$36)-1) &amp; "=" &amp; $AH730 &amp; RIGHT( Z$36, LEN(Z$36) + 1 - FIND(",",Z$36)),""))),
IF(scriv!O692&lt;&gt;"", LEFT( scriv!O692, FIND(",",scriv!O692)-1) &amp; "=" &amp; $AH730 &amp; RIGHT( scriv!O692, LEN(scriv!O692) + 1 - FIND(",",scriv!O692)),
LEFT( Z$37, FIND(",",Z$37)-1) &amp; "=" &amp; $AH730 &amp; RIGHT( Z$37, LEN(Z$37) + 1 - FIND(",",Z$37))))</f>
        <v>drawOpen=,1.2</v>
      </c>
      <c r="AA730" s="81" t="str">
        <f>IF($E730="",
( IF(scriv!AG692&lt;&gt;"", LEFT( scriv!AG692, FIND(",",scriv!AG692)-1) &amp; "=" &amp; $AH730 &amp; RIGHT( scriv!AG692, LEN(scriv!AG692) + 1 - FIND(",",scriv!AG692)),
  IF($AA$36&lt;&gt;"",LEFT( AA$36, FIND(",",AA$36)-1) &amp; "=" &amp; $AH730 &amp; RIGHT( AA$36, LEN(AA$36) + 1 - FIND(",",AA$36)),""))),
IF(scriv!P692&lt;&gt;"", LEFT( scriv!P692, FIND(",",scriv!P692)-1) &amp; "=" &amp; $AH730 &amp; RIGHT( scriv!P692, LEN(scriv!P692) + 1 - FIND(",",scriv!P692)),
LEFT( AA$37, FIND(",",AA$37)-1) &amp; "=" &amp; $AH730 &amp; RIGHT( AA$37, LEN(AA$37) + 1 - FIND(",",AA$37))))</f>
        <v>drawClose=,1.2</v>
      </c>
      <c r="AB730" s="167" t="str">
        <f t="shared" si="492"/>
        <v>noTitle</v>
      </c>
      <c r="AC730" s="167"/>
      <c r="AD730" s="45"/>
      <c r="AE730" s="168"/>
      <c r="AF730" s="169">
        <f>IF(D730="",scriv!B692,"")</f>
        <v>0</v>
      </c>
      <c r="AG730" s="170" t="str">
        <f t="shared" si="499"/>
        <v/>
      </c>
      <c r="AH730" s="169" t="str">
        <f t="shared" si="500"/>
        <v/>
      </c>
      <c r="AI730" s="169" t="str">
        <f t="shared" si="501"/>
        <v/>
      </c>
      <c r="AJ730" s="86">
        <f>ROUNDDOWN( (LEN(scriv!B692)+1) / 2, 0 )</f>
        <v>0</v>
      </c>
      <c r="AK730" s="82">
        <f t="shared" si="502"/>
        <v>0</v>
      </c>
      <c r="AL730" s="82" t="str">
        <f t="shared" si="503"/>
        <v>-</v>
      </c>
      <c r="AM730" s="82" t="str">
        <f t="shared" si="504"/>
        <v>-</v>
      </c>
      <c r="AN730" s="82" t="str">
        <f t="shared" si="505"/>
        <v>-</v>
      </c>
      <c r="AO730" s="82" t="str">
        <f t="shared" si="506"/>
        <v>-</v>
      </c>
      <c r="AP730" s="82" t="str">
        <f t="shared" si="507"/>
        <v>-</v>
      </c>
      <c r="AQ730" s="82" t="str">
        <f t="shared" si="508"/>
        <v>-</v>
      </c>
      <c r="AR730" s="82" t="str">
        <f t="shared" si="509"/>
        <v>-</v>
      </c>
      <c r="AT730" s="82">
        <f t="shared" si="510"/>
        <v>10</v>
      </c>
      <c r="AU730" s="82" t="str">
        <f ca="1">IF(    MAX(OFFSET(AL730,0,0,MATCH("-",AL$638:AL730,0))) = 0,"",
IFERROR(MAX(OFFSET(AL730,0,0,MATCH("-",AL$638:AL730,0))),""))</f>
        <v/>
      </c>
      <c r="AV730" s="82" t="str">
        <f ca="1">IF(    MAX(OFFSET(AM730,0,0,MATCH("-",AM$638:AM730,0))) = 0,"",
IFERROR(MAX(OFFSET(AM730,0,0,MATCH("-",AM$638:AM730,0))),""))</f>
        <v/>
      </c>
      <c r="AW730" s="82" t="str">
        <f ca="1">IF(    MAX(OFFSET(AN730,0,0,MATCH("-",AN$638:AN730,0))) = 0,"",
IFERROR(MAX(OFFSET(AN730,0,0,MATCH("-",AN$638:AN730,0))),""))</f>
        <v/>
      </c>
      <c r="AX730" s="82" t="str">
        <f ca="1">IF(    MAX(OFFSET(AO730,0,0,MATCH("-",AO$638:AO730,0))) = 0,"",
IFERROR(MAX(OFFSET(AO730,0,0,MATCH("-",AO$638:AO730,0))),""))</f>
        <v/>
      </c>
      <c r="AY730" s="82" t="str">
        <f ca="1">IF(    MAX(OFFSET(AP730,0,0,MATCH("-",AP$638:AP730,0))) = 0,"",
IFERROR(MAX(OFFSET(AP730,0,0,MATCH("-",AP$638:AP730,0))),""))</f>
        <v/>
      </c>
      <c r="AZ730" s="82" t="str">
        <f ca="1">IF(    MAX(OFFSET(AQ730,0,0,MATCH("-",AQ$638:AQ730,0))) = 0,"",
IFERROR(MAX(OFFSET(AQ730,0,0,MATCH("-",AQ$638:AQ730,0))),""))</f>
        <v/>
      </c>
      <c r="BA730" s="82" t="str">
        <f ca="1">IF(    MAX(OFFSET(AR730,0,0,MATCH("-",AR$638:AR730,0))) = 0,"",
IFERROR(MAX(OFFSET(AR730,0,0,MATCH("-",AR$638:AR730,0))),""))</f>
        <v/>
      </c>
      <c r="BB730" s="112">
        <f t="shared" ca="1" si="511"/>
        <v>-198</v>
      </c>
      <c r="BC730" s="111" t="str">
        <f t="shared" ca="1" si="512"/>
        <v>Radius</v>
      </c>
      <c r="BD730" s="112">
        <f t="shared" ca="1" si="513"/>
        <v>0</v>
      </c>
      <c r="BE730" s="111">
        <f t="shared" ca="1" si="514"/>
        <v>200</v>
      </c>
      <c r="BF730" s="113" t="e">
        <f t="shared" ca="1" si="515"/>
        <v>#VALUE!</v>
      </c>
      <c r="BG730" s="113" t="e">
        <f t="shared" ca="1" si="516"/>
        <v>#VALUE!</v>
      </c>
      <c r="BH730" s="112">
        <f t="shared" ca="1" si="517"/>
        <v>2000</v>
      </c>
      <c r="BI730" s="112">
        <f t="shared" ca="1" si="518"/>
        <v>200</v>
      </c>
      <c r="BJ730" s="157"/>
      <c r="BK730" s="157"/>
      <c r="BL730" s="158" t="str">
        <f>scriv!AI692</f>
        <v/>
      </c>
      <c r="BM730" s="157"/>
      <c r="BN730" s="157" t="str">
        <f t="shared" si="519"/>
        <v>node</v>
      </c>
      <c r="BO730" s="157"/>
      <c r="BP730" s="159">
        <f t="shared" ca="1" si="520"/>
        <v>0</v>
      </c>
      <c r="BQ730" s="159">
        <f t="shared" ca="1" si="521"/>
        <v>0</v>
      </c>
      <c r="BR730" s="159">
        <f t="shared" si="522"/>
        <v>1</v>
      </c>
      <c r="BS730" s="159" t="str">
        <f t="shared" si="523"/>
        <v>symbol</v>
      </c>
      <c r="BT730" s="157" t="str">
        <f ca="1">IF(scriv!V692&lt;&gt;"",scriv!V692,
IF(E730="",IFERROR(VLOOKUP(BL730,$AH$40:$BT$638,39,FALSE),$BT$36),
$BT$37))</f>
        <v>NodeSquare</v>
      </c>
      <c r="BU730" s="166">
        <f t="shared" ca="1" si="524"/>
        <v>2000</v>
      </c>
      <c r="BV730" s="166">
        <f t="shared" ca="1" si="525"/>
        <v>200</v>
      </c>
      <c r="BW730" s="166">
        <f t="shared" ca="1" si="526"/>
        <v>0</v>
      </c>
      <c r="BX730" s="166">
        <f t="shared" ca="1" si="527"/>
        <v>0</v>
      </c>
      <c r="BY730" s="180" t="str">
        <f t="shared" si="528"/>
        <v/>
      </c>
      <c r="BZ730" s="180" t="str">
        <f t="shared" si="529"/>
        <v/>
      </c>
      <c r="CA730" s="81" t="str">
        <f>IF(scriv!E692&lt;&gt;"",scriv!E692,"")</f>
        <v/>
      </c>
      <c r="CB730" s="82">
        <f t="shared" si="494"/>
        <v>0</v>
      </c>
      <c r="CC730" s="82">
        <f t="shared" si="530"/>
        <v>0</v>
      </c>
      <c r="CD730" s="82" t="str">
        <f t="shared" si="531"/>
        <v>-</v>
      </c>
      <c r="CE730" s="82" t="str">
        <f t="shared" si="532"/>
        <v>-</v>
      </c>
      <c r="CF730" s="82" t="str">
        <f t="shared" si="533"/>
        <v>-</v>
      </c>
      <c r="CG730" s="82" t="str">
        <f t="shared" si="534"/>
        <v>-</v>
      </c>
      <c r="CH730" s="82" t="str">
        <f t="shared" si="535"/>
        <v>-</v>
      </c>
      <c r="CI730" s="82" t="str">
        <f t="shared" si="536"/>
        <v>-</v>
      </c>
      <c r="CJ730" s="82" t="str">
        <f t="shared" si="537"/>
        <v>-</v>
      </c>
      <c r="CK730" s="82" t="str">
        <f t="shared" si="538"/>
        <v>-</v>
      </c>
    </row>
    <row r="731" spans="1:89" s="82" customFormat="1" ht="18" customHeight="1">
      <c r="A731" s="81" t="str">
        <f>scriv!AH693</f>
        <v/>
      </c>
      <c r="B731" s="81" t="str">
        <f>IF(scriv!D693&lt;&gt;"",scriv!D693,"")</f>
        <v/>
      </c>
      <c r="C731" s="81" t="str">
        <f>IF( scriv!AL693&lt;&gt;"", IF(D731&lt;&gt;"","connection ","")&amp;scriv!AL693,IF(D731&lt;&gt;"","connection",""))</f>
        <v/>
      </c>
      <c r="D731" s="82" t="str">
        <f>scriv!AJ693</f>
        <v/>
      </c>
      <c r="E731" s="82" t="str">
        <f>scriv!AK693</f>
        <v/>
      </c>
      <c r="F731" s="156">
        <f>ROW()</f>
        <v>731</v>
      </c>
      <c r="I731" s="81" t="str">
        <f>IF(scriv!AA693&lt;&gt;"",scriv!AA693,J731)</f>
        <v/>
      </c>
      <c r="J731" s="81" t="str">
        <f>IF(scriv!AB693&lt;&gt;"",scriv!AB693,"")</f>
        <v/>
      </c>
      <c r="K731" s="82" t="str">
        <f t="shared" si="495"/>
        <v>none</v>
      </c>
      <c r="L731" s="82" t="str">
        <f t="shared" si="496"/>
        <v>+++&amp;speakTT=</v>
      </c>
      <c r="M731" s="82" t="str">
        <f t="shared" si="493"/>
        <v>OpenClose</v>
      </c>
      <c r="N731" s="82" t="str">
        <f t="shared" si="497"/>
        <v/>
      </c>
      <c r="O731" s="119" t="str">
        <f t="shared" si="498"/>
        <v/>
      </c>
      <c r="P731" s="81" t="str">
        <f>IF(scriv!I693&lt;&gt;"",scriv!I693,"")</f>
        <v/>
      </c>
      <c r="Q731" s="81" t="str">
        <f>IF(scriv!J693&lt;&gt;"",scriv!J693,"")</f>
        <v/>
      </c>
      <c r="R731" s="81">
        <f>IF(scriv!K693&lt;&gt;"",scriv!K693,
IF(I731&lt;&gt;"",1,$R$36))</f>
        <v>0</v>
      </c>
      <c r="S731" s="81" t="str">
        <f>IF(scriv!L693&lt;&gt;"",scriv!L693,
IF(scriv!AB693&lt;&gt;"",$S$36,"none"))</f>
        <v>none</v>
      </c>
      <c r="T731" s="81" t="str">
        <f>IF(scriv!Q693&lt;&gt;"",scriv!Q693,"")</f>
        <v/>
      </c>
      <c r="U731" s="81" t="str">
        <f>IF(scriv!R693&lt;&gt;"",scriv!R693,"")</f>
        <v/>
      </c>
      <c r="V731" s="81" t="str">
        <f>IF(scriv!S693&lt;&gt;"",scriv!S693,"")</f>
        <v/>
      </c>
      <c r="W731" s="81" t="str">
        <f>IF(scriv!T693&lt;&gt;"",scriv!T693,"")</f>
        <v/>
      </c>
      <c r="X731" s="81" t="str">
        <f>IF($E731="",
( IF(scriv!AD693&lt;&gt;"", LEFT( scriv!AD693, FIND(",",scriv!AD693)-1) &amp; "=" &amp; $AH731 &amp; RIGHT( scriv!AD693, LEN(scriv!AD693) + 1 - FIND(",",scriv!AD693)),
  IF($X$36&lt;&gt;"",LEFT( X$36, FIND(",",X$36)-1) &amp; "=" &amp; $AH731 &amp; RIGHT( X$36, LEN(X$36) + 1 - FIND(",",X$36)),""))),
IF(scriv!M693&lt;&gt;"", LEFT( scriv!M693, FIND(",",scriv!M693)-1) &amp; "=" &amp; $AH731 &amp; RIGHT( scriv!M693, LEN(scriv!M693) + 1 - FIND(",",scriv!M693)),
LEFT( X$37, FIND(",",X$37)-1) &amp; "=" &amp; $AH731 &amp; RIGHT( X$37, LEN(X$37) + 1 - FIND(",",X$37))))</f>
        <v>fadeOn=,0.6</v>
      </c>
      <c r="Y731" s="81" t="str">
        <f>IF($E731="",
( IF(scriv!AE693&lt;&gt;"", LEFT( scriv!AE693, FIND(",",scriv!AE693)-1) &amp; "=" &amp; $AH731 &amp; RIGHT( scriv!AE693, LEN(scriv!AE693) + 1 - FIND(",",scriv!AE693)),
  IF($Y$36&lt;&gt;"",LEFT( Y$36, FIND(",",Y$36)-1) &amp; "=" &amp; $AH731 &amp; RIGHT( Y$36, LEN(Y$36) + 1 - FIND(",",Y$36)),""))),
IF(scriv!N693&lt;&gt;"", LEFT( scriv!N693, FIND(",",scriv!N693)-1) &amp; "=" &amp; $AH731 &amp; RIGHT( scriv!N693, LEN(scriv!N693) + 1 - FIND(",",scriv!N693)),
LEFT( Y$37, FIND(",",Y$37)-1) &amp; "=" &amp; $AH731 &amp; RIGHT( Y$37, LEN(Y$37) + 1 - FIND(",",Y$37))))</f>
        <v>fadeOff=,0.6</v>
      </c>
      <c r="Z731" s="81" t="str">
        <f>IF($E731="",
( IF(scriv!AF693&lt;&gt;"", LEFT( scriv!AF693, FIND(",",scriv!AF693)-1) &amp; "=" &amp; $AH731 &amp; RIGHT( scriv!AF693, LEN(scriv!AF693) + 1 - FIND(",",scriv!AF693)),
  IF($Z$36&lt;&gt;"",LEFT( Z$36, FIND(",",Z$36)-1) &amp; "=" &amp; $AH731 &amp; RIGHT( Z$36, LEN(Z$36) + 1 - FIND(",",Z$36)),""))),
IF(scriv!O693&lt;&gt;"", LEFT( scriv!O693, FIND(",",scriv!O693)-1) &amp; "=" &amp; $AH731 &amp; RIGHT( scriv!O693, LEN(scriv!O693) + 1 - FIND(",",scriv!O693)),
LEFT( Z$37, FIND(",",Z$37)-1) &amp; "=" &amp; $AH731 &amp; RIGHT( Z$37, LEN(Z$37) + 1 - FIND(",",Z$37))))</f>
        <v>drawOpen=,1.2</v>
      </c>
      <c r="AA731" s="81" t="str">
        <f>IF($E731="",
( IF(scriv!AG693&lt;&gt;"", LEFT( scriv!AG693, FIND(",",scriv!AG693)-1) &amp; "=" &amp; $AH731 &amp; RIGHT( scriv!AG693, LEN(scriv!AG693) + 1 - FIND(",",scriv!AG693)),
  IF($AA$36&lt;&gt;"",LEFT( AA$36, FIND(",",AA$36)-1) &amp; "=" &amp; $AH731 &amp; RIGHT( AA$36, LEN(AA$36) + 1 - FIND(",",AA$36)),""))),
IF(scriv!P693&lt;&gt;"", LEFT( scriv!P693, FIND(",",scriv!P693)-1) &amp; "=" &amp; $AH731 &amp; RIGHT( scriv!P693, LEN(scriv!P693) + 1 - FIND(",",scriv!P693)),
LEFT( AA$37, FIND(",",AA$37)-1) &amp; "=" &amp; $AH731 &amp; RIGHT( AA$37, LEN(AA$37) + 1 - FIND(",",AA$37))))</f>
        <v>drawClose=,1.2</v>
      </c>
      <c r="AB731" s="167" t="str">
        <f t="shared" si="492"/>
        <v>noTitle</v>
      </c>
      <c r="AC731" s="167"/>
      <c r="AD731" s="45"/>
      <c r="AE731" s="168"/>
      <c r="AF731" s="169">
        <f>IF(D731="",scriv!B693,"")</f>
        <v>0</v>
      </c>
      <c r="AG731" s="170" t="str">
        <f t="shared" si="499"/>
        <v/>
      </c>
      <c r="AH731" s="169" t="str">
        <f t="shared" si="500"/>
        <v/>
      </c>
      <c r="AI731" s="169" t="str">
        <f t="shared" si="501"/>
        <v/>
      </c>
      <c r="AJ731" s="86">
        <f>ROUNDDOWN( (LEN(scriv!B693)+1) / 2, 0 )</f>
        <v>0</v>
      </c>
      <c r="AK731" s="82">
        <f t="shared" si="502"/>
        <v>0</v>
      </c>
      <c r="AL731" s="82" t="str">
        <f t="shared" si="503"/>
        <v>-</v>
      </c>
      <c r="AM731" s="82" t="str">
        <f t="shared" si="504"/>
        <v>-</v>
      </c>
      <c r="AN731" s="82" t="str">
        <f t="shared" si="505"/>
        <v>-</v>
      </c>
      <c r="AO731" s="82" t="str">
        <f t="shared" si="506"/>
        <v>-</v>
      </c>
      <c r="AP731" s="82" t="str">
        <f t="shared" si="507"/>
        <v>-</v>
      </c>
      <c r="AQ731" s="82" t="str">
        <f t="shared" si="508"/>
        <v>-</v>
      </c>
      <c r="AR731" s="82" t="str">
        <f t="shared" si="509"/>
        <v>-</v>
      </c>
      <c r="AT731" s="82">
        <f t="shared" si="510"/>
        <v>10</v>
      </c>
      <c r="AU731" s="82" t="str">
        <f ca="1">IF(    MAX(OFFSET(AL731,0,0,MATCH("-",AL$638:AL731,0))) = 0,"",
IFERROR(MAX(OFFSET(AL731,0,0,MATCH("-",AL$638:AL731,0))),""))</f>
        <v/>
      </c>
      <c r="AV731" s="82" t="str">
        <f ca="1">IF(    MAX(OFFSET(AM731,0,0,MATCH("-",AM$638:AM731,0))) = 0,"",
IFERROR(MAX(OFFSET(AM731,0,0,MATCH("-",AM$638:AM731,0))),""))</f>
        <v/>
      </c>
      <c r="AW731" s="82" t="str">
        <f ca="1">IF(    MAX(OFFSET(AN731,0,0,MATCH("-",AN$638:AN731,0))) = 0,"",
IFERROR(MAX(OFFSET(AN731,0,0,MATCH("-",AN$638:AN731,0))),""))</f>
        <v/>
      </c>
      <c r="AX731" s="82" t="str">
        <f ca="1">IF(    MAX(OFFSET(AO731,0,0,MATCH("-",AO$638:AO731,0))) = 0,"",
IFERROR(MAX(OFFSET(AO731,0,0,MATCH("-",AO$638:AO731,0))),""))</f>
        <v/>
      </c>
      <c r="AY731" s="82" t="str">
        <f ca="1">IF(    MAX(OFFSET(AP731,0,0,MATCH("-",AP$638:AP731,0))) = 0,"",
IFERROR(MAX(OFFSET(AP731,0,0,MATCH("-",AP$638:AP731,0))),""))</f>
        <v/>
      </c>
      <c r="AZ731" s="82" t="str">
        <f ca="1">IF(    MAX(OFFSET(AQ731,0,0,MATCH("-",AQ$638:AQ731,0))) = 0,"",
IFERROR(MAX(OFFSET(AQ731,0,0,MATCH("-",AQ$638:AQ731,0))),""))</f>
        <v/>
      </c>
      <c r="BA731" s="82" t="str">
        <f ca="1">IF(    MAX(OFFSET(AR731,0,0,MATCH("-",AR$638:AR731,0))) = 0,"",
IFERROR(MAX(OFFSET(AR731,0,0,MATCH("-",AR$638:AR731,0))),""))</f>
        <v/>
      </c>
      <c r="BB731" s="112">
        <f t="shared" ca="1" si="511"/>
        <v>-198</v>
      </c>
      <c r="BC731" s="111" t="str">
        <f t="shared" ca="1" si="512"/>
        <v>Radius</v>
      </c>
      <c r="BD731" s="112">
        <f t="shared" ca="1" si="513"/>
        <v>0</v>
      </c>
      <c r="BE731" s="111">
        <f t="shared" ca="1" si="514"/>
        <v>200</v>
      </c>
      <c r="BF731" s="113" t="e">
        <f t="shared" ca="1" si="515"/>
        <v>#VALUE!</v>
      </c>
      <c r="BG731" s="113" t="e">
        <f t="shared" ca="1" si="516"/>
        <v>#VALUE!</v>
      </c>
      <c r="BH731" s="112">
        <f t="shared" ca="1" si="517"/>
        <v>2000</v>
      </c>
      <c r="BI731" s="112">
        <f t="shared" ca="1" si="518"/>
        <v>200</v>
      </c>
      <c r="BJ731" s="157"/>
      <c r="BK731" s="157"/>
      <c r="BL731" s="158" t="str">
        <f>scriv!AI693</f>
        <v/>
      </c>
      <c r="BM731" s="157"/>
      <c r="BN731" s="157" t="str">
        <f t="shared" si="519"/>
        <v>node</v>
      </c>
      <c r="BO731" s="157"/>
      <c r="BP731" s="159">
        <f t="shared" ca="1" si="520"/>
        <v>0</v>
      </c>
      <c r="BQ731" s="159">
        <f t="shared" ca="1" si="521"/>
        <v>0</v>
      </c>
      <c r="BR731" s="159">
        <f t="shared" si="522"/>
        <v>1</v>
      </c>
      <c r="BS731" s="159" t="str">
        <f t="shared" si="523"/>
        <v>symbol</v>
      </c>
      <c r="BT731" s="157" t="str">
        <f ca="1">IF(scriv!V693&lt;&gt;"",scriv!V693,
IF(E731="",IFERROR(VLOOKUP(BL731,$AH$40:$BT$638,39,FALSE),$BT$36),
$BT$37))</f>
        <v>NodeSquare</v>
      </c>
      <c r="BU731" s="166">
        <f t="shared" ca="1" si="524"/>
        <v>2000</v>
      </c>
      <c r="BV731" s="166">
        <f t="shared" ca="1" si="525"/>
        <v>200</v>
      </c>
      <c r="BW731" s="166">
        <f t="shared" ca="1" si="526"/>
        <v>0</v>
      </c>
      <c r="BX731" s="166">
        <f t="shared" ca="1" si="527"/>
        <v>0</v>
      </c>
      <c r="BY731" s="180" t="str">
        <f t="shared" si="528"/>
        <v/>
      </c>
      <c r="BZ731" s="180" t="str">
        <f t="shared" si="529"/>
        <v/>
      </c>
      <c r="CA731" s="81" t="str">
        <f>IF(scriv!E693&lt;&gt;"",scriv!E693,"")</f>
        <v/>
      </c>
      <c r="CB731" s="82">
        <f t="shared" si="494"/>
        <v>0</v>
      </c>
      <c r="CC731" s="82">
        <f t="shared" si="530"/>
        <v>0</v>
      </c>
      <c r="CD731" s="82" t="str">
        <f t="shared" si="531"/>
        <v>-</v>
      </c>
      <c r="CE731" s="82" t="str">
        <f t="shared" si="532"/>
        <v>-</v>
      </c>
      <c r="CF731" s="82" t="str">
        <f t="shared" si="533"/>
        <v>-</v>
      </c>
      <c r="CG731" s="82" t="str">
        <f t="shared" si="534"/>
        <v>-</v>
      </c>
      <c r="CH731" s="82" t="str">
        <f t="shared" si="535"/>
        <v>-</v>
      </c>
      <c r="CI731" s="82" t="str">
        <f t="shared" si="536"/>
        <v>-</v>
      </c>
      <c r="CJ731" s="82" t="str">
        <f t="shared" si="537"/>
        <v>-</v>
      </c>
      <c r="CK731" s="82" t="str">
        <f t="shared" si="538"/>
        <v>-</v>
      </c>
    </row>
    <row r="732" spans="1:89" s="82" customFormat="1" ht="18" customHeight="1">
      <c r="A732" s="81" t="str">
        <f>scriv!AH694</f>
        <v/>
      </c>
      <c r="B732" s="81" t="str">
        <f>IF(scriv!D694&lt;&gt;"",scriv!D694,"")</f>
        <v/>
      </c>
      <c r="C732" s="81" t="str">
        <f>IF( scriv!AL694&lt;&gt;"", IF(D732&lt;&gt;"","connection ","")&amp;scriv!AL694,IF(D732&lt;&gt;"","connection",""))</f>
        <v/>
      </c>
      <c r="D732" s="82" t="str">
        <f>scriv!AJ694</f>
        <v/>
      </c>
      <c r="E732" s="82" t="str">
        <f>scriv!AK694</f>
        <v/>
      </c>
      <c r="F732" s="156">
        <f>ROW()</f>
        <v>732</v>
      </c>
      <c r="I732" s="81" t="str">
        <f>IF(scriv!AA694&lt;&gt;"",scriv!AA694,J732)</f>
        <v/>
      </c>
      <c r="J732" s="81" t="str">
        <f>IF(scriv!AB694&lt;&gt;"",scriv!AB694,"")</f>
        <v/>
      </c>
      <c r="K732" s="82" t="str">
        <f t="shared" si="495"/>
        <v>none</v>
      </c>
      <c r="L732" s="82" t="str">
        <f t="shared" si="496"/>
        <v>+++&amp;speakTT=</v>
      </c>
      <c r="M732" s="82" t="str">
        <f t="shared" si="493"/>
        <v>OpenClose</v>
      </c>
      <c r="N732" s="82" t="str">
        <f t="shared" si="497"/>
        <v/>
      </c>
      <c r="O732" s="119" t="str">
        <f t="shared" si="498"/>
        <v/>
      </c>
      <c r="P732" s="81" t="str">
        <f>IF(scriv!I694&lt;&gt;"",scriv!I694,"")</f>
        <v/>
      </c>
      <c r="Q732" s="81" t="str">
        <f>IF(scriv!J694&lt;&gt;"",scriv!J694,"")</f>
        <v/>
      </c>
      <c r="R732" s="81">
        <f>IF(scriv!K694&lt;&gt;"",scriv!K694,
IF(I732&lt;&gt;"",1,$R$36))</f>
        <v>0</v>
      </c>
      <c r="S732" s="81" t="str">
        <f>IF(scriv!L694&lt;&gt;"",scriv!L694,
IF(scriv!AB694&lt;&gt;"",$S$36,"none"))</f>
        <v>none</v>
      </c>
      <c r="T732" s="81" t="str">
        <f>IF(scriv!Q694&lt;&gt;"",scriv!Q694,"")</f>
        <v/>
      </c>
      <c r="U732" s="81" t="str">
        <f>IF(scriv!R694&lt;&gt;"",scriv!R694,"")</f>
        <v/>
      </c>
      <c r="V732" s="81" t="str">
        <f>IF(scriv!S694&lt;&gt;"",scriv!S694,"")</f>
        <v/>
      </c>
      <c r="W732" s="81" t="str">
        <f>IF(scriv!T694&lt;&gt;"",scriv!T694,"")</f>
        <v/>
      </c>
      <c r="X732" s="81" t="str">
        <f>IF($E732="",
( IF(scriv!AD694&lt;&gt;"", LEFT( scriv!AD694, FIND(",",scriv!AD694)-1) &amp; "=" &amp; $AH732 &amp; RIGHT( scriv!AD694, LEN(scriv!AD694) + 1 - FIND(",",scriv!AD694)),
  IF($X$36&lt;&gt;"",LEFT( X$36, FIND(",",X$36)-1) &amp; "=" &amp; $AH732 &amp; RIGHT( X$36, LEN(X$36) + 1 - FIND(",",X$36)),""))),
IF(scriv!M694&lt;&gt;"", LEFT( scriv!M694, FIND(",",scriv!M694)-1) &amp; "=" &amp; $AH732 &amp; RIGHT( scriv!M694, LEN(scriv!M694) + 1 - FIND(",",scriv!M694)),
LEFT( X$37, FIND(",",X$37)-1) &amp; "=" &amp; $AH732 &amp; RIGHT( X$37, LEN(X$37) + 1 - FIND(",",X$37))))</f>
        <v>fadeOn=,0.6</v>
      </c>
      <c r="Y732" s="81" t="str">
        <f>IF($E732="",
( IF(scriv!AE694&lt;&gt;"", LEFT( scriv!AE694, FIND(",",scriv!AE694)-1) &amp; "=" &amp; $AH732 &amp; RIGHT( scriv!AE694, LEN(scriv!AE694) + 1 - FIND(",",scriv!AE694)),
  IF($Y$36&lt;&gt;"",LEFT( Y$36, FIND(",",Y$36)-1) &amp; "=" &amp; $AH732 &amp; RIGHT( Y$36, LEN(Y$36) + 1 - FIND(",",Y$36)),""))),
IF(scriv!N694&lt;&gt;"", LEFT( scriv!N694, FIND(",",scriv!N694)-1) &amp; "=" &amp; $AH732 &amp; RIGHT( scriv!N694, LEN(scriv!N694) + 1 - FIND(",",scriv!N694)),
LEFT( Y$37, FIND(",",Y$37)-1) &amp; "=" &amp; $AH732 &amp; RIGHT( Y$37, LEN(Y$37) + 1 - FIND(",",Y$37))))</f>
        <v>fadeOff=,0.6</v>
      </c>
      <c r="Z732" s="81" t="str">
        <f>IF($E732="",
( IF(scriv!AF694&lt;&gt;"", LEFT( scriv!AF694, FIND(",",scriv!AF694)-1) &amp; "=" &amp; $AH732 &amp; RIGHT( scriv!AF694, LEN(scriv!AF694) + 1 - FIND(",",scriv!AF694)),
  IF($Z$36&lt;&gt;"",LEFT( Z$36, FIND(",",Z$36)-1) &amp; "=" &amp; $AH732 &amp; RIGHT( Z$36, LEN(Z$36) + 1 - FIND(",",Z$36)),""))),
IF(scriv!O694&lt;&gt;"", LEFT( scriv!O694, FIND(",",scriv!O694)-1) &amp; "=" &amp; $AH732 &amp; RIGHT( scriv!O694, LEN(scriv!O694) + 1 - FIND(",",scriv!O694)),
LEFT( Z$37, FIND(",",Z$37)-1) &amp; "=" &amp; $AH732 &amp; RIGHT( Z$37, LEN(Z$37) + 1 - FIND(",",Z$37))))</f>
        <v>drawOpen=,1.2</v>
      </c>
      <c r="AA732" s="81" t="str">
        <f>IF($E732="",
( IF(scriv!AG694&lt;&gt;"", LEFT( scriv!AG694, FIND(",",scriv!AG694)-1) &amp; "=" &amp; $AH732 &amp; RIGHT( scriv!AG694, LEN(scriv!AG694) + 1 - FIND(",",scriv!AG694)),
  IF($AA$36&lt;&gt;"",LEFT( AA$36, FIND(",",AA$36)-1) &amp; "=" &amp; $AH732 &amp; RIGHT( AA$36, LEN(AA$36) + 1 - FIND(",",AA$36)),""))),
IF(scriv!P694&lt;&gt;"", LEFT( scriv!P694, FIND(",",scriv!P694)-1) &amp; "=" &amp; $AH732 &amp; RIGHT( scriv!P694, LEN(scriv!P694) + 1 - FIND(",",scriv!P694)),
LEFT( AA$37, FIND(",",AA$37)-1) &amp; "=" &amp; $AH732 &amp; RIGHT( AA$37, LEN(AA$37) + 1 - FIND(",",AA$37))))</f>
        <v>drawClose=,1.2</v>
      </c>
      <c r="AB732" s="167" t="str">
        <f t="shared" si="492"/>
        <v>noTitle</v>
      </c>
      <c r="AC732" s="167"/>
      <c r="AD732" s="45"/>
      <c r="AE732" s="168"/>
      <c r="AF732" s="169">
        <f>IF(D732="",scriv!B694,"")</f>
        <v>0</v>
      </c>
      <c r="AG732" s="170" t="str">
        <f t="shared" si="499"/>
        <v/>
      </c>
      <c r="AH732" s="169" t="str">
        <f t="shared" si="500"/>
        <v/>
      </c>
      <c r="AI732" s="169" t="str">
        <f t="shared" si="501"/>
        <v/>
      </c>
      <c r="AJ732" s="86">
        <f>ROUNDDOWN( (LEN(scriv!B694)+1) / 2, 0 )</f>
        <v>0</v>
      </c>
      <c r="AK732" s="82">
        <f t="shared" si="502"/>
        <v>0</v>
      </c>
      <c r="AL732" s="82" t="str">
        <f t="shared" si="503"/>
        <v>-</v>
      </c>
      <c r="AM732" s="82" t="str">
        <f t="shared" si="504"/>
        <v>-</v>
      </c>
      <c r="AN732" s="82" t="str">
        <f t="shared" si="505"/>
        <v>-</v>
      </c>
      <c r="AO732" s="82" t="str">
        <f t="shared" si="506"/>
        <v>-</v>
      </c>
      <c r="AP732" s="82" t="str">
        <f t="shared" si="507"/>
        <v>-</v>
      </c>
      <c r="AQ732" s="82" t="str">
        <f t="shared" si="508"/>
        <v>-</v>
      </c>
      <c r="AR732" s="82" t="str">
        <f t="shared" si="509"/>
        <v>-</v>
      </c>
      <c r="AT732" s="82">
        <f t="shared" si="510"/>
        <v>10</v>
      </c>
      <c r="AU732" s="82" t="str">
        <f ca="1">IF(    MAX(OFFSET(AL732,0,0,MATCH("-",AL$638:AL732,0))) = 0,"",
IFERROR(MAX(OFFSET(AL732,0,0,MATCH("-",AL$638:AL732,0))),""))</f>
        <v/>
      </c>
      <c r="AV732" s="82" t="str">
        <f ca="1">IF(    MAX(OFFSET(AM732,0,0,MATCH("-",AM$638:AM732,0))) = 0,"",
IFERROR(MAX(OFFSET(AM732,0,0,MATCH("-",AM$638:AM732,0))),""))</f>
        <v/>
      </c>
      <c r="AW732" s="82" t="str">
        <f ca="1">IF(    MAX(OFFSET(AN732,0,0,MATCH("-",AN$638:AN732,0))) = 0,"",
IFERROR(MAX(OFFSET(AN732,0,0,MATCH("-",AN$638:AN732,0))),""))</f>
        <v/>
      </c>
      <c r="AX732" s="82" t="str">
        <f ca="1">IF(    MAX(OFFSET(AO732,0,0,MATCH("-",AO$638:AO732,0))) = 0,"",
IFERROR(MAX(OFFSET(AO732,0,0,MATCH("-",AO$638:AO732,0))),""))</f>
        <v/>
      </c>
      <c r="AY732" s="82" t="str">
        <f ca="1">IF(    MAX(OFFSET(AP732,0,0,MATCH("-",AP$638:AP732,0))) = 0,"",
IFERROR(MAX(OFFSET(AP732,0,0,MATCH("-",AP$638:AP732,0))),""))</f>
        <v/>
      </c>
      <c r="AZ732" s="82" t="str">
        <f ca="1">IF(    MAX(OFFSET(AQ732,0,0,MATCH("-",AQ$638:AQ732,0))) = 0,"",
IFERROR(MAX(OFFSET(AQ732,0,0,MATCH("-",AQ$638:AQ732,0))),""))</f>
        <v/>
      </c>
      <c r="BA732" s="82" t="str">
        <f ca="1">IF(    MAX(OFFSET(AR732,0,0,MATCH("-",AR$638:AR732,0))) = 0,"",
IFERROR(MAX(OFFSET(AR732,0,0,MATCH("-",AR$638:AR732,0))),""))</f>
        <v/>
      </c>
      <c r="BB732" s="112">
        <f t="shared" ca="1" si="511"/>
        <v>-198</v>
      </c>
      <c r="BC732" s="111" t="str">
        <f t="shared" ca="1" si="512"/>
        <v>Radius</v>
      </c>
      <c r="BD732" s="112">
        <f t="shared" ca="1" si="513"/>
        <v>0</v>
      </c>
      <c r="BE732" s="111">
        <f t="shared" ca="1" si="514"/>
        <v>200</v>
      </c>
      <c r="BF732" s="113" t="e">
        <f t="shared" ca="1" si="515"/>
        <v>#VALUE!</v>
      </c>
      <c r="BG732" s="113" t="e">
        <f t="shared" ca="1" si="516"/>
        <v>#VALUE!</v>
      </c>
      <c r="BH732" s="112">
        <f t="shared" ca="1" si="517"/>
        <v>2000</v>
      </c>
      <c r="BI732" s="112">
        <f t="shared" ca="1" si="518"/>
        <v>200</v>
      </c>
      <c r="BJ732" s="157"/>
      <c r="BK732" s="157"/>
      <c r="BL732" s="158" t="str">
        <f>scriv!AI694</f>
        <v/>
      </c>
      <c r="BM732" s="157"/>
      <c r="BN732" s="157" t="str">
        <f t="shared" si="519"/>
        <v>node</v>
      </c>
      <c r="BO732" s="157"/>
      <c r="BP732" s="159">
        <f t="shared" ca="1" si="520"/>
        <v>0</v>
      </c>
      <c r="BQ732" s="159">
        <f t="shared" ca="1" si="521"/>
        <v>0</v>
      </c>
      <c r="BR732" s="159">
        <f t="shared" si="522"/>
        <v>1</v>
      </c>
      <c r="BS732" s="159" t="str">
        <f t="shared" si="523"/>
        <v>symbol</v>
      </c>
      <c r="BT732" s="157" t="str">
        <f ca="1">IF(scriv!V694&lt;&gt;"",scriv!V694,
IF(E732="",IFERROR(VLOOKUP(BL732,$AH$40:$BT$638,39,FALSE),$BT$36),
$BT$37))</f>
        <v>NodeSquare</v>
      </c>
      <c r="BU732" s="166">
        <f t="shared" ca="1" si="524"/>
        <v>2000</v>
      </c>
      <c r="BV732" s="166">
        <f t="shared" ca="1" si="525"/>
        <v>200</v>
      </c>
      <c r="BW732" s="166">
        <f t="shared" ca="1" si="526"/>
        <v>0</v>
      </c>
      <c r="BX732" s="166">
        <f t="shared" ca="1" si="527"/>
        <v>0</v>
      </c>
      <c r="BY732" s="180" t="str">
        <f t="shared" si="528"/>
        <v/>
      </c>
      <c r="BZ732" s="180" t="str">
        <f t="shared" si="529"/>
        <v/>
      </c>
      <c r="CA732" s="81" t="str">
        <f>IF(scriv!E694&lt;&gt;"",scriv!E694,"")</f>
        <v/>
      </c>
      <c r="CB732" s="82">
        <f t="shared" si="494"/>
        <v>0</v>
      </c>
      <c r="CC732" s="82">
        <f t="shared" si="530"/>
        <v>0</v>
      </c>
      <c r="CD732" s="82" t="str">
        <f t="shared" si="531"/>
        <v>-</v>
      </c>
      <c r="CE732" s="82" t="str">
        <f t="shared" si="532"/>
        <v>-</v>
      </c>
      <c r="CF732" s="82" t="str">
        <f t="shared" si="533"/>
        <v>-</v>
      </c>
      <c r="CG732" s="82" t="str">
        <f t="shared" si="534"/>
        <v>-</v>
      </c>
      <c r="CH732" s="82" t="str">
        <f t="shared" si="535"/>
        <v>-</v>
      </c>
      <c r="CI732" s="82" t="str">
        <f t="shared" si="536"/>
        <v>-</v>
      </c>
      <c r="CJ732" s="82" t="str">
        <f t="shared" si="537"/>
        <v>-</v>
      </c>
      <c r="CK732" s="82" t="str">
        <f t="shared" si="538"/>
        <v>-</v>
      </c>
    </row>
    <row r="733" spans="1:89" s="82" customFormat="1" ht="18" customHeight="1">
      <c r="A733" s="81" t="str">
        <f>scriv!AH695</f>
        <v/>
      </c>
      <c r="B733" s="81" t="str">
        <f>IF(scriv!D695&lt;&gt;"",scriv!D695,"")</f>
        <v/>
      </c>
      <c r="C733" s="81" t="str">
        <f>IF( scriv!AL695&lt;&gt;"", IF(D733&lt;&gt;"","connection ","")&amp;scriv!AL695,IF(D733&lt;&gt;"","connection",""))</f>
        <v/>
      </c>
      <c r="D733" s="82" t="str">
        <f>scriv!AJ695</f>
        <v/>
      </c>
      <c r="E733" s="82" t="str">
        <f>scriv!AK695</f>
        <v/>
      </c>
      <c r="F733" s="156">
        <f>ROW()</f>
        <v>733</v>
      </c>
      <c r="I733" s="81" t="str">
        <f>IF(scriv!AA695&lt;&gt;"",scriv!AA695,J733)</f>
        <v/>
      </c>
      <c r="J733" s="81" t="str">
        <f>IF(scriv!AB695&lt;&gt;"",scriv!AB695,"")</f>
        <v/>
      </c>
      <c r="K733" s="82" t="str">
        <f t="shared" si="495"/>
        <v>none</v>
      </c>
      <c r="L733" s="82" t="str">
        <f t="shared" si="496"/>
        <v>+++&amp;speakTT=</v>
      </c>
      <c r="M733" s="82" t="str">
        <f t="shared" si="493"/>
        <v>OpenClose</v>
      </c>
      <c r="N733" s="82" t="str">
        <f t="shared" si="497"/>
        <v/>
      </c>
      <c r="O733" s="119" t="str">
        <f t="shared" si="498"/>
        <v/>
      </c>
      <c r="P733" s="81" t="str">
        <f>IF(scriv!I695&lt;&gt;"",scriv!I695,"")</f>
        <v/>
      </c>
      <c r="Q733" s="81" t="str">
        <f>IF(scriv!J695&lt;&gt;"",scriv!J695,"")</f>
        <v/>
      </c>
      <c r="R733" s="81">
        <f>IF(scriv!K695&lt;&gt;"",scriv!K695,
IF(I733&lt;&gt;"",1,$R$36))</f>
        <v>0</v>
      </c>
      <c r="S733" s="81" t="str">
        <f>IF(scriv!L695&lt;&gt;"",scriv!L695,
IF(scriv!AB695&lt;&gt;"",$S$36,"none"))</f>
        <v>none</v>
      </c>
      <c r="T733" s="81" t="str">
        <f>IF(scriv!Q695&lt;&gt;"",scriv!Q695,"")</f>
        <v/>
      </c>
      <c r="U733" s="81" t="str">
        <f>IF(scriv!R695&lt;&gt;"",scriv!R695,"")</f>
        <v/>
      </c>
      <c r="V733" s="81" t="str">
        <f>IF(scriv!S695&lt;&gt;"",scriv!S695,"")</f>
        <v/>
      </c>
      <c r="W733" s="81" t="str">
        <f>IF(scriv!T695&lt;&gt;"",scriv!T695,"")</f>
        <v/>
      </c>
      <c r="X733" s="81" t="str">
        <f>IF($E733="",
( IF(scriv!AD695&lt;&gt;"", LEFT( scriv!AD695, FIND(",",scriv!AD695)-1) &amp; "=" &amp; $AH733 &amp; RIGHT( scriv!AD695, LEN(scriv!AD695) + 1 - FIND(",",scriv!AD695)),
  IF($X$36&lt;&gt;"",LEFT( X$36, FIND(",",X$36)-1) &amp; "=" &amp; $AH733 &amp; RIGHT( X$36, LEN(X$36) + 1 - FIND(",",X$36)),""))),
IF(scriv!M695&lt;&gt;"", LEFT( scriv!M695, FIND(",",scriv!M695)-1) &amp; "=" &amp; $AH733 &amp; RIGHT( scriv!M695, LEN(scriv!M695) + 1 - FIND(",",scriv!M695)),
LEFT( X$37, FIND(",",X$37)-1) &amp; "=" &amp; $AH733 &amp; RIGHT( X$37, LEN(X$37) + 1 - FIND(",",X$37))))</f>
        <v>fadeOn=,0.6</v>
      </c>
      <c r="Y733" s="81" t="str">
        <f>IF($E733="",
( IF(scriv!AE695&lt;&gt;"", LEFT( scriv!AE695, FIND(",",scriv!AE695)-1) &amp; "=" &amp; $AH733 &amp; RIGHT( scriv!AE695, LEN(scriv!AE695) + 1 - FIND(",",scriv!AE695)),
  IF($Y$36&lt;&gt;"",LEFT( Y$36, FIND(",",Y$36)-1) &amp; "=" &amp; $AH733 &amp; RIGHT( Y$36, LEN(Y$36) + 1 - FIND(",",Y$36)),""))),
IF(scriv!N695&lt;&gt;"", LEFT( scriv!N695, FIND(",",scriv!N695)-1) &amp; "=" &amp; $AH733 &amp; RIGHT( scriv!N695, LEN(scriv!N695) + 1 - FIND(",",scriv!N695)),
LEFT( Y$37, FIND(",",Y$37)-1) &amp; "=" &amp; $AH733 &amp; RIGHT( Y$37, LEN(Y$37) + 1 - FIND(",",Y$37))))</f>
        <v>fadeOff=,0.6</v>
      </c>
      <c r="Z733" s="81" t="str">
        <f>IF($E733="",
( IF(scriv!AF695&lt;&gt;"", LEFT( scriv!AF695, FIND(",",scriv!AF695)-1) &amp; "=" &amp; $AH733 &amp; RIGHT( scriv!AF695, LEN(scriv!AF695) + 1 - FIND(",",scriv!AF695)),
  IF($Z$36&lt;&gt;"",LEFT( Z$36, FIND(",",Z$36)-1) &amp; "=" &amp; $AH733 &amp; RIGHT( Z$36, LEN(Z$36) + 1 - FIND(",",Z$36)),""))),
IF(scriv!O695&lt;&gt;"", LEFT( scriv!O695, FIND(",",scriv!O695)-1) &amp; "=" &amp; $AH733 &amp; RIGHT( scriv!O695, LEN(scriv!O695) + 1 - FIND(",",scriv!O695)),
LEFT( Z$37, FIND(",",Z$37)-1) &amp; "=" &amp; $AH733 &amp; RIGHT( Z$37, LEN(Z$37) + 1 - FIND(",",Z$37))))</f>
        <v>drawOpen=,1.2</v>
      </c>
      <c r="AA733" s="81" t="str">
        <f>IF($E733="",
( IF(scriv!AG695&lt;&gt;"", LEFT( scriv!AG695, FIND(",",scriv!AG695)-1) &amp; "=" &amp; $AH733 &amp; RIGHT( scriv!AG695, LEN(scriv!AG695) + 1 - FIND(",",scriv!AG695)),
  IF($AA$36&lt;&gt;"",LEFT( AA$36, FIND(",",AA$36)-1) &amp; "=" &amp; $AH733 &amp; RIGHT( AA$36, LEN(AA$36) + 1 - FIND(",",AA$36)),""))),
IF(scriv!P695&lt;&gt;"", LEFT( scriv!P695, FIND(",",scriv!P695)-1) &amp; "=" &amp; $AH733 &amp; RIGHT( scriv!P695, LEN(scriv!P695) + 1 - FIND(",",scriv!P695)),
LEFT( AA$37, FIND(",",AA$37)-1) &amp; "=" &amp; $AH733 &amp; RIGHT( AA$37, LEN(AA$37) + 1 - FIND(",",AA$37))))</f>
        <v>drawClose=,1.2</v>
      </c>
      <c r="AB733" s="167" t="str">
        <f t="shared" si="492"/>
        <v>noTitle</v>
      </c>
      <c r="AC733" s="167"/>
      <c r="AD733" s="45"/>
      <c r="AE733" s="168"/>
      <c r="AF733" s="169">
        <f>IF(D733="",scriv!B695,"")</f>
        <v>0</v>
      </c>
      <c r="AG733" s="170" t="str">
        <f t="shared" si="499"/>
        <v/>
      </c>
      <c r="AH733" s="169" t="str">
        <f t="shared" si="500"/>
        <v/>
      </c>
      <c r="AI733" s="169" t="str">
        <f t="shared" si="501"/>
        <v/>
      </c>
      <c r="AJ733" s="86">
        <f>ROUNDDOWN( (LEN(scriv!B695)+1) / 2, 0 )</f>
        <v>0</v>
      </c>
      <c r="AK733" s="82">
        <f t="shared" si="502"/>
        <v>0</v>
      </c>
      <c r="AL733" s="82" t="str">
        <f t="shared" si="503"/>
        <v>-</v>
      </c>
      <c r="AM733" s="82" t="str">
        <f t="shared" si="504"/>
        <v>-</v>
      </c>
      <c r="AN733" s="82" t="str">
        <f t="shared" si="505"/>
        <v>-</v>
      </c>
      <c r="AO733" s="82" t="str">
        <f t="shared" si="506"/>
        <v>-</v>
      </c>
      <c r="AP733" s="82" t="str">
        <f t="shared" si="507"/>
        <v>-</v>
      </c>
      <c r="AQ733" s="82" t="str">
        <f t="shared" si="508"/>
        <v>-</v>
      </c>
      <c r="AR733" s="82" t="str">
        <f t="shared" si="509"/>
        <v>-</v>
      </c>
      <c r="AT733" s="82">
        <f t="shared" si="510"/>
        <v>10</v>
      </c>
      <c r="AU733" s="82" t="str">
        <f ca="1">IF(    MAX(OFFSET(AL733,0,0,MATCH("-",AL$638:AL733,0))) = 0,"",
IFERROR(MAX(OFFSET(AL733,0,0,MATCH("-",AL$638:AL733,0))),""))</f>
        <v/>
      </c>
      <c r="AV733" s="82" t="str">
        <f ca="1">IF(    MAX(OFFSET(AM733,0,0,MATCH("-",AM$638:AM733,0))) = 0,"",
IFERROR(MAX(OFFSET(AM733,0,0,MATCH("-",AM$638:AM733,0))),""))</f>
        <v/>
      </c>
      <c r="AW733" s="82" t="str">
        <f ca="1">IF(    MAX(OFFSET(AN733,0,0,MATCH("-",AN$638:AN733,0))) = 0,"",
IFERROR(MAX(OFFSET(AN733,0,0,MATCH("-",AN$638:AN733,0))),""))</f>
        <v/>
      </c>
      <c r="AX733" s="82" t="str">
        <f ca="1">IF(    MAX(OFFSET(AO733,0,0,MATCH("-",AO$638:AO733,0))) = 0,"",
IFERROR(MAX(OFFSET(AO733,0,0,MATCH("-",AO$638:AO733,0))),""))</f>
        <v/>
      </c>
      <c r="AY733" s="82" t="str">
        <f ca="1">IF(    MAX(OFFSET(AP733,0,0,MATCH("-",AP$638:AP733,0))) = 0,"",
IFERROR(MAX(OFFSET(AP733,0,0,MATCH("-",AP$638:AP733,0))),""))</f>
        <v/>
      </c>
      <c r="AZ733" s="82" t="str">
        <f ca="1">IF(    MAX(OFFSET(AQ733,0,0,MATCH("-",AQ$638:AQ733,0))) = 0,"",
IFERROR(MAX(OFFSET(AQ733,0,0,MATCH("-",AQ$638:AQ733,0))),""))</f>
        <v/>
      </c>
      <c r="BA733" s="82" t="str">
        <f ca="1">IF(    MAX(OFFSET(AR733,0,0,MATCH("-",AR$638:AR733,0))) = 0,"",
IFERROR(MAX(OFFSET(AR733,0,0,MATCH("-",AR$638:AR733,0))),""))</f>
        <v/>
      </c>
      <c r="BB733" s="112">
        <f t="shared" ca="1" si="511"/>
        <v>-198</v>
      </c>
      <c r="BC733" s="111" t="str">
        <f t="shared" ca="1" si="512"/>
        <v>Radius</v>
      </c>
      <c r="BD733" s="112">
        <f t="shared" ca="1" si="513"/>
        <v>0</v>
      </c>
      <c r="BE733" s="111">
        <f t="shared" ca="1" si="514"/>
        <v>200</v>
      </c>
      <c r="BF733" s="113" t="e">
        <f t="shared" ca="1" si="515"/>
        <v>#VALUE!</v>
      </c>
      <c r="BG733" s="113" t="e">
        <f t="shared" ca="1" si="516"/>
        <v>#VALUE!</v>
      </c>
      <c r="BH733" s="112">
        <f t="shared" ca="1" si="517"/>
        <v>2000</v>
      </c>
      <c r="BI733" s="112">
        <f t="shared" ca="1" si="518"/>
        <v>200</v>
      </c>
      <c r="BJ733" s="157"/>
      <c r="BK733" s="157"/>
      <c r="BL733" s="158" t="str">
        <f>scriv!AI695</f>
        <v/>
      </c>
      <c r="BM733" s="157"/>
      <c r="BN733" s="157" t="str">
        <f t="shared" si="519"/>
        <v>node</v>
      </c>
      <c r="BO733" s="157"/>
      <c r="BP733" s="159">
        <f t="shared" ca="1" si="520"/>
        <v>0</v>
      </c>
      <c r="BQ733" s="159">
        <f t="shared" ca="1" si="521"/>
        <v>0</v>
      </c>
      <c r="BR733" s="159">
        <f t="shared" si="522"/>
        <v>1</v>
      </c>
      <c r="BS733" s="159" t="str">
        <f t="shared" si="523"/>
        <v>symbol</v>
      </c>
      <c r="BT733" s="157" t="str">
        <f ca="1">IF(scriv!V695&lt;&gt;"",scriv!V695,
IF(E733="",IFERROR(VLOOKUP(BL733,$AH$40:$BT$638,39,FALSE),$BT$36),
$BT$37))</f>
        <v>NodeSquare</v>
      </c>
      <c r="BU733" s="166">
        <f t="shared" ca="1" si="524"/>
        <v>2000</v>
      </c>
      <c r="BV733" s="166">
        <f t="shared" ca="1" si="525"/>
        <v>200</v>
      </c>
      <c r="BW733" s="166">
        <f t="shared" ca="1" si="526"/>
        <v>0</v>
      </c>
      <c r="BX733" s="166">
        <f t="shared" ca="1" si="527"/>
        <v>0</v>
      </c>
      <c r="BY733" s="180" t="str">
        <f t="shared" si="528"/>
        <v/>
      </c>
      <c r="BZ733" s="180" t="str">
        <f t="shared" si="529"/>
        <v/>
      </c>
      <c r="CA733" s="81" t="str">
        <f>IF(scriv!E695&lt;&gt;"",scriv!E695,"")</f>
        <v/>
      </c>
      <c r="CB733" s="82">
        <f t="shared" si="494"/>
        <v>0</v>
      </c>
      <c r="CC733" s="82">
        <f t="shared" si="530"/>
        <v>0</v>
      </c>
      <c r="CD733" s="82" t="str">
        <f t="shared" si="531"/>
        <v>-</v>
      </c>
      <c r="CE733" s="82" t="str">
        <f t="shared" si="532"/>
        <v>-</v>
      </c>
      <c r="CF733" s="82" t="str">
        <f t="shared" si="533"/>
        <v>-</v>
      </c>
      <c r="CG733" s="82" t="str">
        <f t="shared" si="534"/>
        <v>-</v>
      </c>
      <c r="CH733" s="82" t="str">
        <f t="shared" si="535"/>
        <v>-</v>
      </c>
      <c r="CI733" s="82" t="str">
        <f t="shared" si="536"/>
        <v>-</v>
      </c>
      <c r="CJ733" s="82" t="str">
        <f t="shared" si="537"/>
        <v>-</v>
      </c>
      <c r="CK733" s="82" t="str">
        <f t="shared" si="538"/>
        <v>-</v>
      </c>
    </row>
    <row r="734" spans="1:89" s="82" customFormat="1" ht="18" customHeight="1">
      <c r="A734" s="81" t="str">
        <f>scriv!AH696</f>
        <v/>
      </c>
      <c r="B734" s="81" t="str">
        <f>IF(scriv!D696&lt;&gt;"",scriv!D696,"")</f>
        <v/>
      </c>
      <c r="C734" s="81" t="str">
        <f>IF( scriv!AL696&lt;&gt;"", IF(D734&lt;&gt;"","connection ","")&amp;scriv!AL696,IF(D734&lt;&gt;"","connection",""))</f>
        <v/>
      </c>
      <c r="D734" s="82" t="str">
        <f>scriv!AJ696</f>
        <v/>
      </c>
      <c r="E734" s="82" t="str">
        <f>scriv!AK696</f>
        <v/>
      </c>
      <c r="F734" s="156">
        <f>ROW()</f>
        <v>734</v>
      </c>
      <c r="I734" s="81" t="str">
        <f>IF(scriv!AA696&lt;&gt;"",scriv!AA696,J734)</f>
        <v/>
      </c>
      <c r="J734" s="81" t="str">
        <f>IF(scriv!AB696&lt;&gt;"",scriv!AB696,"")</f>
        <v/>
      </c>
      <c r="K734" s="82" t="str">
        <f t="shared" si="495"/>
        <v>none</v>
      </c>
      <c r="L734" s="82" t="str">
        <f t="shared" si="496"/>
        <v>+++&amp;speakTT=</v>
      </c>
      <c r="M734" s="82" t="str">
        <f t="shared" si="493"/>
        <v>OpenClose</v>
      </c>
      <c r="N734" s="82" t="str">
        <f t="shared" si="497"/>
        <v/>
      </c>
      <c r="O734" s="119" t="str">
        <f t="shared" si="498"/>
        <v/>
      </c>
      <c r="P734" s="81" t="str">
        <f>IF(scriv!I696&lt;&gt;"",scriv!I696,"")</f>
        <v/>
      </c>
      <c r="Q734" s="81" t="str">
        <f>IF(scriv!J696&lt;&gt;"",scriv!J696,"")</f>
        <v/>
      </c>
      <c r="R734" s="81">
        <f>IF(scriv!K696&lt;&gt;"",scriv!K696,
IF(I734&lt;&gt;"",1,$R$36))</f>
        <v>0</v>
      </c>
      <c r="S734" s="81" t="str">
        <f>IF(scriv!L696&lt;&gt;"",scriv!L696,
IF(scriv!AB696&lt;&gt;"",$S$36,"none"))</f>
        <v>none</v>
      </c>
      <c r="T734" s="81" t="str">
        <f>IF(scriv!Q696&lt;&gt;"",scriv!Q696,"")</f>
        <v/>
      </c>
      <c r="U734" s="81" t="str">
        <f>IF(scriv!R696&lt;&gt;"",scriv!R696,"")</f>
        <v/>
      </c>
      <c r="V734" s="81" t="str">
        <f>IF(scriv!S696&lt;&gt;"",scriv!S696,"")</f>
        <v/>
      </c>
      <c r="W734" s="81" t="str">
        <f>IF(scriv!T696&lt;&gt;"",scriv!T696,"")</f>
        <v/>
      </c>
      <c r="X734" s="81" t="str">
        <f>IF($E734="",
( IF(scriv!AD696&lt;&gt;"", LEFT( scriv!AD696, FIND(",",scriv!AD696)-1) &amp; "=" &amp; $AH734 &amp; RIGHT( scriv!AD696, LEN(scriv!AD696) + 1 - FIND(",",scriv!AD696)),
  IF($X$36&lt;&gt;"",LEFT( X$36, FIND(",",X$36)-1) &amp; "=" &amp; $AH734 &amp; RIGHT( X$36, LEN(X$36) + 1 - FIND(",",X$36)),""))),
IF(scriv!M696&lt;&gt;"", LEFT( scriv!M696, FIND(",",scriv!M696)-1) &amp; "=" &amp; $AH734 &amp; RIGHT( scriv!M696, LEN(scriv!M696) + 1 - FIND(",",scriv!M696)),
LEFT( X$37, FIND(",",X$37)-1) &amp; "=" &amp; $AH734 &amp; RIGHT( X$37, LEN(X$37) + 1 - FIND(",",X$37))))</f>
        <v>fadeOn=,0.6</v>
      </c>
      <c r="Y734" s="81" t="str">
        <f>IF($E734="",
( IF(scriv!AE696&lt;&gt;"", LEFT( scriv!AE696, FIND(",",scriv!AE696)-1) &amp; "=" &amp; $AH734 &amp; RIGHT( scriv!AE696, LEN(scriv!AE696) + 1 - FIND(",",scriv!AE696)),
  IF($Y$36&lt;&gt;"",LEFT( Y$36, FIND(",",Y$36)-1) &amp; "=" &amp; $AH734 &amp; RIGHT( Y$36, LEN(Y$36) + 1 - FIND(",",Y$36)),""))),
IF(scriv!N696&lt;&gt;"", LEFT( scriv!N696, FIND(",",scriv!N696)-1) &amp; "=" &amp; $AH734 &amp; RIGHT( scriv!N696, LEN(scriv!N696) + 1 - FIND(",",scriv!N696)),
LEFT( Y$37, FIND(",",Y$37)-1) &amp; "=" &amp; $AH734 &amp; RIGHT( Y$37, LEN(Y$37) + 1 - FIND(",",Y$37))))</f>
        <v>fadeOff=,0.6</v>
      </c>
      <c r="Z734" s="81" t="str">
        <f>IF($E734="",
( IF(scriv!AF696&lt;&gt;"", LEFT( scriv!AF696, FIND(",",scriv!AF696)-1) &amp; "=" &amp; $AH734 &amp; RIGHT( scriv!AF696, LEN(scriv!AF696) + 1 - FIND(",",scriv!AF696)),
  IF($Z$36&lt;&gt;"",LEFT( Z$36, FIND(",",Z$36)-1) &amp; "=" &amp; $AH734 &amp; RIGHT( Z$36, LEN(Z$36) + 1 - FIND(",",Z$36)),""))),
IF(scriv!O696&lt;&gt;"", LEFT( scriv!O696, FIND(",",scriv!O696)-1) &amp; "=" &amp; $AH734 &amp; RIGHT( scriv!O696, LEN(scriv!O696) + 1 - FIND(",",scriv!O696)),
LEFT( Z$37, FIND(",",Z$37)-1) &amp; "=" &amp; $AH734 &amp; RIGHT( Z$37, LEN(Z$37) + 1 - FIND(",",Z$37))))</f>
        <v>drawOpen=,1.2</v>
      </c>
      <c r="AA734" s="81" t="str">
        <f>IF($E734="",
( IF(scriv!AG696&lt;&gt;"", LEFT( scriv!AG696, FIND(",",scriv!AG696)-1) &amp; "=" &amp; $AH734 &amp; RIGHT( scriv!AG696, LEN(scriv!AG696) + 1 - FIND(",",scriv!AG696)),
  IF($AA$36&lt;&gt;"",LEFT( AA$36, FIND(",",AA$36)-1) &amp; "=" &amp; $AH734 &amp; RIGHT( AA$36, LEN(AA$36) + 1 - FIND(",",AA$36)),""))),
IF(scriv!P696&lt;&gt;"", LEFT( scriv!P696, FIND(",",scriv!P696)-1) &amp; "=" &amp; $AH734 &amp; RIGHT( scriv!P696, LEN(scriv!P696) + 1 - FIND(",",scriv!P696)),
LEFT( AA$37, FIND(",",AA$37)-1) &amp; "=" &amp; $AH734 &amp; RIGHT( AA$37, LEN(AA$37) + 1 - FIND(",",AA$37))))</f>
        <v>drawClose=,1.2</v>
      </c>
      <c r="AB734" s="167" t="str">
        <f t="shared" si="492"/>
        <v>noTitle</v>
      </c>
      <c r="AC734" s="167"/>
      <c r="AD734" s="45"/>
      <c r="AE734" s="168"/>
      <c r="AF734" s="169">
        <f>IF(D734="",scriv!B696,"")</f>
        <v>0</v>
      </c>
      <c r="AG734" s="170" t="str">
        <f t="shared" si="499"/>
        <v/>
      </c>
      <c r="AH734" s="169" t="str">
        <f t="shared" si="500"/>
        <v/>
      </c>
      <c r="AI734" s="169" t="str">
        <f t="shared" si="501"/>
        <v/>
      </c>
      <c r="AJ734" s="86">
        <f>ROUNDDOWN( (LEN(scriv!B696)+1) / 2, 0 )</f>
        <v>0</v>
      </c>
      <c r="AK734" s="82">
        <f t="shared" si="502"/>
        <v>0</v>
      </c>
      <c r="AL734" s="82" t="str">
        <f t="shared" si="503"/>
        <v>-</v>
      </c>
      <c r="AM734" s="82" t="str">
        <f t="shared" si="504"/>
        <v>-</v>
      </c>
      <c r="AN734" s="82" t="str">
        <f t="shared" si="505"/>
        <v>-</v>
      </c>
      <c r="AO734" s="82" t="str">
        <f t="shared" si="506"/>
        <v>-</v>
      </c>
      <c r="AP734" s="82" t="str">
        <f t="shared" si="507"/>
        <v>-</v>
      </c>
      <c r="AQ734" s="82" t="str">
        <f t="shared" si="508"/>
        <v>-</v>
      </c>
      <c r="AR734" s="82" t="str">
        <f t="shared" si="509"/>
        <v>-</v>
      </c>
      <c r="AT734" s="82">
        <f t="shared" si="510"/>
        <v>10</v>
      </c>
      <c r="AU734" s="82" t="str">
        <f ca="1">IF(    MAX(OFFSET(AL734,0,0,MATCH("-",AL$638:AL734,0))) = 0,"",
IFERROR(MAX(OFFSET(AL734,0,0,MATCH("-",AL$638:AL734,0))),""))</f>
        <v/>
      </c>
      <c r="AV734" s="82" t="str">
        <f ca="1">IF(    MAX(OFFSET(AM734,0,0,MATCH("-",AM$638:AM734,0))) = 0,"",
IFERROR(MAX(OFFSET(AM734,0,0,MATCH("-",AM$638:AM734,0))),""))</f>
        <v/>
      </c>
      <c r="AW734" s="82" t="str">
        <f ca="1">IF(    MAX(OFFSET(AN734,0,0,MATCH("-",AN$638:AN734,0))) = 0,"",
IFERROR(MAX(OFFSET(AN734,0,0,MATCH("-",AN$638:AN734,0))),""))</f>
        <v/>
      </c>
      <c r="AX734" s="82" t="str">
        <f ca="1">IF(    MAX(OFFSET(AO734,0,0,MATCH("-",AO$638:AO734,0))) = 0,"",
IFERROR(MAX(OFFSET(AO734,0,0,MATCH("-",AO$638:AO734,0))),""))</f>
        <v/>
      </c>
      <c r="AY734" s="82" t="str">
        <f ca="1">IF(    MAX(OFFSET(AP734,0,0,MATCH("-",AP$638:AP734,0))) = 0,"",
IFERROR(MAX(OFFSET(AP734,0,0,MATCH("-",AP$638:AP734,0))),""))</f>
        <v/>
      </c>
      <c r="AZ734" s="82" t="str">
        <f ca="1">IF(    MAX(OFFSET(AQ734,0,0,MATCH("-",AQ$638:AQ734,0))) = 0,"",
IFERROR(MAX(OFFSET(AQ734,0,0,MATCH("-",AQ$638:AQ734,0))),""))</f>
        <v/>
      </c>
      <c r="BA734" s="82" t="str">
        <f ca="1">IF(    MAX(OFFSET(AR734,0,0,MATCH("-",AR$638:AR734,0))) = 0,"",
IFERROR(MAX(OFFSET(AR734,0,0,MATCH("-",AR$638:AR734,0))),""))</f>
        <v/>
      </c>
      <c r="BB734" s="112">
        <f t="shared" ca="1" si="511"/>
        <v>-198</v>
      </c>
      <c r="BC734" s="111" t="str">
        <f t="shared" ca="1" si="512"/>
        <v>Radius</v>
      </c>
      <c r="BD734" s="112">
        <f t="shared" ca="1" si="513"/>
        <v>0</v>
      </c>
      <c r="BE734" s="111">
        <f t="shared" ca="1" si="514"/>
        <v>200</v>
      </c>
      <c r="BF734" s="113" t="e">
        <f t="shared" ca="1" si="515"/>
        <v>#VALUE!</v>
      </c>
      <c r="BG734" s="113" t="e">
        <f t="shared" ca="1" si="516"/>
        <v>#VALUE!</v>
      </c>
      <c r="BH734" s="112">
        <f t="shared" ca="1" si="517"/>
        <v>2000</v>
      </c>
      <c r="BI734" s="112">
        <f t="shared" ca="1" si="518"/>
        <v>200</v>
      </c>
      <c r="BJ734" s="157"/>
      <c r="BK734" s="157"/>
      <c r="BL734" s="158" t="str">
        <f>scriv!AI696</f>
        <v/>
      </c>
      <c r="BM734" s="157"/>
      <c r="BN734" s="157" t="str">
        <f t="shared" si="519"/>
        <v>node</v>
      </c>
      <c r="BO734" s="157"/>
      <c r="BP734" s="159">
        <f t="shared" ca="1" si="520"/>
        <v>0</v>
      </c>
      <c r="BQ734" s="159">
        <f t="shared" ca="1" si="521"/>
        <v>0</v>
      </c>
      <c r="BR734" s="159">
        <f t="shared" si="522"/>
        <v>1</v>
      </c>
      <c r="BS734" s="159" t="str">
        <f t="shared" si="523"/>
        <v>symbol</v>
      </c>
      <c r="BT734" s="157" t="str">
        <f ca="1">IF(scriv!V696&lt;&gt;"",scriv!V696,
IF(E734="",IFERROR(VLOOKUP(BL734,$AH$40:$BT$638,39,FALSE),$BT$36),
$BT$37))</f>
        <v>NodeSquare</v>
      </c>
      <c r="BU734" s="166">
        <f t="shared" ca="1" si="524"/>
        <v>2000</v>
      </c>
      <c r="BV734" s="166">
        <f t="shared" ca="1" si="525"/>
        <v>200</v>
      </c>
      <c r="BW734" s="166">
        <f t="shared" ca="1" si="526"/>
        <v>0</v>
      </c>
      <c r="BX734" s="166">
        <f t="shared" ca="1" si="527"/>
        <v>0</v>
      </c>
      <c r="BY734" s="180" t="str">
        <f t="shared" si="528"/>
        <v/>
      </c>
      <c r="BZ734" s="180" t="str">
        <f t="shared" si="529"/>
        <v/>
      </c>
      <c r="CA734" s="81" t="str">
        <f>IF(scriv!E696&lt;&gt;"",scriv!E696,"")</f>
        <v/>
      </c>
      <c r="CB734" s="82">
        <f t="shared" si="494"/>
        <v>0</v>
      </c>
      <c r="CC734" s="82">
        <f t="shared" si="530"/>
        <v>0</v>
      </c>
      <c r="CD734" s="82" t="str">
        <f t="shared" si="531"/>
        <v>-</v>
      </c>
      <c r="CE734" s="82" t="str">
        <f t="shared" si="532"/>
        <v>-</v>
      </c>
      <c r="CF734" s="82" t="str">
        <f t="shared" si="533"/>
        <v>-</v>
      </c>
      <c r="CG734" s="82" t="str">
        <f t="shared" si="534"/>
        <v>-</v>
      </c>
      <c r="CH734" s="82" t="str">
        <f t="shared" si="535"/>
        <v>-</v>
      </c>
      <c r="CI734" s="82" t="str">
        <f t="shared" si="536"/>
        <v>-</v>
      </c>
      <c r="CJ734" s="82" t="str">
        <f t="shared" si="537"/>
        <v>-</v>
      </c>
      <c r="CK734" s="82" t="str">
        <f t="shared" si="538"/>
        <v>-</v>
      </c>
    </row>
    <row r="735" spans="1:89" s="82" customFormat="1" ht="18" customHeight="1">
      <c r="A735" s="81" t="str">
        <f>scriv!AH697</f>
        <v/>
      </c>
      <c r="B735" s="81" t="str">
        <f>IF(scriv!D697&lt;&gt;"",scriv!D697,"")</f>
        <v/>
      </c>
      <c r="C735" s="81" t="str">
        <f>IF( scriv!AL697&lt;&gt;"", IF(D735&lt;&gt;"","connection ","")&amp;scriv!AL697,IF(D735&lt;&gt;"","connection",""))</f>
        <v/>
      </c>
      <c r="D735" s="82" t="str">
        <f>scriv!AJ697</f>
        <v/>
      </c>
      <c r="E735" s="82" t="str">
        <f>scriv!AK697</f>
        <v/>
      </c>
      <c r="F735" s="156">
        <f>ROW()</f>
        <v>735</v>
      </c>
      <c r="I735" s="81" t="str">
        <f>IF(scriv!AA697&lt;&gt;"",scriv!AA697,J735)</f>
        <v/>
      </c>
      <c r="J735" s="81" t="str">
        <f>IF(scriv!AB697&lt;&gt;"",scriv!AB697,"")</f>
        <v/>
      </c>
      <c r="K735" s="82" t="str">
        <f t="shared" si="495"/>
        <v>none</v>
      </c>
      <c r="L735" s="82" t="str">
        <f t="shared" si="496"/>
        <v>+++&amp;speakTT=</v>
      </c>
      <c r="M735" s="82" t="str">
        <f t="shared" si="493"/>
        <v>OpenClose</v>
      </c>
      <c r="N735" s="82" t="str">
        <f t="shared" si="497"/>
        <v/>
      </c>
      <c r="O735" s="119" t="str">
        <f t="shared" si="498"/>
        <v/>
      </c>
      <c r="P735" s="81" t="str">
        <f>IF(scriv!I697&lt;&gt;"",scriv!I697,"")</f>
        <v/>
      </c>
      <c r="Q735" s="81" t="str">
        <f>IF(scriv!J697&lt;&gt;"",scriv!J697,"")</f>
        <v/>
      </c>
      <c r="R735" s="81">
        <f>IF(scriv!K697&lt;&gt;"",scriv!K697,
IF(I735&lt;&gt;"",1,$R$36))</f>
        <v>0</v>
      </c>
      <c r="S735" s="81" t="str">
        <f>IF(scriv!L697&lt;&gt;"",scriv!L697,
IF(scriv!AB697&lt;&gt;"",$S$36,"none"))</f>
        <v>none</v>
      </c>
      <c r="T735" s="81" t="str">
        <f>IF(scriv!Q697&lt;&gt;"",scriv!Q697,"")</f>
        <v/>
      </c>
      <c r="U735" s="81" t="str">
        <f>IF(scriv!R697&lt;&gt;"",scriv!R697,"")</f>
        <v/>
      </c>
      <c r="V735" s="81" t="str">
        <f>IF(scriv!S697&lt;&gt;"",scriv!S697,"")</f>
        <v/>
      </c>
      <c r="W735" s="81" t="str">
        <f>IF(scriv!T697&lt;&gt;"",scriv!T697,"")</f>
        <v/>
      </c>
      <c r="X735" s="81" t="str">
        <f>IF($E735="",
( IF(scriv!AD697&lt;&gt;"", LEFT( scriv!AD697, FIND(",",scriv!AD697)-1) &amp; "=" &amp; $AH735 &amp; RIGHT( scriv!AD697, LEN(scriv!AD697) + 1 - FIND(",",scriv!AD697)),
  IF($X$36&lt;&gt;"",LEFT( X$36, FIND(",",X$36)-1) &amp; "=" &amp; $AH735 &amp; RIGHT( X$36, LEN(X$36) + 1 - FIND(",",X$36)),""))),
IF(scriv!M697&lt;&gt;"", LEFT( scriv!M697, FIND(",",scriv!M697)-1) &amp; "=" &amp; $AH735 &amp; RIGHT( scriv!M697, LEN(scriv!M697) + 1 - FIND(",",scriv!M697)),
LEFT( X$37, FIND(",",X$37)-1) &amp; "=" &amp; $AH735 &amp; RIGHT( X$37, LEN(X$37) + 1 - FIND(",",X$37))))</f>
        <v>fadeOn=,0.6</v>
      </c>
      <c r="Y735" s="81" t="str">
        <f>IF($E735="",
( IF(scriv!AE697&lt;&gt;"", LEFT( scriv!AE697, FIND(",",scriv!AE697)-1) &amp; "=" &amp; $AH735 &amp; RIGHT( scriv!AE697, LEN(scriv!AE697) + 1 - FIND(",",scriv!AE697)),
  IF($Y$36&lt;&gt;"",LEFT( Y$36, FIND(",",Y$36)-1) &amp; "=" &amp; $AH735 &amp; RIGHT( Y$36, LEN(Y$36) + 1 - FIND(",",Y$36)),""))),
IF(scriv!N697&lt;&gt;"", LEFT( scriv!N697, FIND(",",scriv!N697)-1) &amp; "=" &amp; $AH735 &amp; RIGHT( scriv!N697, LEN(scriv!N697) + 1 - FIND(",",scriv!N697)),
LEFT( Y$37, FIND(",",Y$37)-1) &amp; "=" &amp; $AH735 &amp; RIGHT( Y$37, LEN(Y$37) + 1 - FIND(",",Y$37))))</f>
        <v>fadeOff=,0.6</v>
      </c>
      <c r="Z735" s="81" t="str">
        <f>IF($E735="",
( IF(scriv!AF697&lt;&gt;"", LEFT( scriv!AF697, FIND(",",scriv!AF697)-1) &amp; "=" &amp; $AH735 &amp; RIGHT( scriv!AF697, LEN(scriv!AF697) + 1 - FIND(",",scriv!AF697)),
  IF($Z$36&lt;&gt;"",LEFT( Z$36, FIND(",",Z$36)-1) &amp; "=" &amp; $AH735 &amp; RIGHT( Z$36, LEN(Z$36) + 1 - FIND(",",Z$36)),""))),
IF(scriv!O697&lt;&gt;"", LEFT( scriv!O697, FIND(",",scriv!O697)-1) &amp; "=" &amp; $AH735 &amp; RIGHT( scriv!O697, LEN(scriv!O697) + 1 - FIND(",",scriv!O697)),
LEFT( Z$37, FIND(",",Z$37)-1) &amp; "=" &amp; $AH735 &amp; RIGHT( Z$37, LEN(Z$37) + 1 - FIND(",",Z$37))))</f>
        <v>drawOpen=,1.2</v>
      </c>
      <c r="AA735" s="81" t="str">
        <f>IF($E735="",
( IF(scriv!AG697&lt;&gt;"", LEFT( scriv!AG697, FIND(",",scriv!AG697)-1) &amp; "=" &amp; $AH735 &amp; RIGHT( scriv!AG697, LEN(scriv!AG697) + 1 - FIND(",",scriv!AG697)),
  IF($AA$36&lt;&gt;"",LEFT( AA$36, FIND(",",AA$36)-1) &amp; "=" &amp; $AH735 &amp; RIGHT( AA$36, LEN(AA$36) + 1 - FIND(",",AA$36)),""))),
IF(scriv!P697&lt;&gt;"", LEFT( scriv!P697, FIND(",",scriv!P697)-1) &amp; "=" &amp; $AH735 &amp; RIGHT( scriv!P697, LEN(scriv!P697) + 1 - FIND(",",scriv!P697)),
LEFT( AA$37, FIND(",",AA$37)-1) &amp; "=" &amp; $AH735 &amp; RIGHT( AA$37, LEN(AA$37) + 1 - FIND(",",AA$37))))</f>
        <v>drawClose=,1.2</v>
      </c>
      <c r="AB735" s="167" t="str">
        <f t="shared" si="492"/>
        <v>noTitle</v>
      </c>
      <c r="AC735" s="167"/>
      <c r="AD735" s="45"/>
      <c r="AE735" s="168"/>
      <c r="AF735" s="169">
        <f>IF(D735="",scriv!B697,"")</f>
        <v>0</v>
      </c>
      <c r="AG735" s="170" t="str">
        <f t="shared" si="499"/>
        <v/>
      </c>
      <c r="AH735" s="169" t="str">
        <f t="shared" si="500"/>
        <v/>
      </c>
      <c r="AI735" s="169" t="str">
        <f t="shared" si="501"/>
        <v/>
      </c>
      <c r="AJ735" s="86">
        <f>ROUNDDOWN( (LEN(scriv!B697)+1) / 2, 0 )</f>
        <v>0</v>
      </c>
      <c r="AK735" s="82">
        <f t="shared" si="502"/>
        <v>0</v>
      </c>
      <c r="AL735" s="82" t="str">
        <f t="shared" si="503"/>
        <v>-</v>
      </c>
      <c r="AM735" s="82" t="str">
        <f t="shared" si="504"/>
        <v>-</v>
      </c>
      <c r="AN735" s="82" t="str">
        <f t="shared" si="505"/>
        <v>-</v>
      </c>
      <c r="AO735" s="82" t="str">
        <f t="shared" si="506"/>
        <v>-</v>
      </c>
      <c r="AP735" s="82" t="str">
        <f t="shared" si="507"/>
        <v>-</v>
      </c>
      <c r="AQ735" s="82" t="str">
        <f t="shared" si="508"/>
        <v>-</v>
      </c>
      <c r="AR735" s="82" t="str">
        <f t="shared" si="509"/>
        <v>-</v>
      </c>
      <c r="AT735" s="82">
        <f t="shared" si="510"/>
        <v>10</v>
      </c>
      <c r="AU735" s="82" t="str">
        <f ca="1">IF(    MAX(OFFSET(AL735,0,0,MATCH("-",AL$638:AL735,0))) = 0,"",
IFERROR(MAX(OFFSET(AL735,0,0,MATCH("-",AL$638:AL735,0))),""))</f>
        <v/>
      </c>
      <c r="AV735" s="82" t="str">
        <f ca="1">IF(    MAX(OFFSET(AM735,0,0,MATCH("-",AM$638:AM735,0))) = 0,"",
IFERROR(MAX(OFFSET(AM735,0,0,MATCH("-",AM$638:AM735,0))),""))</f>
        <v/>
      </c>
      <c r="AW735" s="82" t="str">
        <f ca="1">IF(    MAX(OFFSET(AN735,0,0,MATCH("-",AN$638:AN735,0))) = 0,"",
IFERROR(MAX(OFFSET(AN735,0,0,MATCH("-",AN$638:AN735,0))),""))</f>
        <v/>
      </c>
      <c r="AX735" s="82" t="str">
        <f ca="1">IF(    MAX(OFFSET(AO735,0,0,MATCH("-",AO$638:AO735,0))) = 0,"",
IFERROR(MAX(OFFSET(AO735,0,0,MATCH("-",AO$638:AO735,0))),""))</f>
        <v/>
      </c>
      <c r="AY735" s="82" t="str">
        <f ca="1">IF(    MAX(OFFSET(AP735,0,0,MATCH("-",AP$638:AP735,0))) = 0,"",
IFERROR(MAX(OFFSET(AP735,0,0,MATCH("-",AP$638:AP735,0))),""))</f>
        <v/>
      </c>
      <c r="AZ735" s="82" t="str">
        <f ca="1">IF(    MAX(OFFSET(AQ735,0,0,MATCH("-",AQ$638:AQ735,0))) = 0,"",
IFERROR(MAX(OFFSET(AQ735,0,0,MATCH("-",AQ$638:AQ735,0))),""))</f>
        <v/>
      </c>
      <c r="BA735" s="82" t="str">
        <f ca="1">IF(    MAX(OFFSET(AR735,0,0,MATCH("-",AR$638:AR735,0))) = 0,"",
IFERROR(MAX(OFFSET(AR735,0,0,MATCH("-",AR$638:AR735,0))),""))</f>
        <v/>
      </c>
      <c r="BB735" s="112">
        <f t="shared" ca="1" si="511"/>
        <v>-198</v>
      </c>
      <c r="BC735" s="111" t="str">
        <f t="shared" ca="1" si="512"/>
        <v>Radius</v>
      </c>
      <c r="BD735" s="112">
        <f t="shared" ca="1" si="513"/>
        <v>0</v>
      </c>
      <c r="BE735" s="111">
        <f t="shared" ca="1" si="514"/>
        <v>200</v>
      </c>
      <c r="BF735" s="113" t="e">
        <f t="shared" ca="1" si="515"/>
        <v>#VALUE!</v>
      </c>
      <c r="BG735" s="113" t="e">
        <f t="shared" ca="1" si="516"/>
        <v>#VALUE!</v>
      </c>
      <c r="BH735" s="112">
        <f t="shared" ca="1" si="517"/>
        <v>2000</v>
      </c>
      <c r="BI735" s="112">
        <f t="shared" ca="1" si="518"/>
        <v>200</v>
      </c>
      <c r="BJ735" s="157"/>
      <c r="BK735" s="157"/>
      <c r="BL735" s="158" t="str">
        <f>scriv!AI697</f>
        <v/>
      </c>
      <c r="BM735" s="157"/>
      <c r="BN735" s="157" t="str">
        <f t="shared" si="519"/>
        <v>node</v>
      </c>
      <c r="BO735" s="157"/>
      <c r="BP735" s="159">
        <f t="shared" ca="1" si="520"/>
        <v>0</v>
      </c>
      <c r="BQ735" s="159">
        <f t="shared" ca="1" si="521"/>
        <v>0</v>
      </c>
      <c r="BR735" s="159">
        <f t="shared" si="522"/>
        <v>1</v>
      </c>
      <c r="BS735" s="159" t="str">
        <f t="shared" si="523"/>
        <v>symbol</v>
      </c>
      <c r="BT735" s="157" t="str">
        <f ca="1">IF(scriv!V697&lt;&gt;"",scriv!V697,
IF(E735="",IFERROR(VLOOKUP(BL735,$AH$40:$BT$638,39,FALSE),$BT$36),
$BT$37))</f>
        <v>NodeSquare</v>
      </c>
      <c r="BU735" s="166">
        <f t="shared" ca="1" si="524"/>
        <v>2000</v>
      </c>
      <c r="BV735" s="166">
        <f t="shared" ca="1" si="525"/>
        <v>200</v>
      </c>
      <c r="BW735" s="166">
        <f t="shared" ca="1" si="526"/>
        <v>0</v>
      </c>
      <c r="BX735" s="166">
        <f t="shared" ca="1" si="527"/>
        <v>0</v>
      </c>
      <c r="BY735" s="180" t="str">
        <f t="shared" si="528"/>
        <v/>
      </c>
      <c r="BZ735" s="180" t="str">
        <f t="shared" si="529"/>
        <v/>
      </c>
      <c r="CA735" s="81" t="str">
        <f>IF(scriv!E697&lt;&gt;"",scriv!E697,"")</f>
        <v/>
      </c>
      <c r="CB735" s="82">
        <f t="shared" si="494"/>
        <v>0</v>
      </c>
      <c r="CC735" s="82">
        <f t="shared" si="530"/>
        <v>0</v>
      </c>
      <c r="CD735" s="82" t="str">
        <f t="shared" si="531"/>
        <v>-</v>
      </c>
      <c r="CE735" s="82" t="str">
        <f t="shared" si="532"/>
        <v>-</v>
      </c>
      <c r="CF735" s="82" t="str">
        <f t="shared" si="533"/>
        <v>-</v>
      </c>
      <c r="CG735" s="82" t="str">
        <f t="shared" si="534"/>
        <v>-</v>
      </c>
      <c r="CH735" s="82" t="str">
        <f t="shared" si="535"/>
        <v>-</v>
      </c>
      <c r="CI735" s="82" t="str">
        <f t="shared" si="536"/>
        <v>-</v>
      </c>
      <c r="CJ735" s="82" t="str">
        <f t="shared" si="537"/>
        <v>-</v>
      </c>
      <c r="CK735" s="82" t="str">
        <f t="shared" si="538"/>
        <v>-</v>
      </c>
    </row>
    <row r="736" spans="1:89" s="82" customFormat="1" ht="18" customHeight="1">
      <c r="A736" s="81" t="str">
        <f>scriv!AH698</f>
        <v/>
      </c>
      <c r="B736" s="81" t="str">
        <f>IF(scriv!D698&lt;&gt;"",scriv!D698,"")</f>
        <v/>
      </c>
      <c r="C736" s="81" t="str">
        <f>IF( scriv!AL698&lt;&gt;"", IF(D736&lt;&gt;"","connection ","")&amp;scriv!AL698,IF(D736&lt;&gt;"","connection",""))</f>
        <v/>
      </c>
      <c r="D736" s="82" t="str">
        <f>scriv!AJ698</f>
        <v/>
      </c>
      <c r="E736" s="82" t="str">
        <f>scriv!AK698</f>
        <v/>
      </c>
      <c r="F736" s="156">
        <f>ROW()</f>
        <v>736</v>
      </c>
      <c r="I736" s="81" t="str">
        <f>IF(scriv!AA698&lt;&gt;"",scriv!AA698,J736)</f>
        <v/>
      </c>
      <c r="J736" s="81" t="str">
        <f>IF(scriv!AB698&lt;&gt;"",scriv!AB698,"")</f>
        <v/>
      </c>
      <c r="K736" s="82" t="str">
        <f t="shared" si="495"/>
        <v>none</v>
      </c>
      <c r="L736" s="82" t="str">
        <f t="shared" si="496"/>
        <v>+++&amp;speakTT=</v>
      </c>
      <c r="M736" s="82" t="str">
        <f t="shared" si="493"/>
        <v>OpenClose</v>
      </c>
      <c r="N736" s="82" t="str">
        <f t="shared" si="497"/>
        <v/>
      </c>
      <c r="O736" s="119" t="str">
        <f t="shared" si="498"/>
        <v/>
      </c>
      <c r="P736" s="81" t="str">
        <f>IF(scriv!I698&lt;&gt;"",scriv!I698,"")</f>
        <v/>
      </c>
      <c r="Q736" s="81" t="str">
        <f>IF(scriv!J698&lt;&gt;"",scriv!J698,"")</f>
        <v/>
      </c>
      <c r="R736" s="81">
        <f>IF(scriv!K698&lt;&gt;"",scriv!K698,
IF(I736&lt;&gt;"",1,$R$36))</f>
        <v>0</v>
      </c>
      <c r="S736" s="81" t="str">
        <f>IF(scriv!L698&lt;&gt;"",scriv!L698,
IF(scriv!AB698&lt;&gt;"",$S$36,"none"))</f>
        <v>none</v>
      </c>
      <c r="T736" s="81" t="str">
        <f>IF(scriv!Q698&lt;&gt;"",scriv!Q698,"")</f>
        <v/>
      </c>
      <c r="U736" s="81" t="str">
        <f>IF(scriv!R698&lt;&gt;"",scriv!R698,"")</f>
        <v/>
      </c>
      <c r="V736" s="81" t="str">
        <f>IF(scriv!S698&lt;&gt;"",scriv!S698,"")</f>
        <v/>
      </c>
      <c r="W736" s="81" t="str">
        <f>IF(scriv!T698&lt;&gt;"",scriv!T698,"")</f>
        <v/>
      </c>
      <c r="X736" s="81" t="str">
        <f>IF($E736="",
( IF(scriv!AD698&lt;&gt;"", LEFT( scriv!AD698, FIND(",",scriv!AD698)-1) &amp; "=" &amp; $AH736 &amp; RIGHT( scriv!AD698, LEN(scriv!AD698) + 1 - FIND(",",scriv!AD698)),
  IF($X$36&lt;&gt;"",LEFT( X$36, FIND(",",X$36)-1) &amp; "=" &amp; $AH736 &amp; RIGHT( X$36, LEN(X$36) + 1 - FIND(",",X$36)),""))),
IF(scriv!M698&lt;&gt;"", LEFT( scriv!M698, FIND(",",scriv!M698)-1) &amp; "=" &amp; $AH736 &amp; RIGHT( scriv!M698, LEN(scriv!M698) + 1 - FIND(",",scriv!M698)),
LEFT( X$37, FIND(",",X$37)-1) &amp; "=" &amp; $AH736 &amp; RIGHT( X$37, LEN(X$37) + 1 - FIND(",",X$37))))</f>
        <v>fadeOn=,0.6</v>
      </c>
      <c r="Y736" s="81" t="str">
        <f>IF($E736="",
( IF(scriv!AE698&lt;&gt;"", LEFT( scriv!AE698, FIND(",",scriv!AE698)-1) &amp; "=" &amp; $AH736 &amp; RIGHT( scriv!AE698, LEN(scriv!AE698) + 1 - FIND(",",scriv!AE698)),
  IF($Y$36&lt;&gt;"",LEFT( Y$36, FIND(",",Y$36)-1) &amp; "=" &amp; $AH736 &amp; RIGHT( Y$36, LEN(Y$36) + 1 - FIND(",",Y$36)),""))),
IF(scriv!N698&lt;&gt;"", LEFT( scriv!N698, FIND(",",scriv!N698)-1) &amp; "=" &amp; $AH736 &amp; RIGHT( scriv!N698, LEN(scriv!N698) + 1 - FIND(",",scriv!N698)),
LEFT( Y$37, FIND(",",Y$37)-1) &amp; "=" &amp; $AH736 &amp; RIGHT( Y$37, LEN(Y$37) + 1 - FIND(",",Y$37))))</f>
        <v>fadeOff=,0.6</v>
      </c>
      <c r="Z736" s="81" t="str">
        <f>IF($E736="",
( IF(scriv!AF698&lt;&gt;"", LEFT( scriv!AF698, FIND(",",scriv!AF698)-1) &amp; "=" &amp; $AH736 &amp; RIGHT( scriv!AF698, LEN(scriv!AF698) + 1 - FIND(",",scriv!AF698)),
  IF($Z$36&lt;&gt;"",LEFT( Z$36, FIND(",",Z$36)-1) &amp; "=" &amp; $AH736 &amp; RIGHT( Z$36, LEN(Z$36) + 1 - FIND(",",Z$36)),""))),
IF(scriv!O698&lt;&gt;"", LEFT( scriv!O698, FIND(",",scriv!O698)-1) &amp; "=" &amp; $AH736 &amp; RIGHT( scriv!O698, LEN(scriv!O698) + 1 - FIND(",",scriv!O698)),
LEFT( Z$37, FIND(",",Z$37)-1) &amp; "=" &amp; $AH736 &amp; RIGHT( Z$37, LEN(Z$37) + 1 - FIND(",",Z$37))))</f>
        <v>drawOpen=,1.2</v>
      </c>
      <c r="AA736" s="81" t="str">
        <f>IF($E736="",
( IF(scriv!AG698&lt;&gt;"", LEFT( scriv!AG698, FIND(",",scriv!AG698)-1) &amp; "=" &amp; $AH736 &amp; RIGHT( scriv!AG698, LEN(scriv!AG698) + 1 - FIND(",",scriv!AG698)),
  IF($AA$36&lt;&gt;"",LEFT( AA$36, FIND(",",AA$36)-1) &amp; "=" &amp; $AH736 &amp; RIGHT( AA$36, LEN(AA$36) + 1 - FIND(",",AA$36)),""))),
IF(scriv!P698&lt;&gt;"", LEFT( scriv!P698, FIND(",",scriv!P698)-1) &amp; "=" &amp; $AH736 &amp; RIGHT( scriv!P698, LEN(scriv!P698) + 1 - FIND(",",scriv!P698)),
LEFT( AA$37, FIND(",",AA$37)-1) &amp; "=" &amp; $AH736 &amp; RIGHT( AA$37, LEN(AA$37) + 1 - FIND(",",AA$37))))</f>
        <v>drawClose=,1.2</v>
      </c>
      <c r="AB736" s="167" t="str">
        <f t="shared" si="492"/>
        <v>noTitle</v>
      </c>
      <c r="AC736" s="167"/>
      <c r="AD736" s="45"/>
      <c r="AE736" s="168"/>
      <c r="AF736" s="169">
        <f>IF(D736="",scriv!B698,"")</f>
        <v>0</v>
      </c>
      <c r="AG736" s="170" t="str">
        <f t="shared" si="499"/>
        <v/>
      </c>
      <c r="AH736" s="169" t="str">
        <f t="shared" si="500"/>
        <v/>
      </c>
      <c r="AI736" s="169" t="str">
        <f t="shared" si="501"/>
        <v/>
      </c>
      <c r="AJ736" s="86">
        <f>ROUNDDOWN( (LEN(scriv!B698)+1) / 2, 0 )</f>
        <v>0</v>
      </c>
      <c r="AK736" s="82">
        <f t="shared" si="502"/>
        <v>0</v>
      </c>
      <c r="AL736" s="82" t="str">
        <f t="shared" si="503"/>
        <v>-</v>
      </c>
      <c r="AM736" s="82" t="str">
        <f t="shared" si="504"/>
        <v>-</v>
      </c>
      <c r="AN736" s="82" t="str">
        <f t="shared" si="505"/>
        <v>-</v>
      </c>
      <c r="AO736" s="82" t="str">
        <f t="shared" si="506"/>
        <v>-</v>
      </c>
      <c r="AP736" s="82" t="str">
        <f t="shared" si="507"/>
        <v>-</v>
      </c>
      <c r="AQ736" s="82" t="str">
        <f t="shared" si="508"/>
        <v>-</v>
      </c>
      <c r="AR736" s="82" t="str">
        <f t="shared" si="509"/>
        <v>-</v>
      </c>
      <c r="AT736" s="82">
        <f t="shared" si="510"/>
        <v>10</v>
      </c>
      <c r="AU736" s="82" t="str">
        <f ca="1">IF(    MAX(OFFSET(AL736,0,0,MATCH("-",AL$638:AL736,0))) = 0,"",
IFERROR(MAX(OFFSET(AL736,0,0,MATCH("-",AL$638:AL736,0))),""))</f>
        <v/>
      </c>
      <c r="AV736" s="82" t="str">
        <f ca="1">IF(    MAX(OFFSET(AM736,0,0,MATCH("-",AM$638:AM736,0))) = 0,"",
IFERROR(MAX(OFFSET(AM736,0,0,MATCH("-",AM$638:AM736,0))),""))</f>
        <v/>
      </c>
      <c r="AW736" s="82" t="str">
        <f ca="1">IF(    MAX(OFFSET(AN736,0,0,MATCH("-",AN$638:AN736,0))) = 0,"",
IFERROR(MAX(OFFSET(AN736,0,0,MATCH("-",AN$638:AN736,0))),""))</f>
        <v/>
      </c>
      <c r="AX736" s="82" t="str">
        <f ca="1">IF(    MAX(OFFSET(AO736,0,0,MATCH("-",AO$638:AO736,0))) = 0,"",
IFERROR(MAX(OFFSET(AO736,0,0,MATCH("-",AO$638:AO736,0))),""))</f>
        <v/>
      </c>
      <c r="AY736" s="82" t="str">
        <f ca="1">IF(    MAX(OFFSET(AP736,0,0,MATCH("-",AP$638:AP736,0))) = 0,"",
IFERROR(MAX(OFFSET(AP736,0,0,MATCH("-",AP$638:AP736,0))),""))</f>
        <v/>
      </c>
      <c r="AZ736" s="82" t="str">
        <f ca="1">IF(    MAX(OFFSET(AQ736,0,0,MATCH("-",AQ$638:AQ736,0))) = 0,"",
IFERROR(MAX(OFFSET(AQ736,0,0,MATCH("-",AQ$638:AQ736,0))),""))</f>
        <v/>
      </c>
      <c r="BA736" s="82" t="str">
        <f ca="1">IF(    MAX(OFFSET(AR736,0,0,MATCH("-",AR$638:AR736,0))) = 0,"",
IFERROR(MAX(OFFSET(AR736,0,0,MATCH("-",AR$638:AR736,0))),""))</f>
        <v/>
      </c>
      <c r="BB736" s="112">
        <f t="shared" ca="1" si="511"/>
        <v>-198</v>
      </c>
      <c r="BC736" s="111" t="str">
        <f t="shared" ca="1" si="512"/>
        <v>Radius</v>
      </c>
      <c r="BD736" s="112">
        <f t="shared" ca="1" si="513"/>
        <v>0</v>
      </c>
      <c r="BE736" s="111">
        <f t="shared" ca="1" si="514"/>
        <v>200</v>
      </c>
      <c r="BF736" s="113" t="e">
        <f t="shared" ca="1" si="515"/>
        <v>#VALUE!</v>
      </c>
      <c r="BG736" s="113" t="e">
        <f t="shared" ca="1" si="516"/>
        <v>#VALUE!</v>
      </c>
      <c r="BH736" s="112">
        <f t="shared" ca="1" si="517"/>
        <v>2000</v>
      </c>
      <c r="BI736" s="112">
        <f t="shared" ca="1" si="518"/>
        <v>200</v>
      </c>
      <c r="BJ736" s="157"/>
      <c r="BK736" s="157"/>
      <c r="BL736" s="158" t="str">
        <f>scriv!AI698</f>
        <v/>
      </c>
      <c r="BM736" s="157"/>
      <c r="BN736" s="157" t="str">
        <f t="shared" si="519"/>
        <v>node</v>
      </c>
      <c r="BO736" s="157"/>
      <c r="BP736" s="159">
        <f t="shared" ca="1" si="520"/>
        <v>0</v>
      </c>
      <c r="BQ736" s="159">
        <f t="shared" ca="1" si="521"/>
        <v>0</v>
      </c>
      <c r="BR736" s="159">
        <f t="shared" si="522"/>
        <v>1</v>
      </c>
      <c r="BS736" s="159" t="str">
        <f t="shared" si="523"/>
        <v>symbol</v>
      </c>
      <c r="BT736" s="157" t="str">
        <f ca="1">IF(scriv!V698&lt;&gt;"",scriv!V698,
IF(E736="",IFERROR(VLOOKUP(BL736,$AH$40:$BT$638,39,FALSE),$BT$36),
$BT$37))</f>
        <v>NodeSquare</v>
      </c>
      <c r="BU736" s="166">
        <f t="shared" ca="1" si="524"/>
        <v>2000</v>
      </c>
      <c r="BV736" s="166">
        <f t="shared" ca="1" si="525"/>
        <v>200</v>
      </c>
      <c r="BW736" s="166">
        <f t="shared" ca="1" si="526"/>
        <v>0</v>
      </c>
      <c r="BX736" s="166">
        <f t="shared" ca="1" si="527"/>
        <v>0</v>
      </c>
      <c r="BY736" s="180" t="str">
        <f t="shared" si="528"/>
        <v/>
      </c>
      <c r="BZ736" s="180" t="str">
        <f t="shared" si="529"/>
        <v/>
      </c>
      <c r="CA736" s="81" t="str">
        <f>IF(scriv!E698&lt;&gt;"",scriv!E698,"")</f>
        <v/>
      </c>
      <c r="CB736" s="82">
        <f t="shared" si="494"/>
        <v>0</v>
      </c>
      <c r="CC736" s="82">
        <f t="shared" si="530"/>
        <v>0</v>
      </c>
      <c r="CD736" s="82" t="str">
        <f t="shared" si="531"/>
        <v>-</v>
      </c>
      <c r="CE736" s="82" t="str">
        <f t="shared" si="532"/>
        <v>-</v>
      </c>
      <c r="CF736" s="82" t="str">
        <f t="shared" si="533"/>
        <v>-</v>
      </c>
      <c r="CG736" s="82" t="str">
        <f t="shared" si="534"/>
        <v>-</v>
      </c>
      <c r="CH736" s="82" t="str">
        <f t="shared" si="535"/>
        <v>-</v>
      </c>
      <c r="CI736" s="82" t="str">
        <f t="shared" si="536"/>
        <v>-</v>
      </c>
      <c r="CJ736" s="82" t="str">
        <f t="shared" si="537"/>
        <v>-</v>
      </c>
      <c r="CK736" s="82" t="str">
        <f t="shared" si="538"/>
        <v>-</v>
      </c>
    </row>
    <row r="737" spans="1:89" s="82" customFormat="1" ht="18" customHeight="1">
      <c r="A737" s="81" t="str">
        <f>scriv!AH699</f>
        <v/>
      </c>
      <c r="B737" s="81" t="str">
        <f>IF(scriv!D699&lt;&gt;"",scriv!D699,"")</f>
        <v/>
      </c>
      <c r="C737" s="81" t="str">
        <f>IF( scriv!AL699&lt;&gt;"", IF(D737&lt;&gt;"","connection ","")&amp;scriv!AL699,IF(D737&lt;&gt;"","connection",""))</f>
        <v/>
      </c>
      <c r="D737" s="82" t="str">
        <f>scriv!AJ699</f>
        <v/>
      </c>
      <c r="E737" s="82" t="str">
        <f>scriv!AK699</f>
        <v/>
      </c>
      <c r="F737" s="156">
        <f>ROW()</f>
        <v>737</v>
      </c>
      <c r="I737" s="81" t="str">
        <f>IF(scriv!AA699&lt;&gt;"",scriv!AA699,J737)</f>
        <v/>
      </c>
      <c r="J737" s="81" t="str">
        <f>IF(scriv!AB699&lt;&gt;"",scriv!AB699,"")</f>
        <v/>
      </c>
      <c r="K737" s="82" t="str">
        <f t="shared" si="495"/>
        <v>none</v>
      </c>
      <c r="L737" s="82" t="str">
        <f t="shared" si="496"/>
        <v>+++&amp;speakTT=</v>
      </c>
      <c r="M737" s="82" t="str">
        <f t="shared" si="493"/>
        <v>OpenClose</v>
      </c>
      <c r="N737" s="82" t="str">
        <f t="shared" si="497"/>
        <v/>
      </c>
      <c r="O737" s="119" t="str">
        <f t="shared" si="498"/>
        <v/>
      </c>
      <c r="P737" s="81" t="str">
        <f>IF(scriv!I699&lt;&gt;"",scriv!I699,"")</f>
        <v/>
      </c>
      <c r="Q737" s="81" t="str">
        <f>IF(scriv!J699&lt;&gt;"",scriv!J699,"")</f>
        <v/>
      </c>
      <c r="R737" s="81">
        <f>IF(scriv!K699&lt;&gt;"",scriv!K699,
IF(I737&lt;&gt;"",1,$R$36))</f>
        <v>0</v>
      </c>
      <c r="S737" s="81" t="str">
        <f>IF(scriv!L699&lt;&gt;"",scriv!L699,
IF(scriv!AB699&lt;&gt;"",$S$36,"none"))</f>
        <v>none</v>
      </c>
      <c r="T737" s="81" t="str">
        <f>IF(scriv!Q699&lt;&gt;"",scriv!Q699,"")</f>
        <v/>
      </c>
      <c r="U737" s="81" t="str">
        <f>IF(scriv!R699&lt;&gt;"",scriv!R699,"")</f>
        <v/>
      </c>
      <c r="V737" s="81" t="str">
        <f>IF(scriv!S699&lt;&gt;"",scriv!S699,"")</f>
        <v/>
      </c>
      <c r="W737" s="81" t="str">
        <f>IF(scriv!T699&lt;&gt;"",scriv!T699,"")</f>
        <v/>
      </c>
      <c r="X737" s="81" t="str">
        <f>IF($E737="",
( IF(scriv!AD699&lt;&gt;"", LEFT( scriv!AD699, FIND(",",scriv!AD699)-1) &amp; "=" &amp; $AH737 &amp; RIGHT( scriv!AD699, LEN(scriv!AD699) + 1 - FIND(",",scriv!AD699)),
  IF($X$36&lt;&gt;"",LEFT( X$36, FIND(",",X$36)-1) &amp; "=" &amp; $AH737 &amp; RIGHT( X$36, LEN(X$36) + 1 - FIND(",",X$36)),""))),
IF(scriv!M699&lt;&gt;"", LEFT( scriv!M699, FIND(",",scriv!M699)-1) &amp; "=" &amp; $AH737 &amp; RIGHT( scriv!M699, LEN(scriv!M699) + 1 - FIND(",",scriv!M699)),
LEFT( X$37, FIND(",",X$37)-1) &amp; "=" &amp; $AH737 &amp; RIGHT( X$37, LEN(X$37) + 1 - FIND(",",X$37))))</f>
        <v>fadeOn=,0.6</v>
      </c>
      <c r="Y737" s="81" t="str">
        <f>IF($E737="",
( IF(scriv!AE699&lt;&gt;"", LEFT( scriv!AE699, FIND(",",scriv!AE699)-1) &amp; "=" &amp; $AH737 &amp; RIGHT( scriv!AE699, LEN(scriv!AE699) + 1 - FIND(",",scriv!AE699)),
  IF($Y$36&lt;&gt;"",LEFT( Y$36, FIND(",",Y$36)-1) &amp; "=" &amp; $AH737 &amp; RIGHT( Y$36, LEN(Y$36) + 1 - FIND(",",Y$36)),""))),
IF(scriv!N699&lt;&gt;"", LEFT( scriv!N699, FIND(",",scriv!N699)-1) &amp; "=" &amp; $AH737 &amp; RIGHT( scriv!N699, LEN(scriv!N699) + 1 - FIND(",",scriv!N699)),
LEFT( Y$37, FIND(",",Y$37)-1) &amp; "=" &amp; $AH737 &amp; RIGHT( Y$37, LEN(Y$37) + 1 - FIND(",",Y$37))))</f>
        <v>fadeOff=,0.6</v>
      </c>
      <c r="Z737" s="81" t="str">
        <f>IF($E737="",
( IF(scriv!AF699&lt;&gt;"", LEFT( scriv!AF699, FIND(",",scriv!AF699)-1) &amp; "=" &amp; $AH737 &amp; RIGHT( scriv!AF699, LEN(scriv!AF699) + 1 - FIND(",",scriv!AF699)),
  IF($Z$36&lt;&gt;"",LEFT( Z$36, FIND(",",Z$36)-1) &amp; "=" &amp; $AH737 &amp; RIGHT( Z$36, LEN(Z$36) + 1 - FIND(",",Z$36)),""))),
IF(scriv!O699&lt;&gt;"", LEFT( scriv!O699, FIND(",",scriv!O699)-1) &amp; "=" &amp; $AH737 &amp; RIGHT( scriv!O699, LEN(scriv!O699) + 1 - FIND(",",scriv!O699)),
LEFT( Z$37, FIND(",",Z$37)-1) &amp; "=" &amp; $AH737 &amp; RIGHT( Z$37, LEN(Z$37) + 1 - FIND(",",Z$37))))</f>
        <v>drawOpen=,1.2</v>
      </c>
      <c r="AA737" s="81" t="str">
        <f>IF($E737="",
( IF(scriv!AG699&lt;&gt;"", LEFT( scriv!AG699, FIND(",",scriv!AG699)-1) &amp; "=" &amp; $AH737 &amp; RIGHT( scriv!AG699, LEN(scriv!AG699) + 1 - FIND(",",scriv!AG699)),
  IF($AA$36&lt;&gt;"",LEFT( AA$36, FIND(",",AA$36)-1) &amp; "=" &amp; $AH737 &amp; RIGHT( AA$36, LEN(AA$36) + 1 - FIND(",",AA$36)),""))),
IF(scriv!P699&lt;&gt;"", LEFT( scriv!P699, FIND(",",scriv!P699)-1) &amp; "=" &amp; $AH737 &amp; RIGHT( scriv!P699, LEN(scriv!P699) + 1 - FIND(",",scriv!P699)),
LEFT( AA$37, FIND(",",AA$37)-1) &amp; "=" &amp; $AH737 &amp; RIGHT( AA$37, LEN(AA$37) + 1 - FIND(",",AA$37))))</f>
        <v>drawClose=,1.2</v>
      </c>
      <c r="AB737" s="167" t="str">
        <f t="shared" si="492"/>
        <v>noTitle</v>
      </c>
      <c r="AC737" s="167"/>
      <c r="AD737" s="45"/>
      <c r="AE737" s="168"/>
      <c r="AF737" s="169">
        <f>IF(D737="",scriv!B699,"")</f>
        <v>0</v>
      </c>
      <c r="AG737" s="170" t="str">
        <f t="shared" si="499"/>
        <v/>
      </c>
      <c r="AH737" s="169" t="str">
        <f t="shared" si="500"/>
        <v/>
      </c>
      <c r="AI737" s="169" t="str">
        <f t="shared" si="501"/>
        <v/>
      </c>
      <c r="AJ737" s="86">
        <f>ROUNDDOWN( (LEN(scriv!B699)+1) / 2, 0 )</f>
        <v>0</v>
      </c>
      <c r="AK737" s="82">
        <f t="shared" si="502"/>
        <v>0</v>
      </c>
      <c r="AL737" s="82" t="str">
        <f t="shared" si="503"/>
        <v>-</v>
      </c>
      <c r="AM737" s="82" t="str">
        <f t="shared" si="504"/>
        <v>-</v>
      </c>
      <c r="AN737" s="82" t="str">
        <f t="shared" si="505"/>
        <v>-</v>
      </c>
      <c r="AO737" s="82" t="str">
        <f t="shared" si="506"/>
        <v>-</v>
      </c>
      <c r="AP737" s="82" t="str">
        <f t="shared" si="507"/>
        <v>-</v>
      </c>
      <c r="AQ737" s="82" t="str">
        <f t="shared" si="508"/>
        <v>-</v>
      </c>
      <c r="AR737" s="82" t="str">
        <f t="shared" si="509"/>
        <v>-</v>
      </c>
      <c r="AT737" s="82">
        <f t="shared" si="510"/>
        <v>10</v>
      </c>
      <c r="AU737" s="82" t="str">
        <f ca="1">IF(    MAX(OFFSET(AL737,0,0,MATCH("-",AL$638:AL737,0))) = 0,"",
IFERROR(MAX(OFFSET(AL737,0,0,MATCH("-",AL$638:AL737,0))),""))</f>
        <v/>
      </c>
      <c r="AV737" s="82" t="str">
        <f ca="1">IF(    MAX(OFFSET(AM737,0,0,MATCH("-",AM$638:AM737,0))) = 0,"",
IFERROR(MAX(OFFSET(AM737,0,0,MATCH("-",AM$638:AM737,0))),""))</f>
        <v/>
      </c>
      <c r="AW737" s="82" t="str">
        <f ca="1">IF(    MAX(OFFSET(AN737,0,0,MATCH("-",AN$638:AN737,0))) = 0,"",
IFERROR(MAX(OFFSET(AN737,0,0,MATCH("-",AN$638:AN737,0))),""))</f>
        <v/>
      </c>
      <c r="AX737" s="82" t="str">
        <f ca="1">IF(    MAX(OFFSET(AO737,0,0,MATCH("-",AO$638:AO737,0))) = 0,"",
IFERROR(MAX(OFFSET(AO737,0,0,MATCH("-",AO$638:AO737,0))),""))</f>
        <v/>
      </c>
      <c r="AY737" s="82" t="str">
        <f ca="1">IF(    MAX(OFFSET(AP737,0,0,MATCH("-",AP$638:AP737,0))) = 0,"",
IFERROR(MAX(OFFSET(AP737,0,0,MATCH("-",AP$638:AP737,0))),""))</f>
        <v/>
      </c>
      <c r="AZ737" s="82" t="str">
        <f ca="1">IF(    MAX(OFFSET(AQ737,0,0,MATCH("-",AQ$638:AQ737,0))) = 0,"",
IFERROR(MAX(OFFSET(AQ737,0,0,MATCH("-",AQ$638:AQ737,0))),""))</f>
        <v/>
      </c>
      <c r="BA737" s="82" t="str">
        <f ca="1">IF(    MAX(OFFSET(AR737,0,0,MATCH("-",AR$638:AR737,0))) = 0,"",
IFERROR(MAX(OFFSET(AR737,0,0,MATCH("-",AR$638:AR737,0))),""))</f>
        <v/>
      </c>
      <c r="BB737" s="112">
        <f t="shared" ca="1" si="511"/>
        <v>-198</v>
      </c>
      <c r="BC737" s="111" t="str">
        <f t="shared" ca="1" si="512"/>
        <v>Radius</v>
      </c>
      <c r="BD737" s="112">
        <f t="shared" ca="1" si="513"/>
        <v>0</v>
      </c>
      <c r="BE737" s="111">
        <f t="shared" ca="1" si="514"/>
        <v>200</v>
      </c>
      <c r="BF737" s="113" t="e">
        <f t="shared" ca="1" si="515"/>
        <v>#VALUE!</v>
      </c>
      <c r="BG737" s="113" t="e">
        <f t="shared" ca="1" si="516"/>
        <v>#VALUE!</v>
      </c>
      <c r="BH737" s="112">
        <f t="shared" ca="1" si="517"/>
        <v>2000</v>
      </c>
      <c r="BI737" s="112">
        <f t="shared" ca="1" si="518"/>
        <v>200</v>
      </c>
      <c r="BJ737" s="157"/>
      <c r="BK737" s="157"/>
      <c r="BL737" s="158" t="str">
        <f>scriv!AI699</f>
        <v/>
      </c>
      <c r="BM737" s="157"/>
      <c r="BN737" s="157" t="str">
        <f t="shared" si="519"/>
        <v>node</v>
      </c>
      <c r="BO737" s="157"/>
      <c r="BP737" s="159">
        <f t="shared" ca="1" si="520"/>
        <v>0</v>
      </c>
      <c r="BQ737" s="159">
        <f t="shared" ca="1" si="521"/>
        <v>0</v>
      </c>
      <c r="BR737" s="159">
        <f t="shared" si="522"/>
        <v>1</v>
      </c>
      <c r="BS737" s="159" t="str">
        <f t="shared" si="523"/>
        <v>symbol</v>
      </c>
      <c r="BT737" s="157" t="str">
        <f ca="1">IF(scriv!V699&lt;&gt;"",scriv!V699,
IF(E737="",IFERROR(VLOOKUP(BL737,$AH$40:$BT$638,39,FALSE),$BT$36),
$BT$37))</f>
        <v>NodeSquare</v>
      </c>
      <c r="BU737" s="166">
        <f t="shared" ca="1" si="524"/>
        <v>2000</v>
      </c>
      <c r="BV737" s="166">
        <f t="shared" ca="1" si="525"/>
        <v>200</v>
      </c>
      <c r="BW737" s="166">
        <f t="shared" ca="1" si="526"/>
        <v>0</v>
      </c>
      <c r="BX737" s="166">
        <f t="shared" ca="1" si="527"/>
        <v>0</v>
      </c>
      <c r="BY737" s="180" t="str">
        <f t="shared" si="528"/>
        <v/>
      </c>
      <c r="BZ737" s="180" t="str">
        <f t="shared" si="529"/>
        <v/>
      </c>
      <c r="CA737" s="81" t="str">
        <f>IF(scriv!E699&lt;&gt;"",scriv!E699,"")</f>
        <v/>
      </c>
      <c r="CB737" s="82">
        <f t="shared" si="494"/>
        <v>0</v>
      </c>
      <c r="CC737" s="82">
        <f t="shared" si="530"/>
        <v>0</v>
      </c>
      <c r="CD737" s="82" t="str">
        <f t="shared" si="531"/>
        <v>-</v>
      </c>
      <c r="CE737" s="82" t="str">
        <f t="shared" si="532"/>
        <v>-</v>
      </c>
      <c r="CF737" s="82" t="str">
        <f t="shared" si="533"/>
        <v>-</v>
      </c>
      <c r="CG737" s="82" t="str">
        <f t="shared" si="534"/>
        <v>-</v>
      </c>
      <c r="CH737" s="82" t="str">
        <f t="shared" si="535"/>
        <v>-</v>
      </c>
      <c r="CI737" s="82" t="str">
        <f t="shared" si="536"/>
        <v>-</v>
      </c>
      <c r="CJ737" s="82" t="str">
        <f t="shared" si="537"/>
        <v>-</v>
      </c>
      <c r="CK737" s="82" t="str">
        <f t="shared" si="538"/>
        <v>-</v>
      </c>
    </row>
    <row r="738" spans="1:89" s="82" customFormat="1" ht="18" customHeight="1">
      <c r="A738" s="81" t="str">
        <f>scriv!AH700</f>
        <v/>
      </c>
      <c r="B738" s="81" t="str">
        <f>IF(scriv!D700&lt;&gt;"",scriv!D700,"")</f>
        <v/>
      </c>
      <c r="C738" s="81" t="str">
        <f>IF( scriv!AL700&lt;&gt;"", IF(D738&lt;&gt;"","connection ","")&amp;scriv!AL700,IF(D738&lt;&gt;"","connection",""))</f>
        <v/>
      </c>
      <c r="D738" s="82" t="str">
        <f>scriv!AJ700</f>
        <v/>
      </c>
      <c r="E738" s="82" t="str">
        <f>scriv!AK700</f>
        <v/>
      </c>
      <c r="F738" s="156">
        <f>ROW()</f>
        <v>738</v>
      </c>
      <c r="I738" s="81" t="str">
        <f>IF(scriv!AA700&lt;&gt;"",scriv!AA700,J738)</f>
        <v/>
      </c>
      <c r="J738" s="81" t="str">
        <f>IF(scriv!AB700&lt;&gt;"",scriv!AB700,"")</f>
        <v/>
      </c>
      <c r="K738" s="82" t="str">
        <f t="shared" si="495"/>
        <v>none</v>
      </c>
      <c r="L738" s="82" t="str">
        <f t="shared" si="496"/>
        <v>+++&amp;speakTT=</v>
      </c>
      <c r="M738" s="82" t="str">
        <f t="shared" si="493"/>
        <v>OpenClose</v>
      </c>
      <c r="N738" s="82" t="str">
        <f t="shared" si="497"/>
        <v/>
      </c>
      <c r="O738" s="119" t="str">
        <f t="shared" si="498"/>
        <v/>
      </c>
      <c r="P738" s="81" t="str">
        <f>IF(scriv!I700&lt;&gt;"",scriv!I700,"")</f>
        <v/>
      </c>
      <c r="Q738" s="81" t="str">
        <f>IF(scriv!J700&lt;&gt;"",scriv!J700,"")</f>
        <v/>
      </c>
      <c r="R738" s="81">
        <f>IF(scriv!K700&lt;&gt;"",scriv!K700,
IF(I738&lt;&gt;"",1,$R$36))</f>
        <v>0</v>
      </c>
      <c r="S738" s="81" t="str">
        <f>IF(scriv!L700&lt;&gt;"",scriv!L700,
IF(scriv!AB700&lt;&gt;"",$S$36,"none"))</f>
        <v>none</v>
      </c>
      <c r="T738" s="81" t="str">
        <f>IF(scriv!Q700&lt;&gt;"",scriv!Q700,"")</f>
        <v/>
      </c>
      <c r="U738" s="81" t="str">
        <f>IF(scriv!R700&lt;&gt;"",scriv!R700,"")</f>
        <v/>
      </c>
      <c r="V738" s="81" t="str">
        <f>IF(scriv!S700&lt;&gt;"",scriv!S700,"")</f>
        <v/>
      </c>
      <c r="W738" s="81" t="str">
        <f>IF(scriv!T700&lt;&gt;"",scriv!T700,"")</f>
        <v/>
      </c>
      <c r="X738" s="81" t="str">
        <f>IF($E738="",
( IF(scriv!AD700&lt;&gt;"", LEFT( scriv!AD700, FIND(",",scriv!AD700)-1) &amp; "=" &amp; $AH738 &amp; RIGHT( scriv!AD700, LEN(scriv!AD700) + 1 - FIND(",",scriv!AD700)),
  IF($X$36&lt;&gt;"",LEFT( X$36, FIND(",",X$36)-1) &amp; "=" &amp; $AH738 &amp; RIGHT( X$36, LEN(X$36) + 1 - FIND(",",X$36)),""))),
IF(scriv!M700&lt;&gt;"", LEFT( scriv!M700, FIND(",",scriv!M700)-1) &amp; "=" &amp; $AH738 &amp; RIGHT( scriv!M700, LEN(scriv!M700) + 1 - FIND(",",scriv!M700)),
LEFT( X$37, FIND(",",X$37)-1) &amp; "=" &amp; $AH738 &amp; RIGHT( X$37, LEN(X$37) + 1 - FIND(",",X$37))))</f>
        <v>fadeOn=,0.6</v>
      </c>
      <c r="Y738" s="81" t="str">
        <f>IF($E738="",
( IF(scriv!AE700&lt;&gt;"", LEFT( scriv!AE700, FIND(",",scriv!AE700)-1) &amp; "=" &amp; $AH738 &amp; RIGHT( scriv!AE700, LEN(scriv!AE700) + 1 - FIND(",",scriv!AE700)),
  IF($Y$36&lt;&gt;"",LEFT( Y$36, FIND(",",Y$36)-1) &amp; "=" &amp; $AH738 &amp; RIGHT( Y$36, LEN(Y$36) + 1 - FIND(",",Y$36)),""))),
IF(scriv!N700&lt;&gt;"", LEFT( scriv!N700, FIND(",",scriv!N700)-1) &amp; "=" &amp; $AH738 &amp; RIGHT( scriv!N700, LEN(scriv!N700) + 1 - FIND(",",scriv!N700)),
LEFT( Y$37, FIND(",",Y$37)-1) &amp; "=" &amp; $AH738 &amp; RIGHT( Y$37, LEN(Y$37) + 1 - FIND(",",Y$37))))</f>
        <v>fadeOff=,0.6</v>
      </c>
      <c r="Z738" s="81" t="str">
        <f>IF($E738="",
( IF(scriv!AF700&lt;&gt;"", LEFT( scriv!AF700, FIND(",",scriv!AF700)-1) &amp; "=" &amp; $AH738 &amp; RIGHT( scriv!AF700, LEN(scriv!AF700) + 1 - FIND(",",scriv!AF700)),
  IF($Z$36&lt;&gt;"",LEFT( Z$36, FIND(",",Z$36)-1) &amp; "=" &amp; $AH738 &amp; RIGHT( Z$36, LEN(Z$36) + 1 - FIND(",",Z$36)),""))),
IF(scriv!O700&lt;&gt;"", LEFT( scriv!O700, FIND(",",scriv!O700)-1) &amp; "=" &amp; $AH738 &amp; RIGHT( scriv!O700, LEN(scriv!O700) + 1 - FIND(",",scriv!O700)),
LEFT( Z$37, FIND(",",Z$37)-1) &amp; "=" &amp; $AH738 &amp; RIGHT( Z$37, LEN(Z$37) + 1 - FIND(",",Z$37))))</f>
        <v>drawOpen=,1.2</v>
      </c>
      <c r="AA738" s="81" t="str">
        <f>IF($E738="",
( IF(scriv!AG700&lt;&gt;"", LEFT( scriv!AG700, FIND(",",scriv!AG700)-1) &amp; "=" &amp; $AH738 &amp; RIGHT( scriv!AG700, LEN(scriv!AG700) + 1 - FIND(",",scriv!AG700)),
  IF($AA$36&lt;&gt;"",LEFT( AA$36, FIND(",",AA$36)-1) &amp; "=" &amp; $AH738 &amp; RIGHT( AA$36, LEN(AA$36) + 1 - FIND(",",AA$36)),""))),
IF(scriv!P700&lt;&gt;"", LEFT( scriv!P700, FIND(",",scriv!P700)-1) &amp; "=" &amp; $AH738 &amp; RIGHT( scriv!P700, LEN(scriv!P700) + 1 - FIND(",",scriv!P700)),
LEFT( AA$37, FIND(",",AA$37)-1) &amp; "=" &amp; $AH738 &amp; RIGHT( AA$37, LEN(AA$37) + 1 - FIND(",",AA$37))))</f>
        <v>drawClose=,1.2</v>
      </c>
      <c r="AB738" s="167" t="str">
        <f t="shared" si="492"/>
        <v>noTitle</v>
      </c>
      <c r="AC738" s="167"/>
      <c r="AD738" s="45"/>
      <c r="AE738" s="168"/>
      <c r="AF738" s="169">
        <f>IF(D738="",scriv!B700,"")</f>
        <v>0</v>
      </c>
      <c r="AG738" s="170" t="str">
        <f t="shared" si="499"/>
        <v/>
      </c>
      <c r="AH738" s="169" t="str">
        <f t="shared" si="500"/>
        <v/>
      </c>
      <c r="AI738" s="169" t="str">
        <f t="shared" si="501"/>
        <v/>
      </c>
      <c r="AJ738" s="86">
        <f>ROUNDDOWN( (LEN(scriv!B700)+1) / 2, 0 )</f>
        <v>0</v>
      </c>
      <c r="AK738" s="82">
        <f t="shared" si="502"/>
        <v>0</v>
      </c>
      <c r="AL738" s="82" t="str">
        <f t="shared" si="503"/>
        <v>-</v>
      </c>
      <c r="AM738" s="82" t="str">
        <f t="shared" si="504"/>
        <v>-</v>
      </c>
      <c r="AN738" s="82" t="str">
        <f t="shared" si="505"/>
        <v>-</v>
      </c>
      <c r="AO738" s="82" t="str">
        <f t="shared" si="506"/>
        <v>-</v>
      </c>
      <c r="AP738" s="82" t="str">
        <f t="shared" si="507"/>
        <v>-</v>
      </c>
      <c r="AQ738" s="82" t="str">
        <f t="shared" si="508"/>
        <v>-</v>
      </c>
      <c r="AR738" s="82" t="str">
        <f t="shared" si="509"/>
        <v>-</v>
      </c>
      <c r="AT738" s="82">
        <f t="shared" si="510"/>
        <v>10</v>
      </c>
      <c r="AU738" s="82" t="str">
        <f ca="1">IF(    MAX(OFFSET(AL738,0,0,MATCH("-",AL$638:AL738,0))) = 0,"",
IFERROR(MAX(OFFSET(AL738,0,0,MATCH("-",AL$638:AL738,0))),""))</f>
        <v/>
      </c>
      <c r="AV738" s="82" t="str">
        <f ca="1">IF(    MAX(OFFSET(AM738,0,0,MATCH("-",AM$638:AM738,0))) = 0,"",
IFERROR(MAX(OFFSET(AM738,0,0,MATCH("-",AM$638:AM738,0))),""))</f>
        <v/>
      </c>
      <c r="AW738" s="82" t="str">
        <f ca="1">IF(    MAX(OFFSET(AN738,0,0,MATCH("-",AN$638:AN738,0))) = 0,"",
IFERROR(MAX(OFFSET(AN738,0,0,MATCH("-",AN$638:AN738,0))),""))</f>
        <v/>
      </c>
      <c r="AX738" s="82" t="str">
        <f ca="1">IF(    MAX(OFFSET(AO738,0,0,MATCH("-",AO$638:AO738,0))) = 0,"",
IFERROR(MAX(OFFSET(AO738,0,0,MATCH("-",AO$638:AO738,0))),""))</f>
        <v/>
      </c>
      <c r="AY738" s="82" t="str">
        <f ca="1">IF(    MAX(OFFSET(AP738,0,0,MATCH("-",AP$638:AP738,0))) = 0,"",
IFERROR(MAX(OFFSET(AP738,0,0,MATCH("-",AP$638:AP738,0))),""))</f>
        <v/>
      </c>
      <c r="AZ738" s="82" t="str">
        <f ca="1">IF(    MAX(OFFSET(AQ738,0,0,MATCH("-",AQ$638:AQ738,0))) = 0,"",
IFERROR(MAX(OFFSET(AQ738,0,0,MATCH("-",AQ$638:AQ738,0))),""))</f>
        <v/>
      </c>
      <c r="BA738" s="82" t="str">
        <f ca="1">IF(    MAX(OFFSET(AR738,0,0,MATCH("-",AR$638:AR738,0))) = 0,"",
IFERROR(MAX(OFFSET(AR738,0,0,MATCH("-",AR$638:AR738,0))),""))</f>
        <v/>
      </c>
      <c r="BB738" s="112">
        <f t="shared" ca="1" si="511"/>
        <v>-198</v>
      </c>
      <c r="BC738" s="111" t="str">
        <f t="shared" ca="1" si="512"/>
        <v>Radius</v>
      </c>
      <c r="BD738" s="112">
        <f t="shared" ca="1" si="513"/>
        <v>0</v>
      </c>
      <c r="BE738" s="111">
        <f t="shared" ca="1" si="514"/>
        <v>200</v>
      </c>
      <c r="BF738" s="113" t="e">
        <f t="shared" ca="1" si="515"/>
        <v>#VALUE!</v>
      </c>
      <c r="BG738" s="113" t="e">
        <f t="shared" ca="1" si="516"/>
        <v>#VALUE!</v>
      </c>
      <c r="BH738" s="112">
        <f t="shared" ca="1" si="517"/>
        <v>2000</v>
      </c>
      <c r="BI738" s="112">
        <f t="shared" ca="1" si="518"/>
        <v>200</v>
      </c>
      <c r="BJ738" s="157"/>
      <c r="BK738" s="157"/>
      <c r="BL738" s="158" t="str">
        <f>scriv!AI700</f>
        <v/>
      </c>
      <c r="BM738" s="157"/>
      <c r="BN738" s="157" t="str">
        <f t="shared" si="519"/>
        <v>node</v>
      </c>
      <c r="BO738" s="157"/>
      <c r="BP738" s="159">
        <f t="shared" ca="1" si="520"/>
        <v>0</v>
      </c>
      <c r="BQ738" s="159">
        <f t="shared" ca="1" si="521"/>
        <v>0</v>
      </c>
      <c r="BR738" s="159">
        <f t="shared" si="522"/>
        <v>1</v>
      </c>
      <c r="BS738" s="159" t="str">
        <f t="shared" si="523"/>
        <v>symbol</v>
      </c>
      <c r="BT738" s="157" t="str">
        <f ca="1">IF(scriv!V700&lt;&gt;"",scriv!V700,
IF(E738="",IFERROR(VLOOKUP(BL738,$AH$40:$BT$638,39,FALSE),$BT$36),
$BT$37))</f>
        <v>NodeSquare</v>
      </c>
      <c r="BU738" s="166">
        <f t="shared" ca="1" si="524"/>
        <v>2000</v>
      </c>
      <c r="BV738" s="166">
        <f t="shared" ca="1" si="525"/>
        <v>200</v>
      </c>
      <c r="BW738" s="166">
        <f t="shared" ca="1" si="526"/>
        <v>0</v>
      </c>
      <c r="BX738" s="166">
        <f t="shared" ca="1" si="527"/>
        <v>0</v>
      </c>
      <c r="BY738" s="180" t="str">
        <f t="shared" si="528"/>
        <v/>
      </c>
      <c r="BZ738" s="180" t="str">
        <f t="shared" si="529"/>
        <v/>
      </c>
      <c r="CA738" s="81" t="str">
        <f>IF(scriv!E700&lt;&gt;"",scriv!E700,"")</f>
        <v/>
      </c>
      <c r="CB738" s="82">
        <f t="shared" si="494"/>
        <v>0</v>
      </c>
      <c r="CC738" s="82">
        <f t="shared" si="530"/>
        <v>0</v>
      </c>
      <c r="CD738" s="82" t="str">
        <f t="shared" si="531"/>
        <v>-</v>
      </c>
      <c r="CE738" s="82" t="str">
        <f t="shared" si="532"/>
        <v>-</v>
      </c>
      <c r="CF738" s="82" t="str">
        <f t="shared" si="533"/>
        <v>-</v>
      </c>
      <c r="CG738" s="82" t="str">
        <f t="shared" si="534"/>
        <v>-</v>
      </c>
      <c r="CH738" s="82" t="str">
        <f t="shared" si="535"/>
        <v>-</v>
      </c>
      <c r="CI738" s="82" t="str">
        <f t="shared" si="536"/>
        <v>-</v>
      </c>
      <c r="CJ738" s="82" t="str">
        <f t="shared" si="537"/>
        <v>-</v>
      </c>
      <c r="CK738" s="82" t="str">
        <f t="shared" si="538"/>
        <v>-</v>
      </c>
    </row>
    <row r="739" spans="1:89" s="82" customFormat="1" ht="18" customHeight="1">
      <c r="A739" s="81" t="str">
        <f>scriv!AH701</f>
        <v/>
      </c>
      <c r="B739" s="81" t="str">
        <f>IF(scriv!D701&lt;&gt;"",scriv!D701,"")</f>
        <v/>
      </c>
      <c r="C739" s="81" t="str">
        <f>IF( scriv!AL701&lt;&gt;"", IF(D739&lt;&gt;"","connection ","")&amp;scriv!AL701,IF(D739&lt;&gt;"","connection",""))</f>
        <v/>
      </c>
      <c r="D739" s="82" t="str">
        <f>scriv!AJ701</f>
        <v/>
      </c>
      <c r="E739" s="82" t="str">
        <f>scriv!AK701</f>
        <v/>
      </c>
      <c r="F739" s="156">
        <f>ROW()</f>
        <v>739</v>
      </c>
      <c r="I739" s="81" t="str">
        <f>IF(scriv!AA701&lt;&gt;"",scriv!AA701,J739)</f>
        <v/>
      </c>
      <c r="J739" s="81" t="str">
        <f>IF(scriv!AB701&lt;&gt;"",scriv!AB701,"")</f>
        <v/>
      </c>
      <c r="K739" s="82" t="str">
        <f t="shared" si="495"/>
        <v>none</v>
      </c>
      <c r="L739" s="82" t="str">
        <f t="shared" si="496"/>
        <v>+++&amp;speakTT=</v>
      </c>
      <c r="M739" s="82" t="str">
        <f t="shared" si="493"/>
        <v>OpenClose</v>
      </c>
      <c r="N739" s="82" t="str">
        <f t="shared" si="497"/>
        <v/>
      </c>
      <c r="O739" s="119" t="str">
        <f t="shared" si="498"/>
        <v/>
      </c>
      <c r="P739" s="81" t="str">
        <f>IF(scriv!I701&lt;&gt;"",scriv!I701,"")</f>
        <v/>
      </c>
      <c r="Q739" s="81" t="str">
        <f>IF(scriv!J701&lt;&gt;"",scriv!J701,"")</f>
        <v/>
      </c>
      <c r="R739" s="81">
        <f>IF(scriv!K701&lt;&gt;"",scriv!K701,
IF(I739&lt;&gt;"",1,$R$36))</f>
        <v>0</v>
      </c>
      <c r="S739" s="81" t="str">
        <f>IF(scriv!L701&lt;&gt;"",scriv!L701,
IF(scriv!AB701&lt;&gt;"",$S$36,"none"))</f>
        <v>none</v>
      </c>
      <c r="T739" s="81" t="str">
        <f>IF(scriv!Q701&lt;&gt;"",scriv!Q701,"")</f>
        <v/>
      </c>
      <c r="U739" s="81" t="str">
        <f>IF(scriv!R701&lt;&gt;"",scriv!R701,"")</f>
        <v/>
      </c>
      <c r="V739" s="81" t="str">
        <f>IF(scriv!S701&lt;&gt;"",scriv!S701,"")</f>
        <v/>
      </c>
      <c r="W739" s="81" t="str">
        <f>IF(scriv!T701&lt;&gt;"",scriv!T701,"")</f>
        <v/>
      </c>
      <c r="X739" s="81" t="str">
        <f>IF($E739="",
( IF(scriv!AD701&lt;&gt;"", LEFT( scriv!AD701, FIND(",",scriv!AD701)-1) &amp; "=" &amp; $AH739 &amp; RIGHT( scriv!AD701, LEN(scriv!AD701) + 1 - FIND(",",scriv!AD701)),
  IF($X$36&lt;&gt;"",LEFT( X$36, FIND(",",X$36)-1) &amp; "=" &amp; $AH739 &amp; RIGHT( X$36, LEN(X$36) + 1 - FIND(",",X$36)),""))),
IF(scriv!M701&lt;&gt;"", LEFT( scriv!M701, FIND(",",scriv!M701)-1) &amp; "=" &amp; $AH739 &amp; RIGHT( scriv!M701, LEN(scriv!M701) + 1 - FIND(",",scriv!M701)),
LEFT( X$37, FIND(",",X$37)-1) &amp; "=" &amp; $AH739 &amp; RIGHT( X$37, LEN(X$37) + 1 - FIND(",",X$37))))</f>
        <v>fadeOn=,0.6</v>
      </c>
      <c r="Y739" s="81" t="str">
        <f>IF($E739="",
( IF(scriv!AE701&lt;&gt;"", LEFT( scriv!AE701, FIND(",",scriv!AE701)-1) &amp; "=" &amp; $AH739 &amp; RIGHT( scriv!AE701, LEN(scriv!AE701) + 1 - FIND(",",scriv!AE701)),
  IF($Y$36&lt;&gt;"",LEFT( Y$36, FIND(",",Y$36)-1) &amp; "=" &amp; $AH739 &amp; RIGHT( Y$36, LEN(Y$36) + 1 - FIND(",",Y$36)),""))),
IF(scriv!N701&lt;&gt;"", LEFT( scriv!N701, FIND(",",scriv!N701)-1) &amp; "=" &amp; $AH739 &amp; RIGHT( scriv!N701, LEN(scriv!N701) + 1 - FIND(",",scriv!N701)),
LEFT( Y$37, FIND(",",Y$37)-1) &amp; "=" &amp; $AH739 &amp; RIGHT( Y$37, LEN(Y$37) + 1 - FIND(",",Y$37))))</f>
        <v>fadeOff=,0.6</v>
      </c>
      <c r="Z739" s="81" t="str">
        <f>IF($E739="",
( IF(scriv!AF701&lt;&gt;"", LEFT( scriv!AF701, FIND(",",scriv!AF701)-1) &amp; "=" &amp; $AH739 &amp; RIGHT( scriv!AF701, LEN(scriv!AF701) + 1 - FIND(",",scriv!AF701)),
  IF($Z$36&lt;&gt;"",LEFT( Z$36, FIND(",",Z$36)-1) &amp; "=" &amp; $AH739 &amp; RIGHT( Z$36, LEN(Z$36) + 1 - FIND(",",Z$36)),""))),
IF(scriv!O701&lt;&gt;"", LEFT( scriv!O701, FIND(",",scriv!O701)-1) &amp; "=" &amp; $AH739 &amp; RIGHT( scriv!O701, LEN(scriv!O701) + 1 - FIND(",",scriv!O701)),
LEFT( Z$37, FIND(",",Z$37)-1) &amp; "=" &amp; $AH739 &amp; RIGHT( Z$37, LEN(Z$37) + 1 - FIND(",",Z$37))))</f>
        <v>drawOpen=,1.2</v>
      </c>
      <c r="AA739" s="81" t="str">
        <f>IF($E739="",
( IF(scriv!AG701&lt;&gt;"", LEFT( scriv!AG701, FIND(",",scriv!AG701)-1) &amp; "=" &amp; $AH739 &amp; RIGHT( scriv!AG701, LEN(scriv!AG701) + 1 - FIND(",",scriv!AG701)),
  IF($AA$36&lt;&gt;"",LEFT( AA$36, FIND(",",AA$36)-1) &amp; "=" &amp; $AH739 &amp; RIGHT( AA$36, LEN(AA$36) + 1 - FIND(",",AA$36)),""))),
IF(scriv!P701&lt;&gt;"", LEFT( scriv!P701, FIND(",",scriv!P701)-1) &amp; "=" &amp; $AH739 &amp; RIGHT( scriv!P701, LEN(scriv!P701) + 1 - FIND(",",scriv!P701)),
LEFT( AA$37, FIND(",",AA$37)-1) &amp; "=" &amp; $AH739 &amp; RIGHT( AA$37, LEN(AA$37) + 1 - FIND(",",AA$37))))</f>
        <v>drawClose=,1.2</v>
      </c>
      <c r="AB739" s="167" t="str">
        <f t="shared" si="492"/>
        <v>noTitle</v>
      </c>
      <c r="AC739" s="167"/>
      <c r="AD739" s="45"/>
      <c r="AE739" s="168"/>
      <c r="AF739" s="169">
        <f>IF(D739="",scriv!B701,"")</f>
        <v>0</v>
      </c>
      <c r="AG739" s="170" t="str">
        <f t="shared" si="499"/>
        <v/>
      </c>
      <c r="AH739" s="169" t="str">
        <f t="shared" si="500"/>
        <v/>
      </c>
      <c r="AI739" s="169" t="str">
        <f t="shared" si="501"/>
        <v/>
      </c>
      <c r="AJ739" s="86">
        <f>ROUNDDOWN( (LEN(scriv!B701)+1) / 2, 0 )</f>
        <v>0</v>
      </c>
      <c r="AK739" s="82">
        <f t="shared" si="502"/>
        <v>0</v>
      </c>
      <c r="AL739" s="82" t="str">
        <f t="shared" si="503"/>
        <v>-</v>
      </c>
      <c r="AM739" s="82" t="str">
        <f t="shared" si="504"/>
        <v>-</v>
      </c>
      <c r="AN739" s="82" t="str">
        <f t="shared" si="505"/>
        <v>-</v>
      </c>
      <c r="AO739" s="82" t="str">
        <f t="shared" si="506"/>
        <v>-</v>
      </c>
      <c r="AP739" s="82" t="str">
        <f t="shared" si="507"/>
        <v>-</v>
      </c>
      <c r="AQ739" s="82" t="str">
        <f t="shared" si="508"/>
        <v>-</v>
      </c>
      <c r="AR739" s="82" t="str">
        <f t="shared" si="509"/>
        <v>-</v>
      </c>
      <c r="AT739" s="82">
        <f t="shared" si="510"/>
        <v>10</v>
      </c>
      <c r="AU739" s="82" t="str">
        <f ca="1">IF(    MAX(OFFSET(AL739,0,0,MATCH("-",AL$638:AL739,0))) = 0,"",
IFERROR(MAX(OFFSET(AL739,0,0,MATCH("-",AL$638:AL739,0))),""))</f>
        <v/>
      </c>
      <c r="AV739" s="82" t="str">
        <f ca="1">IF(    MAX(OFFSET(AM739,0,0,MATCH("-",AM$638:AM739,0))) = 0,"",
IFERROR(MAX(OFFSET(AM739,0,0,MATCH("-",AM$638:AM739,0))),""))</f>
        <v/>
      </c>
      <c r="AW739" s="82" t="str">
        <f ca="1">IF(    MAX(OFFSET(AN739,0,0,MATCH("-",AN$638:AN739,0))) = 0,"",
IFERROR(MAX(OFFSET(AN739,0,0,MATCH("-",AN$638:AN739,0))),""))</f>
        <v/>
      </c>
      <c r="AX739" s="82" t="str">
        <f ca="1">IF(    MAX(OFFSET(AO739,0,0,MATCH("-",AO$638:AO739,0))) = 0,"",
IFERROR(MAX(OFFSET(AO739,0,0,MATCH("-",AO$638:AO739,0))),""))</f>
        <v/>
      </c>
      <c r="AY739" s="82" t="str">
        <f ca="1">IF(    MAX(OFFSET(AP739,0,0,MATCH("-",AP$638:AP739,0))) = 0,"",
IFERROR(MAX(OFFSET(AP739,0,0,MATCH("-",AP$638:AP739,0))),""))</f>
        <v/>
      </c>
      <c r="AZ739" s="82" t="str">
        <f ca="1">IF(    MAX(OFFSET(AQ739,0,0,MATCH("-",AQ$638:AQ739,0))) = 0,"",
IFERROR(MAX(OFFSET(AQ739,0,0,MATCH("-",AQ$638:AQ739,0))),""))</f>
        <v/>
      </c>
      <c r="BA739" s="82" t="str">
        <f ca="1">IF(    MAX(OFFSET(AR739,0,0,MATCH("-",AR$638:AR739,0))) = 0,"",
IFERROR(MAX(OFFSET(AR739,0,0,MATCH("-",AR$638:AR739,0))),""))</f>
        <v/>
      </c>
      <c r="BB739" s="112">
        <f t="shared" ca="1" si="511"/>
        <v>-198</v>
      </c>
      <c r="BC739" s="111" t="str">
        <f t="shared" ca="1" si="512"/>
        <v>Radius</v>
      </c>
      <c r="BD739" s="112">
        <f t="shared" ca="1" si="513"/>
        <v>0</v>
      </c>
      <c r="BE739" s="111">
        <f t="shared" ca="1" si="514"/>
        <v>200</v>
      </c>
      <c r="BF739" s="113" t="e">
        <f t="shared" ca="1" si="515"/>
        <v>#VALUE!</v>
      </c>
      <c r="BG739" s="113" t="e">
        <f t="shared" ca="1" si="516"/>
        <v>#VALUE!</v>
      </c>
      <c r="BH739" s="112">
        <f t="shared" ca="1" si="517"/>
        <v>2000</v>
      </c>
      <c r="BI739" s="112">
        <f t="shared" ca="1" si="518"/>
        <v>200</v>
      </c>
      <c r="BJ739" s="157"/>
      <c r="BK739" s="157"/>
      <c r="BL739" s="158" t="str">
        <f>scriv!AI701</f>
        <v/>
      </c>
      <c r="BM739" s="157"/>
      <c r="BN739" s="157" t="str">
        <f t="shared" si="519"/>
        <v>node</v>
      </c>
      <c r="BO739" s="157"/>
      <c r="BP739" s="159">
        <f t="shared" ca="1" si="520"/>
        <v>0</v>
      </c>
      <c r="BQ739" s="159">
        <f t="shared" ca="1" si="521"/>
        <v>0</v>
      </c>
      <c r="BR739" s="159">
        <f t="shared" si="522"/>
        <v>1</v>
      </c>
      <c r="BS739" s="159" t="str">
        <f t="shared" si="523"/>
        <v>symbol</v>
      </c>
      <c r="BT739" s="157" t="str">
        <f ca="1">IF(scriv!V701&lt;&gt;"",scriv!V701,
IF(E739="",IFERROR(VLOOKUP(BL739,$AH$40:$BT$638,39,FALSE),$BT$36),
$BT$37))</f>
        <v>NodeSquare</v>
      </c>
      <c r="BU739" s="166">
        <f t="shared" ca="1" si="524"/>
        <v>2000</v>
      </c>
      <c r="BV739" s="166">
        <f t="shared" ca="1" si="525"/>
        <v>200</v>
      </c>
      <c r="BW739" s="166">
        <f t="shared" ca="1" si="526"/>
        <v>0</v>
      </c>
      <c r="BX739" s="166">
        <f t="shared" ca="1" si="527"/>
        <v>0</v>
      </c>
      <c r="BY739" s="180" t="str">
        <f t="shared" si="528"/>
        <v/>
      </c>
      <c r="BZ739" s="180" t="str">
        <f t="shared" si="529"/>
        <v/>
      </c>
      <c r="CA739" s="81" t="str">
        <f>IF(scriv!E701&lt;&gt;"",scriv!E701,"")</f>
        <v/>
      </c>
      <c r="CB739" s="82">
        <f t="shared" si="494"/>
        <v>0</v>
      </c>
      <c r="CC739" s="82">
        <f t="shared" si="530"/>
        <v>0</v>
      </c>
      <c r="CD739" s="82" t="str">
        <f t="shared" si="531"/>
        <v>-</v>
      </c>
      <c r="CE739" s="82" t="str">
        <f t="shared" si="532"/>
        <v>-</v>
      </c>
      <c r="CF739" s="82" t="str">
        <f t="shared" si="533"/>
        <v>-</v>
      </c>
      <c r="CG739" s="82" t="str">
        <f t="shared" si="534"/>
        <v>-</v>
      </c>
      <c r="CH739" s="82" t="str">
        <f t="shared" si="535"/>
        <v>-</v>
      </c>
      <c r="CI739" s="82" t="str">
        <f t="shared" si="536"/>
        <v>-</v>
      </c>
      <c r="CJ739" s="82" t="str">
        <f t="shared" si="537"/>
        <v>-</v>
      </c>
      <c r="CK739" s="82" t="str">
        <f t="shared" si="538"/>
        <v>-</v>
      </c>
    </row>
    <row r="740" spans="1:89" s="82" customFormat="1" ht="18" customHeight="1">
      <c r="A740" s="81" t="str">
        <f>scriv!AH702</f>
        <v/>
      </c>
      <c r="B740" s="81" t="str">
        <f>IF(scriv!D702&lt;&gt;"",scriv!D702,"")</f>
        <v/>
      </c>
      <c r="C740" s="81" t="str">
        <f>IF( scriv!AL702&lt;&gt;"", IF(D740&lt;&gt;"","connection ","")&amp;scriv!AL702,IF(D740&lt;&gt;"","connection",""))</f>
        <v/>
      </c>
      <c r="D740" s="82" t="str">
        <f>scriv!AJ702</f>
        <v/>
      </c>
      <c r="E740" s="82" t="str">
        <f>scriv!AK702</f>
        <v/>
      </c>
      <c r="F740" s="156">
        <f>ROW()</f>
        <v>740</v>
      </c>
      <c r="I740" s="81" t="str">
        <f>IF(scriv!AA702&lt;&gt;"",scriv!AA702,J740)</f>
        <v/>
      </c>
      <c r="J740" s="81" t="str">
        <f>IF(scriv!AB702&lt;&gt;"",scriv!AB702,"")</f>
        <v/>
      </c>
      <c r="K740" s="82" t="str">
        <f t="shared" si="495"/>
        <v>none</v>
      </c>
      <c r="L740" s="82" t="str">
        <f t="shared" si="496"/>
        <v>+++&amp;speakTT=</v>
      </c>
      <c r="M740" s="82" t="str">
        <f t="shared" si="493"/>
        <v>OpenClose</v>
      </c>
      <c r="N740" s="82" t="str">
        <f t="shared" si="497"/>
        <v/>
      </c>
      <c r="O740" s="119" t="str">
        <f t="shared" si="498"/>
        <v/>
      </c>
      <c r="P740" s="81" t="str">
        <f>IF(scriv!I702&lt;&gt;"",scriv!I702,"")</f>
        <v/>
      </c>
      <c r="Q740" s="81" t="str">
        <f>IF(scriv!J702&lt;&gt;"",scriv!J702,"")</f>
        <v/>
      </c>
      <c r="R740" s="81">
        <f>IF(scriv!K702&lt;&gt;"",scriv!K702,
IF(I740&lt;&gt;"",1,$R$36))</f>
        <v>0</v>
      </c>
      <c r="S740" s="81" t="str">
        <f>IF(scriv!L702&lt;&gt;"",scriv!L702,
IF(scriv!AB702&lt;&gt;"",$S$36,"none"))</f>
        <v>none</v>
      </c>
      <c r="T740" s="81" t="str">
        <f>IF(scriv!Q702&lt;&gt;"",scriv!Q702,"")</f>
        <v/>
      </c>
      <c r="U740" s="81" t="str">
        <f>IF(scriv!R702&lt;&gt;"",scriv!R702,"")</f>
        <v/>
      </c>
      <c r="V740" s="81" t="str">
        <f>IF(scriv!S702&lt;&gt;"",scriv!S702,"")</f>
        <v/>
      </c>
      <c r="W740" s="81" t="str">
        <f>IF(scriv!T702&lt;&gt;"",scriv!T702,"")</f>
        <v/>
      </c>
      <c r="X740" s="81" t="str">
        <f>IF($E740="",
( IF(scriv!AD702&lt;&gt;"", LEFT( scriv!AD702, FIND(",",scriv!AD702)-1) &amp; "=" &amp; $AH740 &amp; RIGHT( scriv!AD702, LEN(scriv!AD702) + 1 - FIND(",",scriv!AD702)),
  IF($X$36&lt;&gt;"",LEFT( X$36, FIND(",",X$36)-1) &amp; "=" &amp; $AH740 &amp; RIGHT( X$36, LEN(X$36) + 1 - FIND(",",X$36)),""))),
IF(scriv!M702&lt;&gt;"", LEFT( scriv!M702, FIND(",",scriv!M702)-1) &amp; "=" &amp; $AH740 &amp; RIGHT( scriv!M702, LEN(scriv!M702) + 1 - FIND(",",scriv!M702)),
LEFT( X$37, FIND(",",X$37)-1) &amp; "=" &amp; $AH740 &amp; RIGHT( X$37, LEN(X$37) + 1 - FIND(",",X$37))))</f>
        <v>fadeOn=,0.6</v>
      </c>
      <c r="Y740" s="81" t="str">
        <f>IF($E740="",
( IF(scriv!AE702&lt;&gt;"", LEFT( scriv!AE702, FIND(",",scriv!AE702)-1) &amp; "=" &amp; $AH740 &amp; RIGHT( scriv!AE702, LEN(scriv!AE702) + 1 - FIND(",",scriv!AE702)),
  IF($Y$36&lt;&gt;"",LEFT( Y$36, FIND(",",Y$36)-1) &amp; "=" &amp; $AH740 &amp; RIGHT( Y$36, LEN(Y$36) + 1 - FIND(",",Y$36)),""))),
IF(scriv!N702&lt;&gt;"", LEFT( scriv!N702, FIND(",",scriv!N702)-1) &amp; "=" &amp; $AH740 &amp; RIGHT( scriv!N702, LEN(scriv!N702) + 1 - FIND(",",scriv!N702)),
LEFT( Y$37, FIND(",",Y$37)-1) &amp; "=" &amp; $AH740 &amp; RIGHT( Y$37, LEN(Y$37) + 1 - FIND(",",Y$37))))</f>
        <v>fadeOff=,0.6</v>
      </c>
      <c r="Z740" s="81" t="str">
        <f>IF($E740="",
( IF(scriv!AF702&lt;&gt;"", LEFT( scriv!AF702, FIND(",",scriv!AF702)-1) &amp; "=" &amp; $AH740 &amp; RIGHT( scriv!AF702, LEN(scriv!AF702) + 1 - FIND(",",scriv!AF702)),
  IF($Z$36&lt;&gt;"",LEFT( Z$36, FIND(",",Z$36)-1) &amp; "=" &amp; $AH740 &amp; RIGHT( Z$36, LEN(Z$36) + 1 - FIND(",",Z$36)),""))),
IF(scriv!O702&lt;&gt;"", LEFT( scriv!O702, FIND(",",scriv!O702)-1) &amp; "=" &amp; $AH740 &amp; RIGHT( scriv!O702, LEN(scriv!O702) + 1 - FIND(",",scriv!O702)),
LEFT( Z$37, FIND(",",Z$37)-1) &amp; "=" &amp; $AH740 &amp; RIGHT( Z$37, LEN(Z$37) + 1 - FIND(",",Z$37))))</f>
        <v>drawOpen=,1.2</v>
      </c>
      <c r="AA740" s="81" t="str">
        <f>IF($E740="",
( IF(scriv!AG702&lt;&gt;"", LEFT( scriv!AG702, FIND(",",scriv!AG702)-1) &amp; "=" &amp; $AH740 &amp; RIGHT( scriv!AG702, LEN(scriv!AG702) + 1 - FIND(",",scriv!AG702)),
  IF($AA$36&lt;&gt;"",LEFT( AA$36, FIND(",",AA$36)-1) &amp; "=" &amp; $AH740 &amp; RIGHT( AA$36, LEN(AA$36) + 1 - FIND(",",AA$36)),""))),
IF(scriv!P702&lt;&gt;"", LEFT( scriv!P702, FIND(",",scriv!P702)-1) &amp; "=" &amp; $AH740 &amp; RIGHT( scriv!P702, LEN(scriv!P702) + 1 - FIND(",",scriv!P702)),
LEFT( AA$37, FIND(",",AA$37)-1) &amp; "=" &amp; $AH740 &amp; RIGHT( AA$37, LEN(AA$37) + 1 - FIND(",",AA$37))))</f>
        <v>drawClose=,1.2</v>
      </c>
      <c r="AB740" s="167" t="str">
        <f t="shared" si="492"/>
        <v>noTitle</v>
      </c>
      <c r="AC740" s="167"/>
      <c r="AD740" s="45"/>
      <c r="AE740" s="168"/>
      <c r="AF740" s="169">
        <f>IF(D740="",scriv!B702,"")</f>
        <v>0</v>
      </c>
      <c r="AG740" s="170" t="str">
        <f t="shared" si="499"/>
        <v/>
      </c>
      <c r="AH740" s="169" t="str">
        <f t="shared" si="500"/>
        <v/>
      </c>
      <c r="AI740" s="169" t="str">
        <f t="shared" si="501"/>
        <v/>
      </c>
      <c r="AJ740" s="86">
        <f>ROUNDDOWN( (LEN(scriv!B702)+1) / 2, 0 )</f>
        <v>0</v>
      </c>
      <c r="AK740" s="82">
        <f t="shared" si="502"/>
        <v>0</v>
      </c>
      <c r="AL740" s="82" t="str">
        <f t="shared" si="503"/>
        <v>-</v>
      </c>
      <c r="AM740" s="82" t="str">
        <f t="shared" si="504"/>
        <v>-</v>
      </c>
      <c r="AN740" s="82" t="str">
        <f t="shared" si="505"/>
        <v>-</v>
      </c>
      <c r="AO740" s="82" t="str">
        <f t="shared" si="506"/>
        <v>-</v>
      </c>
      <c r="AP740" s="82" t="str">
        <f t="shared" si="507"/>
        <v>-</v>
      </c>
      <c r="AQ740" s="82" t="str">
        <f t="shared" si="508"/>
        <v>-</v>
      </c>
      <c r="AR740" s="82" t="str">
        <f t="shared" si="509"/>
        <v>-</v>
      </c>
      <c r="AT740" s="82">
        <f t="shared" si="510"/>
        <v>10</v>
      </c>
      <c r="AU740" s="82" t="str">
        <f ca="1">IF(    MAX(OFFSET(AL740,0,0,MATCH("-",AL$638:AL740,0))) = 0,"",
IFERROR(MAX(OFFSET(AL740,0,0,MATCH("-",AL$638:AL740,0))),""))</f>
        <v/>
      </c>
      <c r="AV740" s="82" t="str">
        <f ca="1">IF(    MAX(OFFSET(AM740,0,0,MATCH("-",AM$638:AM740,0))) = 0,"",
IFERROR(MAX(OFFSET(AM740,0,0,MATCH("-",AM$638:AM740,0))),""))</f>
        <v/>
      </c>
      <c r="AW740" s="82" t="str">
        <f ca="1">IF(    MAX(OFFSET(AN740,0,0,MATCH("-",AN$638:AN740,0))) = 0,"",
IFERROR(MAX(OFFSET(AN740,0,0,MATCH("-",AN$638:AN740,0))),""))</f>
        <v/>
      </c>
      <c r="AX740" s="82" t="str">
        <f ca="1">IF(    MAX(OFFSET(AO740,0,0,MATCH("-",AO$638:AO740,0))) = 0,"",
IFERROR(MAX(OFFSET(AO740,0,0,MATCH("-",AO$638:AO740,0))),""))</f>
        <v/>
      </c>
      <c r="AY740" s="82" t="str">
        <f ca="1">IF(    MAX(OFFSET(AP740,0,0,MATCH("-",AP$638:AP740,0))) = 0,"",
IFERROR(MAX(OFFSET(AP740,0,0,MATCH("-",AP$638:AP740,0))),""))</f>
        <v/>
      </c>
      <c r="AZ740" s="82" t="str">
        <f ca="1">IF(    MAX(OFFSET(AQ740,0,0,MATCH("-",AQ$638:AQ740,0))) = 0,"",
IFERROR(MAX(OFFSET(AQ740,0,0,MATCH("-",AQ$638:AQ740,0))),""))</f>
        <v/>
      </c>
      <c r="BA740" s="82" t="str">
        <f ca="1">IF(    MAX(OFFSET(AR740,0,0,MATCH("-",AR$638:AR740,0))) = 0,"",
IFERROR(MAX(OFFSET(AR740,0,0,MATCH("-",AR$638:AR740,0))),""))</f>
        <v/>
      </c>
      <c r="BB740" s="112">
        <f t="shared" ca="1" si="511"/>
        <v>-198</v>
      </c>
      <c r="BC740" s="111" t="str">
        <f t="shared" ca="1" si="512"/>
        <v>Radius</v>
      </c>
      <c r="BD740" s="112">
        <f t="shared" ca="1" si="513"/>
        <v>0</v>
      </c>
      <c r="BE740" s="111">
        <f t="shared" ca="1" si="514"/>
        <v>200</v>
      </c>
      <c r="BF740" s="113" t="e">
        <f t="shared" ca="1" si="515"/>
        <v>#VALUE!</v>
      </c>
      <c r="BG740" s="113" t="e">
        <f t="shared" ca="1" si="516"/>
        <v>#VALUE!</v>
      </c>
      <c r="BH740" s="112">
        <f t="shared" ca="1" si="517"/>
        <v>2000</v>
      </c>
      <c r="BI740" s="112">
        <f t="shared" ca="1" si="518"/>
        <v>200</v>
      </c>
      <c r="BJ740" s="157"/>
      <c r="BK740" s="157"/>
      <c r="BL740" s="158" t="str">
        <f>scriv!AI702</f>
        <v/>
      </c>
      <c r="BM740" s="157"/>
      <c r="BN740" s="157" t="str">
        <f t="shared" si="519"/>
        <v>node</v>
      </c>
      <c r="BO740" s="157"/>
      <c r="BP740" s="159">
        <f t="shared" ca="1" si="520"/>
        <v>0</v>
      </c>
      <c r="BQ740" s="159">
        <f t="shared" ca="1" si="521"/>
        <v>0</v>
      </c>
      <c r="BR740" s="159">
        <f t="shared" si="522"/>
        <v>1</v>
      </c>
      <c r="BS740" s="159" t="str">
        <f t="shared" si="523"/>
        <v>symbol</v>
      </c>
      <c r="BT740" s="157" t="str">
        <f ca="1">IF(scriv!V702&lt;&gt;"",scriv!V702,
IF(E740="",IFERROR(VLOOKUP(BL740,$AH$40:$BT$638,39,FALSE),$BT$36),
$BT$37))</f>
        <v>NodeSquare</v>
      </c>
      <c r="BU740" s="166">
        <f t="shared" ca="1" si="524"/>
        <v>2000</v>
      </c>
      <c r="BV740" s="166">
        <f t="shared" ca="1" si="525"/>
        <v>200</v>
      </c>
      <c r="BW740" s="166">
        <f t="shared" ca="1" si="526"/>
        <v>0</v>
      </c>
      <c r="BX740" s="166">
        <f t="shared" ca="1" si="527"/>
        <v>0</v>
      </c>
      <c r="BY740" s="180" t="str">
        <f t="shared" si="528"/>
        <v/>
      </c>
      <c r="BZ740" s="180" t="str">
        <f t="shared" si="529"/>
        <v/>
      </c>
      <c r="CA740" s="81" t="str">
        <f>IF(scriv!E702&lt;&gt;"",scriv!E702,"")</f>
        <v/>
      </c>
      <c r="CB740" s="82">
        <f t="shared" si="494"/>
        <v>0</v>
      </c>
      <c r="CC740" s="82">
        <f t="shared" si="530"/>
        <v>0</v>
      </c>
      <c r="CD740" s="82" t="str">
        <f t="shared" si="531"/>
        <v>-</v>
      </c>
      <c r="CE740" s="82" t="str">
        <f t="shared" si="532"/>
        <v>-</v>
      </c>
      <c r="CF740" s="82" t="str">
        <f t="shared" si="533"/>
        <v>-</v>
      </c>
      <c r="CG740" s="82" t="str">
        <f t="shared" si="534"/>
        <v>-</v>
      </c>
      <c r="CH740" s="82" t="str">
        <f t="shared" si="535"/>
        <v>-</v>
      </c>
      <c r="CI740" s="82" t="str">
        <f t="shared" si="536"/>
        <v>-</v>
      </c>
      <c r="CJ740" s="82" t="str">
        <f t="shared" si="537"/>
        <v>-</v>
      </c>
      <c r="CK740" s="82" t="str">
        <f t="shared" si="538"/>
        <v>-</v>
      </c>
    </row>
    <row r="741" spans="1:89" s="82" customFormat="1" ht="18" customHeight="1">
      <c r="A741" s="81" t="str">
        <f>scriv!AH703</f>
        <v/>
      </c>
      <c r="B741" s="81" t="str">
        <f>IF(scriv!D703&lt;&gt;"",scriv!D703,"")</f>
        <v/>
      </c>
      <c r="C741" s="81" t="str">
        <f>IF( scriv!AL703&lt;&gt;"", IF(D741&lt;&gt;"","connection ","")&amp;scriv!AL703,IF(D741&lt;&gt;"","connection",""))</f>
        <v/>
      </c>
      <c r="D741" s="82" t="str">
        <f>scriv!AJ703</f>
        <v/>
      </c>
      <c r="E741" s="82" t="str">
        <f>scriv!AK703</f>
        <v/>
      </c>
      <c r="F741" s="156">
        <f>ROW()</f>
        <v>741</v>
      </c>
      <c r="I741" s="81" t="str">
        <f>IF(scriv!AA703&lt;&gt;"",scriv!AA703,J741)</f>
        <v/>
      </c>
      <c r="J741" s="81" t="str">
        <f>IF(scriv!AB703&lt;&gt;"",scriv!AB703,"")</f>
        <v/>
      </c>
      <c r="K741" s="82" t="str">
        <f t="shared" si="495"/>
        <v>none</v>
      </c>
      <c r="L741" s="82" t="str">
        <f t="shared" si="496"/>
        <v>+++&amp;speakTT=</v>
      </c>
      <c r="M741" s="82" t="str">
        <f t="shared" si="493"/>
        <v>OpenClose</v>
      </c>
      <c r="N741" s="82" t="str">
        <f t="shared" si="497"/>
        <v/>
      </c>
      <c r="O741" s="119" t="str">
        <f t="shared" si="498"/>
        <v/>
      </c>
      <c r="P741" s="81" t="str">
        <f>IF(scriv!I703&lt;&gt;"",scriv!I703,"")</f>
        <v/>
      </c>
      <c r="Q741" s="81" t="str">
        <f>IF(scriv!J703&lt;&gt;"",scriv!J703,"")</f>
        <v/>
      </c>
      <c r="R741" s="81">
        <f>IF(scriv!K703&lt;&gt;"",scriv!K703,
IF(I741&lt;&gt;"",1,$R$36))</f>
        <v>0</v>
      </c>
      <c r="S741" s="81" t="str">
        <f>IF(scriv!L703&lt;&gt;"",scriv!L703,
IF(scriv!AB703&lt;&gt;"",$S$36,"none"))</f>
        <v>none</v>
      </c>
      <c r="T741" s="81" t="str">
        <f>IF(scriv!Q703&lt;&gt;"",scriv!Q703,"")</f>
        <v/>
      </c>
      <c r="U741" s="81" t="str">
        <f>IF(scriv!R703&lt;&gt;"",scriv!R703,"")</f>
        <v/>
      </c>
      <c r="V741" s="81" t="str">
        <f>IF(scriv!S703&lt;&gt;"",scriv!S703,"")</f>
        <v/>
      </c>
      <c r="W741" s="81" t="str">
        <f>IF(scriv!T703&lt;&gt;"",scriv!T703,"")</f>
        <v/>
      </c>
      <c r="X741" s="81" t="str">
        <f>IF($E741="",
( IF(scriv!AD703&lt;&gt;"", LEFT( scriv!AD703, FIND(",",scriv!AD703)-1) &amp; "=" &amp; $AH741 &amp; RIGHT( scriv!AD703, LEN(scriv!AD703) + 1 - FIND(",",scriv!AD703)),
  IF($X$36&lt;&gt;"",LEFT( X$36, FIND(",",X$36)-1) &amp; "=" &amp; $AH741 &amp; RIGHT( X$36, LEN(X$36) + 1 - FIND(",",X$36)),""))),
IF(scriv!M703&lt;&gt;"", LEFT( scriv!M703, FIND(",",scriv!M703)-1) &amp; "=" &amp; $AH741 &amp; RIGHT( scriv!M703, LEN(scriv!M703) + 1 - FIND(",",scriv!M703)),
LEFT( X$37, FIND(",",X$37)-1) &amp; "=" &amp; $AH741 &amp; RIGHT( X$37, LEN(X$37) + 1 - FIND(",",X$37))))</f>
        <v>fadeOn=,0.6</v>
      </c>
      <c r="Y741" s="81" t="str">
        <f>IF($E741="",
( IF(scriv!AE703&lt;&gt;"", LEFT( scriv!AE703, FIND(",",scriv!AE703)-1) &amp; "=" &amp; $AH741 &amp; RIGHT( scriv!AE703, LEN(scriv!AE703) + 1 - FIND(",",scriv!AE703)),
  IF($Y$36&lt;&gt;"",LEFT( Y$36, FIND(",",Y$36)-1) &amp; "=" &amp; $AH741 &amp; RIGHT( Y$36, LEN(Y$36) + 1 - FIND(",",Y$36)),""))),
IF(scriv!N703&lt;&gt;"", LEFT( scriv!N703, FIND(",",scriv!N703)-1) &amp; "=" &amp; $AH741 &amp; RIGHT( scriv!N703, LEN(scriv!N703) + 1 - FIND(",",scriv!N703)),
LEFT( Y$37, FIND(",",Y$37)-1) &amp; "=" &amp; $AH741 &amp; RIGHT( Y$37, LEN(Y$37) + 1 - FIND(",",Y$37))))</f>
        <v>fadeOff=,0.6</v>
      </c>
      <c r="Z741" s="81" t="str">
        <f>IF($E741="",
( IF(scriv!AF703&lt;&gt;"", LEFT( scriv!AF703, FIND(",",scriv!AF703)-1) &amp; "=" &amp; $AH741 &amp; RIGHT( scriv!AF703, LEN(scriv!AF703) + 1 - FIND(",",scriv!AF703)),
  IF($Z$36&lt;&gt;"",LEFT( Z$36, FIND(",",Z$36)-1) &amp; "=" &amp; $AH741 &amp; RIGHT( Z$36, LEN(Z$36) + 1 - FIND(",",Z$36)),""))),
IF(scriv!O703&lt;&gt;"", LEFT( scriv!O703, FIND(",",scriv!O703)-1) &amp; "=" &amp; $AH741 &amp; RIGHT( scriv!O703, LEN(scriv!O703) + 1 - FIND(",",scriv!O703)),
LEFT( Z$37, FIND(",",Z$37)-1) &amp; "=" &amp; $AH741 &amp; RIGHT( Z$37, LEN(Z$37) + 1 - FIND(",",Z$37))))</f>
        <v>drawOpen=,1.2</v>
      </c>
      <c r="AA741" s="81" t="str">
        <f>IF($E741="",
( IF(scriv!AG703&lt;&gt;"", LEFT( scriv!AG703, FIND(",",scriv!AG703)-1) &amp; "=" &amp; $AH741 &amp; RIGHT( scriv!AG703, LEN(scriv!AG703) + 1 - FIND(",",scriv!AG703)),
  IF($AA$36&lt;&gt;"",LEFT( AA$36, FIND(",",AA$36)-1) &amp; "=" &amp; $AH741 &amp; RIGHT( AA$36, LEN(AA$36) + 1 - FIND(",",AA$36)),""))),
IF(scriv!P703&lt;&gt;"", LEFT( scriv!P703, FIND(",",scriv!P703)-1) &amp; "=" &amp; $AH741 &amp; RIGHT( scriv!P703, LEN(scriv!P703) + 1 - FIND(",",scriv!P703)),
LEFT( AA$37, FIND(",",AA$37)-1) &amp; "=" &amp; $AH741 &amp; RIGHT( AA$37, LEN(AA$37) + 1 - FIND(",",AA$37))))</f>
        <v>drawClose=,1.2</v>
      </c>
      <c r="AB741" s="167" t="str">
        <f t="shared" si="492"/>
        <v>noTitle</v>
      </c>
      <c r="AC741" s="167"/>
      <c r="AD741" s="45"/>
      <c r="AE741" s="168"/>
      <c r="AF741" s="169">
        <f>IF(D741="",scriv!B703,"")</f>
        <v>0</v>
      </c>
      <c r="AG741" s="170" t="str">
        <f t="shared" si="499"/>
        <v/>
      </c>
      <c r="AH741" s="169" t="str">
        <f t="shared" si="500"/>
        <v/>
      </c>
      <c r="AI741" s="169" t="str">
        <f t="shared" si="501"/>
        <v/>
      </c>
      <c r="AJ741" s="86">
        <f>ROUNDDOWN( (LEN(scriv!B703)+1) / 2, 0 )</f>
        <v>0</v>
      </c>
      <c r="AK741" s="82">
        <f t="shared" si="502"/>
        <v>0</v>
      </c>
      <c r="AL741" s="82" t="str">
        <f t="shared" si="503"/>
        <v>-</v>
      </c>
      <c r="AM741" s="82" t="str">
        <f t="shared" si="504"/>
        <v>-</v>
      </c>
      <c r="AN741" s="82" t="str">
        <f t="shared" si="505"/>
        <v>-</v>
      </c>
      <c r="AO741" s="82" t="str">
        <f t="shared" si="506"/>
        <v>-</v>
      </c>
      <c r="AP741" s="82" t="str">
        <f t="shared" si="507"/>
        <v>-</v>
      </c>
      <c r="AQ741" s="82" t="str">
        <f t="shared" si="508"/>
        <v>-</v>
      </c>
      <c r="AR741" s="82" t="str">
        <f t="shared" si="509"/>
        <v>-</v>
      </c>
      <c r="AT741" s="82">
        <f t="shared" si="510"/>
        <v>10</v>
      </c>
      <c r="AU741" s="82" t="str">
        <f ca="1">IF(    MAX(OFFSET(AL741,0,0,MATCH("-",AL$638:AL741,0))) = 0,"",
IFERROR(MAX(OFFSET(AL741,0,0,MATCH("-",AL$638:AL741,0))),""))</f>
        <v/>
      </c>
      <c r="AV741" s="82" t="str">
        <f ca="1">IF(    MAX(OFFSET(AM741,0,0,MATCH("-",AM$638:AM741,0))) = 0,"",
IFERROR(MAX(OFFSET(AM741,0,0,MATCH("-",AM$638:AM741,0))),""))</f>
        <v/>
      </c>
      <c r="AW741" s="82" t="str">
        <f ca="1">IF(    MAX(OFFSET(AN741,0,0,MATCH("-",AN$638:AN741,0))) = 0,"",
IFERROR(MAX(OFFSET(AN741,0,0,MATCH("-",AN$638:AN741,0))),""))</f>
        <v/>
      </c>
      <c r="AX741" s="82" t="str">
        <f ca="1">IF(    MAX(OFFSET(AO741,0,0,MATCH("-",AO$638:AO741,0))) = 0,"",
IFERROR(MAX(OFFSET(AO741,0,0,MATCH("-",AO$638:AO741,0))),""))</f>
        <v/>
      </c>
      <c r="AY741" s="82" t="str">
        <f ca="1">IF(    MAX(OFFSET(AP741,0,0,MATCH("-",AP$638:AP741,0))) = 0,"",
IFERROR(MAX(OFFSET(AP741,0,0,MATCH("-",AP$638:AP741,0))),""))</f>
        <v/>
      </c>
      <c r="AZ741" s="82" t="str">
        <f ca="1">IF(    MAX(OFFSET(AQ741,0,0,MATCH("-",AQ$638:AQ741,0))) = 0,"",
IFERROR(MAX(OFFSET(AQ741,0,0,MATCH("-",AQ$638:AQ741,0))),""))</f>
        <v/>
      </c>
      <c r="BA741" s="82" t="str">
        <f ca="1">IF(    MAX(OFFSET(AR741,0,0,MATCH("-",AR$638:AR741,0))) = 0,"",
IFERROR(MAX(OFFSET(AR741,0,0,MATCH("-",AR$638:AR741,0))),""))</f>
        <v/>
      </c>
      <c r="BB741" s="112">
        <f t="shared" ca="1" si="511"/>
        <v>-198</v>
      </c>
      <c r="BC741" s="111" t="str">
        <f t="shared" ca="1" si="512"/>
        <v>Radius</v>
      </c>
      <c r="BD741" s="112">
        <f t="shared" ca="1" si="513"/>
        <v>0</v>
      </c>
      <c r="BE741" s="111">
        <f t="shared" ca="1" si="514"/>
        <v>200</v>
      </c>
      <c r="BF741" s="113" t="e">
        <f t="shared" ca="1" si="515"/>
        <v>#VALUE!</v>
      </c>
      <c r="BG741" s="113" t="e">
        <f t="shared" ca="1" si="516"/>
        <v>#VALUE!</v>
      </c>
      <c r="BH741" s="112">
        <f t="shared" ca="1" si="517"/>
        <v>2000</v>
      </c>
      <c r="BI741" s="112">
        <f t="shared" ca="1" si="518"/>
        <v>200</v>
      </c>
      <c r="BJ741" s="157"/>
      <c r="BK741" s="157"/>
      <c r="BL741" s="158" t="str">
        <f>scriv!AI703</f>
        <v/>
      </c>
      <c r="BM741" s="157"/>
      <c r="BN741" s="157" t="str">
        <f t="shared" si="519"/>
        <v>node</v>
      </c>
      <c r="BO741" s="157"/>
      <c r="BP741" s="159">
        <f t="shared" ca="1" si="520"/>
        <v>0</v>
      </c>
      <c r="BQ741" s="159">
        <f t="shared" ca="1" si="521"/>
        <v>0</v>
      </c>
      <c r="BR741" s="159">
        <f t="shared" si="522"/>
        <v>1</v>
      </c>
      <c r="BS741" s="159" t="str">
        <f t="shared" si="523"/>
        <v>symbol</v>
      </c>
      <c r="BT741" s="157" t="str">
        <f ca="1">IF(scriv!V703&lt;&gt;"",scriv!V703,
IF(E741="",IFERROR(VLOOKUP(BL741,$AH$40:$BT$638,39,FALSE),$BT$36),
$BT$37))</f>
        <v>NodeSquare</v>
      </c>
      <c r="BU741" s="166">
        <f t="shared" ca="1" si="524"/>
        <v>2000</v>
      </c>
      <c r="BV741" s="166">
        <f t="shared" ca="1" si="525"/>
        <v>200</v>
      </c>
      <c r="BW741" s="166">
        <f t="shared" ca="1" si="526"/>
        <v>0</v>
      </c>
      <c r="BX741" s="166">
        <f t="shared" ca="1" si="527"/>
        <v>0</v>
      </c>
      <c r="BY741" s="180" t="str">
        <f t="shared" si="528"/>
        <v/>
      </c>
      <c r="BZ741" s="180" t="str">
        <f t="shared" si="529"/>
        <v/>
      </c>
      <c r="CA741" s="81" t="str">
        <f>IF(scriv!E703&lt;&gt;"",scriv!E703,"")</f>
        <v/>
      </c>
      <c r="CB741" s="82">
        <f t="shared" si="494"/>
        <v>0</v>
      </c>
      <c r="CC741" s="82">
        <f t="shared" si="530"/>
        <v>0</v>
      </c>
      <c r="CD741" s="82" t="str">
        <f t="shared" si="531"/>
        <v>-</v>
      </c>
      <c r="CE741" s="82" t="str">
        <f t="shared" si="532"/>
        <v>-</v>
      </c>
      <c r="CF741" s="82" t="str">
        <f t="shared" si="533"/>
        <v>-</v>
      </c>
      <c r="CG741" s="82" t="str">
        <f t="shared" si="534"/>
        <v>-</v>
      </c>
      <c r="CH741" s="82" t="str">
        <f t="shared" si="535"/>
        <v>-</v>
      </c>
      <c r="CI741" s="82" t="str">
        <f t="shared" si="536"/>
        <v>-</v>
      </c>
      <c r="CJ741" s="82" t="str">
        <f t="shared" si="537"/>
        <v>-</v>
      </c>
      <c r="CK741" s="82" t="str">
        <f t="shared" si="538"/>
        <v>-</v>
      </c>
    </row>
    <row r="742" spans="1:89" s="82" customFormat="1" ht="18" customHeight="1">
      <c r="A742" s="81" t="str">
        <f>scriv!AH704</f>
        <v/>
      </c>
      <c r="B742" s="81" t="str">
        <f>IF(scriv!D704&lt;&gt;"",scriv!D704,"")</f>
        <v/>
      </c>
      <c r="C742" s="81" t="str">
        <f>IF( scriv!AL704&lt;&gt;"", IF(D742&lt;&gt;"","connection ","")&amp;scriv!AL704,IF(D742&lt;&gt;"","connection",""))</f>
        <v/>
      </c>
      <c r="D742" s="82" t="str">
        <f>scriv!AJ704</f>
        <v/>
      </c>
      <c r="E742" s="82" t="str">
        <f>scriv!AK704</f>
        <v/>
      </c>
      <c r="F742" s="156">
        <f>ROW()</f>
        <v>742</v>
      </c>
      <c r="I742" s="81" t="str">
        <f>IF(scriv!AA704&lt;&gt;"",scriv!AA704,J742)</f>
        <v/>
      </c>
      <c r="J742" s="81" t="str">
        <f>IF(scriv!AB704&lt;&gt;"",scriv!AB704,"")</f>
        <v/>
      </c>
      <c r="K742" s="82" t="str">
        <f t="shared" si="495"/>
        <v>none</v>
      </c>
      <c r="L742" s="82" t="str">
        <f t="shared" si="496"/>
        <v>+++&amp;speakTT=</v>
      </c>
      <c r="M742" s="82" t="str">
        <f t="shared" si="493"/>
        <v>OpenClose</v>
      </c>
      <c r="N742" s="82" t="str">
        <f t="shared" si="497"/>
        <v/>
      </c>
      <c r="O742" s="119" t="str">
        <f t="shared" si="498"/>
        <v/>
      </c>
      <c r="P742" s="81" t="str">
        <f>IF(scriv!I704&lt;&gt;"",scriv!I704,"")</f>
        <v/>
      </c>
      <c r="Q742" s="81" t="str">
        <f>IF(scriv!J704&lt;&gt;"",scriv!J704,"")</f>
        <v/>
      </c>
      <c r="R742" s="81">
        <f>IF(scriv!K704&lt;&gt;"",scriv!K704,
IF(I742&lt;&gt;"",1,$R$36))</f>
        <v>0</v>
      </c>
      <c r="S742" s="81" t="str">
        <f>IF(scriv!L704&lt;&gt;"",scriv!L704,
IF(scriv!AB704&lt;&gt;"",$S$36,"none"))</f>
        <v>none</v>
      </c>
      <c r="T742" s="81" t="str">
        <f>IF(scriv!Q704&lt;&gt;"",scriv!Q704,"")</f>
        <v/>
      </c>
      <c r="U742" s="81" t="str">
        <f>IF(scriv!R704&lt;&gt;"",scriv!R704,"")</f>
        <v/>
      </c>
      <c r="V742" s="81" t="str">
        <f>IF(scriv!S704&lt;&gt;"",scriv!S704,"")</f>
        <v/>
      </c>
      <c r="W742" s="81" t="str">
        <f>IF(scriv!T704&lt;&gt;"",scriv!T704,"")</f>
        <v/>
      </c>
      <c r="X742" s="81" t="str">
        <f>IF($E742="",
( IF(scriv!AD704&lt;&gt;"", LEFT( scriv!AD704, FIND(",",scriv!AD704)-1) &amp; "=" &amp; $AH742 &amp; RIGHT( scriv!AD704, LEN(scriv!AD704) + 1 - FIND(",",scriv!AD704)),
  IF($X$36&lt;&gt;"",LEFT( X$36, FIND(",",X$36)-1) &amp; "=" &amp; $AH742 &amp; RIGHT( X$36, LEN(X$36) + 1 - FIND(",",X$36)),""))),
IF(scriv!M704&lt;&gt;"", LEFT( scriv!M704, FIND(",",scriv!M704)-1) &amp; "=" &amp; $AH742 &amp; RIGHT( scriv!M704, LEN(scriv!M704) + 1 - FIND(",",scriv!M704)),
LEFT( X$37, FIND(",",X$37)-1) &amp; "=" &amp; $AH742 &amp; RIGHT( X$37, LEN(X$37) + 1 - FIND(",",X$37))))</f>
        <v>fadeOn=,0.6</v>
      </c>
      <c r="Y742" s="81" t="str">
        <f>IF($E742="",
( IF(scriv!AE704&lt;&gt;"", LEFT( scriv!AE704, FIND(",",scriv!AE704)-1) &amp; "=" &amp; $AH742 &amp; RIGHT( scriv!AE704, LEN(scriv!AE704) + 1 - FIND(",",scriv!AE704)),
  IF($Y$36&lt;&gt;"",LEFT( Y$36, FIND(",",Y$36)-1) &amp; "=" &amp; $AH742 &amp; RIGHT( Y$36, LEN(Y$36) + 1 - FIND(",",Y$36)),""))),
IF(scriv!N704&lt;&gt;"", LEFT( scriv!N704, FIND(",",scriv!N704)-1) &amp; "=" &amp; $AH742 &amp; RIGHT( scriv!N704, LEN(scriv!N704) + 1 - FIND(",",scriv!N704)),
LEFT( Y$37, FIND(",",Y$37)-1) &amp; "=" &amp; $AH742 &amp; RIGHT( Y$37, LEN(Y$37) + 1 - FIND(",",Y$37))))</f>
        <v>fadeOff=,0.6</v>
      </c>
      <c r="Z742" s="81" t="str">
        <f>IF($E742="",
( IF(scriv!AF704&lt;&gt;"", LEFT( scriv!AF704, FIND(",",scriv!AF704)-1) &amp; "=" &amp; $AH742 &amp; RIGHT( scriv!AF704, LEN(scriv!AF704) + 1 - FIND(",",scriv!AF704)),
  IF($Z$36&lt;&gt;"",LEFT( Z$36, FIND(",",Z$36)-1) &amp; "=" &amp; $AH742 &amp; RIGHT( Z$36, LEN(Z$36) + 1 - FIND(",",Z$36)),""))),
IF(scriv!O704&lt;&gt;"", LEFT( scriv!O704, FIND(",",scriv!O704)-1) &amp; "=" &amp; $AH742 &amp; RIGHT( scriv!O704, LEN(scriv!O704) + 1 - FIND(",",scriv!O704)),
LEFT( Z$37, FIND(",",Z$37)-1) &amp; "=" &amp; $AH742 &amp; RIGHT( Z$37, LEN(Z$37) + 1 - FIND(",",Z$37))))</f>
        <v>drawOpen=,1.2</v>
      </c>
      <c r="AA742" s="81" t="str">
        <f>IF($E742="",
( IF(scriv!AG704&lt;&gt;"", LEFT( scriv!AG704, FIND(",",scriv!AG704)-1) &amp; "=" &amp; $AH742 &amp; RIGHT( scriv!AG704, LEN(scriv!AG704) + 1 - FIND(",",scriv!AG704)),
  IF($AA$36&lt;&gt;"",LEFT( AA$36, FIND(",",AA$36)-1) &amp; "=" &amp; $AH742 &amp; RIGHT( AA$36, LEN(AA$36) + 1 - FIND(",",AA$36)),""))),
IF(scriv!P704&lt;&gt;"", LEFT( scriv!P704, FIND(",",scriv!P704)-1) &amp; "=" &amp; $AH742 &amp; RIGHT( scriv!P704, LEN(scriv!P704) + 1 - FIND(",",scriv!P704)),
LEFT( AA$37, FIND(",",AA$37)-1) &amp; "=" &amp; $AH742 &amp; RIGHT( AA$37, LEN(AA$37) + 1 - FIND(",",AA$37))))</f>
        <v>drawClose=,1.2</v>
      </c>
      <c r="AB742" s="167" t="str">
        <f t="shared" si="492"/>
        <v>noTitle</v>
      </c>
      <c r="AC742" s="167"/>
      <c r="AD742" s="45"/>
      <c r="AE742" s="168"/>
      <c r="AF742" s="169">
        <f>IF(D742="",scriv!B704,"")</f>
        <v>0</v>
      </c>
      <c r="AG742" s="170" t="str">
        <f t="shared" si="499"/>
        <v/>
      </c>
      <c r="AH742" s="169" t="str">
        <f t="shared" si="500"/>
        <v/>
      </c>
      <c r="AI742" s="169" t="str">
        <f t="shared" si="501"/>
        <v/>
      </c>
      <c r="AJ742" s="86">
        <f>ROUNDDOWN( (LEN(scriv!B704)+1) / 2, 0 )</f>
        <v>0</v>
      </c>
      <c r="AK742" s="82">
        <f t="shared" si="502"/>
        <v>0</v>
      </c>
      <c r="AL742" s="82" t="str">
        <f t="shared" si="503"/>
        <v>-</v>
      </c>
      <c r="AM742" s="82" t="str">
        <f t="shared" si="504"/>
        <v>-</v>
      </c>
      <c r="AN742" s="82" t="str">
        <f t="shared" si="505"/>
        <v>-</v>
      </c>
      <c r="AO742" s="82" t="str">
        <f t="shared" si="506"/>
        <v>-</v>
      </c>
      <c r="AP742" s="82" t="str">
        <f t="shared" si="507"/>
        <v>-</v>
      </c>
      <c r="AQ742" s="82" t="str">
        <f t="shared" si="508"/>
        <v>-</v>
      </c>
      <c r="AR742" s="82" t="str">
        <f t="shared" si="509"/>
        <v>-</v>
      </c>
      <c r="AT742" s="82">
        <f t="shared" si="510"/>
        <v>10</v>
      </c>
      <c r="AU742" s="82" t="str">
        <f ca="1">IF(    MAX(OFFSET(AL742,0,0,MATCH("-",AL$638:AL742,0))) = 0,"",
IFERROR(MAX(OFFSET(AL742,0,0,MATCH("-",AL$638:AL742,0))),""))</f>
        <v/>
      </c>
      <c r="AV742" s="82" t="str">
        <f ca="1">IF(    MAX(OFFSET(AM742,0,0,MATCH("-",AM$638:AM742,0))) = 0,"",
IFERROR(MAX(OFFSET(AM742,0,0,MATCH("-",AM$638:AM742,0))),""))</f>
        <v/>
      </c>
      <c r="AW742" s="82" t="str">
        <f ca="1">IF(    MAX(OFFSET(AN742,0,0,MATCH("-",AN$638:AN742,0))) = 0,"",
IFERROR(MAX(OFFSET(AN742,0,0,MATCH("-",AN$638:AN742,0))),""))</f>
        <v/>
      </c>
      <c r="AX742" s="82" t="str">
        <f ca="1">IF(    MAX(OFFSET(AO742,0,0,MATCH("-",AO$638:AO742,0))) = 0,"",
IFERROR(MAX(OFFSET(AO742,0,0,MATCH("-",AO$638:AO742,0))),""))</f>
        <v/>
      </c>
      <c r="AY742" s="82" t="str">
        <f ca="1">IF(    MAX(OFFSET(AP742,0,0,MATCH("-",AP$638:AP742,0))) = 0,"",
IFERROR(MAX(OFFSET(AP742,0,0,MATCH("-",AP$638:AP742,0))),""))</f>
        <v/>
      </c>
      <c r="AZ742" s="82" t="str">
        <f ca="1">IF(    MAX(OFFSET(AQ742,0,0,MATCH("-",AQ$638:AQ742,0))) = 0,"",
IFERROR(MAX(OFFSET(AQ742,0,0,MATCH("-",AQ$638:AQ742,0))),""))</f>
        <v/>
      </c>
      <c r="BA742" s="82" t="str">
        <f ca="1">IF(    MAX(OFFSET(AR742,0,0,MATCH("-",AR$638:AR742,0))) = 0,"",
IFERROR(MAX(OFFSET(AR742,0,0,MATCH("-",AR$638:AR742,0))),""))</f>
        <v/>
      </c>
      <c r="BB742" s="112">
        <f t="shared" ca="1" si="511"/>
        <v>-198</v>
      </c>
      <c r="BC742" s="111" t="str">
        <f t="shared" ca="1" si="512"/>
        <v>Radius</v>
      </c>
      <c r="BD742" s="112">
        <f t="shared" ca="1" si="513"/>
        <v>0</v>
      </c>
      <c r="BE742" s="111">
        <f t="shared" ca="1" si="514"/>
        <v>200</v>
      </c>
      <c r="BF742" s="113" t="e">
        <f t="shared" ca="1" si="515"/>
        <v>#VALUE!</v>
      </c>
      <c r="BG742" s="113" t="e">
        <f t="shared" ca="1" si="516"/>
        <v>#VALUE!</v>
      </c>
      <c r="BH742" s="112">
        <f t="shared" ca="1" si="517"/>
        <v>2000</v>
      </c>
      <c r="BI742" s="112">
        <f t="shared" ca="1" si="518"/>
        <v>200</v>
      </c>
      <c r="BJ742" s="157"/>
      <c r="BK742" s="157"/>
      <c r="BL742" s="158" t="str">
        <f>scriv!AI704</f>
        <v/>
      </c>
      <c r="BM742" s="157"/>
      <c r="BN742" s="157" t="str">
        <f t="shared" si="519"/>
        <v>node</v>
      </c>
      <c r="BO742" s="157"/>
      <c r="BP742" s="159">
        <f t="shared" ca="1" si="520"/>
        <v>0</v>
      </c>
      <c r="BQ742" s="159">
        <f t="shared" ca="1" si="521"/>
        <v>0</v>
      </c>
      <c r="BR742" s="159">
        <f t="shared" si="522"/>
        <v>1</v>
      </c>
      <c r="BS742" s="159" t="str">
        <f t="shared" si="523"/>
        <v>symbol</v>
      </c>
      <c r="BT742" s="157" t="str">
        <f ca="1">IF(scriv!V704&lt;&gt;"",scriv!V704,
IF(E742="",IFERROR(VLOOKUP(BL742,$AH$40:$BT$638,39,FALSE),$BT$36),
$BT$37))</f>
        <v>NodeSquare</v>
      </c>
      <c r="BU742" s="166">
        <f t="shared" ca="1" si="524"/>
        <v>2000</v>
      </c>
      <c r="BV742" s="166">
        <f t="shared" ca="1" si="525"/>
        <v>200</v>
      </c>
      <c r="BW742" s="166">
        <f t="shared" ca="1" si="526"/>
        <v>0</v>
      </c>
      <c r="BX742" s="166">
        <f t="shared" ca="1" si="527"/>
        <v>0</v>
      </c>
      <c r="BY742" s="180" t="str">
        <f t="shared" si="528"/>
        <v/>
      </c>
      <c r="BZ742" s="180" t="str">
        <f t="shared" si="529"/>
        <v/>
      </c>
      <c r="CA742" s="81" t="str">
        <f>IF(scriv!E704&lt;&gt;"",scriv!E704,"")</f>
        <v/>
      </c>
      <c r="CB742" s="82">
        <f t="shared" si="494"/>
        <v>0</v>
      </c>
      <c r="CC742" s="82">
        <f t="shared" si="530"/>
        <v>0</v>
      </c>
      <c r="CD742" s="82" t="str">
        <f t="shared" si="531"/>
        <v>-</v>
      </c>
      <c r="CE742" s="82" t="str">
        <f t="shared" si="532"/>
        <v>-</v>
      </c>
      <c r="CF742" s="82" t="str">
        <f t="shared" si="533"/>
        <v>-</v>
      </c>
      <c r="CG742" s="82" t="str">
        <f t="shared" si="534"/>
        <v>-</v>
      </c>
      <c r="CH742" s="82" t="str">
        <f t="shared" si="535"/>
        <v>-</v>
      </c>
      <c r="CI742" s="82" t="str">
        <f t="shared" si="536"/>
        <v>-</v>
      </c>
      <c r="CJ742" s="82" t="str">
        <f t="shared" si="537"/>
        <v>-</v>
      </c>
      <c r="CK742" s="82" t="str">
        <f t="shared" si="538"/>
        <v>-</v>
      </c>
    </row>
    <row r="743" spans="1:89" s="82" customFormat="1" ht="18" customHeight="1">
      <c r="A743" s="81" t="str">
        <f>scriv!AH705</f>
        <v/>
      </c>
      <c r="B743" s="81" t="str">
        <f>IF(scriv!D705&lt;&gt;"",scriv!D705,"")</f>
        <v/>
      </c>
      <c r="C743" s="81" t="str">
        <f>IF( scriv!AL705&lt;&gt;"", IF(D743&lt;&gt;"","connection ","")&amp;scriv!AL705,IF(D743&lt;&gt;"","connection",""))</f>
        <v/>
      </c>
      <c r="D743" s="82" t="str">
        <f>scriv!AJ705</f>
        <v/>
      </c>
      <c r="E743" s="82" t="str">
        <f>scriv!AK705</f>
        <v/>
      </c>
      <c r="F743" s="156">
        <f>ROW()</f>
        <v>743</v>
      </c>
      <c r="I743" s="81" t="str">
        <f>IF(scriv!AA705&lt;&gt;"",scriv!AA705,J743)</f>
        <v/>
      </c>
      <c r="J743" s="81" t="str">
        <f>IF(scriv!AB705&lt;&gt;"",scriv!AB705,"")</f>
        <v/>
      </c>
      <c r="K743" s="82" t="str">
        <f t="shared" si="495"/>
        <v>none</v>
      </c>
      <c r="L743" s="82" t="str">
        <f t="shared" si="496"/>
        <v>+++&amp;speakTT=</v>
      </c>
      <c r="M743" s="82" t="str">
        <f t="shared" si="493"/>
        <v>OpenClose</v>
      </c>
      <c r="N743" s="82" t="str">
        <f t="shared" si="497"/>
        <v/>
      </c>
      <c r="O743" s="119" t="str">
        <f t="shared" si="498"/>
        <v/>
      </c>
      <c r="P743" s="81" t="str">
        <f>IF(scriv!I705&lt;&gt;"",scriv!I705,"")</f>
        <v/>
      </c>
      <c r="Q743" s="81" t="str">
        <f>IF(scriv!J705&lt;&gt;"",scriv!J705,"")</f>
        <v/>
      </c>
      <c r="R743" s="81">
        <f>IF(scriv!K705&lt;&gt;"",scriv!K705,
IF(I743&lt;&gt;"",1,$R$36))</f>
        <v>0</v>
      </c>
      <c r="S743" s="81" t="str">
        <f>IF(scriv!L705&lt;&gt;"",scriv!L705,
IF(scriv!AB705&lt;&gt;"",$S$36,"none"))</f>
        <v>none</v>
      </c>
      <c r="T743" s="81" t="str">
        <f>IF(scriv!Q705&lt;&gt;"",scriv!Q705,"")</f>
        <v/>
      </c>
      <c r="U743" s="81" t="str">
        <f>IF(scriv!R705&lt;&gt;"",scriv!R705,"")</f>
        <v/>
      </c>
      <c r="V743" s="81" t="str">
        <f>IF(scriv!S705&lt;&gt;"",scriv!S705,"")</f>
        <v/>
      </c>
      <c r="W743" s="81" t="str">
        <f>IF(scriv!T705&lt;&gt;"",scriv!T705,"")</f>
        <v/>
      </c>
      <c r="X743" s="81" t="str">
        <f>IF($E743="",
( IF(scriv!AD705&lt;&gt;"", LEFT( scriv!AD705, FIND(",",scriv!AD705)-1) &amp; "=" &amp; $AH743 &amp; RIGHT( scriv!AD705, LEN(scriv!AD705) + 1 - FIND(",",scriv!AD705)),
  IF($X$36&lt;&gt;"",LEFT( X$36, FIND(",",X$36)-1) &amp; "=" &amp; $AH743 &amp; RIGHT( X$36, LEN(X$36) + 1 - FIND(",",X$36)),""))),
IF(scriv!M705&lt;&gt;"", LEFT( scriv!M705, FIND(",",scriv!M705)-1) &amp; "=" &amp; $AH743 &amp; RIGHT( scriv!M705, LEN(scriv!M705) + 1 - FIND(",",scriv!M705)),
LEFT( X$37, FIND(",",X$37)-1) &amp; "=" &amp; $AH743 &amp; RIGHT( X$37, LEN(X$37) + 1 - FIND(",",X$37))))</f>
        <v>fadeOn=,0.6</v>
      </c>
      <c r="Y743" s="81" t="str">
        <f>IF($E743="",
( IF(scriv!AE705&lt;&gt;"", LEFT( scriv!AE705, FIND(",",scriv!AE705)-1) &amp; "=" &amp; $AH743 &amp; RIGHT( scriv!AE705, LEN(scriv!AE705) + 1 - FIND(",",scriv!AE705)),
  IF($Y$36&lt;&gt;"",LEFT( Y$36, FIND(",",Y$36)-1) &amp; "=" &amp; $AH743 &amp; RIGHT( Y$36, LEN(Y$36) + 1 - FIND(",",Y$36)),""))),
IF(scriv!N705&lt;&gt;"", LEFT( scriv!N705, FIND(",",scriv!N705)-1) &amp; "=" &amp; $AH743 &amp; RIGHT( scriv!N705, LEN(scriv!N705) + 1 - FIND(",",scriv!N705)),
LEFT( Y$37, FIND(",",Y$37)-1) &amp; "=" &amp; $AH743 &amp; RIGHT( Y$37, LEN(Y$37) + 1 - FIND(",",Y$37))))</f>
        <v>fadeOff=,0.6</v>
      </c>
      <c r="Z743" s="81" t="str">
        <f>IF($E743="",
( IF(scriv!AF705&lt;&gt;"", LEFT( scriv!AF705, FIND(",",scriv!AF705)-1) &amp; "=" &amp; $AH743 &amp; RIGHT( scriv!AF705, LEN(scriv!AF705) + 1 - FIND(",",scriv!AF705)),
  IF($Z$36&lt;&gt;"",LEFT( Z$36, FIND(",",Z$36)-1) &amp; "=" &amp; $AH743 &amp; RIGHT( Z$36, LEN(Z$36) + 1 - FIND(",",Z$36)),""))),
IF(scriv!O705&lt;&gt;"", LEFT( scriv!O705, FIND(",",scriv!O705)-1) &amp; "=" &amp; $AH743 &amp; RIGHT( scriv!O705, LEN(scriv!O705) + 1 - FIND(",",scriv!O705)),
LEFT( Z$37, FIND(",",Z$37)-1) &amp; "=" &amp; $AH743 &amp; RIGHT( Z$37, LEN(Z$37) + 1 - FIND(",",Z$37))))</f>
        <v>drawOpen=,1.2</v>
      </c>
      <c r="AA743" s="81" t="str">
        <f>IF($E743="",
( IF(scriv!AG705&lt;&gt;"", LEFT( scriv!AG705, FIND(",",scriv!AG705)-1) &amp; "=" &amp; $AH743 &amp; RIGHT( scriv!AG705, LEN(scriv!AG705) + 1 - FIND(",",scriv!AG705)),
  IF($AA$36&lt;&gt;"",LEFT( AA$36, FIND(",",AA$36)-1) &amp; "=" &amp; $AH743 &amp; RIGHT( AA$36, LEN(AA$36) + 1 - FIND(",",AA$36)),""))),
IF(scriv!P705&lt;&gt;"", LEFT( scriv!P705, FIND(",",scriv!P705)-1) &amp; "=" &amp; $AH743 &amp; RIGHT( scriv!P705, LEN(scriv!P705) + 1 - FIND(",",scriv!P705)),
LEFT( AA$37, FIND(",",AA$37)-1) &amp; "=" &amp; $AH743 &amp; RIGHT( AA$37, LEN(AA$37) + 1 - FIND(",",AA$37))))</f>
        <v>drawClose=,1.2</v>
      </c>
      <c r="AB743" s="167" t="str">
        <f t="shared" ref="AB743:AB806" si="539">$AB$36</f>
        <v>noTitle</v>
      </c>
      <c r="AC743" s="167"/>
      <c r="AD743" s="45"/>
      <c r="AE743" s="168"/>
      <c r="AF743" s="169">
        <f>IF(D743="",scriv!B705,"")</f>
        <v>0</v>
      </c>
      <c r="AG743" s="170" t="str">
        <f t="shared" si="499"/>
        <v/>
      </c>
      <c r="AH743" s="169" t="str">
        <f t="shared" si="500"/>
        <v/>
      </c>
      <c r="AI743" s="169" t="str">
        <f t="shared" si="501"/>
        <v/>
      </c>
      <c r="AJ743" s="86">
        <f>ROUNDDOWN( (LEN(scriv!B705)+1) / 2, 0 )</f>
        <v>0</v>
      </c>
      <c r="AK743" s="82">
        <f t="shared" si="502"/>
        <v>0</v>
      </c>
      <c r="AL743" s="82" t="str">
        <f t="shared" si="503"/>
        <v>-</v>
      </c>
      <c r="AM743" s="82" t="str">
        <f t="shared" si="504"/>
        <v>-</v>
      </c>
      <c r="AN743" s="82" t="str">
        <f t="shared" si="505"/>
        <v>-</v>
      </c>
      <c r="AO743" s="82" t="str">
        <f t="shared" si="506"/>
        <v>-</v>
      </c>
      <c r="AP743" s="82" t="str">
        <f t="shared" si="507"/>
        <v>-</v>
      </c>
      <c r="AQ743" s="82" t="str">
        <f t="shared" si="508"/>
        <v>-</v>
      </c>
      <c r="AR743" s="82" t="str">
        <f t="shared" si="509"/>
        <v>-</v>
      </c>
      <c r="AT743" s="82">
        <f t="shared" si="510"/>
        <v>10</v>
      </c>
      <c r="AU743" s="82" t="str">
        <f ca="1">IF(    MAX(OFFSET(AL743,0,0,MATCH("-",AL$638:AL743,0))) = 0,"",
IFERROR(MAX(OFFSET(AL743,0,0,MATCH("-",AL$638:AL743,0))),""))</f>
        <v/>
      </c>
      <c r="AV743" s="82" t="str">
        <f ca="1">IF(    MAX(OFFSET(AM743,0,0,MATCH("-",AM$638:AM743,0))) = 0,"",
IFERROR(MAX(OFFSET(AM743,0,0,MATCH("-",AM$638:AM743,0))),""))</f>
        <v/>
      </c>
      <c r="AW743" s="82" t="str">
        <f ca="1">IF(    MAX(OFFSET(AN743,0,0,MATCH("-",AN$638:AN743,0))) = 0,"",
IFERROR(MAX(OFFSET(AN743,0,0,MATCH("-",AN$638:AN743,0))),""))</f>
        <v/>
      </c>
      <c r="AX743" s="82" t="str">
        <f ca="1">IF(    MAX(OFFSET(AO743,0,0,MATCH("-",AO$638:AO743,0))) = 0,"",
IFERROR(MAX(OFFSET(AO743,0,0,MATCH("-",AO$638:AO743,0))),""))</f>
        <v/>
      </c>
      <c r="AY743" s="82" t="str">
        <f ca="1">IF(    MAX(OFFSET(AP743,0,0,MATCH("-",AP$638:AP743,0))) = 0,"",
IFERROR(MAX(OFFSET(AP743,0,0,MATCH("-",AP$638:AP743,0))),""))</f>
        <v/>
      </c>
      <c r="AZ743" s="82" t="str">
        <f ca="1">IF(    MAX(OFFSET(AQ743,0,0,MATCH("-",AQ$638:AQ743,0))) = 0,"",
IFERROR(MAX(OFFSET(AQ743,0,0,MATCH("-",AQ$638:AQ743,0))),""))</f>
        <v/>
      </c>
      <c r="BA743" s="82" t="str">
        <f ca="1">IF(    MAX(OFFSET(AR743,0,0,MATCH("-",AR$638:AR743,0))) = 0,"",
IFERROR(MAX(OFFSET(AR743,0,0,MATCH("-",AR$638:AR743,0))),""))</f>
        <v/>
      </c>
      <c r="BB743" s="112">
        <f t="shared" ca="1" si="511"/>
        <v>-198</v>
      </c>
      <c r="BC743" s="111" t="str">
        <f t="shared" ca="1" si="512"/>
        <v>Radius</v>
      </c>
      <c r="BD743" s="112">
        <f t="shared" ca="1" si="513"/>
        <v>0</v>
      </c>
      <c r="BE743" s="111">
        <f t="shared" ca="1" si="514"/>
        <v>200</v>
      </c>
      <c r="BF743" s="113" t="e">
        <f t="shared" ca="1" si="515"/>
        <v>#VALUE!</v>
      </c>
      <c r="BG743" s="113" t="e">
        <f t="shared" ca="1" si="516"/>
        <v>#VALUE!</v>
      </c>
      <c r="BH743" s="112">
        <f t="shared" ca="1" si="517"/>
        <v>2000</v>
      </c>
      <c r="BI743" s="112">
        <f t="shared" ca="1" si="518"/>
        <v>200</v>
      </c>
      <c r="BJ743" s="157"/>
      <c r="BK743" s="157"/>
      <c r="BL743" s="158" t="str">
        <f>scriv!AI705</f>
        <v/>
      </c>
      <c r="BM743" s="157"/>
      <c r="BN743" s="157" t="str">
        <f t="shared" si="519"/>
        <v>node</v>
      </c>
      <c r="BO743" s="157"/>
      <c r="BP743" s="159">
        <f t="shared" ca="1" si="520"/>
        <v>0</v>
      </c>
      <c r="BQ743" s="159">
        <f t="shared" ca="1" si="521"/>
        <v>0</v>
      </c>
      <c r="BR743" s="159">
        <f t="shared" si="522"/>
        <v>1</v>
      </c>
      <c r="BS743" s="159" t="str">
        <f t="shared" si="523"/>
        <v>symbol</v>
      </c>
      <c r="BT743" s="157" t="str">
        <f ca="1">IF(scriv!V705&lt;&gt;"",scriv!V705,
IF(E743="",IFERROR(VLOOKUP(BL743,$AH$40:$BT$638,39,FALSE),$BT$36),
$BT$37))</f>
        <v>NodeSquare</v>
      </c>
      <c r="BU743" s="166">
        <f t="shared" ca="1" si="524"/>
        <v>2000</v>
      </c>
      <c r="BV743" s="166">
        <f t="shared" ca="1" si="525"/>
        <v>200</v>
      </c>
      <c r="BW743" s="166">
        <f t="shared" ca="1" si="526"/>
        <v>0</v>
      </c>
      <c r="BX743" s="166">
        <f t="shared" ca="1" si="527"/>
        <v>0</v>
      </c>
      <c r="BY743" s="180" t="str">
        <f t="shared" si="528"/>
        <v/>
      </c>
      <c r="BZ743" s="180" t="str">
        <f t="shared" si="529"/>
        <v/>
      </c>
      <c r="CA743" s="81" t="str">
        <f>IF(scriv!E705&lt;&gt;"",scriv!E705,"")</f>
        <v/>
      </c>
      <c r="CB743" s="82">
        <f t="shared" si="494"/>
        <v>0</v>
      </c>
      <c r="CC743" s="82">
        <f t="shared" si="530"/>
        <v>0</v>
      </c>
      <c r="CD743" s="82" t="str">
        <f t="shared" si="531"/>
        <v>-</v>
      </c>
      <c r="CE743" s="82" t="str">
        <f t="shared" si="532"/>
        <v>-</v>
      </c>
      <c r="CF743" s="82" t="str">
        <f t="shared" si="533"/>
        <v>-</v>
      </c>
      <c r="CG743" s="82" t="str">
        <f t="shared" si="534"/>
        <v>-</v>
      </c>
      <c r="CH743" s="82" t="str">
        <f t="shared" si="535"/>
        <v>-</v>
      </c>
      <c r="CI743" s="82" t="str">
        <f t="shared" si="536"/>
        <v>-</v>
      </c>
      <c r="CJ743" s="82" t="str">
        <f t="shared" si="537"/>
        <v>-</v>
      </c>
      <c r="CK743" s="82" t="str">
        <f t="shared" si="538"/>
        <v>-</v>
      </c>
    </row>
    <row r="744" spans="1:89" s="82" customFormat="1" ht="18" customHeight="1">
      <c r="A744" s="81" t="str">
        <f>scriv!AH706</f>
        <v/>
      </c>
      <c r="B744" s="81" t="str">
        <f>IF(scriv!D706&lt;&gt;"",scriv!D706,"")</f>
        <v/>
      </c>
      <c r="C744" s="81" t="str">
        <f>IF( scriv!AL706&lt;&gt;"", IF(D744&lt;&gt;"","connection ","")&amp;scriv!AL706,IF(D744&lt;&gt;"","connection",""))</f>
        <v/>
      </c>
      <c r="D744" s="82" t="str">
        <f>scriv!AJ706</f>
        <v/>
      </c>
      <c r="E744" s="82" t="str">
        <f>scriv!AK706</f>
        <v/>
      </c>
      <c r="F744" s="156">
        <f>ROW()</f>
        <v>744</v>
      </c>
      <c r="I744" s="81" t="str">
        <f>IF(scriv!AA706&lt;&gt;"",scriv!AA706,J744)</f>
        <v/>
      </c>
      <c r="J744" s="81" t="str">
        <f>IF(scriv!AB706&lt;&gt;"",scriv!AB706,"")</f>
        <v/>
      </c>
      <c r="K744" s="82" t="str">
        <f t="shared" si="495"/>
        <v>none</v>
      </c>
      <c r="L744" s="82" t="str">
        <f t="shared" si="496"/>
        <v>+++&amp;speakTT=</v>
      </c>
      <c r="M744" s="82" t="str">
        <f t="shared" ref="M744:M807" si="540">$M$36</f>
        <v>OpenClose</v>
      </c>
      <c r="N744" s="82" t="str">
        <f t="shared" si="497"/>
        <v/>
      </c>
      <c r="O744" s="119" t="str">
        <f t="shared" si="498"/>
        <v/>
      </c>
      <c r="P744" s="81" t="str">
        <f>IF(scriv!I706&lt;&gt;"",scriv!I706,"")</f>
        <v/>
      </c>
      <c r="Q744" s="81" t="str">
        <f>IF(scriv!J706&lt;&gt;"",scriv!J706,"")</f>
        <v/>
      </c>
      <c r="R744" s="81">
        <f>IF(scriv!K706&lt;&gt;"",scriv!K706,
IF(I744&lt;&gt;"",1,$R$36))</f>
        <v>0</v>
      </c>
      <c r="S744" s="81" t="str">
        <f>IF(scriv!L706&lt;&gt;"",scriv!L706,
IF(scriv!AB706&lt;&gt;"",$S$36,"none"))</f>
        <v>none</v>
      </c>
      <c r="T744" s="81" t="str">
        <f>IF(scriv!Q706&lt;&gt;"",scriv!Q706,"")</f>
        <v/>
      </c>
      <c r="U744" s="81" t="str">
        <f>IF(scriv!R706&lt;&gt;"",scriv!R706,"")</f>
        <v/>
      </c>
      <c r="V744" s="81" t="str">
        <f>IF(scriv!S706&lt;&gt;"",scriv!S706,"")</f>
        <v/>
      </c>
      <c r="W744" s="81" t="str">
        <f>IF(scriv!T706&lt;&gt;"",scriv!T706,"")</f>
        <v/>
      </c>
      <c r="X744" s="81" t="str">
        <f>IF($E744="",
( IF(scriv!AD706&lt;&gt;"", LEFT( scriv!AD706, FIND(",",scriv!AD706)-1) &amp; "=" &amp; $AH744 &amp; RIGHT( scriv!AD706, LEN(scriv!AD706) + 1 - FIND(",",scriv!AD706)),
  IF($X$36&lt;&gt;"",LEFT( X$36, FIND(",",X$36)-1) &amp; "=" &amp; $AH744 &amp; RIGHT( X$36, LEN(X$36) + 1 - FIND(",",X$36)),""))),
IF(scriv!M706&lt;&gt;"", LEFT( scriv!M706, FIND(",",scriv!M706)-1) &amp; "=" &amp; $AH744 &amp; RIGHT( scriv!M706, LEN(scriv!M706) + 1 - FIND(",",scriv!M706)),
LEFT( X$37, FIND(",",X$37)-1) &amp; "=" &amp; $AH744 &amp; RIGHT( X$37, LEN(X$37) + 1 - FIND(",",X$37))))</f>
        <v>fadeOn=,0.6</v>
      </c>
      <c r="Y744" s="81" t="str">
        <f>IF($E744="",
( IF(scriv!AE706&lt;&gt;"", LEFT( scriv!AE706, FIND(",",scriv!AE706)-1) &amp; "=" &amp; $AH744 &amp; RIGHT( scriv!AE706, LEN(scriv!AE706) + 1 - FIND(",",scriv!AE706)),
  IF($Y$36&lt;&gt;"",LEFT( Y$36, FIND(",",Y$36)-1) &amp; "=" &amp; $AH744 &amp; RIGHT( Y$36, LEN(Y$36) + 1 - FIND(",",Y$36)),""))),
IF(scriv!N706&lt;&gt;"", LEFT( scriv!N706, FIND(",",scriv!N706)-1) &amp; "=" &amp; $AH744 &amp; RIGHT( scriv!N706, LEN(scriv!N706) + 1 - FIND(",",scriv!N706)),
LEFT( Y$37, FIND(",",Y$37)-1) &amp; "=" &amp; $AH744 &amp; RIGHT( Y$37, LEN(Y$37) + 1 - FIND(",",Y$37))))</f>
        <v>fadeOff=,0.6</v>
      </c>
      <c r="Z744" s="81" t="str">
        <f>IF($E744="",
( IF(scriv!AF706&lt;&gt;"", LEFT( scriv!AF706, FIND(",",scriv!AF706)-1) &amp; "=" &amp; $AH744 &amp; RIGHT( scriv!AF706, LEN(scriv!AF706) + 1 - FIND(",",scriv!AF706)),
  IF($Z$36&lt;&gt;"",LEFT( Z$36, FIND(",",Z$36)-1) &amp; "=" &amp; $AH744 &amp; RIGHT( Z$36, LEN(Z$36) + 1 - FIND(",",Z$36)),""))),
IF(scriv!O706&lt;&gt;"", LEFT( scriv!O706, FIND(",",scriv!O706)-1) &amp; "=" &amp; $AH744 &amp; RIGHT( scriv!O706, LEN(scriv!O706) + 1 - FIND(",",scriv!O706)),
LEFT( Z$37, FIND(",",Z$37)-1) &amp; "=" &amp; $AH744 &amp; RIGHT( Z$37, LEN(Z$37) + 1 - FIND(",",Z$37))))</f>
        <v>drawOpen=,1.2</v>
      </c>
      <c r="AA744" s="81" t="str">
        <f>IF($E744="",
( IF(scriv!AG706&lt;&gt;"", LEFT( scriv!AG706, FIND(",",scriv!AG706)-1) &amp; "=" &amp; $AH744 &amp; RIGHT( scriv!AG706, LEN(scriv!AG706) + 1 - FIND(",",scriv!AG706)),
  IF($AA$36&lt;&gt;"",LEFT( AA$36, FIND(",",AA$36)-1) &amp; "=" &amp; $AH744 &amp; RIGHT( AA$36, LEN(AA$36) + 1 - FIND(",",AA$36)),""))),
IF(scriv!P706&lt;&gt;"", LEFT( scriv!P706, FIND(",",scriv!P706)-1) &amp; "=" &amp; $AH744 &amp; RIGHT( scriv!P706, LEN(scriv!P706) + 1 - FIND(",",scriv!P706)),
LEFT( AA$37, FIND(",",AA$37)-1) &amp; "=" &amp; $AH744 &amp; RIGHT( AA$37, LEN(AA$37) + 1 - FIND(",",AA$37))))</f>
        <v>drawClose=,1.2</v>
      </c>
      <c r="AB744" s="167" t="str">
        <f t="shared" si="539"/>
        <v>noTitle</v>
      </c>
      <c r="AC744" s="167"/>
      <c r="AD744" s="45"/>
      <c r="AE744" s="168"/>
      <c r="AF744" s="169">
        <f>IF(D744="",scriv!B706,"")</f>
        <v>0</v>
      </c>
      <c r="AG744" s="170" t="str">
        <f t="shared" si="499"/>
        <v/>
      </c>
      <c r="AH744" s="169" t="str">
        <f t="shared" si="500"/>
        <v/>
      </c>
      <c r="AI744" s="169" t="str">
        <f t="shared" si="501"/>
        <v/>
      </c>
      <c r="AJ744" s="86">
        <f>ROUNDDOWN( (LEN(scriv!B706)+1) / 2, 0 )</f>
        <v>0</v>
      </c>
      <c r="AK744" s="82">
        <f t="shared" si="502"/>
        <v>0</v>
      </c>
      <c r="AL744" s="82" t="str">
        <f t="shared" si="503"/>
        <v>-</v>
      </c>
      <c r="AM744" s="82" t="str">
        <f t="shared" si="504"/>
        <v>-</v>
      </c>
      <c r="AN744" s="82" t="str">
        <f t="shared" si="505"/>
        <v>-</v>
      </c>
      <c r="AO744" s="82" t="str">
        <f t="shared" si="506"/>
        <v>-</v>
      </c>
      <c r="AP744" s="82" t="str">
        <f t="shared" si="507"/>
        <v>-</v>
      </c>
      <c r="AQ744" s="82" t="str">
        <f t="shared" si="508"/>
        <v>-</v>
      </c>
      <c r="AR744" s="82" t="str">
        <f t="shared" si="509"/>
        <v>-</v>
      </c>
      <c r="AT744" s="82">
        <f t="shared" si="510"/>
        <v>10</v>
      </c>
      <c r="AU744" s="82" t="str">
        <f ca="1">IF(    MAX(OFFSET(AL744,0,0,MATCH("-",AL$638:AL744,0))) = 0,"",
IFERROR(MAX(OFFSET(AL744,0,0,MATCH("-",AL$638:AL744,0))),""))</f>
        <v/>
      </c>
      <c r="AV744" s="82" t="str">
        <f ca="1">IF(    MAX(OFFSET(AM744,0,0,MATCH("-",AM$638:AM744,0))) = 0,"",
IFERROR(MAX(OFFSET(AM744,0,0,MATCH("-",AM$638:AM744,0))),""))</f>
        <v/>
      </c>
      <c r="AW744" s="82" t="str">
        <f ca="1">IF(    MAX(OFFSET(AN744,0,0,MATCH("-",AN$638:AN744,0))) = 0,"",
IFERROR(MAX(OFFSET(AN744,0,0,MATCH("-",AN$638:AN744,0))),""))</f>
        <v/>
      </c>
      <c r="AX744" s="82" t="str">
        <f ca="1">IF(    MAX(OFFSET(AO744,0,0,MATCH("-",AO$638:AO744,0))) = 0,"",
IFERROR(MAX(OFFSET(AO744,0,0,MATCH("-",AO$638:AO744,0))),""))</f>
        <v/>
      </c>
      <c r="AY744" s="82" t="str">
        <f ca="1">IF(    MAX(OFFSET(AP744,0,0,MATCH("-",AP$638:AP744,0))) = 0,"",
IFERROR(MAX(OFFSET(AP744,0,0,MATCH("-",AP$638:AP744,0))),""))</f>
        <v/>
      </c>
      <c r="AZ744" s="82" t="str">
        <f ca="1">IF(    MAX(OFFSET(AQ744,0,0,MATCH("-",AQ$638:AQ744,0))) = 0,"",
IFERROR(MAX(OFFSET(AQ744,0,0,MATCH("-",AQ$638:AQ744,0))),""))</f>
        <v/>
      </c>
      <c r="BA744" s="82" t="str">
        <f ca="1">IF(    MAX(OFFSET(AR744,0,0,MATCH("-",AR$638:AR744,0))) = 0,"",
IFERROR(MAX(OFFSET(AR744,0,0,MATCH("-",AR$638:AR744,0))),""))</f>
        <v/>
      </c>
      <c r="BB744" s="112">
        <f t="shared" ca="1" si="511"/>
        <v>-198</v>
      </c>
      <c r="BC744" s="111" t="str">
        <f t="shared" ca="1" si="512"/>
        <v>Radius</v>
      </c>
      <c r="BD744" s="112">
        <f t="shared" ca="1" si="513"/>
        <v>0</v>
      </c>
      <c r="BE744" s="111">
        <f t="shared" ca="1" si="514"/>
        <v>200</v>
      </c>
      <c r="BF744" s="113" t="e">
        <f t="shared" ca="1" si="515"/>
        <v>#VALUE!</v>
      </c>
      <c r="BG744" s="113" t="e">
        <f t="shared" ca="1" si="516"/>
        <v>#VALUE!</v>
      </c>
      <c r="BH744" s="112">
        <f t="shared" ca="1" si="517"/>
        <v>2000</v>
      </c>
      <c r="BI744" s="112">
        <f t="shared" ca="1" si="518"/>
        <v>200</v>
      </c>
      <c r="BJ744" s="157"/>
      <c r="BK744" s="157"/>
      <c r="BL744" s="158" t="str">
        <f>scriv!AI706</f>
        <v/>
      </c>
      <c r="BM744" s="157"/>
      <c r="BN744" s="157" t="str">
        <f t="shared" si="519"/>
        <v>node</v>
      </c>
      <c r="BO744" s="157"/>
      <c r="BP744" s="159">
        <f t="shared" ca="1" si="520"/>
        <v>0</v>
      </c>
      <c r="BQ744" s="159">
        <f t="shared" ca="1" si="521"/>
        <v>0</v>
      </c>
      <c r="BR744" s="159">
        <f t="shared" si="522"/>
        <v>1</v>
      </c>
      <c r="BS744" s="159" t="str">
        <f t="shared" si="523"/>
        <v>symbol</v>
      </c>
      <c r="BT744" s="157" t="str">
        <f ca="1">IF(scriv!V706&lt;&gt;"",scriv!V706,
IF(E744="",IFERROR(VLOOKUP(BL744,$AH$40:$BT$638,39,FALSE),$BT$36),
$BT$37))</f>
        <v>NodeSquare</v>
      </c>
      <c r="BU744" s="166">
        <f t="shared" ca="1" si="524"/>
        <v>2000</v>
      </c>
      <c r="BV744" s="166">
        <f t="shared" ca="1" si="525"/>
        <v>200</v>
      </c>
      <c r="BW744" s="166">
        <f t="shared" ca="1" si="526"/>
        <v>0</v>
      </c>
      <c r="BX744" s="166">
        <f t="shared" ca="1" si="527"/>
        <v>0</v>
      </c>
      <c r="BY744" s="180" t="str">
        <f t="shared" si="528"/>
        <v/>
      </c>
      <c r="BZ744" s="180" t="str">
        <f t="shared" si="529"/>
        <v/>
      </c>
      <c r="CA744" s="81" t="str">
        <f>IF(scriv!E706&lt;&gt;"",scriv!E706,"")</f>
        <v/>
      </c>
      <c r="CB744" s="82">
        <f t="shared" si="494"/>
        <v>0</v>
      </c>
      <c r="CC744" s="82">
        <f t="shared" si="530"/>
        <v>0</v>
      </c>
      <c r="CD744" s="82" t="str">
        <f t="shared" si="531"/>
        <v>-</v>
      </c>
      <c r="CE744" s="82" t="str">
        <f t="shared" si="532"/>
        <v>-</v>
      </c>
      <c r="CF744" s="82" t="str">
        <f t="shared" si="533"/>
        <v>-</v>
      </c>
      <c r="CG744" s="82" t="str">
        <f t="shared" si="534"/>
        <v>-</v>
      </c>
      <c r="CH744" s="82" t="str">
        <f t="shared" si="535"/>
        <v>-</v>
      </c>
      <c r="CI744" s="82" t="str">
        <f t="shared" si="536"/>
        <v>-</v>
      </c>
      <c r="CJ744" s="82" t="str">
        <f t="shared" si="537"/>
        <v>-</v>
      </c>
      <c r="CK744" s="82" t="str">
        <f t="shared" si="538"/>
        <v>-</v>
      </c>
    </row>
    <row r="745" spans="1:89" s="82" customFormat="1" ht="18" customHeight="1">
      <c r="A745" s="81" t="str">
        <f>scriv!AH707</f>
        <v/>
      </c>
      <c r="B745" s="81" t="str">
        <f>IF(scriv!D707&lt;&gt;"",scriv!D707,"")</f>
        <v/>
      </c>
      <c r="C745" s="81" t="str">
        <f>IF( scriv!AL707&lt;&gt;"", IF(D745&lt;&gt;"","connection ","")&amp;scriv!AL707,IF(D745&lt;&gt;"","connection",""))</f>
        <v/>
      </c>
      <c r="D745" s="82" t="str">
        <f>scriv!AJ707</f>
        <v/>
      </c>
      <c r="E745" s="82" t="str">
        <f>scriv!AK707</f>
        <v/>
      </c>
      <c r="F745" s="156">
        <f>ROW()</f>
        <v>745</v>
      </c>
      <c r="I745" s="81" t="str">
        <f>IF(scriv!AA707&lt;&gt;"",scriv!AA707,J745)</f>
        <v/>
      </c>
      <c r="J745" s="81" t="str">
        <f>IF(scriv!AB707&lt;&gt;"",scriv!AB707,"")</f>
        <v/>
      </c>
      <c r="K745" s="82" t="str">
        <f t="shared" si="495"/>
        <v>none</v>
      </c>
      <c r="L745" s="82" t="str">
        <f t="shared" si="496"/>
        <v>+++&amp;speakTT=</v>
      </c>
      <c r="M745" s="82" t="str">
        <f t="shared" si="540"/>
        <v>OpenClose</v>
      </c>
      <c r="N745" s="82" t="str">
        <f t="shared" si="497"/>
        <v/>
      </c>
      <c r="O745" s="119" t="str">
        <f t="shared" si="498"/>
        <v/>
      </c>
      <c r="P745" s="81" t="str">
        <f>IF(scriv!I707&lt;&gt;"",scriv!I707,"")</f>
        <v/>
      </c>
      <c r="Q745" s="81" t="str">
        <f>IF(scriv!J707&lt;&gt;"",scriv!J707,"")</f>
        <v/>
      </c>
      <c r="R745" s="81">
        <f>IF(scriv!K707&lt;&gt;"",scriv!K707,
IF(I745&lt;&gt;"",1,$R$36))</f>
        <v>0</v>
      </c>
      <c r="S745" s="81" t="str">
        <f>IF(scriv!L707&lt;&gt;"",scriv!L707,
IF(scriv!AB707&lt;&gt;"",$S$36,"none"))</f>
        <v>none</v>
      </c>
      <c r="T745" s="81" t="str">
        <f>IF(scriv!Q707&lt;&gt;"",scriv!Q707,"")</f>
        <v/>
      </c>
      <c r="U745" s="81" t="str">
        <f>IF(scriv!R707&lt;&gt;"",scriv!R707,"")</f>
        <v/>
      </c>
      <c r="V745" s="81" t="str">
        <f>IF(scriv!S707&lt;&gt;"",scriv!S707,"")</f>
        <v/>
      </c>
      <c r="W745" s="81" t="str">
        <f>IF(scriv!T707&lt;&gt;"",scriv!T707,"")</f>
        <v/>
      </c>
      <c r="X745" s="81" t="str">
        <f>IF($E745="",
( IF(scriv!AD707&lt;&gt;"", LEFT( scriv!AD707, FIND(",",scriv!AD707)-1) &amp; "=" &amp; $AH745 &amp; RIGHT( scriv!AD707, LEN(scriv!AD707) + 1 - FIND(",",scriv!AD707)),
  IF($X$36&lt;&gt;"",LEFT( X$36, FIND(",",X$36)-1) &amp; "=" &amp; $AH745 &amp; RIGHT( X$36, LEN(X$36) + 1 - FIND(",",X$36)),""))),
IF(scriv!M707&lt;&gt;"", LEFT( scriv!M707, FIND(",",scriv!M707)-1) &amp; "=" &amp; $AH745 &amp; RIGHT( scriv!M707, LEN(scriv!M707) + 1 - FIND(",",scriv!M707)),
LEFT( X$37, FIND(",",X$37)-1) &amp; "=" &amp; $AH745 &amp; RIGHT( X$37, LEN(X$37) + 1 - FIND(",",X$37))))</f>
        <v>fadeOn=,0.6</v>
      </c>
      <c r="Y745" s="81" t="str">
        <f>IF($E745="",
( IF(scriv!AE707&lt;&gt;"", LEFT( scriv!AE707, FIND(",",scriv!AE707)-1) &amp; "=" &amp; $AH745 &amp; RIGHT( scriv!AE707, LEN(scriv!AE707) + 1 - FIND(",",scriv!AE707)),
  IF($Y$36&lt;&gt;"",LEFT( Y$36, FIND(",",Y$36)-1) &amp; "=" &amp; $AH745 &amp; RIGHT( Y$36, LEN(Y$36) + 1 - FIND(",",Y$36)),""))),
IF(scriv!N707&lt;&gt;"", LEFT( scriv!N707, FIND(",",scriv!N707)-1) &amp; "=" &amp; $AH745 &amp; RIGHT( scriv!N707, LEN(scriv!N707) + 1 - FIND(",",scriv!N707)),
LEFT( Y$37, FIND(",",Y$37)-1) &amp; "=" &amp; $AH745 &amp; RIGHT( Y$37, LEN(Y$37) + 1 - FIND(",",Y$37))))</f>
        <v>fadeOff=,0.6</v>
      </c>
      <c r="Z745" s="81" t="str">
        <f>IF($E745="",
( IF(scriv!AF707&lt;&gt;"", LEFT( scriv!AF707, FIND(",",scriv!AF707)-1) &amp; "=" &amp; $AH745 &amp; RIGHT( scriv!AF707, LEN(scriv!AF707) + 1 - FIND(",",scriv!AF707)),
  IF($Z$36&lt;&gt;"",LEFT( Z$36, FIND(",",Z$36)-1) &amp; "=" &amp; $AH745 &amp; RIGHT( Z$36, LEN(Z$36) + 1 - FIND(",",Z$36)),""))),
IF(scriv!O707&lt;&gt;"", LEFT( scriv!O707, FIND(",",scriv!O707)-1) &amp; "=" &amp; $AH745 &amp; RIGHT( scriv!O707, LEN(scriv!O707) + 1 - FIND(",",scriv!O707)),
LEFT( Z$37, FIND(",",Z$37)-1) &amp; "=" &amp; $AH745 &amp; RIGHT( Z$37, LEN(Z$37) + 1 - FIND(",",Z$37))))</f>
        <v>drawOpen=,1.2</v>
      </c>
      <c r="AA745" s="81" t="str">
        <f>IF($E745="",
( IF(scriv!AG707&lt;&gt;"", LEFT( scriv!AG707, FIND(",",scriv!AG707)-1) &amp; "=" &amp; $AH745 &amp; RIGHT( scriv!AG707, LEN(scriv!AG707) + 1 - FIND(",",scriv!AG707)),
  IF($AA$36&lt;&gt;"",LEFT( AA$36, FIND(",",AA$36)-1) &amp; "=" &amp; $AH745 &amp; RIGHT( AA$36, LEN(AA$36) + 1 - FIND(",",AA$36)),""))),
IF(scriv!P707&lt;&gt;"", LEFT( scriv!P707, FIND(",",scriv!P707)-1) &amp; "=" &amp; $AH745 &amp; RIGHT( scriv!P707, LEN(scriv!P707) + 1 - FIND(",",scriv!P707)),
LEFT( AA$37, FIND(",",AA$37)-1) &amp; "=" &amp; $AH745 &amp; RIGHT( AA$37, LEN(AA$37) + 1 - FIND(",",AA$37))))</f>
        <v>drawClose=,1.2</v>
      </c>
      <c r="AB745" s="167" t="str">
        <f t="shared" si="539"/>
        <v>noTitle</v>
      </c>
      <c r="AC745" s="167"/>
      <c r="AD745" s="45"/>
      <c r="AE745" s="168"/>
      <c r="AF745" s="169">
        <f>IF(D745="",scriv!B707,"")</f>
        <v>0</v>
      </c>
      <c r="AG745" s="170" t="str">
        <f t="shared" si="499"/>
        <v/>
      </c>
      <c r="AH745" s="169" t="str">
        <f t="shared" si="500"/>
        <v/>
      </c>
      <c r="AI745" s="169" t="str">
        <f t="shared" si="501"/>
        <v/>
      </c>
      <c r="AJ745" s="86">
        <f>ROUNDDOWN( (LEN(scriv!B707)+1) / 2, 0 )</f>
        <v>0</v>
      </c>
      <c r="AK745" s="82">
        <f t="shared" si="502"/>
        <v>0</v>
      </c>
      <c r="AL745" s="82" t="str">
        <f t="shared" si="503"/>
        <v>-</v>
      </c>
      <c r="AM745" s="82" t="str">
        <f t="shared" si="504"/>
        <v>-</v>
      </c>
      <c r="AN745" s="82" t="str">
        <f t="shared" si="505"/>
        <v>-</v>
      </c>
      <c r="AO745" s="82" t="str">
        <f t="shared" si="506"/>
        <v>-</v>
      </c>
      <c r="AP745" s="82" t="str">
        <f t="shared" si="507"/>
        <v>-</v>
      </c>
      <c r="AQ745" s="82" t="str">
        <f t="shared" si="508"/>
        <v>-</v>
      </c>
      <c r="AR745" s="82" t="str">
        <f t="shared" si="509"/>
        <v>-</v>
      </c>
      <c r="AT745" s="82">
        <f t="shared" si="510"/>
        <v>10</v>
      </c>
      <c r="AU745" s="82" t="str">
        <f ca="1">IF(    MAX(OFFSET(AL745,0,0,MATCH("-",AL$638:AL745,0))) = 0,"",
IFERROR(MAX(OFFSET(AL745,0,0,MATCH("-",AL$638:AL745,0))),""))</f>
        <v/>
      </c>
      <c r="AV745" s="82" t="str">
        <f ca="1">IF(    MAX(OFFSET(AM745,0,0,MATCH("-",AM$638:AM745,0))) = 0,"",
IFERROR(MAX(OFFSET(AM745,0,0,MATCH("-",AM$638:AM745,0))),""))</f>
        <v/>
      </c>
      <c r="AW745" s="82" t="str">
        <f ca="1">IF(    MAX(OFFSET(AN745,0,0,MATCH("-",AN$638:AN745,0))) = 0,"",
IFERROR(MAX(OFFSET(AN745,0,0,MATCH("-",AN$638:AN745,0))),""))</f>
        <v/>
      </c>
      <c r="AX745" s="82" t="str">
        <f ca="1">IF(    MAX(OFFSET(AO745,0,0,MATCH("-",AO$638:AO745,0))) = 0,"",
IFERROR(MAX(OFFSET(AO745,0,0,MATCH("-",AO$638:AO745,0))),""))</f>
        <v/>
      </c>
      <c r="AY745" s="82" t="str">
        <f ca="1">IF(    MAX(OFFSET(AP745,0,0,MATCH("-",AP$638:AP745,0))) = 0,"",
IFERROR(MAX(OFFSET(AP745,0,0,MATCH("-",AP$638:AP745,0))),""))</f>
        <v/>
      </c>
      <c r="AZ745" s="82" t="str">
        <f ca="1">IF(    MAX(OFFSET(AQ745,0,0,MATCH("-",AQ$638:AQ745,0))) = 0,"",
IFERROR(MAX(OFFSET(AQ745,0,0,MATCH("-",AQ$638:AQ745,0))),""))</f>
        <v/>
      </c>
      <c r="BA745" s="82" t="str">
        <f ca="1">IF(    MAX(OFFSET(AR745,0,0,MATCH("-",AR$638:AR745,0))) = 0,"",
IFERROR(MAX(OFFSET(AR745,0,0,MATCH("-",AR$638:AR745,0))),""))</f>
        <v/>
      </c>
      <c r="BB745" s="112">
        <f t="shared" ca="1" si="511"/>
        <v>-198</v>
      </c>
      <c r="BC745" s="111" t="str">
        <f t="shared" ca="1" si="512"/>
        <v>Radius</v>
      </c>
      <c r="BD745" s="112">
        <f t="shared" ca="1" si="513"/>
        <v>0</v>
      </c>
      <c r="BE745" s="111">
        <f t="shared" ca="1" si="514"/>
        <v>200</v>
      </c>
      <c r="BF745" s="113" t="e">
        <f t="shared" ca="1" si="515"/>
        <v>#VALUE!</v>
      </c>
      <c r="BG745" s="113" t="e">
        <f t="shared" ca="1" si="516"/>
        <v>#VALUE!</v>
      </c>
      <c r="BH745" s="112">
        <f t="shared" ca="1" si="517"/>
        <v>2000</v>
      </c>
      <c r="BI745" s="112">
        <f t="shared" ca="1" si="518"/>
        <v>200</v>
      </c>
      <c r="BJ745" s="157"/>
      <c r="BK745" s="157"/>
      <c r="BL745" s="158" t="str">
        <f>scriv!AI707</f>
        <v/>
      </c>
      <c r="BM745" s="157"/>
      <c r="BN745" s="157" t="str">
        <f t="shared" si="519"/>
        <v>node</v>
      </c>
      <c r="BO745" s="157"/>
      <c r="BP745" s="159">
        <f t="shared" ca="1" si="520"/>
        <v>0</v>
      </c>
      <c r="BQ745" s="159">
        <f t="shared" ca="1" si="521"/>
        <v>0</v>
      </c>
      <c r="BR745" s="159">
        <f t="shared" si="522"/>
        <v>1</v>
      </c>
      <c r="BS745" s="159" t="str">
        <f t="shared" si="523"/>
        <v>symbol</v>
      </c>
      <c r="BT745" s="157" t="str">
        <f ca="1">IF(scriv!V707&lt;&gt;"",scriv!V707,
IF(E745="",IFERROR(VLOOKUP(BL745,$AH$40:$BT$638,39,FALSE),$BT$36),
$BT$37))</f>
        <v>NodeSquare</v>
      </c>
      <c r="BU745" s="166">
        <f t="shared" ca="1" si="524"/>
        <v>2000</v>
      </c>
      <c r="BV745" s="166">
        <f t="shared" ca="1" si="525"/>
        <v>200</v>
      </c>
      <c r="BW745" s="166">
        <f t="shared" ca="1" si="526"/>
        <v>0</v>
      </c>
      <c r="BX745" s="166">
        <f t="shared" ca="1" si="527"/>
        <v>0</v>
      </c>
      <c r="BY745" s="180" t="str">
        <f t="shared" si="528"/>
        <v/>
      </c>
      <c r="BZ745" s="180" t="str">
        <f t="shared" si="529"/>
        <v/>
      </c>
      <c r="CA745" s="81" t="str">
        <f>IF(scriv!E707&lt;&gt;"",scriv!E707,"")</f>
        <v/>
      </c>
      <c r="CB745" s="82">
        <f t="shared" ref="CB745:CB808" si="541">$CB$36</f>
        <v>0</v>
      </c>
      <c r="CC745" s="82">
        <f t="shared" si="530"/>
        <v>0</v>
      </c>
      <c r="CD745" s="82" t="str">
        <f t="shared" si="531"/>
        <v>-</v>
      </c>
      <c r="CE745" s="82" t="str">
        <f t="shared" si="532"/>
        <v>-</v>
      </c>
      <c r="CF745" s="82" t="str">
        <f t="shared" si="533"/>
        <v>-</v>
      </c>
      <c r="CG745" s="82" t="str">
        <f t="shared" si="534"/>
        <v>-</v>
      </c>
      <c r="CH745" s="82" t="str">
        <f t="shared" si="535"/>
        <v>-</v>
      </c>
      <c r="CI745" s="82" t="str">
        <f t="shared" si="536"/>
        <v>-</v>
      </c>
      <c r="CJ745" s="82" t="str">
        <f t="shared" si="537"/>
        <v>-</v>
      </c>
      <c r="CK745" s="82" t="str">
        <f t="shared" si="538"/>
        <v>-</v>
      </c>
    </row>
    <row r="746" spans="1:89" s="82" customFormat="1" ht="18" customHeight="1">
      <c r="A746" s="81" t="str">
        <f>scriv!AH708</f>
        <v/>
      </c>
      <c r="B746" s="81" t="str">
        <f>IF(scriv!D708&lt;&gt;"",scriv!D708,"")</f>
        <v/>
      </c>
      <c r="C746" s="81" t="str">
        <f>IF( scriv!AL708&lt;&gt;"", IF(D746&lt;&gt;"","connection ","")&amp;scriv!AL708,IF(D746&lt;&gt;"","connection",""))</f>
        <v/>
      </c>
      <c r="D746" s="82" t="str">
        <f>scriv!AJ708</f>
        <v/>
      </c>
      <c r="E746" s="82" t="str">
        <f>scriv!AK708</f>
        <v/>
      </c>
      <c r="F746" s="156">
        <f>ROW()</f>
        <v>746</v>
      </c>
      <c r="I746" s="81" t="str">
        <f>IF(scriv!AA708&lt;&gt;"",scriv!AA708,J746)</f>
        <v/>
      </c>
      <c r="J746" s="81" t="str">
        <f>IF(scriv!AB708&lt;&gt;"",scriv!AB708,"")</f>
        <v/>
      </c>
      <c r="K746" s="82" t="str">
        <f t="shared" ref="K746:K809" si="542">$K$36</f>
        <v>none</v>
      </c>
      <c r="L746" s="82" t="str">
        <f t="shared" ref="L746:L809" si="543">$L$36&amp;A746</f>
        <v>+++&amp;speakTT=</v>
      </c>
      <c r="M746" s="82" t="str">
        <f t="shared" si="540"/>
        <v>OpenClose</v>
      </c>
      <c r="N746" s="82" t="str">
        <f t="shared" ref="N746:N809" si="544">$N$36</f>
        <v/>
      </c>
      <c r="O746" s="119" t="str">
        <f t="shared" ref="O746:O809" si="545">IF(P746&lt;&gt;"","+++&amp;openLink="&amp;P746,"")</f>
        <v/>
      </c>
      <c r="P746" s="81" t="str">
        <f>IF(scriv!I708&lt;&gt;"",scriv!I708,"")</f>
        <v/>
      </c>
      <c r="Q746" s="81" t="str">
        <f>IF(scriv!J708&lt;&gt;"",scriv!J708,"")</f>
        <v/>
      </c>
      <c r="R746" s="81">
        <f>IF(scriv!K708&lt;&gt;"",scriv!K708,
IF(I746&lt;&gt;"",1,$R$36))</f>
        <v>0</v>
      </c>
      <c r="S746" s="81" t="str">
        <f>IF(scriv!L708&lt;&gt;"",scriv!L708,
IF(scriv!AB708&lt;&gt;"",$S$36,"none"))</f>
        <v>none</v>
      </c>
      <c r="T746" s="81" t="str">
        <f>IF(scriv!Q708&lt;&gt;"",scriv!Q708,"")</f>
        <v/>
      </c>
      <c r="U746" s="81" t="str">
        <f>IF(scriv!R708&lt;&gt;"",scriv!R708,"")</f>
        <v/>
      </c>
      <c r="V746" s="81" t="str">
        <f>IF(scriv!S708&lt;&gt;"",scriv!S708,"")</f>
        <v/>
      </c>
      <c r="W746" s="81" t="str">
        <f>IF(scriv!T708&lt;&gt;"",scriv!T708,"")</f>
        <v/>
      </c>
      <c r="X746" s="81" t="str">
        <f>IF($E746="",
( IF(scriv!AD708&lt;&gt;"", LEFT( scriv!AD708, FIND(",",scriv!AD708)-1) &amp; "=" &amp; $AH746 &amp; RIGHT( scriv!AD708, LEN(scriv!AD708) + 1 - FIND(",",scriv!AD708)),
  IF($X$36&lt;&gt;"",LEFT( X$36, FIND(",",X$36)-1) &amp; "=" &amp; $AH746 &amp; RIGHT( X$36, LEN(X$36) + 1 - FIND(",",X$36)),""))),
IF(scriv!M708&lt;&gt;"", LEFT( scriv!M708, FIND(",",scriv!M708)-1) &amp; "=" &amp; $AH746 &amp; RIGHT( scriv!M708, LEN(scriv!M708) + 1 - FIND(",",scriv!M708)),
LEFT( X$37, FIND(",",X$37)-1) &amp; "=" &amp; $AH746 &amp; RIGHT( X$37, LEN(X$37) + 1 - FIND(",",X$37))))</f>
        <v>fadeOn=,0.6</v>
      </c>
      <c r="Y746" s="81" t="str">
        <f>IF($E746="",
( IF(scriv!AE708&lt;&gt;"", LEFT( scriv!AE708, FIND(",",scriv!AE708)-1) &amp; "=" &amp; $AH746 &amp; RIGHT( scriv!AE708, LEN(scriv!AE708) + 1 - FIND(",",scriv!AE708)),
  IF($Y$36&lt;&gt;"",LEFT( Y$36, FIND(",",Y$36)-1) &amp; "=" &amp; $AH746 &amp; RIGHT( Y$36, LEN(Y$36) + 1 - FIND(",",Y$36)),""))),
IF(scriv!N708&lt;&gt;"", LEFT( scriv!N708, FIND(",",scriv!N708)-1) &amp; "=" &amp; $AH746 &amp; RIGHT( scriv!N708, LEN(scriv!N708) + 1 - FIND(",",scriv!N708)),
LEFT( Y$37, FIND(",",Y$37)-1) &amp; "=" &amp; $AH746 &amp; RIGHT( Y$37, LEN(Y$37) + 1 - FIND(",",Y$37))))</f>
        <v>fadeOff=,0.6</v>
      </c>
      <c r="Z746" s="81" t="str">
        <f>IF($E746="",
( IF(scriv!AF708&lt;&gt;"", LEFT( scriv!AF708, FIND(",",scriv!AF708)-1) &amp; "=" &amp; $AH746 &amp; RIGHT( scriv!AF708, LEN(scriv!AF708) + 1 - FIND(",",scriv!AF708)),
  IF($Z$36&lt;&gt;"",LEFT( Z$36, FIND(",",Z$36)-1) &amp; "=" &amp; $AH746 &amp; RIGHT( Z$36, LEN(Z$36) + 1 - FIND(",",Z$36)),""))),
IF(scriv!O708&lt;&gt;"", LEFT( scriv!O708, FIND(",",scriv!O708)-1) &amp; "=" &amp; $AH746 &amp; RIGHT( scriv!O708, LEN(scriv!O708) + 1 - FIND(",",scriv!O708)),
LEFT( Z$37, FIND(",",Z$37)-1) &amp; "=" &amp; $AH746 &amp; RIGHT( Z$37, LEN(Z$37) + 1 - FIND(",",Z$37))))</f>
        <v>drawOpen=,1.2</v>
      </c>
      <c r="AA746" s="81" t="str">
        <f>IF($E746="",
( IF(scriv!AG708&lt;&gt;"", LEFT( scriv!AG708, FIND(",",scriv!AG708)-1) &amp; "=" &amp; $AH746 &amp; RIGHT( scriv!AG708, LEN(scriv!AG708) + 1 - FIND(",",scriv!AG708)),
  IF($AA$36&lt;&gt;"",LEFT( AA$36, FIND(",",AA$36)-1) &amp; "=" &amp; $AH746 &amp; RIGHT( AA$36, LEN(AA$36) + 1 - FIND(",",AA$36)),""))),
IF(scriv!P708&lt;&gt;"", LEFT( scriv!P708, FIND(",",scriv!P708)-1) &amp; "=" &amp; $AH746 &amp; RIGHT( scriv!P708, LEN(scriv!P708) + 1 - FIND(",",scriv!P708)),
LEFT( AA$37, FIND(",",AA$37)-1) &amp; "=" &amp; $AH746 &amp; RIGHT( AA$37, LEN(AA$37) + 1 - FIND(",",AA$37))))</f>
        <v>drawClose=,1.2</v>
      </c>
      <c r="AB746" s="167" t="str">
        <f t="shared" si="539"/>
        <v>noTitle</v>
      </c>
      <c r="AC746" s="167"/>
      <c r="AD746" s="45"/>
      <c r="AE746" s="168"/>
      <c r="AF746" s="169">
        <f>IF(D746="",scriv!B708,"")</f>
        <v>0</v>
      </c>
      <c r="AG746" s="170" t="str">
        <f t="shared" ref="AG746:AG809" si="546">IF(AH746&lt;&gt;"",$AG$36,"")</f>
        <v/>
      </c>
      <c r="AH746" s="169" t="str">
        <f t="shared" ref="AH746:AH809" si="547">A746</f>
        <v/>
      </c>
      <c r="AI746" s="169" t="str">
        <f t="shared" ref="AI746:AI809" si="548">B746</f>
        <v/>
      </c>
      <c r="AJ746" s="86">
        <f>ROUNDDOWN( (LEN(scriv!B708)+1) / 2, 0 )</f>
        <v>0</v>
      </c>
      <c r="AK746" s="82">
        <f t="shared" ref="AK746:AK809" si="549">IF(CC746="","",
IF(CC746="-","-",
IF(ISERROR(LEFT(CC746,FIND(".",CC746)-1)),VALUE(CC746),
(VALUE(LEFT(CC746,FIND(".",CC746)-1))))))</f>
        <v>0</v>
      </c>
      <c r="AL746" s="82" t="str">
        <f t="shared" ref="AL746:AL809" si="550">IF(CD746="","",
IF(CD746="-","-",
IF(ISERROR(LEFT(CD746,FIND(".",CD746)-1)),VALUE(CD746),
(VALUE(LEFT(CD746,FIND(".",CD746)-1))))))</f>
        <v>-</v>
      </c>
      <c r="AM746" s="82" t="str">
        <f t="shared" ref="AM746:AM809" si="551">IF(CE746="","",
IF(CE746="-","-",
IF(ISERROR(LEFT(CE746,FIND(".",CE746)-1)),VALUE(CE746),
(VALUE(LEFT(CE746,FIND(".",CE746)-1))))))</f>
        <v>-</v>
      </c>
      <c r="AN746" s="82" t="str">
        <f t="shared" ref="AN746:AN809" si="552">IF(CF746="","",
IF(CF746="-","-",
IF(ISERROR(LEFT(CF746,FIND(".",CF746)-1)),VALUE(CF746),
(VALUE(LEFT(CF746,FIND(".",CF746)-1))))))</f>
        <v>-</v>
      </c>
      <c r="AO746" s="82" t="str">
        <f t="shared" ref="AO746:AO809" si="553">IF(CG746="","",
IF(CG746="-","-",
IF(ISERROR(LEFT(CG746,FIND(".",CG746)-1)),VALUE(CG746),
(VALUE(LEFT(CG746,FIND(".",CG746)-1))))))</f>
        <v>-</v>
      </c>
      <c r="AP746" s="82" t="str">
        <f t="shared" ref="AP746:AP809" si="554">IF(CH746="","",
IF(CH746="-","-",
IF(ISERROR(LEFT(CH746,FIND(".",CH746)-1)),VALUE(CH746),
(VALUE(LEFT(CH746,FIND(".",CH746)-1))))))</f>
        <v>-</v>
      </c>
      <c r="AQ746" s="82" t="str">
        <f t="shared" ref="AQ746:AQ809" si="555">IF(CI746="","",
IF(CI746="-","-",
IF(ISERROR(LEFT(CI746,FIND(".",CI746)-1)),VALUE(CI746),
(VALUE(LEFT(CI746,FIND(".",CI746)-1))))))</f>
        <v>-</v>
      </c>
      <c r="AR746" s="82" t="str">
        <f t="shared" ref="AR746:AR809" si="556">IF(CJ746="","",
IF(CJ746="-","-",
IF(ISERROR(LEFT(CJ746,FIND(".",CJ746)-1)),VALUE(CJ746),
(VALUE(LEFT(CJ746,FIND(".",CJ746)-1))))))</f>
        <v>-</v>
      </c>
      <c r="AT746" s="82">
        <f t="shared" ref="AT746:AT809" si="557">MAX($AK$40:$AK$140)</f>
        <v>10</v>
      </c>
      <c r="AU746" s="82" t="str">
        <f ca="1">IF(    MAX(OFFSET(AL746,0,0,MATCH("-",AL$638:AL746,0))) = 0,"",
IFERROR(MAX(OFFSET(AL746,0,0,MATCH("-",AL$638:AL746,0))),""))</f>
        <v/>
      </c>
      <c r="AV746" s="82" t="str">
        <f ca="1">IF(    MAX(OFFSET(AM746,0,0,MATCH("-",AM$638:AM746,0))) = 0,"",
IFERROR(MAX(OFFSET(AM746,0,0,MATCH("-",AM$638:AM746,0))),""))</f>
        <v/>
      </c>
      <c r="AW746" s="82" t="str">
        <f ca="1">IF(    MAX(OFFSET(AN746,0,0,MATCH("-",AN$638:AN746,0))) = 0,"",
IFERROR(MAX(OFFSET(AN746,0,0,MATCH("-",AN$638:AN746,0))),""))</f>
        <v/>
      </c>
      <c r="AX746" s="82" t="str">
        <f ca="1">IF(    MAX(OFFSET(AO746,0,0,MATCH("-",AO$638:AO746,0))) = 0,"",
IFERROR(MAX(OFFSET(AO746,0,0,MATCH("-",AO$638:AO746,0))),""))</f>
        <v/>
      </c>
      <c r="AY746" s="82" t="str">
        <f ca="1">IF(    MAX(OFFSET(AP746,0,0,MATCH("-",AP$638:AP746,0))) = 0,"",
IFERROR(MAX(OFFSET(AP746,0,0,MATCH("-",AP$638:AP746,0))),""))</f>
        <v/>
      </c>
      <c r="AZ746" s="82" t="str">
        <f ca="1">IF(    MAX(OFFSET(AQ746,0,0,MATCH("-",AQ$638:AQ746,0))) = 0,"",
IFERROR(MAX(OFFSET(AQ746,0,0,MATCH("-",AQ$638:AQ746,0))),""))</f>
        <v/>
      </c>
      <c r="BA746" s="82" t="str">
        <f ca="1">IF(    MAX(OFFSET(AR746,0,0,MATCH("-",AR$638:AR746,0))) = 0,"",
IFERROR(MAX(OFFSET(AR746,0,0,MATCH("-",AR$638:AR746,0))),""))</f>
        <v/>
      </c>
      <c r="BB746" s="112">
        <f t="shared" ref="BB746:BB809" ca="1" si="558">IF(AT746&lt;&gt;"",$BC$14/AT746*(AK746-1)-($BC$14)/2 + ($BC$14/AT746/2),0) +
IF(AU746&lt;&gt;"",$BC$14/AT746/AU746*(AL746-1)-($BC$14/AT746)/2 + ($BC$14/AT746/AU746/2),0) +
IF(AV746&lt;&gt;"",$BC$14/AT746/AU746/AV746*(AM746-1)-($BC$14/AT746/AU746)/2 + ($BC$14/AT746/AU746/AV746/2),0) +
IF(AW746&lt;&gt;"",$BC$14/AT746/AU746/AV746/AW746*(AN746-1)-($BC$14/AT746/AU746/AV746)/2 + ($BC$14/AT746/AU746/AV746/AW746/2),0) +
IF(AX746&lt;&gt;"",$BC$14/AT746/AU746/AV746/AW746/AX746*(AO746-1)-($BC$14/AT746/AU746/AV746/AW746)/2 + ($BC$14/AT746/AU746/AV746/AW746/AX746/2),0) +
IF(AY746&lt;&gt;"",$BC$14/AT746/AU746/AV746/AW746/AX746/AY746*(AP746-1)-($BC$14/AT746/AU746/AV746/AW746/AX746)/2 + ($BC$14/AT746/AU746/AV746/AW746/AX746/AY746/2),0)</f>
        <v>-198</v>
      </c>
      <c r="BC746" s="111" t="str">
        <f t="shared" ref="BC746:BC809" ca="1" si="559">INDIRECT("BC"&amp;19+AJ746)</f>
        <v>Radius</v>
      </c>
      <c r="BD746" s="112">
        <f t="shared" ref="BD746:BD809" ca="1" si="560">IF(AT746&lt;&gt;"", $BD$20 + (($BF$20/AT746) * (AK746 - 1)) - IF($BH$20=1,(($BF$20 / 2) - ($BF$20/AT746) / 2),0),0)
+IF(AU746&lt;&gt;"", $BD$21 + (($BF$21/AU746) * (AL746 - 1)) - IF($BH$21=1,(($BF$21 / 2) - ($BF$21/AU746) / 2),0),0)
+IF(AV746&lt;&gt;"", $BD$22 + (($BF$22/AV746) * (AM746 - 1)) - IF($BH$22=1,(($BF$22 / 2) - ($BF$22/AV746) / 2),0),0)
+IF(AW746&lt;&gt;"", $BD$23 + (($BF$23/AW746) * (AN746 - 1)) - IF($BH$23=1,(($BF$23 / 2) - ($BF$23/AW746) / 2),0),0)
+IF(AX746&lt;&gt;"", $BD$24 + (($BF$24/AX746) * (AO746 - 1)) - IF($BH$24=1,(($BF$24 / 2) - ($BF$24/AX746) / 2),0),0)
+IF(AY746&lt;&gt;"", $BD$25 + (($BF$25/AY746) * (AP746 - 1)) - IF($BH$25=1,(($BF$25 / 2) - ($BF$25/AY746) / 2),0),0)
+IF(AZ746&lt;&gt;"", $BD$26 + (($BF$26/AZ746) * (AQ746 - 1)) - IF($BH$26=1,(($BF$26 / 2) - ($BF$26/AZ746) / 2),0),0)
+IF(BA746&lt;&gt;"", $BD$27 + (($BF$27/BA746) * (AR746 - 1)) - IF($BH$27=1,(($BF$27 / 2) - ($BF$27/BA746) / 2),0),0)</f>
        <v>0</v>
      </c>
      <c r="BE746" s="111">
        <f t="shared" ref="BE746:BE809" ca="1" si="561">IF(AT746&lt;&gt;"", $BE$20 + (($BG$20/AT746) * (AK746 - 1)) - IF($BI$20=1,(($BG$20 / 2) - ($BG$20/AT746) / 2),0),0)
+IF(AU746&lt;&gt;"", $BE$21 + (($BG$21/AU746) * (AL746 - 1)) - IF($BI$21=1,(($BG$21 / 2) - ($BG$21/AU746) / 2),0),0)
+IF(AV746&lt;&gt;"", $BE$22 + (($BG$22/AV746) * (AM746 - 1)) - IF($BI$22=1,(($BG$22 / 2) - ($BG$22/AV746) / 2),0),0)
+IF(AW746&lt;&gt;"", $BE$23 + (($BG$23/AW746) * (AN746 - 1)) - IF($BI$23=1,(($BG$23 / 2) - ($BG$23/AW746) / 2),0),0)
+IF(AX746&lt;&gt;"", $BE$24 + (($BG$24/AX746) * (AO746 - 1)) - IF($BI$24=1,(($BG$24 / 2) - ($BG$24/AX746) / 2),0),0)
+IF(AY746&lt;&gt;"", $BE$25 + (($BG$25/AY746) * (AP746 - 1)) - IF($BI$25=1,(($BG$25 / 2) - ($BG$25/AY746) / 2),0),0)
+IF(AZ746&lt;&gt;"", $BE$26 + (($BG$26/AZ746) * (AQ746 - 1)) - IF($BI$26=1,(($BG$26 / 2) - ($BG$26/AZ746) / 2),0),0)
+IF(BA746&lt;&gt;"", $BE$27 + (($BG$27/BA746) * (AR746 - 1)) - IF($BI$27=1,(($BG$27 / 2) - ($BG$27/BA746) / 2),0),0)</f>
        <v>200</v>
      </c>
      <c r="BF746" s="113" t="e">
        <f t="shared" ref="BF746:BF809" ca="1" si="562">ROUND(BC746*COS(RADIANS(BB746+$BC$13)),2)+$BD$12</f>
        <v>#VALUE!</v>
      </c>
      <c r="BG746" s="113" t="e">
        <f t="shared" ref="BG746:BG809" ca="1" si="563">ROUND(BC746*SIN(RADIANS(BB746+$BC$13)),2)+$BE$12</f>
        <v>#VALUE!</v>
      </c>
      <c r="BH746" s="112">
        <f t="shared" ref="BH746:BH809" ca="1" si="564">BD746+$BD$12</f>
        <v>2000</v>
      </c>
      <c r="BI746" s="112">
        <f t="shared" ref="BI746:BI809" ca="1" si="565">BE746+$BE$12</f>
        <v>200</v>
      </c>
      <c r="BJ746" s="157"/>
      <c r="BK746" s="157"/>
      <c r="BL746" s="158" t="str">
        <f>scriv!AI708</f>
        <v/>
      </c>
      <c r="BM746" s="157"/>
      <c r="BN746" s="157" t="str">
        <f t="shared" ref="BN746:BN809" si="566">IF(D746="",$BN$36,"link")</f>
        <v>node</v>
      </c>
      <c r="BO746" s="157"/>
      <c r="BP746" s="159">
        <f t="shared" ref="BP746:BP809" ca="1" si="567">IF(AJ746&gt;0,INDIRECT("BP"&amp;19+AJ746),0)</f>
        <v>0</v>
      </c>
      <c r="BQ746" s="159">
        <f t="shared" ref="BQ746:BQ809" ca="1" si="568">IF(AJ746&gt;0,INDIRECT("BQ"&amp;19+AJ746),0)</f>
        <v>0</v>
      </c>
      <c r="BR746" s="159">
        <f t="shared" ref="BR746:BR809" si="569">$BR$36</f>
        <v>1</v>
      </c>
      <c r="BS746" s="159" t="str">
        <f t="shared" ref="BS746:BS809" si="570">$BS$36</f>
        <v>symbol</v>
      </c>
      <c r="BT746" s="157" t="str">
        <f ca="1">IF(scriv!V708&lt;&gt;"",scriv!V708,
IF(E746="",IFERROR(VLOOKUP(BL746,$AH$40:$BT$638,39,FALSE),$BT$36),
$BT$37))</f>
        <v>NodeSquare</v>
      </c>
      <c r="BU746" s="166">
        <f t="shared" ref="BU746:BU809" ca="1" si="571">IF(BN746&lt;&gt;"link",
IF($BE$10=0, ROUND(BF746,2),ROUND(BH746,2)),
IFERROR(VLOOKUP(BY746,$AH$40:$BQ$638,35,FALSE),1) )</f>
        <v>2000</v>
      </c>
      <c r="BV746" s="166">
        <f t="shared" ref="BV746:BV809" ca="1" si="572">IF(BN746&lt;&gt;"link",
IF($BE$10=0, ROUND(BG746,2),ROUND(BI746,2)),
IFERROR(VLOOKUP(BY746,$AH$40:$BQ$638,36,FALSE),1) )</f>
        <v>200</v>
      </c>
      <c r="BW746" s="166">
        <f t="shared" ref="BW746:BW809" ca="1" si="573">IFERROR(VLOOKUP(BZ746,$AH$40:$BQ$638,35,FALSE),0)</f>
        <v>0</v>
      </c>
      <c r="BX746" s="166">
        <f t="shared" ref="BX746:BX809" ca="1" si="574">IFERROR(VLOOKUP(BZ746,$AH$40:$BQ$638,36,FALSE),0)</f>
        <v>0</v>
      </c>
      <c r="BY746" s="180" t="str">
        <f t="shared" ref="BY746:BY809" si="575">D746</f>
        <v/>
      </c>
      <c r="BZ746" s="180" t="str">
        <f t="shared" ref="BZ746:BZ809" si="576">E746</f>
        <v/>
      </c>
      <c r="CA746" s="81" t="str">
        <f>IF(scriv!E708&lt;&gt;"",scriv!E708,"")</f>
        <v/>
      </c>
      <c r="CB746" s="82">
        <f t="shared" si="541"/>
        <v>0</v>
      </c>
      <c r="CC746" s="82">
        <f t="shared" ref="CC746:CC809" si="577">AF746</f>
        <v>0</v>
      </c>
      <c r="CD746" s="82" t="str">
        <f t="shared" ref="CD746:CD809" si="578">IF(CC746="","",
IF(ISERROR(RIGHT(CC746,LEN(CC746)-FIND(".",CC746))),"-",
RIGHT(CC746,LEN(CC746)-FIND(".",CC746))))</f>
        <v>-</v>
      </c>
      <c r="CE746" s="82" t="str">
        <f t="shared" ref="CE746:CE809" si="579">IF(CD746="","",
IF(ISERROR(RIGHT(CD746,LEN(CD746)-FIND(".",CD746))),"-",
RIGHT(CD746,LEN(CD746)-FIND(".",CD746))))</f>
        <v>-</v>
      </c>
      <c r="CF746" s="82" t="str">
        <f t="shared" ref="CF746:CF809" si="580">IF(CE746="","",
IF(ISERROR(RIGHT(CE746,LEN(CE746)-FIND(".",CE746))),"-",
RIGHT(CE746,LEN(CE746)-FIND(".",CE746))))</f>
        <v>-</v>
      </c>
      <c r="CG746" s="82" t="str">
        <f t="shared" ref="CG746:CG809" si="581">IF(CF746="","",
IF(ISERROR(RIGHT(CF746,LEN(CF746)-FIND(".",CF746))),"-",
RIGHT(CF746,LEN(CF746)-FIND(".",CF746))))</f>
        <v>-</v>
      </c>
      <c r="CH746" s="82" t="str">
        <f t="shared" ref="CH746:CH809" si="582">IF(CG746="","",
IF(ISERROR(RIGHT(CG746,LEN(CG746)-FIND(".",CG746))),"-",
RIGHT(CG746,LEN(CG746)-FIND(".",CG746))))</f>
        <v>-</v>
      </c>
      <c r="CI746" s="82" t="str">
        <f t="shared" ref="CI746:CI809" si="583">IF(CH746="","",
IF(ISERROR(RIGHT(CH746,LEN(CH746)-FIND(".",CH746))),"-",
RIGHT(CH746,LEN(CH746)-FIND(".",CH746))))</f>
        <v>-</v>
      </c>
      <c r="CJ746" s="82" t="str">
        <f t="shared" ref="CJ746:CJ809" si="584">IF(CI746="","",
IF(ISERROR(RIGHT(CI746,LEN(CI746)-FIND(".",CI746))),"-",
RIGHT(CI746,LEN(CI746)-FIND(".",CI746))))</f>
        <v>-</v>
      </c>
      <c r="CK746" s="82" t="str">
        <f t="shared" ref="CK746:CK809" si="585">IF(CJ746="","",
IF(ISERROR(RIGHT(CJ746,LEN(CJ746)-FIND(".",CJ746))),"-",
RIGHT(CJ746,LEN(CJ746)-FIND(".",CJ746))))</f>
        <v>-</v>
      </c>
    </row>
    <row r="747" spans="1:89" s="82" customFormat="1" ht="18" customHeight="1">
      <c r="A747" s="81" t="str">
        <f>scriv!AH709</f>
        <v/>
      </c>
      <c r="B747" s="81" t="str">
        <f>IF(scriv!D709&lt;&gt;"",scriv!D709,"")</f>
        <v/>
      </c>
      <c r="C747" s="81" t="str">
        <f>IF( scriv!AL709&lt;&gt;"", IF(D747&lt;&gt;"","connection ","")&amp;scriv!AL709,IF(D747&lt;&gt;"","connection",""))</f>
        <v/>
      </c>
      <c r="D747" s="82" t="str">
        <f>scriv!AJ709</f>
        <v/>
      </c>
      <c r="E747" s="82" t="str">
        <f>scriv!AK709</f>
        <v/>
      </c>
      <c r="F747" s="156">
        <f>ROW()</f>
        <v>747</v>
      </c>
      <c r="I747" s="81" t="str">
        <f>IF(scriv!AA709&lt;&gt;"",scriv!AA709,J747)</f>
        <v/>
      </c>
      <c r="J747" s="81" t="str">
        <f>IF(scriv!AB709&lt;&gt;"",scriv!AB709,"")</f>
        <v/>
      </c>
      <c r="K747" s="82" t="str">
        <f t="shared" si="542"/>
        <v>none</v>
      </c>
      <c r="L747" s="82" t="str">
        <f t="shared" si="543"/>
        <v>+++&amp;speakTT=</v>
      </c>
      <c r="M747" s="82" t="str">
        <f t="shared" si="540"/>
        <v>OpenClose</v>
      </c>
      <c r="N747" s="82" t="str">
        <f t="shared" si="544"/>
        <v/>
      </c>
      <c r="O747" s="119" t="str">
        <f t="shared" si="545"/>
        <v/>
      </c>
      <c r="P747" s="81" t="str">
        <f>IF(scriv!I709&lt;&gt;"",scriv!I709,"")</f>
        <v/>
      </c>
      <c r="Q747" s="81" t="str">
        <f>IF(scriv!J709&lt;&gt;"",scriv!J709,"")</f>
        <v/>
      </c>
      <c r="R747" s="81">
        <f>IF(scriv!K709&lt;&gt;"",scriv!K709,
IF(I747&lt;&gt;"",1,$R$36))</f>
        <v>0</v>
      </c>
      <c r="S747" s="81" t="str">
        <f>IF(scriv!L709&lt;&gt;"",scriv!L709,
IF(scriv!AB709&lt;&gt;"",$S$36,"none"))</f>
        <v>none</v>
      </c>
      <c r="T747" s="81" t="str">
        <f>IF(scriv!Q709&lt;&gt;"",scriv!Q709,"")</f>
        <v/>
      </c>
      <c r="U747" s="81" t="str">
        <f>IF(scriv!R709&lt;&gt;"",scriv!R709,"")</f>
        <v/>
      </c>
      <c r="V747" s="81" t="str">
        <f>IF(scriv!S709&lt;&gt;"",scriv!S709,"")</f>
        <v/>
      </c>
      <c r="W747" s="81" t="str">
        <f>IF(scriv!T709&lt;&gt;"",scriv!T709,"")</f>
        <v/>
      </c>
      <c r="X747" s="81" t="str">
        <f>IF($E747="",
( IF(scriv!AD709&lt;&gt;"", LEFT( scriv!AD709, FIND(",",scriv!AD709)-1) &amp; "=" &amp; $AH747 &amp; RIGHT( scriv!AD709, LEN(scriv!AD709) + 1 - FIND(",",scriv!AD709)),
  IF($X$36&lt;&gt;"",LEFT( X$36, FIND(",",X$36)-1) &amp; "=" &amp; $AH747 &amp; RIGHT( X$36, LEN(X$36) + 1 - FIND(",",X$36)),""))),
IF(scriv!M709&lt;&gt;"", LEFT( scriv!M709, FIND(",",scriv!M709)-1) &amp; "=" &amp; $AH747 &amp; RIGHT( scriv!M709, LEN(scriv!M709) + 1 - FIND(",",scriv!M709)),
LEFT( X$37, FIND(",",X$37)-1) &amp; "=" &amp; $AH747 &amp; RIGHT( X$37, LEN(X$37) + 1 - FIND(",",X$37))))</f>
        <v>fadeOn=,0.6</v>
      </c>
      <c r="Y747" s="81" t="str">
        <f>IF($E747="",
( IF(scriv!AE709&lt;&gt;"", LEFT( scriv!AE709, FIND(",",scriv!AE709)-1) &amp; "=" &amp; $AH747 &amp; RIGHT( scriv!AE709, LEN(scriv!AE709) + 1 - FIND(",",scriv!AE709)),
  IF($Y$36&lt;&gt;"",LEFT( Y$36, FIND(",",Y$36)-1) &amp; "=" &amp; $AH747 &amp; RIGHT( Y$36, LEN(Y$36) + 1 - FIND(",",Y$36)),""))),
IF(scriv!N709&lt;&gt;"", LEFT( scriv!N709, FIND(",",scriv!N709)-1) &amp; "=" &amp; $AH747 &amp; RIGHT( scriv!N709, LEN(scriv!N709) + 1 - FIND(",",scriv!N709)),
LEFT( Y$37, FIND(",",Y$37)-1) &amp; "=" &amp; $AH747 &amp; RIGHT( Y$37, LEN(Y$37) + 1 - FIND(",",Y$37))))</f>
        <v>fadeOff=,0.6</v>
      </c>
      <c r="Z747" s="81" t="str">
        <f>IF($E747="",
( IF(scriv!AF709&lt;&gt;"", LEFT( scriv!AF709, FIND(",",scriv!AF709)-1) &amp; "=" &amp; $AH747 &amp; RIGHT( scriv!AF709, LEN(scriv!AF709) + 1 - FIND(",",scriv!AF709)),
  IF($Z$36&lt;&gt;"",LEFT( Z$36, FIND(",",Z$36)-1) &amp; "=" &amp; $AH747 &amp; RIGHT( Z$36, LEN(Z$36) + 1 - FIND(",",Z$36)),""))),
IF(scriv!O709&lt;&gt;"", LEFT( scriv!O709, FIND(",",scriv!O709)-1) &amp; "=" &amp; $AH747 &amp; RIGHT( scriv!O709, LEN(scriv!O709) + 1 - FIND(",",scriv!O709)),
LEFT( Z$37, FIND(",",Z$37)-1) &amp; "=" &amp; $AH747 &amp; RIGHT( Z$37, LEN(Z$37) + 1 - FIND(",",Z$37))))</f>
        <v>drawOpen=,1.2</v>
      </c>
      <c r="AA747" s="81" t="str">
        <f>IF($E747="",
( IF(scriv!AG709&lt;&gt;"", LEFT( scriv!AG709, FIND(",",scriv!AG709)-1) &amp; "=" &amp; $AH747 &amp; RIGHT( scriv!AG709, LEN(scriv!AG709) + 1 - FIND(",",scriv!AG709)),
  IF($AA$36&lt;&gt;"",LEFT( AA$36, FIND(",",AA$36)-1) &amp; "=" &amp; $AH747 &amp; RIGHT( AA$36, LEN(AA$36) + 1 - FIND(",",AA$36)),""))),
IF(scriv!P709&lt;&gt;"", LEFT( scriv!P709, FIND(",",scriv!P709)-1) &amp; "=" &amp; $AH747 &amp; RIGHT( scriv!P709, LEN(scriv!P709) + 1 - FIND(",",scriv!P709)),
LEFT( AA$37, FIND(",",AA$37)-1) &amp; "=" &amp; $AH747 &amp; RIGHT( AA$37, LEN(AA$37) + 1 - FIND(",",AA$37))))</f>
        <v>drawClose=,1.2</v>
      </c>
      <c r="AB747" s="167" t="str">
        <f t="shared" si="539"/>
        <v>noTitle</v>
      </c>
      <c r="AC747" s="167"/>
      <c r="AD747" s="45"/>
      <c r="AE747" s="168"/>
      <c r="AF747" s="169">
        <f>IF(D747="",scriv!B709,"")</f>
        <v>0</v>
      </c>
      <c r="AG747" s="170" t="str">
        <f t="shared" si="546"/>
        <v/>
      </c>
      <c r="AH747" s="169" t="str">
        <f t="shared" si="547"/>
        <v/>
      </c>
      <c r="AI747" s="169" t="str">
        <f t="shared" si="548"/>
        <v/>
      </c>
      <c r="AJ747" s="86">
        <f>ROUNDDOWN( (LEN(scriv!B709)+1) / 2, 0 )</f>
        <v>0</v>
      </c>
      <c r="AK747" s="82">
        <f t="shared" si="549"/>
        <v>0</v>
      </c>
      <c r="AL747" s="82" t="str">
        <f t="shared" si="550"/>
        <v>-</v>
      </c>
      <c r="AM747" s="82" t="str">
        <f t="shared" si="551"/>
        <v>-</v>
      </c>
      <c r="AN747" s="82" t="str">
        <f t="shared" si="552"/>
        <v>-</v>
      </c>
      <c r="AO747" s="82" t="str">
        <f t="shared" si="553"/>
        <v>-</v>
      </c>
      <c r="AP747" s="82" t="str">
        <f t="shared" si="554"/>
        <v>-</v>
      </c>
      <c r="AQ747" s="82" t="str">
        <f t="shared" si="555"/>
        <v>-</v>
      </c>
      <c r="AR747" s="82" t="str">
        <f t="shared" si="556"/>
        <v>-</v>
      </c>
      <c r="AT747" s="82">
        <f t="shared" si="557"/>
        <v>10</v>
      </c>
      <c r="AU747" s="82" t="str">
        <f ca="1">IF(    MAX(OFFSET(AL747,0,0,MATCH("-",AL$638:AL747,0))) = 0,"",
IFERROR(MAX(OFFSET(AL747,0,0,MATCH("-",AL$638:AL747,0))),""))</f>
        <v/>
      </c>
      <c r="AV747" s="82" t="str">
        <f ca="1">IF(    MAX(OFFSET(AM747,0,0,MATCH("-",AM$638:AM747,0))) = 0,"",
IFERROR(MAX(OFFSET(AM747,0,0,MATCH("-",AM$638:AM747,0))),""))</f>
        <v/>
      </c>
      <c r="AW747" s="82" t="str">
        <f ca="1">IF(    MAX(OFFSET(AN747,0,0,MATCH("-",AN$638:AN747,0))) = 0,"",
IFERROR(MAX(OFFSET(AN747,0,0,MATCH("-",AN$638:AN747,0))),""))</f>
        <v/>
      </c>
      <c r="AX747" s="82" t="str">
        <f ca="1">IF(    MAX(OFFSET(AO747,0,0,MATCH("-",AO$638:AO747,0))) = 0,"",
IFERROR(MAX(OFFSET(AO747,0,0,MATCH("-",AO$638:AO747,0))),""))</f>
        <v/>
      </c>
      <c r="AY747" s="82" t="str">
        <f ca="1">IF(    MAX(OFFSET(AP747,0,0,MATCH("-",AP$638:AP747,0))) = 0,"",
IFERROR(MAX(OFFSET(AP747,0,0,MATCH("-",AP$638:AP747,0))),""))</f>
        <v/>
      </c>
      <c r="AZ747" s="82" t="str">
        <f ca="1">IF(    MAX(OFFSET(AQ747,0,0,MATCH("-",AQ$638:AQ747,0))) = 0,"",
IFERROR(MAX(OFFSET(AQ747,0,0,MATCH("-",AQ$638:AQ747,0))),""))</f>
        <v/>
      </c>
      <c r="BA747" s="82" t="str">
        <f ca="1">IF(    MAX(OFFSET(AR747,0,0,MATCH("-",AR$638:AR747,0))) = 0,"",
IFERROR(MAX(OFFSET(AR747,0,0,MATCH("-",AR$638:AR747,0))),""))</f>
        <v/>
      </c>
      <c r="BB747" s="112">
        <f t="shared" ca="1" si="558"/>
        <v>-198</v>
      </c>
      <c r="BC747" s="111" t="str">
        <f t="shared" ca="1" si="559"/>
        <v>Radius</v>
      </c>
      <c r="BD747" s="112">
        <f t="shared" ca="1" si="560"/>
        <v>0</v>
      </c>
      <c r="BE747" s="111">
        <f t="shared" ca="1" si="561"/>
        <v>200</v>
      </c>
      <c r="BF747" s="113" t="e">
        <f t="shared" ca="1" si="562"/>
        <v>#VALUE!</v>
      </c>
      <c r="BG747" s="113" t="e">
        <f t="shared" ca="1" si="563"/>
        <v>#VALUE!</v>
      </c>
      <c r="BH747" s="112">
        <f t="shared" ca="1" si="564"/>
        <v>2000</v>
      </c>
      <c r="BI747" s="112">
        <f t="shared" ca="1" si="565"/>
        <v>200</v>
      </c>
      <c r="BJ747" s="157"/>
      <c r="BK747" s="157"/>
      <c r="BL747" s="158" t="str">
        <f>scriv!AI709</f>
        <v/>
      </c>
      <c r="BM747" s="157"/>
      <c r="BN747" s="157" t="str">
        <f t="shared" si="566"/>
        <v>node</v>
      </c>
      <c r="BO747" s="157"/>
      <c r="BP747" s="159">
        <f t="shared" ca="1" si="567"/>
        <v>0</v>
      </c>
      <c r="BQ747" s="159">
        <f t="shared" ca="1" si="568"/>
        <v>0</v>
      </c>
      <c r="BR747" s="159">
        <f t="shared" si="569"/>
        <v>1</v>
      </c>
      <c r="BS747" s="159" t="str">
        <f t="shared" si="570"/>
        <v>symbol</v>
      </c>
      <c r="BT747" s="157" t="str">
        <f ca="1">IF(scriv!V709&lt;&gt;"",scriv!V709,
IF(E747="",IFERROR(VLOOKUP(BL747,$AH$40:$BT$638,39,FALSE),$BT$36),
$BT$37))</f>
        <v>NodeSquare</v>
      </c>
      <c r="BU747" s="166">
        <f t="shared" ca="1" si="571"/>
        <v>2000</v>
      </c>
      <c r="BV747" s="166">
        <f t="shared" ca="1" si="572"/>
        <v>200</v>
      </c>
      <c r="BW747" s="166">
        <f t="shared" ca="1" si="573"/>
        <v>0</v>
      </c>
      <c r="BX747" s="166">
        <f t="shared" ca="1" si="574"/>
        <v>0</v>
      </c>
      <c r="BY747" s="180" t="str">
        <f t="shared" si="575"/>
        <v/>
      </c>
      <c r="BZ747" s="180" t="str">
        <f t="shared" si="576"/>
        <v/>
      </c>
      <c r="CA747" s="81" t="str">
        <f>IF(scriv!E709&lt;&gt;"",scriv!E709,"")</f>
        <v/>
      </c>
      <c r="CB747" s="82">
        <f t="shared" si="541"/>
        <v>0</v>
      </c>
      <c r="CC747" s="82">
        <f t="shared" si="577"/>
        <v>0</v>
      </c>
      <c r="CD747" s="82" t="str">
        <f t="shared" si="578"/>
        <v>-</v>
      </c>
      <c r="CE747" s="82" t="str">
        <f t="shared" si="579"/>
        <v>-</v>
      </c>
      <c r="CF747" s="82" t="str">
        <f t="shared" si="580"/>
        <v>-</v>
      </c>
      <c r="CG747" s="82" t="str">
        <f t="shared" si="581"/>
        <v>-</v>
      </c>
      <c r="CH747" s="82" t="str">
        <f t="shared" si="582"/>
        <v>-</v>
      </c>
      <c r="CI747" s="82" t="str">
        <f t="shared" si="583"/>
        <v>-</v>
      </c>
      <c r="CJ747" s="82" t="str">
        <f t="shared" si="584"/>
        <v>-</v>
      </c>
      <c r="CK747" s="82" t="str">
        <f t="shared" si="585"/>
        <v>-</v>
      </c>
    </row>
    <row r="748" spans="1:89" s="82" customFormat="1" ht="18" customHeight="1">
      <c r="A748" s="81" t="str">
        <f>scriv!AH710</f>
        <v/>
      </c>
      <c r="B748" s="81" t="str">
        <f>IF(scriv!D710&lt;&gt;"",scriv!D710,"")</f>
        <v/>
      </c>
      <c r="C748" s="81" t="str">
        <f>IF( scriv!AL710&lt;&gt;"", IF(D748&lt;&gt;"","connection ","")&amp;scriv!AL710,IF(D748&lt;&gt;"","connection",""))</f>
        <v/>
      </c>
      <c r="D748" s="82" t="str">
        <f>scriv!AJ710</f>
        <v/>
      </c>
      <c r="E748" s="82" t="str">
        <f>scriv!AK710</f>
        <v/>
      </c>
      <c r="F748" s="156">
        <f>ROW()</f>
        <v>748</v>
      </c>
      <c r="I748" s="81" t="str">
        <f>IF(scriv!AA710&lt;&gt;"",scriv!AA710,J748)</f>
        <v/>
      </c>
      <c r="J748" s="81" t="str">
        <f>IF(scriv!AB710&lt;&gt;"",scriv!AB710,"")</f>
        <v/>
      </c>
      <c r="K748" s="82" t="str">
        <f t="shared" si="542"/>
        <v>none</v>
      </c>
      <c r="L748" s="82" t="str">
        <f t="shared" si="543"/>
        <v>+++&amp;speakTT=</v>
      </c>
      <c r="M748" s="82" t="str">
        <f t="shared" si="540"/>
        <v>OpenClose</v>
      </c>
      <c r="N748" s="82" t="str">
        <f t="shared" si="544"/>
        <v/>
      </c>
      <c r="O748" s="119" t="str">
        <f t="shared" si="545"/>
        <v/>
      </c>
      <c r="P748" s="81" t="str">
        <f>IF(scriv!I710&lt;&gt;"",scriv!I710,"")</f>
        <v/>
      </c>
      <c r="Q748" s="81" t="str">
        <f>IF(scriv!J710&lt;&gt;"",scriv!J710,"")</f>
        <v/>
      </c>
      <c r="R748" s="81">
        <f>IF(scriv!K710&lt;&gt;"",scriv!K710,
IF(I748&lt;&gt;"",1,$R$36))</f>
        <v>0</v>
      </c>
      <c r="S748" s="81" t="str">
        <f>IF(scriv!L710&lt;&gt;"",scriv!L710,
IF(scriv!AB710&lt;&gt;"",$S$36,"none"))</f>
        <v>none</v>
      </c>
      <c r="T748" s="81" t="str">
        <f>IF(scriv!Q710&lt;&gt;"",scriv!Q710,"")</f>
        <v/>
      </c>
      <c r="U748" s="81" t="str">
        <f>IF(scriv!R710&lt;&gt;"",scriv!R710,"")</f>
        <v/>
      </c>
      <c r="V748" s="81" t="str">
        <f>IF(scriv!S710&lt;&gt;"",scriv!S710,"")</f>
        <v/>
      </c>
      <c r="W748" s="81" t="str">
        <f>IF(scriv!T710&lt;&gt;"",scriv!T710,"")</f>
        <v/>
      </c>
      <c r="X748" s="81" t="str">
        <f>IF($E748="",
( IF(scriv!AD710&lt;&gt;"", LEFT( scriv!AD710, FIND(",",scriv!AD710)-1) &amp; "=" &amp; $AH748 &amp; RIGHT( scriv!AD710, LEN(scriv!AD710) + 1 - FIND(",",scriv!AD710)),
  IF($X$36&lt;&gt;"",LEFT( X$36, FIND(",",X$36)-1) &amp; "=" &amp; $AH748 &amp; RIGHT( X$36, LEN(X$36) + 1 - FIND(",",X$36)),""))),
IF(scriv!M710&lt;&gt;"", LEFT( scriv!M710, FIND(",",scriv!M710)-1) &amp; "=" &amp; $AH748 &amp; RIGHT( scriv!M710, LEN(scriv!M710) + 1 - FIND(",",scriv!M710)),
LEFT( X$37, FIND(",",X$37)-1) &amp; "=" &amp; $AH748 &amp; RIGHT( X$37, LEN(X$37) + 1 - FIND(",",X$37))))</f>
        <v>fadeOn=,0.6</v>
      </c>
      <c r="Y748" s="81" t="str">
        <f>IF($E748="",
( IF(scriv!AE710&lt;&gt;"", LEFT( scriv!AE710, FIND(",",scriv!AE710)-1) &amp; "=" &amp; $AH748 &amp; RIGHT( scriv!AE710, LEN(scriv!AE710) + 1 - FIND(",",scriv!AE710)),
  IF($Y$36&lt;&gt;"",LEFT( Y$36, FIND(",",Y$36)-1) &amp; "=" &amp; $AH748 &amp; RIGHT( Y$36, LEN(Y$36) + 1 - FIND(",",Y$36)),""))),
IF(scriv!N710&lt;&gt;"", LEFT( scriv!N710, FIND(",",scriv!N710)-1) &amp; "=" &amp; $AH748 &amp; RIGHT( scriv!N710, LEN(scriv!N710) + 1 - FIND(",",scriv!N710)),
LEFT( Y$37, FIND(",",Y$37)-1) &amp; "=" &amp; $AH748 &amp; RIGHT( Y$37, LEN(Y$37) + 1 - FIND(",",Y$37))))</f>
        <v>fadeOff=,0.6</v>
      </c>
      <c r="Z748" s="81" t="str">
        <f>IF($E748="",
( IF(scriv!AF710&lt;&gt;"", LEFT( scriv!AF710, FIND(",",scriv!AF710)-1) &amp; "=" &amp; $AH748 &amp; RIGHT( scriv!AF710, LEN(scriv!AF710) + 1 - FIND(",",scriv!AF710)),
  IF($Z$36&lt;&gt;"",LEFT( Z$36, FIND(",",Z$36)-1) &amp; "=" &amp; $AH748 &amp; RIGHT( Z$36, LEN(Z$36) + 1 - FIND(",",Z$36)),""))),
IF(scriv!O710&lt;&gt;"", LEFT( scriv!O710, FIND(",",scriv!O710)-1) &amp; "=" &amp; $AH748 &amp; RIGHT( scriv!O710, LEN(scriv!O710) + 1 - FIND(",",scriv!O710)),
LEFT( Z$37, FIND(",",Z$37)-1) &amp; "=" &amp; $AH748 &amp; RIGHT( Z$37, LEN(Z$37) + 1 - FIND(",",Z$37))))</f>
        <v>drawOpen=,1.2</v>
      </c>
      <c r="AA748" s="81" t="str">
        <f>IF($E748="",
( IF(scriv!AG710&lt;&gt;"", LEFT( scriv!AG710, FIND(",",scriv!AG710)-1) &amp; "=" &amp; $AH748 &amp; RIGHT( scriv!AG710, LEN(scriv!AG710) + 1 - FIND(",",scriv!AG710)),
  IF($AA$36&lt;&gt;"",LEFT( AA$36, FIND(",",AA$36)-1) &amp; "=" &amp; $AH748 &amp; RIGHT( AA$36, LEN(AA$36) + 1 - FIND(",",AA$36)),""))),
IF(scriv!P710&lt;&gt;"", LEFT( scriv!P710, FIND(",",scriv!P710)-1) &amp; "=" &amp; $AH748 &amp; RIGHT( scriv!P710, LEN(scriv!P710) + 1 - FIND(",",scriv!P710)),
LEFT( AA$37, FIND(",",AA$37)-1) &amp; "=" &amp; $AH748 &amp; RIGHT( AA$37, LEN(AA$37) + 1 - FIND(",",AA$37))))</f>
        <v>drawClose=,1.2</v>
      </c>
      <c r="AB748" s="167" t="str">
        <f t="shared" si="539"/>
        <v>noTitle</v>
      </c>
      <c r="AC748" s="167"/>
      <c r="AD748" s="45"/>
      <c r="AE748" s="168"/>
      <c r="AF748" s="169">
        <f>IF(D748="",scriv!B710,"")</f>
        <v>0</v>
      </c>
      <c r="AG748" s="170" t="str">
        <f t="shared" si="546"/>
        <v/>
      </c>
      <c r="AH748" s="169" t="str">
        <f t="shared" si="547"/>
        <v/>
      </c>
      <c r="AI748" s="169" t="str">
        <f t="shared" si="548"/>
        <v/>
      </c>
      <c r="AJ748" s="86">
        <f>ROUNDDOWN( (LEN(scriv!B710)+1) / 2, 0 )</f>
        <v>0</v>
      </c>
      <c r="AK748" s="82">
        <f t="shared" si="549"/>
        <v>0</v>
      </c>
      <c r="AL748" s="82" t="str">
        <f t="shared" si="550"/>
        <v>-</v>
      </c>
      <c r="AM748" s="82" t="str">
        <f t="shared" si="551"/>
        <v>-</v>
      </c>
      <c r="AN748" s="82" t="str">
        <f t="shared" si="552"/>
        <v>-</v>
      </c>
      <c r="AO748" s="82" t="str">
        <f t="shared" si="553"/>
        <v>-</v>
      </c>
      <c r="AP748" s="82" t="str">
        <f t="shared" si="554"/>
        <v>-</v>
      </c>
      <c r="AQ748" s="82" t="str">
        <f t="shared" si="555"/>
        <v>-</v>
      </c>
      <c r="AR748" s="82" t="str">
        <f t="shared" si="556"/>
        <v>-</v>
      </c>
      <c r="AT748" s="82">
        <f t="shared" si="557"/>
        <v>10</v>
      </c>
      <c r="AU748" s="82" t="str">
        <f ca="1">IF(    MAX(OFFSET(AL748,0,0,MATCH("-",AL$638:AL748,0))) = 0,"",
IFERROR(MAX(OFFSET(AL748,0,0,MATCH("-",AL$638:AL748,0))),""))</f>
        <v/>
      </c>
      <c r="AV748" s="82" t="str">
        <f ca="1">IF(    MAX(OFFSET(AM748,0,0,MATCH("-",AM$638:AM748,0))) = 0,"",
IFERROR(MAX(OFFSET(AM748,0,0,MATCH("-",AM$638:AM748,0))),""))</f>
        <v/>
      </c>
      <c r="AW748" s="82" t="str">
        <f ca="1">IF(    MAX(OFFSET(AN748,0,0,MATCH("-",AN$638:AN748,0))) = 0,"",
IFERROR(MAX(OFFSET(AN748,0,0,MATCH("-",AN$638:AN748,0))),""))</f>
        <v/>
      </c>
      <c r="AX748" s="82" t="str">
        <f ca="1">IF(    MAX(OFFSET(AO748,0,0,MATCH("-",AO$638:AO748,0))) = 0,"",
IFERROR(MAX(OFFSET(AO748,0,0,MATCH("-",AO$638:AO748,0))),""))</f>
        <v/>
      </c>
      <c r="AY748" s="82" t="str">
        <f ca="1">IF(    MAX(OFFSET(AP748,0,0,MATCH("-",AP$638:AP748,0))) = 0,"",
IFERROR(MAX(OFFSET(AP748,0,0,MATCH("-",AP$638:AP748,0))),""))</f>
        <v/>
      </c>
      <c r="AZ748" s="82" t="str">
        <f ca="1">IF(    MAX(OFFSET(AQ748,0,0,MATCH("-",AQ$638:AQ748,0))) = 0,"",
IFERROR(MAX(OFFSET(AQ748,0,0,MATCH("-",AQ$638:AQ748,0))),""))</f>
        <v/>
      </c>
      <c r="BA748" s="82" t="str">
        <f ca="1">IF(    MAX(OFFSET(AR748,0,0,MATCH("-",AR$638:AR748,0))) = 0,"",
IFERROR(MAX(OFFSET(AR748,0,0,MATCH("-",AR$638:AR748,0))),""))</f>
        <v/>
      </c>
      <c r="BB748" s="112">
        <f t="shared" ca="1" si="558"/>
        <v>-198</v>
      </c>
      <c r="BC748" s="111" t="str">
        <f t="shared" ca="1" si="559"/>
        <v>Radius</v>
      </c>
      <c r="BD748" s="112">
        <f t="shared" ca="1" si="560"/>
        <v>0</v>
      </c>
      <c r="BE748" s="111">
        <f t="shared" ca="1" si="561"/>
        <v>200</v>
      </c>
      <c r="BF748" s="113" t="e">
        <f t="shared" ca="1" si="562"/>
        <v>#VALUE!</v>
      </c>
      <c r="BG748" s="113" t="e">
        <f t="shared" ca="1" si="563"/>
        <v>#VALUE!</v>
      </c>
      <c r="BH748" s="112">
        <f t="shared" ca="1" si="564"/>
        <v>2000</v>
      </c>
      <c r="BI748" s="112">
        <f t="shared" ca="1" si="565"/>
        <v>200</v>
      </c>
      <c r="BJ748" s="157"/>
      <c r="BK748" s="157"/>
      <c r="BL748" s="158" t="str">
        <f>scriv!AI710</f>
        <v/>
      </c>
      <c r="BM748" s="157"/>
      <c r="BN748" s="157" t="str">
        <f t="shared" si="566"/>
        <v>node</v>
      </c>
      <c r="BO748" s="157"/>
      <c r="BP748" s="159">
        <f t="shared" ca="1" si="567"/>
        <v>0</v>
      </c>
      <c r="BQ748" s="159">
        <f t="shared" ca="1" si="568"/>
        <v>0</v>
      </c>
      <c r="BR748" s="159">
        <f t="shared" si="569"/>
        <v>1</v>
      </c>
      <c r="BS748" s="159" t="str">
        <f t="shared" si="570"/>
        <v>symbol</v>
      </c>
      <c r="BT748" s="157" t="str">
        <f ca="1">IF(scriv!V710&lt;&gt;"",scriv!V710,
IF(E748="",IFERROR(VLOOKUP(BL748,$AH$40:$BT$638,39,FALSE),$BT$36),
$BT$37))</f>
        <v>NodeSquare</v>
      </c>
      <c r="BU748" s="166">
        <f t="shared" ca="1" si="571"/>
        <v>2000</v>
      </c>
      <c r="BV748" s="166">
        <f t="shared" ca="1" si="572"/>
        <v>200</v>
      </c>
      <c r="BW748" s="166">
        <f t="shared" ca="1" si="573"/>
        <v>0</v>
      </c>
      <c r="BX748" s="166">
        <f t="shared" ca="1" si="574"/>
        <v>0</v>
      </c>
      <c r="BY748" s="180" t="str">
        <f t="shared" si="575"/>
        <v/>
      </c>
      <c r="BZ748" s="180" t="str">
        <f t="shared" si="576"/>
        <v/>
      </c>
      <c r="CA748" s="81" t="str">
        <f>IF(scriv!E710&lt;&gt;"",scriv!E710,"")</f>
        <v/>
      </c>
      <c r="CB748" s="82">
        <f t="shared" si="541"/>
        <v>0</v>
      </c>
      <c r="CC748" s="82">
        <f t="shared" si="577"/>
        <v>0</v>
      </c>
      <c r="CD748" s="82" t="str">
        <f t="shared" si="578"/>
        <v>-</v>
      </c>
      <c r="CE748" s="82" t="str">
        <f t="shared" si="579"/>
        <v>-</v>
      </c>
      <c r="CF748" s="82" t="str">
        <f t="shared" si="580"/>
        <v>-</v>
      </c>
      <c r="CG748" s="82" t="str">
        <f t="shared" si="581"/>
        <v>-</v>
      </c>
      <c r="CH748" s="82" t="str">
        <f t="shared" si="582"/>
        <v>-</v>
      </c>
      <c r="CI748" s="82" t="str">
        <f t="shared" si="583"/>
        <v>-</v>
      </c>
      <c r="CJ748" s="82" t="str">
        <f t="shared" si="584"/>
        <v>-</v>
      </c>
      <c r="CK748" s="82" t="str">
        <f t="shared" si="585"/>
        <v>-</v>
      </c>
    </row>
    <row r="749" spans="1:89" s="82" customFormat="1" ht="18" customHeight="1">
      <c r="A749" s="81" t="str">
        <f>scriv!AH711</f>
        <v/>
      </c>
      <c r="B749" s="81" t="str">
        <f>IF(scriv!D711&lt;&gt;"",scriv!D711,"")</f>
        <v/>
      </c>
      <c r="C749" s="81" t="str">
        <f>IF( scriv!AL711&lt;&gt;"", IF(D749&lt;&gt;"","connection ","")&amp;scriv!AL711,IF(D749&lt;&gt;"","connection",""))</f>
        <v/>
      </c>
      <c r="D749" s="82" t="str">
        <f>scriv!AJ711</f>
        <v/>
      </c>
      <c r="E749" s="82" t="str">
        <f>scriv!AK711</f>
        <v/>
      </c>
      <c r="F749" s="156">
        <f>ROW()</f>
        <v>749</v>
      </c>
      <c r="I749" s="81" t="str">
        <f>IF(scriv!AA711&lt;&gt;"",scriv!AA711,J749)</f>
        <v/>
      </c>
      <c r="J749" s="81" t="str">
        <f>IF(scriv!AB711&lt;&gt;"",scriv!AB711,"")</f>
        <v/>
      </c>
      <c r="K749" s="82" t="str">
        <f t="shared" si="542"/>
        <v>none</v>
      </c>
      <c r="L749" s="82" t="str">
        <f t="shared" si="543"/>
        <v>+++&amp;speakTT=</v>
      </c>
      <c r="M749" s="82" t="str">
        <f t="shared" si="540"/>
        <v>OpenClose</v>
      </c>
      <c r="N749" s="82" t="str">
        <f t="shared" si="544"/>
        <v/>
      </c>
      <c r="O749" s="119" t="str">
        <f t="shared" si="545"/>
        <v/>
      </c>
      <c r="P749" s="81" t="str">
        <f>IF(scriv!I711&lt;&gt;"",scriv!I711,"")</f>
        <v/>
      </c>
      <c r="Q749" s="81" t="str">
        <f>IF(scriv!J711&lt;&gt;"",scriv!J711,"")</f>
        <v/>
      </c>
      <c r="R749" s="81">
        <f>IF(scriv!K711&lt;&gt;"",scriv!K711,
IF(I749&lt;&gt;"",1,$R$36))</f>
        <v>0</v>
      </c>
      <c r="S749" s="81" t="str">
        <f>IF(scriv!L711&lt;&gt;"",scriv!L711,
IF(scriv!AB711&lt;&gt;"",$S$36,"none"))</f>
        <v>none</v>
      </c>
      <c r="T749" s="81" t="str">
        <f>IF(scriv!Q711&lt;&gt;"",scriv!Q711,"")</f>
        <v/>
      </c>
      <c r="U749" s="81" t="str">
        <f>IF(scriv!R711&lt;&gt;"",scriv!R711,"")</f>
        <v/>
      </c>
      <c r="V749" s="81" t="str">
        <f>IF(scriv!S711&lt;&gt;"",scriv!S711,"")</f>
        <v/>
      </c>
      <c r="W749" s="81" t="str">
        <f>IF(scriv!T711&lt;&gt;"",scriv!T711,"")</f>
        <v/>
      </c>
      <c r="X749" s="81" t="str">
        <f>IF($E749="",
( IF(scriv!AD711&lt;&gt;"", LEFT( scriv!AD711, FIND(",",scriv!AD711)-1) &amp; "=" &amp; $AH749 &amp; RIGHT( scriv!AD711, LEN(scriv!AD711) + 1 - FIND(",",scriv!AD711)),
  IF($X$36&lt;&gt;"",LEFT( X$36, FIND(",",X$36)-1) &amp; "=" &amp; $AH749 &amp; RIGHT( X$36, LEN(X$36) + 1 - FIND(",",X$36)),""))),
IF(scriv!M711&lt;&gt;"", LEFT( scriv!M711, FIND(",",scriv!M711)-1) &amp; "=" &amp; $AH749 &amp; RIGHT( scriv!M711, LEN(scriv!M711) + 1 - FIND(",",scriv!M711)),
LEFT( X$37, FIND(",",X$37)-1) &amp; "=" &amp; $AH749 &amp; RIGHT( X$37, LEN(X$37) + 1 - FIND(",",X$37))))</f>
        <v>fadeOn=,0.6</v>
      </c>
      <c r="Y749" s="81" t="str">
        <f>IF($E749="",
( IF(scriv!AE711&lt;&gt;"", LEFT( scriv!AE711, FIND(",",scriv!AE711)-1) &amp; "=" &amp; $AH749 &amp; RIGHT( scriv!AE711, LEN(scriv!AE711) + 1 - FIND(",",scriv!AE711)),
  IF($Y$36&lt;&gt;"",LEFT( Y$36, FIND(",",Y$36)-1) &amp; "=" &amp; $AH749 &amp; RIGHT( Y$36, LEN(Y$36) + 1 - FIND(",",Y$36)),""))),
IF(scriv!N711&lt;&gt;"", LEFT( scriv!N711, FIND(",",scriv!N711)-1) &amp; "=" &amp; $AH749 &amp; RIGHT( scriv!N711, LEN(scriv!N711) + 1 - FIND(",",scriv!N711)),
LEFT( Y$37, FIND(",",Y$37)-1) &amp; "=" &amp; $AH749 &amp; RIGHT( Y$37, LEN(Y$37) + 1 - FIND(",",Y$37))))</f>
        <v>fadeOff=,0.6</v>
      </c>
      <c r="Z749" s="81" t="str">
        <f>IF($E749="",
( IF(scriv!AF711&lt;&gt;"", LEFT( scriv!AF711, FIND(",",scriv!AF711)-1) &amp; "=" &amp; $AH749 &amp; RIGHT( scriv!AF711, LEN(scriv!AF711) + 1 - FIND(",",scriv!AF711)),
  IF($Z$36&lt;&gt;"",LEFT( Z$36, FIND(",",Z$36)-1) &amp; "=" &amp; $AH749 &amp; RIGHT( Z$36, LEN(Z$36) + 1 - FIND(",",Z$36)),""))),
IF(scriv!O711&lt;&gt;"", LEFT( scriv!O711, FIND(",",scriv!O711)-1) &amp; "=" &amp; $AH749 &amp; RIGHT( scriv!O711, LEN(scriv!O711) + 1 - FIND(",",scriv!O711)),
LEFT( Z$37, FIND(",",Z$37)-1) &amp; "=" &amp; $AH749 &amp; RIGHT( Z$37, LEN(Z$37) + 1 - FIND(",",Z$37))))</f>
        <v>drawOpen=,1.2</v>
      </c>
      <c r="AA749" s="81" t="str">
        <f>IF($E749="",
( IF(scriv!AG711&lt;&gt;"", LEFT( scriv!AG711, FIND(",",scriv!AG711)-1) &amp; "=" &amp; $AH749 &amp; RIGHT( scriv!AG711, LEN(scriv!AG711) + 1 - FIND(",",scriv!AG711)),
  IF($AA$36&lt;&gt;"",LEFT( AA$36, FIND(",",AA$36)-1) &amp; "=" &amp; $AH749 &amp; RIGHT( AA$36, LEN(AA$36) + 1 - FIND(",",AA$36)),""))),
IF(scriv!P711&lt;&gt;"", LEFT( scriv!P711, FIND(",",scriv!P711)-1) &amp; "=" &amp; $AH749 &amp; RIGHT( scriv!P711, LEN(scriv!P711) + 1 - FIND(",",scriv!P711)),
LEFT( AA$37, FIND(",",AA$37)-1) &amp; "=" &amp; $AH749 &amp; RIGHT( AA$37, LEN(AA$37) + 1 - FIND(",",AA$37))))</f>
        <v>drawClose=,1.2</v>
      </c>
      <c r="AB749" s="167" t="str">
        <f t="shared" si="539"/>
        <v>noTitle</v>
      </c>
      <c r="AC749" s="167"/>
      <c r="AD749" s="45"/>
      <c r="AE749" s="168"/>
      <c r="AF749" s="169">
        <f>IF(D749="",scriv!B711,"")</f>
        <v>0</v>
      </c>
      <c r="AG749" s="170" t="str">
        <f t="shared" si="546"/>
        <v/>
      </c>
      <c r="AH749" s="169" t="str">
        <f t="shared" si="547"/>
        <v/>
      </c>
      <c r="AI749" s="169" t="str">
        <f t="shared" si="548"/>
        <v/>
      </c>
      <c r="AJ749" s="86">
        <f>ROUNDDOWN( (LEN(scriv!B711)+1) / 2, 0 )</f>
        <v>0</v>
      </c>
      <c r="AK749" s="82">
        <f t="shared" si="549"/>
        <v>0</v>
      </c>
      <c r="AL749" s="82" t="str">
        <f t="shared" si="550"/>
        <v>-</v>
      </c>
      <c r="AM749" s="82" t="str">
        <f t="shared" si="551"/>
        <v>-</v>
      </c>
      <c r="AN749" s="82" t="str">
        <f t="shared" si="552"/>
        <v>-</v>
      </c>
      <c r="AO749" s="82" t="str">
        <f t="shared" si="553"/>
        <v>-</v>
      </c>
      <c r="AP749" s="82" t="str">
        <f t="shared" si="554"/>
        <v>-</v>
      </c>
      <c r="AQ749" s="82" t="str">
        <f t="shared" si="555"/>
        <v>-</v>
      </c>
      <c r="AR749" s="82" t="str">
        <f t="shared" si="556"/>
        <v>-</v>
      </c>
      <c r="AT749" s="82">
        <f t="shared" si="557"/>
        <v>10</v>
      </c>
      <c r="AU749" s="82" t="str">
        <f ca="1">IF(    MAX(OFFSET(AL749,0,0,MATCH("-",AL$638:AL749,0))) = 0,"",
IFERROR(MAX(OFFSET(AL749,0,0,MATCH("-",AL$638:AL749,0))),""))</f>
        <v/>
      </c>
      <c r="AV749" s="82" t="str">
        <f ca="1">IF(    MAX(OFFSET(AM749,0,0,MATCH("-",AM$638:AM749,0))) = 0,"",
IFERROR(MAX(OFFSET(AM749,0,0,MATCH("-",AM$638:AM749,0))),""))</f>
        <v/>
      </c>
      <c r="AW749" s="82" t="str">
        <f ca="1">IF(    MAX(OFFSET(AN749,0,0,MATCH("-",AN$638:AN749,0))) = 0,"",
IFERROR(MAX(OFFSET(AN749,0,0,MATCH("-",AN$638:AN749,0))),""))</f>
        <v/>
      </c>
      <c r="AX749" s="82" t="str">
        <f ca="1">IF(    MAX(OFFSET(AO749,0,0,MATCH("-",AO$638:AO749,0))) = 0,"",
IFERROR(MAX(OFFSET(AO749,0,0,MATCH("-",AO$638:AO749,0))),""))</f>
        <v/>
      </c>
      <c r="AY749" s="82" t="str">
        <f ca="1">IF(    MAX(OFFSET(AP749,0,0,MATCH("-",AP$638:AP749,0))) = 0,"",
IFERROR(MAX(OFFSET(AP749,0,0,MATCH("-",AP$638:AP749,0))),""))</f>
        <v/>
      </c>
      <c r="AZ749" s="82" t="str">
        <f ca="1">IF(    MAX(OFFSET(AQ749,0,0,MATCH("-",AQ$638:AQ749,0))) = 0,"",
IFERROR(MAX(OFFSET(AQ749,0,0,MATCH("-",AQ$638:AQ749,0))),""))</f>
        <v/>
      </c>
      <c r="BA749" s="82" t="str">
        <f ca="1">IF(    MAX(OFFSET(AR749,0,0,MATCH("-",AR$638:AR749,0))) = 0,"",
IFERROR(MAX(OFFSET(AR749,0,0,MATCH("-",AR$638:AR749,0))),""))</f>
        <v/>
      </c>
      <c r="BB749" s="112">
        <f t="shared" ca="1" si="558"/>
        <v>-198</v>
      </c>
      <c r="BC749" s="111" t="str">
        <f t="shared" ca="1" si="559"/>
        <v>Radius</v>
      </c>
      <c r="BD749" s="112">
        <f t="shared" ca="1" si="560"/>
        <v>0</v>
      </c>
      <c r="BE749" s="111">
        <f t="shared" ca="1" si="561"/>
        <v>200</v>
      </c>
      <c r="BF749" s="113" t="e">
        <f t="shared" ca="1" si="562"/>
        <v>#VALUE!</v>
      </c>
      <c r="BG749" s="113" t="e">
        <f t="shared" ca="1" si="563"/>
        <v>#VALUE!</v>
      </c>
      <c r="BH749" s="112">
        <f t="shared" ca="1" si="564"/>
        <v>2000</v>
      </c>
      <c r="BI749" s="112">
        <f t="shared" ca="1" si="565"/>
        <v>200</v>
      </c>
      <c r="BJ749" s="157"/>
      <c r="BK749" s="157"/>
      <c r="BL749" s="158" t="str">
        <f>scriv!AI711</f>
        <v/>
      </c>
      <c r="BM749" s="157"/>
      <c r="BN749" s="157" t="str">
        <f t="shared" si="566"/>
        <v>node</v>
      </c>
      <c r="BO749" s="157"/>
      <c r="BP749" s="159">
        <f t="shared" ca="1" si="567"/>
        <v>0</v>
      </c>
      <c r="BQ749" s="159">
        <f t="shared" ca="1" si="568"/>
        <v>0</v>
      </c>
      <c r="BR749" s="159">
        <f t="shared" si="569"/>
        <v>1</v>
      </c>
      <c r="BS749" s="159" t="str">
        <f t="shared" si="570"/>
        <v>symbol</v>
      </c>
      <c r="BT749" s="157" t="str">
        <f ca="1">IF(scriv!V711&lt;&gt;"",scriv!V711,
IF(E749="",IFERROR(VLOOKUP(BL749,$AH$40:$BT$638,39,FALSE),$BT$36),
$BT$37))</f>
        <v>NodeSquare</v>
      </c>
      <c r="BU749" s="166">
        <f t="shared" ca="1" si="571"/>
        <v>2000</v>
      </c>
      <c r="BV749" s="166">
        <f t="shared" ca="1" si="572"/>
        <v>200</v>
      </c>
      <c r="BW749" s="166">
        <f t="shared" ca="1" si="573"/>
        <v>0</v>
      </c>
      <c r="BX749" s="166">
        <f t="shared" ca="1" si="574"/>
        <v>0</v>
      </c>
      <c r="BY749" s="180" t="str">
        <f t="shared" si="575"/>
        <v/>
      </c>
      <c r="BZ749" s="180" t="str">
        <f t="shared" si="576"/>
        <v/>
      </c>
      <c r="CA749" s="81" t="str">
        <f>IF(scriv!E711&lt;&gt;"",scriv!E711,"")</f>
        <v/>
      </c>
      <c r="CB749" s="82">
        <f t="shared" si="541"/>
        <v>0</v>
      </c>
      <c r="CC749" s="82">
        <f t="shared" si="577"/>
        <v>0</v>
      </c>
      <c r="CD749" s="82" t="str">
        <f t="shared" si="578"/>
        <v>-</v>
      </c>
      <c r="CE749" s="82" t="str">
        <f t="shared" si="579"/>
        <v>-</v>
      </c>
      <c r="CF749" s="82" t="str">
        <f t="shared" si="580"/>
        <v>-</v>
      </c>
      <c r="CG749" s="82" t="str">
        <f t="shared" si="581"/>
        <v>-</v>
      </c>
      <c r="CH749" s="82" t="str">
        <f t="shared" si="582"/>
        <v>-</v>
      </c>
      <c r="CI749" s="82" t="str">
        <f t="shared" si="583"/>
        <v>-</v>
      </c>
      <c r="CJ749" s="82" t="str">
        <f t="shared" si="584"/>
        <v>-</v>
      </c>
      <c r="CK749" s="82" t="str">
        <f t="shared" si="585"/>
        <v>-</v>
      </c>
    </row>
    <row r="750" spans="1:89" s="82" customFormat="1" ht="18" customHeight="1">
      <c r="A750" s="81" t="str">
        <f>scriv!AH712</f>
        <v/>
      </c>
      <c r="B750" s="81" t="str">
        <f>IF(scriv!D712&lt;&gt;"",scriv!D712,"")</f>
        <v/>
      </c>
      <c r="C750" s="81" t="str">
        <f>IF( scriv!AL712&lt;&gt;"", IF(D750&lt;&gt;"","connection ","")&amp;scriv!AL712,IF(D750&lt;&gt;"","connection",""))</f>
        <v/>
      </c>
      <c r="D750" s="82" t="str">
        <f>scriv!AJ712</f>
        <v/>
      </c>
      <c r="E750" s="82" t="str">
        <f>scriv!AK712</f>
        <v/>
      </c>
      <c r="F750" s="156">
        <f>ROW()</f>
        <v>750</v>
      </c>
      <c r="I750" s="81" t="str">
        <f>IF(scriv!AA712&lt;&gt;"",scriv!AA712,J750)</f>
        <v/>
      </c>
      <c r="J750" s="81" t="str">
        <f>IF(scriv!AB712&lt;&gt;"",scriv!AB712,"")</f>
        <v/>
      </c>
      <c r="K750" s="82" t="str">
        <f t="shared" si="542"/>
        <v>none</v>
      </c>
      <c r="L750" s="82" t="str">
        <f t="shared" si="543"/>
        <v>+++&amp;speakTT=</v>
      </c>
      <c r="M750" s="82" t="str">
        <f t="shared" si="540"/>
        <v>OpenClose</v>
      </c>
      <c r="N750" s="82" t="str">
        <f t="shared" si="544"/>
        <v/>
      </c>
      <c r="O750" s="119" t="str">
        <f t="shared" si="545"/>
        <v/>
      </c>
      <c r="P750" s="81" t="str">
        <f>IF(scriv!I712&lt;&gt;"",scriv!I712,"")</f>
        <v/>
      </c>
      <c r="Q750" s="81" t="str">
        <f>IF(scriv!J712&lt;&gt;"",scriv!J712,"")</f>
        <v/>
      </c>
      <c r="R750" s="81">
        <f>IF(scriv!K712&lt;&gt;"",scriv!K712,
IF(I750&lt;&gt;"",1,$R$36))</f>
        <v>0</v>
      </c>
      <c r="S750" s="81" t="str">
        <f>IF(scriv!L712&lt;&gt;"",scriv!L712,
IF(scriv!AB712&lt;&gt;"",$S$36,"none"))</f>
        <v>none</v>
      </c>
      <c r="T750" s="81" t="str">
        <f>IF(scriv!Q712&lt;&gt;"",scriv!Q712,"")</f>
        <v/>
      </c>
      <c r="U750" s="81" t="str">
        <f>IF(scriv!R712&lt;&gt;"",scriv!R712,"")</f>
        <v/>
      </c>
      <c r="V750" s="81" t="str">
        <f>IF(scriv!S712&lt;&gt;"",scriv!S712,"")</f>
        <v/>
      </c>
      <c r="W750" s="81" t="str">
        <f>IF(scriv!T712&lt;&gt;"",scriv!T712,"")</f>
        <v/>
      </c>
      <c r="X750" s="81" t="str">
        <f>IF($E750="",
( IF(scriv!AD712&lt;&gt;"", LEFT( scriv!AD712, FIND(",",scriv!AD712)-1) &amp; "=" &amp; $AH750 &amp; RIGHT( scriv!AD712, LEN(scriv!AD712) + 1 - FIND(",",scriv!AD712)),
  IF($X$36&lt;&gt;"",LEFT( X$36, FIND(",",X$36)-1) &amp; "=" &amp; $AH750 &amp; RIGHT( X$36, LEN(X$36) + 1 - FIND(",",X$36)),""))),
IF(scriv!M712&lt;&gt;"", LEFT( scriv!M712, FIND(",",scriv!M712)-1) &amp; "=" &amp; $AH750 &amp; RIGHT( scriv!M712, LEN(scriv!M712) + 1 - FIND(",",scriv!M712)),
LEFT( X$37, FIND(",",X$37)-1) &amp; "=" &amp; $AH750 &amp; RIGHT( X$37, LEN(X$37) + 1 - FIND(",",X$37))))</f>
        <v>fadeOn=,0.6</v>
      </c>
      <c r="Y750" s="81" t="str">
        <f>IF($E750="",
( IF(scriv!AE712&lt;&gt;"", LEFT( scriv!AE712, FIND(",",scriv!AE712)-1) &amp; "=" &amp; $AH750 &amp; RIGHT( scriv!AE712, LEN(scriv!AE712) + 1 - FIND(",",scriv!AE712)),
  IF($Y$36&lt;&gt;"",LEFT( Y$36, FIND(",",Y$36)-1) &amp; "=" &amp; $AH750 &amp; RIGHT( Y$36, LEN(Y$36) + 1 - FIND(",",Y$36)),""))),
IF(scriv!N712&lt;&gt;"", LEFT( scriv!N712, FIND(",",scriv!N712)-1) &amp; "=" &amp; $AH750 &amp; RIGHT( scriv!N712, LEN(scriv!N712) + 1 - FIND(",",scriv!N712)),
LEFT( Y$37, FIND(",",Y$37)-1) &amp; "=" &amp; $AH750 &amp; RIGHT( Y$37, LEN(Y$37) + 1 - FIND(",",Y$37))))</f>
        <v>fadeOff=,0.6</v>
      </c>
      <c r="Z750" s="81" t="str">
        <f>IF($E750="",
( IF(scriv!AF712&lt;&gt;"", LEFT( scriv!AF712, FIND(",",scriv!AF712)-1) &amp; "=" &amp; $AH750 &amp; RIGHT( scriv!AF712, LEN(scriv!AF712) + 1 - FIND(",",scriv!AF712)),
  IF($Z$36&lt;&gt;"",LEFT( Z$36, FIND(",",Z$36)-1) &amp; "=" &amp; $AH750 &amp; RIGHT( Z$36, LEN(Z$36) + 1 - FIND(",",Z$36)),""))),
IF(scriv!O712&lt;&gt;"", LEFT( scriv!O712, FIND(",",scriv!O712)-1) &amp; "=" &amp; $AH750 &amp; RIGHT( scriv!O712, LEN(scriv!O712) + 1 - FIND(",",scriv!O712)),
LEFT( Z$37, FIND(",",Z$37)-1) &amp; "=" &amp; $AH750 &amp; RIGHT( Z$37, LEN(Z$37) + 1 - FIND(",",Z$37))))</f>
        <v>drawOpen=,1.2</v>
      </c>
      <c r="AA750" s="81" t="str">
        <f>IF($E750="",
( IF(scriv!AG712&lt;&gt;"", LEFT( scriv!AG712, FIND(",",scriv!AG712)-1) &amp; "=" &amp; $AH750 &amp; RIGHT( scriv!AG712, LEN(scriv!AG712) + 1 - FIND(",",scriv!AG712)),
  IF($AA$36&lt;&gt;"",LEFT( AA$36, FIND(",",AA$36)-1) &amp; "=" &amp; $AH750 &amp; RIGHT( AA$36, LEN(AA$36) + 1 - FIND(",",AA$36)),""))),
IF(scriv!P712&lt;&gt;"", LEFT( scriv!P712, FIND(",",scriv!P712)-1) &amp; "=" &amp; $AH750 &amp; RIGHT( scriv!P712, LEN(scriv!P712) + 1 - FIND(",",scriv!P712)),
LEFT( AA$37, FIND(",",AA$37)-1) &amp; "=" &amp; $AH750 &amp; RIGHT( AA$37, LEN(AA$37) + 1 - FIND(",",AA$37))))</f>
        <v>drawClose=,1.2</v>
      </c>
      <c r="AB750" s="167" t="str">
        <f t="shared" si="539"/>
        <v>noTitle</v>
      </c>
      <c r="AC750" s="167"/>
      <c r="AD750" s="45"/>
      <c r="AE750" s="168"/>
      <c r="AF750" s="169">
        <f>IF(D750="",scriv!B712,"")</f>
        <v>0</v>
      </c>
      <c r="AG750" s="170" t="str">
        <f t="shared" si="546"/>
        <v/>
      </c>
      <c r="AH750" s="169" t="str">
        <f t="shared" si="547"/>
        <v/>
      </c>
      <c r="AI750" s="169" t="str">
        <f t="shared" si="548"/>
        <v/>
      </c>
      <c r="AJ750" s="86">
        <f>ROUNDDOWN( (LEN(scriv!B712)+1) / 2, 0 )</f>
        <v>0</v>
      </c>
      <c r="AK750" s="82">
        <f t="shared" si="549"/>
        <v>0</v>
      </c>
      <c r="AL750" s="82" t="str">
        <f t="shared" si="550"/>
        <v>-</v>
      </c>
      <c r="AM750" s="82" t="str">
        <f t="shared" si="551"/>
        <v>-</v>
      </c>
      <c r="AN750" s="82" t="str">
        <f t="shared" si="552"/>
        <v>-</v>
      </c>
      <c r="AO750" s="82" t="str">
        <f t="shared" si="553"/>
        <v>-</v>
      </c>
      <c r="AP750" s="82" t="str">
        <f t="shared" si="554"/>
        <v>-</v>
      </c>
      <c r="AQ750" s="82" t="str">
        <f t="shared" si="555"/>
        <v>-</v>
      </c>
      <c r="AR750" s="82" t="str">
        <f t="shared" si="556"/>
        <v>-</v>
      </c>
      <c r="AT750" s="82">
        <f t="shared" si="557"/>
        <v>10</v>
      </c>
      <c r="AU750" s="82" t="str">
        <f ca="1">IF(    MAX(OFFSET(AL750,0,0,MATCH("-",AL$638:AL750,0))) = 0,"",
IFERROR(MAX(OFFSET(AL750,0,0,MATCH("-",AL$638:AL750,0))),""))</f>
        <v/>
      </c>
      <c r="AV750" s="82" t="str">
        <f ca="1">IF(    MAX(OFFSET(AM750,0,0,MATCH("-",AM$638:AM750,0))) = 0,"",
IFERROR(MAX(OFFSET(AM750,0,0,MATCH("-",AM$638:AM750,0))),""))</f>
        <v/>
      </c>
      <c r="AW750" s="82" t="str">
        <f ca="1">IF(    MAX(OFFSET(AN750,0,0,MATCH("-",AN$638:AN750,0))) = 0,"",
IFERROR(MAX(OFFSET(AN750,0,0,MATCH("-",AN$638:AN750,0))),""))</f>
        <v/>
      </c>
      <c r="AX750" s="82" t="str">
        <f ca="1">IF(    MAX(OFFSET(AO750,0,0,MATCH("-",AO$638:AO750,0))) = 0,"",
IFERROR(MAX(OFFSET(AO750,0,0,MATCH("-",AO$638:AO750,0))),""))</f>
        <v/>
      </c>
      <c r="AY750" s="82" t="str">
        <f ca="1">IF(    MAX(OFFSET(AP750,0,0,MATCH("-",AP$638:AP750,0))) = 0,"",
IFERROR(MAX(OFFSET(AP750,0,0,MATCH("-",AP$638:AP750,0))),""))</f>
        <v/>
      </c>
      <c r="AZ750" s="82" t="str">
        <f ca="1">IF(    MAX(OFFSET(AQ750,0,0,MATCH("-",AQ$638:AQ750,0))) = 0,"",
IFERROR(MAX(OFFSET(AQ750,0,0,MATCH("-",AQ$638:AQ750,0))),""))</f>
        <v/>
      </c>
      <c r="BA750" s="82" t="str">
        <f ca="1">IF(    MAX(OFFSET(AR750,0,0,MATCH("-",AR$638:AR750,0))) = 0,"",
IFERROR(MAX(OFFSET(AR750,0,0,MATCH("-",AR$638:AR750,0))),""))</f>
        <v/>
      </c>
      <c r="BB750" s="112">
        <f t="shared" ca="1" si="558"/>
        <v>-198</v>
      </c>
      <c r="BC750" s="111" t="str">
        <f t="shared" ca="1" si="559"/>
        <v>Radius</v>
      </c>
      <c r="BD750" s="112">
        <f t="shared" ca="1" si="560"/>
        <v>0</v>
      </c>
      <c r="BE750" s="111">
        <f t="shared" ca="1" si="561"/>
        <v>200</v>
      </c>
      <c r="BF750" s="113" t="e">
        <f t="shared" ca="1" si="562"/>
        <v>#VALUE!</v>
      </c>
      <c r="BG750" s="113" t="e">
        <f t="shared" ca="1" si="563"/>
        <v>#VALUE!</v>
      </c>
      <c r="BH750" s="112">
        <f t="shared" ca="1" si="564"/>
        <v>2000</v>
      </c>
      <c r="BI750" s="112">
        <f t="shared" ca="1" si="565"/>
        <v>200</v>
      </c>
      <c r="BJ750" s="157"/>
      <c r="BK750" s="157"/>
      <c r="BL750" s="158" t="str">
        <f>scriv!AI712</f>
        <v/>
      </c>
      <c r="BM750" s="157"/>
      <c r="BN750" s="157" t="str">
        <f t="shared" si="566"/>
        <v>node</v>
      </c>
      <c r="BO750" s="157"/>
      <c r="BP750" s="159">
        <f t="shared" ca="1" si="567"/>
        <v>0</v>
      </c>
      <c r="BQ750" s="159">
        <f t="shared" ca="1" si="568"/>
        <v>0</v>
      </c>
      <c r="BR750" s="159">
        <f t="shared" si="569"/>
        <v>1</v>
      </c>
      <c r="BS750" s="159" t="str">
        <f t="shared" si="570"/>
        <v>symbol</v>
      </c>
      <c r="BT750" s="157" t="str">
        <f ca="1">IF(scriv!V712&lt;&gt;"",scriv!V712,
IF(E750="",IFERROR(VLOOKUP(BL750,$AH$40:$BT$638,39,FALSE),$BT$36),
$BT$37))</f>
        <v>NodeSquare</v>
      </c>
      <c r="BU750" s="166">
        <f t="shared" ca="1" si="571"/>
        <v>2000</v>
      </c>
      <c r="BV750" s="166">
        <f t="shared" ca="1" si="572"/>
        <v>200</v>
      </c>
      <c r="BW750" s="166">
        <f t="shared" ca="1" si="573"/>
        <v>0</v>
      </c>
      <c r="BX750" s="166">
        <f t="shared" ca="1" si="574"/>
        <v>0</v>
      </c>
      <c r="BY750" s="180" t="str">
        <f t="shared" si="575"/>
        <v/>
      </c>
      <c r="BZ750" s="180" t="str">
        <f t="shared" si="576"/>
        <v/>
      </c>
      <c r="CA750" s="81" t="str">
        <f>IF(scriv!E712&lt;&gt;"",scriv!E712,"")</f>
        <v/>
      </c>
      <c r="CB750" s="82">
        <f t="shared" si="541"/>
        <v>0</v>
      </c>
      <c r="CC750" s="82">
        <f t="shared" si="577"/>
        <v>0</v>
      </c>
      <c r="CD750" s="82" t="str">
        <f t="shared" si="578"/>
        <v>-</v>
      </c>
      <c r="CE750" s="82" t="str">
        <f t="shared" si="579"/>
        <v>-</v>
      </c>
      <c r="CF750" s="82" t="str">
        <f t="shared" si="580"/>
        <v>-</v>
      </c>
      <c r="CG750" s="82" t="str">
        <f t="shared" si="581"/>
        <v>-</v>
      </c>
      <c r="CH750" s="82" t="str">
        <f t="shared" si="582"/>
        <v>-</v>
      </c>
      <c r="CI750" s="82" t="str">
        <f t="shared" si="583"/>
        <v>-</v>
      </c>
      <c r="CJ750" s="82" t="str">
        <f t="shared" si="584"/>
        <v>-</v>
      </c>
      <c r="CK750" s="82" t="str">
        <f t="shared" si="585"/>
        <v>-</v>
      </c>
    </row>
    <row r="751" spans="1:89" s="82" customFormat="1" ht="18" customHeight="1">
      <c r="A751" s="81" t="str">
        <f>scriv!AH713</f>
        <v/>
      </c>
      <c r="B751" s="81" t="str">
        <f>IF(scriv!D713&lt;&gt;"",scriv!D713,"")</f>
        <v/>
      </c>
      <c r="C751" s="81" t="str">
        <f>IF( scriv!AL713&lt;&gt;"", IF(D751&lt;&gt;"","connection ","")&amp;scriv!AL713,IF(D751&lt;&gt;"","connection",""))</f>
        <v/>
      </c>
      <c r="D751" s="82" t="str">
        <f>scriv!AJ713</f>
        <v/>
      </c>
      <c r="E751" s="82" t="str">
        <f>scriv!AK713</f>
        <v/>
      </c>
      <c r="F751" s="156">
        <f>ROW()</f>
        <v>751</v>
      </c>
      <c r="I751" s="81" t="str">
        <f>IF(scriv!AA713&lt;&gt;"",scriv!AA713,J751)</f>
        <v/>
      </c>
      <c r="J751" s="81" t="str">
        <f>IF(scriv!AB713&lt;&gt;"",scriv!AB713,"")</f>
        <v/>
      </c>
      <c r="K751" s="82" t="str">
        <f t="shared" si="542"/>
        <v>none</v>
      </c>
      <c r="L751" s="82" t="str">
        <f t="shared" si="543"/>
        <v>+++&amp;speakTT=</v>
      </c>
      <c r="M751" s="82" t="str">
        <f t="shared" si="540"/>
        <v>OpenClose</v>
      </c>
      <c r="N751" s="82" t="str">
        <f t="shared" si="544"/>
        <v/>
      </c>
      <c r="O751" s="119" t="str">
        <f t="shared" si="545"/>
        <v/>
      </c>
      <c r="P751" s="81" t="str">
        <f>IF(scriv!I713&lt;&gt;"",scriv!I713,"")</f>
        <v/>
      </c>
      <c r="Q751" s="81" t="str">
        <f>IF(scriv!J713&lt;&gt;"",scriv!J713,"")</f>
        <v/>
      </c>
      <c r="R751" s="81">
        <f>IF(scriv!K713&lt;&gt;"",scriv!K713,
IF(I751&lt;&gt;"",1,$R$36))</f>
        <v>0</v>
      </c>
      <c r="S751" s="81" t="str">
        <f>IF(scriv!L713&lt;&gt;"",scriv!L713,
IF(scriv!AB713&lt;&gt;"",$S$36,"none"))</f>
        <v>none</v>
      </c>
      <c r="T751" s="81" t="str">
        <f>IF(scriv!Q713&lt;&gt;"",scriv!Q713,"")</f>
        <v/>
      </c>
      <c r="U751" s="81" t="str">
        <f>IF(scriv!R713&lt;&gt;"",scriv!R713,"")</f>
        <v/>
      </c>
      <c r="V751" s="81" t="str">
        <f>IF(scriv!S713&lt;&gt;"",scriv!S713,"")</f>
        <v/>
      </c>
      <c r="W751" s="81" t="str">
        <f>IF(scriv!T713&lt;&gt;"",scriv!T713,"")</f>
        <v/>
      </c>
      <c r="X751" s="81" t="str">
        <f>IF($E751="",
( IF(scriv!AD713&lt;&gt;"", LEFT( scriv!AD713, FIND(",",scriv!AD713)-1) &amp; "=" &amp; $AH751 &amp; RIGHT( scriv!AD713, LEN(scriv!AD713) + 1 - FIND(",",scriv!AD713)),
  IF($X$36&lt;&gt;"",LEFT( X$36, FIND(",",X$36)-1) &amp; "=" &amp; $AH751 &amp; RIGHT( X$36, LEN(X$36) + 1 - FIND(",",X$36)),""))),
IF(scriv!M713&lt;&gt;"", LEFT( scriv!M713, FIND(",",scriv!M713)-1) &amp; "=" &amp; $AH751 &amp; RIGHT( scriv!M713, LEN(scriv!M713) + 1 - FIND(",",scriv!M713)),
LEFT( X$37, FIND(",",X$37)-1) &amp; "=" &amp; $AH751 &amp; RIGHT( X$37, LEN(X$37) + 1 - FIND(",",X$37))))</f>
        <v>fadeOn=,0.6</v>
      </c>
      <c r="Y751" s="81" t="str">
        <f>IF($E751="",
( IF(scriv!AE713&lt;&gt;"", LEFT( scriv!AE713, FIND(",",scriv!AE713)-1) &amp; "=" &amp; $AH751 &amp; RIGHT( scriv!AE713, LEN(scriv!AE713) + 1 - FIND(",",scriv!AE713)),
  IF($Y$36&lt;&gt;"",LEFT( Y$36, FIND(",",Y$36)-1) &amp; "=" &amp; $AH751 &amp; RIGHT( Y$36, LEN(Y$36) + 1 - FIND(",",Y$36)),""))),
IF(scriv!N713&lt;&gt;"", LEFT( scriv!N713, FIND(",",scriv!N713)-1) &amp; "=" &amp; $AH751 &amp; RIGHT( scriv!N713, LEN(scriv!N713) + 1 - FIND(",",scriv!N713)),
LEFT( Y$37, FIND(",",Y$37)-1) &amp; "=" &amp; $AH751 &amp; RIGHT( Y$37, LEN(Y$37) + 1 - FIND(",",Y$37))))</f>
        <v>fadeOff=,0.6</v>
      </c>
      <c r="Z751" s="81" t="str">
        <f>IF($E751="",
( IF(scriv!AF713&lt;&gt;"", LEFT( scriv!AF713, FIND(",",scriv!AF713)-1) &amp; "=" &amp; $AH751 &amp; RIGHT( scriv!AF713, LEN(scriv!AF713) + 1 - FIND(",",scriv!AF713)),
  IF($Z$36&lt;&gt;"",LEFT( Z$36, FIND(",",Z$36)-1) &amp; "=" &amp; $AH751 &amp; RIGHT( Z$36, LEN(Z$36) + 1 - FIND(",",Z$36)),""))),
IF(scriv!O713&lt;&gt;"", LEFT( scriv!O713, FIND(",",scriv!O713)-1) &amp; "=" &amp; $AH751 &amp; RIGHT( scriv!O713, LEN(scriv!O713) + 1 - FIND(",",scriv!O713)),
LEFT( Z$37, FIND(",",Z$37)-1) &amp; "=" &amp; $AH751 &amp; RIGHT( Z$37, LEN(Z$37) + 1 - FIND(",",Z$37))))</f>
        <v>drawOpen=,1.2</v>
      </c>
      <c r="AA751" s="81" t="str">
        <f>IF($E751="",
( IF(scriv!AG713&lt;&gt;"", LEFT( scriv!AG713, FIND(",",scriv!AG713)-1) &amp; "=" &amp; $AH751 &amp; RIGHT( scriv!AG713, LEN(scriv!AG713) + 1 - FIND(",",scriv!AG713)),
  IF($AA$36&lt;&gt;"",LEFT( AA$36, FIND(",",AA$36)-1) &amp; "=" &amp; $AH751 &amp; RIGHT( AA$36, LEN(AA$36) + 1 - FIND(",",AA$36)),""))),
IF(scriv!P713&lt;&gt;"", LEFT( scriv!P713, FIND(",",scriv!P713)-1) &amp; "=" &amp; $AH751 &amp; RIGHT( scriv!P713, LEN(scriv!P713) + 1 - FIND(",",scriv!P713)),
LEFT( AA$37, FIND(",",AA$37)-1) &amp; "=" &amp; $AH751 &amp; RIGHT( AA$37, LEN(AA$37) + 1 - FIND(",",AA$37))))</f>
        <v>drawClose=,1.2</v>
      </c>
      <c r="AB751" s="167" t="str">
        <f t="shared" si="539"/>
        <v>noTitle</v>
      </c>
      <c r="AC751" s="167"/>
      <c r="AD751" s="45"/>
      <c r="AE751" s="168"/>
      <c r="AF751" s="169">
        <f>IF(D751="",scriv!B713,"")</f>
        <v>0</v>
      </c>
      <c r="AG751" s="170" t="str">
        <f t="shared" si="546"/>
        <v/>
      </c>
      <c r="AH751" s="169" t="str">
        <f t="shared" si="547"/>
        <v/>
      </c>
      <c r="AI751" s="169" t="str">
        <f t="shared" si="548"/>
        <v/>
      </c>
      <c r="AJ751" s="86">
        <f>ROUNDDOWN( (LEN(scriv!B713)+1) / 2, 0 )</f>
        <v>0</v>
      </c>
      <c r="AK751" s="82">
        <f t="shared" si="549"/>
        <v>0</v>
      </c>
      <c r="AL751" s="82" t="str">
        <f t="shared" si="550"/>
        <v>-</v>
      </c>
      <c r="AM751" s="82" t="str">
        <f t="shared" si="551"/>
        <v>-</v>
      </c>
      <c r="AN751" s="82" t="str">
        <f t="shared" si="552"/>
        <v>-</v>
      </c>
      <c r="AO751" s="82" t="str">
        <f t="shared" si="553"/>
        <v>-</v>
      </c>
      <c r="AP751" s="82" t="str">
        <f t="shared" si="554"/>
        <v>-</v>
      </c>
      <c r="AQ751" s="82" t="str">
        <f t="shared" si="555"/>
        <v>-</v>
      </c>
      <c r="AR751" s="82" t="str">
        <f t="shared" si="556"/>
        <v>-</v>
      </c>
      <c r="AT751" s="82">
        <f t="shared" si="557"/>
        <v>10</v>
      </c>
      <c r="AU751" s="82" t="str">
        <f ca="1">IF(    MAX(OFFSET(AL751,0,0,MATCH("-",AL$638:AL751,0))) = 0,"",
IFERROR(MAX(OFFSET(AL751,0,0,MATCH("-",AL$638:AL751,0))),""))</f>
        <v/>
      </c>
      <c r="AV751" s="82" t="str">
        <f ca="1">IF(    MAX(OFFSET(AM751,0,0,MATCH("-",AM$638:AM751,0))) = 0,"",
IFERROR(MAX(OFFSET(AM751,0,0,MATCH("-",AM$638:AM751,0))),""))</f>
        <v/>
      </c>
      <c r="AW751" s="82" t="str">
        <f ca="1">IF(    MAX(OFFSET(AN751,0,0,MATCH("-",AN$638:AN751,0))) = 0,"",
IFERROR(MAX(OFFSET(AN751,0,0,MATCH("-",AN$638:AN751,0))),""))</f>
        <v/>
      </c>
      <c r="AX751" s="82" t="str">
        <f ca="1">IF(    MAX(OFFSET(AO751,0,0,MATCH("-",AO$638:AO751,0))) = 0,"",
IFERROR(MAX(OFFSET(AO751,0,0,MATCH("-",AO$638:AO751,0))),""))</f>
        <v/>
      </c>
      <c r="AY751" s="82" t="str">
        <f ca="1">IF(    MAX(OFFSET(AP751,0,0,MATCH("-",AP$638:AP751,0))) = 0,"",
IFERROR(MAX(OFFSET(AP751,0,0,MATCH("-",AP$638:AP751,0))),""))</f>
        <v/>
      </c>
      <c r="AZ751" s="82" t="str">
        <f ca="1">IF(    MAX(OFFSET(AQ751,0,0,MATCH("-",AQ$638:AQ751,0))) = 0,"",
IFERROR(MAX(OFFSET(AQ751,0,0,MATCH("-",AQ$638:AQ751,0))),""))</f>
        <v/>
      </c>
      <c r="BA751" s="82" t="str">
        <f ca="1">IF(    MAX(OFFSET(AR751,0,0,MATCH("-",AR$638:AR751,0))) = 0,"",
IFERROR(MAX(OFFSET(AR751,0,0,MATCH("-",AR$638:AR751,0))),""))</f>
        <v/>
      </c>
      <c r="BB751" s="112">
        <f t="shared" ca="1" si="558"/>
        <v>-198</v>
      </c>
      <c r="BC751" s="111" t="str">
        <f t="shared" ca="1" si="559"/>
        <v>Radius</v>
      </c>
      <c r="BD751" s="112">
        <f t="shared" ca="1" si="560"/>
        <v>0</v>
      </c>
      <c r="BE751" s="111">
        <f t="shared" ca="1" si="561"/>
        <v>200</v>
      </c>
      <c r="BF751" s="113" t="e">
        <f t="shared" ca="1" si="562"/>
        <v>#VALUE!</v>
      </c>
      <c r="BG751" s="113" t="e">
        <f t="shared" ca="1" si="563"/>
        <v>#VALUE!</v>
      </c>
      <c r="BH751" s="112">
        <f t="shared" ca="1" si="564"/>
        <v>2000</v>
      </c>
      <c r="BI751" s="112">
        <f t="shared" ca="1" si="565"/>
        <v>200</v>
      </c>
      <c r="BJ751" s="157"/>
      <c r="BK751" s="157"/>
      <c r="BL751" s="158" t="str">
        <f>scriv!AI713</f>
        <v/>
      </c>
      <c r="BM751" s="157"/>
      <c r="BN751" s="157" t="str">
        <f t="shared" si="566"/>
        <v>node</v>
      </c>
      <c r="BO751" s="157"/>
      <c r="BP751" s="159">
        <f t="shared" ca="1" si="567"/>
        <v>0</v>
      </c>
      <c r="BQ751" s="159">
        <f t="shared" ca="1" si="568"/>
        <v>0</v>
      </c>
      <c r="BR751" s="159">
        <f t="shared" si="569"/>
        <v>1</v>
      </c>
      <c r="BS751" s="159" t="str">
        <f t="shared" si="570"/>
        <v>symbol</v>
      </c>
      <c r="BT751" s="157" t="str">
        <f ca="1">IF(scriv!V713&lt;&gt;"",scriv!V713,
IF(E751="",IFERROR(VLOOKUP(BL751,$AH$40:$BT$638,39,FALSE),$BT$36),
$BT$37))</f>
        <v>NodeSquare</v>
      </c>
      <c r="BU751" s="166">
        <f t="shared" ca="1" si="571"/>
        <v>2000</v>
      </c>
      <c r="BV751" s="166">
        <f t="shared" ca="1" si="572"/>
        <v>200</v>
      </c>
      <c r="BW751" s="166">
        <f t="shared" ca="1" si="573"/>
        <v>0</v>
      </c>
      <c r="BX751" s="166">
        <f t="shared" ca="1" si="574"/>
        <v>0</v>
      </c>
      <c r="BY751" s="180" t="str">
        <f t="shared" si="575"/>
        <v/>
      </c>
      <c r="BZ751" s="180" t="str">
        <f t="shared" si="576"/>
        <v/>
      </c>
      <c r="CA751" s="81" t="str">
        <f>IF(scriv!E713&lt;&gt;"",scriv!E713,"")</f>
        <v/>
      </c>
      <c r="CB751" s="82">
        <f t="shared" si="541"/>
        <v>0</v>
      </c>
      <c r="CC751" s="82">
        <f t="shared" si="577"/>
        <v>0</v>
      </c>
      <c r="CD751" s="82" t="str">
        <f t="shared" si="578"/>
        <v>-</v>
      </c>
      <c r="CE751" s="82" t="str">
        <f t="shared" si="579"/>
        <v>-</v>
      </c>
      <c r="CF751" s="82" t="str">
        <f t="shared" si="580"/>
        <v>-</v>
      </c>
      <c r="CG751" s="82" t="str">
        <f t="shared" si="581"/>
        <v>-</v>
      </c>
      <c r="CH751" s="82" t="str">
        <f t="shared" si="582"/>
        <v>-</v>
      </c>
      <c r="CI751" s="82" t="str">
        <f t="shared" si="583"/>
        <v>-</v>
      </c>
      <c r="CJ751" s="82" t="str">
        <f t="shared" si="584"/>
        <v>-</v>
      </c>
      <c r="CK751" s="82" t="str">
        <f t="shared" si="585"/>
        <v>-</v>
      </c>
    </row>
    <row r="752" spans="1:89" s="82" customFormat="1" ht="18" customHeight="1">
      <c r="A752" s="81" t="str">
        <f>scriv!AH714</f>
        <v/>
      </c>
      <c r="B752" s="81" t="str">
        <f>IF(scriv!D714&lt;&gt;"",scriv!D714,"")</f>
        <v/>
      </c>
      <c r="C752" s="81" t="str">
        <f>IF( scriv!AL714&lt;&gt;"", IF(D752&lt;&gt;"","connection ","")&amp;scriv!AL714,IF(D752&lt;&gt;"","connection",""))</f>
        <v/>
      </c>
      <c r="D752" s="82" t="str">
        <f>scriv!AJ714</f>
        <v/>
      </c>
      <c r="E752" s="82" t="str">
        <f>scriv!AK714</f>
        <v/>
      </c>
      <c r="F752" s="156">
        <f>ROW()</f>
        <v>752</v>
      </c>
      <c r="I752" s="81" t="str">
        <f>IF(scriv!AA714&lt;&gt;"",scriv!AA714,J752)</f>
        <v/>
      </c>
      <c r="J752" s="81" t="str">
        <f>IF(scriv!AB714&lt;&gt;"",scriv!AB714,"")</f>
        <v/>
      </c>
      <c r="K752" s="82" t="str">
        <f t="shared" si="542"/>
        <v>none</v>
      </c>
      <c r="L752" s="82" t="str">
        <f t="shared" si="543"/>
        <v>+++&amp;speakTT=</v>
      </c>
      <c r="M752" s="82" t="str">
        <f t="shared" si="540"/>
        <v>OpenClose</v>
      </c>
      <c r="N752" s="82" t="str">
        <f t="shared" si="544"/>
        <v/>
      </c>
      <c r="O752" s="119" t="str">
        <f t="shared" si="545"/>
        <v/>
      </c>
      <c r="P752" s="81" t="str">
        <f>IF(scriv!I714&lt;&gt;"",scriv!I714,"")</f>
        <v/>
      </c>
      <c r="Q752" s="81" t="str">
        <f>IF(scriv!J714&lt;&gt;"",scriv!J714,"")</f>
        <v/>
      </c>
      <c r="R752" s="81">
        <f>IF(scriv!K714&lt;&gt;"",scriv!K714,
IF(I752&lt;&gt;"",1,$R$36))</f>
        <v>0</v>
      </c>
      <c r="S752" s="81" t="str">
        <f>IF(scriv!L714&lt;&gt;"",scriv!L714,
IF(scriv!AB714&lt;&gt;"",$S$36,"none"))</f>
        <v>none</v>
      </c>
      <c r="T752" s="81" t="str">
        <f>IF(scriv!Q714&lt;&gt;"",scriv!Q714,"")</f>
        <v/>
      </c>
      <c r="U752" s="81" t="str">
        <f>IF(scriv!R714&lt;&gt;"",scriv!R714,"")</f>
        <v/>
      </c>
      <c r="V752" s="81" t="str">
        <f>IF(scriv!S714&lt;&gt;"",scriv!S714,"")</f>
        <v/>
      </c>
      <c r="W752" s="81" t="str">
        <f>IF(scriv!T714&lt;&gt;"",scriv!T714,"")</f>
        <v/>
      </c>
      <c r="X752" s="81" t="str">
        <f>IF($E752="",
( IF(scriv!AD714&lt;&gt;"", LEFT( scriv!AD714, FIND(",",scriv!AD714)-1) &amp; "=" &amp; $AH752 &amp; RIGHT( scriv!AD714, LEN(scriv!AD714) + 1 - FIND(",",scriv!AD714)),
  IF($X$36&lt;&gt;"",LEFT( X$36, FIND(",",X$36)-1) &amp; "=" &amp; $AH752 &amp; RIGHT( X$36, LEN(X$36) + 1 - FIND(",",X$36)),""))),
IF(scriv!M714&lt;&gt;"", LEFT( scriv!M714, FIND(",",scriv!M714)-1) &amp; "=" &amp; $AH752 &amp; RIGHT( scriv!M714, LEN(scriv!M714) + 1 - FIND(",",scriv!M714)),
LEFT( X$37, FIND(",",X$37)-1) &amp; "=" &amp; $AH752 &amp; RIGHT( X$37, LEN(X$37) + 1 - FIND(",",X$37))))</f>
        <v>fadeOn=,0.6</v>
      </c>
      <c r="Y752" s="81" t="str">
        <f>IF($E752="",
( IF(scriv!AE714&lt;&gt;"", LEFT( scriv!AE714, FIND(",",scriv!AE714)-1) &amp; "=" &amp; $AH752 &amp; RIGHT( scriv!AE714, LEN(scriv!AE714) + 1 - FIND(",",scriv!AE714)),
  IF($Y$36&lt;&gt;"",LEFT( Y$36, FIND(",",Y$36)-1) &amp; "=" &amp; $AH752 &amp; RIGHT( Y$36, LEN(Y$36) + 1 - FIND(",",Y$36)),""))),
IF(scriv!N714&lt;&gt;"", LEFT( scriv!N714, FIND(",",scriv!N714)-1) &amp; "=" &amp; $AH752 &amp; RIGHT( scriv!N714, LEN(scriv!N714) + 1 - FIND(",",scriv!N714)),
LEFT( Y$37, FIND(",",Y$37)-1) &amp; "=" &amp; $AH752 &amp; RIGHT( Y$37, LEN(Y$37) + 1 - FIND(",",Y$37))))</f>
        <v>fadeOff=,0.6</v>
      </c>
      <c r="Z752" s="81" t="str">
        <f>IF($E752="",
( IF(scriv!AF714&lt;&gt;"", LEFT( scriv!AF714, FIND(",",scriv!AF714)-1) &amp; "=" &amp; $AH752 &amp; RIGHT( scriv!AF714, LEN(scriv!AF714) + 1 - FIND(",",scriv!AF714)),
  IF($Z$36&lt;&gt;"",LEFT( Z$36, FIND(",",Z$36)-1) &amp; "=" &amp; $AH752 &amp; RIGHT( Z$36, LEN(Z$36) + 1 - FIND(",",Z$36)),""))),
IF(scriv!O714&lt;&gt;"", LEFT( scriv!O714, FIND(",",scriv!O714)-1) &amp; "=" &amp; $AH752 &amp; RIGHT( scriv!O714, LEN(scriv!O714) + 1 - FIND(",",scriv!O714)),
LEFT( Z$37, FIND(",",Z$37)-1) &amp; "=" &amp; $AH752 &amp; RIGHT( Z$37, LEN(Z$37) + 1 - FIND(",",Z$37))))</f>
        <v>drawOpen=,1.2</v>
      </c>
      <c r="AA752" s="81" t="str">
        <f>IF($E752="",
( IF(scriv!AG714&lt;&gt;"", LEFT( scriv!AG714, FIND(",",scriv!AG714)-1) &amp; "=" &amp; $AH752 &amp; RIGHT( scriv!AG714, LEN(scriv!AG714) + 1 - FIND(",",scriv!AG714)),
  IF($AA$36&lt;&gt;"",LEFT( AA$36, FIND(",",AA$36)-1) &amp; "=" &amp; $AH752 &amp; RIGHT( AA$36, LEN(AA$36) + 1 - FIND(",",AA$36)),""))),
IF(scriv!P714&lt;&gt;"", LEFT( scriv!P714, FIND(",",scriv!P714)-1) &amp; "=" &amp; $AH752 &amp; RIGHT( scriv!P714, LEN(scriv!P714) + 1 - FIND(",",scriv!P714)),
LEFT( AA$37, FIND(",",AA$37)-1) &amp; "=" &amp; $AH752 &amp; RIGHT( AA$37, LEN(AA$37) + 1 - FIND(",",AA$37))))</f>
        <v>drawClose=,1.2</v>
      </c>
      <c r="AB752" s="167" t="str">
        <f t="shared" si="539"/>
        <v>noTitle</v>
      </c>
      <c r="AC752" s="167"/>
      <c r="AD752" s="45"/>
      <c r="AE752" s="168"/>
      <c r="AF752" s="169">
        <f>IF(D752="",scriv!B714,"")</f>
        <v>0</v>
      </c>
      <c r="AG752" s="170" t="str">
        <f t="shared" si="546"/>
        <v/>
      </c>
      <c r="AH752" s="169" t="str">
        <f t="shared" si="547"/>
        <v/>
      </c>
      <c r="AI752" s="169" t="str">
        <f t="shared" si="548"/>
        <v/>
      </c>
      <c r="AJ752" s="86">
        <f>ROUNDDOWN( (LEN(scriv!B714)+1) / 2, 0 )</f>
        <v>0</v>
      </c>
      <c r="AK752" s="82">
        <f t="shared" si="549"/>
        <v>0</v>
      </c>
      <c r="AL752" s="82" t="str">
        <f t="shared" si="550"/>
        <v>-</v>
      </c>
      <c r="AM752" s="82" t="str">
        <f t="shared" si="551"/>
        <v>-</v>
      </c>
      <c r="AN752" s="82" t="str">
        <f t="shared" si="552"/>
        <v>-</v>
      </c>
      <c r="AO752" s="82" t="str">
        <f t="shared" si="553"/>
        <v>-</v>
      </c>
      <c r="AP752" s="82" t="str">
        <f t="shared" si="554"/>
        <v>-</v>
      </c>
      <c r="AQ752" s="82" t="str">
        <f t="shared" si="555"/>
        <v>-</v>
      </c>
      <c r="AR752" s="82" t="str">
        <f t="shared" si="556"/>
        <v>-</v>
      </c>
      <c r="AT752" s="82">
        <f t="shared" si="557"/>
        <v>10</v>
      </c>
      <c r="AU752" s="82" t="str">
        <f ca="1">IF(    MAX(OFFSET(AL752,0,0,MATCH("-",AL$638:AL752,0))) = 0,"",
IFERROR(MAX(OFFSET(AL752,0,0,MATCH("-",AL$638:AL752,0))),""))</f>
        <v/>
      </c>
      <c r="AV752" s="82" t="str">
        <f ca="1">IF(    MAX(OFFSET(AM752,0,0,MATCH("-",AM$638:AM752,0))) = 0,"",
IFERROR(MAX(OFFSET(AM752,0,0,MATCH("-",AM$638:AM752,0))),""))</f>
        <v/>
      </c>
      <c r="AW752" s="82" t="str">
        <f ca="1">IF(    MAX(OFFSET(AN752,0,0,MATCH("-",AN$638:AN752,0))) = 0,"",
IFERROR(MAX(OFFSET(AN752,0,0,MATCH("-",AN$638:AN752,0))),""))</f>
        <v/>
      </c>
      <c r="AX752" s="82" t="str">
        <f ca="1">IF(    MAX(OFFSET(AO752,0,0,MATCH("-",AO$638:AO752,0))) = 0,"",
IFERROR(MAX(OFFSET(AO752,0,0,MATCH("-",AO$638:AO752,0))),""))</f>
        <v/>
      </c>
      <c r="AY752" s="82" t="str">
        <f ca="1">IF(    MAX(OFFSET(AP752,0,0,MATCH("-",AP$638:AP752,0))) = 0,"",
IFERROR(MAX(OFFSET(AP752,0,0,MATCH("-",AP$638:AP752,0))),""))</f>
        <v/>
      </c>
      <c r="AZ752" s="82" t="str">
        <f ca="1">IF(    MAX(OFFSET(AQ752,0,0,MATCH("-",AQ$638:AQ752,0))) = 0,"",
IFERROR(MAX(OFFSET(AQ752,0,0,MATCH("-",AQ$638:AQ752,0))),""))</f>
        <v/>
      </c>
      <c r="BA752" s="82" t="str">
        <f ca="1">IF(    MAX(OFFSET(AR752,0,0,MATCH("-",AR$638:AR752,0))) = 0,"",
IFERROR(MAX(OFFSET(AR752,0,0,MATCH("-",AR$638:AR752,0))),""))</f>
        <v/>
      </c>
      <c r="BB752" s="112">
        <f t="shared" ca="1" si="558"/>
        <v>-198</v>
      </c>
      <c r="BC752" s="111" t="str">
        <f t="shared" ca="1" si="559"/>
        <v>Radius</v>
      </c>
      <c r="BD752" s="112">
        <f t="shared" ca="1" si="560"/>
        <v>0</v>
      </c>
      <c r="BE752" s="111">
        <f t="shared" ca="1" si="561"/>
        <v>200</v>
      </c>
      <c r="BF752" s="113" t="e">
        <f t="shared" ca="1" si="562"/>
        <v>#VALUE!</v>
      </c>
      <c r="BG752" s="113" t="e">
        <f t="shared" ca="1" si="563"/>
        <v>#VALUE!</v>
      </c>
      <c r="BH752" s="112">
        <f t="shared" ca="1" si="564"/>
        <v>2000</v>
      </c>
      <c r="BI752" s="112">
        <f t="shared" ca="1" si="565"/>
        <v>200</v>
      </c>
      <c r="BJ752" s="157"/>
      <c r="BK752" s="157"/>
      <c r="BL752" s="158" t="str">
        <f>scriv!AI714</f>
        <v/>
      </c>
      <c r="BM752" s="157"/>
      <c r="BN752" s="157" t="str">
        <f t="shared" si="566"/>
        <v>node</v>
      </c>
      <c r="BO752" s="157"/>
      <c r="BP752" s="159">
        <f t="shared" ca="1" si="567"/>
        <v>0</v>
      </c>
      <c r="BQ752" s="159">
        <f t="shared" ca="1" si="568"/>
        <v>0</v>
      </c>
      <c r="BR752" s="159">
        <f t="shared" si="569"/>
        <v>1</v>
      </c>
      <c r="BS752" s="159" t="str">
        <f t="shared" si="570"/>
        <v>symbol</v>
      </c>
      <c r="BT752" s="157" t="str">
        <f ca="1">IF(scriv!V714&lt;&gt;"",scriv!V714,
IF(E752="",IFERROR(VLOOKUP(BL752,$AH$40:$BT$638,39,FALSE),$BT$36),
$BT$37))</f>
        <v>NodeSquare</v>
      </c>
      <c r="BU752" s="166">
        <f t="shared" ca="1" si="571"/>
        <v>2000</v>
      </c>
      <c r="BV752" s="166">
        <f t="shared" ca="1" si="572"/>
        <v>200</v>
      </c>
      <c r="BW752" s="166">
        <f t="shared" ca="1" si="573"/>
        <v>0</v>
      </c>
      <c r="BX752" s="166">
        <f t="shared" ca="1" si="574"/>
        <v>0</v>
      </c>
      <c r="BY752" s="180" t="str">
        <f t="shared" si="575"/>
        <v/>
      </c>
      <c r="BZ752" s="180" t="str">
        <f t="shared" si="576"/>
        <v/>
      </c>
      <c r="CA752" s="81" t="str">
        <f>IF(scriv!E714&lt;&gt;"",scriv!E714,"")</f>
        <v/>
      </c>
      <c r="CB752" s="82">
        <f t="shared" si="541"/>
        <v>0</v>
      </c>
      <c r="CC752" s="82">
        <f t="shared" si="577"/>
        <v>0</v>
      </c>
      <c r="CD752" s="82" t="str">
        <f t="shared" si="578"/>
        <v>-</v>
      </c>
      <c r="CE752" s="82" t="str">
        <f t="shared" si="579"/>
        <v>-</v>
      </c>
      <c r="CF752" s="82" t="str">
        <f t="shared" si="580"/>
        <v>-</v>
      </c>
      <c r="CG752" s="82" t="str">
        <f t="shared" si="581"/>
        <v>-</v>
      </c>
      <c r="CH752" s="82" t="str">
        <f t="shared" si="582"/>
        <v>-</v>
      </c>
      <c r="CI752" s="82" t="str">
        <f t="shared" si="583"/>
        <v>-</v>
      </c>
      <c r="CJ752" s="82" t="str">
        <f t="shared" si="584"/>
        <v>-</v>
      </c>
      <c r="CK752" s="82" t="str">
        <f t="shared" si="585"/>
        <v>-</v>
      </c>
    </row>
    <row r="753" spans="1:89" s="82" customFormat="1" ht="18" customHeight="1">
      <c r="A753" s="81" t="str">
        <f>scriv!AH715</f>
        <v/>
      </c>
      <c r="B753" s="81" t="str">
        <f>IF(scriv!D715&lt;&gt;"",scriv!D715,"")</f>
        <v/>
      </c>
      <c r="C753" s="81" t="str">
        <f>IF( scriv!AL715&lt;&gt;"", IF(D753&lt;&gt;"","connection ","")&amp;scriv!AL715,IF(D753&lt;&gt;"","connection",""))</f>
        <v/>
      </c>
      <c r="D753" s="82" t="str">
        <f>scriv!AJ715</f>
        <v/>
      </c>
      <c r="E753" s="82" t="str">
        <f>scriv!AK715</f>
        <v/>
      </c>
      <c r="F753" s="156">
        <f>ROW()</f>
        <v>753</v>
      </c>
      <c r="I753" s="81" t="str">
        <f>IF(scriv!AA715&lt;&gt;"",scriv!AA715,J753)</f>
        <v/>
      </c>
      <c r="J753" s="81" t="str">
        <f>IF(scriv!AB715&lt;&gt;"",scriv!AB715,"")</f>
        <v/>
      </c>
      <c r="K753" s="82" t="str">
        <f t="shared" si="542"/>
        <v>none</v>
      </c>
      <c r="L753" s="82" t="str">
        <f t="shared" si="543"/>
        <v>+++&amp;speakTT=</v>
      </c>
      <c r="M753" s="82" t="str">
        <f t="shared" si="540"/>
        <v>OpenClose</v>
      </c>
      <c r="N753" s="82" t="str">
        <f t="shared" si="544"/>
        <v/>
      </c>
      <c r="O753" s="119" t="str">
        <f t="shared" si="545"/>
        <v/>
      </c>
      <c r="P753" s="81" t="str">
        <f>IF(scriv!I715&lt;&gt;"",scriv!I715,"")</f>
        <v/>
      </c>
      <c r="Q753" s="81" t="str">
        <f>IF(scriv!J715&lt;&gt;"",scriv!J715,"")</f>
        <v/>
      </c>
      <c r="R753" s="81">
        <f>IF(scriv!K715&lt;&gt;"",scriv!K715,
IF(I753&lt;&gt;"",1,$R$36))</f>
        <v>0</v>
      </c>
      <c r="S753" s="81" t="str">
        <f>IF(scriv!L715&lt;&gt;"",scriv!L715,
IF(scriv!AB715&lt;&gt;"",$S$36,"none"))</f>
        <v>none</v>
      </c>
      <c r="T753" s="81" t="str">
        <f>IF(scriv!Q715&lt;&gt;"",scriv!Q715,"")</f>
        <v/>
      </c>
      <c r="U753" s="81" t="str">
        <f>IF(scriv!R715&lt;&gt;"",scriv!R715,"")</f>
        <v/>
      </c>
      <c r="V753" s="81" t="str">
        <f>IF(scriv!S715&lt;&gt;"",scriv!S715,"")</f>
        <v/>
      </c>
      <c r="W753" s="81" t="str">
        <f>IF(scriv!T715&lt;&gt;"",scriv!T715,"")</f>
        <v/>
      </c>
      <c r="X753" s="81" t="str">
        <f>IF($E753="",
( IF(scriv!AD715&lt;&gt;"", LEFT( scriv!AD715, FIND(",",scriv!AD715)-1) &amp; "=" &amp; $AH753 &amp; RIGHT( scriv!AD715, LEN(scriv!AD715) + 1 - FIND(",",scriv!AD715)),
  IF($X$36&lt;&gt;"",LEFT( X$36, FIND(",",X$36)-1) &amp; "=" &amp; $AH753 &amp; RIGHT( X$36, LEN(X$36) + 1 - FIND(",",X$36)),""))),
IF(scriv!M715&lt;&gt;"", LEFT( scriv!M715, FIND(",",scriv!M715)-1) &amp; "=" &amp; $AH753 &amp; RIGHT( scriv!M715, LEN(scriv!M715) + 1 - FIND(",",scriv!M715)),
LEFT( X$37, FIND(",",X$37)-1) &amp; "=" &amp; $AH753 &amp; RIGHT( X$37, LEN(X$37) + 1 - FIND(",",X$37))))</f>
        <v>fadeOn=,0.6</v>
      </c>
      <c r="Y753" s="81" t="str">
        <f>IF($E753="",
( IF(scriv!AE715&lt;&gt;"", LEFT( scriv!AE715, FIND(",",scriv!AE715)-1) &amp; "=" &amp; $AH753 &amp; RIGHT( scriv!AE715, LEN(scriv!AE715) + 1 - FIND(",",scriv!AE715)),
  IF($Y$36&lt;&gt;"",LEFT( Y$36, FIND(",",Y$36)-1) &amp; "=" &amp; $AH753 &amp; RIGHT( Y$36, LEN(Y$36) + 1 - FIND(",",Y$36)),""))),
IF(scriv!N715&lt;&gt;"", LEFT( scriv!N715, FIND(",",scriv!N715)-1) &amp; "=" &amp; $AH753 &amp; RIGHT( scriv!N715, LEN(scriv!N715) + 1 - FIND(",",scriv!N715)),
LEFT( Y$37, FIND(",",Y$37)-1) &amp; "=" &amp; $AH753 &amp; RIGHT( Y$37, LEN(Y$37) + 1 - FIND(",",Y$37))))</f>
        <v>fadeOff=,0.6</v>
      </c>
      <c r="Z753" s="81" t="str">
        <f>IF($E753="",
( IF(scriv!AF715&lt;&gt;"", LEFT( scriv!AF715, FIND(",",scriv!AF715)-1) &amp; "=" &amp; $AH753 &amp; RIGHT( scriv!AF715, LEN(scriv!AF715) + 1 - FIND(",",scriv!AF715)),
  IF($Z$36&lt;&gt;"",LEFT( Z$36, FIND(",",Z$36)-1) &amp; "=" &amp; $AH753 &amp; RIGHT( Z$36, LEN(Z$36) + 1 - FIND(",",Z$36)),""))),
IF(scriv!O715&lt;&gt;"", LEFT( scriv!O715, FIND(",",scriv!O715)-1) &amp; "=" &amp; $AH753 &amp; RIGHT( scriv!O715, LEN(scriv!O715) + 1 - FIND(",",scriv!O715)),
LEFT( Z$37, FIND(",",Z$37)-1) &amp; "=" &amp; $AH753 &amp; RIGHT( Z$37, LEN(Z$37) + 1 - FIND(",",Z$37))))</f>
        <v>drawOpen=,1.2</v>
      </c>
      <c r="AA753" s="81" t="str">
        <f>IF($E753="",
( IF(scriv!AG715&lt;&gt;"", LEFT( scriv!AG715, FIND(",",scriv!AG715)-1) &amp; "=" &amp; $AH753 &amp; RIGHT( scriv!AG715, LEN(scriv!AG715) + 1 - FIND(",",scriv!AG715)),
  IF($AA$36&lt;&gt;"",LEFT( AA$36, FIND(",",AA$36)-1) &amp; "=" &amp; $AH753 &amp; RIGHT( AA$36, LEN(AA$36) + 1 - FIND(",",AA$36)),""))),
IF(scriv!P715&lt;&gt;"", LEFT( scriv!P715, FIND(",",scriv!P715)-1) &amp; "=" &amp; $AH753 &amp; RIGHT( scriv!P715, LEN(scriv!P715) + 1 - FIND(",",scriv!P715)),
LEFT( AA$37, FIND(",",AA$37)-1) &amp; "=" &amp; $AH753 &amp; RIGHT( AA$37, LEN(AA$37) + 1 - FIND(",",AA$37))))</f>
        <v>drawClose=,1.2</v>
      </c>
      <c r="AB753" s="167" t="str">
        <f t="shared" si="539"/>
        <v>noTitle</v>
      </c>
      <c r="AC753" s="167"/>
      <c r="AD753" s="45"/>
      <c r="AE753" s="168"/>
      <c r="AF753" s="169">
        <f>IF(D753="",scriv!B715,"")</f>
        <v>0</v>
      </c>
      <c r="AG753" s="170" t="str">
        <f t="shared" si="546"/>
        <v/>
      </c>
      <c r="AH753" s="169" t="str">
        <f t="shared" si="547"/>
        <v/>
      </c>
      <c r="AI753" s="169" t="str">
        <f t="shared" si="548"/>
        <v/>
      </c>
      <c r="AJ753" s="86">
        <f>ROUNDDOWN( (LEN(scriv!B715)+1) / 2, 0 )</f>
        <v>0</v>
      </c>
      <c r="AK753" s="82">
        <f t="shared" si="549"/>
        <v>0</v>
      </c>
      <c r="AL753" s="82" t="str">
        <f t="shared" si="550"/>
        <v>-</v>
      </c>
      <c r="AM753" s="82" t="str">
        <f t="shared" si="551"/>
        <v>-</v>
      </c>
      <c r="AN753" s="82" t="str">
        <f t="shared" si="552"/>
        <v>-</v>
      </c>
      <c r="AO753" s="82" t="str">
        <f t="shared" si="553"/>
        <v>-</v>
      </c>
      <c r="AP753" s="82" t="str">
        <f t="shared" si="554"/>
        <v>-</v>
      </c>
      <c r="AQ753" s="82" t="str">
        <f t="shared" si="555"/>
        <v>-</v>
      </c>
      <c r="AR753" s="82" t="str">
        <f t="shared" si="556"/>
        <v>-</v>
      </c>
      <c r="AT753" s="82">
        <f t="shared" si="557"/>
        <v>10</v>
      </c>
      <c r="AU753" s="82" t="str">
        <f ca="1">IF(    MAX(OFFSET(AL753,0,0,MATCH("-",AL$638:AL753,0))) = 0,"",
IFERROR(MAX(OFFSET(AL753,0,0,MATCH("-",AL$638:AL753,0))),""))</f>
        <v/>
      </c>
      <c r="AV753" s="82" t="str">
        <f ca="1">IF(    MAX(OFFSET(AM753,0,0,MATCH("-",AM$638:AM753,0))) = 0,"",
IFERROR(MAX(OFFSET(AM753,0,0,MATCH("-",AM$638:AM753,0))),""))</f>
        <v/>
      </c>
      <c r="AW753" s="82" t="str">
        <f ca="1">IF(    MAX(OFFSET(AN753,0,0,MATCH("-",AN$638:AN753,0))) = 0,"",
IFERROR(MAX(OFFSET(AN753,0,0,MATCH("-",AN$638:AN753,0))),""))</f>
        <v/>
      </c>
      <c r="AX753" s="82" t="str">
        <f ca="1">IF(    MAX(OFFSET(AO753,0,0,MATCH("-",AO$638:AO753,0))) = 0,"",
IFERROR(MAX(OFFSET(AO753,0,0,MATCH("-",AO$638:AO753,0))),""))</f>
        <v/>
      </c>
      <c r="AY753" s="82" t="str">
        <f ca="1">IF(    MAX(OFFSET(AP753,0,0,MATCH("-",AP$638:AP753,0))) = 0,"",
IFERROR(MAX(OFFSET(AP753,0,0,MATCH("-",AP$638:AP753,0))),""))</f>
        <v/>
      </c>
      <c r="AZ753" s="82" t="str">
        <f ca="1">IF(    MAX(OFFSET(AQ753,0,0,MATCH("-",AQ$638:AQ753,0))) = 0,"",
IFERROR(MAX(OFFSET(AQ753,0,0,MATCH("-",AQ$638:AQ753,0))),""))</f>
        <v/>
      </c>
      <c r="BA753" s="82" t="str">
        <f ca="1">IF(    MAX(OFFSET(AR753,0,0,MATCH("-",AR$638:AR753,0))) = 0,"",
IFERROR(MAX(OFFSET(AR753,0,0,MATCH("-",AR$638:AR753,0))),""))</f>
        <v/>
      </c>
      <c r="BB753" s="112">
        <f t="shared" ca="1" si="558"/>
        <v>-198</v>
      </c>
      <c r="BC753" s="111" t="str">
        <f t="shared" ca="1" si="559"/>
        <v>Radius</v>
      </c>
      <c r="BD753" s="112">
        <f t="shared" ca="1" si="560"/>
        <v>0</v>
      </c>
      <c r="BE753" s="111">
        <f t="shared" ca="1" si="561"/>
        <v>200</v>
      </c>
      <c r="BF753" s="113" t="e">
        <f t="shared" ca="1" si="562"/>
        <v>#VALUE!</v>
      </c>
      <c r="BG753" s="113" t="e">
        <f t="shared" ca="1" si="563"/>
        <v>#VALUE!</v>
      </c>
      <c r="BH753" s="112">
        <f t="shared" ca="1" si="564"/>
        <v>2000</v>
      </c>
      <c r="BI753" s="112">
        <f t="shared" ca="1" si="565"/>
        <v>200</v>
      </c>
      <c r="BJ753" s="157"/>
      <c r="BK753" s="157"/>
      <c r="BL753" s="158" t="str">
        <f>scriv!AI715</f>
        <v/>
      </c>
      <c r="BM753" s="157"/>
      <c r="BN753" s="157" t="str">
        <f t="shared" si="566"/>
        <v>node</v>
      </c>
      <c r="BO753" s="157"/>
      <c r="BP753" s="159">
        <f t="shared" ca="1" si="567"/>
        <v>0</v>
      </c>
      <c r="BQ753" s="159">
        <f t="shared" ca="1" si="568"/>
        <v>0</v>
      </c>
      <c r="BR753" s="159">
        <f t="shared" si="569"/>
        <v>1</v>
      </c>
      <c r="BS753" s="159" t="str">
        <f t="shared" si="570"/>
        <v>symbol</v>
      </c>
      <c r="BT753" s="157" t="str">
        <f ca="1">IF(scriv!V715&lt;&gt;"",scriv!V715,
IF(E753="",IFERROR(VLOOKUP(BL753,$AH$40:$BT$638,39,FALSE),$BT$36),
$BT$37))</f>
        <v>NodeSquare</v>
      </c>
      <c r="BU753" s="166">
        <f t="shared" ca="1" si="571"/>
        <v>2000</v>
      </c>
      <c r="BV753" s="166">
        <f t="shared" ca="1" si="572"/>
        <v>200</v>
      </c>
      <c r="BW753" s="166">
        <f t="shared" ca="1" si="573"/>
        <v>0</v>
      </c>
      <c r="BX753" s="166">
        <f t="shared" ca="1" si="574"/>
        <v>0</v>
      </c>
      <c r="BY753" s="180" t="str">
        <f t="shared" si="575"/>
        <v/>
      </c>
      <c r="BZ753" s="180" t="str">
        <f t="shared" si="576"/>
        <v/>
      </c>
      <c r="CA753" s="81" t="str">
        <f>IF(scriv!E715&lt;&gt;"",scriv!E715,"")</f>
        <v/>
      </c>
      <c r="CB753" s="82">
        <f t="shared" si="541"/>
        <v>0</v>
      </c>
      <c r="CC753" s="82">
        <f t="shared" si="577"/>
        <v>0</v>
      </c>
      <c r="CD753" s="82" t="str">
        <f t="shared" si="578"/>
        <v>-</v>
      </c>
      <c r="CE753" s="82" t="str">
        <f t="shared" si="579"/>
        <v>-</v>
      </c>
      <c r="CF753" s="82" t="str">
        <f t="shared" si="580"/>
        <v>-</v>
      </c>
      <c r="CG753" s="82" t="str">
        <f t="shared" si="581"/>
        <v>-</v>
      </c>
      <c r="CH753" s="82" t="str">
        <f t="shared" si="582"/>
        <v>-</v>
      </c>
      <c r="CI753" s="82" t="str">
        <f t="shared" si="583"/>
        <v>-</v>
      </c>
      <c r="CJ753" s="82" t="str">
        <f t="shared" si="584"/>
        <v>-</v>
      </c>
      <c r="CK753" s="82" t="str">
        <f t="shared" si="585"/>
        <v>-</v>
      </c>
    </row>
    <row r="754" spans="1:89" s="82" customFormat="1" ht="18" customHeight="1">
      <c r="A754" s="81" t="str">
        <f>scriv!AH716</f>
        <v/>
      </c>
      <c r="B754" s="81" t="str">
        <f>IF(scriv!D716&lt;&gt;"",scriv!D716,"")</f>
        <v/>
      </c>
      <c r="C754" s="81" t="str">
        <f>IF( scriv!AL716&lt;&gt;"", IF(D754&lt;&gt;"","connection ","")&amp;scriv!AL716,IF(D754&lt;&gt;"","connection",""))</f>
        <v/>
      </c>
      <c r="D754" s="82" t="str">
        <f>scriv!AJ716</f>
        <v/>
      </c>
      <c r="E754" s="82" t="str">
        <f>scriv!AK716</f>
        <v/>
      </c>
      <c r="F754" s="156">
        <f>ROW()</f>
        <v>754</v>
      </c>
      <c r="I754" s="81" t="str">
        <f>IF(scriv!AA716&lt;&gt;"",scriv!AA716,J754)</f>
        <v/>
      </c>
      <c r="J754" s="81" t="str">
        <f>IF(scriv!AB716&lt;&gt;"",scriv!AB716,"")</f>
        <v/>
      </c>
      <c r="K754" s="82" t="str">
        <f t="shared" si="542"/>
        <v>none</v>
      </c>
      <c r="L754" s="82" t="str">
        <f t="shared" si="543"/>
        <v>+++&amp;speakTT=</v>
      </c>
      <c r="M754" s="82" t="str">
        <f t="shared" si="540"/>
        <v>OpenClose</v>
      </c>
      <c r="N754" s="82" t="str">
        <f t="shared" si="544"/>
        <v/>
      </c>
      <c r="O754" s="119" t="str">
        <f t="shared" si="545"/>
        <v/>
      </c>
      <c r="P754" s="81" t="str">
        <f>IF(scriv!I716&lt;&gt;"",scriv!I716,"")</f>
        <v/>
      </c>
      <c r="Q754" s="81" t="str">
        <f>IF(scriv!J716&lt;&gt;"",scriv!J716,"")</f>
        <v/>
      </c>
      <c r="R754" s="81">
        <f>IF(scriv!K716&lt;&gt;"",scriv!K716,
IF(I754&lt;&gt;"",1,$R$36))</f>
        <v>0</v>
      </c>
      <c r="S754" s="81" t="str">
        <f>IF(scriv!L716&lt;&gt;"",scriv!L716,
IF(scriv!AB716&lt;&gt;"",$S$36,"none"))</f>
        <v>none</v>
      </c>
      <c r="T754" s="81" t="str">
        <f>IF(scriv!Q716&lt;&gt;"",scriv!Q716,"")</f>
        <v/>
      </c>
      <c r="U754" s="81" t="str">
        <f>IF(scriv!R716&lt;&gt;"",scriv!R716,"")</f>
        <v/>
      </c>
      <c r="V754" s="81" t="str">
        <f>IF(scriv!S716&lt;&gt;"",scriv!S716,"")</f>
        <v/>
      </c>
      <c r="W754" s="81" t="str">
        <f>IF(scriv!T716&lt;&gt;"",scriv!T716,"")</f>
        <v/>
      </c>
      <c r="X754" s="81" t="str">
        <f>IF($E754="",
( IF(scriv!AD716&lt;&gt;"", LEFT( scriv!AD716, FIND(",",scriv!AD716)-1) &amp; "=" &amp; $AH754 &amp; RIGHT( scriv!AD716, LEN(scriv!AD716) + 1 - FIND(",",scriv!AD716)),
  IF($X$36&lt;&gt;"",LEFT( X$36, FIND(",",X$36)-1) &amp; "=" &amp; $AH754 &amp; RIGHT( X$36, LEN(X$36) + 1 - FIND(",",X$36)),""))),
IF(scriv!M716&lt;&gt;"", LEFT( scriv!M716, FIND(",",scriv!M716)-1) &amp; "=" &amp; $AH754 &amp; RIGHT( scriv!M716, LEN(scriv!M716) + 1 - FIND(",",scriv!M716)),
LEFT( X$37, FIND(",",X$37)-1) &amp; "=" &amp; $AH754 &amp; RIGHT( X$37, LEN(X$37) + 1 - FIND(",",X$37))))</f>
        <v>fadeOn=,0.6</v>
      </c>
      <c r="Y754" s="81" t="str">
        <f>IF($E754="",
( IF(scriv!AE716&lt;&gt;"", LEFT( scriv!AE716, FIND(",",scriv!AE716)-1) &amp; "=" &amp; $AH754 &amp; RIGHT( scriv!AE716, LEN(scriv!AE716) + 1 - FIND(",",scriv!AE716)),
  IF($Y$36&lt;&gt;"",LEFT( Y$36, FIND(",",Y$36)-1) &amp; "=" &amp; $AH754 &amp; RIGHT( Y$36, LEN(Y$36) + 1 - FIND(",",Y$36)),""))),
IF(scriv!N716&lt;&gt;"", LEFT( scriv!N716, FIND(",",scriv!N716)-1) &amp; "=" &amp; $AH754 &amp; RIGHT( scriv!N716, LEN(scriv!N716) + 1 - FIND(",",scriv!N716)),
LEFT( Y$37, FIND(",",Y$37)-1) &amp; "=" &amp; $AH754 &amp; RIGHT( Y$37, LEN(Y$37) + 1 - FIND(",",Y$37))))</f>
        <v>fadeOff=,0.6</v>
      </c>
      <c r="Z754" s="81" t="str">
        <f>IF($E754="",
( IF(scriv!AF716&lt;&gt;"", LEFT( scriv!AF716, FIND(",",scriv!AF716)-1) &amp; "=" &amp; $AH754 &amp; RIGHT( scriv!AF716, LEN(scriv!AF716) + 1 - FIND(",",scriv!AF716)),
  IF($Z$36&lt;&gt;"",LEFT( Z$36, FIND(",",Z$36)-1) &amp; "=" &amp; $AH754 &amp; RIGHT( Z$36, LEN(Z$36) + 1 - FIND(",",Z$36)),""))),
IF(scriv!O716&lt;&gt;"", LEFT( scriv!O716, FIND(",",scriv!O716)-1) &amp; "=" &amp; $AH754 &amp; RIGHT( scriv!O716, LEN(scriv!O716) + 1 - FIND(",",scriv!O716)),
LEFT( Z$37, FIND(",",Z$37)-1) &amp; "=" &amp; $AH754 &amp; RIGHT( Z$37, LEN(Z$37) + 1 - FIND(",",Z$37))))</f>
        <v>drawOpen=,1.2</v>
      </c>
      <c r="AA754" s="81" t="str">
        <f>IF($E754="",
( IF(scriv!AG716&lt;&gt;"", LEFT( scriv!AG716, FIND(",",scriv!AG716)-1) &amp; "=" &amp; $AH754 &amp; RIGHT( scriv!AG716, LEN(scriv!AG716) + 1 - FIND(",",scriv!AG716)),
  IF($AA$36&lt;&gt;"",LEFT( AA$36, FIND(",",AA$36)-1) &amp; "=" &amp; $AH754 &amp; RIGHT( AA$36, LEN(AA$36) + 1 - FIND(",",AA$36)),""))),
IF(scriv!P716&lt;&gt;"", LEFT( scriv!P716, FIND(",",scriv!P716)-1) &amp; "=" &amp; $AH754 &amp; RIGHT( scriv!P716, LEN(scriv!P716) + 1 - FIND(",",scriv!P716)),
LEFT( AA$37, FIND(",",AA$37)-1) &amp; "=" &amp; $AH754 &amp; RIGHT( AA$37, LEN(AA$37) + 1 - FIND(",",AA$37))))</f>
        <v>drawClose=,1.2</v>
      </c>
      <c r="AB754" s="167" t="str">
        <f t="shared" si="539"/>
        <v>noTitle</v>
      </c>
      <c r="AC754" s="167"/>
      <c r="AD754" s="45"/>
      <c r="AE754" s="168"/>
      <c r="AF754" s="169">
        <f>IF(D754="",scriv!B716,"")</f>
        <v>0</v>
      </c>
      <c r="AG754" s="170" t="str">
        <f t="shared" si="546"/>
        <v/>
      </c>
      <c r="AH754" s="169" t="str">
        <f t="shared" si="547"/>
        <v/>
      </c>
      <c r="AI754" s="169" t="str">
        <f t="shared" si="548"/>
        <v/>
      </c>
      <c r="AJ754" s="86">
        <f>ROUNDDOWN( (LEN(scriv!B716)+1) / 2, 0 )</f>
        <v>0</v>
      </c>
      <c r="AK754" s="82">
        <f t="shared" si="549"/>
        <v>0</v>
      </c>
      <c r="AL754" s="82" t="str">
        <f t="shared" si="550"/>
        <v>-</v>
      </c>
      <c r="AM754" s="82" t="str">
        <f t="shared" si="551"/>
        <v>-</v>
      </c>
      <c r="AN754" s="82" t="str">
        <f t="shared" si="552"/>
        <v>-</v>
      </c>
      <c r="AO754" s="82" t="str">
        <f t="shared" si="553"/>
        <v>-</v>
      </c>
      <c r="AP754" s="82" t="str">
        <f t="shared" si="554"/>
        <v>-</v>
      </c>
      <c r="AQ754" s="82" t="str">
        <f t="shared" si="555"/>
        <v>-</v>
      </c>
      <c r="AR754" s="82" t="str">
        <f t="shared" si="556"/>
        <v>-</v>
      </c>
      <c r="AT754" s="82">
        <f t="shared" si="557"/>
        <v>10</v>
      </c>
      <c r="AU754" s="82" t="str">
        <f ca="1">IF(    MAX(OFFSET(AL754,0,0,MATCH("-",AL$638:AL754,0))) = 0,"",
IFERROR(MAX(OFFSET(AL754,0,0,MATCH("-",AL$638:AL754,0))),""))</f>
        <v/>
      </c>
      <c r="AV754" s="82" t="str">
        <f ca="1">IF(    MAX(OFFSET(AM754,0,0,MATCH("-",AM$638:AM754,0))) = 0,"",
IFERROR(MAX(OFFSET(AM754,0,0,MATCH("-",AM$638:AM754,0))),""))</f>
        <v/>
      </c>
      <c r="AW754" s="82" t="str">
        <f ca="1">IF(    MAX(OFFSET(AN754,0,0,MATCH("-",AN$638:AN754,0))) = 0,"",
IFERROR(MAX(OFFSET(AN754,0,0,MATCH("-",AN$638:AN754,0))),""))</f>
        <v/>
      </c>
      <c r="AX754" s="82" t="str">
        <f ca="1">IF(    MAX(OFFSET(AO754,0,0,MATCH("-",AO$638:AO754,0))) = 0,"",
IFERROR(MAX(OFFSET(AO754,0,0,MATCH("-",AO$638:AO754,0))),""))</f>
        <v/>
      </c>
      <c r="AY754" s="82" t="str">
        <f ca="1">IF(    MAX(OFFSET(AP754,0,0,MATCH("-",AP$638:AP754,0))) = 0,"",
IFERROR(MAX(OFFSET(AP754,0,0,MATCH("-",AP$638:AP754,0))),""))</f>
        <v/>
      </c>
      <c r="AZ754" s="82" t="str">
        <f ca="1">IF(    MAX(OFFSET(AQ754,0,0,MATCH("-",AQ$638:AQ754,0))) = 0,"",
IFERROR(MAX(OFFSET(AQ754,0,0,MATCH("-",AQ$638:AQ754,0))),""))</f>
        <v/>
      </c>
      <c r="BA754" s="82" t="str">
        <f ca="1">IF(    MAX(OFFSET(AR754,0,0,MATCH("-",AR$638:AR754,0))) = 0,"",
IFERROR(MAX(OFFSET(AR754,0,0,MATCH("-",AR$638:AR754,0))),""))</f>
        <v/>
      </c>
      <c r="BB754" s="112">
        <f t="shared" ca="1" si="558"/>
        <v>-198</v>
      </c>
      <c r="BC754" s="111" t="str">
        <f t="shared" ca="1" si="559"/>
        <v>Radius</v>
      </c>
      <c r="BD754" s="112">
        <f t="shared" ca="1" si="560"/>
        <v>0</v>
      </c>
      <c r="BE754" s="111">
        <f t="shared" ca="1" si="561"/>
        <v>200</v>
      </c>
      <c r="BF754" s="113" t="e">
        <f t="shared" ca="1" si="562"/>
        <v>#VALUE!</v>
      </c>
      <c r="BG754" s="113" t="e">
        <f t="shared" ca="1" si="563"/>
        <v>#VALUE!</v>
      </c>
      <c r="BH754" s="112">
        <f t="shared" ca="1" si="564"/>
        <v>2000</v>
      </c>
      <c r="BI754" s="112">
        <f t="shared" ca="1" si="565"/>
        <v>200</v>
      </c>
      <c r="BJ754" s="157"/>
      <c r="BK754" s="157"/>
      <c r="BL754" s="158" t="str">
        <f>scriv!AI716</f>
        <v/>
      </c>
      <c r="BM754" s="157"/>
      <c r="BN754" s="157" t="str">
        <f t="shared" si="566"/>
        <v>node</v>
      </c>
      <c r="BO754" s="157"/>
      <c r="BP754" s="159">
        <f t="shared" ca="1" si="567"/>
        <v>0</v>
      </c>
      <c r="BQ754" s="159">
        <f t="shared" ca="1" si="568"/>
        <v>0</v>
      </c>
      <c r="BR754" s="159">
        <f t="shared" si="569"/>
        <v>1</v>
      </c>
      <c r="BS754" s="159" t="str">
        <f t="shared" si="570"/>
        <v>symbol</v>
      </c>
      <c r="BT754" s="157" t="str">
        <f ca="1">IF(scriv!V716&lt;&gt;"",scriv!V716,
IF(E754="",IFERROR(VLOOKUP(BL754,$AH$40:$BT$638,39,FALSE),$BT$36),
$BT$37))</f>
        <v>NodeSquare</v>
      </c>
      <c r="BU754" s="166">
        <f t="shared" ca="1" si="571"/>
        <v>2000</v>
      </c>
      <c r="BV754" s="166">
        <f t="shared" ca="1" si="572"/>
        <v>200</v>
      </c>
      <c r="BW754" s="166">
        <f t="shared" ca="1" si="573"/>
        <v>0</v>
      </c>
      <c r="BX754" s="166">
        <f t="shared" ca="1" si="574"/>
        <v>0</v>
      </c>
      <c r="BY754" s="180" t="str">
        <f t="shared" si="575"/>
        <v/>
      </c>
      <c r="BZ754" s="180" t="str">
        <f t="shared" si="576"/>
        <v/>
      </c>
      <c r="CA754" s="81" t="str">
        <f>IF(scriv!E716&lt;&gt;"",scriv!E716,"")</f>
        <v/>
      </c>
      <c r="CB754" s="82">
        <f t="shared" si="541"/>
        <v>0</v>
      </c>
      <c r="CC754" s="82">
        <f t="shared" si="577"/>
        <v>0</v>
      </c>
      <c r="CD754" s="82" t="str">
        <f t="shared" si="578"/>
        <v>-</v>
      </c>
      <c r="CE754" s="82" t="str">
        <f t="shared" si="579"/>
        <v>-</v>
      </c>
      <c r="CF754" s="82" t="str">
        <f t="shared" si="580"/>
        <v>-</v>
      </c>
      <c r="CG754" s="82" t="str">
        <f t="shared" si="581"/>
        <v>-</v>
      </c>
      <c r="CH754" s="82" t="str">
        <f t="shared" si="582"/>
        <v>-</v>
      </c>
      <c r="CI754" s="82" t="str">
        <f t="shared" si="583"/>
        <v>-</v>
      </c>
      <c r="CJ754" s="82" t="str">
        <f t="shared" si="584"/>
        <v>-</v>
      </c>
      <c r="CK754" s="82" t="str">
        <f t="shared" si="585"/>
        <v>-</v>
      </c>
    </row>
    <row r="755" spans="1:89" s="82" customFormat="1" ht="18" customHeight="1">
      <c r="A755" s="81" t="str">
        <f>scriv!AH717</f>
        <v/>
      </c>
      <c r="B755" s="81" t="str">
        <f>IF(scriv!D717&lt;&gt;"",scriv!D717,"")</f>
        <v/>
      </c>
      <c r="C755" s="81" t="str">
        <f>IF( scriv!AL717&lt;&gt;"", IF(D755&lt;&gt;"","connection ","")&amp;scriv!AL717,IF(D755&lt;&gt;"","connection",""))</f>
        <v/>
      </c>
      <c r="D755" s="82" t="str">
        <f>scriv!AJ717</f>
        <v/>
      </c>
      <c r="E755" s="82" t="str">
        <f>scriv!AK717</f>
        <v/>
      </c>
      <c r="F755" s="156">
        <f>ROW()</f>
        <v>755</v>
      </c>
      <c r="I755" s="81" t="str">
        <f>IF(scriv!AA717&lt;&gt;"",scriv!AA717,J755)</f>
        <v/>
      </c>
      <c r="J755" s="81" t="str">
        <f>IF(scriv!AB717&lt;&gt;"",scriv!AB717,"")</f>
        <v/>
      </c>
      <c r="K755" s="82" t="str">
        <f t="shared" si="542"/>
        <v>none</v>
      </c>
      <c r="L755" s="82" t="str">
        <f t="shared" si="543"/>
        <v>+++&amp;speakTT=</v>
      </c>
      <c r="M755" s="82" t="str">
        <f t="shared" si="540"/>
        <v>OpenClose</v>
      </c>
      <c r="N755" s="82" t="str">
        <f t="shared" si="544"/>
        <v/>
      </c>
      <c r="O755" s="119" t="str">
        <f t="shared" si="545"/>
        <v/>
      </c>
      <c r="P755" s="81" t="str">
        <f>IF(scriv!I717&lt;&gt;"",scriv!I717,"")</f>
        <v/>
      </c>
      <c r="Q755" s="81" t="str">
        <f>IF(scriv!J717&lt;&gt;"",scriv!J717,"")</f>
        <v/>
      </c>
      <c r="R755" s="81">
        <f>IF(scriv!K717&lt;&gt;"",scriv!K717,
IF(I755&lt;&gt;"",1,$R$36))</f>
        <v>0</v>
      </c>
      <c r="S755" s="81" t="str">
        <f>IF(scriv!L717&lt;&gt;"",scriv!L717,
IF(scriv!AB717&lt;&gt;"",$S$36,"none"))</f>
        <v>none</v>
      </c>
      <c r="T755" s="81" t="str">
        <f>IF(scriv!Q717&lt;&gt;"",scriv!Q717,"")</f>
        <v/>
      </c>
      <c r="U755" s="81" t="str">
        <f>IF(scriv!R717&lt;&gt;"",scriv!R717,"")</f>
        <v/>
      </c>
      <c r="V755" s="81" t="str">
        <f>IF(scriv!S717&lt;&gt;"",scriv!S717,"")</f>
        <v/>
      </c>
      <c r="W755" s="81" t="str">
        <f>IF(scriv!T717&lt;&gt;"",scriv!T717,"")</f>
        <v/>
      </c>
      <c r="X755" s="81" t="str">
        <f>IF($E755="",
( IF(scriv!AD717&lt;&gt;"", LEFT( scriv!AD717, FIND(",",scriv!AD717)-1) &amp; "=" &amp; $AH755 &amp; RIGHT( scriv!AD717, LEN(scriv!AD717) + 1 - FIND(",",scriv!AD717)),
  IF($X$36&lt;&gt;"",LEFT( X$36, FIND(",",X$36)-1) &amp; "=" &amp; $AH755 &amp; RIGHT( X$36, LEN(X$36) + 1 - FIND(",",X$36)),""))),
IF(scriv!M717&lt;&gt;"", LEFT( scriv!M717, FIND(",",scriv!M717)-1) &amp; "=" &amp; $AH755 &amp; RIGHT( scriv!M717, LEN(scriv!M717) + 1 - FIND(",",scriv!M717)),
LEFT( X$37, FIND(",",X$37)-1) &amp; "=" &amp; $AH755 &amp; RIGHT( X$37, LEN(X$37) + 1 - FIND(",",X$37))))</f>
        <v>fadeOn=,0.6</v>
      </c>
      <c r="Y755" s="81" t="str">
        <f>IF($E755="",
( IF(scriv!AE717&lt;&gt;"", LEFT( scriv!AE717, FIND(",",scriv!AE717)-1) &amp; "=" &amp; $AH755 &amp; RIGHT( scriv!AE717, LEN(scriv!AE717) + 1 - FIND(",",scriv!AE717)),
  IF($Y$36&lt;&gt;"",LEFT( Y$36, FIND(",",Y$36)-1) &amp; "=" &amp; $AH755 &amp; RIGHT( Y$36, LEN(Y$36) + 1 - FIND(",",Y$36)),""))),
IF(scriv!N717&lt;&gt;"", LEFT( scriv!N717, FIND(",",scriv!N717)-1) &amp; "=" &amp; $AH755 &amp; RIGHT( scriv!N717, LEN(scriv!N717) + 1 - FIND(",",scriv!N717)),
LEFT( Y$37, FIND(",",Y$37)-1) &amp; "=" &amp; $AH755 &amp; RIGHT( Y$37, LEN(Y$37) + 1 - FIND(",",Y$37))))</f>
        <v>fadeOff=,0.6</v>
      </c>
      <c r="Z755" s="81" t="str">
        <f>IF($E755="",
( IF(scriv!AF717&lt;&gt;"", LEFT( scriv!AF717, FIND(",",scriv!AF717)-1) &amp; "=" &amp; $AH755 &amp; RIGHT( scriv!AF717, LEN(scriv!AF717) + 1 - FIND(",",scriv!AF717)),
  IF($Z$36&lt;&gt;"",LEFT( Z$36, FIND(",",Z$36)-1) &amp; "=" &amp; $AH755 &amp; RIGHT( Z$36, LEN(Z$36) + 1 - FIND(",",Z$36)),""))),
IF(scriv!O717&lt;&gt;"", LEFT( scriv!O717, FIND(",",scriv!O717)-1) &amp; "=" &amp; $AH755 &amp; RIGHT( scriv!O717, LEN(scriv!O717) + 1 - FIND(",",scriv!O717)),
LEFT( Z$37, FIND(",",Z$37)-1) &amp; "=" &amp; $AH755 &amp; RIGHT( Z$37, LEN(Z$37) + 1 - FIND(",",Z$37))))</f>
        <v>drawOpen=,1.2</v>
      </c>
      <c r="AA755" s="81" t="str">
        <f>IF($E755="",
( IF(scriv!AG717&lt;&gt;"", LEFT( scriv!AG717, FIND(",",scriv!AG717)-1) &amp; "=" &amp; $AH755 &amp; RIGHT( scriv!AG717, LEN(scriv!AG717) + 1 - FIND(",",scriv!AG717)),
  IF($AA$36&lt;&gt;"",LEFT( AA$36, FIND(",",AA$36)-1) &amp; "=" &amp; $AH755 &amp; RIGHT( AA$36, LEN(AA$36) + 1 - FIND(",",AA$36)),""))),
IF(scriv!P717&lt;&gt;"", LEFT( scriv!P717, FIND(",",scriv!P717)-1) &amp; "=" &amp; $AH755 &amp; RIGHT( scriv!P717, LEN(scriv!P717) + 1 - FIND(",",scriv!P717)),
LEFT( AA$37, FIND(",",AA$37)-1) &amp; "=" &amp; $AH755 &amp; RIGHT( AA$37, LEN(AA$37) + 1 - FIND(",",AA$37))))</f>
        <v>drawClose=,1.2</v>
      </c>
      <c r="AB755" s="167" t="str">
        <f t="shared" si="539"/>
        <v>noTitle</v>
      </c>
      <c r="AC755" s="167"/>
      <c r="AD755" s="45"/>
      <c r="AE755" s="168"/>
      <c r="AF755" s="169">
        <f>IF(D755="",scriv!B717,"")</f>
        <v>0</v>
      </c>
      <c r="AG755" s="170" t="str">
        <f t="shared" si="546"/>
        <v/>
      </c>
      <c r="AH755" s="169" t="str">
        <f t="shared" si="547"/>
        <v/>
      </c>
      <c r="AI755" s="169" t="str">
        <f t="shared" si="548"/>
        <v/>
      </c>
      <c r="AJ755" s="86">
        <f>ROUNDDOWN( (LEN(scriv!B717)+1) / 2, 0 )</f>
        <v>0</v>
      </c>
      <c r="AK755" s="82">
        <f t="shared" si="549"/>
        <v>0</v>
      </c>
      <c r="AL755" s="82" t="str">
        <f t="shared" si="550"/>
        <v>-</v>
      </c>
      <c r="AM755" s="82" t="str">
        <f t="shared" si="551"/>
        <v>-</v>
      </c>
      <c r="AN755" s="82" t="str">
        <f t="shared" si="552"/>
        <v>-</v>
      </c>
      <c r="AO755" s="82" t="str">
        <f t="shared" si="553"/>
        <v>-</v>
      </c>
      <c r="AP755" s="82" t="str">
        <f t="shared" si="554"/>
        <v>-</v>
      </c>
      <c r="AQ755" s="82" t="str">
        <f t="shared" si="555"/>
        <v>-</v>
      </c>
      <c r="AR755" s="82" t="str">
        <f t="shared" si="556"/>
        <v>-</v>
      </c>
      <c r="AT755" s="82">
        <f t="shared" si="557"/>
        <v>10</v>
      </c>
      <c r="AU755" s="82" t="str">
        <f ca="1">IF(    MAX(OFFSET(AL755,0,0,MATCH("-",AL$638:AL755,0))) = 0,"",
IFERROR(MAX(OFFSET(AL755,0,0,MATCH("-",AL$638:AL755,0))),""))</f>
        <v/>
      </c>
      <c r="AV755" s="82" t="str">
        <f ca="1">IF(    MAX(OFFSET(AM755,0,0,MATCH("-",AM$638:AM755,0))) = 0,"",
IFERROR(MAX(OFFSET(AM755,0,0,MATCH("-",AM$638:AM755,0))),""))</f>
        <v/>
      </c>
      <c r="AW755" s="82" t="str">
        <f ca="1">IF(    MAX(OFFSET(AN755,0,0,MATCH("-",AN$638:AN755,0))) = 0,"",
IFERROR(MAX(OFFSET(AN755,0,0,MATCH("-",AN$638:AN755,0))),""))</f>
        <v/>
      </c>
      <c r="AX755" s="82" t="str">
        <f ca="1">IF(    MAX(OFFSET(AO755,0,0,MATCH("-",AO$638:AO755,0))) = 0,"",
IFERROR(MAX(OFFSET(AO755,0,0,MATCH("-",AO$638:AO755,0))),""))</f>
        <v/>
      </c>
      <c r="AY755" s="82" t="str">
        <f ca="1">IF(    MAX(OFFSET(AP755,0,0,MATCH("-",AP$638:AP755,0))) = 0,"",
IFERROR(MAX(OFFSET(AP755,0,0,MATCH("-",AP$638:AP755,0))),""))</f>
        <v/>
      </c>
      <c r="AZ755" s="82" t="str">
        <f ca="1">IF(    MAX(OFFSET(AQ755,0,0,MATCH("-",AQ$638:AQ755,0))) = 0,"",
IFERROR(MAX(OFFSET(AQ755,0,0,MATCH("-",AQ$638:AQ755,0))),""))</f>
        <v/>
      </c>
      <c r="BA755" s="82" t="str">
        <f ca="1">IF(    MAX(OFFSET(AR755,0,0,MATCH("-",AR$638:AR755,0))) = 0,"",
IFERROR(MAX(OFFSET(AR755,0,0,MATCH("-",AR$638:AR755,0))),""))</f>
        <v/>
      </c>
      <c r="BB755" s="112">
        <f t="shared" ca="1" si="558"/>
        <v>-198</v>
      </c>
      <c r="BC755" s="111" t="str">
        <f t="shared" ca="1" si="559"/>
        <v>Radius</v>
      </c>
      <c r="BD755" s="112">
        <f t="shared" ca="1" si="560"/>
        <v>0</v>
      </c>
      <c r="BE755" s="111">
        <f t="shared" ca="1" si="561"/>
        <v>200</v>
      </c>
      <c r="BF755" s="113" t="e">
        <f t="shared" ca="1" si="562"/>
        <v>#VALUE!</v>
      </c>
      <c r="BG755" s="113" t="e">
        <f t="shared" ca="1" si="563"/>
        <v>#VALUE!</v>
      </c>
      <c r="BH755" s="112">
        <f t="shared" ca="1" si="564"/>
        <v>2000</v>
      </c>
      <c r="BI755" s="112">
        <f t="shared" ca="1" si="565"/>
        <v>200</v>
      </c>
      <c r="BJ755" s="157"/>
      <c r="BK755" s="157"/>
      <c r="BL755" s="158" t="str">
        <f>scriv!AI717</f>
        <v/>
      </c>
      <c r="BM755" s="157"/>
      <c r="BN755" s="157" t="str">
        <f t="shared" si="566"/>
        <v>node</v>
      </c>
      <c r="BO755" s="157"/>
      <c r="BP755" s="159">
        <f t="shared" ca="1" si="567"/>
        <v>0</v>
      </c>
      <c r="BQ755" s="159">
        <f t="shared" ca="1" si="568"/>
        <v>0</v>
      </c>
      <c r="BR755" s="159">
        <f t="shared" si="569"/>
        <v>1</v>
      </c>
      <c r="BS755" s="159" t="str">
        <f t="shared" si="570"/>
        <v>symbol</v>
      </c>
      <c r="BT755" s="157" t="str">
        <f ca="1">IF(scriv!V717&lt;&gt;"",scriv!V717,
IF(E755="",IFERROR(VLOOKUP(BL755,$AH$40:$BT$638,39,FALSE),$BT$36),
$BT$37))</f>
        <v>NodeSquare</v>
      </c>
      <c r="BU755" s="166">
        <f t="shared" ca="1" si="571"/>
        <v>2000</v>
      </c>
      <c r="BV755" s="166">
        <f t="shared" ca="1" si="572"/>
        <v>200</v>
      </c>
      <c r="BW755" s="166">
        <f t="shared" ca="1" si="573"/>
        <v>0</v>
      </c>
      <c r="BX755" s="166">
        <f t="shared" ca="1" si="574"/>
        <v>0</v>
      </c>
      <c r="BY755" s="180" t="str">
        <f t="shared" si="575"/>
        <v/>
      </c>
      <c r="BZ755" s="180" t="str">
        <f t="shared" si="576"/>
        <v/>
      </c>
      <c r="CA755" s="81" t="str">
        <f>IF(scriv!E717&lt;&gt;"",scriv!E717,"")</f>
        <v/>
      </c>
      <c r="CB755" s="82">
        <f t="shared" si="541"/>
        <v>0</v>
      </c>
      <c r="CC755" s="82">
        <f t="shared" si="577"/>
        <v>0</v>
      </c>
      <c r="CD755" s="82" t="str">
        <f t="shared" si="578"/>
        <v>-</v>
      </c>
      <c r="CE755" s="82" t="str">
        <f t="shared" si="579"/>
        <v>-</v>
      </c>
      <c r="CF755" s="82" t="str">
        <f t="shared" si="580"/>
        <v>-</v>
      </c>
      <c r="CG755" s="82" t="str">
        <f t="shared" si="581"/>
        <v>-</v>
      </c>
      <c r="CH755" s="82" t="str">
        <f t="shared" si="582"/>
        <v>-</v>
      </c>
      <c r="CI755" s="82" t="str">
        <f t="shared" si="583"/>
        <v>-</v>
      </c>
      <c r="CJ755" s="82" t="str">
        <f t="shared" si="584"/>
        <v>-</v>
      </c>
      <c r="CK755" s="82" t="str">
        <f t="shared" si="585"/>
        <v>-</v>
      </c>
    </row>
    <row r="756" spans="1:89" s="82" customFormat="1" ht="18" customHeight="1">
      <c r="A756" s="81" t="str">
        <f>scriv!AH718</f>
        <v/>
      </c>
      <c r="B756" s="81" t="str">
        <f>IF(scriv!D718&lt;&gt;"",scriv!D718,"")</f>
        <v/>
      </c>
      <c r="C756" s="81" t="str">
        <f>IF( scriv!AL718&lt;&gt;"", IF(D756&lt;&gt;"","connection ","")&amp;scriv!AL718,IF(D756&lt;&gt;"","connection",""))</f>
        <v/>
      </c>
      <c r="D756" s="82" t="str">
        <f>scriv!AJ718</f>
        <v/>
      </c>
      <c r="E756" s="82" t="str">
        <f>scriv!AK718</f>
        <v/>
      </c>
      <c r="F756" s="156">
        <f>ROW()</f>
        <v>756</v>
      </c>
      <c r="I756" s="81" t="str">
        <f>IF(scriv!AA718&lt;&gt;"",scriv!AA718,J756)</f>
        <v/>
      </c>
      <c r="J756" s="81" t="str">
        <f>IF(scriv!AB718&lt;&gt;"",scriv!AB718,"")</f>
        <v/>
      </c>
      <c r="K756" s="82" t="str">
        <f t="shared" si="542"/>
        <v>none</v>
      </c>
      <c r="L756" s="82" t="str">
        <f t="shared" si="543"/>
        <v>+++&amp;speakTT=</v>
      </c>
      <c r="M756" s="82" t="str">
        <f t="shared" si="540"/>
        <v>OpenClose</v>
      </c>
      <c r="N756" s="82" t="str">
        <f t="shared" si="544"/>
        <v/>
      </c>
      <c r="O756" s="119" t="str">
        <f t="shared" si="545"/>
        <v/>
      </c>
      <c r="P756" s="81" t="str">
        <f>IF(scriv!I718&lt;&gt;"",scriv!I718,"")</f>
        <v/>
      </c>
      <c r="Q756" s="81" t="str">
        <f>IF(scriv!J718&lt;&gt;"",scriv!J718,"")</f>
        <v/>
      </c>
      <c r="R756" s="81">
        <f>IF(scriv!K718&lt;&gt;"",scriv!K718,
IF(I756&lt;&gt;"",1,$R$36))</f>
        <v>0</v>
      </c>
      <c r="S756" s="81" t="str">
        <f>IF(scriv!L718&lt;&gt;"",scriv!L718,
IF(scriv!AB718&lt;&gt;"",$S$36,"none"))</f>
        <v>none</v>
      </c>
      <c r="T756" s="81" t="str">
        <f>IF(scriv!Q718&lt;&gt;"",scriv!Q718,"")</f>
        <v/>
      </c>
      <c r="U756" s="81" t="str">
        <f>IF(scriv!R718&lt;&gt;"",scriv!R718,"")</f>
        <v/>
      </c>
      <c r="V756" s="81" t="str">
        <f>IF(scriv!S718&lt;&gt;"",scriv!S718,"")</f>
        <v/>
      </c>
      <c r="W756" s="81" t="str">
        <f>IF(scriv!T718&lt;&gt;"",scriv!T718,"")</f>
        <v/>
      </c>
      <c r="X756" s="81" t="str">
        <f>IF($E756="",
( IF(scriv!AD718&lt;&gt;"", LEFT( scriv!AD718, FIND(",",scriv!AD718)-1) &amp; "=" &amp; $AH756 &amp; RIGHT( scriv!AD718, LEN(scriv!AD718) + 1 - FIND(",",scriv!AD718)),
  IF($X$36&lt;&gt;"",LEFT( X$36, FIND(",",X$36)-1) &amp; "=" &amp; $AH756 &amp; RIGHT( X$36, LEN(X$36) + 1 - FIND(",",X$36)),""))),
IF(scriv!M718&lt;&gt;"", LEFT( scriv!M718, FIND(",",scriv!M718)-1) &amp; "=" &amp; $AH756 &amp; RIGHT( scriv!M718, LEN(scriv!M718) + 1 - FIND(",",scriv!M718)),
LEFT( X$37, FIND(",",X$37)-1) &amp; "=" &amp; $AH756 &amp; RIGHT( X$37, LEN(X$37) + 1 - FIND(",",X$37))))</f>
        <v>fadeOn=,0.6</v>
      </c>
      <c r="Y756" s="81" t="str">
        <f>IF($E756="",
( IF(scriv!AE718&lt;&gt;"", LEFT( scriv!AE718, FIND(",",scriv!AE718)-1) &amp; "=" &amp; $AH756 &amp; RIGHT( scriv!AE718, LEN(scriv!AE718) + 1 - FIND(",",scriv!AE718)),
  IF($Y$36&lt;&gt;"",LEFT( Y$36, FIND(",",Y$36)-1) &amp; "=" &amp; $AH756 &amp; RIGHT( Y$36, LEN(Y$36) + 1 - FIND(",",Y$36)),""))),
IF(scriv!N718&lt;&gt;"", LEFT( scriv!N718, FIND(",",scriv!N718)-1) &amp; "=" &amp; $AH756 &amp; RIGHT( scriv!N718, LEN(scriv!N718) + 1 - FIND(",",scriv!N718)),
LEFT( Y$37, FIND(",",Y$37)-1) &amp; "=" &amp; $AH756 &amp; RIGHT( Y$37, LEN(Y$37) + 1 - FIND(",",Y$37))))</f>
        <v>fadeOff=,0.6</v>
      </c>
      <c r="Z756" s="81" t="str">
        <f>IF($E756="",
( IF(scriv!AF718&lt;&gt;"", LEFT( scriv!AF718, FIND(",",scriv!AF718)-1) &amp; "=" &amp; $AH756 &amp; RIGHT( scriv!AF718, LEN(scriv!AF718) + 1 - FIND(",",scriv!AF718)),
  IF($Z$36&lt;&gt;"",LEFT( Z$36, FIND(",",Z$36)-1) &amp; "=" &amp; $AH756 &amp; RIGHT( Z$36, LEN(Z$36) + 1 - FIND(",",Z$36)),""))),
IF(scriv!O718&lt;&gt;"", LEFT( scriv!O718, FIND(",",scriv!O718)-1) &amp; "=" &amp; $AH756 &amp; RIGHT( scriv!O718, LEN(scriv!O718) + 1 - FIND(",",scriv!O718)),
LEFT( Z$37, FIND(",",Z$37)-1) &amp; "=" &amp; $AH756 &amp; RIGHT( Z$37, LEN(Z$37) + 1 - FIND(",",Z$37))))</f>
        <v>drawOpen=,1.2</v>
      </c>
      <c r="AA756" s="81" t="str">
        <f>IF($E756="",
( IF(scriv!AG718&lt;&gt;"", LEFT( scriv!AG718, FIND(",",scriv!AG718)-1) &amp; "=" &amp; $AH756 &amp; RIGHT( scriv!AG718, LEN(scriv!AG718) + 1 - FIND(",",scriv!AG718)),
  IF($AA$36&lt;&gt;"",LEFT( AA$36, FIND(",",AA$36)-1) &amp; "=" &amp; $AH756 &amp; RIGHT( AA$36, LEN(AA$36) + 1 - FIND(",",AA$36)),""))),
IF(scriv!P718&lt;&gt;"", LEFT( scriv!P718, FIND(",",scriv!P718)-1) &amp; "=" &amp; $AH756 &amp; RIGHT( scriv!P718, LEN(scriv!P718) + 1 - FIND(",",scriv!P718)),
LEFT( AA$37, FIND(",",AA$37)-1) &amp; "=" &amp; $AH756 &amp; RIGHT( AA$37, LEN(AA$37) + 1 - FIND(",",AA$37))))</f>
        <v>drawClose=,1.2</v>
      </c>
      <c r="AB756" s="167" t="str">
        <f t="shared" si="539"/>
        <v>noTitle</v>
      </c>
      <c r="AC756" s="167"/>
      <c r="AD756" s="45"/>
      <c r="AE756" s="168"/>
      <c r="AF756" s="169">
        <f>IF(D756="",scriv!B718,"")</f>
        <v>0</v>
      </c>
      <c r="AG756" s="170" t="str">
        <f t="shared" si="546"/>
        <v/>
      </c>
      <c r="AH756" s="169" t="str">
        <f t="shared" si="547"/>
        <v/>
      </c>
      <c r="AI756" s="169" t="str">
        <f t="shared" si="548"/>
        <v/>
      </c>
      <c r="AJ756" s="86">
        <f>ROUNDDOWN( (LEN(scriv!B718)+1) / 2, 0 )</f>
        <v>0</v>
      </c>
      <c r="AK756" s="82">
        <f t="shared" si="549"/>
        <v>0</v>
      </c>
      <c r="AL756" s="82" t="str">
        <f t="shared" si="550"/>
        <v>-</v>
      </c>
      <c r="AM756" s="82" t="str">
        <f t="shared" si="551"/>
        <v>-</v>
      </c>
      <c r="AN756" s="82" t="str">
        <f t="shared" si="552"/>
        <v>-</v>
      </c>
      <c r="AO756" s="82" t="str">
        <f t="shared" si="553"/>
        <v>-</v>
      </c>
      <c r="AP756" s="82" t="str">
        <f t="shared" si="554"/>
        <v>-</v>
      </c>
      <c r="AQ756" s="82" t="str">
        <f t="shared" si="555"/>
        <v>-</v>
      </c>
      <c r="AR756" s="82" t="str">
        <f t="shared" si="556"/>
        <v>-</v>
      </c>
      <c r="AT756" s="82">
        <f t="shared" si="557"/>
        <v>10</v>
      </c>
      <c r="AU756" s="82" t="str">
        <f ca="1">IF(    MAX(OFFSET(AL756,0,0,MATCH("-",AL$638:AL756,0))) = 0,"",
IFERROR(MAX(OFFSET(AL756,0,0,MATCH("-",AL$638:AL756,0))),""))</f>
        <v/>
      </c>
      <c r="AV756" s="82" t="str">
        <f ca="1">IF(    MAX(OFFSET(AM756,0,0,MATCH("-",AM$638:AM756,0))) = 0,"",
IFERROR(MAX(OFFSET(AM756,0,0,MATCH("-",AM$638:AM756,0))),""))</f>
        <v/>
      </c>
      <c r="AW756" s="82" t="str">
        <f ca="1">IF(    MAX(OFFSET(AN756,0,0,MATCH("-",AN$638:AN756,0))) = 0,"",
IFERROR(MAX(OFFSET(AN756,0,0,MATCH("-",AN$638:AN756,0))),""))</f>
        <v/>
      </c>
      <c r="AX756" s="82" t="str">
        <f ca="1">IF(    MAX(OFFSET(AO756,0,0,MATCH("-",AO$638:AO756,0))) = 0,"",
IFERROR(MAX(OFFSET(AO756,0,0,MATCH("-",AO$638:AO756,0))),""))</f>
        <v/>
      </c>
      <c r="AY756" s="82" t="str">
        <f ca="1">IF(    MAX(OFFSET(AP756,0,0,MATCH("-",AP$638:AP756,0))) = 0,"",
IFERROR(MAX(OFFSET(AP756,0,0,MATCH("-",AP$638:AP756,0))),""))</f>
        <v/>
      </c>
      <c r="AZ756" s="82" t="str">
        <f ca="1">IF(    MAX(OFFSET(AQ756,0,0,MATCH("-",AQ$638:AQ756,0))) = 0,"",
IFERROR(MAX(OFFSET(AQ756,0,0,MATCH("-",AQ$638:AQ756,0))),""))</f>
        <v/>
      </c>
      <c r="BA756" s="82" t="str">
        <f ca="1">IF(    MAX(OFFSET(AR756,0,0,MATCH("-",AR$638:AR756,0))) = 0,"",
IFERROR(MAX(OFFSET(AR756,0,0,MATCH("-",AR$638:AR756,0))),""))</f>
        <v/>
      </c>
      <c r="BB756" s="112">
        <f t="shared" ca="1" si="558"/>
        <v>-198</v>
      </c>
      <c r="BC756" s="111" t="str">
        <f t="shared" ca="1" si="559"/>
        <v>Radius</v>
      </c>
      <c r="BD756" s="112">
        <f t="shared" ca="1" si="560"/>
        <v>0</v>
      </c>
      <c r="BE756" s="111">
        <f t="shared" ca="1" si="561"/>
        <v>200</v>
      </c>
      <c r="BF756" s="113" t="e">
        <f t="shared" ca="1" si="562"/>
        <v>#VALUE!</v>
      </c>
      <c r="BG756" s="113" t="e">
        <f t="shared" ca="1" si="563"/>
        <v>#VALUE!</v>
      </c>
      <c r="BH756" s="112">
        <f t="shared" ca="1" si="564"/>
        <v>2000</v>
      </c>
      <c r="BI756" s="112">
        <f t="shared" ca="1" si="565"/>
        <v>200</v>
      </c>
      <c r="BJ756" s="157"/>
      <c r="BK756" s="157"/>
      <c r="BL756" s="158" t="str">
        <f>scriv!AI718</f>
        <v/>
      </c>
      <c r="BM756" s="157"/>
      <c r="BN756" s="157" t="str">
        <f t="shared" si="566"/>
        <v>node</v>
      </c>
      <c r="BO756" s="157"/>
      <c r="BP756" s="159">
        <f t="shared" ca="1" si="567"/>
        <v>0</v>
      </c>
      <c r="BQ756" s="159">
        <f t="shared" ca="1" si="568"/>
        <v>0</v>
      </c>
      <c r="BR756" s="159">
        <f t="shared" si="569"/>
        <v>1</v>
      </c>
      <c r="BS756" s="159" t="str">
        <f t="shared" si="570"/>
        <v>symbol</v>
      </c>
      <c r="BT756" s="157" t="str">
        <f ca="1">IF(scriv!V718&lt;&gt;"",scriv!V718,
IF(E756="",IFERROR(VLOOKUP(BL756,$AH$40:$BT$638,39,FALSE),$BT$36),
$BT$37))</f>
        <v>NodeSquare</v>
      </c>
      <c r="BU756" s="166">
        <f t="shared" ca="1" si="571"/>
        <v>2000</v>
      </c>
      <c r="BV756" s="166">
        <f t="shared" ca="1" si="572"/>
        <v>200</v>
      </c>
      <c r="BW756" s="166">
        <f t="shared" ca="1" si="573"/>
        <v>0</v>
      </c>
      <c r="BX756" s="166">
        <f t="shared" ca="1" si="574"/>
        <v>0</v>
      </c>
      <c r="BY756" s="180" t="str">
        <f t="shared" si="575"/>
        <v/>
      </c>
      <c r="BZ756" s="180" t="str">
        <f t="shared" si="576"/>
        <v/>
      </c>
      <c r="CA756" s="81" t="str">
        <f>IF(scriv!E718&lt;&gt;"",scriv!E718,"")</f>
        <v/>
      </c>
      <c r="CB756" s="82">
        <f t="shared" si="541"/>
        <v>0</v>
      </c>
      <c r="CC756" s="82">
        <f t="shared" si="577"/>
        <v>0</v>
      </c>
      <c r="CD756" s="82" t="str">
        <f t="shared" si="578"/>
        <v>-</v>
      </c>
      <c r="CE756" s="82" t="str">
        <f t="shared" si="579"/>
        <v>-</v>
      </c>
      <c r="CF756" s="82" t="str">
        <f t="shared" si="580"/>
        <v>-</v>
      </c>
      <c r="CG756" s="82" t="str">
        <f t="shared" si="581"/>
        <v>-</v>
      </c>
      <c r="CH756" s="82" t="str">
        <f t="shared" si="582"/>
        <v>-</v>
      </c>
      <c r="CI756" s="82" t="str">
        <f t="shared" si="583"/>
        <v>-</v>
      </c>
      <c r="CJ756" s="82" t="str">
        <f t="shared" si="584"/>
        <v>-</v>
      </c>
      <c r="CK756" s="82" t="str">
        <f t="shared" si="585"/>
        <v>-</v>
      </c>
    </row>
    <row r="757" spans="1:89" s="82" customFormat="1" ht="18" customHeight="1">
      <c r="A757" s="81" t="str">
        <f>scriv!AH719</f>
        <v/>
      </c>
      <c r="B757" s="81" t="str">
        <f>IF(scriv!D719&lt;&gt;"",scriv!D719,"")</f>
        <v/>
      </c>
      <c r="C757" s="81" t="str">
        <f>IF( scriv!AL719&lt;&gt;"", IF(D757&lt;&gt;"","connection ","")&amp;scriv!AL719,IF(D757&lt;&gt;"","connection",""))</f>
        <v/>
      </c>
      <c r="D757" s="82" t="str">
        <f>scriv!AJ719</f>
        <v/>
      </c>
      <c r="E757" s="82" t="str">
        <f>scriv!AK719</f>
        <v/>
      </c>
      <c r="F757" s="156">
        <f>ROW()</f>
        <v>757</v>
      </c>
      <c r="I757" s="81" t="str">
        <f>IF(scriv!AA719&lt;&gt;"",scriv!AA719,J757)</f>
        <v/>
      </c>
      <c r="J757" s="81" t="str">
        <f>IF(scriv!AB719&lt;&gt;"",scriv!AB719,"")</f>
        <v/>
      </c>
      <c r="K757" s="82" t="str">
        <f t="shared" si="542"/>
        <v>none</v>
      </c>
      <c r="L757" s="82" t="str">
        <f t="shared" si="543"/>
        <v>+++&amp;speakTT=</v>
      </c>
      <c r="M757" s="82" t="str">
        <f t="shared" si="540"/>
        <v>OpenClose</v>
      </c>
      <c r="N757" s="82" t="str">
        <f t="shared" si="544"/>
        <v/>
      </c>
      <c r="O757" s="119" t="str">
        <f t="shared" si="545"/>
        <v/>
      </c>
      <c r="P757" s="81" t="str">
        <f>IF(scriv!I719&lt;&gt;"",scriv!I719,"")</f>
        <v/>
      </c>
      <c r="Q757" s="81" t="str">
        <f>IF(scriv!J719&lt;&gt;"",scriv!J719,"")</f>
        <v/>
      </c>
      <c r="R757" s="81">
        <f>IF(scriv!K719&lt;&gt;"",scriv!K719,
IF(I757&lt;&gt;"",1,$R$36))</f>
        <v>0</v>
      </c>
      <c r="S757" s="81" t="str">
        <f>IF(scriv!L719&lt;&gt;"",scriv!L719,
IF(scriv!AB719&lt;&gt;"",$S$36,"none"))</f>
        <v>none</v>
      </c>
      <c r="T757" s="81" t="str">
        <f>IF(scriv!Q719&lt;&gt;"",scriv!Q719,"")</f>
        <v/>
      </c>
      <c r="U757" s="81" t="str">
        <f>IF(scriv!R719&lt;&gt;"",scriv!R719,"")</f>
        <v/>
      </c>
      <c r="V757" s="81" t="str">
        <f>IF(scriv!S719&lt;&gt;"",scriv!S719,"")</f>
        <v/>
      </c>
      <c r="W757" s="81" t="str">
        <f>IF(scriv!T719&lt;&gt;"",scriv!T719,"")</f>
        <v/>
      </c>
      <c r="X757" s="81" t="str">
        <f>IF($E757="",
( IF(scriv!AD719&lt;&gt;"", LEFT( scriv!AD719, FIND(",",scriv!AD719)-1) &amp; "=" &amp; $AH757 &amp; RIGHT( scriv!AD719, LEN(scriv!AD719) + 1 - FIND(",",scriv!AD719)),
  IF($X$36&lt;&gt;"",LEFT( X$36, FIND(",",X$36)-1) &amp; "=" &amp; $AH757 &amp; RIGHT( X$36, LEN(X$36) + 1 - FIND(",",X$36)),""))),
IF(scriv!M719&lt;&gt;"", LEFT( scriv!M719, FIND(",",scriv!M719)-1) &amp; "=" &amp; $AH757 &amp; RIGHT( scriv!M719, LEN(scriv!M719) + 1 - FIND(",",scriv!M719)),
LEFT( X$37, FIND(",",X$37)-1) &amp; "=" &amp; $AH757 &amp; RIGHT( X$37, LEN(X$37) + 1 - FIND(",",X$37))))</f>
        <v>fadeOn=,0.6</v>
      </c>
      <c r="Y757" s="81" t="str">
        <f>IF($E757="",
( IF(scriv!AE719&lt;&gt;"", LEFT( scriv!AE719, FIND(",",scriv!AE719)-1) &amp; "=" &amp; $AH757 &amp; RIGHT( scriv!AE719, LEN(scriv!AE719) + 1 - FIND(",",scriv!AE719)),
  IF($Y$36&lt;&gt;"",LEFT( Y$36, FIND(",",Y$36)-1) &amp; "=" &amp; $AH757 &amp; RIGHT( Y$36, LEN(Y$36) + 1 - FIND(",",Y$36)),""))),
IF(scriv!N719&lt;&gt;"", LEFT( scriv!N719, FIND(",",scriv!N719)-1) &amp; "=" &amp; $AH757 &amp; RIGHT( scriv!N719, LEN(scriv!N719) + 1 - FIND(",",scriv!N719)),
LEFT( Y$37, FIND(",",Y$37)-1) &amp; "=" &amp; $AH757 &amp; RIGHT( Y$37, LEN(Y$37) + 1 - FIND(",",Y$37))))</f>
        <v>fadeOff=,0.6</v>
      </c>
      <c r="Z757" s="81" t="str">
        <f>IF($E757="",
( IF(scriv!AF719&lt;&gt;"", LEFT( scriv!AF719, FIND(",",scriv!AF719)-1) &amp; "=" &amp; $AH757 &amp; RIGHT( scriv!AF719, LEN(scriv!AF719) + 1 - FIND(",",scriv!AF719)),
  IF($Z$36&lt;&gt;"",LEFT( Z$36, FIND(",",Z$36)-1) &amp; "=" &amp; $AH757 &amp; RIGHT( Z$36, LEN(Z$36) + 1 - FIND(",",Z$36)),""))),
IF(scriv!O719&lt;&gt;"", LEFT( scriv!O719, FIND(",",scriv!O719)-1) &amp; "=" &amp; $AH757 &amp; RIGHT( scriv!O719, LEN(scriv!O719) + 1 - FIND(",",scriv!O719)),
LEFT( Z$37, FIND(",",Z$37)-1) &amp; "=" &amp; $AH757 &amp; RIGHT( Z$37, LEN(Z$37) + 1 - FIND(",",Z$37))))</f>
        <v>drawOpen=,1.2</v>
      </c>
      <c r="AA757" s="81" t="str">
        <f>IF($E757="",
( IF(scriv!AG719&lt;&gt;"", LEFT( scriv!AG719, FIND(",",scriv!AG719)-1) &amp; "=" &amp; $AH757 &amp; RIGHT( scriv!AG719, LEN(scriv!AG719) + 1 - FIND(",",scriv!AG719)),
  IF($AA$36&lt;&gt;"",LEFT( AA$36, FIND(",",AA$36)-1) &amp; "=" &amp; $AH757 &amp; RIGHT( AA$36, LEN(AA$36) + 1 - FIND(",",AA$36)),""))),
IF(scriv!P719&lt;&gt;"", LEFT( scriv!P719, FIND(",",scriv!P719)-1) &amp; "=" &amp; $AH757 &amp; RIGHT( scriv!P719, LEN(scriv!P719) + 1 - FIND(",",scriv!P719)),
LEFT( AA$37, FIND(",",AA$37)-1) &amp; "=" &amp; $AH757 &amp; RIGHT( AA$37, LEN(AA$37) + 1 - FIND(",",AA$37))))</f>
        <v>drawClose=,1.2</v>
      </c>
      <c r="AB757" s="167" t="str">
        <f t="shared" si="539"/>
        <v>noTitle</v>
      </c>
      <c r="AC757" s="167"/>
      <c r="AD757" s="45"/>
      <c r="AE757" s="168"/>
      <c r="AF757" s="169">
        <f>IF(D757="",scriv!B719,"")</f>
        <v>0</v>
      </c>
      <c r="AG757" s="170" t="str">
        <f t="shared" si="546"/>
        <v/>
      </c>
      <c r="AH757" s="169" t="str">
        <f t="shared" si="547"/>
        <v/>
      </c>
      <c r="AI757" s="169" t="str">
        <f t="shared" si="548"/>
        <v/>
      </c>
      <c r="AJ757" s="86">
        <f>ROUNDDOWN( (LEN(scriv!B719)+1) / 2, 0 )</f>
        <v>0</v>
      </c>
      <c r="AK757" s="82">
        <f t="shared" si="549"/>
        <v>0</v>
      </c>
      <c r="AL757" s="82" t="str">
        <f t="shared" si="550"/>
        <v>-</v>
      </c>
      <c r="AM757" s="82" t="str">
        <f t="shared" si="551"/>
        <v>-</v>
      </c>
      <c r="AN757" s="82" t="str">
        <f t="shared" si="552"/>
        <v>-</v>
      </c>
      <c r="AO757" s="82" t="str">
        <f t="shared" si="553"/>
        <v>-</v>
      </c>
      <c r="AP757" s="82" t="str">
        <f t="shared" si="554"/>
        <v>-</v>
      </c>
      <c r="AQ757" s="82" t="str">
        <f t="shared" si="555"/>
        <v>-</v>
      </c>
      <c r="AR757" s="82" t="str">
        <f t="shared" si="556"/>
        <v>-</v>
      </c>
      <c r="AT757" s="82">
        <f t="shared" si="557"/>
        <v>10</v>
      </c>
      <c r="AU757" s="82" t="str">
        <f ca="1">IF(    MAX(OFFSET(AL757,0,0,MATCH("-",AL$638:AL757,0))) = 0,"",
IFERROR(MAX(OFFSET(AL757,0,0,MATCH("-",AL$638:AL757,0))),""))</f>
        <v/>
      </c>
      <c r="AV757" s="82" t="str">
        <f ca="1">IF(    MAX(OFFSET(AM757,0,0,MATCH("-",AM$638:AM757,0))) = 0,"",
IFERROR(MAX(OFFSET(AM757,0,0,MATCH("-",AM$638:AM757,0))),""))</f>
        <v/>
      </c>
      <c r="AW757" s="82" t="str">
        <f ca="1">IF(    MAX(OFFSET(AN757,0,0,MATCH("-",AN$638:AN757,0))) = 0,"",
IFERROR(MAX(OFFSET(AN757,0,0,MATCH("-",AN$638:AN757,0))),""))</f>
        <v/>
      </c>
      <c r="AX757" s="82" t="str">
        <f ca="1">IF(    MAX(OFFSET(AO757,0,0,MATCH("-",AO$638:AO757,0))) = 0,"",
IFERROR(MAX(OFFSET(AO757,0,0,MATCH("-",AO$638:AO757,0))),""))</f>
        <v/>
      </c>
      <c r="AY757" s="82" t="str">
        <f ca="1">IF(    MAX(OFFSET(AP757,0,0,MATCH("-",AP$638:AP757,0))) = 0,"",
IFERROR(MAX(OFFSET(AP757,0,0,MATCH("-",AP$638:AP757,0))),""))</f>
        <v/>
      </c>
      <c r="AZ757" s="82" t="str">
        <f ca="1">IF(    MAX(OFFSET(AQ757,0,0,MATCH("-",AQ$638:AQ757,0))) = 0,"",
IFERROR(MAX(OFFSET(AQ757,0,0,MATCH("-",AQ$638:AQ757,0))),""))</f>
        <v/>
      </c>
      <c r="BA757" s="82" t="str">
        <f ca="1">IF(    MAX(OFFSET(AR757,0,0,MATCH("-",AR$638:AR757,0))) = 0,"",
IFERROR(MAX(OFFSET(AR757,0,0,MATCH("-",AR$638:AR757,0))),""))</f>
        <v/>
      </c>
      <c r="BB757" s="112">
        <f t="shared" ca="1" si="558"/>
        <v>-198</v>
      </c>
      <c r="BC757" s="111" t="str">
        <f t="shared" ca="1" si="559"/>
        <v>Radius</v>
      </c>
      <c r="BD757" s="112">
        <f t="shared" ca="1" si="560"/>
        <v>0</v>
      </c>
      <c r="BE757" s="111">
        <f t="shared" ca="1" si="561"/>
        <v>200</v>
      </c>
      <c r="BF757" s="113" t="e">
        <f t="shared" ca="1" si="562"/>
        <v>#VALUE!</v>
      </c>
      <c r="BG757" s="113" t="e">
        <f t="shared" ca="1" si="563"/>
        <v>#VALUE!</v>
      </c>
      <c r="BH757" s="112">
        <f t="shared" ca="1" si="564"/>
        <v>2000</v>
      </c>
      <c r="BI757" s="112">
        <f t="shared" ca="1" si="565"/>
        <v>200</v>
      </c>
      <c r="BJ757" s="157"/>
      <c r="BK757" s="157"/>
      <c r="BL757" s="158" t="str">
        <f>scriv!AI719</f>
        <v/>
      </c>
      <c r="BM757" s="157"/>
      <c r="BN757" s="157" t="str">
        <f t="shared" si="566"/>
        <v>node</v>
      </c>
      <c r="BO757" s="157"/>
      <c r="BP757" s="159">
        <f t="shared" ca="1" si="567"/>
        <v>0</v>
      </c>
      <c r="BQ757" s="159">
        <f t="shared" ca="1" si="568"/>
        <v>0</v>
      </c>
      <c r="BR757" s="159">
        <f t="shared" si="569"/>
        <v>1</v>
      </c>
      <c r="BS757" s="159" t="str">
        <f t="shared" si="570"/>
        <v>symbol</v>
      </c>
      <c r="BT757" s="157" t="str">
        <f ca="1">IF(scriv!V719&lt;&gt;"",scriv!V719,
IF(E757="",IFERROR(VLOOKUP(BL757,$AH$40:$BT$638,39,FALSE),$BT$36),
$BT$37))</f>
        <v>NodeSquare</v>
      </c>
      <c r="BU757" s="166">
        <f t="shared" ca="1" si="571"/>
        <v>2000</v>
      </c>
      <c r="BV757" s="166">
        <f t="shared" ca="1" si="572"/>
        <v>200</v>
      </c>
      <c r="BW757" s="166">
        <f t="shared" ca="1" si="573"/>
        <v>0</v>
      </c>
      <c r="BX757" s="166">
        <f t="shared" ca="1" si="574"/>
        <v>0</v>
      </c>
      <c r="BY757" s="180" t="str">
        <f t="shared" si="575"/>
        <v/>
      </c>
      <c r="BZ757" s="180" t="str">
        <f t="shared" si="576"/>
        <v/>
      </c>
      <c r="CA757" s="81" t="str">
        <f>IF(scriv!E719&lt;&gt;"",scriv!E719,"")</f>
        <v/>
      </c>
      <c r="CB757" s="82">
        <f t="shared" si="541"/>
        <v>0</v>
      </c>
      <c r="CC757" s="82">
        <f t="shared" si="577"/>
        <v>0</v>
      </c>
      <c r="CD757" s="82" t="str">
        <f t="shared" si="578"/>
        <v>-</v>
      </c>
      <c r="CE757" s="82" t="str">
        <f t="shared" si="579"/>
        <v>-</v>
      </c>
      <c r="CF757" s="82" t="str">
        <f t="shared" si="580"/>
        <v>-</v>
      </c>
      <c r="CG757" s="82" t="str">
        <f t="shared" si="581"/>
        <v>-</v>
      </c>
      <c r="CH757" s="82" t="str">
        <f t="shared" si="582"/>
        <v>-</v>
      </c>
      <c r="CI757" s="82" t="str">
        <f t="shared" si="583"/>
        <v>-</v>
      </c>
      <c r="CJ757" s="82" t="str">
        <f t="shared" si="584"/>
        <v>-</v>
      </c>
      <c r="CK757" s="82" t="str">
        <f t="shared" si="585"/>
        <v>-</v>
      </c>
    </row>
    <row r="758" spans="1:89" s="82" customFormat="1" ht="18" customHeight="1">
      <c r="A758" s="81" t="str">
        <f>scriv!AH720</f>
        <v/>
      </c>
      <c r="B758" s="81" t="str">
        <f>IF(scriv!D720&lt;&gt;"",scriv!D720,"")</f>
        <v/>
      </c>
      <c r="C758" s="81" t="str">
        <f>IF( scriv!AL720&lt;&gt;"", IF(D758&lt;&gt;"","connection ","")&amp;scriv!AL720,IF(D758&lt;&gt;"","connection",""))</f>
        <v/>
      </c>
      <c r="D758" s="82" t="str">
        <f>scriv!AJ720</f>
        <v/>
      </c>
      <c r="E758" s="82" t="str">
        <f>scriv!AK720</f>
        <v/>
      </c>
      <c r="F758" s="156">
        <f>ROW()</f>
        <v>758</v>
      </c>
      <c r="I758" s="81" t="str">
        <f>IF(scriv!AA720&lt;&gt;"",scriv!AA720,J758)</f>
        <v/>
      </c>
      <c r="J758" s="81" t="str">
        <f>IF(scriv!AB720&lt;&gt;"",scriv!AB720,"")</f>
        <v/>
      </c>
      <c r="K758" s="82" t="str">
        <f t="shared" si="542"/>
        <v>none</v>
      </c>
      <c r="L758" s="82" t="str">
        <f t="shared" si="543"/>
        <v>+++&amp;speakTT=</v>
      </c>
      <c r="M758" s="82" t="str">
        <f t="shared" si="540"/>
        <v>OpenClose</v>
      </c>
      <c r="N758" s="82" t="str">
        <f t="shared" si="544"/>
        <v/>
      </c>
      <c r="O758" s="119" t="str">
        <f t="shared" si="545"/>
        <v/>
      </c>
      <c r="P758" s="81" t="str">
        <f>IF(scriv!I720&lt;&gt;"",scriv!I720,"")</f>
        <v/>
      </c>
      <c r="Q758" s="81" t="str">
        <f>IF(scriv!J720&lt;&gt;"",scriv!J720,"")</f>
        <v/>
      </c>
      <c r="R758" s="81">
        <f>IF(scriv!K720&lt;&gt;"",scriv!K720,
IF(I758&lt;&gt;"",1,$R$36))</f>
        <v>0</v>
      </c>
      <c r="S758" s="81" t="str">
        <f>IF(scriv!L720&lt;&gt;"",scriv!L720,
IF(scriv!AB720&lt;&gt;"",$S$36,"none"))</f>
        <v>none</v>
      </c>
      <c r="T758" s="81" t="str">
        <f>IF(scriv!Q720&lt;&gt;"",scriv!Q720,"")</f>
        <v/>
      </c>
      <c r="U758" s="81" t="str">
        <f>IF(scriv!R720&lt;&gt;"",scriv!R720,"")</f>
        <v/>
      </c>
      <c r="V758" s="81" t="str">
        <f>IF(scriv!S720&lt;&gt;"",scriv!S720,"")</f>
        <v/>
      </c>
      <c r="W758" s="81" t="str">
        <f>IF(scriv!T720&lt;&gt;"",scriv!T720,"")</f>
        <v/>
      </c>
      <c r="X758" s="81" t="str">
        <f>IF($E758="",
( IF(scriv!AD720&lt;&gt;"", LEFT( scriv!AD720, FIND(",",scriv!AD720)-1) &amp; "=" &amp; $AH758 &amp; RIGHT( scriv!AD720, LEN(scriv!AD720) + 1 - FIND(",",scriv!AD720)),
  IF($X$36&lt;&gt;"",LEFT( X$36, FIND(",",X$36)-1) &amp; "=" &amp; $AH758 &amp; RIGHT( X$36, LEN(X$36) + 1 - FIND(",",X$36)),""))),
IF(scriv!M720&lt;&gt;"", LEFT( scriv!M720, FIND(",",scriv!M720)-1) &amp; "=" &amp; $AH758 &amp; RIGHT( scriv!M720, LEN(scriv!M720) + 1 - FIND(",",scriv!M720)),
LEFT( X$37, FIND(",",X$37)-1) &amp; "=" &amp; $AH758 &amp; RIGHT( X$37, LEN(X$37) + 1 - FIND(",",X$37))))</f>
        <v>fadeOn=,0.6</v>
      </c>
      <c r="Y758" s="81" t="str">
        <f>IF($E758="",
( IF(scriv!AE720&lt;&gt;"", LEFT( scriv!AE720, FIND(",",scriv!AE720)-1) &amp; "=" &amp; $AH758 &amp; RIGHT( scriv!AE720, LEN(scriv!AE720) + 1 - FIND(",",scriv!AE720)),
  IF($Y$36&lt;&gt;"",LEFT( Y$36, FIND(",",Y$36)-1) &amp; "=" &amp; $AH758 &amp; RIGHT( Y$36, LEN(Y$36) + 1 - FIND(",",Y$36)),""))),
IF(scriv!N720&lt;&gt;"", LEFT( scriv!N720, FIND(",",scriv!N720)-1) &amp; "=" &amp; $AH758 &amp; RIGHT( scriv!N720, LEN(scriv!N720) + 1 - FIND(",",scriv!N720)),
LEFT( Y$37, FIND(",",Y$37)-1) &amp; "=" &amp; $AH758 &amp; RIGHT( Y$37, LEN(Y$37) + 1 - FIND(",",Y$37))))</f>
        <v>fadeOff=,0.6</v>
      </c>
      <c r="Z758" s="81" t="str">
        <f>IF($E758="",
( IF(scriv!AF720&lt;&gt;"", LEFT( scriv!AF720, FIND(",",scriv!AF720)-1) &amp; "=" &amp; $AH758 &amp; RIGHT( scriv!AF720, LEN(scriv!AF720) + 1 - FIND(",",scriv!AF720)),
  IF($Z$36&lt;&gt;"",LEFT( Z$36, FIND(",",Z$36)-1) &amp; "=" &amp; $AH758 &amp; RIGHT( Z$36, LEN(Z$36) + 1 - FIND(",",Z$36)),""))),
IF(scriv!O720&lt;&gt;"", LEFT( scriv!O720, FIND(",",scriv!O720)-1) &amp; "=" &amp; $AH758 &amp; RIGHT( scriv!O720, LEN(scriv!O720) + 1 - FIND(",",scriv!O720)),
LEFT( Z$37, FIND(",",Z$37)-1) &amp; "=" &amp; $AH758 &amp; RIGHT( Z$37, LEN(Z$37) + 1 - FIND(",",Z$37))))</f>
        <v>drawOpen=,1.2</v>
      </c>
      <c r="AA758" s="81" t="str">
        <f>IF($E758="",
( IF(scriv!AG720&lt;&gt;"", LEFT( scriv!AG720, FIND(",",scriv!AG720)-1) &amp; "=" &amp; $AH758 &amp; RIGHT( scriv!AG720, LEN(scriv!AG720) + 1 - FIND(",",scriv!AG720)),
  IF($AA$36&lt;&gt;"",LEFT( AA$36, FIND(",",AA$36)-1) &amp; "=" &amp; $AH758 &amp; RIGHT( AA$36, LEN(AA$36) + 1 - FIND(",",AA$36)),""))),
IF(scriv!P720&lt;&gt;"", LEFT( scriv!P720, FIND(",",scriv!P720)-1) &amp; "=" &amp; $AH758 &amp; RIGHT( scriv!P720, LEN(scriv!P720) + 1 - FIND(",",scriv!P720)),
LEFT( AA$37, FIND(",",AA$37)-1) &amp; "=" &amp; $AH758 &amp; RIGHT( AA$37, LEN(AA$37) + 1 - FIND(",",AA$37))))</f>
        <v>drawClose=,1.2</v>
      </c>
      <c r="AB758" s="167" t="str">
        <f t="shared" si="539"/>
        <v>noTitle</v>
      </c>
      <c r="AC758" s="167"/>
      <c r="AD758" s="45"/>
      <c r="AE758" s="168"/>
      <c r="AF758" s="169">
        <f>IF(D758="",scriv!B720,"")</f>
        <v>0</v>
      </c>
      <c r="AG758" s="170" t="str">
        <f t="shared" si="546"/>
        <v/>
      </c>
      <c r="AH758" s="169" t="str">
        <f t="shared" si="547"/>
        <v/>
      </c>
      <c r="AI758" s="169" t="str">
        <f t="shared" si="548"/>
        <v/>
      </c>
      <c r="AJ758" s="86">
        <f>ROUNDDOWN( (LEN(scriv!B720)+1) / 2, 0 )</f>
        <v>0</v>
      </c>
      <c r="AK758" s="82">
        <f t="shared" si="549"/>
        <v>0</v>
      </c>
      <c r="AL758" s="82" t="str">
        <f t="shared" si="550"/>
        <v>-</v>
      </c>
      <c r="AM758" s="82" t="str">
        <f t="shared" si="551"/>
        <v>-</v>
      </c>
      <c r="AN758" s="82" t="str">
        <f t="shared" si="552"/>
        <v>-</v>
      </c>
      <c r="AO758" s="82" t="str">
        <f t="shared" si="553"/>
        <v>-</v>
      </c>
      <c r="AP758" s="82" t="str">
        <f t="shared" si="554"/>
        <v>-</v>
      </c>
      <c r="AQ758" s="82" t="str">
        <f t="shared" si="555"/>
        <v>-</v>
      </c>
      <c r="AR758" s="82" t="str">
        <f t="shared" si="556"/>
        <v>-</v>
      </c>
      <c r="AT758" s="82">
        <f t="shared" si="557"/>
        <v>10</v>
      </c>
      <c r="AU758" s="82" t="str">
        <f ca="1">IF(    MAX(OFFSET(AL758,0,0,MATCH("-",AL$638:AL758,0))) = 0,"",
IFERROR(MAX(OFFSET(AL758,0,0,MATCH("-",AL$638:AL758,0))),""))</f>
        <v/>
      </c>
      <c r="AV758" s="82" t="str">
        <f ca="1">IF(    MAX(OFFSET(AM758,0,0,MATCH("-",AM$638:AM758,0))) = 0,"",
IFERROR(MAX(OFFSET(AM758,0,0,MATCH("-",AM$638:AM758,0))),""))</f>
        <v/>
      </c>
      <c r="AW758" s="82" t="str">
        <f ca="1">IF(    MAX(OFFSET(AN758,0,0,MATCH("-",AN$638:AN758,0))) = 0,"",
IFERROR(MAX(OFFSET(AN758,0,0,MATCH("-",AN$638:AN758,0))),""))</f>
        <v/>
      </c>
      <c r="AX758" s="82" t="str">
        <f ca="1">IF(    MAX(OFFSET(AO758,0,0,MATCH("-",AO$638:AO758,0))) = 0,"",
IFERROR(MAX(OFFSET(AO758,0,0,MATCH("-",AO$638:AO758,0))),""))</f>
        <v/>
      </c>
      <c r="AY758" s="82" t="str">
        <f ca="1">IF(    MAX(OFFSET(AP758,0,0,MATCH("-",AP$638:AP758,0))) = 0,"",
IFERROR(MAX(OFFSET(AP758,0,0,MATCH("-",AP$638:AP758,0))),""))</f>
        <v/>
      </c>
      <c r="AZ758" s="82" t="str">
        <f ca="1">IF(    MAX(OFFSET(AQ758,0,0,MATCH("-",AQ$638:AQ758,0))) = 0,"",
IFERROR(MAX(OFFSET(AQ758,0,0,MATCH("-",AQ$638:AQ758,0))),""))</f>
        <v/>
      </c>
      <c r="BA758" s="82" t="str">
        <f ca="1">IF(    MAX(OFFSET(AR758,0,0,MATCH("-",AR$638:AR758,0))) = 0,"",
IFERROR(MAX(OFFSET(AR758,0,0,MATCH("-",AR$638:AR758,0))),""))</f>
        <v/>
      </c>
      <c r="BB758" s="112">
        <f t="shared" ca="1" si="558"/>
        <v>-198</v>
      </c>
      <c r="BC758" s="111" t="str">
        <f t="shared" ca="1" si="559"/>
        <v>Radius</v>
      </c>
      <c r="BD758" s="112">
        <f t="shared" ca="1" si="560"/>
        <v>0</v>
      </c>
      <c r="BE758" s="111">
        <f t="shared" ca="1" si="561"/>
        <v>200</v>
      </c>
      <c r="BF758" s="113" t="e">
        <f t="shared" ca="1" si="562"/>
        <v>#VALUE!</v>
      </c>
      <c r="BG758" s="113" t="e">
        <f t="shared" ca="1" si="563"/>
        <v>#VALUE!</v>
      </c>
      <c r="BH758" s="112">
        <f t="shared" ca="1" si="564"/>
        <v>2000</v>
      </c>
      <c r="BI758" s="112">
        <f t="shared" ca="1" si="565"/>
        <v>200</v>
      </c>
      <c r="BJ758" s="157"/>
      <c r="BK758" s="157"/>
      <c r="BL758" s="158" t="str">
        <f>scriv!AI720</f>
        <v/>
      </c>
      <c r="BM758" s="157"/>
      <c r="BN758" s="157" t="str">
        <f t="shared" si="566"/>
        <v>node</v>
      </c>
      <c r="BO758" s="157"/>
      <c r="BP758" s="159">
        <f t="shared" ca="1" si="567"/>
        <v>0</v>
      </c>
      <c r="BQ758" s="159">
        <f t="shared" ca="1" si="568"/>
        <v>0</v>
      </c>
      <c r="BR758" s="159">
        <f t="shared" si="569"/>
        <v>1</v>
      </c>
      <c r="BS758" s="159" t="str">
        <f t="shared" si="570"/>
        <v>symbol</v>
      </c>
      <c r="BT758" s="157" t="str">
        <f ca="1">IF(scriv!V720&lt;&gt;"",scriv!V720,
IF(E758="",IFERROR(VLOOKUP(BL758,$AH$40:$BT$638,39,FALSE),$BT$36),
$BT$37))</f>
        <v>NodeSquare</v>
      </c>
      <c r="BU758" s="166">
        <f t="shared" ca="1" si="571"/>
        <v>2000</v>
      </c>
      <c r="BV758" s="166">
        <f t="shared" ca="1" si="572"/>
        <v>200</v>
      </c>
      <c r="BW758" s="166">
        <f t="shared" ca="1" si="573"/>
        <v>0</v>
      </c>
      <c r="BX758" s="166">
        <f t="shared" ca="1" si="574"/>
        <v>0</v>
      </c>
      <c r="BY758" s="180" t="str">
        <f t="shared" si="575"/>
        <v/>
      </c>
      <c r="BZ758" s="180" t="str">
        <f t="shared" si="576"/>
        <v/>
      </c>
      <c r="CA758" s="81" t="str">
        <f>IF(scriv!E720&lt;&gt;"",scriv!E720,"")</f>
        <v/>
      </c>
      <c r="CB758" s="82">
        <f t="shared" si="541"/>
        <v>0</v>
      </c>
      <c r="CC758" s="82">
        <f t="shared" si="577"/>
        <v>0</v>
      </c>
      <c r="CD758" s="82" t="str">
        <f t="shared" si="578"/>
        <v>-</v>
      </c>
      <c r="CE758" s="82" t="str">
        <f t="shared" si="579"/>
        <v>-</v>
      </c>
      <c r="CF758" s="82" t="str">
        <f t="shared" si="580"/>
        <v>-</v>
      </c>
      <c r="CG758" s="82" t="str">
        <f t="shared" si="581"/>
        <v>-</v>
      </c>
      <c r="CH758" s="82" t="str">
        <f t="shared" si="582"/>
        <v>-</v>
      </c>
      <c r="CI758" s="82" t="str">
        <f t="shared" si="583"/>
        <v>-</v>
      </c>
      <c r="CJ758" s="82" t="str">
        <f t="shared" si="584"/>
        <v>-</v>
      </c>
      <c r="CK758" s="82" t="str">
        <f t="shared" si="585"/>
        <v>-</v>
      </c>
    </row>
    <row r="759" spans="1:89" s="82" customFormat="1" ht="18" customHeight="1">
      <c r="A759" s="81" t="str">
        <f>scriv!AH721</f>
        <v/>
      </c>
      <c r="B759" s="81" t="str">
        <f>IF(scriv!D721&lt;&gt;"",scriv!D721,"")</f>
        <v/>
      </c>
      <c r="C759" s="81" t="str">
        <f>IF( scriv!AL721&lt;&gt;"", IF(D759&lt;&gt;"","connection ","")&amp;scriv!AL721,IF(D759&lt;&gt;"","connection",""))</f>
        <v/>
      </c>
      <c r="D759" s="82" t="str">
        <f>scriv!AJ721</f>
        <v/>
      </c>
      <c r="E759" s="82" t="str">
        <f>scriv!AK721</f>
        <v/>
      </c>
      <c r="F759" s="156">
        <f>ROW()</f>
        <v>759</v>
      </c>
      <c r="I759" s="81" t="str">
        <f>IF(scriv!AA721&lt;&gt;"",scriv!AA721,J759)</f>
        <v/>
      </c>
      <c r="J759" s="81" t="str">
        <f>IF(scriv!AB721&lt;&gt;"",scriv!AB721,"")</f>
        <v/>
      </c>
      <c r="K759" s="82" t="str">
        <f t="shared" si="542"/>
        <v>none</v>
      </c>
      <c r="L759" s="82" t="str">
        <f t="shared" si="543"/>
        <v>+++&amp;speakTT=</v>
      </c>
      <c r="M759" s="82" t="str">
        <f t="shared" si="540"/>
        <v>OpenClose</v>
      </c>
      <c r="N759" s="82" t="str">
        <f t="shared" si="544"/>
        <v/>
      </c>
      <c r="O759" s="119" t="str">
        <f t="shared" si="545"/>
        <v/>
      </c>
      <c r="P759" s="81" t="str">
        <f>IF(scriv!I721&lt;&gt;"",scriv!I721,"")</f>
        <v/>
      </c>
      <c r="Q759" s="81" t="str">
        <f>IF(scriv!J721&lt;&gt;"",scriv!J721,"")</f>
        <v/>
      </c>
      <c r="R759" s="81">
        <f>IF(scriv!K721&lt;&gt;"",scriv!K721,
IF(I759&lt;&gt;"",1,$R$36))</f>
        <v>0</v>
      </c>
      <c r="S759" s="81" t="str">
        <f>IF(scriv!L721&lt;&gt;"",scriv!L721,
IF(scriv!AB721&lt;&gt;"",$S$36,"none"))</f>
        <v>none</v>
      </c>
      <c r="T759" s="81" t="str">
        <f>IF(scriv!Q721&lt;&gt;"",scriv!Q721,"")</f>
        <v/>
      </c>
      <c r="U759" s="81" t="str">
        <f>IF(scriv!R721&lt;&gt;"",scriv!R721,"")</f>
        <v/>
      </c>
      <c r="V759" s="81" t="str">
        <f>IF(scriv!S721&lt;&gt;"",scriv!S721,"")</f>
        <v/>
      </c>
      <c r="W759" s="81" t="str">
        <f>IF(scriv!T721&lt;&gt;"",scriv!T721,"")</f>
        <v/>
      </c>
      <c r="X759" s="81" t="str">
        <f>IF($E759="",
( IF(scriv!AD721&lt;&gt;"", LEFT( scriv!AD721, FIND(",",scriv!AD721)-1) &amp; "=" &amp; $AH759 &amp; RIGHT( scriv!AD721, LEN(scriv!AD721) + 1 - FIND(",",scriv!AD721)),
  IF($X$36&lt;&gt;"",LEFT( X$36, FIND(",",X$36)-1) &amp; "=" &amp; $AH759 &amp; RIGHT( X$36, LEN(X$36) + 1 - FIND(",",X$36)),""))),
IF(scriv!M721&lt;&gt;"", LEFT( scriv!M721, FIND(",",scriv!M721)-1) &amp; "=" &amp; $AH759 &amp; RIGHT( scriv!M721, LEN(scriv!M721) + 1 - FIND(",",scriv!M721)),
LEFT( X$37, FIND(",",X$37)-1) &amp; "=" &amp; $AH759 &amp; RIGHT( X$37, LEN(X$37) + 1 - FIND(",",X$37))))</f>
        <v>fadeOn=,0.6</v>
      </c>
      <c r="Y759" s="81" t="str">
        <f>IF($E759="",
( IF(scriv!AE721&lt;&gt;"", LEFT( scriv!AE721, FIND(",",scriv!AE721)-1) &amp; "=" &amp; $AH759 &amp; RIGHT( scriv!AE721, LEN(scriv!AE721) + 1 - FIND(",",scriv!AE721)),
  IF($Y$36&lt;&gt;"",LEFT( Y$36, FIND(",",Y$36)-1) &amp; "=" &amp; $AH759 &amp; RIGHT( Y$36, LEN(Y$36) + 1 - FIND(",",Y$36)),""))),
IF(scriv!N721&lt;&gt;"", LEFT( scriv!N721, FIND(",",scriv!N721)-1) &amp; "=" &amp; $AH759 &amp; RIGHT( scriv!N721, LEN(scriv!N721) + 1 - FIND(",",scriv!N721)),
LEFT( Y$37, FIND(",",Y$37)-1) &amp; "=" &amp; $AH759 &amp; RIGHT( Y$37, LEN(Y$37) + 1 - FIND(",",Y$37))))</f>
        <v>fadeOff=,0.6</v>
      </c>
      <c r="Z759" s="81" t="str">
        <f>IF($E759="",
( IF(scriv!AF721&lt;&gt;"", LEFT( scriv!AF721, FIND(",",scriv!AF721)-1) &amp; "=" &amp; $AH759 &amp; RIGHT( scriv!AF721, LEN(scriv!AF721) + 1 - FIND(",",scriv!AF721)),
  IF($Z$36&lt;&gt;"",LEFT( Z$36, FIND(",",Z$36)-1) &amp; "=" &amp; $AH759 &amp; RIGHT( Z$36, LEN(Z$36) + 1 - FIND(",",Z$36)),""))),
IF(scriv!O721&lt;&gt;"", LEFT( scriv!O721, FIND(",",scriv!O721)-1) &amp; "=" &amp; $AH759 &amp; RIGHT( scriv!O721, LEN(scriv!O721) + 1 - FIND(",",scriv!O721)),
LEFT( Z$37, FIND(",",Z$37)-1) &amp; "=" &amp; $AH759 &amp; RIGHT( Z$37, LEN(Z$37) + 1 - FIND(",",Z$37))))</f>
        <v>drawOpen=,1.2</v>
      </c>
      <c r="AA759" s="81" t="str">
        <f>IF($E759="",
( IF(scriv!AG721&lt;&gt;"", LEFT( scriv!AG721, FIND(",",scriv!AG721)-1) &amp; "=" &amp; $AH759 &amp; RIGHT( scriv!AG721, LEN(scriv!AG721) + 1 - FIND(",",scriv!AG721)),
  IF($AA$36&lt;&gt;"",LEFT( AA$36, FIND(",",AA$36)-1) &amp; "=" &amp; $AH759 &amp; RIGHT( AA$36, LEN(AA$36) + 1 - FIND(",",AA$36)),""))),
IF(scriv!P721&lt;&gt;"", LEFT( scriv!P721, FIND(",",scriv!P721)-1) &amp; "=" &amp; $AH759 &amp; RIGHT( scriv!P721, LEN(scriv!P721) + 1 - FIND(",",scriv!P721)),
LEFT( AA$37, FIND(",",AA$37)-1) &amp; "=" &amp; $AH759 &amp; RIGHT( AA$37, LEN(AA$37) + 1 - FIND(",",AA$37))))</f>
        <v>drawClose=,1.2</v>
      </c>
      <c r="AB759" s="167" t="str">
        <f t="shared" si="539"/>
        <v>noTitle</v>
      </c>
      <c r="AC759" s="167"/>
      <c r="AD759" s="45"/>
      <c r="AE759" s="168"/>
      <c r="AF759" s="169">
        <f>IF(D759="",scriv!B721,"")</f>
        <v>0</v>
      </c>
      <c r="AG759" s="170" t="str">
        <f t="shared" si="546"/>
        <v/>
      </c>
      <c r="AH759" s="169" t="str">
        <f t="shared" si="547"/>
        <v/>
      </c>
      <c r="AI759" s="169" t="str">
        <f t="shared" si="548"/>
        <v/>
      </c>
      <c r="AJ759" s="86">
        <f>ROUNDDOWN( (LEN(scriv!B721)+1) / 2, 0 )</f>
        <v>0</v>
      </c>
      <c r="AK759" s="82">
        <f t="shared" si="549"/>
        <v>0</v>
      </c>
      <c r="AL759" s="82" t="str">
        <f t="shared" si="550"/>
        <v>-</v>
      </c>
      <c r="AM759" s="82" t="str">
        <f t="shared" si="551"/>
        <v>-</v>
      </c>
      <c r="AN759" s="82" t="str">
        <f t="shared" si="552"/>
        <v>-</v>
      </c>
      <c r="AO759" s="82" t="str">
        <f t="shared" si="553"/>
        <v>-</v>
      </c>
      <c r="AP759" s="82" t="str">
        <f t="shared" si="554"/>
        <v>-</v>
      </c>
      <c r="AQ759" s="82" t="str">
        <f t="shared" si="555"/>
        <v>-</v>
      </c>
      <c r="AR759" s="82" t="str">
        <f t="shared" si="556"/>
        <v>-</v>
      </c>
      <c r="AT759" s="82">
        <f t="shared" si="557"/>
        <v>10</v>
      </c>
      <c r="AU759" s="82" t="str">
        <f ca="1">IF(    MAX(OFFSET(AL759,0,0,MATCH("-",AL$638:AL759,0))) = 0,"",
IFERROR(MAX(OFFSET(AL759,0,0,MATCH("-",AL$638:AL759,0))),""))</f>
        <v/>
      </c>
      <c r="AV759" s="82" t="str">
        <f ca="1">IF(    MAX(OFFSET(AM759,0,0,MATCH("-",AM$638:AM759,0))) = 0,"",
IFERROR(MAX(OFFSET(AM759,0,0,MATCH("-",AM$638:AM759,0))),""))</f>
        <v/>
      </c>
      <c r="AW759" s="82" t="str">
        <f ca="1">IF(    MAX(OFFSET(AN759,0,0,MATCH("-",AN$638:AN759,0))) = 0,"",
IFERROR(MAX(OFFSET(AN759,0,0,MATCH("-",AN$638:AN759,0))),""))</f>
        <v/>
      </c>
      <c r="AX759" s="82" t="str">
        <f ca="1">IF(    MAX(OFFSET(AO759,0,0,MATCH("-",AO$638:AO759,0))) = 0,"",
IFERROR(MAX(OFFSET(AO759,0,0,MATCH("-",AO$638:AO759,0))),""))</f>
        <v/>
      </c>
      <c r="AY759" s="82" t="str">
        <f ca="1">IF(    MAX(OFFSET(AP759,0,0,MATCH("-",AP$638:AP759,0))) = 0,"",
IFERROR(MAX(OFFSET(AP759,0,0,MATCH("-",AP$638:AP759,0))),""))</f>
        <v/>
      </c>
      <c r="AZ759" s="82" t="str">
        <f ca="1">IF(    MAX(OFFSET(AQ759,0,0,MATCH("-",AQ$638:AQ759,0))) = 0,"",
IFERROR(MAX(OFFSET(AQ759,0,0,MATCH("-",AQ$638:AQ759,0))),""))</f>
        <v/>
      </c>
      <c r="BA759" s="82" t="str">
        <f ca="1">IF(    MAX(OFFSET(AR759,0,0,MATCH("-",AR$638:AR759,0))) = 0,"",
IFERROR(MAX(OFFSET(AR759,0,0,MATCH("-",AR$638:AR759,0))),""))</f>
        <v/>
      </c>
      <c r="BB759" s="112">
        <f t="shared" ca="1" si="558"/>
        <v>-198</v>
      </c>
      <c r="BC759" s="111" t="str">
        <f t="shared" ca="1" si="559"/>
        <v>Radius</v>
      </c>
      <c r="BD759" s="112">
        <f t="shared" ca="1" si="560"/>
        <v>0</v>
      </c>
      <c r="BE759" s="111">
        <f t="shared" ca="1" si="561"/>
        <v>200</v>
      </c>
      <c r="BF759" s="113" t="e">
        <f t="shared" ca="1" si="562"/>
        <v>#VALUE!</v>
      </c>
      <c r="BG759" s="113" t="e">
        <f t="shared" ca="1" si="563"/>
        <v>#VALUE!</v>
      </c>
      <c r="BH759" s="112">
        <f t="shared" ca="1" si="564"/>
        <v>2000</v>
      </c>
      <c r="BI759" s="112">
        <f t="shared" ca="1" si="565"/>
        <v>200</v>
      </c>
      <c r="BJ759" s="157"/>
      <c r="BK759" s="157"/>
      <c r="BL759" s="158" t="str">
        <f>scriv!AI721</f>
        <v/>
      </c>
      <c r="BM759" s="157"/>
      <c r="BN759" s="157" t="str">
        <f t="shared" si="566"/>
        <v>node</v>
      </c>
      <c r="BO759" s="157"/>
      <c r="BP759" s="159">
        <f t="shared" ca="1" si="567"/>
        <v>0</v>
      </c>
      <c r="BQ759" s="159">
        <f t="shared" ca="1" si="568"/>
        <v>0</v>
      </c>
      <c r="BR759" s="159">
        <f t="shared" si="569"/>
        <v>1</v>
      </c>
      <c r="BS759" s="159" t="str">
        <f t="shared" si="570"/>
        <v>symbol</v>
      </c>
      <c r="BT759" s="157" t="str">
        <f ca="1">IF(scriv!V721&lt;&gt;"",scriv!V721,
IF(E759="",IFERROR(VLOOKUP(BL759,$AH$40:$BT$638,39,FALSE),$BT$36),
$BT$37))</f>
        <v>NodeSquare</v>
      </c>
      <c r="BU759" s="166">
        <f t="shared" ca="1" si="571"/>
        <v>2000</v>
      </c>
      <c r="BV759" s="166">
        <f t="shared" ca="1" si="572"/>
        <v>200</v>
      </c>
      <c r="BW759" s="166">
        <f t="shared" ca="1" si="573"/>
        <v>0</v>
      </c>
      <c r="BX759" s="166">
        <f t="shared" ca="1" si="574"/>
        <v>0</v>
      </c>
      <c r="BY759" s="180" t="str">
        <f t="shared" si="575"/>
        <v/>
      </c>
      <c r="BZ759" s="180" t="str">
        <f t="shared" si="576"/>
        <v/>
      </c>
      <c r="CA759" s="81" t="str">
        <f>IF(scriv!E721&lt;&gt;"",scriv!E721,"")</f>
        <v/>
      </c>
      <c r="CB759" s="82">
        <f t="shared" si="541"/>
        <v>0</v>
      </c>
      <c r="CC759" s="82">
        <f t="shared" si="577"/>
        <v>0</v>
      </c>
      <c r="CD759" s="82" t="str">
        <f t="shared" si="578"/>
        <v>-</v>
      </c>
      <c r="CE759" s="82" t="str">
        <f t="shared" si="579"/>
        <v>-</v>
      </c>
      <c r="CF759" s="82" t="str">
        <f t="shared" si="580"/>
        <v>-</v>
      </c>
      <c r="CG759" s="82" t="str">
        <f t="shared" si="581"/>
        <v>-</v>
      </c>
      <c r="CH759" s="82" t="str">
        <f t="shared" si="582"/>
        <v>-</v>
      </c>
      <c r="CI759" s="82" t="str">
        <f t="shared" si="583"/>
        <v>-</v>
      </c>
      <c r="CJ759" s="82" t="str">
        <f t="shared" si="584"/>
        <v>-</v>
      </c>
      <c r="CK759" s="82" t="str">
        <f t="shared" si="585"/>
        <v>-</v>
      </c>
    </row>
    <row r="760" spans="1:89" s="82" customFormat="1" ht="18" customHeight="1">
      <c r="A760" s="81" t="str">
        <f>scriv!AH722</f>
        <v/>
      </c>
      <c r="B760" s="81" t="str">
        <f>IF(scriv!D722&lt;&gt;"",scriv!D722,"")</f>
        <v/>
      </c>
      <c r="C760" s="81" t="str">
        <f>IF( scriv!AL722&lt;&gt;"", IF(D760&lt;&gt;"","connection ","")&amp;scriv!AL722,IF(D760&lt;&gt;"","connection",""))</f>
        <v/>
      </c>
      <c r="D760" s="82" t="str">
        <f>scriv!AJ722</f>
        <v/>
      </c>
      <c r="E760" s="82" t="str">
        <f>scriv!AK722</f>
        <v/>
      </c>
      <c r="F760" s="156">
        <f>ROW()</f>
        <v>760</v>
      </c>
      <c r="I760" s="81" t="str">
        <f>IF(scriv!AA722&lt;&gt;"",scriv!AA722,J760)</f>
        <v/>
      </c>
      <c r="J760" s="81" t="str">
        <f>IF(scriv!AB722&lt;&gt;"",scriv!AB722,"")</f>
        <v/>
      </c>
      <c r="K760" s="82" t="str">
        <f t="shared" si="542"/>
        <v>none</v>
      </c>
      <c r="L760" s="82" t="str">
        <f t="shared" si="543"/>
        <v>+++&amp;speakTT=</v>
      </c>
      <c r="M760" s="82" t="str">
        <f t="shared" si="540"/>
        <v>OpenClose</v>
      </c>
      <c r="N760" s="82" t="str">
        <f t="shared" si="544"/>
        <v/>
      </c>
      <c r="O760" s="119" t="str">
        <f t="shared" si="545"/>
        <v/>
      </c>
      <c r="P760" s="81" t="str">
        <f>IF(scriv!I722&lt;&gt;"",scriv!I722,"")</f>
        <v/>
      </c>
      <c r="Q760" s="81" t="str">
        <f>IF(scriv!J722&lt;&gt;"",scriv!J722,"")</f>
        <v/>
      </c>
      <c r="R760" s="81">
        <f>IF(scriv!K722&lt;&gt;"",scriv!K722,
IF(I760&lt;&gt;"",1,$R$36))</f>
        <v>0</v>
      </c>
      <c r="S760" s="81" t="str">
        <f>IF(scriv!L722&lt;&gt;"",scriv!L722,
IF(scriv!AB722&lt;&gt;"",$S$36,"none"))</f>
        <v>none</v>
      </c>
      <c r="T760" s="81" t="str">
        <f>IF(scriv!Q722&lt;&gt;"",scriv!Q722,"")</f>
        <v/>
      </c>
      <c r="U760" s="81" t="str">
        <f>IF(scriv!R722&lt;&gt;"",scriv!R722,"")</f>
        <v/>
      </c>
      <c r="V760" s="81" t="str">
        <f>IF(scriv!S722&lt;&gt;"",scriv!S722,"")</f>
        <v/>
      </c>
      <c r="W760" s="81" t="str">
        <f>IF(scriv!T722&lt;&gt;"",scriv!T722,"")</f>
        <v/>
      </c>
      <c r="X760" s="81" t="str">
        <f>IF($E760="",
( IF(scriv!AD722&lt;&gt;"", LEFT( scriv!AD722, FIND(",",scriv!AD722)-1) &amp; "=" &amp; $AH760 &amp; RIGHT( scriv!AD722, LEN(scriv!AD722) + 1 - FIND(",",scriv!AD722)),
  IF($X$36&lt;&gt;"",LEFT( X$36, FIND(",",X$36)-1) &amp; "=" &amp; $AH760 &amp; RIGHT( X$36, LEN(X$36) + 1 - FIND(",",X$36)),""))),
IF(scriv!M722&lt;&gt;"", LEFT( scriv!M722, FIND(",",scriv!M722)-1) &amp; "=" &amp; $AH760 &amp; RIGHT( scriv!M722, LEN(scriv!M722) + 1 - FIND(",",scriv!M722)),
LEFT( X$37, FIND(",",X$37)-1) &amp; "=" &amp; $AH760 &amp; RIGHT( X$37, LEN(X$37) + 1 - FIND(",",X$37))))</f>
        <v>fadeOn=,0.6</v>
      </c>
      <c r="Y760" s="81" t="str">
        <f>IF($E760="",
( IF(scriv!AE722&lt;&gt;"", LEFT( scriv!AE722, FIND(",",scriv!AE722)-1) &amp; "=" &amp; $AH760 &amp; RIGHT( scriv!AE722, LEN(scriv!AE722) + 1 - FIND(",",scriv!AE722)),
  IF($Y$36&lt;&gt;"",LEFT( Y$36, FIND(",",Y$36)-1) &amp; "=" &amp; $AH760 &amp; RIGHT( Y$36, LEN(Y$36) + 1 - FIND(",",Y$36)),""))),
IF(scriv!N722&lt;&gt;"", LEFT( scriv!N722, FIND(",",scriv!N722)-1) &amp; "=" &amp; $AH760 &amp; RIGHT( scriv!N722, LEN(scriv!N722) + 1 - FIND(",",scriv!N722)),
LEFT( Y$37, FIND(",",Y$37)-1) &amp; "=" &amp; $AH760 &amp; RIGHT( Y$37, LEN(Y$37) + 1 - FIND(",",Y$37))))</f>
        <v>fadeOff=,0.6</v>
      </c>
      <c r="Z760" s="81" t="str">
        <f>IF($E760="",
( IF(scriv!AF722&lt;&gt;"", LEFT( scriv!AF722, FIND(",",scriv!AF722)-1) &amp; "=" &amp; $AH760 &amp; RIGHT( scriv!AF722, LEN(scriv!AF722) + 1 - FIND(",",scriv!AF722)),
  IF($Z$36&lt;&gt;"",LEFT( Z$36, FIND(",",Z$36)-1) &amp; "=" &amp; $AH760 &amp; RIGHT( Z$36, LEN(Z$36) + 1 - FIND(",",Z$36)),""))),
IF(scriv!O722&lt;&gt;"", LEFT( scriv!O722, FIND(",",scriv!O722)-1) &amp; "=" &amp; $AH760 &amp; RIGHT( scriv!O722, LEN(scriv!O722) + 1 - FIND(",",scriv!O722)),
LEFT( Z$37, FIND(",",Z$37)-1) &amp; "=" &amp; $AH760 &amp; RIGHT( Z$37, LEN(Z$37) + 1 - FIND(",",Z$37))))</f>
        <v>drawOpen=,1.2</v>
      </c>
      <c r="AA760" s="81" t="str">
        <f>IF($E760="",
( IF(scriv!AG722&lt;&gt;"", LEFT( scriv!AG722, FIND(",",scriv!AG722)-1) &amp; "=" &amp; $AH760 &amp; RIGHT( scriv!AG722, LEN(scriv!AG722) + 1 - FIND(",",scriv!AG722)),
  IF($AA$36&lt;&gt;"",LEFT( AA$36, FIND(",",AA$36)-1) &amp; "=" &amp; $AH760 &amp; RIGHT( AA$36, LEN(AA$36) + 1 - FIND(",",AA$36)),""))),
IF(scriv!P722&lt;&gt;"", LEFT( scriv!P722, FIND(",",scriv!P722)-1) &amp; "=" &amp; $AH760 &amp; RIGHT( scriv!P722, LEN(scriv!P722) + 1 - FIND(",",scriv!P722)),
LEFT( AA$37, FIND(",",AA$37)-1) &amp; "=" &amp; $AH760 &amp; RIGHT( AA$37, LEN(AA$37) + 1 - FIND(",",AA$37))))</f>
        <v>drawClose=,1.2</v>
      </c>
      <c r="AB760" s="167" t="str">
        <f t="shared" si="539"/>
        <v>noTitle</v>
      </c>
      <c r="AC760" s="167"/>
      <c r="AD760" s="45"/>
      <c r="AE760" s="168"/>
      <c r="AF760" s="169">
        <f>IF(D760="",scriv!B722,"")</f>
        <v>0</v>
      </c>
      <c r="AG760" s="170" t="str">
        <f t="shared" si="546"/>
        <v/>
      </c>
      <c r="AH760" s="169" t="str">
        <f t="shared" si="547"/>
        <v/>
      </c>
      <c r="AI760" s="169" t="str">
        <f t="shared" si="548"/>
        <v/>
      </c>
      <c r="AJ760" s="86">
        <f>ROUNDDOWN( (LEN(scriv!B722)+1) / 2, 0 )</f>
        <v>0</v>
      </c>
      <c r="AK760" s="82">
        <f t="shared" si="549"/>
        <v>0</v>
      </c>
      <c r="AL760" s="82" t="str">
        <f t="shared" si="550"/>
        <v>-</v>
      </c>
      <c r="AM760" s="82" t="str">
        <f t="shared" si="551"/>
        <v>-</v>
      </c>
      <c r="AN760" s="82" t="str">
        <f t="shared" si="552"/>
        <v>-</v>
      </c>
      <c r="AO760" s="82" t="str">
        <f t="shared" si="553"/>
        <v>-</v>
      </c>
      <c r="AP760" s="82" t="str">
        <f t="shared" si="554"/>
        <v>-</v>
      </c>
      <c r="AQ760" s="82" t="str">
        <f t="shared" si="555"/>
        <v>-</v>
      </c>
      <c r="AR760" s="82" t="str">
        <f t="shared" si="556"/>
        <v>-</v>
      </c>
      <c r="AT760" s="82">
        <f t="shared" si="557"/>
        <v>10</v>
      </c>
      <c r="AU760" s="82" t="str">
        <f ca="1">IF(    MAX(OFFSET(AL760,0,0,MATCH("-",AL$638:AL760,0))) = 0,"",
IFERROR(MAX(OFFSET(AL760,0,0,MATCH("-",AL$638:AL760,0))),""))</f>
        <v/>
      </c>
      <c r="AV760" s="82" t="str">
        <f ca="1">IF(    MAX(OFFSET(AM760,0,0,MATCH("-",AM$638:AM760,0))) = 0,"",
IFERROR(MAX(OFFSET(AM760,0,0,MATCH("-",AM$638:AM760,0))),""))</f>
        <v/>
      </c>
      <c r="AW760" s="82" t="str">
        <f ca="1">IF(    MAX(OFFSET(AN760,0,0,MATCH("-",AN$638:AN760,0))) = 0,"",
IFERROR(MAX(OFFSET(AN760,0,0,MATCH("-",AN$638:AN760,0))),""))</f>
        <v/>
      </c>
      <c r="AX760" s="82" t="str">
        <f ca="1">IF(    MAX(OFFSET(AO760,0,0,MATCH("-",AO$638:AO760,0))) = 0,"",
IFERROR(MAX(OFFSET(AO760,0,0,MATCH("-",AO$638:AO760,0))),""))</f>
        <v/>
      </c>
      <c r="AY760" s="82" t="str">
        <f ca="1">IF(    MAX(OFFSET(AP760,0,0,MATCH("-",AP$638:AP760,0))) = 0,"",
IFERROR(MAX(OFFSET(AP760,0,0,MATCH("-",AP$638:AP760,0))),""))</f>
        <v/>
      </c>
      <c r="AZ760" s="82" t="str">
        <f ca="1">IF(    MAX(OFFSET(AQ760,0,0,MATCH("-",AQ$638:AQ760,0))) = 0,"",
IFERROR(MAX(OFFSET(AQ760,0,0,MATCH("-",AQ$638:AQ760,0))),""))</f>
        <v/>
      </c>
      <c r="BA760" s="82" t="str">
        <f ca="1">IF(    MAX(OFFSET(AR760,0,0,MATCH("-",AR$638:AR760,0))) = 0,"",
IFERROR(MAX(OFFSET(AR760,0,0,MATCH("-",AR$638:AR760,0))),""))</f>
        <v/>
      </c>
      <c r="BB760" s="112">
        <f t="shared" ca="1" si="558"/>
        <v>-198</v>
      </c>
      <c r="BC760" s="111" t="str">
        <f t="shared" ca="1" si="559"/>
        <v>Radius</v>
      </c>
      <c r="BD760" s="112">
        <f t="shared" ca="1" si="560"/>
        <v>0</v>
      </c>
      <c r="BE760" s="111">
        <f t="shared" ca="1" si="561"/>
        <v>200</v>
      </c>
      <c r="BF760" s="113" t="e">
        <f t="shared" ca="1" si="562"/>
        <v>#VALUE!</v>
      </c>
      <c r="BG760" s="113" t="e">
        <f t="shared" ca="1" si="563"/>
        <v>#VALUE!</v>
      </c>
      <c r="BH760" s="112">
        <f t="shared" ca="1" si="564"/>
        <v>2000</v>
      </c>
      <c r="BI760" s="112">
        <f t="shared" ca="1" si="565"/>
        <v>200</v>
      </c>
      <c r="BJ760" s="157"/>
      <c r="BK760" s="157"/>
      <c r="BL760" s="158" t="str">
        <f>scriv!AI722</f>
        <v/>
      </c>
      <c r="BM760" s="157"/>
      <c r="BN760" s="157" t="str">
        <f t="shared" si="566"/>
        <v>node</v>
      </c>
      <c r="BO760" s="157"/>
      <c r="BP760" s="159">
        <f t="shared" ca="1" si="567"/>
        <v>0</v>
      </c>
      <c r="BQ760" s="159">
        <f t="shared" ca="1" si="568"/>
        <v>0</v>
      </c>
      <c r="BR760" s="159">
        <f t="shared" si="569"/>
        <v>1</v>
      </c>
      <c r="BS760" s="159" t="str">
        <f t="shared" si="570"/>
        <v>symbol</v>
      </c>
      <c r="BT760" s="157" t="str">
        <f ca="1">IF(scriv!V722&lt;&gt;"",scriv!V722,
IF(E760="",IFERROR(VLOOKUP(BL760,$AH$40:$BT$638,39,FALSE),$BT$36),
$BT$37))</f>
        <v>NodeSquare</v>
      </c>
      <c r="BU760" s="166">
        <f t="shared" ca="1" si="571"/>
        <v>2000</v>
      </c>
      <c r="BV760" s="166">
        <f t="shared" ca="1" si="572"/>
        <v>200</v>
      </c>
      <c r="BW760" s="166">
        <f t="shared" ca="1" si="573"/>
        <v>0</v>
      </c>
      <c r="BX760" s="166">
        <f t="shared" ca="1" si="574"/>
        <v>0</v>
      </c>
      <c r="BY760" s="180" t="str">
        <f t="shared" si="575"/>
        <v/>
      </c>
      <c r="BZ760" s="180" t="str">
        <f t="shared" si="576"/>
        <v/>
      </c>
      <c r="CA760" s="81" t="str">
        <f>IF(scriv!E722&lt;&gt;"",scriv!E722,"")</f>
        <v/>
      </c>
      <c r="CB760" s="82">
        <f t="shared" si="541"/>
        <v>0</v>
      </c>
      <c r="CC760" s="82">
        <f t="shared" si="577"/>
        <v>0</v>
      </c>
      <c r="CD760" s="82" t="str">
        <f t="shared" si="578"/>
        <v>-</v>
      </c>
      <c r="CE760" s="82" t="str">
        <f t="shared" si="579"/>
        <v>-</v>
      </c>
      <c r="CF760" s="82" t="str">
        <f t="shared" si="580"/>
        <v>-</v>
      </c>
      <c r="CG760" s="82" t="str">
        <f t="shared" si="581"/>
        <v>-</v>
      </c>
      <c r="CH760" s="82" t="str">
        <f t="shared" si="582"/>
        <v>-</v>
      </c>
      <c r="CI760" s="82" t="str">
        <f t="shared" si="583"/>
        <v>-</v>
      </c>
      <c r="CJ760" s="82" t="str">
        <f t="shared" si="584"/>
        <v>-</v>
      </c>
      <c r="CK760" s="82" t="str">
        <f t="shared" si="585"/>
        <v>-</v>
      </c>
    </row>
    <row r="761" spans="1:89" s="82" customFormat="1" ht="18" customHeight="1">
      <c r="A761" s="81" t="str">
        <f>scriv!AH723</f>
        <v/>
      </c>
      <c r="B761" s="81" t="str">
        <f>IF(scriv!D723&lt;&gt;"",scriv!D723,"")</f>
        <v/>
      </c>
      <c r="C761" s="81" t="str">
        <f>IF( scriv!AL723&lt;&gt;"", IF(D761&lt;&gt;"","connection ","")&amp;scriv!AL723,IF(D761&lt;&gt;"","connection",""))</f>
        <v/>
      </c>
      <c r="D761" s="82" t="str">
        <f>scriv!AJ723</f>
        <v/>
      </c>
      <c r="E761" s="82" t="str">
        <f>scriv!AK723</f>
        <v/>
      </c>
      <c r="F761" s="156">
        <f>ROW()</f>
        <v>761</v>
      </c>
      <c r="I761" s="81" t="str">
        <f>IF(scriv!AA723&lt;&gt;"",scriv!AA723,J761)</f>
        <v/>
      </c>
      <c r="J761" s="81" t="str">
        <f>IF(scriv!AB723&lt;&gt;"",scriv!AB723,"")</f>
        <v/>
      </c>
      <c r="K761" s="82" t="str">
        <f t="shared" si="542"/>
        <v>none</v>
      </c>
      <c r="L761" s="82" t="str">
        <f t="shared" si="543"/>
        <v>+++&amp;speakTT=</v>
      </c>
      <c r="M761" s="82" t="str">
        <f t="shared" si="540"/>
        <v>OpenClose</v>
      </c>
      <c r="N761" s="82" t="str">
        <f t="shared" si="544"/>
        <v/>
      </c>
      <c r="O761" s="119" t="str">
        <f t="shared" si="545"/>
        <v/>
      </c>
      <c r="P761" s="81" t="str">
        <f>IF(scriv!I723&lt;&gt;"",scriv!I723,"")</f>
        <v/>
      </c>
      <c r="Q761" s="81" t="str">
        <f>IF(scriv!J723&lt;&gt;"",scriv!J723,"")</f>
        <v/>
      </c>
      <c r="R761" s="81">
        <f>IF(scriv!K723&lt;&gt;"",scriv!K723,
IF(I761&lt;&gt;"",1,$R$36))</f>
        <v>0</v>
      </c>
      <c r="S761" s="81" t="str">
        <f>IF(scriv!L723&lt;&gt;"",scriv!L723,
IF(scriv!AB723&lt;&gt;"",$S$36,"none"))</f>
        <v>none</v>
      </c>
      <c r="T761" s="81" t="str">
        <f>IF(scriv!Q723&lt;&gt;"",scriv!Q723,"")</f>
        <v/>
      </c>
      <c r="U761" s="81" t="str">
        <f>IF(scriv!R723&lt;&gt;"",scriv!R723,"")</f>
        <v/>
      </c>
      <c r="V761" s="81" t="str">
        <f>IF(scriv!S723&lt;&gt;"",scriv!S723,"")</f>
        <v/>
      </c>
      <c r="W761" s="81" t="str">
        <f>IF(scriv!T723&lt;&gt;"",scriv!T723,"")</f>
        <v/>
      </c>
      <c r="X761" s="81" t="str">
        <f>IF($E761="",
( IF(scriv!AD723&lt;&gt;"", LEFT( scriv!AD723, FIND(",",scriv!AD723)-1) &amp; "=" &amp; $AH761 &amp; RIGHT( scriv!AD723, LEN(scriv!AD723) + 1 - FIND(",",scriv!AD723)),
  IF($X$36&lt;&gt;"",LEFT( X$36, FIND(",",X$36)-1) &amp; "=" &amp; $AH761 &amp; RIGHT( X$36, LEN(X$36) + 1 - FIND(",",X$36)),""))),
IF(scriv!M723&lt;&gt;"", LEFT( scriv!M723, FIND(",",scriv!M723)-1) &amp; "=" &amp; $AH761 &amp; RIGHT( scriv!M723, LEN(scriv!M723) + 1 - FIND(",",scriv!M723)),
LEFT( X$37, FIND(",",X$37)-1) &amp; "=" &amp; $AH761 &amp; RIGHT( X$37, LEN(X$37) + 1 - FIND(",",X$37))))</f>
        <v>fadeOn=,0.6</v>
      </c>
      <c r="Y761" s="81" t="str">
        <f>IF($E761="",
( IF(scriv!AE723&lt;&gt;"", LEFT( scriv!AE723, FIND(",",scriv!AE723)-1) &amp; "=" &amp; $AH761 &amp; RIGHT( scriv!AE723, LEN(scriv!AE723) + 1 - FIND(",",scriv!AE723)),
  IF($Y$36&lt;&gt;"",LEFT( Y$36, FIND(",",Y$36)-1) &amp; "=" &amp; $AH761 &amp; RIGHT( Y$36, LEN(Y$36) + 1 - FIND(",",Y$36)),""))),
IF(scriv!N723&lt;&gt;"", LEFT( scriv!N723, FIND(",",scriv!N723)-1) &amp; "=" &amp; $AH761 &amp; RIGHT( scriv!N723, LEN(scriv!N723) + 1 - FIND(",",scriv!N723)),
LEFT( Y$37, FIND(",",Y$37)-1) &amp; "=" &amp; $AH761 &amp; RIGHT( Y$37, LEN(Y$37) + 1 - FIND(",",Y$37))))</f>
        <v>fadeOff=,0.6</v>
      </c>
      <c r="Z761" s="81" t="str">
        <f>IF($E761="",
( IF(scriv!AF723&lt;&gt;"", LEFT( scriv!AF723, FIND(",",scriv!AF723)-1) &amp; "=" &amp; $AH761 &amp; RIGHT( scriv!AF723, LEN(scriv!AF723) + 1 - FIND(",",scriv!AF723)),
  IF($Z$36&lt;&gt;"",LEFT( Z$36, FIND(",",Z$36)-1) &amp; "=" &amp; $AH761 &amp; RIGHT( Z$36, LEN(Z$36) + 1 - FIND(",",Z$36)),""))),
IF(scriv!O723&lt;&gt;"", LEFT( scriv!O723, FIND(",",scriv!O723)-1) &amp; "=" &amp; $AH761 &amp; RIGHT( scriv!O723, LEN(scriv!O723) + 1 - FIND(",",scriv!O723)),
LEFT( Z$37, FIND(",",Z$37)-1) &amp; "=" &amp; $AH761 &amp; RIGHT( Z$37, LEN(Z$37) + 1 - FIND(",",Z$37))))</f>
        <v>drawOpen=,1.2</v>
      </c>
      <c r="AA761" s="81" t="str">
        <f>IF($E761="",
( IF(scriv!AG723&lt;&gt;"", LEFT( scriv!AG723, FIND(",",scriv!AG723)-1) &amp; "=" &amp; $AH761 &amp; RIGHT( scriv!AG723, LEN(scriv!AG723) + 1 - FIND(",",scriv!AG723)),
  IF($AA$36&lt;&gt;"",LEFT( AA$36, FIND(",",AA$36)-1) &amp; "=" &amp; $AH761 &amp; RIGHT( AA$36, LEN(AA$36) + 1 - FIND(",",AA$36)),""))),
IF(scriv!P723&lt;&gt;"", LEFT( scriv!P723, FIND(",",scriv!P723)-1) &amp; "=" &amp; $AH761 &amp; RIGHT( scriv!P723, LEN(scriv!P723) + 1 - FIND(",",scriv!P723)),
LEFT( AA$37, FIND(",",AA$37)-1) &amp; "=" &amp; $AH761 &amp; RIGHT( AA$37, LEN(AA$37) + 1 - FIND(",",AA$37))))</f>
        <v>drawClose=,1.2</v>
      </c>
      <c r="AB761" s="167" t="str">
        <f t="shared" si="539"/>
        <v>noTitle</v>
      </c>
      <c r="AC761" s="167"/>
      <c r="AD761" s="45"/>
      <c r="AE761" s="168"/>
      <c r="AF761" s="169">
        <f>IF(D761="",scriv!B723,"")</f>
        <v>0</v>
      </c>
      <c r="AG761" s="170" t="str">
        <f t="shared" si="546"/>
        <v/>
      </c>
      <c r="AH761" s="169" t="str">
        <f t="shared" si="547"/>
        <v/>
      </c>
      <c r="AI761" s="169" t="str">
        <f t="shared" si="548"/>
        <v/>
      </c>
      <c r="AJ761" s="86">
        <f>ROUNDDOWN( (LEN(scriv!B723)+1) / 2, 0 )</f>
        <v>0</v>
      </c>
      <c r="AK761" s="82">
        <f t="shared" si="549"/>
        <v>0</v>
      </c>
      <c r="AL761" s="82" t="str">
        <f t="shared" si="550"/>
        <v>-</v>
      </c>
      <c r="AM761" s="82" t="str">
        <f t="shared" si="551"/>
        <v>-</v>
      </c>
      <c r="AN761" s="82" t="str">
        <f t="shared" si="552"/>
        <v>-</v>
      </c>
      <c r="AO761" s="82" t="str">
        <f t="shared" si="553"/>
        <v>-</v>
      </c>
      <c r="AP761" s="82" t="str">
        <f t="shared" si="554"/>
        <v>-</v>
      </c>
      <c r="AQ761" s="82" t="str">
        <f t="shared" si="555"/>
        <v>-</v>
      </c>
      <c r="AR761" s="82" t="str">
        <f t="shared" si="556"/>
        <v>-</v>
      </c>
      <c r="AT761" s="82">
        <f t="shared" si="557"/>
        <v>10</v>
      </c>
      <c r="AU761" s="82" t="str">
        <f ca="1">IF(    MAX(OFFSET(AL761,0,0,MATCH("-",AL$638:AL761,0))) = 0,"",
IFERROR(MAX(OFFSET(AL761,0,0,MATCH("-",AL$638:AL761,0))),""))</f>
        <v/>
      </c>
      <c r="AV761" s="82" t="str">
        <f ca="1">IF(    MAX(OFFSET(AM761,0,0,MATCH("-",AM$638:AM761,0))) = 0,"",
IFERROR(MAX(OFFSET(AM761,0,0,MATCH("-",AM$638:AM761,0))),""))</f>
        <v/>
      </c>
      <c r="AW761" s="82" t="str">
        <f ca="1">IF(    MAX(OFFSET(AN761,0,0,MATCH("-",AN$638:AN761,0))) = 0,"",
IFERROR(MAX(OFFSET(AN761,0,0,MATCH("-",AN$638:AN761,0))),""))</f>
        <v/>
      </c>
      <c r="AX761" s="82" t="str">
        <f ca="1">IF(    MAX(OFFSET(AO761,0,0,MATCH("-",AO$638:AO761,0))) = 0,"",
IFERROR(MAX(OFFSET(AO761,0,0,MATCH("-",AO$638:AO761,0))),""))</f>
        <v/>
      </c>
      <c r="AY761" s="82" t="str">
        <f ca="1">IF(    MAX(OFFSET(AP761,0,0,MATCH("-",AP$638:AP761,0))) = 0,"",
IFERROR(MAX(OFFSET(AP761,0,0,MATCH("-",AP$638:AP761,0))),""))</f>
        <v/>
      </c>
      <c r="AZ761" s="82" t="str">
        <f ca="1">IF(    MAX(OFFSET(AQ761,0,0,MATCH("-",AQ$638:AQ761,0))) = 0,"",
IFERROR(MAX(OFFSET(AQ761,0,0,MATCH("-",AQ$638:AQ761,0))),""))</f>
        <v/>
      </c>
      <c r="BA761" s="82" t="str">
        <f ca="1">IF(    MAX(OFFSET(AR761,0,0,MATCH("-",AR$638:AR761,0))) = 0,"",
IFERROR(MAX(OFFSET(AR761,0,0,MATCH("-",AR$638:AR761,0))),""))</f>
        <v/>
      </c>
      <c r="BB761" s="112">
        <f t="shared" ca="1" si="558"/>
        <v>-198</v>
      </c>
      <c r="BC761" s="111" t="str">
        <f t="shared" ca="1" si="559"/>
        <v>Radius</v>
      </c>
      <c r="BD761" s="112">
        <f t="shared" ca="1" si="560"/>
        <v>0</v>
      </c>
      <c r="BE761" s="111">
        <f t="shared" ca="1" si="561"/>
        <v>200</v>
      </c>
      <c r="BF761" s="113" t="e">
        <f t="shared" ca="1" si="562"/>
        <v>#VALUE!</v>
      </c>
      <c r="BG761" s="113" t="e">
        <f t="shared" ca="1" si="563"/>
        <v>#VALUE!</v>
      </c>
      <c r="BH761" s="112">
        <f t="shared" ca="1" si="564"/>
        <v>2000</v>
      </c>
      <c r="BI761" s="112">
        <f t="shared" ca="1" si="565"/>
        <v>200</v>
      </c>
      <c r="BJ761" s="157"/>
      <c r="BK761" s="157"/>
      <c r="BL761" s="158" t="str">
        <f>scriv!AI723</f>
        <v/>
      </c>
      <c r="BM761" s="157"/>
      <c r="BN761" s="157" t="str">
        <f t="shared" si="566"/>
        <v>node</v>
      </c>
      <c r="BO761" s="157"/>
      <c r="BP761" s="159">
        <f t="shared" ca="1" si="567"/>
        <v>0</v>
      </c>
      <c r="BQ761" s="159">
        <f t="shared" ca="1" si="568"/>
        <v>0</v>
      </c>
      <c r="BR761" s="159">
        <f t="shared" si="569"/>
        <v>1</v>
      </c>
      <c r="BS761" s="159" t="str">
        <f t="shared" si="570"/>
        <v>symbol</v>
      </c>
      <c r="BT761" s="157" t="str">
        <f ca="1">IF(scriv!V723&lt;&gt;"",scriv!V723,
IF(E761="",IFERROR(VLOOKUP(BL761,$AH$40:$BT$638,39,FALSE),$BT$36),
$BT$37))</f>
        <v>NodeSquare</v>
      </c>
      <c r="BU761" s="166">
        <f t="shared" ca="1" si="571"/>
        <v>2000</v>
      </c>
      <c r="BV761" s="166">
        <f t="shared" ca="1" si="572"/>
        <v>200</v>
      </c>
      <c r="BW761" s="166">
        <f t="shared" ca="1" si="573"/>
        <v>0</v>
      </c>
      <c r="BX761" s="166">
        <f t="shared" ca="1" si="574"/>
        <v>0</v>
      </c>
      <c r="BY761" s="180" t="str">
        <f t="shared" si="575"/>
        <v/>
      </c>
      <c r="BZ761" s="180" t="str">
        <f t="shared" si="576"/>
        <v/>
      </c>
      <c r="CA761" s="81" t="str">
        <f>IF(scriv!E723&lt;&gt;"",scriv!E723,"")</f>
        <v/>
      </c>
      <c r="CB761" s="82">
        <f t="shared" si="541"/>
        <v>0</v>
      </c>
      <c r="CC761" s="82">
        <f t="shared" si="577"/>
        <v>0</v>
      </c>
      <c r="CD761" s="82" t="str">
        <f t="shared" si="578"/>
        <v>-</v>
      </c>
      <c r="CE761" s="82" t="str">
        <f t="shared" si="579"/>
        <v>-</v>
      </c>
      <c r="CF761" s="82" t="str">
        <f t="shared" si="580"/>
        <v>-</v>
      </c>
      <c r="CG761" s="82" t="str">
        <f t="shared" si="581"/>
        <v>-</v>
      </c>
      <c r="CH761" s="82" t="str">
        <f t="shared" si="582"/>
        <v>-</v>
      </c>
      <c r="CI761" s="82" t="str">
        <f t="shared" si="583"/>
        <v>-</v>
      </c>
      <c r="CJ761" s="82" t="str">
        <f t="shared" si="584"/>
        <v>-</v>
      </c>
      <c r="CK761" s="82" t="str">
        <f t="shared" si="585"/>
        <v>-</v>
      </c>
    </row>
    <row r="762" spans="1:89" s="82" customFormat="1" ht="18" customHeight="1">
      <c r="A762" s="81" t="str">
        <f>scriv!AH724</f>
        <v/>
      </c>
      <c r="B762" s="81" t="str">
        <f>IF(scriv!D724&lt;&gt;"",scriv!D724,"")</f>
        <v/>
      </c>
      <c r="C762" s="81" t="str">
        <f>IF( scriv!AL724&lt;&gt;"", IF(D762&lt;&gt;"","connection ","")&amp;scriv!AL724,IF(D762&lt;&gt;"","connection",""))</f>
        <v/>
      </c>
      <c r="D762" s="82" t="str">
        <f>scriv!AJ724</f>
        <v/>
      </c>
      <c r="E762" s="82" t="str">
        <f>scriv!AK724</f>
        <v/>
      </c>
      <c r="F762" s="156">
        <f>ROW()</f>
        <v>762</v>
      </c>
      <c r="I762" s="81" t="str">
        <f>IF(scriv!AA724&lt;&gt;"",scriv!AA724,J762)</f>
        <v/>
      </c>
      <c r="J762" s="81" t="str">
        <f>IF(scriv!AB724&lt;&gt;"",scriv!AB724,"")</f>
        <v/>
      </c>
      <c r="K762" s="82" t="str">
        <f t="shared" si="542"/>
        <v>none</v>
      </c>
      <c r="L762" s="82" t="str">
        <f t="shared" si="543"/>
        <v>+++&amp;speakTT=</v>
      </c>
      <c r="M762" s="82" t="str">
        <f t="shared" si="540"/>
        <v>OpenClose</v>
      </c>
      <c r="N762" s="82" t="str">
        <f t="shared" si="544"/>
        <v/>
      </c>
      <c r="O762" s="119" t="str">
        <f t="shared" si="545"/>
        <v/>
      </c>
      <c r="P762" s="81" t="str">
        <f>IF(scriv!I724&lt;&gt;"",scriv!I724,"")</f>
        <v/>
      </c>
      <c r="Q762" s="81" t="str">
        <f>IF(scriv!J724&lt;&gt;"",scriv!J724,"")</f>
        <v/>
      </c>
      <c r="R762" s="81">
        <f>IF(scriv!K724&lt;&gt;"",scriv!K724,
IF(I762&lt;&gt;"",1,$R$36))</f>
        <v>0</v>
      </c>
      <c r="S762" s="81" t="str">
        <f>IF(scriv!L724&lt;&gt;"",scriv!L724,
IF(scriv!AB724&lt;&gt;"",$S$36,"none"))</f>
        <v>none</v>
      </c>
      <c r="T762" s="81" t="str">
        <f>IF(scriv!Q724&lt;&gt;"",scriv!Q724,"")</f>
        <v/>
      </c>
      <c r="U762" s="81" t="str">
        <f>IF(scriv!R724&lt;&gt;"",scriv!R724,"")</f>
        <v/>
      </c>
      <c r="V762" s="81" t="str">
        <f>IF(scriv!S724&lt;&gt;"",scriv!S724,"")</f>
        <v/>
      </c>
      <c r="W762" s="81" t="str">
        <f>IF(scriv!T724&lt;&gt;"",scriv!T724,"")</f>
        <v/>
      </c>
      <c r="X762" s="81" t="str">
        <f>IF($E762="",
( IF(scriv!AD724&lt;&gt;"", LEFT( scriv!AD724, FIND(",",scriv!AD724)-1) &amp; "=" &amp; $AH762 &amp; RIGHT( scriv!AD724, LEN(scriv!AD724) + 1 - FIND(",",scriv!AD724)),
  IF($X$36&lt;&gt;"",LEFT( X$36, FIND(",",X$36)-1) &amp; "=" &amp; $AH762 &amp; RIGHT( X$36, LEN(X$36) + 1 - FIND(",",X$36)),""))),
IF(scriv!M724&lt;&gt;"", LEFT( scriv!M724, FIND(",",scriv!M724)-1) &amp; "=" &amp; $AH762 &amp; RIGHT( scriv!M724, LEN(scriv!M724) + 1 - FIND(",",scriv!M724)),
LEFT( X$37, FIND(",",X$37)-1) &amp; "=" &amp; $AH762 &amp; RIGHT( X$37, LEN(X$37) + 1 - FIND(",",X$37))))</f>
        <v>fadeOn=,0.6</v>
      </c>
      <c r="Y762" s="81" t="str">
        <f>IF($E762="",
( IF(scriv!AE724&lt;&gt;"", LEFT( scriv!AE724, FIND(",",scriv!AE724)-1) &amp; "=" &amp; $AH762 &amp; RIGHT( scriv!AE724, LEN(scriv!AE724) + 1 - FIND(",",scriv!AE724)),
  IF($Y$36&lt;&gt;"",LEFT( Y$36, FIND(",",Y$36)-1) &amp; "=" &amp; $AH762 &amp; RIGHT( Y$36, LEN(Y$36) + 1 - FIND(",",Y$36)),""))),
IF(scriv!N724&lt;&gt;"", LEFT( scriv!N724, FIND(",",scriv!N724)-1) &amp; "=" &amp; $AH762 &amp; RIGHT( scriv!N724, LEN(scriv!N724) + 1 - FIND(",",scriv!N724)),
LEFT( Y$37, FIND(",",Y$37)-1) &amp; "=" &amp; $AH762 &amp; RIGHT( Y$37, LEN(Y$37) + 1 - FIND(",",Y$37))))</f>
        <v>fadeOff=,0.6</v>
      </c>
      <c r="Z762" s="81" t="str">
        <f>IF($E762="",
( IF(scriv!AF724&lt;&gt;"", LEFT( scriv!AF724, FIND(",",scriv!AF724)-1) &amp; "=" &amp; $AH762 &amp; RIGHT( scriv!AF724, LEN(scriv!AF724) + 1 - FIND(",",scriv!AF724)),
  IF($Z$36&lt;&gt;"",LEFT( Z$36, FIND(",",Z$36)-1) &amp; "=" &amp; $AH762 &amp; RIGHT( Z$36, LEN(Z$36) + 1 - FIND(",",Z$36)),""))),
IF(scriv!O724&lt;&gt;"", LEFT( scriv!O724, FIND(",",scriv!O724)-1) &amp; "=" &amp; $AH762 &amp; RIGHT( scriv!O724, LEN(scriv!O724) + 1 - FIND(",",scriv!O724)),
LEFT( Z$37, FIND(",",Z$37)-1) &amp; "=" &amp; $AH762 &amp; RIGHT( Z$37, LEN(Z$37) + 1 - FIND(",",Z$37))))</f>
        <v>drawOpen=,1.2</v>
      </c>
      <c r="AA762" s="81" t="str">
        <f>IF($E762="",
( IF(scriv!AG724&lt;&gt;"", LEFT( scriv!AG724, FIND(",",scriv!AG724)-1) &amp; "=" &amp; $AH762 &amp; RIGHT( scriv!AG724, LEN(scriv!AG724) + 1 - FIND(",",scriv!AG724)),
  IF($AA$36&lt;&gt;"",LEFT( AA$36, FIND(",",AA$36)-1) &amp; "=" &amp; $AH762 &amp; RIGHT( AA$36, LEN(AA$36) + 1 - FIND(",",AA$36)),""))),
IF(scriv!P724&lt;&gt;"", LEFT( scriv!P724, FIND(",",scriv!P724)-1) &amp; "=" &amp; $AH762 &amp; RIGHT( scriv!P724, LEN(scriv!P724) + 1 - FIND(",",scriv!P724)),
LEFT( AA$37, FIND(",",AA$37)-1) &amp; "=" &amp; $AH762 &amp; RIGHT( AA$37, LEN(AA$37) + 1 - FIND(",",AA$37))))</f>
        <v>drawClose=,1.2</v>
      </c>
      <c r="AB762" s="167" t="str">
        <f t="shared" si="539"/>
        <v>noTitle</v>
      </c>
      <c r="AC762" s="167"/>
      <c r="AD762" s="45"/>
      <c r="AE762" s="168"/>
      <c r="AF762" s="169">
        <f>IF(D762="",scriv!B724,"")</f>
        <v>0</v>
      </c>
      <c r="AG762" s="170" t="str">
        <f t="shared" si="546"/>
        <v/>
      </c>
      <c r="AH762" s="169" t="str">
        <f t="shared" si="547"/>
        <v/>
      </c>
      <c r="AI762" s="169" t="str">
        <f t="shared" si="548"/>
        <v/>
      </c>
      <c r="AJ762" s="86">
        <f>ROUNDDOWN( (LEN(scriv!B724)+1) / 2, 0 )</f>
        <v>0</v>
      </c>
      <c r="AK762" s="82">
        <f t="shared" si="549"/>
        <v>0</v>
      </c>
      <c r="AL762" s="82" t="str">
        <f t="shared" si="550"/>
        <v>-</v>
      </c>
      <c r="AM762" s="82" t="str">
        <f t="shared" si="551"/>
        <v>-</v>
      </c>
      <c r="AN762" s="82" t="str">
        <f t="shared" si="552"/>
        <v>-</v>
      </c>
      <c r="AO762" s="82" t="str">
        <f t="shared" si="553"/>
        <v>-</v>
      </c>
      <c r="AP762" s="82" t="str">
        <f t="shared" si="554"/>
        <v>-</v>
      </c>
      <c r="AQ762" s="82" t="str">
        <f t="shared" si="555"/>
        <v>-</v>
      </c>
      <c r="AR762" s="82" t="str">
        <f t="shared" si="556"/>
        <v>-</v>
      </c>
      <c r="AT762" s="82">
        <f t="shared" si="557"/>
        <v>10</v>
      </c>
      <c r="AU762" s="82" t="str">
        <f ca="1">IF(    MAX(OFFSET(AL762,0,0,MATCH("-",AL$638:AL762,0))) = 0,"",
IFERROR(MAX(OFFSET(AL762,0,0,MATCH("-",AL$638:AL762,0))),""))</f>
        <v/>
      </c>
      <c r="AV762" s="82" t="str">
        <f ca="1">IF(    MAX(OFFSET(AM762,0,0,MATCH("-",AM$638:AM762,0))) = 0,"",
IFERROR(MAX(OFFSET(AM762,0,0,MATCH("-",AM$638:AM762,0))),""))</f>
        <v/>
      </c>
      <c r="AW762" s="82" t="str">
        <f ca="1">IF(    MAX(OFFSET(AN762,0,0,MATCH("-",AN$638:AN762,0))) = 0,"",
IFERROR(MAX(OFFSET(AN762,0,0,MATCH("-",AN$638:AN762,0))),""))</f>
        <v/>
      </c>
      <c r="AX762" s="82" t="str">
        <f ca="1">IF(    MAX(OFFSET(AO762,0,0,MATCH("-",AO$638:AO762,0))) = 0,"",
IFERROR(MAX(OFFSET(AO762,0,0,MATCH("-",AO$638:AO762,0))),""))</f>
        <v/>
      </c>
      <c r="AY762" s="82" t="str">
        <f ca="1">IF(    MAX(OFFSET(AP762,0,0,MATCH("-",AP$638:AP762,0))) = 0,"",
IFERROR(MAX(OFFSET(AP762,0,0,MATCH("-",AP$638:AP762,0))),""))</f>
        <v/>
      </c>
      <c r="AZ762" s="82" t="str">
        <f ca="1">IF(    MAX(OFFSET(AQ762,0,0,MATCH("-",AQ$638:AQ762,0))) = 0,"",
IFERROR(MAX(OFFSET(AQ762,0,0,MATCH("-",AQ$638:AQ762,0))),""))</f>
        <v/>
      </c>
      <c r="BA762" s="82" t="str">
        <f ca="1">IF(    MAX(OFFSET(AR762,0,0,MATCH("-",AR$638:AR762,0))) = 0,"",
IFERROR(MAX(OFFSET(AR762,0,0,MATCH("-",AR$638:AR762,0))),""))</f>
        <v/>
      </c>
      <c r="BB762" s="112">
        <f t="shared" ca="1" si="558"/>
        <v>-198</v>
      </c>
      <c r="BC762" s="111" t="str">
        <f t="shared" ca="1" si="559"/>
        <v>Radius</v>
      </c>
      <c r="BD762" s="112">
        <f t="shared" ca="1" si="560"/>
        <v>0</v>
      </c>
      <c r="BE762" s="111">
        <f t="shared" ca="1" si="561"/>
        <v>200</v>
      </c>
      <c r="BF762" s="113" t="e">
        <f t="shared" ca="1" si="562"/>
        <v>#VALUE!</v>
      </c>
      <c r="BG762" s="113" t="e">
        <f t="shared" ca="1" si="563"/>
        <v>#VALUE!</v>
      </c>
      <c r="BH762" s="112">
        <f t="shared" ca="1" si="564"/>
        <v>2000</v>
      </c>
      <c r="BI762" s="112">
        <f t="shared" ca="1" si="565"/>
        <v>200</v>
      </c>
      <c r="BJ762" s="157"/>
      <c r="BK762" s="157"/>
      <c r="BL762" s="158" t="str">
        <f>scriv!AI724</f>
        <v/>
      </c>
      <c r="BM762" s="157"/>
      <c r="BN762" s="157" t="str">
        <f t="shared" si="566"/>
        <v>node</v>
      </c>
      <c r="BO762" s="157"/>
      <c r="BP762" s="159">
        <f t="shared" ca="1" si="567"/>
        <v>0</v>
      </c>
      <c r="BQ762" s="159">
        <f t="shared" ca="1" si="568"/>
        <v>0</v>
      </c>
      <c r="BR762" s="159">
        <f t="shared" si="569"/>
        <v>1</v>
      </c>
      <c r="BS762" s="159" t="str">
        <f t="shared" si="570"/>
        <v>symbol</v>
      </c>
      <c r="BT762" s="157" t="str">
        <f ca="1">IF(scriv!V724&lt;&gt;"",scriv!V724,
IF(E762="",IFERROR(VLOOKUP(BL762,$AH$40:$BT$638,39,FALSE),$BT$36),
$BT$37))</f>
        <v>NodeSquare</v>
      </c>
      <c r="BU762" s="166">
        <f t="shared" ca="1" si="571"/>
        <v>2000</v>
      </c>
      <c r="BV762" s="166">
        <f t="shared" ca="1" si="572"/>
        <v>200</v>
      </c>
      <c r="BW762" s="166">
        <f t="shared" ca="1" si="573"/>
        <v>0</v>
      </c>
      <c r="BX762" s="166">
        <f t="shared" ca="1" si="574"/>
        <v>0</v>
      </c>
      <c r="BY762" s="180" t="str">
        <f t="shared" si="575"/>
        <v/>
      </c>
      <c r="BZ762" s="180" t="str">
        <f t="shared" si="576"/>
        <v/>
      </c>
      <c r="CA762" s="81" t="str">
        <f>IF(scriv!E724&lt;&gt;"",scriv!E724,"")</f>
        <v/>
      </c>
      <c r="CB762" s="82">
        <f t="shared" si="541"/>
        <v>0</v>
      </c>
      <c r="CC762" s="82">
        <f t="shared" si="577"/>
        <v>0</v>
      </c>
      <c r="CD762" s="82" t="str">
        <f t="shared" si="578"/>
        <v>-</v>
      </c>
      <c r="CE762" s="82" t="str">
        <f t="shared" si="579"/>
        <v>-</v>
      </c>
      <c r="CF762" s="82" t="str">
        <f t="shared" si="580"/>
        <v>-</v>
      </c>
      <c r="CG762" s="82" t="str">
        <f t="shared" si="581"/>
        <v>-</v>
      </c>
      <c r="CH762" s="82" t="str">
        <f t="shared" si="582"/>
        <v>-</v>
      </c>
      <c r="CI762" s="82" t="str">
        <f t="shared" si="583"/>
        <v>-</v>
      </c>
      <c r="CJ762" s="82" t="str">
        <f t="shared" si="584"/>
        <v>-</v>
      </c>
      <c r="CK762" s="82" t="str">
        <f t="shared" si="585"/>
        <v>-</v>
      </c>
    </row>
    <row r="763" spans="1:89" s="82" customFormat="1" ht="18" customHeight="1">
      <c r="A763" s="81" t="str">
        <f>scriv!AH725</f>
        <v/>
      </c>
      <c r="B763" s="81" t="str">
        <f>IF(scriv!D725&lt;&gt;"",scriv!D725,"")</f>
        <v/>
      </c>
      <c r="C763" s="81" t="str">
        <f>IF( scriv!AL725&lt;&gt;"", IF(D763&lt;&gt;"","connection ","")&amp;scriv!AL725,IF(D763&lt;&gt;"","connection",""))</f>
        <v/>
      </c>
      <c r="D763" s="82" t="str">
        <f>scriv!AJ725</f>
        <v/>
      </c>
      <c r="E763" s="82" t="str">
        <f>scriv!AK725</f>
        <v/>
      </c>
      <c r="F763" s="156">
        <f>ROW()</f>
        <v>763</v>
      </c>
      <c r="I763" s="81" t="str">
        <f>IF(scriv!AA725&lt;&gt;"",scriv!AA725,J763)</f>
        <v/>
      </c>
      <c r="J763" s="81" t="str">
        <f>IF(scriv!AB725&lt;&gt;"",scriv!AB725,"")</f>
        <v/>
      </c>
      <c r="K763" s="82" t="str">
        <f t="shared" si="542"/>
        <v>none</v>
      </c>
      <c r="L763" s="82" t="str">
        <f t="shared" si="543"/>
        <v>+++&amp;speakTT=</v>
      </c>
      <c r="M763" s="82" t="str">
        <f t="shared" si="540"/>
        <v>OpenClose</v>
      </c>
      <c r="N763" s="82" t="str">
        <f t="shared" si="544"/>
        <v/>
      </c>
      <c r="O763" s="119" t="str">
        <f t="shared" si="545"/>
        <v/>
      </c>
      <c r="P763" s="81" t="str">
        <f>IF(scriv!I725&lt;&gt;"",scriv!I725,"")</f>
        <v/>
      </c>
      <c r="Q763" s="81" t="str">
        <f>IF(scriv!J725&lt;&gt;"",scriv!J725,"")</f>
        <v/>
      </c>
      <c r="R763" s="81">
        <f>IF(scriv!K725&lt;&gt;"",scriv!K725,
IF(I763&lt;&gt;"",1,$R$36))</f>
        <v>0</v>
      </c>
      <c r="S763" s="81" t="str">
        <f>IF(scriv!L725&lt;&gt;"",scriv!L725,
IF(scriv!AB725&lt;&gt;"",$S$36,"none"))</f>
        <v>none</v>
      </c>
      <c r="T763" s="81" t="str">
        <f>IF(scriv!Q725&lt;&gt;"",scriv!Q725,"")</f>
        <v/>
      </c>
      <c r="U763" s="81" t="str">
        <f>IF(scriv!R725&lt;&gt;"",scriv!R725,"")</f>
        <v/>
      </c>
      <c r="V763" s="81" t="str">
        <f>IF(scriv!S725&lt;&gt;"",scriv!S725,"")</f>
        <v/>
      </c>
      <c r="W763" s="81" t="str">
        <f>IF(scriv!T725&lt;&gt;"",scriv!T725,"")</f>
        <v/>
      </c>
      <c r="X763" s="81" t="str">
        <f>IF($E763="",
( IF(scriv!AD725&lt;&gt;"", LEFT( scriv!AD725, FIND(",",scriv!AD725)-1) &amp; "=" &amp; $AH763 &amp; RIGHT( scriv!AD725, LEN(scriv!AD725) + 1 - FIND(",",scriv!AD725)),
  IF($X$36&lt;&gt;"",LEFT( X$36, FIND(",",X$36)-1) &amp; "=" &amp; $AH763 &amp; RIGHT( X$36, LEN(X$36) + 1 - FIND(",",X$36)),""))),
IF(scriv!M725&lt;&gt;"", LEFT( scriv!M725, FIND(",",scriv!M725)-1) &amp; "=" &amp; $AH763 &amp; RIGHT( scriv!M725, LEN(scriv!M725) + 1 - FIND(",",scriv!M725)),
LEFT( X$37, FIND(",",X$37)-1) &amp; "=" &amp; $AH763 &amp; RIGHT( X$37, LEN(X$37) + 1 - FIND(",",X$37))))</f>
        <v>fadeOn=,0.6</v>
      </c>
      <c r="Y763" s="81" t="str">
        <f>IF($E763="",
( IF(scriv!AE725&lt;&gt;"", LEFT( scriv!AE725, FIND(",",scriv!AE725)-1) &amp; "=" &amp; $AH763 &amp; RIGHT( scriv!AE725, LEN(scriv!AE725) + 1 - FIND(",",scriv!AE725)),
  IF($Y$36&lt;&gt;"",LEFT( Y$36, FIND(",",Y$36)-1) &amp; "=" &amp; $AH763 &amp; RIGHT( Y$36, LEN(Y$36) + 1 - FIND(",",Y$36)),""))),
IF(scriv!N725&lt;&gt;"", LEFT( scriv!N725, FIND(",",scriv!N725)-1) &amp; "=" &amp; $AH763 &amp; RIGHT( scriv!N725, LEN(scriv!N725) + 1 - FIND(",",scriv!N725)),
LEFT( Y$37, FIND(",",Y$37)-1) &amp; "=" &amp; $AH763 &amp; RIGHT( Y$37, LEN(Y$37) + 1 - FIND(",",Y$37))))</f>
        <v>fadeOff=,0.6</v>
      </c>
      <c r="Z763" s="81" t="str">
        <f>IF($E763="",
( IF(scriv!AF725&lt;&gt;"", LEFT( scriv!AF725, FIND(",",scriv!AF725)-1) &amp; "=" &amp; $AH763 &amp; RIGHT( scriv!AF725, LEN(scriv!AF725) + 1 - FIND(",",scriv!AF725)),
  IF($Z$36&lt;&gt;"",LEFT( Z$36, FIND(",",Z$36)-1) &amp; "=" &amp; $AH763 &amp; RIGHT( Z$36, LEN(Z$36) + 1 - FIND(",",Z$36)),""))),
IF(scriv!O725&lt;&gt;"", LEFT( scriv!O725, FIND(",",scriv!O725)-1) &amp; "=" &amp; $AH763 &amp; RIGHT( scriv!O725, LEN(scriv!O725) + 1 - FIND(",",scriv!O725)),
LEFT( Z$37, FIND(",",Z$37)-1) &amp; "=" &amp; $AH763 &amp; RIGHT( Z$37, LEN(Z$37) + 1 - FIND(",",Z$37))))</f>
        <v>drawOpen=,1.2</v>
      </c>
      <c r="AA763" s="81" t="str">
        <f>IF($E763="",
( IF(scriv!AG725&lt;&gt;"", LEFT( scriv!AG725, FIND(",",scriv!AG725)-1) &amp; "=" &amp; $AH763 &amp; RIGHT( scriv!AG725, LEN(scriv!AG725) + 1 - FIND(",",scriv!AG725)),
  IF($AA$36&lt;&gt;"",LEFT( AA$36, FIND(",",AA$36)-1) &amp; "=" &amp; $AH763 &amp; RIGHT( AA$36, LEN(AA$36) + 1 - FIND(",",AA$36)),""))),
IF(scriv!P725&lt;&gt;"", LEFT( scriv!P725, FIND(",",scriv!P725)-1) &amp; "=" &amp; $AH763 &amp; RIGHT( scriv!P725, LEN(scriv!P725) + 1 - FIND(",",scriv!P725)),
LEFT( AA$37, FIND(",",AA$37)-1) &amp; "=" &amp; $AH763 &amp; RIGHT( AA$37, LEN(AA$37) + 1 - FIND(",",AA$37))))</f>
        <v>drawClose=,1.2</v>
      </c>
      <c r="AB763" s="167" t="str">
        <f t="shared" si="539"/>
        <v>noTitle</v>
      </c>
      <c r="AC763" s="167"/>
      <c r="AD763" s="45"/>
      <c r="AE763" s="168"/>
      <c r="AF763" s="169">
        <f>IF(D763="",scriv!B725,"")</f>
        <v>0</v>
      </c>
      <c r="AG763" s="170" t="str">
        <f t="shared" si="546"/>
        <v/>
      </c>
      <c r="AH763" s="169" t="str">
        <f t="shared" si="547"/>
        <v/>
      </c>
      <c r="AI763" s="169" t="str">
        <f t="shared" si="548"/>
        <v/>
      </c>
      <c r="AJ763" s="86">
        <f>ROUNDDOWN( (LEN(scriv!B725)+1) / 2, 0 )</f>
        <v>0</v>
      </c>
      <c r="AK763" s="82">
        <f t="shared" si="549"/>
        <v>0</v>
      </c>
      <c r="AL763" s="82" t="str">
        <f t="shared" si="550"/>
        <v>-</v>
      </c>
      <c r="AM763" s="82" t="str">
        <f t="shared" si="551"/>
        <v>-</v>
      </c>
      <c r="AN763" s="82" t="str">
        <f t="shared" si="552"/>
        <v>-</v>
      </c>
      <c r="AO763" s="82" t="str">
        <f t="shared" si="553"/>
        <v>-</v>
      </c>
      <c r="AP763" s="82" t="str">
        <f t="shared" si="554"/>
        <v>-</v>
      </c>
      <c r="AQ763" s="82" t="str">
        <f t="shared" si="555"/>
        <v>-</v>
      </c>
      <c r="AR763" s="82" t="str">
        <f t="shared" si="556"/>
        <v>-</v>
      </c>
      <c r="AT763" s="82">
        <f t="shared" si="557"/>
        <v>10</v>
      </c>
      <c r="AU763" s="82" t="str">
        <f ca="1">IF(    MAX(OFFSET(AL763,0,0,MATCH("-",AL$638:AL763,0))) = 0,"",
IFERROR(MAX(OFFSET(AL763,0,0,MATCH("-",AL$638:AL763,0))),""))</f>
        <v/>
      </c>
      <c r="AV763" s="82" t="str">
        <f ca="1">IF(    MAX(OFFSET(AM763,0,0,MATCH("-",AM$638:AM763,0))) = 0,"",
IFERROR(MAX(OFFSET(AM763,0,0,MATCH("-",AM$638:AM763,0))),""))</f>
        <v/>
      </c>
      <c r="AW763" s="82" t="str">
        <f ca="1">IF(    MAX(OFFSET(AN763,0,0,MATCH("-",AN$638:AN763,0))) = 0,"",
IFERROR(MAX(OFFSET(AN763,0,0,MATCH("-",AN$638:AN763,0))),""))</f>
        <v/>
      </c>
      <c r="AX763" s="82" t="str">
        <f ca="1">IF(    MAX(OFFSET(AO763,0,0,MATCH("-",AO$638:AO763,0))) = 0,"",
IFERROR(MAX(OFFSET(AO763,0,0,MATCH("-",AO$638:AO763,0))),""))</f>
        <v/>
      </c>
      <c r="AY763" s="82" t="str">
        <f ca="1">IF(    MAX(OFFSET(AP763,0,0,MATCH("-",AP$638:AP763,0))) = 0,"",
IFERROR(MAX(OFFSET(AP763,0,0,MATCH("-",AP$638:AP763,0))),""))</f>
        <v/>
      </c>
      <c r="AZ763" s="82" t="str">
        <f ca="1">IF(    MAX(OFFSET(AQ763,0,0,MATCH("-",AQ$638:AQ763,0))) = 0,"",
IFERROR(MAX(OFFSET(AQ763,0,0,MATCH("-",AQ$638:AQ763,0))),""))</f>
        <v/>
      </c>
      <c r="BA763" s="82" t="str">
        <f ca="1">IF(    MAX(OFFSET(AR763,0,0,MATCH("-",AR$638:AR763,0))) = 0,"",
IFERROR(MAX(OFFSET(AR763,0,0,MATCH("-",AR$638:AR763,0))),""))</f>
        <v/>
      </c>
      <c r="BB763" s="112">
        <f t="shared" ca="1" si="558"/>
        <v>-198</v>
      </c>
      <c r="BC763" s="111" t="str">
        <f t="shared" ca="1" si="559"/>
        <v>Radius</v>
      </c>
      <c r="BD763" s="112">
        <f t="shared" ca="1" si="560"/>
        <v>0</v>
      </c>
      <c r="BE763" s="111">
        <f t="shared" ca="1" si="561"/>
        <v>200</v>
      </c>
      <c r="BF763" s="113" t="e">
        <f t="shared" ca="1" si="562"/>
        <v>#VALUE!</v>
      </c>
      <c r="BG763" s="113" t="e">
        <f t="shared" ca="1" si="563"/>
        <v>#VALUE!</v>
      </c>
      <c r="BH763" s="112">
        <f t="shared" ca="1" si="564"/>
        <v>2000</v>
      </c>
      <c r="BI763" s="112">
        <f t="shared" ca="1" si="565"/>
        <v>200</v>
      </c>
      <c r="BJ763" s="157"/>
      <c r="BK763" s="157"/>
      <c r="BL763" s="158" t="str">
        <f>scriv!AI725</f>
        <v/>
      </c>
      <c r="BM763" s="157"/>
      <c r="BN763" s="157" t="str">
        <f t="shared" si="566"/>
        <v>node</v>
      </c>
      <c r="BO763" s="157"/>
      <c r="BP763" s="159">
        <f t="shared" ca="1" si="567"/>
        <v>0</v>
      </c>
      <c r="BQ763" s="159">
        <f t="shared" ca="1" si="568"/>
        <v>0</v>
      </c>
      <c r="BR763" s="159">
        <f t="shared" si="569"/>
        <v>1</v>
      </c>
      <c r="BS763" s="159" t="str">
        <f t="shared" si="570"/>
        <v>symbol</v>
      </c>
      <c r="BT763" s="157" t="str">
        <f ca="1">IF(scriv!V725&lt;&gt;"",scriv!V725,
IF(E763="",IFERROR(VLOOKUP(BL763,$AH$40:$BT$638,39,FALSE),$BT$36),
$BT$37))</f>
        <v>NodeSquare</v>
      </c>
      <c r="BU763" s="166">
        <f t="shared" ca="1" si="571"/>
        <v>2000</v>
      </c>
      <c r="BV763" s="166">
        <f t="shared" ca="1" si="572"/>
        <v>200</v>
      </c>
      <c r="BW763" s="166">
        <f t="shared" ca="1" si="573"/>
        <v>0</v>
      </c>
      <c r="BX763" s="166">
        <f t="shared" ca="1" si="574"/>
        <v>0</v>
      </c>
      <c r="BY763" s="180" t="str">
        <f t="shared" si="575"/>
        <v/>
      </c>
      <c r="BZ763" s="180" t="str">
        <f t="shared" si="576"/>
        <v/>
      </c>
      <c r="CA763" s="81" t="str">
        <f>IF(scriv!E725&lt;&gt;"",scriv!E725,"")</f>
        <v/>
      </c>
      <c r="CB763" s="82">
        <f t="shared" si="541"/>
        <v>0</v>
      </c>
      <c r="CC763" s="82">
        <f t="shared" si="577"/>
        <v>0</v>
      </c>
      <c r="CD763" s="82" t="str">
        <f t="shared" si="578"/>
        <v>-</v>
      </c>
      <c r="CE763" s="82" t="str">
        <f t="shared" si="579"/>
        <v>-</v>
      </c>
      <c r="CF763" s="82" t="str">
        <f t="shared" si="580"/>
        <v>-</v>
      </c>
      <c r="CG763" s="82" t="str">
        <f t="shared" si="581"/>
        <v>-</v>
      </c>
      <c r="CH763" s="82" t="str">
        <f t="shared" si="582"/>
        <v>-</v>
      </c>
      <c r="CI763" s="82" t="str">
        <f t="shared" si="583"/>
        <v>-</v>
      </c>
      <c r="CJ763" s="82" t="str">
        <f t="shared" si="584"/>
        <v>-</v>
      </c>
      <c r="CK763" s="82" t="str">
        <f t="shared" si="585"/>
        <v>-</v>
      </c>
    </row>
    <row r="764" spans="1:89" s="82" customFormat="1" ht="18" customHeight="1">
      <c r="A764" s="81" t="str">
        <f>scriv!AH726</f>
        <v/>
      </c>
      <c r="B764" s="81" t="str">
        <f>IF(scriv!D726&lt;&gt;"",scriv!D726,"")</f>
        <v/>
      </c>
      <c r="C764" s="81" t="str">
        <f>IF( scriv!AL726&lt;&gt;"", IF(D764&lt;&gt;"","connection ","")&amp;scriv!AL726,IF(D764&lt;&gt;"","connection",""))</f>
        <v/>
      </c>
      <c r="D764" s="82" t="str">
        <f>scriv!AJ726</f>
        <v/>
      </c>
      <c r="E764" s="82" t="str">
        <f>scriv!AK726</f>
        <v/>
      </c>
      <c r="F764" s="156">
        <f>ROW()</f>
        <v>764</v>
      </c>
      <c r="I764" s="81" t="str">
        <f>IF(scriv!AA726&lt;&gt;"",scriv!AA726,J764)</f>
        <v/>
      </c>
      <c r="J764" s="81" t="str">
        <f>IF(scriv!AB726&lt;&gt;"",scriv!AB726,"")</f>
        <v/>
      </c>
      <c r="K764" s="82" t="str">
        <f t="shared" si="542"/>
        <v>none</v>
      </c>
      <c r="L764" s="82" t="str">
        <f t="shared" si="543"/>
        <v>+++&amp;speakTT=</v>
      </c>
      <c r="M764" s="82" t="str">
        <f t="shared" si="540"/>
        <v>OpenClose</v>
      </c>
      <c r="N764" s="82" t="str">
        <f t="shared" si="544"/>
        <v/>
      </c>
      <c r="O764" s="119" t="str">
        <f t="shared" si="545"/>
        <v/>
      </c>
      <c r="P764" s="81" t="str">
        <f>IF(scriv!I726&lt;&gt;"",scriv!I726,"")</f>
        <v/>
      </c>
      <c r="Q764" s="81" t="str">
        <f>IF(scriv!J726&lt;&gt;"",scriv!J726,"")</f>
        <v/>
      </c>
      <c r="R764" s="81">
        <f>IF(scriv!K726&lt;&gt;"",scriv!K726,
IF(I764&lt;&gt;"",1,$R$36))</f>
        <v>0</v>
      </c>
      <c r="S764" s="81" t="str">
        <f>IF(scriv!L726&lt;&gt;"",scriv!L726,
IF(scriv!AB726&lt;&gt;"",$S$36,"none"))</f>
        <v>none</v>
      </c>
      <c r="T764" s="81" t="str">
        <f>IF(scriv!Q726&lt;&gt;"",scriv!Q726,"")</f>
        <v/>
      </c>
      <c r="U764" s="81" t="str">
        <f>IF(scriv!R726&lt;&gt;"",scriv!R726,"")</f>
        <v/>
      </c>
      <c r="V764" s="81" t="str">
        <f>IF(scriv!S726&lt;&gt;"",scriv!S726,"")</f>
        <v/>
      </c>
      <c r="W764" s="81" t="str">
        <f>IF(scriv!T726&lt;&gt;"",scriv!T726,"")</f>
        <v/>
      </c>
      <c r="X764" s="81" t="str">
        <f>IF($E764="",
( IF(scriv!AD726&lt;&gt;"", LEFT( scriv!AD726, FIND(",",scriv!AD726)-1) &amp; "=" &amp; $AH764 &amp; RIGHT( scriv!AD726, LEN(scriv!AD726) + 1 - FIND(",",scriv!AD726)),
  IF($X$36&lt;&gt;"",LEFT( X$36, FIND(",",X$36)-1) &amp; "=" &amp; $AH764 &amp; RIGHT( X$36, LEN(X$36) + 1 - FIND(",",X$36)),""))),
IF(scriv!M726&lt;&gt;"", LEFT( scriv!M726, FIND(",",scriv!M726)-1) &amp; "=" &amp; $AH764 &amp; RIGHT( scriv!M726, LEN(scriv!M726) + 1 - FIND(",",scriv!M726)),
LEFT( X$37, FIND(",",X$37)-1) &amp; "=" &amp; $AH764 &amp; RIGHT( X$37, LEN(X$37) + 1 - FIND(",",X$37))))</f>
        <v>fadeOn=,0.6</v>
      </c>
      <c r="Y764" s="81" t="str">
        <f>IF($E764="",
( IF(scriv!AE726&lt;&gt;"", LEFT( scriv!AE726, FIND(",",scriv!AE726)-1) &amp; "=" &amp; $AH764 &amp; RIGHT( scriv!AE726, LEN(scriv!AE726) + 1 - FIND(",",scriv!AE726)),
  IF($Y$36&lt;&gt;"",LEFT( Y$36, FIND(",",Y$36)-1) &amp; "=" &amp; $AH764 &amp; RIGHT( Y$36, LEN(Y$36) + 1 - FIND(",",Y$36)),""))),
IF(scriv!N726&lt;&gt;"", LEFT( scriv!N726, FIND(",",scriv!N726)-1) &amp; "=" &amp; $AH764 &amp; RIGHT( scriv!N726, LEN(scriv!N726) + 1 - FIND(",",scriv!N726)),
LEFT( Y$37, FIND(",",Y$37)-1) &amp; "=" &amp; $AH764 &amp; RIGHT( Y$37, LEN(Y$37) + 1 - FIND(",",Y$37))))</f>
        <v>fadeOff=,0.6</v>
      </c>
      <c r="Z764" s="81" t="str">
        <f>IF($E764="",
( IF(scriv!AF726&lt;&gt;"", LEFT( scriv!AF726, FIND(",",scriv!AF726)-1) &amp; "=" &amp; $AH764 &amp; RIGHT( scriv!AF726, LEN(scriv!AF726) + 1 - FIND(",",scriv!AF726)),
  IF($Z$36&lt;&gt;"",LEFT( Z$36, FIND(",",Z$36)-1) &amp; "=" &amp; $AH764 &amp; RIGHT( Z$36, LEN(Z$36) + 1 - FIND(",",Z$36)),""))),
IF(scriv!O726&lt;&gt;"", LEFT( scriv!O726, FIND(",",scriv!O726)-1) &amp; "=" &amp; $AH764 &amp; RIGHT( scriv!O726, LEN(scriv!O726) + 1 - FIND(",",scriv!O726)),
LEFT( Z$37, FIND(",",Z$37)-1) &amp; "=" &amp; $AH764 &amp; RIGHT( Z$37, LEN(Z$37) + 1 - FIND(",",Z$37))))</f>
        <v>drawOpen=,1.2</v>
      </c>
      <c r="AA764" s="81" t="str">
        <f>IF($E764="",
( IF(scriv!AG726&lt;&gt;"", LEFT( scriv!AG726, FIND(",",scriv!AG726)-1) &amp; "=" &amp; $AH764 &amp; RIGHT( scriv!AG726, LEN(scriv!AG726) + 1 - FIND(",",scriv!AG726)),
  IF($AA$36&lt;&gt;"",LEFT( AA$36, FIND(",",AA$36)-1) &amp; "=" &amp; $AH764 &amp; RIGHT( AA$36, LEN(AA$36) + 1 - FIND(",",AA$36)),""))),
IF(scriv!P726&lt;&gt;"", LEFT( scriv!P726, FIND(",",scriv!P726)-1) &amp; "=" &amp; $AH764 &amp; RIGHT( scriv!P726, LEN(scriv!P726) + 1 - FIND(",",scriv!P726)),
LEFT( AA$37, FIND(",",AA$37)-1) &amp; "=" &amp; $AH764 &amp; RIGHT( AA$37, LEN(AA$37) + 1 - FIND(",",AA$37))))</f>
        <v>drawClose=,1.2</v>
      </c>
      <c r="AB764" s="167" t="str">
        <f t="shared" si="539"/>
        <v>noTitle</v>
      </c>
      <c r="AC764" s="167"/>
      <c r="AD764" s="45"/>
      <c r="AE764" s="168"/>
      <c r="AF764" s="169">
        <f>IF(D764="",scriv!B726,"")</f>
        <v>0</v>
      </c>
      <c r="AG764" s="170" t="str">
        <f t="shared" si="546"/>
        <v/>
      </c>
      <c r="AH764" s="169" t="str">
        <f t="shared" si="547"/>
        <v/>
      </c>
      <c r="AI764" s="169" t="str">
        <f t="shared" si="548"/>
        <v/>
      </c>
      <c r="AJ764" s="86">
        <f>ROUNDDOWN( (LEN(scriv!B726)+1) / 2, 0 )</f>
        <v>0</v>
      </c>
      <c r="AK764" s="82">
        <f t="shared" si="549"/>
        <v>0</v>
      </c>
      <c r="AL764" s="82" t="str">
        <f t="shared" si="550"/>
        <v>-</v>
      </c>
      <c r="AM764" s="82" t="str">
        <f t="shared" si="551"/>
        <v>-</v>
      </c>
      <c r="AN764" s="82" t="str">
        <f t="shared" si="552"/>
        <v>-</v>
      </c>
      <c r="AO764" s="82" t="str">
        <f t="shared" si="553"/>
        <v>-</v>
      </c>
      <c r="AP764" s="82" t="str">
        <f t="shared" si="554"/>
        <v>-</v>
      </c>
      <c r="AQ764" s="82" t="str">
        <f t="shared" si="555"/>
        <v>-</v>
      </c>
      <c r="AR764" s="82" t="str">
        <f t="shared" si="556"/>
        <v>-</v>
      </c>
      <c r="AT764" s="82">
        <f t="shared" si="557"/>
        <v>10</v>
      </c>
      <c r="AU764" s="82" t="str">
        <f ca="1">IF(    MAX(OFFSET(AL764,0,0,MATCH("-",AL$638:AL764,0))) = 0,"",
IFERROR(MAX(OFFSET(AL764,0,0,MATCH("-",AL$638:AL764,0))),""))</f>
        <v/>
      </c>
      <c r="AV764" s="82" t="str">
        <f ca="1">IF(    MAX(OFFSET(AM764,0,0,MATCH("-",AM$638:AM764,0))) = 0,"",
IFERROR(MAX(OFFSET(AM764,0,0,MATCH("-",AM$638:AM764,0))),""))</f>
        <v/>
      </c>
      <c r="AW764" s="82" t="str">
        <f ca="1">IF(    MAX(OFFSET(AN764,0,0,MATCH("-",AN$638:AN764,0))) = 0,"",
IFERROR(MAX(OFFSET(AN764,0,0,MATCH("-",AN$638:AN764,0))),""))</f>
        <v/>
      </c>
      <c r="AX764" s="82" t="str">
        <f ca="1">IF(    MAX(OFFSET(AO764,0,0,MATCH("-",AO$638:AO764,0))) = 0,"",
IFERROR(MAX(OFFSET(AO764,0,0,MATCH("-",AO$638:AO764,0))),""))</f>
        <v/>
      </c>
      <c r="AY764" s="82" t="str">
        <f ca="1">IF(    MAX(OFFSET(AP764,0,0,MATCH("-",AP$638:AP764,0))) = 0,"",
IFERROR(MAX(OFFSET(AP764,0,0,MATCH("-",AP$638:AP764,0))),""))</f>
        <v/>
      </c>
      <c r="AZ764" s="82" t="str">
        <f ca="1">IF(    MAX(OFFSET(AQ764,0,0,MATCH("-",AQ$638:AQ764,0))) = 0,"",
IFERROR(MAX(OFFSET(AQ764,0,0,MATCH("-",AQ$638:AQ764,0))),""))</f>
        <v/>
      </c>
      <c r="BA764" s="82" t="str">
        <f ca="1">IF(    MAX(OFFSET(AR764,0,0,MATCH("-",AR$638:AR764,0))) = 0,"",
IFERROR(MAX(OFFSET(AR764,0,0,MATCH("-",AR$638:AR764,0))),""))</f>
        <v/>
      </c>
      <c r="BB764" s="112">
        <f t="shared" ca="1" si="558"/>
        <v>-198</v>
      </c>
      <c r="BC764" s="111" t="str">
        <f t="shared" ca="1" si="559"/>
        <v>Radius</v>
      </c>
      <c r="BD764" s="112">
        <f t="shared" ca="1" si="560"/>
        <v>0</v>
      </c>
      <c r="BE764" s="111">
        <f t="shared" ca="1" si="561"/>
        <v>200</v>
      </c>
      <c r="BF764" s="113" t="e">
        <f t="shared" ca="1" si="562"/>
        <v>#VALUE!</v>
      </c>
      <c r="BG764" s="113" t="e">
        <f t="shared" ca="1" si="563"/>
        <v>#VALUE!</v>
      </c>
      <c r="BH764" s="112">
        <f t="shared" ca="1" si="564"/>
        <v>2000</v>
      </c>
      <c r="BI764" s="112">
        <f t="shared" ca="1" si="565"/>
        <v>200</v>
      </c>
      <c r="BJ764" s="157"/>
      <c r="BK764" s="157"/>
      <c r="BL764" s="158" t="str">
        <f>scriv!AI726</f>
        <v/>
      </c>
      <c r="BM764" s="157"/>
      <c r="BN764" s="157" t="str">
        <f t="shared" si="566"/>
        <v>node</v>
      </c>
      <c r="BO764" s="157"/>
      <c r="BP764" s="159">
        <f t="shared" ca="1" si="567"/>
        <v>0</v>
      </c>
      <c r="BQ764" s="159">
        <f t="shared" ca="1" si="568"/>
        <v>0</v>
      </c>
      <c r="BR764" s="159">
        <f t="shared" si="569"/>
        <v>1</v>
      </c>
      <c r="BS764" s="159" t="str">
        <f t="shared" si="570"/>
        <v>symbol</v>
      </c>
      <c r="BT764" s="157" t="str">
        <f ca="1">IF(scriv!V726&lt;&gt;"",scriv!V726,
IF(E764="",IFERROR(VLOOKUP(BL764,$AH$40:$BT$638,39,FALSE),$BT$36),
$BT$37))</f>
        <v>NodeSquare</v>
      </c>
      <c r="BU764" s="166">
        <f t="shared" ca="1" si="571"/>
        <v>2000</v>
      </c>
      <c r="BV764" s="166">
        <f t="shared" ca="1" si="572"/>
        <v>200</v>
      </c>
      <c r="BW764" s="166">
        <f t="shared" ca="1" si="573"/>
        <v>0</v>
      </c>
      <c r="BX764" s="166">
        <f t="shared" ca="1" si="574"/>
        <v>0</v>
      </c>
      <c r="BY764" s="180" t="str">
        <f t="shared" si="575"/>
        <v/>
      </c>
      <c r="BZ764" s="180" t="str">
        <f t="shared" si="576"/>
        <v/>
      </c>
      <c r="CA764" s="81" t="str">
        <f>IF(scriv!E726&lt;&gt;"",scriv!E726,"")</f>
        <v/>
      </c>
      <c r="CB764" s="82">
        <f t="shared" si="541"/>
        <v>0</v>
      </c>
      <c r="CC764" s="82">
        <f t="shared" si="577"/>
        <v>0</v>
      </c>
      <c r="CD764" s="82" t="str">
        <f t="shared" si="578"/>
        <v>-</v>
      </c>
      <c r="CE764" s="82" t="str">
        <f t="shared" si="579"/>
        <v>-</v>
      </c>
      <c r="CF764" s="82" t="str">
        <f t="shared" si="580"/>
        <v>-</v>
      </c>
      <c r="CG764" s="82" t="str">
        <f t="shared" si="581"/>
        <v>-</v>
      </c>
      <c r="CH764" s="82" t="str">
        <f t="shared" si="582"/>
        <v>-</v>
      </c>
      <c r="CI764" s="82" t="str">
        <f t="shared" si="583"/>
        <v>-</v>
      </c>
      <c r="CJ764" s="82" t="str">
        <f t="shared" si="584"/>
        <v>-</v>
      </c>
      <c r="CK764" s="82" t="str">
        <f t="shared" si="585"/>
        <v>-</v>
      </c>
    </row>
    <row r="765" spans="1:89" s="82" customFormat="1" ht="18" customHeight="1">
      <c r="A765" s="81" t="str">
        <f>scriv!AH727</f>
        <v/>
      </c>
      <c r="B765" s="81" t="str">
        <f>IF(scriv!D727&lt;&gt;"",scriv!D727,"")</f>
        <v/>
      </c>
      <c r="C765" s="81" t="str">
        <f>IF( scriv!AL727&lt;&gt;"", IF(D765&lt;&gt;"","connection ","")&amp;scriv!AL727,IF(D765&lt;&gt;"","connection",""))</f>
        <v/>
      </c>
      <c r="D765" s="82" t="str">
        <f>scriv!AJ727</f>
        <v/>
      </c>
      <c r="E765" s="82" t="str">
        <f>scriv!AK727</f>
        <v/>
      </c>
      <c r="F765" s="156">
        <f>ROW()</f>
        <v>765</v>
      </c>
      <c r="I765" s="81" t="str">
        <f>IF(scriv!AA727&lt;&gt;"",scriv!AA727,J765)</f>
        <v/>
      </c>
      <c r="J765" s="81" t="str">
        <f>IF(scriv!AB727&lt;&gt;"",scriv!AB727,"")</f>
        <v/>
      </c>
      <c r="K765" s="82" t="str">
        <f t="shared" si="542"/>
        <v>none</v>
      </c>
      <c r="L765" s="82" t="str">
        <f t="shared" si="543"/>
        <v>+++&amp;speakTT=</v>
      </c>
      <c r="M765" s="82" t="str">
        <f t="shared" si="540"/>
        <v>OpenClose</v>
      </c>
      <c r="N765" s="82" t="str">
        <f t="shared" si="544"/>
        <v/>
      </c>
      <c r="O765" s="119" t="str">
        <f t="shared" si="545"/>
        <v/>
      </c>
      <c r="P765" s="81" t="str">
        <f>IF(scriv!I727&lt;&gt;"",scriv!I727,"")</f>
        <v/>
      </c>
      <c r="Q765" s="81" t="str">
        <f>IF(scriv!J727&lt;&gt;"",scriv!J727,"")</f>
        <v/>
      </c>
      <c r="R765" s="81">
        <f>IF(scriv!K727&lt;&gt;"",scriv!K727,
IF(I765&lt;&gt;"",1,$R$36))</f>
        <v>0</v>
      </c>
      <c r="S765" s="81" t="str">
        <f>IF(scriv!L727&lt;&gt;"",scriv!L727,
IF(scriv!AB727&lt;&gt;"",$S$36,"none"))</f>
        <v>none</v>
      </c>
      <c r="T765" s="81" t="str">
        <f>IF(scriv!Q727&lt;&gt;"",scriv!Q727,"")</f>
        <v/>
      </c>
      <c r="U765" s="81" t="str">
        <f>IF(scriv!R727&lt;&gt;"",scriv!R727,"")</f>
        <v/>
      </c>
      <c r="V765" s="81" t="str">
        <f>IF(scriv!S727&lt;&gt;"",scriv!S727,"")</f>
        <v/>
      </c>
      <c r="W765" s="81" t="str">
        <f>IF(scriv!T727&lt;&gt;"",scriv!T727,"")</f>
        <v/>
      </c>
      <c r="X765" s="81" t="str">
        <f>IF($E765="",
( IF(scriv!AD727&lt;&gt;"", LEFT( scriv!AD727, FIND(",",scriv!AD727)-1) &amp; "=" &amp; $AH765 &amp; RIGHT( scriv!AD727, LEN(scriv!AD727) + 1 - FIND(",",scriv!AD727)),
  IF($X$36&lt;&gt;"",LEFT( X$36, FIND(",",X$36)-1) &amp; "=" &amp; $AH765 &amp; RIGHT( X$36, LEN(X$36) + 1 - FIND(",",X$36)),""))),
IF(scriv!M727&lt;&gt;"", LEFT( scriv!M727, FIND(",",scriv!M727)-1) &amp; "=" &amp; $AH765 &amp; RIGHT( scriv!M727, LEN(scriv!M727) + 1 - FIND(",",scriv!M727)),
LEFT( X$37, FIND(",",X$37)-1) &amp; "=" &amp; $AH765 &amp; RIGHT( X$37, LEN(X$37) + 1 - FIND(",",X$37))))</f>
        <v>fadeOn=,0.6</v>
      </c>
      <c r="Y765" s="81" t="str">
        <f>IF($E765="",
( IF(scriv!AE727&lt;&gt;"", LEFT( scriv!AE727, FIND(",",scriv!AE727)-1) &amp; "=" &amp; $AH765 &amp; RIGHT( scriv!AE727, LEN(scriv!AE727) + 1 - FIND(",",scriv!AE727)),
  IF($Y$36&lt;&gt;"",LEFT( Y$36, FIND(",",Y$36)-1) &amp; "=" &amp; $AH765 &amp; RIGHT( Y$36, LEN(Y$36) + 1 - FIND(",",Y$36)),""))),
IF(scriv!N727&lt;&gt;"", LEFT( scriv!N727, FIND(",",scriv!N727)-1) &amp; "=" &amp; $AH765 &amp; RIGHT( scriv!N727, LEN(scriv!N727) + 1 - FIND(",",scriv!N727)),
LEFT( Y$37, FIND(",",Y$37)-1) &amp; "=" &amp; $AH765 &amp; RIGHT( Y$37, LEN(Y$37) + 1 - FIND(",",Y$37))))</f>
        <v>fadeOff=,0.6</v>
      </c>
      <c r="Z765" s="81" t="str">
        <f>IF($E765="",
( IF(scriv!AF727&lt;&gt;"", LEFT( scriv!AF727, FIND(",",scriv!AF727)-1) &amp; "=" &amp; $AH765 &amp; RIGHT( scriv!AF727, LEN(scriv!AF727) + 1 - FIND(",",scriv!AF727)),
  IF($Z$36&lt;&gt;"",LEFT( Z$36, FIND(",",Z$36)-1) &amp; "=" &amp; $AH765 &amp; RIGHT( Z$36, LEN(Z$36) + 1 - FIND(",",Z$36)),""))),
IF(scriv!O727&lt;&gt;"", LEFT( scriv!O727, FIND(",",scriv!O727)-1) &amp; "=" &amp; $AH765 &amp; RIGHT( scriv!O727, LEN(scriv!O727) + 1 - FIND(",",scriv!O727)),
LEFT( Z$37, FIND(",",Z$37)-1) &amp; "=" &amp; $AH765 &amp; RIGHT( Z$37, LEN(Z$37) + 1 - FIND(",",Z$37))))</f>
        <v>drawOpen=,1.2</v>
      </c>
      <c r="AA765" s="81" t="str">
        <f>IF($E765="",
( IF(scriv!AG727&lt;&gt;"", LEFT( scriv!AG727, FIND(",",scriv!AG727)-1) &amp; "=" &amp; $AH765 &amp; RIGHT( scriv!AG727, LEN(scriv!AG727) + 1 - FIND(",",scriv!AG727)),
  IF($AA$36&lt;&gt;"",LEFT( AA$36, FIND(",",AA$36)-1) &amp; "=" &amp; $AH765 &amp; RIGHT( AA$36, LEN(AA$36) + 1 - FIND(",",AA$36)),""))),
IF(scriv!P727&lt;&gt;"", LEFT( scriv!P727, FIND(",",scriv!P727)-1) &amp; "=" &amp; $AH765 &amp; RIGHT( scriv!P727, LEN(scriv!P727) + 1 - FIND(",",scriv!P727)),
LEFT( AA$37, FIND(",",AA$37)-1) &amp; "=" &amp; $AH765 &amp; RIGHT( AA$37, LEN(AA$37) + 1 - FIND(",",AA$37))))</f>
        <v>drawClose=,1.2</v>
      </c>
      <c r="AB765" s="167" t="str">
        <f t="shared" si="539"/>
        <v>noTitle</v>
      </c>
      <c r="AC765" s="167"/>
      <c r="AD765" s="45"/>
      <c r="AE765" s="168"/>
      <c r="AF765" s="169">
        <f>IF(D765="",scriv!B727,"")</f>
        <v>0</v>
      </c>
      <c r="AG765" s="170" t="str">
        <f t="shared" si="546"/>
        <v/>
      </c>
      <c r="AH765" s="169" t="str">
        <f t="shared" si="547"/>
        <v/>
      </c>
      <c r="AI765" s="169" t="str">
        <f t="shared" si="548"/>
        <v/>
      </c>
      <c r="AJ765" s="86">
        <f>ROUNDDOWN( (LEN(scriv!B727)+1) / 2, 0 )</f>
        <v>0</v>
      </c>
      <c r="AK765" s="82">
        <f t="shared" si="549"/>
        <v>0</v>
      </c>
      <c r="AL765" s="82" t="str">
        <f t="shared" si="550"/>
        <v>-</v>
      </c>
      <c r="AM765" s="82" t="str">
        <f t="shared" si="551"/>
        <v>-</v>
      </c>
      <c r="AN765" s="82" t="str">
        <f t="shared" si="552"/>
        <v>-</v>
      </c>
      <c r="AO765" s="82" t="str">
        <f t="shared" si="553"/>
        <v>-</v>
      </c>
      <c r="AP765" s="82" t="str">
        <f t="shared" si="554"/>
        <v>-</v>
      </c>
      <c r="AQ765" s="82" t="str">
        <f t="shared" si="555"/>
        <v>-</v>
      </c>
      <c r="AR765" s="82" t="str">
        <f t="shared" si="556"/>
        <v>-</v>
      </c>
      <c r="AT765" s="82">
        <f t="shared" si="557"/>
        <v>10</v>
      </c>
      <c r="AU765" s="82" t="str">
        <f ca="1">IF(    MAX(OFFSET(AL765,0,0,MATCH("-",AL$638:AL765,0))) = 0,"",
IFERROR(MAX(OFFSET(AL765,0,0,MATCH("-",AL$638:AL765,0))),""))</f>
        <v/>
      </c>
      <c r="AV765" s="82" t="str">
        <f ca="1">IF(    MAX(OFFSET(AM765,0,0,MATCH("-",AM$638:AM765,0))) = 0,"",
IFERROR(MAX(OFFSET(AM765,0,0,MATCH("-",AM$638:AM765,0))),""))</f>
        <v/>
      </c>
      <c r="AW765" s="82" t="str">
        <f ca="1">IF(    MAX(OFFSET(AN765,0,0,MATCH("-",AN$638:AN765,0))) = 0,"",
IFERROR(MAX(OFFSET(AN765,0,0,MATCH("-",AN$638:AN765,0))),""))</f>
        <v/>
      </c>
      <c r="AX765" s="82" t="str">
        <f ca="1">IF(    MAX(OFFSET(AO765,0,0,MATCH("-",AO$638:AO765,0))) = 0,"",
IFERROR(MAX(OFFSET(AO765,0,0,MATCH("-",AO$638:AO765,0))),""))</f>
        <v/>
      </c>
      <c r="AY765" s="82" t="str">
        <f ca="1">IF(    MAX(OFFSET(AP765,0,0,MATCH("-",AP$638:AP765,0))) = 0,"",
IFERROR(MAX(OFFSET(AP765,0,0,MATCH("-",AP$638:AP765,0))),""))</f>
        <v/>
      </c>
      <c r="AZ765" s="82" t="str">
        <f ca="1">IF(    MAX(OFFSET(AQ765,0,0,MATCH("-",AQ$638:AQ765,0))) = 0,"",
IFERROR(MAX(OFFSET(AQ765,0,0,MATCH("-",AQ$638:AQ765,0))),""))</f>
        <v/>
      </c>
      <c r="BA765" s="82" t="str">
        <f ca="1">IF(    MAX(OFFSET(AR765,0,0,MATCH("-",AR$638:AR765,0))) = 0,"",
IFERROR(MAX(OFFSET(AR765,0,0,MATCH("-",AR$638:AR765,0))),""))</f>
        <v/>
      </c>
      <c r="BB765" s="112">
        <f t="shared" ca="1" si="558"/>
        <v>-198</v>
      </c>
      <c r="BC765" s="111" t="str">
        <f t="shared" ca="1" si="559"/>
        <v>Radius</v>
      </c>
      <c r="BD765" s="112">
        <f t="shared" ca="1" si="560"/>
        <v>0</v>
      </c>
      <c r="BE765" s="111">
        <f t="shared" ca="1" si="561"/>
        <v>200</v>
      </c>
      <c r="BF765" s="113" t="e">
        <f t="shared" ca="1" si="562"/>
        <v>#VALUE!</v>
      </c>
      <c r="BG765" s="113" t="e">
        <f t="shared" ca="1" si="563"/>
        <v>#VALUE!</v>
      </c>
      <c r="BH765" s="112">
        <f t="shared" ca="1" si="564"/>
        <v>2000</v>
      </c>
      <c r="BI765" s="112">
        <f t="shared" ca="1" si="565"/>
        <v>200</v>
      </c>
      <c r="BJ765" s="157"/>
      <c r="BK765" s="157"/>
      <c r="BL765" s="158" t="str">
        <f>scriv!AI727</f>
        <v/>
      </c>
      <c r="BM765" s="157"/>
      <c r="BN765" s="157" t="str">
        <f t="shared" si="566"/>
        <v>node</v>
      </c>
      <c r="BO765" s="157"/>
      <c r="BP765" s="159">
        <f t="shared" ca="1" si="567"/>
        <v>0</v>
      </c>
      <c r="BQ765" s="159">
        <f t="shared" ca="1" si="568"/>
        <v>0</v>
      </c>
      <c r="BR765" s="159">
        <f t="shared" si="569"/>
        <v>1</v>
      </c>
      <c r="BS765" s="159" t="str">
        <f t="shared" si="570"/>
        <v>symbol</v>
      </c>
      <c r="BT765" s="157" t="str">
        <f ca="1">IF(scriv!V727&lt;&gt;"",scriv!V727,
IF(E765="",IFERROR(VLOOKUP(BL765,$AH$40:$BT$638,39,FALSE),$BT$36),
$BT$37))</f>
        <v>NodeSquare</v>
      </c>
      <c r="BU765" s="166">
        <f t="shared" ca="1" si="571"/>
        <v>2000</v>
      </c>
      <c r="BV765" s="166">
        <f t="shared" ca="1" si="572"/>
        <v>200</v>
      </c>
      <c r="BW765" s="166">
        <f t="shared" ca="1" si="573"/>
        <v>0</v>
      </c>
      <c r="BX765" s="166">
        <f t="shared" ca="1" si="574"/>
        <v>0</v>
      </c>
      <c r="BY765" s="180" t="str">
        <f t="shared" si="575"/>
        <v/>
      </c>
      <c r="BZ765" s="180" t="str">
        <f t="shared" si="576"/>
        <v/>
      </c>
      <c r="CA765" s="81" t="str">
        <f>IF(scriv!E727&lt;&gt;"",scriv!E727,"")</f>
        <v/>
      </c>
      <c r="CB765" s="82">
        <f t="shared" si="541"/>
        <v>0</v>
      </c>
      <c r="CC765" s="82">
        <f t="shared" si="577"/>
        <v>0</v>
      </c>
      <c r="CD765" s="82" t="str">
        <f t="shared" si="578"/>
        <v>-</v>
      </c>
      <c r="CE765" s="82" t="str">
        <f t="shared" si="579"/>
        <v>-</v>
      </c>
      <c r="CF765" s="82" t="str">
        <f t="shared" si="580"/>
        <v>-</v>
      </c>
      <c r="CG765" s="82" t="str">
        <f t="shared" si="581"/>
        <v>-</v>
      </c>
      <c r="CH765" s="82" t="str">
        <f t="shared" si="582"/>
        <v>-</v>
      </c>
      <c r="CI765" s="82" t="str">
        <f t="shared" si="583"/>
        <v>-</v>
      </c>
      <c r="CJ765" s="82" t="str">
        <f t="shared" si="584"/>
        <v>-</v>
      </c>
      <c r="CK765" s="82" t="str">
        <f t="shared" si="585"/>
        <v>-</v>
      </c>
    </row>
    <row r="766" spans="1:89" s="82" customFormat="1" ht="18" customHeight="1">
      <c r="A766" s="81" t="str">
        <f>scriv!AH728</f>
        <v/>
      </c>
      <c r="B766" s="81" t="str">
        <f>IF(scriv!D728&lt;&gt;"",scriv!D728,"")</f>
        <v/>
      </c>
      <c r="C766" s="81" t="str">
        <f>IF( scriv!AL728&lt;&gt;"", IF(D766&lt;&gt;"","connection ","")&amp;scriv!AL728,IF(D766&lt;&gt;"","connection",""))</f>
        <v/>
      </c>
      <c r="D766" s="82" t="str">
        <f>scriv!AJ728</f>
        <v/>
      </c>
      <c r="E766" s="82" t="str">
        <f>scriv!AK728</f>
        <v/>
      </c>
      <c r="F766" s="156">
        <f>ROW()</f>
        <v>766</v>
      </c>
      <c r="I766" s="81" t="str">
        <f>IF(scriv!AA728&lt;&gt;"",scriv!AA728,J766)</f>
        <v/>
      </c>
      <c r="J766" s="81" t="str">
        <f>IF(scriv!AB728&lt;&gt;"",scriv!AB728,"")</f>
        <v/>
      </c>
      <c r="K766" s="82" t="str">
        <f t="shared" si="542"/>
        <v>none</v>
      </c>
      <c r="L766" s="82" t="str">
        <f t="shared" si="543"/>
        <v>+++&amp;speakTT=</v>
      </c>
      <c r="M766" s="82" t="str">
        <f t="shared" si="540"/>
        <v>OpenClose</v>
      </c>
      <c r="N766" s="82" t="str">
        <f t="shared" si="544"/>
        <v/>
      </c>
      <c r="O766" s="119" t="str">
        <f t="shared" si="545"/>
        <v/>
      </c>
      <c r="P766" s="81" t="str">
        <f>IF(scriv!I728&lt;&gt;"",scriv!I728,"")</f>
        <v/>
      </c>
      <c r="Q766" s="81" t="str">
        <f>IF(scriv!J728&lt;&gt;"",scriv!J728,"")</f>
        <v/>
      </c>
      <c r="R766" s="81">
        <f>IF(scriv!K728&lt;&gt;"",scriv!K728,
IF(I766&lt;&gt;"",1,$R$36))</f>
        <v>0</v>
      </c>
      <c r="S766" s="81" t="str">
        <f>IF(scriv!L728&lt;&gt;"",scriv!L728,
IF(scriv!AB728&lt;&gt;"",$S$36,"none"))</f>
        <v>none</v>
      </c>
      <c r="T766" s="81" t="str">
        <f>IF(scriv!Q728&lt;&gt;"",scriv!Q728,"")</f>
        <v/>
      </c>
      <c r="U766" s="81" t="str">
        <f>IF(scriv!R728&lt;&gt;"",scriv!R728,"")</f>
        <v/>
      </c>
      <c r="V766" s="81" t="str">
        <f>IF(scriv!S728&lt;&gt;"",scriv!S728,"")</f>
        <v/>
      </c>
      <c r="W766" s="81" t="str">
        <f>IF(scriv!T728&lt;&gt;"",scriv!T728,"")</f>
        <v/>
      </c>
      <c r="X766" s="81" t="str">
        <f>IF($E766="",
( IF(scriv!AD728&lt;&gt;"", LEFT( scriv!AD728, FIND(",",scriv!AD728)-1) &amp; "=" &amp; $AH766 &amp; RIGHT( scriv!AD728, LEN(scriv!AD728) + 1 - FIND(",",scriv!AD728)),
  IF($X$36&lt;&gt;"",LEFT( X$36, FIND(",",X$36)-1) &amp; "=" &amp; $AH766 &amp; RIGHT( X$36, LEN(X$36) + 1 - FIND(",",X$36)),""))),
IF(scriv!M728&lt;&gt;"", LEFT( scriv!M728, FIND(",",scriv!M728)-1) &amp; "=" &amp; $AH766 &amp; RIGHT( scriv!M728, LEN(scriv!M728) + 1 - FIND(",",scriv!M728)),
LEFT( X$37, FIND(",",X$37)-1) &amp; "=" &amp; $AH766 &amp; RIGHT( X$37, LEN(X$37) + 1 - FIND(",",X$37))))</f>
        <v>fadeOn=,0.6</v>
      </c>
      <c r="Y766" s="81" t="str">
        <f>IF($E766="",
( IF(scriv!AE728&lt;&gt;"", LEFT( scriv!AE728, FIND(",",scriv!AE728)-1) &amp; "=" &amp; $AH766 &amp; RIGHT( scriv!AE728, LEN(scriv!AE728) + 1 - FIND(",",scriv!AE728)),
  IF($Y$36&lt;&gt;"",LEFT( Y$36, FIND(",",Y$36)-1) &amp; "=" &amp; $AH766 &amp; RIGHT( Y$36, LEN(Y$36) + 1 - FIND(",",Y$36)),""))),
IF(scriv!N728&lt;&gt;"", LEFT( scriv!N728, FIND(",",scriv!N728)-1) &amp; "=" &amp; $AH766 &amp; RIGHT( scriv!N728, LEN(scriv!N728) + 1 - FIND(",",scriv!N728)),
LEFT( Y$37, FIND(",",Y$37)-1) &amp; "=" &amp; $AH766 &amp; RIGHT( Y$37, LEN(Y$37) + 1 - FIND(",",Y$37))))</f>
        <v>fadeOff=,0.6</v>
      </c>
      <c r="Z766" s="81" t="str">
        <f>IF($E766="",
( IF(scriv!AF728&lt;&gt;"", LEFT( scriv!AF728, FIND(",",scriv!AF728)-1) &amp; "=" &amp; $AH766 &amp; RIGHT( scriv!AF728, LEN(scriv!AF728) + 1 - FIND(",",scriv!AF728)),
  IF($Z$36&lt;&gt;"",LEFT( Z$36, FIND(",",Z$36)-1) &amp; "=" &amp; $AH766 &amp; RIGHT( Z$36, LEN(Z$36) + 1 - FIND(",",Z$36)),""))),
IF(scriv!O728&lt;&gt;"", LEFT( scriv!O728, FIND(",",scriv!O728)-1) &amp; "=" &amp; $AH766 &amp; RIGHT( scriv!O728, LEN(scriv!O728) + 1 - FIND(",",scriv!O728)),
LEFT( Z$37, FIND(",",Z$37)-1) &amp; "=" &amp; $AH766 &amp; RIGHT( Z$37, LEN(Z$37) + 1 - FIND(",",Z$37))))</f>
        <v>drawOpen=,1.2</v>
      </c>
      <c r="AA766" s="81" t="str">
        <f>IF($E766="",
( IF(scriv!AG728&lt;&gt;"", LEFT( scriv!AG728, FIND(",",scriv!AG728)-1) &amp; "=" &amp; $AH766 &amp; RIGHT( scriv!AG728, LEN(scriv!AG728) + 1 - FIND(",",scriv!AG728)),
  IF($AA$36&lt;&gt;"",LEFT( AA$36, FIND(",",AA$36)-1) &amp; "=" &amp; $AH766 &amp; RIGHT( AA$36, LEN(AA$36) + 1 - FIND(",",AA$36)),""))),
IF(scriv!P728&lt;&gt;"", LEFT( scriv!P728, FIND(",",scriv!P728)-1) &amp; "=" &amp; $AH766 &amp; RIGHT( scriv!P728, LEN(scriv!P728) + 1 - FIND(",",scriv!P728)),
LEFT( AA$37, FIND(",",AA$37)-1) &amp; "=" &amp; $AH766 &amp; RIGHT( AA$37, LEN(AA$37) + 1 - FIND(",",AA$37))))</f>
        <v>drawClose=,1.2</v>
      </c>
      <c r="AB766" s="167" t="str">
        <f t="shared" si="539"/>
        <v>noTitle</v>
      </c>
      <c r="AC766" s="167"/>
      <c r="AD766" s="45"/>
      <c r="AE766" s="168"/>
      <c r="AF766" s="169">
        <f>IF(D766="",scriv!B728,"")</f>
        <v>0</v>
      </c>
      <c r="AG766" s="170" t="str">
        <f t="shared" si="546"/>
        <v/>
      </c>
      <c r="AH766" s="169" t="str">
        <f t="shared" si="547"/>
        <v/>
      </c>
      <c r="AI766" s="169" t="str">
        <f t="shared" si="548"/>
        <v/>
      </c>
      <c r="AJ766" s="86">
        <f>ROUNDDOWN( (LEN(scriv!B728)+1) / 2, 0 )</f>
        <v>0</v>
      </c>
      <c r="AK766" s="82">
        <f t="shared" si="549"/>
        <v>0</v>
      </c>
      <c r="AL766" s="82" t="str">
        <f t="shared" si="550"/>
        <v>-</v>
      </c>
      <c r="AM766" s="82" t="str">
        <f t="shared" si="551"/>
        <v>-</v>
      </c>
      <c r="AN766" s="82" t="str">
        <f t="shared" si="552"/>
        <v>-</v>
      </c>
      <c r="AO766" s="82" t="str">
        <f t="shared" si="553"/>
        <v>-</v>
      </c>
      <c r="AP766" s="82" t="str">
        <f t="shared" si="554"/>
        <v>-</v>
      </c>
      <c r="AQ766" s="82" t="str">
        <f t="shared" si="555"/>
        <v>-</v>
      </c>
      <c r="AR766" s="82" t="str">
        <f t="shared" si="556"/>
        <v>-</v>
      </c>
      <c r="AT766" s="82">
        <f t="shared" si="557"/>
        <v>10</v>
      </c>
      <c r="AU766" s="82" t="str">
        <f ca="1">IF(    MAX(OFFSET(AL766,0,0,MATCH("-",AL$638:AL766,0))) = 0,"",
IFERROR(MAX(OFFSET(AL766,0,0,MATCH("-",AL$638:AL766,0))),""))</f>
        <v/>
      </c>
      <c r="AV766" s="82" t="str">
        <f ca="1">IF(    MAX(OFFSET(AM766,0,0,MATCH("-",AM$638:AM766,0))) = 0,"",
IFERROR(MAX(OFFSET(AM766,0,0,MATCH("-",AM$638:AM766,0))),""))</f>
        <v/>
      </c>
      <c r="AW766" s="82" t="str">
        <f ca="1">IF(    MAX(OFFSET(AN766,0,0,MATCH("-",AN$638:AN766,0))) = 0,"",
IFERROR(MAX(OFFSET(AN766,0,0,MATCH("-",AN$638:AN766,0))),""))</f>
        <v/>
      </c>
      <c r="AX766" s="82" t="str">
        <f ca="1">IF(    MAX(OFFSET(AO766,0,0,MATCH("-",AO$638:AO766,0))) = 0,"",
IFERROR(MAX(OFFSET(AO766,0,0,MATCH("-",AO$638:AO766,0))),""))</f>
        <v/>
      </c>
      <c r="AY766" s="82" t="str">
        <f ca="1">IF(    MAX(OFFSET(AP766,0,0,MATCH("-",AP$638:AP766,0))) = 0,"",
IFERROR(MAX(OFFSET(AP766,0,0,MATCH("-",AP$638:AP766,0))),""))</f>
        <v/>
      </c>
      <c r="AZ766" s="82" t="str">
        <f ca="1">IF(    MAX(OFFSET(AQ766,0,0,MATCH("-",AQ$638:AQ766,0))) = 0,"",
IFERROR(MAX(OFFSET(AQ766,0,0,MATCH("-",AQ$638:AQ766,0))),""))</f>
        <v/>
      </c>
      <c r="BA766" s="82" t="str">
        <f ca="1">IF(    MAX(OFFSET(AR766,0,0,MATCH("-",AR$638:AR766,0))) = 0,"",
IFERROR(MAX(OFFSET(AR766,0,0,MATCH("-",AR$638:AR766,0))),""))</f>
        <v/>
      </c>
      <c r="BB766" s="112">
        <f t="shared" ca="1" si="558"/>
        <v>-198</v>
      </c>
      <c r="BC766" s="111" t="str">
        <f t="shared" ca="1" si="559"/>
        <v>Radius</v>
      </c>
      <c r="BD766" s="112">
        <f t="shared" ca="1" si="560"/>
        <v>0</v>
      </c>
      <c r="BE766" s="111">
        <f t="shared" ca="1" si="561"/>
        <v>200</v>
      </c>
      <c r="BF766" s="113" t="e">
        <f t="shared" ca="1" si="562"/>
        <v>#VALUE!</v>
      </c>
      <c r="BG766" s="113" t="e">
        <f t="shared" ca="1" si="563"/>
        <v>#VALUE!</v>
      </c>
      <c r="BH766" s="112">
        <f t="shared" ca="1" si="564"/>
        <v>2000</v>
      </c>
      <c r="BI766" s="112">
        <f t="shared" ca="1" si="565"/>
        <v>200</v>
      </c>
      <c r="BJ766" s="157"/>
      <c r="BK766" s="157"/>
      <c r="BL766" s="158" t="str">
        <f>scriv!AI728</f>
        <v/>
      </c>
      <c r="BM766" s="157"/>
      <c r="BN766" s="157" t="str">
        <f t="shared" si="566"/>
        <v>node</v>
      </c>
      <c r="BO766" s="157"/>
      <c r="BP766" s="159">
        <f t="shared" ca="1" si="567"/>
        <v>0</v>
      </c>
      <c r="BQ766" s="159">
        <f t="shared" ca="1" si="568"/>
        <v>0</v>
      </c>
      <c r="BR766" s="159">
        <f t="shared" si="569"/>
        <v>1</v>
      </c>
      <c r="BS766" s="159" t="str">
        <f t="shared" si="570"/>
        <v>symbol</v>
      </c>
      <c r="BT766" s="157" t="str">
        <f ca="1">IF(scriv!V728&lt;&gt;"",scriv!V728,
IF(E766="",IFERROR(VLOOKUP(BL766,$AH$40:$BT$638,39,FALSE),$BT$36),
$BT$37))</f>
        <v>NodeSquare</v>
      </c>
      <c r="BU766" s="166">
        <f t="shared" ca="1" si="571"/>
        <v>2000</v>
      </c>
      <c r="BV766" s="166">
        <f t="shared" ca="1" si="572"/>
        <v>200</v>
      </c>
      <c r="BW766" s="166">
        <f t="shared" ca="1" si="573"/>
        <v>0</v>
      </c>
      <c r="BX766" s="166">
        <f t="shared" ca="1" si="574"/>
        <v>0</v>
      </c>
      <c r="BY766" s="180" t="str">
        <f t="shared" si="575"/>
        <v/>
      </c>
      <c r="BZ766" s="180" t="str">
        <f t="shared" si="576"/>
        <v/>
      </c>
      <c r="CA766" s="81" t="str">
        <f>IF(scriv!E728&lt;&gt;"",scriv!E728,"")</f>
        <v/>
      </c>
      <c r="CB766" s="82">
        <f t="shared" si="541"/>
        <v>0</v>
      </c>
      <c r="CC766" s="82">
        <f t="shared" si="577"/>
        <v>0</v>
      </c>
      <c r="CD766" s="82" t="str">
        <f t="shared" si="578"/>
        <v>-</v>
      </c>
      <c r="CE766" s="82" t="str">
        <f t="shared" si="579"/>
        <v>-</v>
      </c>
      <c r="CF766" s="82" t="str">
        <f t="shared" si="580"/>
        <v>-</v>
      </c>
      <c r="CG766" s="82" t="str">
        <f t="shared" si="581"/>
        <v>-</v>
      </c>
      <c r="CH766" s="82" t="str">
        <f t="shared" si="582"/>
        <v>-</v>
      </c>
      <c r="CI766" s="82" t="str">
        <f t="shared" si="583"/>
        <v>-</v>
      </c>
      <c r="CJ766" s="82" t="str">
        <f t="shared" si="584"/>
        <v>-</v>
      </c>
      <c r="CK766" s="82" t="str">
        <f t="shared" si="585"/>
        <v>-</v>
      </c>
    </row>
    <row r="767" spans="1:89" s="82" customFormat="1" ht="18" customHeight="1">
      <c r="A767" s="81" t="str">
        <f>scriv!AH729</f>
        <v/>
      </c>
      <c r="B767" s="81" t="str">
        <f>IF(scriv!D729&lt;&gt;"",scriv!D729,"")</f>
        <v/>
      </c>
      <c r="C767" s="81" t="str">
        <f>IF( scriv!AL729&lt;&gt;"", IF(D767&lt;&gt;"","connection ","")&amp;scriv!AL729,IF(D767&lt;&gt;"","connection",""))</f>
        <v/>
      </c>
      <c r="D767" s="82" t="str">
        <f>scriv!AJ729</f>
        <v/>
      </c>
      <c r="E767" s="82" t="str">
        <f>scriv!AK729</f>
        <v/>
      </c>
      <c r="F767" s="156">
        <f>ROW()</f>
        <v>767</v>
      </c>
      <c r="I767" s="81" t="str">
        <f>IF(scriv!AA729&lt;&gt;"",scriv!AA729,J767)</f>
        <v/>
      </c>
      <c r="J767" s="81" t="str">
        <f>IF(scriv!AB729&lt;&gt;"",scriv!AB729,"")</f>
        <v/>
      </c>
      <c r="K767" s="82" t="str">
        <f t="shared" si="542"/>
        <v>none</v>
      </c>
      <c r="L767" s="82" t="str">
        <f t="shared" si="543"/>
        <v>+++&amp;speakTT=</v>
      </c>
      <c r="M767" s="82" t="str">
        <f t="shared" si="540"/>
        <v>OpenClose</v>
      </c>
      <c r="N767" s="82" t="str">
        <f t="shared" si="544"/>
        <v/>
      </c>
      <c r="O767" s="119" t="str">
        <f t="shared" si="545"/>
        <v/>
      </c>
      <c r="P767" s="81" t="str">
        <f>IF(scriv!I729&lt;&gt;"",scriv!I729,"")</f>
        <v/>
      </c>
      <c r="Q767" s="81" t="str">
        <f>IF(scriv!J729&lt;&gt;"",scriv!J729,"")</f>
        <v/>
      </c>
      <c r="R767" s="81">
        <f>IF(scriv!K729&lt;&gt;"",scriv!K729,
IF(I767&lt;&gt;"",1,$R$36))</f>
        <v>0</v>
      </c>
      <c r="S767" s="81" t="str">
        <f>IF(scriv!L729&lt;&gt;"",scriv!L729,
IF(scriv!AB729&lt;&gt;"",$S$36,"none"))</f>
        <v>none</v>
      </c>
      <c r="T767" s="81" t="str">
        <f>IF(scriv!Q729&lt;&gt;"",scriv!Q729,"")</f>
        <v/>
      </c>
      <c r="U767" s="81" t="str">
        <f>IF(scriv!R729&lt;&gt;"",scriv!R729,"")</f>
        <v/>
      </c>
      <c r="V767" s="81" t="str">
        <f>IF(scriv!S729&lt;&gt;"",scriv!S729,"")</f>
        <v/>
      </c>
      <c r="W767" s="81" t="str">
        <f>IF(scriv!T729&lt;&gt;"",scriv!T729,"")</f>
        <v/>
      </c>
      <c r="X767" s="81" t="str">
        <f>IF($E767="",
( IF(scriv!AD729&lt;&gt;"", LEFT( scriv!AD729, FIND(",",scriv!AD729)-1) &amp; "=" &amp; $AH767 &amp; RIGHT( scriv!AD729, LEN(scriv!AD729) + 1 - FIND(",",scriv!AD729)),
  IF($X$36&lt;&gt;"",LEFT( X$36, FIND(",",X$36)-1) &amp; "=" &amp; $AH767 &amp; RIGHT( X$36, LEN(X$36) + 1 - FIND(",",X$36)),""))),
IF(scriv!M729&lt;&gt;"", LEFT( scriv!M729, FIND(",",scriv!M729)-1) &amp; "=" &amp; $AH767 &amp; RIGHT( scriv!M729, LEN(scriv!M729) + 1 - FIND(",",scriv!M729)),
LEFT( X$37, FIND(",",X$37)-1) &amp; "=" &amp; $AH767 &amp; RIGHT( X$37, LEN(X$37) + 1 - FIND(",",X$37))))</f>
        <v>fadeOn=,0.6</v>
      </c>
      <c r="Y767" s="81" t="str">
        <f>IF($E767="",
( IF(scriv!AE729&lt;&gt;"", LEFT( scriv!AE729, FIND(",",scriv!AE729)-1) &amp; "=" &amp; $AH767 &amp; RIGHT( scriv!AE729, LEN(scriv!AE729) + 1 - FIND(",",scriv!AE729)),
  IF($Y$36&lt;&gt;"",LEFT( Y$36, FIND(",",Y$36)-1) &amp; "=" &amp; $AH767 &amp; RIGHT( Y$36, LEN(Y$36) + 1 - FIND(",",Y$36)),""))),
IF(scriv!N729&lt;&gt;"", LEFT( scriv!N729, FIND(",",scriv!N729)-1) &amp; "=" &amp; $AH767 &amp; RIGHT( scriv!N729, LEN(scriv!N729) + 1 - FIND(",",scriv!N729)),
LEFT( Y$37, FIND(",",Y$37)-1) &amp; "=" &amp; $AH767 &amp; RIGHT( Y$37, LEN(Y$37) + 1 - FIND(",",Y$37))))</f>
        <v>fadeOff=,0.6</v>
      </c>
      <c r="Z767" s="81" t="str">
        <f>IF($E767="",
( IF(scriv!AF729&lt;&gt;"", LEFT( scriv!AF729, FIND(",",scriv!AF729)-1) &amp; "=" &amp; $AH767 &amp; RIGHT( scriv!AF729, LEN(scriv!AF729) + 1 - FIND(",",scriv!AF729)),
  IF($Z$36&lt;&gt;"",LEFT( Z$36, FIND(",",Z$36)-1) &amp; "=" &amp; $AH767 &amp; RIGHT( Z$36, LEN(Z$36) + 1 - FIND(",",Z$36)),""))),
IF(scriv!O729&lt;&gt;"", LEFT( scriv!O729, FIND(",",scriv!O729)-1) &amp; "=" &amp; $AH767 &amp; RIGHT( scriv!O729, LEN(scriv!O729) + 1 - FIND(",",scriv!O729)),
LEFT( Z$37, FIND(",",Z$37)-1) &amp; "=" &amp; $AH767 &amp; RIGHT( Z$37, LEN(Z$37) + 1 - FIND(",",Z$37))))</f>
        <v>drawOpen=,1.2</v>
      </c>
      <c r="AA767" s="81" t="str">
        <f>IF($E767="",
( IF(scriv!AG729&lt;&gt;"", LEFT( scriv!AG729, FIND(",",scriv!AG729)-1) &amp; "=" &amp; $AH767 &amp; RIGHT( scriv!AG729, LEN(scriv!AG729) + 1 - FIND(",",scriv!AG729)),
  IF($AA$36&lt;&gt;"",LEFT( AA$36, FIND(",",AA$36)-1) &amp; "=" &amp; $AH767 &amp; RIGHT( AA$36, LEN(AA$36) + 1 - FIND(",",AA$36)),""))),
IF(scriv!P729&lt;&gt;"", LEFT( scriv!P729, FIND(",",scriv!P729)-1) &amp; "=" &amp; $AH767 &amp; RIGHT( scriv!P729, LEN(scriv!P729) + 1 - FIND(",",scriv!P729)),
LEFT( AA$37, FIND(",",AA$37)-1) &amp; "=" &amp; $AH767 &amp; RIGHT( AA$37, LEN(AA$37) + 1 - FIND(",",AA$37))))</f>
        <v>drawClose=,1.2</v>
      </c>
      <c r="AB767" s="167" t="str">
        <f t="shared" si="539"/>
        <v>noTitle</v>
      </c>
      <c r="AC767" s="167"/>
      <c r="AD767" s="45"/>
      <c r="AE767" s="168"/>
      <c r="AF767" s="169">
        <f>IF(D767="",scriv!B729,"")</f>
        <v>0</v>
      </c>
      <c r="AG767" s="170" t="str">
        <f t="shared" si="546"/>
        <v/>
      </c>
      <c r="AH767" s="169" t="str">
        <f t="shared" si="547"/>
        <v/>
      </c>
      <c r="AI767" s="169" t="str">
        <f t="shared" si="548"/>
        <v/>
      </c>
      <c r="AJ767" s="86">
        <f>ROUNDDOWN( (LEN(scriv!B729)+1) / 2, 0 )</f>
        <v>0</v>
      </c>
      <c r="AK767" s="82">
        <f t="shared" si="549"/>
        <v>0</v>
      </c>
      <c r="AL767" s="82" t="str">
        <f t="shared" si="550"/>
        <v>-</v>
      </c>
      <c r="AM767" s="82" t="str">
        <f t="shared" si="551"/>
        <v>-</v>
      </c>
      <c r="AN767" s="82" t="str">
        <f t="shared" si="552"/>
        <v>-</v>
      </c>
      <c r="AO767" s="82" t="str">
        <f t="shared" si="553"/>
        <v>-</v>
      </c>
      <c r="AP767" s="82" t="str">
        <f t="shared" si="554"/>
        <v>-</v>
      </c>
      <c r="AQ767" s="82" t="str">
        <f t="shared" si="555"/>
        <v>-</v>
      </c>
      <c r="AR767" s="82" t="str">
        <f t="shared" si="556"/>
        <v>-</v>
      </c>
      <c r="AT767" s="82">
        <f t="shared" si="557"/>
        <v>10</v>
      </c>
      <c r="AU767" s="82" t="str">
        <f ca="1">IF(    MAX(OFFSET(AL767,0,0,MATCH("-",AL$638:AL767,0))) = 0,"",
IFERROR(MAX(OFFSET(AL767,0,0,MATCH("-",AL$638:AL767,0))),""))</f>
        <v/>
      </c>
      <c r="AV767" s="82" t="str">
        <f ca="1">IF(    MAX(OFFSET(AM767,0,0,MATCH("-",AM$638:AM767,0))) = 0,"",
IFERROR(MAX(OFFSET(AM767,0,0,MATCH("-",AM$638:AM767,0))),""))</f>
        <v/>
      </c>
      <c r="AW767" s="82" t="str">
        <f ca="1">IF(    MAX(OFFSET(AN767,0,0,MATCH("-",AN$638:AN767,0))) = 0,"",
IFERROR(MAX(OFFSET(AN767,0,0,MATCH("-",AN$638:AN767,0))),""))</f>
        <v/>
      </c>
      <c r="AX767" s="82" t="str">
        <f ca="1">IF(    MAX(OFFSET(AO767,0,0,MATCH("-",AO$638:AO767,0))) = 0,"",
IFERROR(MAX(OFFSET(AO767,0,0,MATCH("-",AO$638:AO767,0))),""))</f>
        <v/>
      </c>
      <c r="AY767" s="82" t="str">
        <f ca="1">IF(    MAX(OFFSET(AP767,0,0,MATCH("-",AP$638:AP767,0))) = 0,"",
IFERROR(MAX(OFFSET(AP767,0,0,MATCH("-",AP$638:AP767,0))),""))</f>
        <v/>
      </c>
      <c r="AZ767" s="82" t="str">
        <f ca="1">IF(    MAX(OFFSET(AQ767,0,0,MATCH("-",AQ$638:AQ767,0))) = 0,"",
IFERROR(MAX(OFFSET(AQ767,0,0,MATCH("-",AQ$638:AQ767,0))),""))</f>
        <v/>
      </c>
      <c r="BA767" s="82" t="str">
        <f ca="1">IF(    MAX(OFFSET(AR767,0,0,MATCH("-",AR$638:AR767,0))) = 0,"",
IFERROR(MAX(OFFSET(AR767,0,0,MATCH("-",AR$638:AR767,0))),""))</f>
        <v/>
      </c>
      <c r="BB767" s="112">
        <f t="shared" ca="1" si="558"/>
        <v>-198</v>
      </c>
      <c r="BC767" s="111" t="str">
        <f t="shared" ca="1" si="559"/>
        <v>Radius</v>
      </c>
      <c r="BD767" s="112">
        <f t="shared" ca="1" si="560"/>
        <v>0</v>
      </c>
      <c r="BE767" s="111">
        <f t="shared" ca="1" si="561"/>
        <v>200</v>
      </c>
      <c r="BF767" s="113" t="e">
        <f t="shared" ca="1" si="562"/>
        <v>#VALUE!</v>
      </c>
      <c r="BG767" s="113" t="e">
        <f t="shared" ca="1" si="563"/>
        <v>#VALUE!</v>
      </c>
      <c r="BH767" s="112">
        <f t="shared" ca="1" si="564"/>
        <v>2000</v>
      </c>
      <c r="BI767" s="112">
        <f t="shared" ca="1" si="565"/>
        <v>200</v>
      </c>
      <c r="BJ767" s="157"/>
      <c r="BK767" s="157"/>
      <c r="BL767" s="158" t="str">
        <f>scriv!AI729</f>
        <v/>
      </c>
      <c r="BM767" s="157"/>
      <c r="BN767" s="157" t="str">
        <f t="shared" si="566"/>
        <v>node</v>
      </c>
      <c r="BO767" s="157"/>
      <c r="BP767" s="159">
        <f t="shared" ca="1" si="567"/>
        <v>0</v>
      </c>
      <c r="BQ767" s="159">
        <f t="shared" ca="1" si="568"/>
        <v>0</v>
      </c>
      <c r="BR767" s="159">
        <f t="shared" si="569"/>
        <v>1</v>
      </c>
      <c r="BS767" s="159" t="str">
        <f t="shared" si="570"/>
        <v>symbol</v>
      </c>
      <c r="BT767" s="157" t="str">
        <f ca="1">IF(scriv!V729&lt;&gt;"",scriv!V729,
IF(E767="",IFERROR(VLOOKUP(BL767,$AH$40:$BT$638,39,FALSE),$BT$36),
$BT$37))</f>
        <v>NodeSquare</v>
      </c>
      <c r="BU767" s="166">
        <f t="shared" ca="1" si="571"/>
        <v>2000</v>
      </c>
      <c r="BV767" s="166">
        <f t="shared" ca="1" si="572"/>
        <v>200</v>
      </c>
      <c r="BW767" s="166">
        <f t="shared" ca="1" si="573"/>
        <v>0</v>
      </c>
      <c r="BX767" s="166">
        <f t="shared" ca="1" si="574"/>
        <v>0</v>
      </c>
      <c r="BY767" s="180" t="str">
        <f t="shared" si="575"/>
        <v/>
      </c>
      <c r="BZ767" s="180" t="str">
        <f t="shared" si="576"/>
        <v/>
      </c>
      <c r="CA767" s="81" t="str">
        <f>IF(scriv!E729&lt;&gt;"",scriv!E729,"")</f>
        <v/>
      </c>
      <c r="CB767" s="82">
        <f t="shared" si="541"/>
        <v>0</v>
      </c>
      <c r="CC767" s="82">
        <f t="shared" si="577"/>
        <v>0</v>
      </c>
      <c r="CD767" s="82" t="str">
        <f t="shared" si="578"/>
        <v>-</v>
      </c>
      <c r="CE767" s="82" t="str">
        <f t="shared" si="579"/>
        <v>-</v>
      </c>
      <c r="CF767" s="82" t="str">
        <f t="shared" si="580"/>
        <v>-</v>
      </c>
      <c r="CG767" s="82" t="str">
        <f t="shared" si="581"/>
        <v>-</v>
      </c>
      <c r="CH767" s="82" t="str">
        <f t="shared" si="582"/>
        <v>-</v>
      </c>
      <c r="CI767" s="82" t="str">
        <f t="shared" si="583"/>
        <v>-</v>
      </c>
      <c r="CJ767" s="82" t="str">
        <f t="shared" si="584"/>
        <v>-</v>
      </c>
      <c r="CK767" s="82" t="str">
        <f t="shared" si="585"/>
        <v>-</v>
      </c>
    </row>
    <row r="768" spans="1:89" s="82" customFormat="1" ht="18" customHeight="1">
      <c r="A768" s="81" t="str">
        <f>scriv!AH730</f>
        <v/>
      </c>
      <c r="B768" s="81" t="str">
        <f>IF(scriv!D730&lt;&gt;"",scriv!D730,"")</f>
        <v/>
      </c>
      <c r="C768" s="81" t="str">
        <f>IF( scriv!AL730&lt;&gt;"", IF(D768&lt;&gt;"","connection ","")&amp;scriv!AL730,IF(D768&lt;&gt;"","connection",""))</f>
        <v/>
      </c>
      <c r="D768" s="82" t="str">
        <f>scriv!AJ730</f>
        <v/>
      </c>
      <c r="E768" s="82" t="str">
        <f>scriv!AK730</f>
        <v/>
      </c>
      <c r="F768" s="156">
        <f>ROW()</f>
        <v>768</v>
      </c>
      <c r="I768" s="81" t="str">
        <f>IF(scriv!AA730&lt;&gt;"",scriv!AA730,J768)</f>
        <v/>
      </c>
      <c r="J768" s="81" t="str">
        <f>IF(scriv!AB730&lt;&gt;"",scriv!AB730,"")</f>
        <v/>
      </c>
      <c r="K768" s="82" t="str">
        <f t="shared" si="542"/>
        <v>none</v>
      </c>
      <c r="L768" s="82" t="str">
        <f t="shared" si="543"/>
        <v>+++&amp;speakTT=</v>
      </c>
      <c r="M768" s="82" t="str">
        <f t="shared" si="540"/>
        <v>OpenClose</v>
      </c>
      <c r="N768" s="82" t="str">
        <f t="shared" si="544"/>
        <v/>
      </c>
      <c r="O768" s="119" t="str">
        <f t="shared" si="545"/>
        <v/>
      </c>
      <c r="P768" s="81" t="str">
        <f>IF(scriv!I730&lt;&gt;"",scriv!I730,"")</f>
        <v/>
      </c>
      <c r="Q768" s="81" t="str">
        <f>IF(scriv!J730&lt;&gt;"",scriv!J730,"")</f>
        <v/>
      </c>
      <c r="R768" s="81">
        <f>IF(scriv!K730&lt;&gt;"",scriv!K730,
IF(I768&lt;&gt;"",1,$R$36))</f>
        <v>0</v>
      </c>
      <c r="S768" s="81" t="str">
        <f>IF(scriv!L730&lt;&gt;"",scriv!L730,
IF(scriv!AB730&lt;&gt;"",$S$36,"none"))</f>
        <v>none</v>
      </c>
      <c r="T768" s="81" t="str">
        <f>IF(scriv!Q730&lt;&gt;"",scriv!Q730,"")</f>
        <v/>
      </c>
      <c r="U768" s="81" t="str">
        <f>IF(scriv!R730&lt;&gt;"",scriv!R730,"")</f>
        <v/>
      </c>
      <c r="V768" s="81" t="str">
        <f>IF(scriv!S730&lt;&gt;"",scriv!S730,"")</f>
        <v/>
      </c>
      <c r="W768" s="81" t="str">
        <f>IF(scriv!T730&lt;&gt;"",scriv!T730,"")</f>
        <v/>
      </c>
      <c r="X768" s="81" t="str">
        <f>IF($E768="",
( IF(scriv!AD730&lt;&gt;"", LEFT( scriv!AD730, FIND(",",scriv!AD730)-1) &amp; "=" &amp; $AH768 &amp; RIGHT( scriv!AD730, LEN(scriv!AD730) + 1 - FIND(",",scriv!AD730)),
  IF($X$36&lt;&gt;"",LEFT( X$36, FIND(",",X$36)-1) &amp; "=" &amp; $AH768 &amp; RIGHT( X$36, LEN(X$36) + 1 - FIND(",",X$36)),""))),
IF(scriv!M730&lt;&gt;"", LEFT( scriv!M730, FIND(",",scriv!M730)-1) &amp; "=" &amp; $AH768 &amp; RIGHT( scriv!M730, LEN(scriv!M730) + 1 - FIND(",",scriv!M730)),
LEFT( X$37, FIND(",",X$37)-1) &amp; "=" &amp; $AH768 &amp; RIGHT( X$37, LEN(X$37) + 1 - FIND(",",X$37))))</f>
        <v>fadeOn=,0.6</v>
      </c>
      <c r="Y768" s="81" t="str">
        <f>IF($E768="",
( IF(scriv!AE730&lt;&gt;"", LEFT( scriv!AE730, FIND(",",scriv!AE730)-1) &amp; "=" &amp; $AH768 &amp; RIGHT( scriv!AE730, LEN(scriv!AE730) + 1 - FIND(",",scriv!AE730)),
  IF($Y$36&lt;&gt;"",LEFT( Y$36, FIND(",",Y$36)-1) &amp; "=" &amp; $AH768 &amp; RIGHT( Y$36, LEN(Y$36) + 1 - FIND(",",Y$36)),""))),
IF(scriv!N730&lt;&gt;"", LEFT( scriv!N730, FIND(",",scriv!N730)-1) &amp; "=" &amp; $AH768 &amp; RIGHT( scriv!N730, LEN(scriv!N730) + 1 - FIND(",",scriv!N730)),
LEFT( Y$37, FIND(",",Y$37)-1) &amp; "=" &amp; $AH768 &amp; RIGHT( Y$37, LEN(Y$37) + 1 - FIND(",",Y$37))))</f>
        <v>fadeOff=,0.6</v>
      </c>
      <c r="Z768" s="81" t="str">
        <f>IF($E768="",
( IF(scriv!AF730&lt;&gt;"", LEFT( scriv!AF730, FIND(",",scriv!AF730)-1) &amp; "=" &amp; $AH768 &amp; RIGHT( scriv!AF730, LEN(scriv!AF730) + 1 - FIND(",",scriv!AF730)),
  IF($Z$36&lt;&gt;"",LEFT( Z$36, FIND(",",Z$36)-1) &amp; "=" &amp; $AH768 &amp; RIGHT( Z$36, LEN(Z$36) + 1 - FIND(",",Z$36)),""))),
IF(scriv!O730&lt;&gt;"", LEFT( scriv!O730, FIND(",",scriv!O730)-1) &amp; "=" &amp; $AH768 &amp; RIGHT( scriv!O730, LEN(scriv!O730) + 1 - FIND(",",scriv!O730)),
LEFT( Z$37, FIND(",",Z$37)-1) &amp; "=" &amp; $AH768 &amp; RIGHT( Z$37, LEN(Z$37) + 1 - FIND(",",Z$37))))</f>
        <v>drawOpen=,1.2</v>
      </c>
      <c r="AA768" s="81" t="str">
        <f>IF($E768="",
( IF(scriv!AG730&lt;&gt;"", LEFT( scriv!AG730, FIND(",",scriv!AG730)-1) &amp; "=" &amp; $AH768 &amp; RIGHT( scriv!AG730, LEN(scriv!AG730) + 1 - FIND(",",scriv!AG730)),
  IF($AA$36&lt;&gt;"",LEFT( AA$36, FIND(",",AA$36)-1) &amp; "=" &amp; $AH768 &amp; RIGHT( AA$36, LEN(AA$36) + 1 - FIND(",",AA$36)),""))),
IF(scriv!P730&lt;&gt;"", LEFT( scriv!P730, FIND(",",scriv!P730)-1) &amp; "=" &amp; $AH768 &amp; RIGHT( scriv!P730, LEN(scriv!P730) + 1 - FIND(",",scriv!P730)),
LEFT( AA$37, FIND(",",AA$37)-1) &amp; "=" &amp; $AH768 &amp; RIGHT( AA$37, LEN(AA$37) + 1 - FIND(",",AA$37))))</f>
        <v>drawClose=,1.2</v>
      </c>
      <c r="AB768" s="167" t="str">
        <f t="shared" si="539"/>
        <v>noTitle</v>
      </c>
      <c r="AC768" s="167"/>
      <c r="AD768" s="45"/>
      <c r="AE768" s="168"/>
      <c r="AF768" s="169">
        <f>IF(D768="",scriv!B730,"")</f>
        <v>0</v>
      </c>
      <c r="AG768" s="170" t="str">
        <f t="shared" si="546"/>
        <v/>
      </c>
      <c r="AH768" s="169" t="str">
        <f t="shared" si="547"/>
        <v/>
      </c>
      <c r="AI768" s="169" t="str">
        <f t="shared" si="548"/>
        <v/>
      </c>
      <c r="AJ768" s="86">
        <f>ROUNDDOWN( (LEN(scriv!B730)+1) / 2, 0 )</f>
        <v>0</v>
      </c>
      <c r="AK768" s="82">
        <f t="shared" si="549"/>
        <v>0</v>
      </c>
      <c r="AL768" s="82" t="str">
        <f t="shared" si="550"/>
        <v>-</v>
      </c>
      <c r="AM768" s="82" t="str">
        <f t="shared" si="551"/>
        <v>-</v>
      </c>
      <c r="AN768" s="82" t="str">
        <f t="shared" si="552"/>
        <v>-</v>
      </c>
      <c r="AO768" s="82" t="str">
        <f t="shared" si="553"/>
        <v>-</v>
      </c>
      <c r="AP768" s="82" t="str">
        <f t="shared" si="554"/>
        <v>-</v>
      </c>
      <c r="AQ768" s="82" t="str">
        <f t="shared" si="555"/>
        <v>-</v>
      </c>
      <c r="AR768" s="82" t="str">
        <f t="shared" si="556"/>
        <v>-</v>
      </c>
      <c r="AT768" s="82">
        <f t="shared" si="557"/>
        <v>10</v>
      </c>
      <c r="AU768" s="82" t="str">
        <f ca="1">IF(    MAX(OFFSET(AL768,0,0,MATCH("-",AL$638:AL768,0))) = 0,"",
IFERROR(MAX(OFFSET(AL768,0,0,MATCH("-",AL$638:AL768,0))),""))</f>
        <v/>
      </c>
      <c r="AV768" s="82" t="str">
        <f ca="1">IF(    MAX(OFFSET(AM768,0,0,MATCH("-",AM$638:AM768,0))) = 0,"",
IFERROR(MAX(OFFSET(AM768,0,0,MATCH("-",AM$638:AM768,0))),""))</f>
        <v/>
      </c>
      <c r="AW768" s="82" t="str">
        <f ca="1">IF(    MAX(OFFSET(AN768,0,0,MATCH("-",AN$638:AN768,0))) = 0,"",
IFERROR(MAX(OFFSET(AN768,0,0,MATCH("-",AN$638:AN768,0))),""))</f>
        <v/>
      </c>
      <c r="AX768" s="82" t="str">
        <f ca="1">IF(    MAX(OFFSET(AO768,0,0,MATCH("-",AO$638:AO768,0))) = 0,"",
IFERROR(MAX(OFFSET(AO768,0,0,MATCH("-",AO$638:AO768,0))),""))</f>
        <v/>
      </c>
      <c r="AY768" s="82" t="str">
        <f ca="1">IF(    MAX(OFFSET(AP768,0,0,MATCH("-",AP$638:AP768,0))) = 0,"",
IFERROR(MAX(OFFSET(AP768,0,0,MATCH("-",AP$638:AP768,0))),""))</f>
        <v/>
      </c>
      <c r="AZ768" s="82" t="str">
        <f ca="1">IF(    MAX(OFFSET(AQ768,0,0,MATCH("-",AQ$638:AQ768,0))) = 0,"",
IFERROR(MAX(OFFSET(AQ768,0,0,MATCH("-",AQ$638:AQ768,0))),""))</f>
        <v/>
      </c>
      <c r="BA768" s="82" t="str">
        <f ca="1">IF(    MAX(OFFSET(AR768,0,0,MATCH("-",AR$638:AR768,0))) = 0,"",
IFERROR(MAX(OFFSET(AR768,0,0,MATCH("-",AR$638:AR768,0))),""))</f>
        <v/>
      </c>
      <c r="BB768" s="112">
        <f t="shared" ca="1" si="558"/>
        <v>-198</v>
      </c>
      <c r="BC768" s="111" t="str">
        <f t="shared" ca="1" si="559"/>
        <v>Radius</v>
      </c>
      <c r="BD768" s="112">
        <f t="shared" ca="1" si="560"/>
        <v>0</v>
      </c>
      <c r="BE768" s="111">
        <f t="shared" ca="1" si="561"/>
        <v>200</v>
      </c>
      <c r="BF768" s="113" t="e">
        <f t="shared" ca="1" si="562"/>
        <v>#VALUE!</v>
      </c>
      <c r="BG768" s="113" t="e">
        <f t="shared" ca="1" si="563"/>
        <v>#VALUE!</v>
      </c>
      <c r="BH768" s="112">
        <f t="shared" ca="1" si="564"/>
        <v>2000</v>
      </c>
      <c r="BI768" s="112">
        <f t="shared" ca="1" si="565"/>
        <v>200</v>
      </c>
      <c r="BJ768" s="157"/>
      <c r="BK768" s="157"/>
      <c r="BL768" s="158" t="str">
        <f>scriv!AI730</f>
        <v/>
      </c>
      <c r="BM768" s="157"/>
      <c r="BN768" s="157" t="str">
        <f t="shared" si="566"/>
        <v>node</v>
      </c>
      <c r="BO768" s="157"/>
      <c r="BP768" s="159">
        <f t="shared" ca="1" si="567"/>
        <v>0</v>
      </c>
      <c r="BQ768" s="159">
        <f t="shared" ca="1" si="568"/>
        <v>0</v>
      </c>
      <c r="BR768" s="159">
        <f t="shared" si="569"/>
        <v>1</v>
      </c>
      <c r="BS768" s="159" t="str">
        <f t="shared" si="570"/>
        <v>symbol</v>
      </c>
      <c r="BT768" s="157" t="str">
        <f ca="1">IF(scriv!V730&lt;&gt;"",scriv!V730,
IF(E768="",IFERROR(VLOOKUP(BL768,$AH$40:$BT$638,39,FALSE),$BT$36),
$BT$37))</f>
        <v>NodeSquare</v>
      </c>
      <c r="BU768" s="166">
        <f t="shared" ca="1" si="571"/>
        <v>2000</v>
      </c>
      <c r="BV768" s="166">
        <f t="shared" ca="1" si="572"/>
        <v>200</v>
      </c>
      <c r="BW768" s="166">
        <f t="shared" ca="1" si="573"/>
        <v>0</v>
      </c>
      <c r="BX768" s="166">
        <f t="shared" ca="1" si="574"/>
        <v>0</v>
      </c>
      <c r="BY768" s="180" t="str">
        <f t="shared" si="575"/>
        <v/>
      </c>
      <c r="BZ768" s="180" t="str">
        <f t="shared" si="576"/>
        <v/>
      </c>
      <c r="CA768" s="81" t="str">
        <f>IF(scriv!E730&lt;&gt;"",scriv!E730,"")</f>
        <v/>
      </c>
      <c r="CB768" s="82">
        <f t="shared" si="541"/>
        <v>0</v>
      </c>
      <c r="CC768" s="82">
        <f t="shared" si="577"/>
        <v>0</v>
      </c>
      <c r="CD768" s="82" t="str">
        <f t="shared" si="578"/>
        <v>-</v>
      </c>
      <c r="CE768" s="82" t="str">
        <f t="shared" si="579"/>
        <v>-</v>
      </c>
      <c r="CF768" s="82" t="str">
        <f t="shared" si="580"/>
        <v>-</v>
      </c>
      <c r="CG768" s="82" t="str">
        <f t="shared" si="581"/>
        <v>-</v>
      </c>
      <c r="CH768" s="82" t="str">
        <f t="shared" si="582"/>
        <v>-</v>
      </c>
      <c r="CI768" s="82" t="str">
        <f t="shared" si="583"/>
        <v>-</v>
      </c>
      <c r="CJ768" s="82" t="str">
        <f t="shared" si="584"/>
        <v>-</v>
      </c>
      <c r="CK768" s="82" t="str">
        <f t="shared" si="585"/>
        <v>-</v>
      </c>
    </row>
    <row r="769" spans="1:89" s="82" customFormat="1" ht="18" customHeight="1">
      <c r="A769" s="81" t="str">
        <f>scriv!AH731</f>
        <v/>
      </c>
      <c r="B769" s="81" t="str">
        <f>IF(scriv!D731&lt;&gt;"",scriv!D731,"")</f>
        <v/>
      </c>
      <c r="C769" s="81" t="str">
        <f>IF( scriv!AL731&lt;&gt;"", IF(D769&lt;&gt;"","connection ","")&amp;scriv!AL731,IF(D769&lt;&gt;"","connection",""))</f>
        <v/>
      </c>
      <c r="D769" s="82" t="str">
        <f>scriv!AJ731</f>
        <v/>
      </c>
      <c r="E769" s="82" t="str">
        <f>scriv!AK731</f>
        <v/>
      </c>
      <c r="F769" s="156">
        <f>ROW()</f>
        <v>769</v>
      </c>
      <c r="I769" s="81" t="str">
        <f>IF(scriv!AA731&lt;&gt;"",scriv!AA731,J769)</f>
        <v/>
      </c>
      <c r="J769" s="81" t="str">
        <f>IF(scriv!AB731&lt;&gt;"",scriv!AB731,"")</f>
        <v/>
      </c>
      <c r="K769" s="82" t="str">
        <f t="shared" si="542"/>
        <v>none</v>
      </c>
      <c r="L769" s="82" t="str">
        <f t="shared" si="543"/>
        <v>+++&amp;speakTT=</v>
      </c>
      <c r="M769" s="82" t="str">
        <f t="shared" si="540"/>
        <v>OpenClose</v>
      </c>
      <c r="N769" s="82" t="str">
        <f t="shared" si="544"/>
        <v/>
      </c>
      <c r="O769" s="119" t="str">
        <f t="shared" si="545"/>
        <v/>
      </c>
      <c r="P769" s="81" t="str">
        <f>IF(scriv!I731&lt;&gt;"",scriv!I731,"")</f>
        <v/>
      </c>
      <c r="Q769" s="81" t="str">
        <f>IF(scriv!J731&lt;&gt;"",scriv!J731,"")</f>
        <v/>
      </c>
      <c r="R769" s="81">
        <f>IF(scriv!K731&lt;&gt;"",scriv!K731,
IF(I769&lt;&gt;"",1,$R$36))</f>
        <v>0</v>
      </c>
      <c r="S769" s="81" t="str">
        <f>IF(scriv!L731&lt;&gt;"",scriv!L731,
IF(scriv!AB731&lt;&gt;"",$S$36,"none"))</f>
        <v>none</v>
      </c>
      <c r="T769" s="81" t="str">
        <f>IF(scriv!Q731&lt;&gt;"",scriv!Q731,"")</f>
        <v/>
      </c>
      <c r="U769" s="81" t="str">
        <f>IF(scriv!R731&lt;&gt;"",scriv!R731,"")</f>
        <v/>
      </c>
      <c r="V769" s="81" t="str">
        <f>IF(scriv!S731&lt;&gt;"",scriv!S731,"")</f>
        <v/>
      </c>
      <c r="W769" s="81" t="str">
        <f>IF(scriv!T731&lt;&gt;"",scriv!T731,"")</f>
        <v/>
      </c>
      <c r="X769" s="81" t="str">
        <f>IF($E769="",
( IF(scriv!AD731&lt;&gt;"", LEFT( scriv!AD731, FIND(",",scriv!AD731)-1) &amp; "=" &amp; $AH769 &amp; RIGHT( scriv!AD731, LEN(scriv!AD731) + 1 - FIND(",",scriv!AD731)),
  IF($X$36&lt;&gt;"",LEFT( X$36, FIND(",",X$36)-1) &amp; "=" &amp; $AH769 &amp; RIGHT( X$36, LEN(X$36) + 1 - FIND(",",X$36)),""))),
IF(scriv!M731&lt;&gt;"", LEFT( scriv!M731, FIND(",",scriv!M731)-1) &amp; "=" &amp; $AH769 &amp; RIGHT( scriv!M731, LEN(scriv!M731) + 1 - FIND(",",scriv!M731)),
LEFT( X$37, FIND(",",X$37)-1) &amp; "=" &amp; $AH769 &amp; RIGHT( X$37, LEN(X$37) + 1 - FIND(",",X$37))))</f>
        <v>fadeOn=,0.6</v>
      </c>
      <c r="Y769" s="81" t="str">
        <f>IF($E769="",
( IF(scriv!AE731&lt;&gt;"", LEFT( scriv!AE731, FIND(",",scriv!AE731)-1) &amp; "=" &amp; $AH769 &amp; RIGHT( scriv!AE731, LEN(scriv!AE731) + 1 - FIND(",",scriv!AE731)),
  IF($Y$36&lt;&gt;"",LEFT( Y$36, FIND(",",Y$36)-1) &amp; "=" &amp; $AH769 &amp; RIGHT( Y$36, LEN(Y$36) + 1 - FIND(",",Y$36)),""))),
IF(scriv!N731&lt;&gt;"", LEFT( scriv!N731, FIND(",",scriv!N731)-1) &amp; "=" &amp; $AH769 &amp; RIGHT( scriv!N731, LEN(scriv!N731) + 1 - FIND(",",scriv!N731)),
LEFT( Y$37, FIND(",",Y$37)-1) &amp; "=" &amp; $AH769 &amp; RIGHT( Y$37, LEN(Y$37) + 1 - FIND(",",Y$37))))</f>
        <v>fadeOff=,0.6</v>
      </c>
      <c r="Z769" s="81" t="str">
        <f>IF($E769="",
( IF(scriv!AF731&lt;&gt;"", LEFT( scriv!AF731, FIND(",",scriv!AF731)-1) &amp; "=" &amp; $AH769 &amp; RIGHT( scriv!AF731, LEN(scriv!AF731) + 1 - FIND(",",scriv!AF731)),
  IF($Z$36&lt;&gt;"",LEFT( Z$36, FIND(",",Z$36)-1) &amp; "=" &amp; $AH769 &amp; RIGHT( Z$36, LEN(Z$36) + 1 - FIND(",",Z$36)),""))),
IF(scriv!O731&lt;&gt;"", LEFT( scriv!O731, FIND(",",scriv!O731)-1) &amp; "=" &amp; $AH769 &amp; RIGHT( scriv!O731, LEN(scriv!O731) + 1 - FIND(",",scriv!O731)),
LEFT( Z$37, FIND(",",Z$37)-1) &amp; "=" &amp; $AH769 &amp; RIGHT( Z$37, LEN(Z$37) + 1 - FIND(",",Z$37))))</f>
        <v>drawOpen=,1.2</v>
      </c>
      <c r="AA769" s="81" t="str">
        <f>IF($E769="",
( IF(scriv!AG731&lt;&gt;"", LEFT( scriv!AG731, FIND(",",scriv!AG731)-1) &amp; "=" &amp; $AH769 &amp; RIGHT( scriv!AG731, LEN(scriv!AG731) + 1 - FIND(",",scriv!AG731)),
  IF($AA$36&lt;&gt;"",LEFT( AA$36, FIND(",",AA$36)-1) &amp; "=" &amp; $AH769 &amp; RIGHT( AA$36, LEN(AA$36) + 1 - FIND(",",AA$36)),""))),
IF(scriv!P731&lt;&gt;"", LEFT( scriv!P731, FIND(",",scriv!P731)-1) &amp; "=" &amp; $AH769 &amp; RIGHT( scriv!P731, LEN(scriv!P731) + 1 - FIND(",",scriv!P731)),
LEFT( AA$37, FIND(",",AA$37)-1) &amp; "=" &amp; $AH769 &amp; RIGHT( AA$37, LEN(AA$37) + 1 - FIND(",",AA$37))))</f>
        <v>drawClose=,1.2</v>
      </c>
      <c r="AB769" s="167" t="str">
        <f t="shared" si="539"/>
        <v>noTitle</v>
      </c>
      <c r="AC769" s="167"/>
      <c r="AD769" s="45"/>
      <c r="AE769" s="168"/>
      <c r="AF769" s="169">
        <f>IF(D769="",scriv!B731,"")</f>
        <v>0</v>
      </c>
      <c r="AG769" s="170" t="str">
        <f t="shared" si="546"/>
        <v/>
      </c>
      <c r="AH769" s="169" t="str">
        <f t="shared" si="547"/>
        <v/>
      </c>
      <c r="AI769" s="169" t="str">
        <f t="shared" si="548"/>
        <v/>
      </c>
      <c r="AJ769" s="86">
        <f>ROUNDDOWN( (LEN(scriv!B731)+1) / 2, 0 )</f>
        <v>0</v>
      </c>
      <c r="AK769" s="82">
        <f t="shared" si="549"/>
        <v>0</v>
      </c>
      <c r="AL769" s="82" t="str">
        <f t="shared" si="550"/>
        <v>-</v>
      </c>
      <c r="AM769" s="82" t="str">
        <f t="shared" si="551"/>
        <v>-</v>
      </c>
      <c r="AN769" s="82" t="str">
        <f t="shared" si="552"/>
        <v>-</v>
      </c>
      <c r="AO769" s="82" t="str">
        <f t="shared" si="553"/>
        <v>-</v>
      </c>
      <c r="AP769" s="82" t="str">
        <f t="shared" si="554"/>
        <v>-</v>
      </c>
      <c r="AQ769" s="82" t="str">
        <f t="shared" si="555"/>
        <v>-</v>
      </c>
      <c r="AR769" s="82" t="str">
        <f t="shared" si="556"/>
        <v>-</v>
      </c>
      <c r="AT769" s="82">
        <f t="shared" si="557"/>
        <v>10</v>
      </c>
      <c r="AU769" s="82" t="str">
        <f ca="1">IF(    MAX(OFFSET(AL769,0,0,MATCH("-",AL$638:AL769,0))) = 0,"",
IFERROR(MAX(OFFSET(AL769,0,0,MATCH("-",AL$638:AL769,0))),""))</f>
        <v/>
      </c>
      <c r="AV769" s="82" t="str">
        <f ca="1">IF(    MAX(OFFSET(AM769,0,0,MATCH("-",AM$638:AM769,0))) = 0,"",
IFERROR(MAX(OFFSET(AM769,0,0,MATCH("-",AM$638:AM769,0))),""))</f>
        <v/>
      </c>
      <c r="AW769" s="82" t="str">
        <f ca="1">IF(    MAX(OFFSET(AN769,0,0,MATCH("-",AN$638:AN769,0))) = 0,"",
IFERROR(MAX(OFFSET(AN769,0,0,MATCH("-",AN$638:AN769,0))),""))</f>
        <v/>
      </c>
      <c r="AX769" s="82" t="str">
        <f ca="1">IF(    MAX(OFFSET(AO769,0,0,MATCH("-",AO$638:AO769,0))) = 0,"",
IFERROR(MAX(OFFSET(AO769,0,0,MATCH("-",AO$638:AO769,0))),""))</f>
        <v/>
      </c>
      <c r="AY769" s="82" t="str">
        <f ca="1">IF(    MAX(OFFSET(AP769,0,0,MATCH("-",AP$638:AP769,0))) = 0,"",
IFERROR(MAX(OFFSET(AP769,0,0,MATCH("-",AP$638:AP769,0))),""))</f>
        <v/>
      </c>
      <c r="AZ769" s="82" t="str">
        <f ca="1">IF(    MAX(OFFSET(AQ769,0,0,MATCH("-",AQ$638:AQ769,0))) = 0,"",
IFERROR(MAX(OFFSET(AQ769,0,0,MATCH("-",AQ$638:AQ769,0))),""))</f>
        <v/>
      </c>
      <c r="BA769" s="82" t="str">
        <f ca="1">IF(    MAX(OFFSET(AR769,0,0,MATCH("-",AR$638:AR769,0))) = 0,"",
IFERROR(MAX(OFFSET(AR769,0,0,MATCH("-",AR$638:AR769,0))),""))</f>
        <v/>
      </c>
      <c r="BB769" s="112">
        <f t="shared" ca="1" si="558"/>
        <v>-198</v>
      </c>
      <c r="BC769" s="111" t="str">
        <f t="shared" ca="1" si="559"/>
        <v>Radius</v>
      </c>
      <c r="BD769" s="112">
        <f t="shared" ca="1" si="560"/>
        <v>0</v>
      </c>
      <c r="BE769" s="111">
        <f t="shared" ca="1" si="561"/>
        <v>200</v>
      </c>
      <c r="BF769" s="113" t="e">
        <f t="shared" ca="1" si="562"/>
        <v>#VALUE!</v>
      </c>
      <c r="BG769" s="113" t="e">
        <f t="shared" ca="1" si="563"/>
        <v>#VALUE!</v>
      </c>
      <c r="BH769" s="112">
        <f t="shared" ca="1" si="564"/>
        <v>2000</v>
      </c>
      <c r="BI769" s="112">
        <f t="shared" ca="1" si="565"/>
        <v>200</v>
      </c>
      <c r="BJ769" s="157"/>
      <c r="BK769" s="157"/>
      <c r="BL769" s="158" t="str">
        <f>scriv!AI731</f>
        <v/>
      </c>
      <c r="BM769" s="157"/>
      <c r="BN769" s="157" t="str">
        <f t="shared" si="566"/>
        <v>node</v>
      </c>
      <c r="BO769" s="157"/>
      <c r="BP769" s="159">
        <f t="shared" ca="1" si="567"/>
        <v>0</v>
      </c>
      <c r="BQ769" s="159">
        <f t="shared" ca="1" si="568"/>
        <v>0</v>
      </c>
      <c r="BR769" s="159">
        <f t="shared" si="569"/>
        <v>1</v>
      </c>
      <c r="BS769" s="159" t="str">
        <f t="shared" si="570"/>
        <v>symbol</v>
      </c>
      <c r="BT769" s="157" t="str">
        <f ca="1">IF(scriv!V731&lt;&gt;"",scriv!V731,
IF(E769="",IFERROR(VLOOKUP(BL769,$AH$40:$BT$638,39,FALSE),$BT$36),
$BT$37))</f>
        <v>NodeSquare</v>
      </c>
      <c r="BU769" s="166">
        <f t="shared" ca="1" si="571"/>
        <v>2000</v>
      </c>
      <c r="BV769" s="166">
        <f t="shared" ca="1" si="572"/>
        <v>200</v>
      </c>
      <c r="BW769" s="166">
        <f t="shared" ca="1" si="573"/>
        <v>0</v>
      </c>
      <c r="BX769" s="166">
        <f t="shared" ca="1" si="574"/>
        <v>0</v>
      </c>
      <c r="BY769" s="180" t="str">
        <f t="shared" si="575"/>
        <v/>
      </c>
      <c r="BZ769" s="180" t="str">
        <f t="shared" si="576"/>
        <v/>
      </c>
      <c r="CA769" s="81" t="str">
        <f>IF(scriv!E731&lt;&gt;"",scriv!E731,"")</f>
        <v/>
      </c>
      <c r="CB769" s="82">
        <f t="shared" si="541"/>
        <v>0</v>
      </c>
      <c r="CC769" s="82">
        <f t="shared" si="577"/>
        <v>0</v>
      </c>
      <c r="CD769" s="82" t="str">
        <f t="shared" si="578"/>
        <v>-</v>
      </c>
      <c r="CE769" s="82" t="str">
        <f t="shared" si="579"/>
        <v>-</v>
      </c>
      <c r="CF769" s="82" t="str">
        <f t="shared" si="580"/>
        <v>-</v>
      </c>
      <c r="CG769" s="82" t="str">
        <f t="shared" si="581"/>
        <v>-</v>
      </c>
      <c r="CH769" s="82" t="str">
        <f t="shared" si="582"/>
        <v>-</v>
      </c>
      <c r="CI769" s="82" t="str">
        <f t="shared" si="583"/>
        <v>-</v>
      </c>
      <c r="CJ769" s="82" t="str">
        <f t="shared" si="584"/>
        <v>-</v>
      </c>
      <c r="CK769" s="82" t="str">
        <f t="shared" si="585"/>
        <v>-</v>
      </c>
    </row>
    <row r="770" spans="1:89" s="82" customFormat="1" ht="18" customHeight="1">
      <c r="A770" s="81" t="str">
        <f>scriv!AH732</f>
        <v/>
      </c>
      <c r="B770" s="81" t="str">
        <f>IF(scriv!D732&lt;&gt;"",scriv!D732,"")</f>
        <v/>
      </c>
      <c r="C770" s="81" t="str">
        <f>IF( scriv!AL732&lt;&gt;"", IF(D770&lt;&gt;"","connection ","")&amp;scriv!AL732,IF(D770&lt;&gt;"","connection",""))</f>
        <v/>
      </c>
      <c r="D770" s="82" t="str">
        <f>scriv!AJ732</f>
        <v/>
      </c>
      <c r="E770" s="82" t="str">
        <f>scriv!AK732</f>
        <v/>
      </c>
      <c r="F770" s="156">
        <f>ROW()</f>
        <v>770</v>
      </c>
      <c r="I770" s="81" t="str">
        <f>IF(scriv!AA732&lt;&gt;"",scriv!AA732,J770)</f>
        <v/>
      </c>
      <c r="J770" s="81" t="str">
        <f>IF(scriv!AB732&lt;&gt;"",scriv!AB732,"")</f>
        <v/>
      </c>
      <c r="K770" s="82" t="str">
        <f t="shared" si="542"/>
        <v>none</v>
      </c>
      <c r="L770" s="82" t="str">
        <f t="shared" si="543"/>
        <v>+++&amp;speakTT=</v>
      </c>
      <c r="M770" s="82" t="str">
        <f t="shared" si="540"/>
        <v>OpenClose</v>
      </c>
      <c r="N770" s="82" t="str">
        <f t="shared" si="544"/>
        <v/>
      </c>
      <c r="O770" s="119" t="str">
        <f t="shared" si="545"/>
        <v/>
      </c>
      <c r="P770" s="81" t="str">
        <f>IF(scriv!I732&lt;&gt;"",scriv!I732,"")</f>
        <v/>
      </c>
      <c r="Q770" s="81" t="str">
        <f>IF(scriv!J732&lt;&gt;"",scriv!J732,"")</f>
        <v/>
      </c>
      <c r="R770" s="81">
        <f>IF(scriv!K732&lt;&gt;"",scriv!K732,
IF(I770&lt;&gt;"",1,$R$36))</f>
        <v>0</v>
      </c>
      <c r="S770" s="81" t="str">
        <f>IF(scriv!L732&lt;&gt;"",scriv!L732,
IF(scriv!AB732&lt;&gt;"",$S$36,"none"))</f>
        <v>none</v>
      </c>
      <c r="T770" s="81" t="str">
        <f>IF(scriv!Q732&lt;&gt;"",scriv!Q732,"")</f>
        <v/>
      </c>
      <c r="U770" s="81" t="str">
        <f>IF(scriv!R732&lt;&gt;"",scriv!R732,"")</f>
        <v/>
      </c>
      <c r="V770" s="81" t="str">
        <f>IF(scriv!S732&lt;&gt;"",scriv!S732,"")</f>
        <v/>
      </c>
      <c r="W770" s="81" t="str">
        <f>IF(scriv!T732&lt;&gt;"",scriv!T732,"")</f>
        <v/>
      </c>
      <c r="X770" s="81" t="str">
        <f>IF($E770="",
( IF(scriv!AD732&lt;&gt;"", LEFT( scriv!AD732, FIND(",",scriv!AD732)-1) &amp; "=" &amp; $AH770 &amp; RIGHT( scriv!AD732, LEN(scriv!AD732) + 1 - FIND(",",scriv!AD732)),
  IF($X$36&lt;&gt;"",LEFT( X$36, FIND(",",X$36)-1) &amp; "=" &amp; $AH770 &amp; RIGHT( X$36, LEN(X$36) + 1 - FIND(",",X$36)),""))),
IF(scriv!M732&lt;&gt;"", LEFT( scriv!M732, FIND(",",scriv!M732)-1) &amp; "=" &amp; $AH770 &amp; RIGHT( scriv!M732, LEN(scriv!M732) + 1 - FIND(",",scriv!M732)),
LEFT( X$37, FIND(",",X$37)-1) &amp; "=" &amp; $AH770 &amp; RIGHT( X$37, LEN(X$37) + 1 - FIND(",",X$37))))</f>
        <v>fadeOn=,0.6</v>
      </c>
      <c r="Y770" s="81" t="str">
        <f>IF($E770="",
( IF(scriv!AE732&lt;&gt;"", LEFT( scriv!AE732, FIND(",",scriv!AE732)-1) &amp; "=" &amp; $AH770 &amp; RIGHT( scriv!AE732, LEN(scriv!AE732) + 1 - FIND(",",scriv!AE732)),
  IF($Y$36&lt;&gt;"",LEFT( Y$36, FIND(",",Y$36)-1) &amp; "=" &amp; $AH770 &amp; RIGHT( Y$36, LEN(Y$36) + 1 - FIND(",",Y$36)),""))),
IF(scriv!N732&lt;&gt;"", LEFT( scriv!N732, FIND(",",scriv!N732)-1) &amp; "=" &amp; $AH770 &amp; RIGHT( scriv!N732, LEN(scriv!N732) + 1 - FIND(",",scriv!N732)),
LEFT( Y$37, FIND(",",Y$37)-1) &amp; "=" &amp; $AH770 &amp; RIGHT( Y$37, LEN(Y$37) + 1 - FIND(",",Y$37))))</f>
        <v>fadeOff=,0.6</v>
      </c>
      <c r="Z770" s="81" t="str">
        <f>IF($E770="",
( IF(scriv!AF732&lt;&gt;"", LEFT( scriv!AF732, FIND(",",scriv!AF732)-1) &amp; "=" &amp; $AH770 &amp; RIGHT( scriv!AF732, LEN(scriv!AF732) + 1 - FIND(",",scriv!AF732)),
  IF($Z$36&lt;&gt;"",LEFT( Z$36, FIND(",",Z$36)-1) &amp; "=" &amp; $AH770 &amp; RIGHT( Z$36, LEN(Z$36) + 1 - FIND(",",Z$36)),""))),
IF(scriv!O732&lt;&gt;"", LEFT( scriv!O732, FIND(",",scriv!O732)-1) &amp; "=" &amp; $AH770 &amp; RIGHT( scriv!O732, LEN(scriv!O732) + 1 - FIND(",",scriv!O732)),
LEFT( Z$37, FIND(",",Z$37)-1) &amp; "=" &amp; $AH770 &amp; RIGHT( Z$37, LEN(Z$37) + 1 - FIND(",",Z$37))))</f>
        <v>drawOpen=,1.2</v>
      </c>
      <c r="AA770" s="81" t="str">
        <f>IF($E770="",
( IF(scriv!AG732&lt;&gt;"", LEFT( scriv!AG732, FIND(",",scriv!AG732)-1) &amp; "=" &amp; $AH770 &amp; RIGHT( scriv!AG732, LEN(scriv!AG732) + 1 - FIND(",",scriv!AG732)),
  IF($AA$36&lt;&gt;"",LEFT( AA$36, FIND(",",AA$36)-1) &amp; "=" &amp; $AH770 &amp; RIGHT( AA$36, LEN(AA$36) + 1 - FIND(",",AA$36)),""))),
IF(scriv!P732&lt;&gt;"", LEFT( scriv!P732, FIND(",",scriv!P732)-1) &amp; "=" &amp; $AH770 &amp; RIGHT( scriv!P732, LEN(scriv!P732) + 1 - FIND(",",scriv!P732)),
LEFT( AA$37, FIND(",",AA$37)-1) &amp; "=" &amp; $AH770 &amp; RIGHT( AA$37, LEN(AA$37) + 1 - FIND(",",AA$37))))</f>
        <v>drawClose=,1.2</v>
      </c>
      <c r="AB770" s="167" t="str">
        <f t="shared" si="539"/>
        <v>noTitle</v>
      </c>
      <c r="AC770" s="167"/>
      <c r="AD770" s="45"/>
      <c r="AE770" s="168"/>
      <c r="AF770" s="169">
        <f>IF(D770="",scriv!B732,"")</f>
        <v>0</v>
      </c>
      <c r="AG770" s="170" t="str">
        <f t="shared" si="546"/>
        <v/>
      </c>
      <c r="AH770" s="169" t="str">
        <f t="shared" si="547"/>
        <v/>
      </c>
      <c r="AI770" s="169" t="str">
        <f t="shared" si="548"/>
        <v/>
      </c>
      <c r="AJ770" s="86">
        <f>ROUNDDOWN( (LEN(scriv!B732)+1) / 2, 0 )</f>
        <v>0</v>
      </c>
      <c r="AK770" s="82">
        <f t="shared" si="549"/>
        <v>0</v>
      </c>
      <c r="AL770" s="82" t="str">
        <f t="shared" si="550"/>
        <v>-</v>
      </c>
      <c r="AM770" s="82" t="str">
        <f t="shared" si="551"/>
        <v>-</v>
      </c>
      <c r="AN770" s="82" t="str">
        <f t="shared" si="552"/>
        <v>-</v>
      </c>
      <c r="AO770" s="82" t="str">
        <f t="shared" si="553"/>
        <v>-</v>
      </c>
      <c r="AP770" s="82" t="str">
        <f t="shared" si="554"/>
        <v>-</v>
      </c>
      <c r="AQ770" s="82" t="str">
        <f t="shared" si="555"/>
        <v>-</v>
      </c>
      <c r="AR770" s="82" t="str">
        <f t="shared" si="556"/>
        <v>-</v>
      </c>
      <c r="AT770" s="82">
        <f t="shared" si="557"/>
        <v>10</v>
      </c>
      <c r="AU770" s="82" t="str">
        <f ca="1">IF(    MAX(OFFSET(AL770,0,0,MATCH("-",AL$638:AL770,0))) = 0,"",
IFERROR(MAX(OFFSET(AL770,0,0,MATCH("-",AL$638:AL770,0))),""))</f>
        <v/>
      </c>
      <c r="AV770" s="82" t="str">
        <f ca="1">IF(    MAX(OFFSET(AM770,0,0,MATCH("-",AM$638:AM770,0))) = 0,"",
IFERROR(MAX(OFFSET(AM770,0,0,MATCH("-",AM$638:AM770,0))),""))</f>
        <v/>
      </c>
      <c r="AW770" s="82" t="str">
        <f ca="1">IF(    MAX(OFFSET(AN770,0,0,MATCH("-",AN$638:AN770,0))) = 0,"",
IFERROR(MAX(OFFSET(AN770,0,0,MATCH("-",AN$638:AN770,0))),""))</f>
        <v/>
      </c>
      <c r="AX770" s="82" t="str">
        <f ca="1">IF(    MAX(OFFSET(AO770,0,0,MATCH("-",AO$638:AO770,0))) = 0,"",
IFERROR(MAX(OFFSET(AO770,0,0,MATCH("-",AO$638:AO770,0))),""))</f>
        <v/>
      </c>
      <c r="AY770" s="82" t="str">
        <f ca="1">IF(    MAX(OFFSET(AP770,0,0,MATCH("-",AP$638:AP770,0))) = 0,"",
IFERROR(MAX(OFFSET(AP770,0,0,MATCH("-",AP$638:AP770,0))),""))</f>
        <v/>
      </c>
      <c r="AZ770" s="82" t="str">
        <f ca="1">IF(    MAX(OFFSET(AQ770,0,0,MATCH("-",AQ$638:AQ770,0))) = 0,"",
IFERROR(MAX(OFFSET(AQ770,0,0,MATCH("-",AQ$638:AQ770,0))),""))</f>
        <v/>
      </c>
      <c r="BA770" s="82" t="str">
        <f ca="1">IF(    MAX(OFFSET(AR770,0,0,MATCH("-",AR$638:AR770,0))) = 0,"",
IFERROR(MAX(OFFSET(AR770,0,0,MATCH("-",AR$638:AR770,0))),""))</f>
        <v/>
      </c>
      <c r="BB770" s="112">
        <f t="shared" ca="1" si="558"/>
        <v>-198</v>
      </c>
      <c r="BC770" s="111" t="str">
        <f t="shared" ca="1" si="559"/>
        <v>Radius</v>
      </c>
      <c r="BD770" s="112">
        <f t="shared" ca="1" si="560"/>
        <v>0</v>
      </c>
      <c r="BE770" s="111">
        <f t="shared" ca="1" si="561"/>
        <v>200</v>
      </c>
      <c r="BF770" s="113" t="e">
        <f t="shared" ca="1" si="562"/>
        <v>#VALUE!</v>
      </c>
      <c r="BG770" s="113" t="e">
        <f t="shared" ca="1" si="563"/>
        <v>#VALUE!</v>
      </c>
      <c r="BH770" s="112">
        <f t="shared" ca="1" si="564"/>
        <v>2000</v>
      </c>
      <c r="BI770" s="112">
        <f t="shared" ca="1" si="565"/>
        <v>200</v>
      </c>
      <c r="BJ770" s="157"/>
      <c r="BK770" s="157"/>
      <c r="BL770" s="158" t="str">
        <f>scriv!AI732</f>
        <v/>
      </c>
      <c r="BM770" s="157"/>
      <c r="BN770" s="157" t="str">
        <f t="shared" si="566"/>
        <v>node</v>
      </c>
      <c r="BO770" s="157"/>
      <c r="BP770" s="159">
        <f t="shared" ca="1" si="567"/>
        <v>0</v>
      </c>
      <c r="BQ770" s="159">
        <f t="shared" ca="1" si="568"/>
        <v>0</v>
      </c>
      <c r="BR770" s="159">
        <f t="shared" si="569"/>
        <v>1</v>
      </c>
      <c r="BS770" s="159" t="str">
        <f t="shared" si="570"/>
        <v>symbol</v>
      </c>
      <c r="BT770" s="157" t="str">
        <f ca="1">IF(scriv!V732&lt;&gt;"",scriv!V732,
IF(E770="",IFERROR(VLOOKUP(BL770,$AH$40:$BT$638,39,FALSE),$BT$36),
$BT$37))</f>
        <v>NodeSquare</v>
      </c>
      <c r="BU770" s="166">
        <f t="shared" ca="1" si="571"/>
        <v>2000</v>
      </c>
      <c r="BV770" s="166">
        <f t="shared" ca="1" si="572"/>
        <v>200</v>
      </c>
      <c r="BW770" s="166">
        <f t="shared" ca="1" si="573"/>
        <v>0</v>
      </c>
      <c r="BX770" s="166">
        <f t="shared" ca="1" si="574"/>
        <v>0</v>
      </c>
      <c r="BY770" s="180" t="str">
        <f t="shared" si="575"/>
        <v/>
      </c>
      <c r="BZ770" s="180" t="str">
        <f t="shared" si="576"/>
        <v/>
      </c>
      <c r="CA770" s="81" t="str">
        <f>IF(scriv!E732&lt;&gt;"",scriv!E732,"")</f>
        <v/>
      </c>
      <c r="CB770" s="82">
        <f t="shared" si="541"/>
        <v>0</v>
      </c>
      <c r="CC770" s="82">
        <f t="shared" si="577"/>
        <v>0</v>
      </c>
      <c r="CD770" s="82" t="str">
        <f t="shared" si="578"/>
        <v>-</v>
      </c>
      <c r="CE770" s="82" t="str">
        <f t="shared" si="579"/>
        <v>-</v>
      </c>
      <c r="CF770" s="82" t="str">
        <f t="shared" si="580"/>
        <v>-</v>
      </c>
      <c r="CG770" s="82" t="str">
        <f t="shared" si="581"/>
        <v>-</v>
      </c>
      <c r="CH770" s="82" t="str">
        <f t="shared" si="582"/>
        <v>-</v>
      </c>
      <c r="CI770" s="82" t="str">
        <f t="shared" si="583"/>
        <v>-</v>
      </c>
      <c r="CJ770" s="82" t="str">
        <f t="shared" si="584"/>
        <v>-</v>
      </c>
      <c r="CK770" s="82" t="str">
        <f t="shared" si="585"/>
        <v>-</v>
      </c>
    </row>
    <row r="771" spans="1:89" s="82" customFormat="1" ht="18" customHeight="1">
      <c r="A771" s="81" t="str">
        <f>scriv!AH733</f>
        <v/>
      </c>
      <c r="B771" s="81" t="str">
        <f>IF(scriv!D733&lt;&gt;"",scriv!D733,"")</f>
        <v/>
      </c>
      <c r="C771" s="81" t="str">
        <f>IF( scriv!AL733&lt;&gt;"", IF(D771&lt;&gt;"","connection ","")&amp;scriv!AL733,IF(D771&lt;&gt;"","connection",""))</f>
        <v/>
      </c>
      <c r="D771" s="82" t="str">
        <f>scriv!AJ733</f>
        <v/>
      </c>
      <c r="E771" s="82" t="str">
        <f>scriv!AK733</f>
        <v/>
      </c>
      <c r="F771" s="156">
        <f>ROW()</f>
        <v>771</v>
      </c>
      <c r="I771" s="81" t="str">
        <f>IF(scriv!AA733&lt;&gt;"",scriv!AA733,J771)</f>
        <v/>
      </c>
      <c r="J771" s="81" t="str">
        <f>IF(scriv!AB733&lt;&gt;"",scriv!AB733,"")</f>
        <v/>
      </c>
      <c r="K771" s="82" t="str">
        <f t="shared" si="542"/>
        <v>none</v>
      </c>
      <c r="L771" s="82" t="str">
        <f t="shared" si="543"/>
        <v>+++&amp;speakTT=</v>
      </c>
      <c r="M771" s="82" t="str">
        <f t="shared" si="540"/>
        <v>OpenClose</v>
      </c>
      <c r="N771" s="82" t="str">
        <f t="shared" si="544"/>
        <v/>
      </c>
      <c r="O771" s="119" t="str">
        <f t="shared" si="545"/>
        <v/>
      </c>
      <c r="P771" s="81" t="str">
        <f>IF(scriv!I733&lt;&gt;"",scriv!I733,"")</f>
        <v/>
      </c>
      <c r="Q771" s="81" t="str">
        <f>IF(scriv!J733&lt;&gt;"",scriv!J733,"")</f>
        <v/>
      </c>
      <c r="R771" s="81">
        <f>IF(scriv!K733&lt;&gt;"",scriv!K733,
IF(I771&lt;&gt;"",1,$R$36))</f>
        <v>0</v>
      </c>
      <c r="S771" s="81" t="str">
        <f>IF(scriv!L733&lt;&gt;"",scriv!L733,
IF(scriv!AB733&lt;&gt;"",$S$36,"none"))</f>
        <v>none</v>
      </c>
      <c r="T771" s="81" t="str">
        <f>IF(scriv!Q733&lt;&gt;"",scriv!Q733,"")</f>
        <v/>
      </c>
      <c r="U771" s="81" t="str">
        <f>IF(scriv!R733&lt;&gt;"",scriv!R733,"")</f>
        <v/>
      </c>
      <c r="V771" s="81" t="str">
        <f>IF(scriv!S733&lt;&gt;"",scriv!S733,"")</f>
        <v/>
      </c>
      <c r="W771" s="81" t="str">
        <f>IF(scriv!T733&lt;&gt;"",scriv!T733,"")</f>
        <v/>
      </c>
      <c r="X771" s="81" t="str">
        <f>IF($E771="",
( IF(scriv!AD733&lt;&gt;"", LEFT( scriv!AD733, FIND(",",scriv!AD733)-1) &amp; "=" &amp; $AH771 &amp; RIGHT( scriv!AD733, LEN(scriv!AD733) + 1 - FIND(",",scriv!AD733)),
  IF($X$36&lt;&gt;"",LEFT( X$36, FIND(",",X$36)-1) &amp; "=" &amp; $AH771 &amp; RIGHT( X$36, LEN(X$36) + 1 - FIND(",",X$36)),""))),
IF(scriv!M733&lt;&gt;"", LEFT( scriv!M733, FIND(",",scriv!M733)-1) &amp; "=" &amp; $AH771 &amp; RIGHT( scriv!M733, LEN(scriv!M733) + 1 - FIND(",",scriv!M733)),
LEFT( X$37, FIND(",",X$37)-1) &amp; "=" &amp; $AH771 &amp; RIGHT( X$37, LEN(X$37) + 1 - FIND(",",X$37))))</f>
        <v>fadeOn=,0.6</v>
      </c>
      <c r="Y771" s="81" t="str">
        <f>IF($E771="",
( IF(scriv!AE733&lt;&gt;"", LEFT( scriv!AE733, FIND(",",scriv!AE733)-1) &amp; "=" &amp; $AH771 &amp; RIGHT( scriv!AE733, LEN(scriv!AE733) + 1 - FIND(",",scriv!AE733)),
  IF($Y$36&lt;&gt;"",LEFT( Y$36, FIND(",",Y$36)-1) &amp; "=" &amp; $AH771 &amp; RIGHT( Y$36, LEN(Y$36) + 1 - FIND(",",Y$36)),""))),
IF(scriv!N733&lt;&gt;"", LEFT( scriv!N733, FIND(",",scriv!N733)-1) &amp; "=" &amp; $AH771 &amp; RIGHT( scriv!N733, LEN(scriv!N733) + 1 - FIND(",",scriv!N733)),
LEFT( Y$37, FIND(",",Y$37)-1) &amp; "=" &amp; $AH771 &amp; RIGHT( Y$37, LEN(Y$37) + 1 - FIND(",",Y$37))))</f>
        <v>fadeOff=,0.6</v>
      </c>
      <c r="Z771" s="81" t="str">
        <f>IF($E771="",
( IF(scriv!AF733&lt;&gt;"", LEFT( scriv!AF733, FIND(",",scriv!AF733)-1) &amp; "=" &amp; $AH771 &amp; RIGHT( scriv!AF733, LEN(scriv!AF733) + 1 - FIND(",",scriv!AF733)),
  IF($Z$36&lt;&gt;"",LEFT( Z$36, FIND(",",Z$36)-1) &amp; "=" &amp; $AH771 &amp; RIGHT( Z$36, LEN(Z$36) + 1 - FIND(",",Z$36)),""))),
IF(scriv!O733&lt;&gt;"", LEFT( scriv!O733, FIND(",",scriv!O733)-1) &amp; "=" &amp; $AH771 &amp; RIGHT( scriv!O733, LEN(scriv!O733) + 1 - FIND(",",scriv!O733)),
LEFT( Z$37, FIND(",",Z$37)-1) &amp; "=" &amp; $AH771 &amp; RIGHT( Z$37, LEN(Z$37) + 1 - FIND(",",Z$37))))</f>
        <v>drawOpen=,1.2</v>
      </c>
      <c r="AA771" s="81" t="str">
        <f>IF($E771="",
( IF(scriv!AG733&lt;&gt;"", LEFT( scriv!AG733, FIND(",",scriv!AG733)-1) &amp; "=" &amp; $AH771 &amp; RIGHT( scriv!AG733, LEN(scriv!AG733) + 1 - FIND(",",scriv!AG733)),
  IF($AA$36&lt;&gt;"",LEFT( AA$36, FIND(",",AA$36)-1) &amp; "=" &amp; $AH771 &amp; RIGHT( AA$36, LEN(AA$36) + 1 - FIND(",",AA$36)),""))),
IF(scriv!P733&lt;&gt;"", LEFT( scriv!P733, FIND(",",scriv!P733)-1) &amp; "=" &amp; $AH771 &amp; RIGHT( scriv!P733, LEN(scriv!P733) + 1 - FIND(",",scriv!P733)),
LEFT( AA$37, FIND(",",AA$37)-1) &amp; "=" &amp; $AH771 &amp; RIGHT( AA$37, LEN(AA$37) + 1 - FIND(",",AA$37))))</f>
        <v>drawClose=,1.2</v>
      </c>
      <c r="AB771" s="167" t="str">
        <f t="shared" si="539"/>
        <v>noTitle</v>
      </c>
      <c r="AC771" s="167"/>
      <c r="AD771" s="45"/>
      <c r="AE771" s="168"/>
      <c r="AF771" s="169">
        <f>IF(D771="",scriv!B733,"")</f>
        <v>0</v>
      </c>
      <c r="AG771" s="170" t="str">
        <f t="shared" si="546"/>
        <v/>
      </c>
      <c r="AH771" s="169" t="str">
        <f t="shared" si="547"/>
        <v/>
      </c>
      <c r="AI771" s="169" t="str">
        <f t="shared" si="548"/>
        <v/>
      </c>
      <c r="AJ771" s="86">
        <f>ROUNDDOWN( (LEN(scriv!B733)+1) / 2, 0 )</f>
        <v>0</v>
      </c>
      <c r="AK771" s="82">
        <f t="shared" si="549"/>
        <v>0</v>
      </c>
      <c r="AL771" s="82" t="str">
        <f t="shared" si="550"/>
        <v>-</v>
      </c>
      <c r="AM771" s="82" t="str">
        <f t="shared" si="551"/>
        <v>-</v>
      </c>
      <c r="AN771" s="82" t="str">
        <f t="shared" si="552"/>
        <v>-</v>
      </c>
      <c r="AO771" s="82" t="str">
        <f t="shared" si="553"/>
        <v>-</v>
      </c>
      <c r="AP771" s="82" t="str">
        <f t="shared" si="554"/>
        <v>-</v>
      </c>
      <c r="AQ771" s="82" t="str">
        <f t="shared" si="555"/>
        <v>-</v>
      </c>
      <c r="AR771" s="82" t="str">
        <f t="shared" si="556"/>
        <v>-</v>
      </c>
      <c r="AT771" s="82">
        <f t="shared" si="557"/>
        <v>10</v>
      </c>
      <c r="AU771" s="82" t="str">
        <f ca="1">IF(    MAX(OFFSET(AL771,0,0,MATCH("-",AL$638:AL771,0))) = 0,"",
IFERROR(MAX(OFFSET(AL771,0,0,MATCH("-",AL$638:AL771,0))),""))</f>
        <v/>
      </c>
      <c r="AV771" s="82" t="str">
        <f ca="1">IF(    MAX(OFFSET(AM771,0,0,MATCH("-",AM$638:AM771,0))) = 0,"",
IFERROR(MAX(OFFSET(AM771,0,0,MATCH("-",AM$638:AM771,0))),""))</f>
        <v/>
      </c>
      <c r="AW771" s="82" t="str">
        <f ca="1">IF(    MAX(OFFSET(AN771,0,0,MATCH("-",AN$638:AN771,0))) = 0,"",
IFERROR(MAX(OFFSET(AN771,0,0,MATCH("-",AN$638:AN771,0))),""))</f>
        <v/>
      </c>
      <c r="AX771" s="82" t="str">
        <f ca="1">IF(    MAX(OFFSET(AO771,0,0,MATCH("-",AO$638:AO771,0))) = 0,"",
IFERROR(MAX(OFFSET(AO771,0,0,MATCH("-",AO$638:AO771,0))),""))</f>
        <v/>
      </c>
      <c r="AY771" s="82" t="str">
        <f ca="1">IF(    MAX(OFFSET(AP771,0,0,MATCH("-",AP$638:AP771,0))) = 0,"",
IFERROR(MAX(OFFSET(AP771,0,0,MATCH("-",AP$638:AP771,0))),""))</f>
        <v/>
      </c>
      <c r="AZ771" s="82" t="str">
        <f ca="1">IF(    MAX(OFFSET(AQ771,0,0,MATCH("-",AQ$638:AQ771,0))) = 0,"",
IFERROR(MAX(OFFSET(AQ771,0,0,MATCH("-",AQ$638:AQ771,0))),""))</f>
        <v/>
      </c>
      <c r="BA771" s="82" t="str">
        <f ca="1">IF(    MAX(OFFSET(AR771,0,0,MATCH("-",AR$638:AR771,0))) = 0,"",
IFERROR(MAX(OFFSET(AR771,0,0,MATCH("-",AR$638:AR771,0))),""))</f>
        <v/>
      </c>
      <c r="BB771" s="112">
        <f t="shared" ca="1" si="558"/>
        <v>-198</v>
      </c>
      <c r="BC771" s="111" t="str">
        <f t="shared" ca="1" si="559"/>
        <v>Radius</v>
      </c>
      <c r="BD771" s="112">
        <f t="shared" ca="1" si="560"/>
        <v>0</v>
      </c>
      <c r="BE771" s="111">
        <f t="shared" ca="1" si="561"/>
        <v>200</v>
      </c>
      <c r="BF771" s="113" t="e">
        <f t="shared" ca="1" si="562"/>
        <v>#VALUE!</v>
      </c>
      <c r="BG771" s="113" t="e">
        <f t="shared" ca="1" si="563"/>
        <v>#VALUE!</v>
      </c>
      <c r="BH771" s="112">
        <f t="shared" ca="1" si="564"/>
        <v>2000</v>
      </c>
      <c r="BI771" s="112">
        <f t="shared" ca="1" si="565"/>
        <v>200</v>
      </c>
      <c r="BJ771" s="157"/>
      <c r="BK771" s="157"/>
      <c r="BL771" s="158" t="str">
        <f>scriv!AI733</f>
        <v/>
      </c>
      <c r="BM771" s="157"/>
      <c r="BN771" s="157" t="str">
        <f t="shared" si="566"/>
        <v>node</v>
      </c>
      <c r="BO771" s="157"/>
      <c r="BP771" s="159">
        <f t="shared" ca="1" si="567"/>
        <v>0</v>
      </c>
      <c r="BQ771" s="159">
        <f t="shared" ca="1" si="568"/>
        <v>0</v>
      </c>
      <c r="BR771" s="159">
        <f t="shared" si="569"/>
        <v>1</v>
      </c>
      <c r="BS771" s="159" t="str">
        <f t="shared" si="570"/>
        <v>symbol</v>
      </c>
      <c r="BT771" s="157" t="str">
        <f ca="1">IF(scriv!V733&lt;&gt;"",scriv!V733,
IF(E771="",IFERROR(VLOOKUP(BL771,$AH$40:$BT$638,39,FALSE),$BT$36),
$BT$37))</f>
        <v>NodeSquare</v>
      </c>
      <c r="BU771" s="166">
        <f t="shared" ca="1" si="571"/>
        <v>2000</v>
      </c>
      <c r="BV771" s="166">
        <f t="shared" ca="1" si="572"/>
        <v>200</v>
      </c>
      <c r="BW771" s="166">
        <f t="shared" ca="1" si="573"/>
        <v>0</v>
      </c>
      <c r="BX771" s="166">
        <f t="shared" ca="1" si="574"/>
        <v>0</v>
      </c>
      <c r="BY771" s="180" t="str">
        <f t="shared" si="575"/>
        <v/>
      </c>
      <c r="BZ771" s="180" t="str">
        <f t="shared" si="576"/>
        <v/>
      </c>
      <c r="CA771" s="81" t="str">
        <f>IF(scriv!E733&lt;&gt;"",scriv!E733,"")</f>
        <v/>
      </c>
      <c r="CB771" s="82">
        <f t="shared" si="541"/>
        <v>0</v>
      </c>
      <c r="CC771" s="82">
        <f t="shared" si="577"/>
        <v>0</v>
      </c>
      <c r="CD771" s="82" t="str">
        <f t="shared" si="578"/>
        <v>-</v>
      </c>
      <c r="CE771" s="82" t="str">
        <f t="shared" si="579"/>
        <v>-</v>
      </c>
      <c r="CF771" s="82" t="str">
        <f t="shared" si="580"/>
        <v>-</v>
      </c>
      <c r="CG771" s="82" t="str">
        <f t="shared" si="581"/>
        <v>-</v>
      </c>
      <c r="CH771" s="82" t="str">
        <f t="shared" si="582"/>
        <v>-</v>
      </c>
      <c r="CI771" s="82" t="str">
        <f t="shared" si="583"/>
        <v>-</v>
      </c>
      <c r="CJ771" s="82" t="str">
        <f t="shared" si="584"/>
        <v>-</v>
      </c>
      <c r="CK771" s="82" t="str">
        <f t="shared" si="585"/>
        <v>-</v>
      </c>
    </row>
    <row r="772" spans="1:89" s="82" customFormat="1" ht="18" customHeight="1">
      <c r="A772" s="81" t="str">
        <f>scriv!AH734</f>
        <v/>
      </c>
      <c r="B772" s="81" t="str">
        <f>IF(scriv!D734&lt;&gt;"",scriv!D734,"")</f>
        <v/>
      </c>
      <c r="C772" s="81" t="str">
        <f>IF( scriv!AL734&lt;&gt;"", IF(D772&lt;&gt;"","connection ","")&amp;scriv!AL734,IF(D772&lt;&gt;"","connection",""))</f>
        <v/>
      </c>
      <c r="D772" s="82" t="str">
        <f>scriv!AJ734</f>
        <v/>
      </c>
      <c r="E772" s="82" t="str">
        <f>scriv!AK734</f>
        <v/>
      </c>
      <c r="F772" s="156">
        <f>ROW()</f>
        <v>772</v>
      </c>
      <c r="I772" s="81" t="str">
        <f>IF(scriv!AA734&lt;&gt;"",scriv!AA734,J772)</f>
        <v/>
      </c>
      <c r="J772" s="81" t="str">
        <f>IF(scriv!AB734&lt;&gt;"",scriv!AB734,"")</f>
        <v/>
      </c>
      <c r="K772" s="82" t="str">
        <f t="shared" si="542"/>
        <v>none</v>
      </c>
      <c r="L772" s="82" t="str">
        <f t="shared" si="543"/>
        <v>+++&amp;speakTT=</v>
      </c>
      <c r="M772" s="82" t="str">
        <f t="shared" si="540"/>
        <v>OpenClose</v>
      </c>
      <c r="N772" s="82" t="str">
        <f t="shared" si="544"/>
        <v/>
      </c>
      <c r="O772" s="119" t="str">
        <f t="shared" si="545"/>
        <v/>
      </c>
      <c r="P772" s="81" t="str">
        <f>IF(scriv!I734&lt;&gt;"",scriv!I734,"")</f>
        <v/>
      </c>
      <c r="Q772" s="81" t="str">
        <f>IF(scriv!J734&lt;&gt;"",scriv!J734,"")</f>
        <v/>
      </c>
      <c r="R772" s="81">
        <f>IF(scriv!K734&lt;&gt;"",scriv!K734,
IF(I772&lt;&gt;"",1,$R$36))</f>
        <v>0</v>
      </c>
      <c r="S772" s="81" t="str">
        <f>IF(scriv!L734&lt;&gt;"",scriv!L734,
IF(scriv!AB734&lt;&gt;"",$S$36,"none"))</f>
        <v>none</v>
      </c>
      <c r="T772" s="81" t="str">
        <f>IF(scriv!Q734&lt;&gt;"",scriv!Q734,"")</f>
        <v/>
      </c>
      <c r="U772" s="81" t="str">
        <f>IF(scriv!R734&lt;&gt;"",scriv!R734,"")</f>
        <v/>
      </c>
      <c r="V772" s="81" t="str">
        <f>IF(scriv!S734&lt;&gt;"",scriv!S734,"")</f>
        <v/>
      </c>
      <c r="W772" s="81" t="str">
        <f>IF(scriv!T734&lt;&gt;"",scriv!T734,"")</f>
        <v/>
      </c>
      <c r="X772" s="81" t="str">
        <f>IF($E772="",
( IF(scriv!AD734&lt;&gt;"", LEFT( scriv!AD734, FIND(",",scriv!AD734)-1) &amp; "=" &amp; $AH772 &amp; RIGHT( scriv!AD734, LEN(scriv!AD734) + 1 - FIND(",",scriv!AD734)),
  IF($X$36&lt;&gt;"",LEFT( X$36, FIND(",",X$36)-1) &amp; "=" &amp; $AH772 &amp; RIGHT( X$36, LEN(X$36) + 1 - FIND(",",X$36)),""))),
IF(scriv!M734&lt;&gt;"", LEFT( scriv!M734, FIND(",",scriv!M734)-1) &amp; "=" &amp; $AH772 &amp; RIGHT( scriv!M734, LEN(scriv!M734) + 1 - FIND(",",scriv!M734)),
LEFT( X$37, FIND(",",X$37)-1) &amp; "=" &amp; $AH772 &amp; RIGHT( X$37, LEN(X$37) + 1 - FIND(",",X$37))))</f>
        <v>fadeOn=,0.6</v>
      </c>
      <c r="Y772" s="81" t="str">
        <f>IF($E772="",
( IF(scriv!AE734&lt;&gt;"", LEFT( scriv!AE734, FIND(",",scriv!AE734)-1) &amp; "=" &amp; $AH772 &amp; RIGHT( scriv!AE734, LEN(scriv!AE734) + 1 - FIND(",",scriv!AE734)),
  IF($Y$36&lt;&gt;"",LEFT( Y$36, FIND(",",Y$36)-1) &amp; "=" &amp; $AH772 &amp; RIGHT( Y$36, LEN(Y$36) + 1 - FIND(",",Y$36)),""))),
IF(scriv!N734&lt;&gt;"", LEFT( scriv!N734, FIND(",",scriv!N734)-1) &amp; "=" &amp; $AH772 &amp; RIGHT( scriv!N734, LEN(scriv!N734) + 1 - FIND(",",scriv!N734)),
LEFT( Y$37, FIND(",",Y$37)-1) &amp; "=" &amp; $AH772 &amp; RIGHT( Y$37, LEN(Y$37) + 1 - FIND(",",Y$37))))</f>
        <v>fadeOff=,0.6</v>
      </c>
      <c r="Z772" s="81" t="str">
        <f>IF($E772="",
( IF(scriv!AF734&lt;&gt;"", LEFT( scriv!AF734, FIND(",",scriv!AF734)-1) &amp; "=" &amp; $AH772 &amp; RIGHT( scriv!AF734, LEN(scriv!AF734) + 1 - FIND(",",scriv!AF734)),
  IF($Z$36&lt;&gt;"",LEFT( Z$36, FIND(",",Z$36)-1) &amp; "=" &amp; $AH772 &amp; RIGHT( Z$36, LEN(Z$36) + 1 - FIND(",",Z$36)),""))),
IF(scriv!O734&lt;&gt;"", LEFT( scriv!O734, FIND(",",scriv!O734)-1) &amp; "=" &amp; $AH772 &amp; RIGHT( scriv!O734, LEN(scriv!O734) + 1 - FIND(",",scriv!O734)),
LEFT( Z$37, FIND(",",Z$37)-1) &amp; "=" &amp; $AH772 &amp; RIGHT( Z$37, LEN(Z$37) + 1 - FIND(",",Z$37))))</f>
        <v>drawOpen=,1.2</v>
      </c>
      <c r="AA772" s="81" t="str">
        <f>IF($E772="",
( IF(scriv!AG734&lt;&gt;"", LEFT( scriv!AG734, FIND(",",scriv!AG734)-1) &amp; "=" &amp; $AH772 &amp; RIGHT( scriv!AG734, LEN(scriv!AG734) + 1 - FIND(",",scriv!AG734)),
  IF($AA$36&lt;&gt;"",LEFT( AA$36, FIND(",",AA$36)-1) &amp; "=" &amp; $AH772 &amp; RIGHT( AA$36, LEN(AA$36) + 1 - FIND(",",AA$36)),""))),
IF(scriv!P734&lt;&gt;"", LEFT( scriv!P734, FIND(",",scriv!P734)-1) &amp; "=" &amp; $AH772 &amp; RIGHT( scriv!P734, LEN(scriv!P734) + 1 - FIND(",",scriv!P734)),
LEFT( AA$37, FIND(",",AA$37)-1) &amp; "=" &amp; $AH772 &amp; RIGHT( AA$37, LEN(AA$37) + 1 - FIND(",",AA$37))))</f>
        <v>drawClose=,1.2</v>
      </c>
      <c r="AB772" s="167" t="str">
        <f t="shared" si="539"/>
        <v>noTitle</v>
      </c>
      <c r="AC772" s="167"/>
      <c r="AD772" s="45"/>
      <c r="AE772" s="168"/>
      <c r="AF772" s="169">
        <f>IF(D772="",scriv!B734,"")</f>
        <v>0</v>
      </c>
      <c r="AG772" s="170" t="str">
        <f t="shared" si="546"/>
        <v/>
      </c>
      <c r="AH772" s="169" t="str">
        <f t="shared" si="547"/>
        <v/>
      </c>
      <c r="AI772" s="169" t="str">
        <f t="shared" si="548"/>
        <v/>
      </c>
      <c r="AJ772" s="86">
        <f>ROUNDDOWN( (LEN(scriv!B734)+1) / 2, 0 )</f>
        <v>0</v>
      </c>
      <c r="AK772" s="82">
        <f t="shared" si="549"/>
        <v>0</v>
      </c>
      <c r="AL772" s="82" t="str">
        <f t="shared" si="550"/>
        <v>-</v>
      </c>
      <c r="AM772" s="82" t="str">
        <f t="shared" si="551"/>
        <v>-</v>
      </c>
      <c r="AN772" s="82" t="str">
        <f t="shared" si="552"/>
        <v>-</v>
      </c>
      <c r="AO772" s="82" t="str">
        <f t="shared" si="553"/>
        <v>-</v>
      </c>
      <c r="AP772" s="82" t="str">
        <f t="shared" si="554"/>
        <v>-</v>
      </c>
      <c r="AQ772" s="82" t="str">
        <f t="shared" si="555"/>
        <v>-</v>
      </c>
      <c r="AR772" s="82" t="str">
        <f t="shared" si="556"/>
        <v>-</v>
      </c>
      <c r="AT772" s="82">
        <f t="shared" si="557"/>
        <v>10</v>
      </c>
      <c r="AU772" s="82" t="str">
        <f ca="1">IF(    MAX(OFFSET(AL772,0,0,MATCH("-",AL$638:AL772,0))) = 0,"",
IFERROR(MAX(OFFSET(AL772,0,0,MATCH("-",AL$638:AL772,0))),""))</f>
        <v/>
      </c>
      <c r="AV772" s="82" t="str">
        <f ca="1">IF(    MAX(OFFSET(AM772,0,0,MATCH("-",AM$638:AM772,0))) = 0,"",
IFERROR(MAX(OFFSET(AM772,0,0,MATCH("-",AM$638:AM772,0))),""))</f>
        <v/>
      </c>
      <c r="AW772" s="82" t="str">
        <f ca="1">IF(    MAX(OFFSET(AN772,0,0,MATCH("-",AN$638:AN772,0))) = 0,"",
IFERROR(MAX(OFFSET(AN772,0,0,MATCH("-",AN$638:AN772,0))),""))</f>
        <v/>
      </c>
      <c r="AX772" s="82" t="str">
        <f ca="1">IF(    MAX(OFFSET(AO772,0,0,MATCH("-",AO$638:AO772,0))) = 0,"",
IFERROR(MAX(OFFSET(AO772,0,0,MATCH("-",AO$638:AO772,0))),""))</f>
        <v/>
      </c>
      <c r="AY772" s="82" t="str">
        <f ca="1">IF(    MAX(OFFSET(AP772,0,0,MATCH("-",AP$638:AP772,0))) = 0,"",
IFERROR(MAX(OFFSET(AP772,0,0,MATCH("-",AP$638:AP772,0))),""))</f>
        <v/>
      </c>
      <c r="AZ772" s="82" t="str">
        <f ca="1">IF(    MAX(OFFSET(AQ772,0,0,MATCH("-",AQ$638:AQ772,0))) = 0,"",
IFERROR(MAX(OFFSET(AQ772,0,0,MATCH("-",AQ$638:AQ772,0))),""))</f>
        <v/>
      </c>
      <c r="BA772" s="82" t="str">
        <f ca="1">IF(    MAX(OFFSET(AR772,0,0,MATCH("-",AR$638:AR772,0))) = 0,"",
IFERROR(MAX(OFFSET(AR772,0,0,MATCH("-",AR$638:AR772,0))),""))</f>
        <v/>
      </c>
      <c r="BB772" s="112">
        <f t="shared" ca="1" si="558"/>
        <v>-198</v>
      </c>
      <c r="BC772" s="111" t="str">
        <f t="shared" ca="1" si="559"/>
        <v>Radius</v>
      </c>
      <c r="BD772" s="112">
        <f t="shared" ca="1" si="560"/>
        <v>0</v>
      </c>
      <c r="BE772" s="111">
        <f t="shared" ca="1" si="561"/>
        <v>200</v>
      </c>
      <c r="BF772" s="113" t="e">
        <f t="shared" ca="1" si="562"/>
        <v>#VALUE!</v>
      </c>
      <c r="BG772" s="113" t="e">
        <f t="shared" ca="1" si="563"/>
        <v>#VALUE!</v>
      </c>
      <c r="BH772" s="112">
        <f t="shared" ca="1" si="564"/>
        <v>2000</v>
      </c>
      <c r="BI772" s="112">
        <f t="shared" ca="1" si="565"/>
        <v>200</v>
      </c>
      <c r="BJ772" s="157"/>
      <c r="BK772" s="157"/>
      <c r="BL772" s="158" t="str">
        <f>scriv!AI734</f>
        <v/>
      </c>
      <c r="BM772" s="157"/>
      <c r="BN772" s="157" t="str">
        <f t="shared" si="566"/>
        <v>node</v>
      </c>
      <c r="BO772" s="157"/>
      <c r="BP772" s="159">
        <f t="shared" ca="1" si="567"/>
        <v>0</v>
      </c>
      <c r="BQ772" s="159">
        <f t="shared" ca="1" si="568"/>
        <v>0</v>
      </c>
      <c r="BR772" s="159">
        <f t="shared" si="569"/>
        <v>1</v>
      </c>
      <c r="BS772" s="159" t="str">
        <f t="shared" si="570"/>
        <v>symbol</v>
      </c>
      <c r="BT772" s="157" t="str">
        <f ca="1">IF(scriv!V734&lt;&gt;"",scriv!V734,
IF(E772="",IFERROR(VLOOKUP(BL772,$AH$40:$BT$638,39,FALSE),$BT$36),
$BT$37))</f>
        <v>NodeSquare</v>
      </c>
      <c r="BU772" s="166">
        <f t="shared" ca="1" si="571"/>
        <v>2000</v>
      </c>
      <c r="BV772" s="166">
        <f t="shared" ca="1" si="572"/>
        <v>200</v>
      </c>
      <c r="BW772" s="166">
        <f t="shared" ca="1" si="573"/>
        <v>0</v>
      </c>
      <c r="BX772" s="166">
        <f t="shared" ca="1" si="574"/>
        <v>0</v>
      </c>
      <c r="BY772" s="180" t="str">
        <f t="shared" si="575"/>
        <v/>
      </c>
      <c r="BZ772" s="180" t="str">
        <f t="shared" si="576"/>
        <v/>
      </c>
      <c r="CA772" s="81" t="str">
        <f>IF(scriv!E734&lt;&gt;"",scriv!E734,"")</f>
        <v/>
      </c>
      <c r="CB772" s="82">
        <f t="shared" si="541"/>
        <v>0</v>
      </c>
      <c r="CC772" s="82">
        <f t="shared" si="577"/>
        <v>0</v>
      </c>
      <c r="CD772" s="82" t="str">
        <f t="shared" si="578"/>
        <v>-</v>
      </c>
      <c r="CE772" s="82" t="str">
        <f t="shared" si="579"/>
        <v>-</v>
      </c>
      <c r="CF772" s="82" t="str">
        <f t="shared" si="580"/>
        <v>-</v>
      </c>
      <c r="CG772" s="82" t="str">
        <f t="shared" si="581"/>
        <v>-</v>
      </c>
      <c r="CH772" s="82" t="str">
        <f t="shared" si="582"/>
        <v>-</v>
      </c>
      <c r="CI772" s="82" t="str">
        <f t="shared" si="583"/>
        <v>-</v>
      </c>
      <c r="CJ772" s="82" t="str">
        <f t="shared" si="584"/>
        <v>-</v>
      </c>
      <c r="CK772" s="82" t="str">
        <f t="shared" si="585"/>
        <v>-</v>
      </c>
    </row>
    <row r="773" spans="1:89" s="82" customFormat="1" ht="18" customHeight="1">
      <c r="A773" s="81" t="str">
        <f>scriv!AH735</f>
        <v/>
      </c>
      <c r="B773" s="81" t="str">
        <f>IF(scriv!D735&lt;&gt;"",scriv!D735,"")</f>
        <v/>
      </c>
      <c r="C773" s="81" t="str">
        <f>IF( scriv!AL735&lt;&gt;"", IF(D773&lt;&gt;"","connection ","")&amp;scriv!AL735,IF(D773&lt;&gt;"","connection",""))</f>
        <v/>
      </c>
      <c r="D773" s="82" t="str">
        <f>scriv!AJ735</f>
        <v/>
      </c>
      <c r="E773" s="82" t="str">
        <f>scriv!AK735</f>
        <v/>
      </c>
      <c r="F773" s="156">
        <f>ROW()</f>
        <v>773</v>
      </c>
      <c r="I773" s="81" t="str">
        <f>IF(scriv!AA735&lt;&gt;"",scriv!AA735,J773)</f>
        <v/>
      </c>
      <c r="J773" s="81" t="str">
        <f>IF(scriv!AB735&lt;&gt;"",scriv!AB735,"")</f>
        <v/>
      </c>
      <c r="K773" s="82" t="str">
        <f t="shared" si="542"/>
        <v>none</v>
      </c>
      <c r="L773" s="82" t="str">
        <f t="shared" si="543"/>
        <v>+++&amp;speakTT=</v>
      </c>
      <c r="M773" s="82" t="str">
        <f t="shared" si="540"/>
        <v>OpenClose</v>
      </c>
      <c r="N773" s="82" t="str">
        <f t="shared" si="544"/>
        <v/>
      </c>
      <c r="O773" s="119" t="str">
        <f t="shared" si="545"/>
        <v/>
      </c>
      <c r="P773" s="81" t="str">
        <f>IF(scriv!I735&lt;&gt;"",scriv!I735,"")</f>
        <v/>
      </c>
      <c r="Q773" s="81" t="str">
        <f>IF(scriv!J735&lt;&gt;"",scriv!J735,"")</f>
        <v/>
      </c>
      <c r="R773" s="81">
        <f>IF(scriv!K735&lt;&gt;"",scriv!K735,
IF(I773&lt;&gt;"",1,$R$36))</f>
        <v>0</v>
      </c>
      <c r="S773" s="81" t="str">
        <f>IF(scriv!L735&lt;&gt;"",scriv!L735,
IF(scriv!AB735&lt;&gt;"",$S$36,"none"))</f>
        <v>none</v>
      </c>
      <c r="T773" s="81" t="str">
        <f>IF(scriv!Q735&lt;&gt;"",scriv!Q735,"")</f>
        <v/>
      </c>
      <c r="U773" s="81" t="str">
        <f>IF(scriv!R735&lt;&gt;"",scriv!R735,"")</f>
        <v/>
      </c>
      <c r="V773" s="81" t="str">
        <f>IF(scriv!S735&lt;&gt;"",scriv!S735,"")</f>
        <v/>
      </c>
      <c r="W773" s="81" t="str">
        <f>IF(scriv!T735&lt;&gt;"",scriv!T735,"")</f>
        <v/>
      </c>
      <c r="X773" s="81" t="str">
        <f>IF($E773="",
( IF(scriv!AD735&lt;&gt;"", LEFT( scriv!AD735, FIND(",",scriv!AD735)-1) &amp; "=" &amp; $AH773 &amp; RIGHT( scriv!AD735, LEN(scriv!AD735) + 1 - FIND(",",scriv!AD735)),
  IF($X$36&lt;&gt;"",LEFT( X$36, FIND(",",X$36)-1) &amp; "=" &amp; $AH773 &amp; RIGHT( X$36, LEN(X$36) + 1 - FIND(",",X$36)),""))),
IF(scriv!M735&lt;&gt;"", LEFT( scriv!M735, FIND(",",scriv!M735)-1) &amp; "=" &amp; $AH773 &amp; RIGHT( scriv!M735, LEN(scriv!M735) + 1 - FIND(",",scriv!M735)),
LEFT( X$37, FIND(",",X$37)-1) &amp; "=" &amp; $AH773 &amp; RIGHT( X$37, LEN(X$37) + 1 - FIND(",",X$37))))</f>
        <v>fadeOn=,0.6</v>
      </c>
      <c r="Y773" s="81" t="str">
        <f>IF($E773="",
( IF(scriv!AE735&lt;&gt;"", LEFT( scriv!AE735, FIND(",",scriv!AE735)-1) &amp; "=" &amp; $AH773 &amp; RIGHT( scriv!AE735, LEN(scriv!AE735) + 1 - FIND(",",scriv!AE735)),
  IF($Y$36&lt;&gt;"",LEFT( Y$36, FIND(",",Y$36)-1) &amp; "=" &amp; $AH773 &amp; RIGHT( Y$36, LEN(Y$36) + 1 - FIND(",",Y$36)),""))),
IF(scriv!N735&lt;&gt;"", LEFT( scriv!N735, FIND(",",scriv!N735)-1) &amp; "=" &amp; $AH773 &amp; RIGHT( scriv!N735, LEN(scriv!N735) + 1 - FIND(",",scriv!N735)),
LEFT( Y$37, FIND(",",Y$37)-1) &amp; "=" &amp; $AH773 &amp; RIGHT( Y$37, LEN(Y$37) + 1 - FIND(",",Y$37))))</f>
        <v>fadeOff=,0.6</v>
      </c>
      <c r="Z773" s="81" t="str">
        <f>IF($E773="",
( IF(scriv!AF735&lt;&gt;"", LEFT( scriv!AF735, FIND(",",scriv!AF735)-1) &amp; "=" &amp; $AH773 &amp; RIGHT( scriv!AF735, LEN(scriv!AF735) + 1 - FIND(",",scriv!AF735)),
  IF($Z$36&lt;&gt;"",LEFT( Z$36, FIND(",",Z$36)-1) &amp; "=" &amp; $AH773 &amp; RIGHT( Z$36, LEN(Z$36) + 1 - FIND(",",Z$36)),""))),
IF(scriv!O735&lt;&gt;"", LEFT( scriv!O735, FIND(",",scriv!O735)-1) &amp; "=" &amp; $AH773 &amp; RIGHT( scriv!O735, LEN(scriv!O735) + 1 - FIND(",",scriv!O735)),
LEFT( Z$37, FIND(",",Z$37)-1) &amp; "=" &amp; $AH773 &amp; RIGHT( Z$37, LEN(Z$37) + 1 - FIND(",",Z$37))))</f>
        <v>drawOpen=,1.2</v>
      </c>
      <c r="AA773" s="81" t="str">
        <f>IF($E773="",
( IF(scriv!AG735&lt;&gt;"", LEFT( scriv!AG735, FIND(",",scriv!AG735)-1) &amp; "=" &amp; $AH773 &amp; RIGHT( scriv!AG735, LEN(scriv!AG735) + 1 - FIND(",",scriv!AG735)),
  IF($AA$36&lt;&gt;"",LEFT( AA$36, FIND(",",AA$36)-1) &amp; "=" &amp; $AH773 &amp; RIGHT( AA$36, LEN(AA$36) + 1 - FIND(",",AA$36)),""))),
IF(scriv!P735&lt;&gt;"", LEFT( scriv!P735, FIND(",",scriv!P735)-1) &amp; "=" &amp; $AH773 &amp; RIGHT( scriv!P735, LEN(scriv!P735) + 1 - FIND(",",scriv!P735)),
LEFT( AA$37, FIND(",",AA$37)-1) &amp; "=" &amp; $AH773 &amp; RIGHT( AA$37, LEN(AA$37) + 1 - FIND(",",AA$37))))</f>
        <v>drawClose=,1.2</v>
      </c>
      <c r="AB773" s="167" t="str">
        <f t="shared" si="539"/>
        <v>noTitle</v>
      </c>
      <c r="AC773" s="167"/>
      <c r="AD773" s="45"/>
      <c r="AE773" s="168"/>
      <c r="AF773" s="169">
        <f>IF(D773="",scriv!B735,"")</f>
        <v>0</v>
      </c>
      <c r="AG773" s="170" t="str">
        <f t="shared" si="546"/>
        <v/>
      </c>
      <c r="AH773" s="169" t="str">
        <f t="shared" si="547"/>
        <v/>
      </c>
      <c r="AI773" s="169" t="str">
        <f t="shared" si="548"/>
        <v/>
      </c>
      <c r="AJ773" s="86">
        <f>ROUNDDOWN( (LEN(scriv!B735)+1) / 2, 0 )</f>
        <v>0</v>
      </c>
      <c r="AK773" s="82">
        <f t="shared" si="549"/>
        <v>0</v>
      </c>
      <c r="AL773" s="82" t="str">
        <f t="shared" si="550"/>
        <v>-</v>
      </c>
      <c r="AM773" s="82" t="str">
        <f t="shared" si="551"/>
        <v>-</v>
      </c>
      <c r="AN773" s="82" t="str">
        <f t="shared" si="552"/>
        <v>-</v>
      </c>
      <c r="AO773" s="82" t="str">
        <f t="shared" si="553"/>
        <v>-</v>
      </c>
      <c r="AP773" s="82" t="str">
        <f t="shared" si="554"/>
        <v>-</v>
      </c>
      <c r="AQ773" s="82" t="str">
        <f t="shared" si="555"/>
        <v>-</v>
      </c>
      <c r="AR773" s="82" t="str">
        <f t="shared" si="556"/>
        <v>-</v>
      </c>
      <c r="AT773" s="82">
        <f t="shared" si="557"/>
        <v>10</v>
      </c>
      <c r="AU773" s="82" t="str">
        <f ca="1">IF(    MAX(OFFSET(AL773,0,0,MATCH("-",AL$638:AL773,0))) = 0,"",
IFERROR(MAX(OFFSET(AL773,0,0,MATCH("-",AL$638:AL773,0))),""))</f>
        <v/>
      </c>
      <c r="AV773" s="82" t="str">
        <f ca="1">IF(    MAX(OFFSET(AM773,0,0,MATCH("-",AM$638:AM773,0))) = 0,"",
IFERROR(MAX(OFFSET(AM773,0,0,MATCH("-",AM$638:AM773,0))),""))</f>
        <v/>
      </c>
      <c r="AW773" s="82" t="str">
        <f ca="1">IF(    MAX(OFFSET(AN773,0,0,MATCH("-",AN$638:AN773,0))) = 0,"",
IFERROR(MAX(OFFSET(AN773,0,0,MATCH("-",AN$638:AN773,0))),""))</f>
        <v/>
      </c>
      <c r="AX773" s="82" t="str">
        <f ca="1">IF(    MAX(OFFSET(AO773,0,0,MATCH("-",AO$638:AO773,0))) = 0,"",
IFERROR(MAX(OFFSET(AO773,0,0,MATCH("-",AO$638:AO773,0))),""))</f>
        <v/>
      </c>
      <c r="AY773" s="82" t="str">
        <f ca="1">IF(    MAX(OFFSET(AP773,0,0,MATCH("-",AP$638:AP773,0))) = 0,"",
IFERROR(MAX(OFFSET(AP773,0,0,MATCH("-",AP$638:AP773,0))),""))</f>
        <v/>
      </c>
      <c r="AZ773" s="82" t="str">
        <f ca="1">IF(    MAX(OFFSET(AQ773,0,0,MATCH("-",AQ$638:AQ773,0))) = 0,"",
IFERROR(MAX(OFFSET(AQ773,0,0,MATCH("-",AQ$638:AQ773,0))),""))</f>
        <v/>
      </c>
      <c r="BA773" s="82" t="str">
        <f ca="1">IF(    MAX(OFFSET(AR773,0,0,MATCH("-",AR$638:AR773,0))) = 0,"",
IFERROR(MAX(OFFSET(AR773,0,0,MATCH("-",AR$638:AR773,0))),""))</f>
        <v/>
      </c>
      <c r="BB773" s="112">
        <f t="shared" ca="1" si="558"/>
        <v>-198</v>
      </c>
      <c r="BC773" s="111" t="str">
        <f t="shared" ca="1" si="559"/>
        <v>Radius</v>
      </c>
      <c r="BD773" s="112">
        <f t="shared" ca="1" si="560"/>
        <v>0</v>
      </c>
      <c r="BE773" s="111">
        <f t="shared" ca="1" si="561"/>
        <v>200</v>
      </c>
      <c r="BF773" s="113" t="e">
        <f t="shared" ca="1" si="562"/>
        <v>#VALUE!</v>
      </c>
      <c r="BG773" s="113" t="e">
        <f t="shared" ca="1" si="563"/>
        <v>#VALUE!</v>
      </c>
      <c r="BH773" s="112">
        <f t="shared" ca="1" si="564"/>
        <v>2000</v>
      </c>
      <c r="BI773" s="112">
        <f t="shared" ca="1" si="565"/>
        <v>200</v>
      </c>
      <c r="BJ773" s="157"/>
      <c r="BK773" s="157"/>
      <c r="BL773" s="158" t="str">
        <f>scriv!AI735</f>
        <v/>
      </c>
      <c r="BM773" s="157"/>
      <c r="BN773" s="157" t="str">
        <f t="shared" si="566"/>
        <v>node</v>
      </c>
      <c r="BO773" s="157"/>
      <c r="BP773" s="159">
        <f t="shared" ca="1" si="567"/>
        <v>0</v>
      </c>
      <c r="BQ773" s="159">
        <f t="shared" ca="1" si="568"/>
        <v>0</v>
      </c>
      <c r="BR773" s="159">
        <f t="shared" si="569"/>
        <v>1</v>
      </c>
      <c r="BS773" s="159" t="str">
        <f t="shared" si="570"/>
        <v>symbol</v>
      </c>
      <c r="BT773" s="157" t="str">
        <f ca="1">IF(scriv!V735&lt;&gt;"",scriv!V735,
IF(E773="",IFERROR(VLOOKUP(BL773,$AH$40:$BT$638,39,FALSE),$BT$36),
$BT$37))</f>
        <v>NodeSquare</v>
      </c>
      <c r="BU773" s="166">
        <f t="shared" ca="1" si="571"/>
        <v>2000</v>
      </c>
      <c r="BV773" s="166">
        <f t="shared" ca="1" si="572"/>
        <v>200</v>
      </c>
      <c r="BW773" s="166">
        <f t="shared" ca="1" si="573"/>
        <v>0</v>
      </c>
      <c r="BX773" s="166">
        <f t="shared" ca="1" si="574"/>
        <v>0</v>
      </c>
      <c r="BY773" s="180" t="str">
        <f t="shared" si="575"/>
        <v/>
      </c>
      <c r="BZ773" s="180" t="str">
        <f t="shared" si="576"/>
        <v/>
      </c>
      <c r="CA773" s="81" t="str">
        <f>IF(scriv!E735&lt;&gt;"",scriv!E735,"")</f>
        <v/>
      </c>
      <c r="CB773" s="82">
        <f t="shared" si="541"/>
        <v>0</v>
      </c>
      <c r="CC773" s="82">
        <f t="shared" si="577"/>
        <v>0</v>
      </c>
      <c r="CD773" s="82" t="str">
        <f t="shared" si="578"/>
        <v>-</v>
      </c>
      <c r="CE773" s="82" t="str">
        <f t="shared" si="579"/>
        <v>-</v>
      </c>
      <c r="CF773" s="82" t="str">
        <f t="shared" si="580"/>
        <v>-</v>
      </c>
      <c r="CG773" s="82" t="str">
        <f t="shared" si="581"/>
        <v>-</v>
      </c>
      <c r="CH773" s="82" t="str">
        <f t="shared" si="582"/>
        <v>-</v>
      </c>
      <c r="CI773" s="82" t="str">
        <f t="shared" si="583"/>
        <v>-</v>
      </c>
      <c r="CJ773" s="82" t="str">
        <f t="shared" si="584"/>
        <v>-</v>
      </c>
      <c r="CK773" s="82" t="str">
        <f t="shared" si="585"/>
        <v>-</v>
      </c>
    </row>
    <row r="774" spans="1:89" s="82" customFormat="1" ht="18" customHeight="1">
      <c r="A774" s="81" t="str">
        <f>scriv!AH736</f>
        <v/>
      </c>
      <c r="B774" s="81" t="str">
        <f>IF(scriv!D736&lt;&gt;"",scriv!D736,"")</f>
        <v/>
      </c>
      <c r="C774" s="81" t="str">
        <f>IF( scriv!AL736&lt;&gt;"", IF(D774&lt;&gt;"","connection ","")&amp;scriv!AL736,IF(D774&lt;&gt;"","connection",""))</f>
        <v/>
      </c>
      <c r="D774" s="82" t="str">
        <f>scriv!AJ736</f>
        <v/>
      </c>
      <c r="E774" s="82" t="str">
        <f>scriv!AK736</f>
        <v/>
      </c>
      <c r="F774" s="156">
        <f>ROW()</f>
        <v>774</v>
      </c>
      <c r="I774" s="81" t="str">
        <f>IF(scriv!AA736&lt;&gt;"",scriv!AA736,J774)</f>
        <v/>
      </c>
      <c r="J774" s="81" t="str">
        <f>IF(scriv!AB736&lt;&gt;"",scriv!AB736,"")</f>
        <v/>
      </c>
      <c r="K774" s="82" t="str">
        <f t="shared" si="542"/>
        <v>none</v>
      </c>
      <c r="L774" s="82" t="str">
        <f t="shared" si="543"/>
        <v>+++&amp;speakTT=</v>
      </c>
      <c r="M774" s="82" t="str">
        <f t="shared" si="540"/>
        <v>OpenClose</v>
      </c>
      <c r="N774" s="82" t="str">
        <f t="shared" si="544"/>
        <v/>
      </c>
      <c r="O774" s="119" t="str">
        <f t="shared" si="545"/>
        <v/>
      </c>
      <c r="P774" s="81" t="str">
        <f>IF(scriv!I736&lt;&gt;"",scriv!I736,"")</f>
        <v/>
      </c>
      <c r="Q774" s="81" t="str">
        <f>IF(scriv!J736&lt;&gt;"",scriv!J736,"")</f>
        <v/>
      </c>
      <c r="R774" s="81">
        <f>IF(scriv!K736&lt;&gt;"",scriv!K736,
IF(I774&lt;&gt;"",1,$R$36))</f>
        <v>0</v>
      </c>
      <c r="S774" s="81" t="str">
        <f>IF(scriv!L736&lt;&gt;"",scriv!L736,
IF(scriv!AB736&lt;&gt;"",$S$36,"none"))</f>
        <v>none</v>
      </c>
      <c r="T774" s="81" t="str">
        <f>IF(scriv!Q736&lt;&gt;"",scriv!Q736,"")</f>
        <v/>
      </c>
      <c r="U774" s="81" t="str">
        <f>IF(scriv!R736&lt;&gt;"",scriv!R736,"")</f>
        <v/>
      </c>
      <c r="V774" s="81" t="str">
        <f>IF(scriv!S736&lt;&gt;"",scriv!S736,"")</f>
        <v/>
      </c>
      <c r="W774" s="81" t="str">
        <f>IF(scriv!T736&lt;&gt;"",scriv!T736,"")</f>
        <v/>
      </c>
      <c r="X774" s="81" t="str">
        <f>IF($E774="",
( IF(scriv!AD736&lt;&gt;"", LEFT( scriv!AD736, FIND(",",scriv!AD736)-1) &amp; "=" &amp; $AH774 &amp; RIGHT( scriv!AD736, LEN(scriv!AD736) + 1 - FIND(",",scriv!AD736)),
  IF($X$36&lt;&gt;"",LEFT( X$36, FIND(",",X$36)-1) &amp; "=" &amp; $AH774 &amp; RIGHT( X$36, LEN(X$36) + 1 - FIND(",",X$36)),""))),
IF(scriv!M736&lt;&gt;"", LEFT( scriv!M736, FIND(",",scriv!M736)-1) &amp; "=" &amp; $AH774 &amp; RIGHT( scriv!M736, LEN(scriv!M736) + 1 - FIND(",",scriv!M736)),
LEFT( X$37, FIND(",",X$37)-1) &amp; "=" &amp; $AH774 &amp; RIGHT( X$37, LEN(X$37) + 1 - FIND(",",X$37))))</f>
        <v>fadeOn=,0.6</v>
      </c>
      <c r="Y774" s="81" t="str">
        <f>IF($E774="",
( IF(scriv!AE736&lt;&gt;"", LEFT( scriv!AE736, FIND(",",scriv!AE736)-1) &amp; "=" &amp; $AH774 &amp; RIGHT( scriv!AE736, LEN(scriv!AE736) + 1 - FIND(",",scriv!AE736)),
  IF($Y$36&lt;&gt;"",LEFT( Y$36, FIND(",",Y$36)-1) &amp; "=" &amp; $AH774 &amp; RIGHT( Y$36, LEN(Y$36) + 1 - FIND(",",Y$36)),""))),
IF(scriv!N736&lt;&gt;"", LEFT( scriv!N736, FIND(",",scriv!N736)-1) &amp; "=" &amp; $AH774 &amp; RIGHT( scriv!N736, LEN(scriv!N736) + 1 - FIND(",",scriv!N736)),
LEFT( Y$37, FIND(",",Y$37)-1) &amp; "=" &amp; $AH774 &amp; RIGHT( Y$37, LEN(Y$37) + 1 - FIND(",",Y$37))))</f>
        <v>fadeOff=,0.6</v>
      </c>
      <c r="Z774" s="81" t="str">
        <f>IF($E774="",
( IF(scriv!AF736&lt;&gt;"", LEFT( scriv!AF736, FIND(",",scriv!AF736)-1) &amp; "=" &amp; $AH774 &amp; RIGHT( scriv!AF736, LEN(scriv!AF736) + 1 - FIND(",",scriv!AF736)),
  IF($Z$36&lt;&gt;"",LEFT( Z$36, FIND(",",Z$36)-1) &amp; "=" &amp; $AH774 &amp; RIGHT( Z$36, LEN(Z$36) + 1 - FIND(",",Z$36)),""))),
IF(scriv!O736&lt;&gt;"", LEFT( scriv!O736, FIND(",",scriv!O736)-1) &amp; "=" &amp; $AH774 &amp; RIGHT( scriv!O736, LEN(scriv!O736) + 1 - FIND(",",scriv!O736)),
LEFT( Z$37, FIND(",",Z$37)-1) &amp; "=" &amp; $AH774 &amp; RIGHT( Z$37, LEN(Z$37) + 1 - FIND(",",Z$37))))</f>
        <v>drawOpen=,1.2</v>
      </c>
      <c r="AA774" s="81" t="str">
        <f>IF($E774="",
( IF(scriv!AG736&lt;&gt;"", LEFT( scriv!AG736, FIND(",",scriv!AG736)-1) &amp; "=" &amp; $AH774 &amp; RIGHT( scriv!AG736, LEN(scriv!AG736) + 1 - FIND(",",scriv!AG736)),
  IF($AA$36&lt;&gt;"",LEFT( AA$36, FIND(",",AA$36)-1) &amp; "=" &amp; $AH774 &amp; RIGHT( AA$36, LEN(AA$36) + 1 - FIND(",",AA$36)),""))),
IF(scriv!P736&lt;&gt;"", LEFT( scriv!P736, FIND(",",scriv!P736)-1) &amp; "=" &amp; $AH774 &amp; RIGHT( scriv!P736, LEN(scriv!P736) + 1 - FIND(",",scriv!P736)),
LEFT( AA$37, FIND(",",AA$37)-1) &amp; "=" &amp; $AH774 &amp; RIGHT( AA$37, LEN(AA$37) + 1 - FIND(",",AA$37))))</f>
        <v>drawClose=,1.2</v>
      </c>
      <c r="AB774" s="167" t="str">
        <f t="shared" si="539"/>
        <v>noTitle</v>
      </c>
      <c r="AC774" s="167"/>
      <c r="AD774" s="45"/>
      <c r="AE774" s="168"/>
      <c r="AF774" s="169">
        <f>IF(D774="",scriv!B736,"")</f>
        <v>0</v>
      </c>
      <c r="AG774" s="170" t="str">
        <f t="shared" si="546"/>
        <v/>
      </c>
      <c r="AH774" s="169" t="str">
        <f t="shared" si="547"/>
        <v/>
      </c>
      <c r="AI774" s="169" t="str">
        <f t="shared" si="548"/>
        <v/>
      </c>
      <c r="AJ774" s="86">
        <f>ROUNDDOWN( (LEN(scriv!B736)+1) / 2, 0 )</f>
        <v>0</v>
      </c>
      <c r="AK774" s="82">
        <f t="shared" si="549"/>
        <v>0</v>
      </c>
      <c r="AL774" s="82" t="str">
        <f t="shared" si="550"/>
        <v>-</v>
      </c>
      <c r="AM774" s="82" t="str">
        <f t="shared" si="551"/>
        <v>-</v>
      </c>
      <c r="AN774" s="82" t="str">
        <f t="shared" si="552"/>
        <v>-</v>
      </c>
      <c r="AO774" s="82" t="str">
        <f t="shared" si="553"/>
        <v>-</v>
      </c>
      <c r="AP774" s="82" t="str">
        <f t="shared" si="554"/>
        <v>-</v>
      </c>
      <c r="AQ774" s="82" t="str">
        <f t="shared" si="555"/>
        <v>-</v>
      </c>
      <c r="AR774" s="82" t="str">
        <f t="shared" si="556"/>
        <v>-</v>
      </c>
      <c r="AT774" s="82">
        <f t="shared" si="557"/>
        <v>10</v>
      </c>
      <c r="AU774" s="82" t="str">
        <f ca="1">IF(    MAX(OFFSET(AL774,0,0,MATCH("-",AL$638:AL774,0))) = 0,"",
IFERROR(MAX(OFFSET(AL774,0,0,MATCH("-",AL$638:AL774,0))),""))</f>
        <v/>
      </c>
      <c r="AV774" s="82" t="str">
        <f ca="1">IF(    MAX(OFFSET(AM774,0,0,MATCH("-",AM$638:AM774,0))) = 0,"",
IFERROR(MAX(OFFSET(AM774,0,0,MATCH("-",AM$638:AM774,0))),""))</f>
        <v/>
      </c>
      <c r="AW774" s="82" t="str">
        <f ca="1">IF(    MAX(OFFSET(AN774,0,0,MATCH("-",AN$638:AN774,0))) = 0,"",
IFERROR(MAX(OFFSET(AN774,0,0,MATCH("-",AN$638:AN774,0))),""))</f>
        <v/>
      </c>
      <c r="AX774" s="82" t="str">
        <f ca="1">IF(    MAX(OFFSET(AO774,0,0,MATCH("-",AO$638:AO774,0))) = 0,"",
IFERROR(MAX(OFFSET(AO774,0,0,MATCH("-",AO$638:AO774,0))),""))</f>
        <v/>
      </c>
      <c r="AY774" s="82" t="str">
        <f ca="1">IF(    MAX(OFFSET(AP774,0,0,MATCH("-",AP$638:AP774,0))) = 0,"",
IFERROR(MAX(OFFSET(AP774,0,0,MATCH("-",AP$638:AP774,0))),""))</f>
        <v/>
      </c>
      <c r="AZ774" s="82" t="str">
        <f ca="1">IF(    MAX(OFFSET(AQ774,0,0,MATCH("-",AQ$638:AQ774,0))) = 0,"",
IFERROR(MAX(OFFSET(AQ774,0,0,MATCH("-",AQ$638:AQ774,0))),""))</f>
        <v/>
      </c>
      <c r="BA774" s="82" t="str">
        <f ca="1">IF(    MAX(OFFSET(AR774,0,0,MATCH("-",AR$638:AR774,0))) = 0,"",
IFERROR(MAX(OFFSET(AR774,0,0,MATCH("-",AR$638:AR774,0))),""))</f>
        <v/>
      </c>
      <c r="BB774" s="112">
        <f t="shared" ca="1" si="558"/>
        <v>-198</v>
      </c>
      <c r="BC774" s="111" t="str">
        <f t="shared" ca="1" si="559"/>
        <v>Radius</v>
      </c>
      <c r="BD774" s="112">
        <f t="shared" ca="1" si="560"/>
        <v>0</v>
      </c>
      <c r="BE774" s="111">
        <f t="shared" ca="1" si="561"/>
        <v>200</v>
      </c>
      <c r="BF774" s="113" t="e">
        <f t="shared" ca="1" si="562"/>
        <v>#VALUE!</v>
      </c>
      <c r="BG774" s="113" t="e">
        <f t="shared" ca="1" si="563"/>
        <v>#VALUE!</v>
      </c>
      <c r="BH774" s="112">
        <f t="shared" ca="1" si="564"/>
        <v>2000</v>
      </c>
      <c r="BI774" s="112">
        <f t="shared" ca="1" si="565"/>
        <v>200</v>
      </c>
      <c r="BJ774" s="157"/>
      <c r="BK774" s="157"/>
      <c r="BL774" s="158" t="str">
        <f>scriv!AI736</f>
        <v/>
      </c>
      <c r="BM774" s="157"/>
      <c r="BN774" s="157" t="str">
        <f t="shared" si="566"/>
        <v>node</v>
      </c>
      <c r="BO774" s="157"/>
      <c r="BP774" s="159">
        <f t="shared" ca="1" si="567"/>
        <v>0</v>
      </c>
      <c r="BQ774" s="159">
        <f t="shared" ca="1" si="568"/>
        <v>0</v>
      </c>
      <c r="BR774" s="159">
        <f t="shared" si="569"/>
        <v>1</v>
      </c>
      <c r="BS774" s="159" t="str">
        <f t="shared" si="570"/>
        <v>symbol</v>
      </c>
      <c r="BT774" s="157" t="str">
        <f ca="1">IF(scriv!V736&lt;&gt;"",scriv!V736,
IF(E774="",IFERROR(VLOOKUP(BL774,$AH$40:$BT$638,39,FALSE),$BT$36),
$BT$37))</f>
        <v>NodeSquare</v>
      </c>
      <c r="BU774" s="166">
        <f t="shared" ca="1" si="571"/>
        <v>2000</v>
      </c>
      <c r="BV774" s="166">
        <f t="shared" ca="1" si="572"/>
        <v>200</v>
      </c>
      <c r="BW774" s="166">
        <f t="shared" ca="1" si="573"/>
        <v>0</v>
      </c>
      <c r="BX774" s="166">
        <f t="shared" ca="1" si="574"/>
        <v>0</v>
      </c>
      <c r="BY774" s="180" t="str">
        <f t="shared" si="575"/>
        <v/>
      </c>
      <c r="BZ774" s="180" t="str">
        <f t="shared" si="576"/>
        <v/>
      </c>
      <c r="CA774" s="81" t="str">
        <f>IF(scriv!E736&lt;&gt;"",scriv!E736,"")</f>
        <v/>
      </c>
      <c r="CB774" s="82">
        <f t="shared" si="541"/>
        <v>0</v>
      </c>
      <c r="CC774" s="82">
        <f t="shared" si="577"/>
        <v>0</v>
      </c>
      <c r="CD774" s="82" t="str">
        <f t="shared" si="578"/>
        <v>-</v>
      </c>
      <c r="CE774" s="82" t="str">
        <f t="shared" si="579"/>
        <v>-</v>
      </c>
      <c r="CF774" s="82" t="str">
        <f t="shared" si="580"/>
        <v>-</v>
      </c>
      <c r="CG774" s="82" t="str">
        <f t="shared" si="581"/>
        <v>-</v>
      </c>
      <c r="CH774" s="82" t="str">
        <f t="shared" si="582"/>
        <v>-</v>
      </c>
      <c r="CI774" s="82" t="str">
        <f t="shared" si="583"/>
        <v>-</v>
      </c>
      <c r="CJ774" s="82" t="str">
        <f t="shared" si="584"/>
        <v>-</v>
      </c>
      <c r="CK774" s="82" t="str">
        <f t="shared" si="585"/>
        <v>-</v>
      </c>
    </row>
    <row r="775" spans="1:89" s="82" customFormat="1" ht="18" customHeight="1">
      <c r="A775" s="81" t="str">
        <f>scriv!AH737</f>
        <v/>
      </c>
      <c r="B775" s="81" t="str">
        <f>IF(scriv!D737&lt;&gt;"",scriv!D737,"")</f>
        <v/>
      </c>
      <c r="C775" s="81" t="str">
        <f>IF( scriv!AL737&lt;&gt;"", IF(D775&lt;&gt;"","connection ","")&amp;scriv!AL737,IF(D775&lt;&gt;"","connection",""))</f>
        <v/>
      </c>
      <c r="D775" s="82" t="str">
        <f>scriv!AJ737</f>
        <v/>
      </c>
      <c r="E775" s="82" t="str">
        <f>scriv!AK737</f>
        <v/>
      </c>
      <c r="F775" s="156">
        <f>ROW()</f>
        <v>775</v>
      </c>
      <c r="I775" s="81" t="str">
        <f>IF(scriv!AA737&lt;&gt;"",scriv!AA737,J775)</f>
        <v/>
      </c>
      <c r="J775" s="81" t="str">
        <f>IF(scriv!AB737&lt;&gt;"",scriv!AB737,"")</f>
        <v/>
      </c>
      <c r="K775" s="82" t="str">
        <f t="shared" si="542"/>
        <v>none</v>
      </c>
      <c r="L775" s="82" t="str">
        <f t="shared" si="543"/>
        <v>+++&amp;speakTT=</v>
      </c>
      <c r="M775" s="82" t="str">
        <f t="shared" si="540"/>
        <v>OpenClose</v>
      </c>
      <c r="N775" s="82" t="str">
        <f t="shared" si="544"/>
        <v/>
      </c>
      <c r="O775" s="119" t="str">
        <f t="shared" si="545"/>
        <v/>
      </c>
      <c r="P775" s="81" t="str">
        <f>IF(scriv!I737&lt;&gt;"",scriv!I737,"")</f>
        <v/>
      </c>
      <c r="Q775" s="81" t="str">
        <f>IF(scriv!J737&lt;&gt;"",scriv!J737,"")</f>
        <v/>
      </c>
      <c r="R775" s="81">
        <f>IF(scriv!K737&lt;&gt;"",scriv!K737,
IF(I775&lt;&gt;"",1,$R$36))</f>
        <v>0</v>
      </c>
      <c r="S775" s="81" t="str">
        <f>IF(scriv!L737&lt;&gt;"",scriv!L737,
IF(scriv!AB737&lt;&gt;"",$S$36,"none"))</f>
        <v>none</v>
      </c>
      <c r="T775" s="81" t="str">
        <f>IF(scriv!Q737&lt;&gt;"",scriv!Q737,"")</f>
        <v/>
      </c>
      <c r="U775" s="81" t="str">
        <f>IF(scriv!R737&lt;&gt;"",scriv!R737,"")</f>
        <v/>
      </c>
      <c r="V775" s="81" t="str">
        <f>IF(scriv!S737&lt;&gt;"",scriv!S737,"")</f>
        <v/>
      </c>
      <c r="W775" s="81" t="str">
        <f>IF(scriv!T737&lt;&gt;"",scriv!T737,"")</f>
        <v/>
      </c>
      <c r="X775" s="81" t="str">
        <f>IF($E775="",
( IF(scriv!AD737&lt;&gt;"", LEFT( scriv!AD737, FIND(",",scriv!AD737)-1) &amp; "=" &amp; $AH775 &amp; RIGHT( scriv!AD737, LEN(scriv!AD737) + 1 - FIND(",",scriv!AD737)),
  IF($X$36&lt;&gt;"",LEFT( X$36, FIND(",",X$36)-1) &amp; "=" &amp; $AH775 &amp; RIGHT( X$36, LEN(X$36) + 1 - FIND(",",X$36)),""))),
IF(scriv!M737&lt;&gt;"", LEFT( scriv!M737, FIND(",",scriv!M737)-1) &amp; "=" &amp; $AH775 &amp; RIGHT( scriv!M737, LEN(scriv!M737) + 1 - FIND(",",scriv!M737)),
LEFT( X$37, FIND(",",X$37)-1) &amp; "=" &amp; $AH775 &amp; RIGHT( X$37, LEN(X$37) + 1 - FIND(",",X$37))))</f>
        <v>fadeOn=,0.6</v>
      </c>
      <c r="Y775" s="81" t="str">
        <f>IF($E775="",
( IF(scriv!AE737&lt;&gt;"", LEFT( scriv!AE737, FIND(",",scriv!AE737)-1) &amp; "=" &amp; $AH775 &amp; RIGHT( scriv!AE737, LEN(scriv!AE737) + 1 - FIND(",",scriv!AE737)),
  IF($Y$36&lt;&gt;"",LEFT( Y$36, FIND(",",Y$36)-1) &amp; "=" &amp; $AH775 &amp; RIGHT( Y$36, LEN(Y$36) + 1 - FIND(",",Y$36)),""))),
IF(scriv!N737&lt;&gt;"", LEFT( scriv!N737, FIND(",",scriv!N737)-1) &amp; "=" &amp; $AH775 &amp; RIGHT( scriv!N737, LEN(scriv!N737) + 1 - FIND(",",scriv!N737)),
LEFT( Y$37, FIND(",",Y$37)-1) &amp; "=" &amp; $AH775 &amp; RIGHT( Y$37, LEN(Y$37) + 1 - FIND(",",Y$37))))</f>
        <v>fadeOff=,0.6</v>
      </c>
      <c r="Z775" s="81" t="str">
        <f>IF($E775="",
( IF(scriv!AF737&lt;&gt;"", LEFT( scriv!AF737, FIND(",",scriv!AF737)-1) &amp; "=" &amp; $AH775 &amp; RIGHT( scriv!AF737, LEN(scriv!AF737) + 1 - FIND(",",scriv!AF737)),
  IF($Z$36&lt;&gt;"",LEFT( Z$36, FIND(",",Z$36)-1) &amp; "=" &amp; $AH775 &amp; RIGHT( Z$36, LEN(Z$36) + 1 - FIND(",",Z$36)),""))),
IF(scriv!O737&lt;&gt;"", LEFT( scriv!O737, FIND(",",scriv!O737)-1) &amp; "=" &amp; $AH775 &amp; RIGHT( scriv!O737, LEN(scriv!O737) + 1 - FIND(",",scriv!O737)),
LEFT( Z$37, FIND(",",Z$37)-1) &amp; "=" &amp; $AH775 &amp; RIGHT( Z$37, LEN(Z$37) + 1 - FIND(",",Z$37))))</f>
        <v>drawOpen=,1.2</v>
      </c>
      <c r="AA775" s="81" t="str">
        <f>IF($E775="",
( IF(scriv!AG737&lt;&gt;"", LEFT( scriv!AG737, FIND(",",scriv!AG737)-1) &amp; "=" &amp; $AH775 &amp; RIGHT( scriv!AG737, LEN(scriv!AG737) + 1 - FIND(",",scriv!AG737)),
  IF($AA$36&lt;&gt;"",LEFT( AA$36, FIND(",",AA$36)-1) &amp; "=" &amp; $AH775 &amp; RIGHT( AA$36, LEN(AA$36) + 1 - FIND(",",AA$36)),""))),
IF(scriv!P737&lt;&gt;"", LEFT( scriv!P737, FIND(",",scriv!P737)-1) &amp; "=" &amp; $AH775 &amp; RIGHT( scriv!P737, LEN(scriv!P737) + 1 - FIND(",",scriv!P737)),
LEFT( AA$37, FIND(",",AA$37)-1) &amp; "=" &amp; $AH775 &amp; RIGHT( AA$37, LEN(AA$37) + 1 - FIND(",",AA$37))))</f>
        <v>drawClose=,1.2</v>
      </c>
      <c r="AB775" s="167" t="str">
        <f t="shared" si="539"/>
        <v>noTitle</v>
      </c>
      <c r="AC775" s="167"/>
      <c r="AD775" s="45"/>
      <c r="AE775" s="168"/>
      <c r="AF775" s="169">
        <f>IF(D775="",scriv!B737,"")</f>
        <v>0</v>
      </c>
      <c r="AG775" s="170" t="str">
        <f t="shared" si="546"/>
        <v/>
      </c>
      <c r="AH775" s="169" t="str">
        <f t="shared" si="547"/>
        <v/>
      </c>
      <c r="AI775" s="169" t="str">
        <f t="shared" si="548"/>
        <v/>
      </c>
      <c r="AJ775" s="86">
        <f>ROUNDDOWN( (LEN(scriv!B737)+1) / 2, 0 )</f>
        <v>0</v>
      </c>
      <c r="AK775" s="82">
        <f t="shared" si="549"/>
        <v>0</v>
      </c>
      <c r="AL775" s="82" t="str">
        <f t="shared" si="550"/>
        <v>-</v>
      </c>
      <c r="AM775" s="82" t="str">
        <f t="shared" si="551"/>
        <v>-</v>
      </c>
      <c r="AN775" s="82" t="str">
        <f t="shared" si="552"/>
        <v>-</v>
      </c>
      <c r="AO775" s="82" t="str">
        <f t="shared" si="553"/>
        <v>-</v>
      </c>
      <c r="AP775" s="82" t="str">
        <f t="shared" si="554"/>
        <v>-</v>
      </c>
      <c r="AQ775" s="82" t="str">
        <f t="shared" si="555"/>
        <v>-</v>
      </c>
      <c r="AR775" s="82" t="str">
        <f t="shared" si="556"/>
        <v>-</v>
      </c>
      <c r="AT775" s="82">
        <f t="shared" si="557"/>
        <v>10</v>
      </c>
      <c r="AU775" s="82" t="str">
        <f ca="1">IF(    MAX(OFFSET(AL775,0,0,MATCH("-",AL$638:AL775,0))) = 0,"",
IFERROR(MAX(OFFSET(AL775,0,0,MATCH("-",AL$638:AL775,0))),""))</f>
        <v/>
      </c>
      <c r="AV775" s="82" t="str">
        <f ca="1">IF(    MAX(OFFSET(AM775,0,0,MATCH("-",AM$638:AM775,0))) = 0,"",
IFERROR(MAX(OFFSET(AM775,0,0,MATCH("-",AM$638:AM775,0))),""))</f>
        <v/>
      </c>
      <c r="AW775" s="82" t="str">
        <f ca="1">IF(    MAX(OFFSET(AN775,0,0,MATCH("-",AN$638:AN775,0))) = 0,"",
IFERROR(MAX(OFFSET(AN775,0,0,MATCH("-",AN$638:AN775,0))),""))</f>
        <v/>
      </c>
      <c r="AX775" s="82" t="str">
        <f ca="1">IF(    MAX(OFFSET(AO775,0,0,MATCH("-",AO$638:AO775,0))) = 0,"",
IFERROR(MAX(OFFSET(AO775,0,0,MATCH("-",AO$638:AO775,0))),""))</f>
        <v/>
      </c>
      <c r="AY775" s="82" t="str">
        <f ca="1">IF(    MAX(OFFSET(AP775,0,0,MATCH("-",AP$638:AP775,0))) = 0,"",
IFERROR(MAX(OFFSET(AP775,0,0,MATCH("-",AP$638:AP775,0))),""))</f>
        <v/>
      </c>
      <c r="AZ775" s="82" t="str">
        <f ca="1">IF(    MAX(OFFSET(AQ775,0,0,MATCH("-",AQ$638:AQ775,0))) = 0,"",
IFERROR(MAX(OFFSET(AQ775,0,0,MATCH("-",AQ$638:AQ775,0))),""))</f>
        <v/>
      </c>
      <c r="BA775" s="82" t="str">
        <f ca="1">IF(    MAX(OFFSET(AR775,0,0,MATCH("-",AR$638:AR775,0))) = 0,"",
IFERROR(MAX(OFFSET(AR775,0,0,MATCH("-",AR$638:AR775,0))),""))</f>
        <v/>
      </c>
      <c r="BB775" s="112">
        <f t="shared" ca="1" si="558"/>
        <v>-198</v>
      </c>
      <c r="BC775" s="111" t="str">
        <f t="shared" ca="1" si="559"/>
        <v>Radius</v>
      </c>
      <c r="BD775" s="112">
        <f t="shared" ca="1" si="560"/>
        <v>0</v>
      </c>
      <c r="BE775" s="111">
        <f t="shared" ca="1" si="561"/>
        <v>200</v>
      </c>
      <c r="BF775" s="113" t="e">
        <f t="shared" ca="1" si="562"/>
        <v>#VALUE!</v>
      </c>
      <c r="BG775" s="113" t="e">
        <f t="shared" ca="1" si="563"/>
        <v>#VALUE!</v>
      </c>
      <c r="BH775" s="112">
        <f t="shared" ca="1" si="564"/>
        <v>2000</v>
      </c>
      <c r="BI775" s="112">
        <f t="shared" ca="1" si="565"/>
        <v>200</v>
      </c>
      <c r="BJ775" s="157"/>
      <c r="BK775" s="157"/>
      <c r="BL775" s="158" t="str">
        <f>scriv!AI737</f>
        <v/>
      </c>
      <c r="BM775" s="157"/>
      <c r="BN775" s="157" t="str">
        <f t="shared" si="566"/>
        <v>node</v>
      </c>
      <c r="BO775" s="157"/>
      <c r="BP775" s="159">
        <f t="shared" ca="1" si="567"/>
        <v>0</v>
      </c>
      <c r="BQ775" s="159">
        <f t="shared" ca="1" si="568"/>
        <v>0</v>
      </c>
      <c r="BR775" s="159">
        <f t="shared" si="569"/>
        <v>1</v>
      </c>
      <c r="BS775" s="159" t="str">
        <f t="shared" si="570"/>
        <v>symbol</v>
      </c>
      <c r="BT775" s="157" t="str">
        <f ca="1">IF(scriv!V737&lt;&gt;"",scriv!V737,
IF(E775="",IFERROR(VLOOKUP(BL775,$AH$40:$BT$638,39,FALSE),$BT$36),
$BT$37))</f>
        <v>NodeSquare</v>
      </c>
      <c r="BU775" s="166">
        <f t="shared" ca="1" si="571"/>
        <v>2000</v>
      </c>
      <c r="BV775" s="166">
        <f t="shared" ca="1" si="572"/>
        <v>200</v>
      </c>
      <c r="BW775" s="166">
        <f t="shared" ca="1" si="573"/>
        <v>0</v>
      </c>
      <c r="BX775" s="166">
        <f t="shared" ca="1" si="574"/>
        <v>0</v>
      </c>
      <c r="BY775" s="180" t="str">
        <f t="shared" si="575"/>
        <v/>
      </c>
      <c r="BZ775" s="180" t="str">
        <f t="shared" si="576"/>
        <v/>
      </c>
      <c r="CA775" s="81" t="str">
        <f>IF(scriv!E737&lt;&gt;"",scriv!E737,"")</f>
        <v/>
      </c>
      <c r="CB775" s="82">
        <f t="shared" si="541"/>
        <v>0</v>
      </c>
      <c r="CC775" s="82">
        <f t="shared" si="577"/>
        <v>0</v>
      </c>
      <c r="CD775" s="82" t="str">
        <f t="shared" si="578"/>
        <v>-</v>
      </c>
      <c r="CE775" s="82" t="str">
        <f t="shared" si="579"/>
        <v>-</v>
      </c>
      <c r="CF775" s="82" t="str">
        <f t="shared" si="580"/>
        <v>-</v>
      </c>
      <c r="CG775" s="82" t="str">
        <f t="shared" si="581"/>
        <v>-</v>
      </c>
      <c r="CH775" s="82" t="str">
        <f t="shared" si="582"/>
        <v>-</v>
      </c>
      <c r="CI775" s="82" t="str">
        <f t="shared" si="583"/>
        <v>-</v>
      </c>
      <c r="CJ775" s="82" t="str">
        <f t="shared" si="584"/>
        <v>-</v>
      </c>
      <c r="CK775" s="82" t="str">
        <f t="shared" si="585"/>
        <v>-</v>
      </c>
    </row>
    <row r="776" spans="1:89" s="82" customFormat="1" ht="18" customHeight="1">
      <c r="A776" s="81" t="str">
        <f>scriv!AH738</f>
        <v/>
      </c>
      <c r="B776" s="81" t="str">
        <f>IF(scriv!D738&lt;&gt;"",scriv!D738,"")</f>
        <v/>
      </c>
      <c r="C776" s="81" t="str">
        <f>IF( scriv!AL738&lt;&gt;"", IF(D776&lt;&gt;"","connection ","")&amp;scriv!AL738,IF(D776&lt;&gt;"","connection",""))</f>
        <v/>
      </c>
      <c r="D776" s="82" t="str">
        <f>scriv!AJ738</f>
        <v/>
      </c>
      <c r="E776" s="82" t="str">
        <f>scriv!AK738</f>
        <v/>
      </c>
      <c r="F776" s="156">
        <f>ROW()</f>
        <v>776</v>
      </c>
      <c r="I776" s="81" t="str">
        <f>IF(scriv!AA738&lt;&gt;"",scriv!AA738,J776)</f>
        <v/>
      </c>
      <c r="J776" s="81" t="str">
        <f>IF(scriv!AB738&lt;&gt;"",scriv!AB738,"")</f>
        <v/>
      </c>
      <c r="K776" s="82" t="str">
        <f t="shared" si="542"/>
        <v>none</v>
      </c>
      <c r="L776" s="82" t="str">
        <f t="shared" si="543"/>
        <v>+++&amp;speakTT=</v>
      </c>
      <c r="M776" s="82" t="str">
        <f t="shared" si="540"/>
        <v>OpenClose</v>
      </c>
      <c r="N776" s="82" t="str">
        <f t="shared" si="544"/>
        <v/>
      </c>
      <c r="O776" s="119" t="str">
        <f t="shared" si="545"/>
        <v/>
      </c>
      <c r="P776" s="81" t="str">
        <f>IF(scriv!I738&lt;&gt;"",scriv!I738,"")</f>
        <v/>
      </c>
      <c r="Q776" s="81" t="str">
        <f>IF(scriv!J738&lt;&gt;"",scriv!J738,"")</f>
        <v/>
      </c>
      <c r="R776" s="81">
        <f>IF(scriv!K738&lt;&gt;"",scriv!K738,
IF(I776&lt;&gt;"",1,$R$36))</f>
        <v>0</v>
      </c>
      <c r="S776" s="81" t="str">
        <f>IF(scriv!L738&lt;&gt;"",scriv!L738,
IF(scriv!AB738&lt;&gt;"",$S$36,"none"))</f>
        <v>none</v>
      </c>
      <c r="T776" s="81" t="str">
        <f>IF(scriv!Q738&lt;&gt;"",scriv!Q738,"")</f>
        <v/>
      </c>
      <c r="U776" s="81" t="str">
        <f>IF(scriv!R738&lt;&gt;"",scriv!R738,"")</f>
        <v/>
      </c>
      <c r="V776" s="81" t="str">
        <f>IF(scriv!S738&lt;&gt;"",scriv!S738,"")</f>
        <v/>
      </c>
      <c r="W776" s="81" t="str">
        <f>IF(scriv!T738&lt;&gt;"",scriv!T738,"")</f>
        <v/>
      </c>
      <c r="X776" s="81" t="str">
        <f>IF($E776="",
( IF(scriv!AD738&lt;&gt;"", LEFT( scriv!AD738, FIND(",",scriv!AD738)-1) &amp; "=" &amp; $AH776 &amp; RIGHT( scriv!AD738, LEN(scriv!AD738) + 1 - FIND(",",scriv!AD738)),
  IF($X$36&lt;&gt;"",LEFT( X$36, FIND(",",X$36)-1) &amp; "=" &amp; $AH776 &amp; RIGHT( X$36, LEN(X$36) + 1 - FIND(",",X$36)),""))),
IF(scriv!M738&lt;&gt;"", LEFT( scriv!M738, FIND(",",scriv!M738)-1) &amp; "=" &amp; $AH776 &amp; RIGHT( scriv!M738, LEN(scriv!M738) + 1 - FIND(",",scriv!M738)),
LEFT( X$37, FIND(",",X$37)-1) &amp; "=" &amp; $AH776 &amp; RIGHT( X$37, LEN(X$37) + 1 - FIND(",",X$37))))</f>
        <v>fadeOn=,0.6</v>
      </c>
      <c r="Y776" s="81" t="str">
        <f>IF($E776="",
( IF(scriv!AE738&lt;&gt;"", LEFT( scriv!AE738, FIND(",",scriv!AE738)-1) &amp; "=" &amp; $AH776 &amp; RIGHT( scriv!AE738, LEN(scriv!AE738) + 1 - FIND(",",scriv!AE738)),
  IF($Y$36&lt;&gt;"",LEFT( Y$36, FIND(",",Y$36)-1) &amp; "=" &amp; $AH776 &amp; RIGHT( Y$36, LEN(Y$36) + 1 - FIND(",",Y$36)),""))),
IF(scriv!N738&lt;&gt;"", LEFT( scriv!N738, FIND(",",scriv!N738)-1) &amp; "=" &amp; $AH776 &amp; RIGHT( scriv!N738, LEN(scriv!N738) + 1 - FIND(",",scriv!N738)),
LEFT( Y$37, FIND(",",Y$37)-1) &amp; "=" &amp; $AH776 &amp; RIGHT( Y$37, LEN(Y$37) + 1 - FIND(",",Y$37))))</f>
        <v>fadeOff=,0.6</v>
      </c>
      <c r="Z776" s="81" t="str">
        <f>IF($E776="",
( IF(scriv!AF738&lt;&gt;"", LEFT( scriv!AF738, FIND(",",scriv!AF738)-1) &amp; "=" &amp; $AH776 &amp; RIGHT( scriv!AF738, LEN(scriv!AF738) + 1 - FIND(",",scriv!AF738)),
  IF($Z$36&lt;&gt;"",LEFT( Z$36, FIND(",",Z$36)-1) &amp; "=" &amp; $AH776 &amp; RIGHT( Z$36, LEN(Z$36) + 1 - FIND(",",Z$36)),""))),
IF(scriv!O738&lt;&gt;"", LEFT( scriv!O738, FIND(",",scriv!O738)-1) &amp; "=" &amp; $AH776 &amp; RIGHT( scriv!O738, LEN(scriv!O738) + 1 - FIND(",",scriv!O738)),
LEFT( Z$37, FIND(",",Z$37)-1) &amp; "=" &amp; $AH776 &amp; RIGHT( Z$37, LEN(Z$37) + 1 - FIND(",",Z$37))))</f>
        <v>drawOpen=,1.2</v>
      </c>
      <c r="AA776" s="81" t="str">
        <f>IF($E776="",
( IF(scriv!AG738&lt;&gt;"", LEFT( scriv!AG738, FIND(",",scriv!AG738)-1) &amp; "=" &amp; $AH776 &amp; RIGHT( scriv!AG738, LEN(scriv!AG738) + 1 - FIND(",",scriv!AG738)),
  IF($AA$36&lt;&gt;"",LEFT( AA$36, FIND(",",AA$36)-1) &amp; "=" &amp; $AH776 &amp; RIGHT( AA$36, LEN(AA$36) + 1 - FIND(",",AA$36)),""))),
IF(scriv!P738&lt;&gt;"", LEFT( scriv!P738, FIND(",",scriv!P738)-1) &amp; "=" &amp; $AH776 &amp; RIGHT( scriv!P738, LEN(scriv!P738) + 1 - FIND(",",scriv!P738)),
LEFT( AA$37, FIND(",",AA$37)-1) &amp; "=" &amp; $AH776 &amp; RIGHT( AA$37, LEN(AA$37) + 1 - FIND(",",AA$37))))</f>
        <v>drawClose=,1.2</v>
      </c>
      <c r="AB776" s="167" t="str">
        <f t="shared" si="539"/>
        <v>noTitle</v>
      </c>
      <c r="AC776" s="167"/>
      <c r="AD776" s="45"/>
      <c r="AE776" s="168"/>
      <c r="AF776" s="169">
        <f>IF(D776="",scriv!B738,"")</f>
        <v>0</v>
      </c>
      <c r="AG776" s="170" t="str">
        <f t="shared" si="546"/>
        <v/>
      </c>
      <c r="AH776" s="169" t="str">
        <f t="shared" si="547"/>
        <v/>
      </c>
      <c r="AI776" s="169" t="str">
        <f t="shared" si="548"/>
        <v/>
      </c>
      <c r="AJ776" s="86">
        <f>ROUNDDOWN( (LEN(scriv!B738)+1) / 2, 0 )</f>
        <v>0</v>
      </c>
      <c r="AK776" s="82">
        <f t="shared" si="549"/>
        <v>0</v>
      </c>
      <c r="AL776" s="82" t="str">
        <f t="shared" si="550"/>
        <v>-</v>
      </c>
      <c r="AM776" s="82" t="str">
        <f t="shared" si="551"/>
        <v>-</v>
      </c>
      <c r="AN776" s="82" t="str">
        <f t="shared" si="552"/>
        <v>-</v>
      </c>
      <c r="AO776" s="82" t="str">
        <f t="shared" si="553"/>
        <v>-</v>
      </c>
      <c r="AP776" s="82" t="str">
        <f t="shared" si="554"/>
        <v>-</v>
      </c>
      <c r="AQ776" s="82" t="str">
        <f t="shared" si="555"/>
        <v>-</v>
      </c>
      <c r="AR776" s="82" t="str">
        <f t="shared" si="556"/>
        <v>-</v>
      </c>
      <c r="AT776" s="82">
        <f t="shared" si="557"/>
        <v>10</v>
      </c>
      <c r="AU776" s="82" t="str">
        <f ca="1">IF(    MAX(OFFSET(AL776,0,0,MATCH("-",AL$638:AL776,0))) = 0,"",
IFERROR(MAX(OFFSET(AL776,0,0,MATCH("-",AL$638:AL776,0))),""))</f>
        <v/>
      </c>
      <c r="AV776" s="82" t="str">
        <f ca="1">IF(    MAX(OFFSET(AM776,0,0,MATCH("-",AM$638:AM776,0))) = 0,"",
IFERROR(MAX(OFFSET(AM776,0,0,MATCH("-",AM$638:AM776,0))),""))</f>
        <v/>
      </c>
      <c r="AW776" s="82" t="str">
        <f ca="1">IF(    MAX(OFFSET(AN776,0,0,MATCH("-",AN$638:AN776,0))) = 0,"",
IFERROR(MAX(OFFSET(AN776,0,0,MATCH("-",AN$638:AN776,0))),""))</f>
        <v/>
      </c>
      <c r="AX776" s="82" t="str">
        <f ca="1">IF(    MAX(OFFSET(AO776,0,0,MATCH("-",AO$638:AO776,0))) = 0,"",
IFERROR(MAX(OFFSET(AO776,0,0,MATCH("-",AO$638:AO776,0))),""))</f>
        <v/>
      </c>
      <c r="AY776" s="82" t="str">
        <f ca="1">IF(    MAX(OFFSET(AP776,0,0,MATCH("-",AP$638:AP776,0))) = 0,"",
IFERROR(MAX(OFFSET(AP776,0,0,MATCH("-",AP$638:AP776,0))),""))</f>
        <v/>
      </c>
      <c r="AZ776" s="82" t="str">
        <f ca="1">IF(    MAX(OFFSET(AQ776,0,0,MATCH("-",AQ$638:AQ776,0))) = 0,"",
IFERROR(MAX(OFFSET(AQ776,0,0,MATCH("-",AQ$638:AQ776,0))),""))</f>
        <v/>
      </c>
      <c r="BA776" s="82" t="str">
        <f ca="1">IF(    MAX(OFFSET(AR776,0,0,MATCH("-",AR$638:AR776,0))) = 0,"",
IFERROR(MAX(OFFSET(AR776,0,0,MATCH("-",AR$638:AR776,0))),""))</f>
        <v/>
      </c>
      <c r="BB776" s="112">
        <f t="shared" ca="1" si="558"/>
        <v>-198</v>
      </c>
      <c r="BC776" s="111" t="str">
        <f t="shared" ca="1" si="559"/>
        <v>Radius</v>
      </c>
      <c r="BD776" s="112">
        <f t="shared" ca="1" si="560"/>
        <v>0</v>
      </c>
      <c r="BE776" s="111">
        <f t="shared" ca="1" si="561"/>
        <v>200</v>
      </c>
      <c r="BF776" s="113" t="e">
        <f t="shared" ca="1" si="562"/>
        <v>#VALUE!</v>
      </c>
      <c r="BG776" s="113" t="e">
        <f t="shared" ca="1" si="563"/>
        <v>#VALUE!</v>
      </c>
      <c r="BH776" s="112">
        <f t="shared" ca="1" si="564"/>
        <v>2000</v>
      </c>
      <c r="BI776" s="112">
        <f t="shared" ca="1" si="565"/>
        <v>200</v>
      </c>
      <c r="BJ776" s="157"/>
      <c r="BK776" s="157"/>
      <c r="BL776" s="158" t="str">
        <f>scriv!AI738</f>
        <v/>
      </c>
      <c r="BM776" s="157"/>
      <c r="BN776" s="157" t="str">
        <f t="shared" si="566"/>
        <v>node</v>
      </c>
      <c r="BO776" s="157"/>
      <c r="BP776" s="159">
        <f t="shared" ca="1" si="567"/>
        <v>0</v>
      </c>
      <c r="BQ776" s="159">
        <f t="shared" ca="1" si="568"/>
        <v>0</v>
      </c>
      <c r="BR776" s="159">
        <f t="shared" si="569"/>
        <v>1</v>
      </c>
      <c r="BS776" s="159" t="str">
        <f t="shared" si="570"/>
        <v>symbol</v>
      </c>
      <c r="BT776" s="157" t="str">
        <f ca="1">IF(scriv!V738&lt;&gt;"",scriv!V738,
IF(E776="",IFERROR(VLOOKUP(BL776,$AH$40:$BT$638,39,FALSE),$BT$36),
$BT$37))</f>
        <v>NodeSquare</v>
      </c>
      <c r="BU776" s="166">
        <f t="shared" ca="1" si="571"/>
        <v>2000</v>
      </c>
      <c r="BV776" s="166">
        <f t="shared" ca="1" si="572"/>
        <v>200</v>
      </c>
      <c r="BW776" s="166">
        <f t="shared" ca="1" si="573"/>
        <v>0</v>
      </c>
      <c r="BX776" s="166">
        <f t="shared" ca="1" si="574"/>
        <v>0</v>
      </c>
      <c r="BY776" s="180" t="str">
        <f t="shared" si="575"/>
        <v/>
      </c>
      <c r="BZ776" s="180" t="str">
        <f t="shared" si="576"/>
        <v/>
      </c>
      <c r="CA776" s="81" t="str">
        <f>IF(scriv!E738&lt;&gt;"",scriv!E738,"")</f>
        <v/>
      </c>
      <c r="CB776" s="82">
        <f t="shared" si="541"/>
        <v>0</v>
      </c>
      <c r="CC776" s="82">
        <f t="shared" si="577"/>
        <v>0</v>
      </c>
      <c r="CD776" s="82" t="str">
        <f t="shared" si="578"/>
        <v>-</v>
      </c>
      <c r="CE776" s="82" t="str">
        <f t="shared" si="579"/>
        <v>-</v>
      </c>
      <c r="CF776" s="82" t="str">
        <f t="shared" si="580"/>
        <v>-</v>
      </c>
      <c r="CG776" s="82" t="str">
        <f t="shared" si="581"/>
        <v>-</v>
      </c>
      <c r="CH776" s="82" t="str">
        <f t="shared" si="582"/>
        <v>-</v>
      </c>
      <c r="CI776" s="82" t="str">
        <f t="shared" si="583"/>
        <v>-</v>
      </c>
      <c r="CJ776" s="82" t="str">
        <f t="shared" si="584"/>
        <v>-</v>
      </c>
      <c r="CK776" s="82" t="str">
        <f t="shared" si="585"/>
        <v>-</v>
      </c>
    </row>
    <row r="777" spans="1:89" s="82" customFormat="1" ht="18" customHeight="1">
      <c r="A777" s="81" t="str">
        <f>scriv!AH739</f>
        <v/>
      </c>
      <c r="B777" s="81" t="str">
        <f>IF(scriv!D739&lt;&gt;"",scriv!D739,"")</f>
        <v/>
      </c>
      <c r="C777" s="81" t="str">
        <f>IF( scriv!AL739&lt;&gt;"", IF(D777&lt;&gt;"","connection ","")&amp;scriv!AL739,IF(D777&lt;&gt;"","connection",""))</f>
        <v/>
      </c>
      <c r="D777" s="82" t="str">
        <f>scriv!AJ739</f>
        <v/>
      </c>
      <c r="E777" s="82" t="str">
        <f>scriv!AK739</f>
        <v/>
      </c>
      <c r="F777" s="156">
        <f>ROW()</f>
        <v>777</v>
      </c>
      <c r="I777" s="81" t="str">
        <f>IF(scriv!AA739&lt;&gt;"",scriv!AA739,J777)</f>
        <v/>
      </c>
      <c r="J777" s="81" t="str">
        <f>IF(scriv!AB739&lt;&gt;"",scriv!AB739,"")</f>
        <v/>
      </c>
      <c r="K777" s="82" t="str">
        <f t="shared" si="542"/>
        <v>none</v>
      </c>
      <c r="L777" s="82" t="str">
        <f t="shared" si="543"/>
        <v>+++&amp;speakTT=</v>
      </c>
      <c r="M777" s="82" t="str">
        <f t="shared" si="540"/>
        <v>OpenClose</v>
      </c>
      <c r="N777" s="82" t="str">
        <f t="shared" si="544"/>
        <v/>
      </c>
      <c r="O777" s="119" t="str">
        <f t="shared" si="545"/>
        <v/>
      </c>
      <c r="P777" s="81" t="str">
        <f>IF(scriv!I739&lt;&gt;"",scriv!I739,"")</f>
        <v/>
      </c>
      <c r="Q777" s="81" t="str">
        <f>IF(scriv!J739&lt;&gt;"",scriv!J739,"")</f>
        <v/>
      </c>
      <c r="R777" s="81">
        <f>IF(scriv!K739&lt;&gt;"",scriv!K739,
IF(I777&lt;&gt;"",1,$R$36))</f>
        <v>0</v>
      </c>
      <c r="S777" s="81" t="str">
        <f>IF(scriv!L739&lt;&gt;"",scriv!L739,
IF(scriv!AB739&lt;&gt;"",$S$36,"none"))</f>
        <v>none</v>
      </c>
      <c r="T777" s="81" t="str">
        <f>IF(scriv!Q739&lt;&gt;"",scriv!Q739,"")</f>
        <v/>
      </c>
      <c r="U777" s="81" t="str">
        <f>IF(scriv!R739&lt;&gt;"",scriv!R739,"")</f>
        <v/>
      </c>
      <c r="V777" s="81" t="str">
        <f>IF(scriv!S739&lt;&gt;"",scriv!S739,"")</f>
        <v/>
      </c>
      <c r="W777" s="81" t="str">
        <f>IF(scriv!T739&lt;&gt;"",scriv!T739,"")</f>
        <v/>
      </c>
      <c r="X777" s="81" t="str">
        <f>IF($E777="",
( IF(scriv!AD739&lt;&gt;"", LEFT( scriv!AD739, FIND(",",scriv!AD739)-1) &amp; "=" &amp; $AH777 &amp; RIGHT( scriv!AD739, LEN(scriv!AD739) + 1 - FIND(",",scriv!AD739)),
  IF($X$36&lt;&gt;"",LEFT( X$36, FIND(",",X$36)-1) &amp; "=" &amp; $AH777 &amp; RIGHT( X$36, LEN(X$36) + 1 - FIND(",",X$36)),""))),
IF(scriv!M739&lt;&gt;"", LEFT( scriv!M739, FIND(",",scriv!M739)-1) &amp; "=" &amp; $AH777 &amp; RIGHT( scriv!M739, LEN(scriv!M739) + 1 - FIND(",",scriv!M739)),
LEFT( X$37, FIND(",",X$37)-1) &amp; "=" &amp; $AH777 &amp; RIGHT( X$37, LEN(X$37) + 1 - FIND(",",X$37))))</f>
        <v>fadeOn=,0.6</v>
      </c>
      <c r="Y777" s="81" t="str">
        <f>IF($E777="",
( IF(scriv!AE739&lt;&gt;"", LEFT( scriv!AE739, FIND(",",scriv!AE739)-1) &amp; "=" &amp; $AH777 &amp; RIGHT( scriv!AE739, LEN(scriv!AE739) + 1 - FIND(",",scriv!AE739)),
  IF($Y$36&lt;&gt;"",LEFT( Y$36, FIND(",",Y$36)-1) &amp; "=" &amp; $AH777 &amp; RIGHT( Y$36, LEN(Y$36) + 1 - FIND(",",Y$36)),""))),
IF(scriv!N739&lt;&gt;"", LEFT( scriv!N739, FIND(",",scriv!N739)-1) &amp; "=" &amp; $AH777 &amp; RIGHT( scriv!N739, LEN(scriv!N739) + 1 - FIND(",",scriv!N739)),
LEFT( Y$37, FIND(",",Y$37)-1) &amp; "=" &amp; $AH777 &amp; RIGHT( Y$37, LEN(Y$37) + 1 - FIND(",",Y$37))))</f>
        <v>fadeOff=,0.6</v>
      </c>
      <c r="Z777" s="81" t="str">
        <f>IF($E777="",
( IF(scriv!AF739&lt;&gt;"", LEFT( scriv!AF739, FIND(",",scriv!AF739)-1) &amp; "=" &amp; $AH777 &amp; RIGHT( scriv!AF739, LEN(scriv!AF739) + 1 - FIND(",",scriv!AF739)),
  IF($Z$36&lt;&gt;"",LEFT( Z$36, FIND(",",Z$36)-1) &amp; "=" &amp; $AH777 &amp; RIGHT( Z$36, LEN(Z$36) + 1 - FIND(",",Z$36)),""))),
IF(scriv!O739&lt;&gt;"", LEFT( scriv!O739, FIND(",",scriv!O739)-1) &amp; "=" &amp; $AH777 &amp; RIGHT( scriv!O739, LEN(scriv!O739) + 1 - FIND(",",scriv!O739)),
LEFT( Z$37, FIND(",",Z$37)-1) &amp; "=" &amp; $AH777 &amp; RIGHT( Z$37, LEN(Z$37) + 1 - FIND(",",Z$37))))</f>
        <v>drawOpen=,1.2</v>
      </c>
      <c r="AA777" s="81" t="str">
        <f>IF($E777="",
( IF(scriv!AG739&lt;&gt;"", LEFT( scriv!AG739, FIND(",",scriv!AG739)-1) &amp; "=" &amp; $AH777 &amp; RIGHT( scriv!AG739, LEN(scriv!AG739) + 1 - FIND(",",scriv!AG739)),
  IF($AA$36&lt;&gt;"",LEFT( AA$36, FIND(",",AA$36)-1) &amp; "=" &amp; $AH777 &amp; RIGHT( AA$36, LEN(AA$36) + 1 - FIND(",",AA$36)),""))),
IF(scriv!P739&lt;&gt;"", LEFT( scriv!P739, FIND(",",scriv!P739)-1) &amp; "=" &amp; $AH777 &amp; RIGHT( scriv!P739, LEN(scriv!P739) + 1 - FIND(",",scriv!P739)),
LEFT( AA$37, FIND(",",AA$37)-1) &amp; "=" &amp; $AH777 &amp; RIGHT( AA$37, LEN(AA$37) + 1 - FIND(",",AA$37))))</f>
        <v>drawClose=,1.2</v>
      </c>
      <c r="AB777" s="167" t="str">
        <f t="shared" si="539"/>
        <v>noTitle</v>
      </c>
      <c r="AC777" s="167"/>
      <c r="AD777" s="45"/>
      <c r="AE777" s="168"/>
      <c r="AF777" s="169">
        <f>IF(D777="",scriv!B739,"")</f>
        <v>0</v>
      </c>
      <c r="AG777" s="170" t="str">
        <f t="shared" si="546"/>
        <v/>
      </c>
      <c r="AH777" s="169" t="str">
        <f t="shared" si="547"/>
        <v/>
      </c>
      <c r="AI777" s="169" t="str">
        <f t="shared" si="548"/>
        <v/>
      </c>
      <c r="AJ777" s="86">
        <f>ROUNDDOWN( (LEN(scriv!B739)+1) / 2, 0 )</f>
        <v>0</v>
      </c>
      <c r="AK777" s="82">
        <f t="shared" si="549"/>
        <v>0</v>
      </c>
      <c r="AL777" s="82" t="str">
        <f t="shared" si="550"/>
        <v>-</v>
      </c>
      <c r="AM777" s="82" t="str">
        <f t="shared" si="551"/>
        <v>-</v>
      </c>
      <c r="AN777" s="82" t="str">
        <f t="shared" si="552"/>
        <v>-</v>
      </c>
      <c r="AO777" s="82" t="str">
        <f t="shared" si="553"/>
        <v>-</v>
      </c>
      <c r="AP777" s="82" t="str">
        <f t="shared" si="554"/>
        <v>-</v>
      </c>
      <c r="AQ777" s="82" t="str">
        <f t="shared" si="555"/>
        <v>-</v>
      </c>
      <c r="AR777" s="82" t="str">
        <f t="shared" si="556"/>
        <v>-</v>
      </c>
      <c r="AT777" s="82">
        <f t="shared" si="557"/>
        <v>10</v>
      </c>
      <c r="AU777" s="82" t="str">
        <f ca="1">IF(    MAX(OFFSET(AL777,0,0,MATCH("-",AL$638:AL777,0))) = 0,"",
IFERROR(MAX(OFFSET(AL777,0,0,MATCH("-",AL$638:AL777,0))),""))</f>
        <v/>
      </c>
      <c r="AV777" s="82" t="str">
        <f ca="1">IF(    MAX(OFFSET(AM777,0,0,MATCH("-",AM$638:AM777,0))) = 0,"",
IFERROR(MAX(OFFSET(AM777,0,0,MATCH("-",AM$638:AM777,0))),""))</f>
        <v/>
      </c>
      <c r="AW777" s="82" t="str">
        <f ca="1">IF(    MAX(OFFSET(AN777,0,0,MATCH("-",AN$638:AN777,0))) = 0,"",
IFERROR(MAX(OFFSET(AN777,0,0,MATCH("-",AN$638:AN777,0))),""))</f>
        <v/>
      </c>
      <c r="AX777" s="82" t="str">
        <f ca="1">IF(    MAX(OFFSET(AO777,0,0,MATCH("-",AO$638:AO777,0))) = 0,"",
IFERROR(MAX(OFFSET(AO777,0,0,MATCH("-",AO$638:AO777,0))),""))</f>
        <v/>
      </c>
      <c r="AY777" s="82" t="str">
        <f ca="1">IF(    MAX(OFFSET(AP777,0,0,MATCH("-",AP$638:AP777,0))) = 0,"",
IFERROR(MAX(OFFSET(AP777,0,0,MATCH("-",AP$638:AP777,0))),""))</f>
        <v/>
      </c>
      <c r="AZ777" s="82" t="str">
        <f ca="1">IF(    MAX(OFFSET(AQ777,0,0,MATCH("-",AQ$638:AQ777,0))) = 0,"",
IFERROR(MAX(OFFSET(AQ777,0,0,MATCH("-",AQ$638:AQ777,0))),""))</f>
        <v/>
      </c>
      <c r="BA777" s="82" t="str">
        <f ca="1">IF(    MAX(OFFSET(AR777,0,0,MATCH("-",AR$638:AR777,0))) = 0,"",
IFERROR(MAX(OFFSET(AR777,0,0,MATCH("-",AR$638:AR777,0))),""))</f>
        <v/>
      </c>
      <c r="BB777" s="112">
        <f t="shared" ca="1" si="558"/>
        <v>-198</v>
      </c>
      <c r="BC777" s="111" t="str">
        <f t="shared" ca="1" si="559"/>
        <v>Radius</v>
      </c>
      <c r="BD777" s="112">
        <f t="shared" ca="1" si="560"/>
        <v>0</v>
      </c>
      <c r="BE777" s="111">
        <f t="shared" ca="1" si="561"/>
        <v>200</v>
      </c>
      <c r="BF777" s="113" t="e">
        <f t="shared" ca="1" si="562"/>
        <v>#VALUE!</v>
      </c>
      <c r="BG777" s="113" t="e">
        <f t="shared" ca="1" si="563"/>
        <v>#VALUE!</v>
      </c>
      <c r="BH777" s="112">
        <f t="shared" ca="1" si="564"/>
        <v>2000</v>
      </c>
      <c r="BI777" s="112">
        <f t="shared" ca="1" si="565"/>
        <v>200</v>
      </c>
      <c r="BJ777" s="157"/>
      <c r="BK777" s="157"/>
      <c r="BL777" s="158" t="str">
        <f>scriv!AI739</f>
        <v/>
      </c>
      <c r="BM777" s="157"/>
      <c r="BN777" s="157" t="str">
        <f t="shared" si="566"/>
        <v>node</v>
      </c>
      <c r="BO777" s="157"/>
      <c r="BP777" s="159">
        <f t="shared" ca="1" si="567"/>
        <v>0</v>
      </c>
      <c r="BQ777" s="159">
        <f t="shared" ca="1" si="568"/>
        <v>0</v>
      </c>
      <c r="BR777" s="159">
        <f t="shared" si="569"/>
        <v>1</v>
      </c>
      <c r="BS777" s="159" t="str">
        <f t="shared" si="570"/>
        <v>symbol</v>
      </c>
      <c r="BT777" s="157" t="str">
        <f ca="1">IF(scriv!V739&lt;&gt;"",scriv!V739,
IF(E777="",IFERROR(VLOOKUP(BL777,$AH$40:$BT$638,39,FALSE),$BT$36),
$BT$37))</f>
        <v>NodeSquare</v>
      </c>
      <c r="BU777" s="166">
        <f t="shared" ca="1" si="571"/>
        <v>2000</v>
      </c>
      <c r="BV777" s="166">
        <f t="shared" ca="1" si="572"/>
        <v>200</v>
      </c>
      <c r="BW777" s="166">
        <f t="shared" ca="1" si="573"/>
        <v>0</v>
      </c>
      <c r="BX777" s="166">
        <f t="shared" ca="1" si="574"/>
        <v>0</v>
      </c>
      <c r="BY777" s="180" t="str">
        <f t="shared" si="575"/>
        <v/>
      </c>
      <c r="BZ777" s="180" t="str">
        <f t="shared" si="576"/>
        <v/>
      </c>
      <c r="CA777" s="81" t="str">
        <f>IF(scriv!E739&lt;&gt;"",scriv!E739,"")</f>
        <v/>
      </c>
      <c r="CB777" s="82">
        <f t="shared" si="541"/>
        <v>0</v>
      </c>
      <c r="CC777" s="82">
        <f t="shared" si="577"/>
        <v>0</v>
      </c>
      <c r="CD777" s="82" t="str">
        <f t="shared" si="578"/>
        <v>-</v>
      </c>
      <c r="CE777" s="82" t="str">
        <f t="shared" si="579"/>
        <v>-</v>
      </c>
      <c r="CF777" s="82" t="str">
        <f t="shared" si="580"/>
        <v>-</v>
      </c>
      <c r="CG777" s="82" t="str">
        <f t="shared" si="581"/>
        <v>-</v>
      </c>
      <c r="CH777" s="82" t="str">
        <f t="shared" si="582"/>
        <v>-</v>
      </c>
      <c r="CI777" s="82" t="str">
        <f t="shared" si="583"/>
        <v>-</v>
      </c>
      <c r="CJ777" s="82" t="str">
        <f t="shared" si="584"/>
        <v>-</v>
      </c>
      <c r="CK777" s="82" t="str">
        <f t="shared" si="585"/>
        <v>-</v>
      </c>
    </row>
    <row r="778" spans="1:89" s="82" customFormat="1" ht="18" customHeight="1">
      <c r="A778" s="81" t="str">
        <f>scriv!AH740</f>
        <v/>
      </c>
      <c r="B778" s="81" t="str">
        <f>IF(scriv!D740&lt;&gt;"",scriv!D740,"")</f>
        <v/>
      </c>
      <c r="C778" s="81" t="str">
        <f>IF( scriv!AL740&lt;&gt;"", IF(D778&lt;&gt;"","connection ","")&amp;scriv!AL740,IF(D778&lt;&gt;"","connection",""))</f>
        <v/>
      </c>
      <c r="D778" s="82" t="str">
        <f>scriv!AJ740</f>
        <v/>
      </c>
      <c r="E778" s="82" t="str">
        <f>scriv!AK740</f>
        <v/>
      </c>
      <c r="F778" s="156">
        <f>ROW()</f>
        <v>778</v>
      </c>
      <c r="I778" s="81" t="str">
        <f>IF(scriv!AA740&lt;&gt;"",scriv!AA740,J778)</f>
        <v/>
      </c>
      <c r="J778" s="81" t="str">
        <f>IF(scriv!AB740&lt;&gt;"",scriv!AB740,"")</f>
        <v/>
      </c>
      <c r="K778" s="82" t="str">
        <f t="shared" si="542"/>
        <v>none</v>
      </c>
      <c r="L778" s="82" t="str">
        <f t="shared" si="543"/>
        <v>+++&amp;speakTT=</v>
      </c>
      <c r="M778" s="82" t="str">
        <f t="shared" si="540"/>
        <v>OpenClose</v>
      </c>
      <c r="N778" s="82" t="str">
        <f t="shared" si="544"/>
        <v/>
      </c>
      <c r="O778" s="119" t="str">
        <f t="shared" si="545"/>
        <v/>
      </c>
      <c r="P778" s="81" t="str">
        <f>IF(scriv!I740&lt;&gt;"",scriv!I740,"")</f>
        <v/>
      </c>
      <c r="Q778" s="81" t="str">
        <f>IF(scriv!J740&lt;&gt;"",scriv!J740,"")</f>
        <v/>
      </c>
      <c r="R778" s="81">
        <f>IF(scriv!K740&lt;&gt;"",scriv!K740,
IF(I778&lt;&gt;"",1,$R$36))</f>
        <v>0</v>
      </c>
      <c r="S778" s="81" t="str">
        <f>IF(scriv!L740&lt;&gt;"",scriv!L740,
IF(scriv!AB740&lt;&gt;"",$S$36,"none"))</f>
        <v>none</v>
      </c>
      <c r="T778" s="81" t="str">
        <f>IF(scriv!Q740&lt;&gt;"",scriv!Q740,"")</f>
        <v/>
      </c>
      <c r="U778" s="81" t="str">
        <f>IF(scriv!R740&lt;&gt;"",scriv!R740,"")</f>
        <v/>
      </c>
      <c r="V778" s="81" t="str">
        <f>IF(scriv!S740&lt;&gt;"",scriv!S740,"")</f>
        <v/>
      </c>
      <c r="W778" s="81" t="str">
        <f>IF(scriv!T740&lt;&gt;"",scriv!T740,"")</f>
        <v/>
      </c>
      <c r="X778" s="81" t="str">
        <f>IF($E778="",
( IF(scriv!AD740&lt;&gt;"", LEFT( scriv!AD740, FIND(",",scriv!AD740)-1) &amp; "=" &amp; $AH778 &amp; RIGHT( scriv!AD740, LEN(scriv!AD740) + 1 - FIND(",",scriv!AD740)),
  IF($X$36&lt;&gt;"",LEFT( X$36, FIND(",",X$36)-1) &amp; "=" &amp; $AH778 &amp; RIGHT( X$36, LEN(X$36) + 1 - FIND(",",X$36)),""))),
IF(scriv!M740&lt;&gt;"", LEFT( scriv!M740, FIND(",",scriv!M740)-1) &amp; "=" &amp; $AH778 &amp; RIGHT( scriv!M740, LEN(scriv!M740) + 1 - FIND(",",scriv!M740)),
LEFT( X$37, FIND(",",X$37)-1) &amp; "=" &amp; $AH778 &amp; RIGHT( X$37, LEN(X$37) + 1 - FIND(",",X$37))))</f>
        <v>fadeOn=,0.6</v>
      </c>
      <c r="Y778" s="81" t="str">
        <f>IF($E778="",
( IF(scriv!AE740&lt;&gt;"", LEFT( scriv!AE740, FIND(",",scriv!AE740)-1) &amp; "=" &amp; $AH778 &amp; RIGHT( scriv!AE740, LEN(scriv!AE740) + 1 - FIND(",",scriv!AE740)),
  IF($Y$36&lt;&gt;"",LEFT( Y$36, FIND(",",Y$36)-1) &amp; "=" &amp; $AH778 &amp; RIGHT( Y$36, LEN(Y$36) + 1 - FIND(",",Y$36)),""))),
IF(scriv!N740&lt;&gt;"", LEFT( scriv!N740, FIND(",",scriv!N740)-1) &amp; "=" &amp; $AH778 &amp; RIGHT( scriv!N740, LEN(scriv!N740) + 1 - FIND(",",scriv!N740)),
LEFT( Y$37, FIND(",",Y$37)-1) &amp; "=" &amp; $AH778 &amp; RIGHT( Y$37, LEN(Y$37) + 1 - FIND(",",Y$37))))</f>
        <v>fadeOff=,0.6</v>
      </c>
      <c r="Z778" s="81" t="str">
        <f>IF($E778="",
( IF(scriv!AF740&lt;&gt;"", LEFT( scriv!AF740, FIND(",",scriv!AF740)-1) &amp; "=" &amp; $AH778 &amp; RIGHT( scriv!AF740, LEN(scriv!AF740) + 1 - FIND(",",scriv!AF740)),
  IF($Z$36&lt;&gt;"",LEFT( Z$36, FIND(",",Z$36)-1) &amp; "=" &amp; $AH778 &amp; RIGHT( Z$36, LEN(Z$36) + 1 - FIND(",",Z$36)),""))),
IF(scriv!O740&lt;&gt;"", LEFT( scriv!O740, FIND(",",scriv!O740)-1) &amp; "=" &amp; $AH778 &amp; RIGHT( scriv!O740, LEN(scriv!O740) + 1 - FIND(",",scriv!O740)),
LEFT( Z$37, FIND(",",Z$37)-1) &amp; "=" &amp; $AH778 &amp; RIGHT( Z$37, LEN(Z$37) + 1 - FIND(",",Z$37))))</f>
        <v>drawOpen=,1.2</v>
      </c>
      <c r="AA778" s="81" t="str">
        <f>IF($E778="",
( IF(scriv!AG740&lt;&gt;"", LEFT( scriv!AG740, FIND(",",scriv!AG740)-1) &amp; "=" &amp; $AH778 &amp; RIGHT( scriv!AG740, LEN(scriv!AG740) + 1 - FIND(",",scriv!AG740)),
  IF($AA$36&lt;&gt;"",LEFT( AA$36, FIND(",",AA$36)-1) &amp; "=" &amp; $AH778 &amp; RIGHT( AA$36, LEN(AA$36) + 1 - FIND(",",AA$36)),""))),
IF(scriv!P740&lt;&gt;"", LEFT( scriv!P740, FIND(",",scriv!P740)-1) &amp; "=" &amp; $AH778 &amp; RIGHT( scriv!P740, LEN(scriv!P740) + 1 - FIND(",",scriv!P740)),
LEFT( AA$37, FIND(",",AA$37)-1) &amp; "=" &amp; $AH778 &amp; RIGHT( AA$37, LEN(AA$37) + 1 - FIND(",",AA$37))))</f>
        <v>drawClose=,1.2</v>
      </c>
      <c r="AB778" s="167" t="str">
        <f t="shared" si="539"/>
        <v>noTitle</v>
      </c>
      <c r="AC778" s="167"/>
      <c r="AD778" s="45"/>
      <c r="AE778" s="168"/>
      <c r="AF778" s="169">
        <f>IF(D778="",scriv!B740,"")</f>
        <v>0</v>
      </c>
      <c r="AG778" s="170" t="str">
        <f t="shared" si="546"/>
        <v/>
      </c>
      <c r="AH778" s="169" t="str">
        <f t="shared" si="547"/>
        <v/>
      </c>
      <c r="AI778" s="169" t="str">
        <f t="shared" si="548"/>
        <v/>
      </c>
      <c r="AJ778" s="86">
        <f>ROUNDDOWN( (LEN(scriv!B740)+1) / 2, 0 )</f>
        <v>0</v>
      </c>
      <c r="AK778" s="82">
        <f t="shared" si="549"/>
        <v>0</v>
      </c>
      <c r="AL778" s="82" t="str">
        <f t="shared" si="550"/>
        <v>-</v>
      </c>
      <c r="AM778" s="82" t="str">
        <f t="shared" si="551"/>
        <v>-</v>
      </c>
      <c r="AN778" s="82" t="str">
        <f t="shared" si="552"/>
        <v>-</v>
      </c>
      <c r="AO778" s="82" t="str">
        <f t="shared" si="553"/>
        <v>-</v>
      </c>
      <c r="AP778" s="82" t="str">
        <f t="shared" si="554"/>
        <v>-</v>
      </c>
      <c r="AQ778" s="82" t="str">
        <f t="shared" si="555"/>
        <v>-</v>
      </c>
      <c r="AR778" s="82" t="str">
        <f t="shared" si="556"/>
        <v>-</v>
      </c>
      <c r="AT778" s="82">
        <f t="shared" si="557"/>
        <v>10</v>
      </c>
      <c r="AU778" s="82" t="str">
        <f ca="1">IF(    MAX(OFFSET(AL778,0,0,MATCH("-",AL$638:AL778,0))) = 0,"",
IFERROR(MAX(OFFSET(AL778,0,0,MATCH("-",AL$638:AL778,0))),""))</f>
        <v/>
      </c>
      <c r="AV778" s="82" t="str">
        <f ca="1">IF(    MAX(OFFSET(AM778,0,0,MATCH("-",AM$638:AM778,0))) = 0,"",
IFERROR(MAX(OFFSET(AM778,0,0,MATCH("-",AM$638:AM778,0))),""))</f>
        <v/>
      </c>
      <c r="AW778" s="82" t="str">
        <f ca="1">IF(    MAX(OFFSET(AN778,0,0,MATCH("-",AN$638:AN778,0))) = 0,"",
IFERROR(MAX(OFFSET(AN778,0,0,MATCH("-",AN$638:AN778,0))),""))</f>
        <v/>
      </c>
      <c r="AX778" s="82" t="str">
        <f ca="1">IF(    MAX(OFFSET(AO778,0,0,MATCH("-",AO$638:AO778,0))) = 0,"",
IFERROR(MAX(OFFSET(AO778,0,0,MATCH("-",AO$638:AO778,0))),""))</f>
        <v/>
      </c>
      <c r="AY778" s="82" t="str">
        <f ca="1">IF(    MAX(OFFSET(AP778,0,0,MATCH("-",AP$638:AP778,0))) = 0,"",
IFERROR(MAX(OFFSET(AP778,0,0,MATCH("-",AP$638:AP778,0))),""))</f>
        <v/>
      </c>
      <c r="AZ778" s="82" t="str">
        <f ca="1">IF(    MAX(OFFSET(AQ778,0,0,MATCH("-",AQ$638:AQ778,0))) = 0,"",
IFERROR(MAX(OFFSET(AQ778,0,0,MATCH("-",AQ$638:AQ778,0))),""))</f>
        <v/>
      </c>
      <c r="BA778" s="82" t="str">
        <f ca="1">IF(    MAX(OFFSET(AR778,0,0,MATCH("-",AR$638:AR778,0))) = 0,"",
IFERROR(MAX(OFFSET(AR778,0,0,MATCH("-",AR$638:AR778,0))),""))</f>
        <v/>
      </c>
      <c r="BB778" s="112">
        <f t="shared" ca="1" si="558"/>
        <v>-198</v>
      </c>
      <c r="BC778" s="111" t="str">
        <f t="shared" ca="1" si="559"/>
        <v>Radius</v>
      </c>
      <c r="BD778" s="112">
        <f t="shared" ca="1" si="560"/>
        <v>0</v>
      </c>
      <c r="BE778" s="111">
        <f t="shared" ca="1" si="561"/>
        <v>200</v>
      </c>
      <c r="BF778" s="113" t="e">
        <f t="shared" ca="1" si="562"/>
        <v>#VALUE!</v>
      </c>
      <c r="BG778" s="113" t="e">
        <f t="shared" ca="1" si="563"/>
        <v>#VALUE!</v>
      </c>
      <c r="BH778" s="112">
        <f t="shared" ca="1" si="564"/>
        <v>2000</v>
      </c>
      <c r="BI778" s="112">
        <f t="shared" ca="1" si="565"/>
        <v>200</v>
      </c>
      <c r="BJ778" s="157"/>
      <c r="BK778" s="157"/>
      <c r="BL778" s="158" t="str">
        <f>scriv!AI740</f>
        <v/>
      </c>
      <c r="BM778" s="157"/>
      <c r="BN778" s="157" t="str">
        <f t="shared" si="566"/>
        <v>node</v>
      </c>
      <c r="BO778" s="157"/>
      <c r="BP778" s="159">
        <f t="shared" ca="1" si="567"/>
        <v>0</v>
      </c>
      <c r="BQ778" s="159">
        <f t="shared" ca="1" si="568"/>
        <v>0</v>
      </c>
      <c r="BR778" s="159">
        <f t="shared" si="569"/>
        <v>1</v>
      </c>
      <c r="BS778" s="159" t="str">
        <f t="shared" si="570"/>
        <v>symbol</v>
      </c>
      <c r="BT778" s="157" t="str">
        <f ca="1">IF(scriv!V740&lt;&gt;"",scriv!V740,
IF(E778="",IFERROR(VLOOKUP(BL778,$AH$40:$BT$638,39,FALSE),$BT$36),
$BT$37))</f>
        <v>NodeSquare</v>
      </c>
      <c r="BU778" s="166">
        <f t="shared" ca="1" si="571"/>
        <v>2000</v>
      </c>
      <c r="BV778" s="166">
        <f t="shared" ca="1" si="572"/>
        <v>200</v>
      </c>
      <c r="BW778" s="166">
        <f t="shared" ca="1" si="573"/>
        <v>0</v>
      </c>
      <c r="BX778" s="166">
        <f t="shared" ca="1" si="574"/>
        <v>0</v>
      </c>
      <c r="BY778" s="180" t="str">
        <f t="shared" si="575"/>
        <v/>
      </c>
      <c r="BZ778" s="180" t="str">
        <f t="shared" si="576"/>
        <v/>
      </c>
      <c r="CA778" s="81" t="str">
        <f>IF(scriv!E740&lt;&gt;"",scriv!E740,"")</f>
        <v/>
      </c>
      <c r="CB778" s="82">
        <f t="shared" si="541"/>
        <v>0</v>
      </c>
      <c r="CC778" s="82">
        <f t="shared" si="577"/>
        <v>0</v>
      </c>
      <c r="CD778" s="82" t="str">
        <f t="shared" si="578"/>
        <v>-</v>
      </c>
      <c r="CE778" s="82" t="str">
        <f t="shared" si="579"/>
        <v>-</v>
      </c>
      <c r="CF778" s="82" t="str">
        <f t="shared" si="580"/>
        <v>-</v>
      </c>
      <c r="CG778" s="82" t="str">
        <f t="shared" si="581"/>
        <v>-</v>
      </c>
      <c r="CH778" s="82" t="str">
        <f t="shared" si="582"/>
        <v>-</v>
      </c>
      <c r="CI778" s="82" t="str">
        <f t="shared" si="583"/>
        <v>-</v>
      </c>
      <c r="CJ778" s="82" t="str">
        <f t="shared" si="584"/>
        <v>-</v>
      </c>
      <c r="CK778" s="82" t="str">
        <f t="shared" si="585"/>
        <v>-</v>
      </c>
    </row>
    <row r="779" spans="1:89" s="82" customFormat="1" ht="18" customHeight="1">
      <c r="A779" s="81" t="str">
        <f>scriv!AH741</f>
        <v/>
      </c>
      <c r="B779" s="81" t="str">
        <f>IF(scriv!D741&lt;&gt;"",scriv!D741,"")</f>
        <v/>
      </c>
      <c r="C779" s="81" t="str">
        <f>IF( scriv!AL741&lt;&gt;"", IF(D779&lt;&gt;"","connection ","")&amp;scriv!AL741,IF(D779&lt;&gt;"","connection",""))</f>
        <v/>
      </c>
      <c r="D779" s="82" t="str">
        <f>scriv!AJ741</f>
        <v/>
      </c>
      <c r="E779" s="82" t="str">
        <f>scriv!AK741</f>
        <v/>
      </c>
      <c r="F779" s="156">
        <f>ROW()</f>
        <v>779</v>
      </c>
      <c r="I779" s="81" t="str">
        <f>IF(scriv!AA741&lt;&gt;"",scriv!AA741,J779)</f>
        <v/>
      </c>
      <c r="J779" s="81" t="str">
        <f>IF(scriv!AB741&lt;&gt;"",scriv!AB741,"")</f>
        <v/>
      </c>
      <c r="K779" s="82" t="str">
        <f t="shared" si="542"/>
        <v>none</v>
      </c>
      <c r="L779" s="82" t="str">
        <f t="shared" si="543"/>
        <v>+++&amp;speakTT=</v>
      </c>
      <c r="M779" s="82" t="str">
        <f t="shared" si="540"/>
        <v>OpenClose</v>
      </c>
      <c r="N779" s="82" t="str">
        <f t="shared" si="544"/>
        <v/>
      </c>
      <c r="O779" s="119" t="str">
        <f t="shared" si="545"/>
        <v/>
      </c>
      <c r="P779" s="81" t="str">
        <f>IF(scriv!I741&lt;&gt;"",scriv!I741,"")</f>
        <v/>
      </c>
      <c r="Q779" s="81" t="str">
        <f>IF(scriv!J741&lt;&gt;"",scriv!J741,"")</f>
        <v/>
      </c>
      <c r="R779" s="81">
        <f>IF(scriv!K741&lt;&gt;"",scriv!K741,
IF(I779&lt;&gt;"",1,$R$36))</f>
        <v>0</v>
      </c>
      <c r="S779" s="81" t="str">
        <f>IF(scriv!L741&lt;&gt;"",scriv!L741,
IF(scriv!AB741&lt;&gt;"",$S$36,"none"))</f>
        <v>none</v>
      </c>
      <c r="T779" s="81" t="str">
        <f>IF(scriv!Q741&lt;&gt;"",scriv!Q741,"")</f>
        <v/>
      </c>
      <c r="U779" s="81" t="str">
        <f>IF(scriv!R741&lt;&gt;"",scriv!R741,"")</f>
        <v/>
      </c>
      <c r="V779" s="81" t="str">
        <f>IF(scriv!S741&lt;&gt;"",scriv!S741,"")</f>
        <v/>
      </c>
      <c r="W779" s="81" t="str">
        <f>IF(scriv!T741&lt;&gt;"",scriv!T741,"")</f>
        <v/>
      </c>
      <c r="X779" s="81" t="str">
        <f>IF($E779="",
( IF(scriv!AD741&lt;&gt;"", LEFT( scriv!AD741, FIND(",",scriv!AD741)-1) &amp; "=" &amp; $AH779 &amp; RIGHT( scriv!AD741, LEN(scriv!AD741) + 1 - FIND(",",scriv!AD741)),
  IF($X$36&lt;&gt;"",LEFT( X$36, FIND(",",X$36)-1) &amp; "=" &amp; $AH779 &amp; RIGHT( X$36, LEN(X$36) + 1 - FIND(",",X$36)),""))),
IF(scriv!M741&lt;&gt;"", LEFT( scriv!M741, FIND(",",scriv!M741)-1) &amp; "=" &amp; $AH779 &amp; RIGHT( scriv!M741, LEN(scriv!M741) + 1 - FIND(",",scriv!M741)),
LEFT( X$37, FIND(",",X$37)-1) &amp; "=" &amp; $AH779 &amp; RIGHT( X$37, LEN(X$37) + 1 - FIND(",",X$37))))</f>
        <v>fadeOn=,0.6</v>
      </c>
      <c r="Y779" s="81" t="str">
        <f>IF($E779="",
( IF(scriv!AE741&lt;&gt;"", LEFT( scriv!AE741, FIND(",",scriv!AE741)-1) &amp; "=" &amp; $AH779 &amp; RIGHT( scriv!AE741, LEN(scriv!AE741) + 1 - FIND(",",scriv!AE741)),
  IF($Y$36&lt;&gt;"",LEFT( Y$36, FIND(",",Y$36)-1) &amp; "=" &amp; $AH779 &amp; RIGHT( Y$36, LEN(Y$36) + 1 - FIND(",",Y$36)),""))),
IF(scriv!N741&lt;&gt;"", LEFT( scriv!N741, FIND(",",scriv!N741)-1) &amp; "=" &amp; $AH779 &amp; RIGHT( scriv!N741, LEN(scriv!N741) + 1 - FIND(",",scriv!N741)),
LEFT( Y$37, FIND(",",Y$37)-1) &amp; "=" &amp; $AH779 &amp; RIGHT( Y$37, LEN(Y$37) + 1 - FIND(",",Y$37))))</f>
        <v>fadeOff=,0.6</v>
      </c>
      <c r="Z779" s="81" t="str">
        <f>IF($E779="",
( IF(scriv!AF741&lt;&gt;"", LEFT( scriv!AF741, FIND(",",scriv!AF741)-1) &amp; "=" &amp; $AH779 &amp; RIGHT( scriv!AF741, LEN(scriv!AF741) + 1 - FIND(",",scriv!AF741)),
  IF($Z$36&lt;&gt;"",LEFT( Z$36, FIND(",",Z$36)-1) &amp; "=" &amp; $AH779 &amp; RIGHT( Z$36, LEN(Z$36) + 1 - FIND(",",Z$36)),""))),
IF(scriv!O741&lt;&gt;"", LEFT( scriv!O741, FIND(",",scriv!O741)-1) &amp; "=" &amp; $AH779 &amp; RIGHT( scriv!O741, LEN(scriv!O741) + 1 - FIND(",",scriv!O741)),
LEFT( Z$37, FIND(",",Z$37)-1) &amp; "=" &amp; $AH779 &amp; RIGHT( Z$37, LEN(Z$37) + 1 - FIND(",",Z$37))))</f>
        <v>drawOpen=,1.2</v>
      </c>
      <c r="AA779" s="81" t="str">
        <f>IF($E779="",
( IF(scriv!AG741&lt;&gt;"", LEFT( scriv!AG741, FIND(",",scriv!AG741)-1) &amp; "=" &amp; $AH779 &amp; RIGHT( scriv!AG741, LEN(scriv!AG741) + 1 - FIND(",",scriv!AG741)),
  IF($AA$36&lt;&gt;"",LEFT( AA$36, FIND(",",AA$36)-1) &amp; "=" &amp; $AH779 &amp; RIGHT( AA$36, LEN(AA$36) + 1 - FIND(",",AA$36)),""))),
IF(scriv!P741&lt;&gt;"", LEFT( scriv!P741, FIND(",",scriv!P741)-1) &amp; "=" &amp; $AH779 &amp; RIGHT( scriv!P741, LEN(scriv!P741) + 1 - FIND(",",scriv!P741)),
LEFT( AA$37, FIND(",",AA$37)-1) &amp; "=" &amp; $AH779 &amp; RIGHT( AA$37, LEN(AA$37) + 1 - FIND(",",AA$37))))</f>
        <v>drawClose=,1.2</v>
      </c>
      <c r="AB779" s="167" t="str">
        <f t="shared" si="539"/>
        <v>noTitle</v>
      </c>
      <c r="AC779" s="167"/>
      <c r="AD779" s="45"/>
      <c r="AE779" s="168"/>
      <c r="AF779" s="169">
        <f>IF(D779="",scriv!B741,"")</f>
        <v>0</v>
      </c>
      <c r="AG779" s="170" t="str">
        <f t="shared" si="546"/>
        <v/>
      </c>
      <c r="AH779" s="169" t="str">
        <f t="shared" si="547"/>
        <v/>
      </c>
      <c r="AI779" s="169" t="str">
        <f t="shared" si="548"/>
        <v/>
      </c>
      <c r="AJ779" s="86">
        <f>ROUNDDOWN( (LEN(scriv!B741)+1) / 2, 0 )</f>
        <v>0</v>
      </c>
      <c r="AK779" s="82">
        <f t="shared" si="549"/>
        <v>0</v>
      </c>
      <c r="AL779" s="82" t="str">
        <f t="shared" si="550"/>
        <v>-</v>
      </c>
      <c r="AM779" s="82" t="str">
        <f t="shared" si="551"/>
        <v>-</v>
      </c>
      <c r="AN779" s="82" t="str">
        <f t="shared" si="552"/>
        <v>-</v>
      </c>
      <c r="AO779" s="82" t="str">
        <f t="shared" si="553"/>
        <v>-</v>
      </c>
      <c r="AP779" s="82" t="str">
        <f t="shared" si="554"/>
        <v>-</v>
      </c>
      <c r="AQ779" s="82" t="str">
        <f t="shared" si="555"/>
        <v>-</v>
      </c>
      <c r="AR779" s="82" t="str">
        <f t="shared" si="556"/>
        <v>-</v>
      </c>
      <c r="AT779" s="82">
        <f t="shared" si="557"/>
        <v>10</v>
      </c>
      <c r="AU779" s="82" t="str">
        <f ca="1">IF(    MAX(OFFSET(AL779,0,0,MATCH("-",AL$638:AL779,0))) = 0,"",
IFERROR(MAX(OFFSET(AL779,0,0,MATCH("-",AL$638:AL779,0))),""))</f>
        <v/>
      </c>
      <c r="AV779" s="82" t="str">
        <f ca="1">IF(    MAX(OFFSET(AM779,0,0,MATCH("-",AM$638:AM779,0))) = 0,"",
IFERROR(MAX(OFFSET(AM779,0,0,MATCH("-",AM$638:AM779,0))),""))</f>
        <v/>
      </c>
      <c r="AW779" s="82" t="str">
        <f ca="1">IF(    MAX(OFFSET(AN779,0,0,MATCH("-",AN$638:AN779,0))) = 0,"",
IFERROR(MAX(OFFSET(AN779,0,0,MATCH("-",AN$638:AN779,0))),""))</f>
        <v/>
      </c>
      <c r="AX779" s="82" t="str">
        <f ca="1">IF(    MAX(OFFSET(AO779,0,0,MATCH("-",AO$638:AO779,0))) = 0,"",
IFERROR(MAX(OFFSET(AO779,0,0,MATCH("-",AO$638:AO779,0))),""))</f>
        <v/>
      </c>
      <c r="AY779" s="82" t="str">
        <f ca="1">IF(    MAX(OFFSET(AP779,0,0,MATCH("-",AP$638:AP779,0))) = 0,"",
IFERROR(MAX(OFFSET(AP779,0,0,MATCH("-",AP$638:AP779,0))),""))</f>
        <v/>
      </c>
      <c r="AZ779" s="82" t="str">
        <f ca="1">IF(    MAX(OFFSET(AQ779,0,0,MATCH("-",AQ$638:AQ779,0))) = 0,"",
IFERROR(MAX(OFFSET(AQ779,0,0,MATCH("-",AQ$638:AQ779,0))),""))</f>
        <v/>
      </c>
      <c r="BA779" s="82" t="str">
        <f ca="1">IF(    MAX(OFFSET(AR779,0,0,MATCH("-",AR$638:AR779,0))) = 0,"",
IFERROR(MAX(OFFSET(AR779,0,0,MATCH("-",AR$638:AR779,0))),""))</f>
        <v/>
      </c>
      <c r="BB779" s="112">
        <f t="shared" ca="1" si="558"/>
        <v>-198</v>
      </c>
      <c r="BC779" s="111" t="str">
        <f t="shared" ca="1" si="559"/>
        <v>Radius</v>
      </c>
      <c r="BD779" s="112">
        <f t="shared" ca="1" si="560"/>
        <v>0</v>
      </c>
      <c r="BE779" s="111">
        <f t="shared" ca="1" si="561"/>
        <v>200</v>
      </c>
      <c r="BF779" s="113" t="e">
        <f t="shared" ca="1" si="562"/>
        <v>#VALUE!</v>
      </c>
      <c r="BG779" s="113" t="e">
        <f t="shared" ca="1" si="563"/>
        <v>#VALUE!</v>
      </c>
      <c r="BH779" s="112">
        <f t="shared" ca="1" si="564"/>
        <v>2000</v>
      </c>
      <c r="BI779" s="112">
        <f t="shared" ca="1" si="565"/>
        <v>200</v>
      </c>
      <c r="BJ779" s="157"/>
      <c r="BK779" s="157"/>
      <c r="BL779" s="158" t="str">
        <f>scriv!AI741</f>
        <v/>
      </c>
      <c r="BM779" s="157"/>
      <c r="BN779" s="157" t="str">
        <f t="shared" si="566"/>
        <v>node</v>
      </c>
      <c r="BO779" s="157"/>
      <c r="BP779" s="159">
        <f t="shared" ca="1" si="567"/>
        <v>0</v>
      </c>
      <c r="BQ779" s="159">
        <f t="shared" ca="1" si="568"/>
        <v>0</v>
      </c>
      <c r="BR779" s="159">
        <f t="shared" si="569"/>
        <v>1</v>
      </c>
      <c r="BS779" s="159" t="str">
        <f t="shared" si="570"/>
        <v>symbol</v>
      </c>
      <c r="BT779" s="157" t="str">
        <f ca="1">IF(scriv!V741&lt;&gt;"",scriv!V741,
IF(E779="",IFERROR(VLOOKUP(BL779,$AH$40:$BT$638,39,FALSE),$BT$36),
$BT$37))</f>
        <v>NodeSquare</v>
      </c>
      <c r="BU779" s="166">
        <f t="shared" ca="1" si="571"/>
        <v>2000</v>
      </c>
      <c r="BV779" s="166">
        <f t="shared" ca="1" si="572"/>
        <v>200</v>
      </c>
      <c r="BW779" s="166">
        <f t="shared" ca="1" si="573"/>
        <v>0</v>
      </c>
      <c r="BX779" s="166">
        <f t="shared" ca="1" si="574"/>
        <v>0</v>
      </c>
      <c r="BY779" s="180" t="str">
        <f t="shared" si="575"/>
        <v/>
      </c>
      <c r="BZ779" s="180" t="str">
        <f t="shared" si="576"/>
        <v/>
      </c>
      <c r="CA779" s="81" t="str">
        <f>IF(scriv!E741&lt;&gt;"",scriv!E741,"")</f>
        <v/>
      </c>
      <c r="CB779" s="82">
        <f t="shared" si="541"/>
        <v>0</v>
      </c>
      <c r="CC779" s="82">
        <f t="shared" si="577"/>
        <v>0</v>
      </c>
      <c r="CD779" s="82" t="str">
        <f t="shared" si="578"/>
        <v>-</v>
      </c>
      <c r="CE779" s="82" t="str">
        <f t="shared" si="579"/>
        <v>-</v>
      </c>
      <c r="CF779" s="82" t="str">
        <f t="shared" si="580"/>
        <v>-</v>
      </c>
      <c r="CG779" s="82" t="str">
        <f t="shared" si="581"/>
        <v>-</v>
      </c>
      <c r="CH779" s="82" t="str">
        <f t="shared" si="582"/>
        <v>-</v>
      </c>
      <c r="CI779" s="82" t="str">
        <f t="shared" si="583"/>
        <v>-</v>
      </c>
      <c r="CJ779" s="82" t="str">
        <f t="shared" si="584"/>
        <v>-</v>
      </c>
      <c r="CK779" s="82" t="str">
        <f t="shared" si="585"/>
        <v>-</v>
      </c>
    </row>
    <row r="780" spans="1:89" s="82" customFormat="1" ht="18" customHeight="1">
      <c r="A780" s="81" t="str">
        <f>scriv!AH742</f>
        <v/>
      </c>
      <c r="B780" s="81" t="str">
        <f>IF(scriv!D742&lt;&gt;"",scriv!D742,"")</f>
        <v/>
      </c>
      <c r="C780" s="81" t="str">
        <f>IF( scriv!AL742&lt;&gt;"", IF(D780&lt;&gt;"","connection ","")&amp;scriv!AL742,IF(D780&lt;&gt;"","connection",""))</f>
        <v/>
      </c>
      <c r="D780" s="82" t="str">
        <f>scriv!AJ742</f>
        <v/>
      </c>
      <c r="E780" s="82" t="str">
        <f>scriv!AK742</f>
        <v/>
      </c>
      <c r="F780" s="156">
        <f>ROW()</f>
        <v>780</v>
      </c>
      <c r="I780" s="81" t="str">
        <f>IF(scriv!AA742&lt;&gt;"",scriv!AA742,J780)</f>
        <v/>
      </c>
      <c r="J780" s="81" t="str">
        <f>IF(scriv!AB742&lt;&gt;"",scriv!AB742,"")</f>
        <v/>
      </c>
      <c r="K780" s="82" t="str">
        <f t="shared" si="542"/>
        <v>none</v>
      </c>
      <c r="L780" s="82" t="str">
        <f t="shared" si="543"/>
        <v>+++&amp;speakTT=</v>
      </c>
      <c r="M780" s="82" t="str">
        <f t="shared" si="540"/>
        <v>OpenClose</v>
      </c>
      <c r="N780" s="82" t="str">
        <f t="shared" si="544"/>
        <v/>
      </c>
      <c r="O780" s="119" t="str">
        <f t="shared" si="545"/>
        <v/>
      </c>
      <c r="P780" s="81" t="str">
        <f>IF(scriv!I742&lt;&gt;"",scriv!I742,"")</f>
        <v/>
      </c>
      <c r="Q780" s="81" t="str">
        <f>IF(scriv!J742&lt;&gt;"",scriv!J742,"")</f>
        <v/>
      </c>
      <c r="R780" s="81">
        <f>IF(scriv!K742&lt;&gt;"",scriv!K742,
IF(I780&lt;&gt;"",1,$R$36))</f>
        <v>0</v>
      </c>
      <c r="S780" s="81" t="str">
        <f>IF(scriv!L742&lt;&gt;"",scriv!L742,
IF(scriv!AB742&lt;&gt;"",$S$36,"none"))</f>
        <v>none</v>
      </c>
      <c r="T780" s="81" t="str">
        <f>IF(scriv!Q742&lt;&gt;"",scriv!Q742,"")</f>
        <v/>
      </c>
      <c r="U780" s="81" t="str">
        <f>IF(scriv!R742&lt;&gt;"",scriv!R742,"")</f>
        <v/>
      </c>
      <c r="V780" s="81" t="str">
        <f>IF(scriv!S742&lt;&gt;"",scriv!S742,"")</f>
        <v/>
      </c>
      <c r="W780" s="81" t="str">
        <f>IF(scriv!T742&lt;&gt;"",scriv!T742,"")</f>
        <v/>
      </c>
      <c r="X780" s="81" t="str">
        <f>IF($E780="",
( IF(scriv!AD742&lt;&gt;"", LEFT( scriv!AD742, FIND(",",scriv!AD742)-1) &amp; "=" &amp; $AH780 &amp; RIGHT( scriv!AD742, LEN(scriv!AD742) + 1 - FIND(",",scriv!AD742)),
  IF($X$36&lt;&gt;"",LEFT( X$36, FIND(",",X$36)-1) &amp; "=" &amp; $AH780 &amp; RIGHT( X$36, LEN(X$36) + 1 - FIND(",",X$36)),""))),
IF(scriv!M742&lt;&gt;"", LEFT( scriv!M742, FIND(",",scriv!M742)-1) &amp; "=" &amp; $AH780 &amp; RIGHT( scriv!M742, LEN(scriv!M742) + 1 - FIND(",",scriv!M742)),
LEFT( X$37, FIND(",",X$37)-1) &amp; "=" &amp; $AH780 &amp; RIGHT( X$37, LEN(X$37) + 1 - FIND(",",X$37))))</f>
        <v>fadeOn=,0.6</v>
      </c>
      <c r="Y780" s="81" t="str">
        <f>IF($E780="",
( IF(scriv!AE742&lt;&gt;"", LEFT( scriv!AE742, FIND(",",scriv!AE742)-1) &amp; "=" &amp; $AH780 &amp; RIGHT( scriv!AE742, LEN(scriv!AE742) + 1 - FIND(",",scriv!AE742)),
  IF($Y$36&lt;&gt;"",LEFT( Y$36, FIND(",",Y$36)-1) &amp; "=" &amp; $AH780 &amp; RIGHT( Y$36, LEN(Y$36) + 1 - FIND(",",Y$36)),""))),
IF(scriv!N742&lt;&gt;"", LEFT( scriv!N742, FIND(",",scriv!N742)-1) &amp; "=" &amp; $AH780 &amp; RIGHT( scriv!N742, LEN(scriv!N742) + 1 - FIND(",",scriv!N742)),
LEFT( Y$37, FIND(",",Y$37)-1) &amp; "=" &amp; $AH780 &amp; RIGHT( Y$37, LEN(Y$37) + 1 - FIND(",",Y$37))))</f>
        <v>fadeOff=,0.6</v>
      </c>
      <c r="Z780" s="81" t="str">
        <f>IF($E780="",
( IF(scriv!AF742&lt;&gt;"", LEFT( scriv!AF742, FIND(",",scriv!AF742)-1) &amp; "=" &amp; $AH780 &amp; RIGHT( scriv!AF742, LEN(scriv!AF742) + 1 - FIND(",",scriv!AF742)),
  IF($Z$36&lt;&gt;"",LEFT( Z$36, FIND(",",Z$36)-1) &amp; "=" &amp; $AH780 &amp; RIGHT( Z$36, LEN(Z$36) + 1 - FIND(",",Z$36)),""))),
IF(scriv!O742&lt;&gt;"", LEFT( scriv!O742, FIND(",",scriv!O742)-1) &amp; "=" &amp; $AH780 &amp; RIGHT( scriv!O742, LEN(scriv!O742) + 1 - FIND(",",scriv!O742)),
LEFT( Z$37, FIND(",",Z$37)-1) &amp; "=" &amp; $AH780 &amp; RIGHT( Z$37, LEN(Z$37) + 1 - FIND(",",Z$37))))</f>
        <v>drawOpen=,1.2</v>
      </c>
      <c r="AA780" s="81" t="str">
        <f>IF($E780="",
( IF(scriv!AG742&lt;&gt;"", LEFT( scriv!AG742, FIND(",",scriv!AG742)-1) &amp; "=" &amp; $AH780 &amp; RIGHT( scriv!AG742, LEN(scriv!AG742) + 1 - FIND(",",scriv!AG742)),
  IF($AA$36&lt;&gt;"",LEFT( AA$36, FIND(",",AA$36)-1) &amp; "=" &amp; $AH780 &amp; RIGHT( AA$36, LEN(AA$36) + 1 - FIND(",",AA$36)),""))),
IF(scriv!P742&lt;&gt;"", LEFT( scriv!P742, FIND(",",scriv!P742)-1) &amp; "=" &amp; $AH780 &amp; RIGHT( scriv!P742, LEN(scriv!P742) + 1 - FIND(",",scriv!P742)),
LEFT( AA$37, FIND(",",AA$37)-1) &amp; "=" &amp; $AH780 &amp; RIGHT( AA$37, LEN(AA$37) + 1 - FIND(",",AA$37))))</f>
        <v>drawClose=,1.2</v>
      </c>
      <c r="AB780" s="167" t="str">
        <f t="shared" si="539"/>
        <v>noTitle</v>
      </c>
      <c r="AC780" s="167"/>
      <c r="AD780" s="45"/>
      <c r="AE780" s="168"/>
      <c r="AF780" s="169">
        <f>IF(D780="",scriv!B742,"")</f>
        <v>0</v>
      </c>
      <c r="AG780" s="170" t="str">
        <f t="shared" si="546"/>
        <v/>
      </c>
      <c r="AH780" s="169" t="str">
        <f t="shared" si="547"/>
        <v/>
      </c>
      <c r="AI780" s="169" t="str">
        <f t="shared" si="548"/>
        <v/>
      </c>
      <c r="AJ780" s="86">
        <f>ROUNDDOWN( (LEN(scriv!B742)+1) / 2, 0 )</f>
        <v>0</v>
      </c>
      <c r="AK780" s="82">
        <f t="shared" si="549"/>
        <v>0</v>
      </c>
      <c r="AL780" s="82" t="str">
        <f t="shared" si="550"/>
        <v>-</v>
      </c>
      <c r="AM780" s="82" t="str">
        <f t="shared" si="551"/>
        <v>-</v>
      </c>
      <c r="AN780" s="82" t="str">
        <f t="shared" si="552"/>
        <v>-</v>
      </c>
      <c r="AO780" s="82" t="str">
        <f t="shared" si="553"/>
        <v>-</v>
      </c>
      <c r="AP780" s="82" t="str">
        <f t="shared" si="554"/>
        <v>-</v>
      </c>
      <c r="AQ780" s="82" t="str">
        <f t="shared" si="555"/>
        <v>-</v>
      </c>
      <c r="AR780" s="82" t="str">
        <f t="shared" si="556"/>
        <v>-</v>
      </c>
      <c r="AT780" s="82">
        <f t="shared" si="557"/>
        <v>10</v>
      </c>
      <c r="AU780" s="82" t="str">
        <f ca="1">IF(    MAX(OFFSET(AL780,0,0,MATCH("-",AL$638:AL780,0))) = 0,"",
IFERROR(MAX(OFFSET(AL780,0,0,MATCH("-",AL$638:AL780,0))),""))</f>
        <v/>
      </c>
      <c r="AV780" s="82" t="str">
        <f ca="1">IF(    MAX(OFFSET(AM780,0,0,MATCH("-",AM$638:AM780,0))) = 0,"",
IFERROR(MAX(OFFSET(AM780,0,0,MATCH("-",AM$638:AM780,0))),""))</f>
        <v/>
      </c>
      <c r="AW780" s="82" t="str">
        <f ca="1">IF(    MAX(OFFSET(AN780,0,0,MATCH("-",AN$638:AN780,0))) = 0,"",
IFERROR(MAX(OFFSET(AN780,0,0,MATCH("-",AN$638:AN780,0))),""))</f>
        <v/>
      </c>
      <c r="AX780" s="82" t="str">
        <f ca="1">IF(    MAX(OFFSET(AO780,0,0,MATCH("-",AO$638:AO780,0))) = 0,"",
IFERROR(MAX(OFFSET(AO780,0,0,MATCH("-",AO$638:AO780,0))),""))</f>
        <v/>
      </c>
      <c r="AY780" s="82" t="str">
        <f ca="1">IF(    MAX(OFFSET(AP780,0,0,MATCH("-",AP$638:AP780,0))) = 0,"",
IFERROR(MAX(OFFSET(AP780,0,0,MATCH("-",AP$638:AP780,0))),""))</f>
        <v/>
      </c>
      <c r="AZ780" s="82" t="str">
        <f ca="1">IF(    MAX(OFFSET(AQ780,0,0,MATCH("-",AQ$638:AQ780,0))) = 0,"",
IFERROR(MAX(OFFSET(AQ780,0,0,MATCH("-",AQ$638:AQ780,0))),""))</f>
        <v/>
      </c>
      <c r="BA780" s="82" t="str">
        <f ca="1">IF(    MAX(OFFSET(AR780,0,0,MATCH("-",AR$638:AR780,0))) = 0,"",
IFERROR(MAX(OFFSET(AR780,0,0,MATCH("-",AR$638:AR780,0))),""))</f>
        <v/>
      </c>
      <c r="BB780" s="112">
        <f t="shared" ca="1" si="558"/>
        <v>-198</v>
      </c>
      <c r="BC780" s="111" t="str">
        <f t="shared" ca="1" si="559"/>
        <v>Radius</v>
      </c>
      <c r="BD780" s="112">
        <f t="shared" ca="1" si="560"/>
        <v>0</v>
      </c>
      <c r="BE780" s="111">
        <f t="shared" ca="1" si="561"/>
        <v>200</v>
      </c>
      <c r="BF780" s="113" t="e">
        <f t="shared" ca="1" si="562"/>
        <v>#VALUE!</v>
      </c>
      <c r="BG780" s="113" t="e">
        <f t="shared" ca="1" si="563"/>
        <v>#VALUE!</v>
      </c>
      <c r="BH780" s="112">
        <f t="shared" ca="1" si="564"/>
        <v>2000</v>
      </c>
      <c r="BI780" s="112">
        <f t="shared" ca="1" si="565"/>
        <v>200</v>
      </c>
      <c r="BJ780" s="157"/>
      <c r="BK780" s="157"/>
      <c r="BL780" s="158" t="str">
        <f>scriv!AI742</f>
        <v/>
      </c>
      <c r="BM780" s="157"/>
      <c r="BN780" s="157" t="str">
        <f t="shared" si="566"/>
        <v>node</v>
      </c>
      <c r="BO780" s="157"/>
      <c r="BP780" s="159">
        <f t="shared" ca="1" si="567"/>
        <v>0</v>
      </c>
      <c r="BQ780" s="159">
        <f t="shared" ca="1" si="568"/>
        <v>0</v>
      </c>
      <c r="BR780" s="159">
        <f t="shared" si="569"/>
        <v>1</v>
      </c>
      <c r="BS780" s="159" t="str">
        <f t="shared" si="570"/>
        <v>symbol</v>
      </c>
      <c r="BT780" s="157" t="str">
        <f ca="1">IF(scriv!V742&lt;&gt;"",scriv!V742,
IF(E780="",IFERROR(VLOOKUP(BL780,$AH$40:$BT$638,39,FALSE),$BT$36),
$BT$37))</f>
        <v>NodeSquare</v>
      </c>
      <c r="BU780" s="166">
        <f t="shared" ca="1" si="571"/>
        <v>2000</v>
      </c>
      <c r="BV780" s="166">
        <f t="shared" ca="1" si="572"/>
        <v>200</v>
      </c>
      <c r="BW780" s="166">
        <f t="shared" ca="1" si="573"/>
        <v>0</v>
      </c>
      <c r="BX780" s="166">
        <f t="shared" ca="1" si="574"/>
        <v>0</v>
      </c>
      <c r="BY780" s="180" t="str">
        <f t="shared" si="575"/>
        <v/>
      </c>
      <c r="BZ780" s="180" t="str">
        <f t="shared" si="576"/>
        <v/>
      </c>
      <c r="CA780" s="81" t="str">
        <f>IF(scriv!E742&lt;&gt;"",scriv!E742,"")</f>
        <v/>
      </c>
      <c r="CB780" s="82">
        <f t="shared" si="541"/>
        <v>0</v>
      </c>
      <c r="CC780" s="82">
        <f t="shared" si="577"/>
        <v>0</v>
      </c>
      <c r="CD780" s="82" t="str">
        <f t="shared" si="578"/>
        <v>-</v>
      </c>
      <c r="CE780" s="82" t="str">
        <f t="shared" si="579"/>
        <v>-</v>
      </c>
      <c r="CF780" s="82" t="str">
        <f t="shared" si="580"/>
        <v>-</v>
      </c>
      <c r="CG780" s="82" t="str">
        <f t="shared" si="581"/>
        <v>-</v>
      </c>
      <c r="CH780" s="82" t="str">
        <f t="shared" si="582"/>
        <v>-</v>
      </c>
      <c r="CI780" s="82" t="str">
        <f t="shared" si="583"/>
        <v>-</v>
      </c>
      <c r="CJ780" s="82" t="str">
        <f t="shared" si="584"/>
        <v>-</v>
      </c>
      <c r="CK780" s="82" t="str">
        <f t="shared" si="585"/>
        <v>-</v>
      </c>
    </row>
    <row r="781" spans="1:89" s="82" customFormat="1" ht="18" customHeight="1">
      <c r="A781" s="81" t="str">
        <f>scriv!AH743</f>
        <v/>
      </c>
      <c r="B781" s="81" t="str">
        <f>IF(scriv!D743&lt;&gt;"",scriv!D743,"")</f>
        <v/>
      </c>
      <c r="C781" s="81" t="str">
        <f>IF( scriv!AL743&lt;&gt;"", IF(D781&lt;&gt;"","connection ","")&amp;scriv!AL743,IF(D781&lt;&gt;"","connection",""))</f>
        <v/>
      </c>
      <c r="D781" s="82" t="str">
        <f>scriv!AJ743</f>
        <v/>
      </c>
      <c r="E781" s="82" t="str">
        <f>scriv!AK743</f>
        <v/>
      </c>
      <c r="F781" s="156">
        <f>ROW()</f>
        <v>781</v>
      </c>
      <c r="I781" s="81" t="str">
        <f>IF(scriv!AA743&lt;&gt;"",scriv!AA743,J781)</f>
        <v/>
      </c>
      <c r="J781" s="81" t="str">
        <f>IF(scriv!AB743&lt;&gt;"",scriv!AB743,"")</f>
        <v/>
      </c>
      <c r="K781" s="82" t="str">
        <f t="shared" si="542"/>
        <v>none</v>
      </c>
      <c r="L781" s="82" t="str">
        <f t="shared" si="543"/>
        <v>+++&amp;speakTT=</v>
      </c>
      <c r="M781" s="82" t="str">
        <f t="shared" si="540"/>
        <v>OpenClose</v>
      </c>
      <c r="N781" s="82" t="str">
        <f t="shared" si="544"/>
        <v/>
      </c>
      <c r="O781" s="119" t="str">
        <f t="shared" si="545"/>
        <v/>
      </c>
      <c r="P781" s="81" t="str">
        <f>IF(scriv!I743&lt;&gt;"",scriv!I743,"")</f>
        <v/>
      </c>
      <c r="Q781" s="81" t="str">
        <f>IF(scriv!J743&lt;&gt;"",scriv!J743,"")</f>
        <v/>
      </c>
      <c r="R781" s="81">
        <f>IF(scriv!K743&lt;&gt;"",scriv!K743,
IF(I781&lt;&gt;"",1,$R$36))</f>
        <v>0</v>
      </c>
      <c r="S781" s="81" t="str">
        <f>IF(scriv!L743&lt;&gt;"",scriv!L743,
IF(scriv!AB743&lt;&gt;"",$S$36,"none"))</f>
        <v>none</v>
      </c>
      <c r="T781" s="81" t="str">
        <f>IF(scriv!Q743&lt;&gt;"",scriv!Q743,"")</f>
        <v/>
      </c>
      <c r="U781" s="81" t="str">
        <f>IF(scriv!R743&lt;&gt;"",scriv!R743,"")</f>
        <v/>
      </c>
      <c r="V781" s="81" t="str">
        <f>IF(scriv!S743&lt;&gt;"",scriv!S743,"")</f>
        <v/>
      </c>
      <c r="W781" s="81" t="str">
        <f>IF(scriv!T743&lt;&gt;"",scriv!T743,"")</f>
        <v/>
      </c>
      <c r="X781" s="81" t="str">
        <f>IF($E781="",
( IF(scriv!AD743&lt;&gt;"", LEFT( scriv!AD743, FIND(",",scriv!AD743)-1) &amp; "=" &amp; $AH781 &amp; RIGHT( scriv!AD743, LEN(scriv!AD743) + 1 - FIND(",",scriv!AD743)),
  IF($X$36&lt;&gt;"",LEFT( X$36, FIND(",",X$36)-1) &amp; "=" &amp; $AH781 &amp; RIGHT( X$36, LEN(X$36) + 1 - FIND(",",X$36)),""))),
IF(scriv!M743&lt;&gt;"", LEFT( scriv!M743, FIND(",",scriv!M743)-1) &amp; "=" &amp; $AH781 &amp; RIGHT( scriv!M743, LEN(scriv!M743) + 1 - FIND(",",scriv!M743)),
LEFT( X$37, FIND(",",X$37)-1) &amp; "=" &amp; $AH781 &amp; RIGHT( X$37, LEN(X$37) + 1 - FIND(",",X$37))))</f>
        <v>fadeOn=,0.6</v>
      </c>
      <c r="Y781" s="81" t="str">
        <f>IF($E781="",
( IF(scriv!AE743&lt;&gt;"", LEFT( scriv!AE743, FIND(",",scriv!AE743)-1) &amp; "=" &amp; $AH781 &amp; RIGHT( scriv!AE743, LEN(scriv!AE743) + 1 - FIND(",",scriv!AE743)),
  IF($Y$36&lt;&gt;"",LEFT( Y$36, FIND(",",Y$36)-1) &amp; "=" &amp; $AH781 &amp; RIGHT( Y$36, LEN(Y$36) + 1 - FIND(",",Y$36)),""))),
IF(scriv!N743&lt;&gt;"", LEFT( scriv!N743, FIND(",",scriv!N743)-1) &amp; "=" &amp; $AH781 &amp; RIGHT( scriv!N743, LEN(scriv!N743) + 1 - FIND(",",scriv!N743)),
LEFT( Y$37, FIND(",",Y$37)-1) &amp; "=" &amp; $AH781 &amp; RIGHT( Y$37, LEN(Y$37) + 1 - FIND(",",Y$37))))</f>
        <v>fadeOff=,0.6</v>
      </c>
      <c r="Z781" s="81" t="str">
        <f>IF($E781="",
( IF(scriv!AF743&lt;&gt;"", LEFT( scriv!AF743, FIND(",",scriv!AF743)-1) &amp; "=" &amp; $AH781 &amp; RIGHT( scriv!AF743, LEN(scriv!AF743) + 1 - FIND(",",scriv!AF743)),
  IF($Z$36&lt;&gt;"",LEFT( Z$36, FIND(",",Z$36)-1) &amp; "=" &amp; $AH781 &amp; RIGHT( Z$36, LEN(Z$36) + 1 - FIND(",",Z$36)),""))),
IF(scriv!O743&lt;&gt;"", LEFT( scriv!O743, FIND(",",scriv!O743)-1) &amp; "=" &amp; $AH781 &amp; RIGHT( scriv!O743, LEN(scriv!O743) + 1 - FIND(",",scriv!O743)),
LEFT( Z$37, FIND(",",Z$37)-1) &amp; "=" &amp; $AH781 &amp; RIGHT( Z$37, LEN(Z$37) + 1 - FIND(",",Z$37))))</f>
        <v>drawOpen=,1.2</v>
      </c>
      <c r="AA781" s="81" t="str">
        <f>IF($E781="",
( IF(scriv!AG743&lt;&gt;"", LEFT( scriv!AG743, FIND(",",scriv!AG743)-1) &amp; "=" &amp; $AH781 &amp; RIGHT( scriv!AG743, LEN(scriv!AG743) + 1 - FIND(",",scriv!AG743)),
  IF($AA$36&lt;&gt;"",LEFT( AA$36, FIND(",",AA$36)-1) &amp; "=" &amp; $AH781 &amp; RIGHT( AA$36, LEN(AA$36) + 1 - FIND(",",AA$36)),""))),
IF(scriv!P743&lt;&gt;"", LEFT( scriv!P743, FIND(",",scriv!P743)-1) &amp; "=" &amp; $AH781 &amp; RIGHT( scriv!P743, LEN(scriv!P743) + 1 - FIND(",",scriv!P743)),
LEFT( AA$37, FIND(",",AA$37)-1) &amp; "=" &amp; $AH781 &amp; RIGHT( AA$37, LEN(AA$37) + 1 - FIND(",",AA$37))))</f>
        <v>drawClose=,1.2</v>
      </c>
      <c r="AB781" s="167" t="str">
        <f t="shared" si="539"/>
        <v>noTitle</v>
      </c>
      <c r="AC781" s="167"/>
      <c r="AD781" s="45"/>
      <c r="AE781" s="168"/>
      <c r="AF781" s="169">
        <f>IF(D781="",scriv!B743,"")</f>
        <v>0</v>
      </c>
      <c r="AG781" s="170" t="str">
        <f t="shared" si="546"/>
        <v/>
      </c>
      <c r="AH781" s="169" t="str">
        <f t="shared" si="547"/>
        <v/>
      </c>
      <c r="AI781" s="169" t="str">
        <f t="shared" si="548"/>
        <v/>
      </c>
      <c r="AJ781" s="86">
        <f>ROUNDDOWN( (LEN(scriv!B743)+1) / 2, 0 )</f>
        <v>0</v>
      </c>
      <c r="AK781" s="82">
        <f t="shared" si="549"/>
        <v>0</v>
      </c>
      <c r="AL781" s="82" t="str">
        <f t="shared" si="550"/>
        <v>-</v>
      </c>
      <c r="AM781" s="82" t="str">
        <f t="shared" si="551"/>
        <v>-</v>
      </c>
      <c r="AN781" s="82" t="str">
        <f t="shared" si="552"/>
        <v>-</v>
      </c>
      <c r="AO781" s="82" t="str">
        <f t="shared" si="553"/>
        <v>-</v>
      </c>
      <c r="AP781" s="82" t="str">
        <f t="shared" si="554"/>
        <v>-</v>
      </c>
      <c r="AQ781" s="82" t="str">
        <f t="shared" si="555"/>
        <v>-</v>
      </c>
      <c r="AR781" s="82" t="str">
        <f t="shared" si="556"/>
        <v>-</v>
      </c>
      <c r="AT781" s="82">
        <f t="shared" si="557"/>
        <v>10</v>
      </c>
      <c r="AU781" s="82" t="str">
        <f ca="1">IF(    MAX(OFFSET(AL781,0,0,MATCH("-",AL$638:AL781,0))) = 0,"",
IFERROR(MAX(OFFSET(AL781,0,0,MATCH("-",AL$638:AL781,0))),""))</f>
        <v/>
      </c>
      <c r="AV781" s="82" t="str">
        <f ca="1">IF(    MAX(OFFSET(AM781,0,0,MATCH("-",AM$638:AM781,0))) = 0,"",
IFERROR(MAX(OFFSET(AM781,0,0,MATCH("-",AM$638:AM781,0))),""))</f>
        <v/>
      </c>
      <c r="AW781" s="82" t="str">
        <f ca="1">IF(    MAX(OFFSET(AN781,0,0,MATCH("-",AN$638:AN781,0))) = 0,"",
IFERROR(MAX(OFFSET(AN781,0,0,MATCH("-",AN$638:AN781,0))),""))</f>
        <v/>
      </c>
      <c r="AX781" s="82" t="str">
        <f ca="1">IF(    MAX(OFFSET(AO781,0,0,MATCH("-",AO$638:AO781,0))) = 0,"",
IFERROR(MAX(OFFSET(AO781,0,0,MATCH("-",AO$638:AO781,0))),""))</f>
        <v/>
      </c>
      <c r="AY781" s="82" t="str">
        <f ca="1">IF(    MAX(OFFSET(AP781,0,0,MATCH("-",AP$638:AP781,0))) = 0,"",
IFERROR(MAX(OFFSET(AP781,0,0,MATCH("-",AP$638:AP781,0))),""))</f>
        <v/>
      </c>
      <c r="AZ781" s="82" t="str">
        <f ca="1">IF(    MAX(OFFSET(AQ781,0,0,MATCH("-",AQ$638:AQ781,0))) = 0,"",
IFERROR(MAX(OFFSET(AQ781,0,0,MATCH("-",AQ$638:AQ781,0))),""))</f>
        <v/>
      </c>
      <c r="BA781" s="82" t="str">
        <f ca="1">IF(    MAX(OFFSET(AR781,0,0,MATCH("-",AR$638:AR781,0))) = 0,"",
IFERROR(MAX(OFFSET(AR781,0,0,MATCH("-",AR$638:AR781,0))),""))</f>
        <v/>
      </c>
      <c r="BB781" s="112">
        <f t="shared" ca="1" si="558"/>
        <v>-198</v>
      </c>
      <c r="BC781" s="111" t="str">
        <f t="shared" ca="1" si="559"/>
        <v>Radius</v>
      </c>
      <c r="BD781" s="112">
        <f t="shared" ca="1" si="560"/>
        <v>0</v>
      </c>
      <c r="BE781" s="111">
        <f t="shared" ca="1" si="561"/>
        <v>200</v>
      </c>
      <c r="BF781" s="113" t="e">
        <f t="shared" ca="1" si="562"/>
        <v>#VALUE!</v>
      </c>
      <c r="BG781" s="113" t="e">
        <f t="shared" ca="1" si="563"/>
        <v>#VALUE!</v>
      </c>
      <c r="BH781" s="112">
        <f t="shared" ca="1" si="564"/>
        <v>2000</v>
      </c>
      <c r="BI781" s="112">
        <f t="shared" ca="1" si="565"/>
        <v>200</v>
      </c>
      <c r="BJ781" s="157"/>
      <c r="BK781" s="157"/>
      <c r="BL781" s="158" t="str">
        <f>scriv!AI743</f>
        <v/>
      </c>
      <c r="BM781" s="157"/>
      <c r="BN781" s="157" t="str">
        <f t="shared" si="566"/>
        <v>node</v>
      </c>
      <c r="BO781" s="157"/>
      <c r="BP781" s="159">
        <f t="shared" ca="1" si="567"/>
        <v>0</v>
      </c>
      <c r="BQ781" s="159">
        <f t="shared" ca="1" si="568"/>
        <v>0</v>
      </c>
      <c r="BR781" s="159">
        <f t="shared" si="569"/>
        <v>1</v>
      </c>
      <c r="BS781" s="159" t="str">
        <f t="shared" si="570"/>
        <v>symbol</v>
      </c>
      <c r="BT781" s="157" t="str">
        <f ca="1">IF(scriv!V743&lt;&gt;"",scriv!V743,
IF(E781="",IFERROR(VLOOKUP(BL781,$AH$40:$BT$638,39,FALSE),$BT$36),
$BT$37))</f>
        <v>NodeSquare</v>
      </c>
      <c r="BU781" s="166">
        <f t="shared" ca="1" si="571"/>
        <v>2000</v>
      </c>
      <c r="BV781" s="166">
        <f t="shared" ca="1" si="572"/>
        <v>200</v>
      </c>
      <c r="BW781" s="166">
        <f t="shared" ca="1" si="573"/>
        <v>0</v>
      </c>
      <c r="BX781" s="166">
        <f t="shared" ca="1" si="574"/>
        <v>0</v>
      </c>
      <c r="BY781" s="180" t="str">
        <f t="shared" si="575"/>
        <v/>
      </c>
      <c r="BZ781" s="180" t="str">
        <f t="shared" si="576"/>
        <v/>
      </c>
      <c r="CA781" s="81" t="str">
        <f>IF(scriv!E743&lt;&gt;"",scriv!E743,"")</f>
        <v/>
      </c>
      <c r="CB781" s="82">
        <f t="shared" si="541"/>
        <v>0</v>
      </c>
      <c r="CC781" s="82">
        <f t="shared" si="577"/>
        <v>0</v>
      </c>
      <c r="CD781" s="82" t="str">
        <f t="shared" si="578"/>
        <v>-</v>
      </c>
      <c r="CE781" s="82" t="str">
        <f t="shared" si="579"/>
        <v>-</v>
      </c>
      <c r="CF781" s="82" t="str">
        <f t="shared" si="580"/>
        <v>-</v>
      </c>
      <c r="CG781" s="82" t="str">
        <f t="shared" si="581"/>
        <v>-</v>
      </c>
      <c r="CH781" s="82" t="str">
        <f t="shared" si="582"/>
        <v>-</v>
      </c>
      <c r="CI781" s="82" t="str">
        <f t="shared" si="583"/>
        <v>-</v>
      </c>
      <c r="CJ781" s="82" t="str">
        <f t="shared" si="584"/>
        <v>-</v>
      </c>
      <c r="CK781" s="82" t="str">
        <f t="shared" si="585"/>
        <v>-</v>
      </c>
    </row>
    <row r="782" spans="1:89" s="82" customFormat="1" ht="18" customHeight="1">
      <c r="A782" s="81" t="str">
        <f>scriv!AH744</f>
        <v/>
      </c>
      <c r="B782" s="81" t="str">
        <f>IF(scriv!D744&lt;&gt;"",scriv!D744,"")</f>
        <v/>
      </c>
      <c r="C782" s="81" t="str">
        <f>IF( scriv!AL744&lt;&gt;"", IF(D782&lt;&gt;"","connection ","")&amp;scriv!AL744,IF(D782&lt;&gt;"","connection",""))</f>
        <v/>
      </c>
      <c r="D782" s="82" t="str">
        <f>scriv!AJ744</f>
        <v/>
      </c>
      <c r="E782" s="82" t="str">
        <f>scriv!AK744</f>
        <v/>
      </c>
      <c r="F782" s="156">
        <f>ROW()</f>
        <v>782</v>
      </c>
      <c r="I782" s="81" t="str">
        <f>IF(scriv!AA744&lt;&gt;"",scriv!AA744,J782)</f>
        <v/>
      </c>
      <c r="J782" s="81" t="str">
        <f>IF(scriv!AB744&lt;&gt;"",scriv!AB744,"")</f>
        <v/>
      </c>
      <c r="K782" s="82" t="str">
        <f t="shared" si="542"/>
        <v>none</v>
      </c>
      <c r="L782" s="82" t="str">
        <f t="shared" si="543"/>
        <v>+++&amp;speakTT=</v>
      </c>
      <c r="M782" s="82" t="str">
        <f t="shared" si="540"/>
        <v>OpenClose</v>
      </c>
      <c r="N782" s="82" t="str">
        <f t="shared" si="544"/>
        <v/>
      </c>
      <c r="O782" s="119" t="str">
        <f t="shared" si="545"/>
        <v/>
      </c>
      <c r="P782" s="81" t="str">
        <f>IF(scriv!I744&lt;&gt;"",scriv!I744,"")</f>
        <v/>
      </c>
      <c r="Q782" s="81" t="str">
        <f>IF(scriv!J744&lt;&gt;"",scriv!J744,"")</f>
        <v/>
      </c>
      <c r="R782" s="81">
        <f>IF(scriv!K744&lt;&gt;"",scriv!K744,
IF(I782&lt;&gt;"",1,$R$36))</f>
        <v>0</v>
      </c>
      <c r="S782" s="81" t="str">
        <f>IF(scriv!L744&lt;&gt;"",scriv!L744,
IF(scriv!AB744&lt;&gt;"",$S$36,"none"))</f>
        <v>none</v>
      </c>
      <c r="T782" s="81" t="str">
        <f>IF(scriv!Q744&lt;&gt;"",scriv!Q744,"")</f>
        <v/>
      </c>
      <c r="U782" s="81" t="str">
        <f>IF(scriv!R744&lt;&gt;"",scriv!R744,"")</f>
        <v/>
      </c>
      <c r="V782" s="81" t="str">
        <f>IF(scriv!S744&lt;&gt;"",scriv!S744,"")</f>
        <v/>
      </c>
      <c r="W782" s="81" t="str">
        <f>IF(scriv!T744&lt;&gt;"",scriv!T744,"")</f>
        <v/>
      </c>
      <c r="X782" s="81" t="str">
        <f>IF($E782="",
( IF(scriv!AD744&lt;&gt;"", LEFT( scriv!AD744, FIND(",",scriv!AD744)-1) &amp; "=" &amp; $AH782 &amp; RIGHT( scriv!AD744, LEN(scriv!AD744) + 1 - FIND(",",scriv!AD744)),
  IF($X$36&lt;&gt;"",LEFT( X$36, FIND(",",X$36)-1) &amp; "=" &amp; $AH782 &amp; RIGHT( X$36, LEN(X$36) + 1 - FIND(",",X$36)),""))),
IF(scriv!M744&lt;&gt;"", LEFT( scriv!M744, FIND(",",scriv!M744)-1) &amp; "=" &amp; $AH782 &amp; RIGHT( scriv!M744, LEN(scriv!M744) + 1 - FIND(",",scriv!M744)),
LEFT( X$37, FIND(",",X$37)-1) &amp; "=" &amp; $AH782 &amp; RIGHT( X$37, LEN(X$37) + 1 - FIND(",",X$37))))</f>
        <v>fadeOn=,0.6</v>
      </c>
      <c r="Y782" s="81" t="str">
        <f>IF($E782="",
( IF(scriv!AE744&lt;&gt;"", LEFT( scriv!AE744, FIND(",",scriv!AE744)-1) &amp; "=" &amp; $AH782 &amp; RIGHT( scriv!AE744, LEN(scriv!AE744) + 1 - FIND(",",scriv!AE744)),
  IF($Y$36&lt;&gt;"",LEFT( Y$36, FIND(",",Y$36)-1) &amp; "=" &amp; $AH782 &amp; RIGHT( Y$36, LEN(Y$36) + 1 - FIND(",",Y$36)),""))),
IF(scriv!N744&lt;&gt;"", LEFT( scriv!N744, FIND(",",scriv!N744)-1) &amp; "=" &amp; $AH782 &amp; RIGHT( scriv!N744, LEN(scriv!N744) + 1 - FIND(",",scriv!N744)),
LEFT( Y$37, FIND(",",Y$37)-1) &amp; "=" &amp; $AH782 &amp; RIGHT( Y$37, LEN(Y$37) + 1 - FIND(",",Y$37))))</f>
        <v>fadeOff=,0.6</v>
      </c>
      <c r="Z782" s="81" t="str">
        <f>IF($E782="",
( IF(scriv!AF744&lt;&gt;"", LEFT( scriv!AF744, FIND(",",scriv!AF744)-1) &amp; "=" &amp; $AH782 &amp; RIGHT( scriv!AF744, LEN(scriv!AF744) + 1 - FIND(",",scriv!AF744)),
  IF($Z$36&lt;&gt;"",LEFT( Z$36, FIND(",",Z$36)-1) &amp; "=" &amp; $AH782 &amp; RIGHT( Z$36, LEN(Z$36) + 1 - FIND(",",Z$36)),""))),
IF(scriv!O744&lt;&gt;"", LEFT( scriv!O744, FIND(",",scriv!O744)-1) &amp; "=" &amp; $AH782 &amp; RIGHT( scriv!O744, LEN(scriv!O744) + 1 - FIND(",",scriv!O744)),
LEFT( Z$37, FIND(",",Z$37)-1) &amp; "=" &amp; $AH782 &amp; RIGHT( Z$37, LEN(Z$37) + 1 - FIND(",",Z$37))))</f>
        <v>drawOpen=,1.2</v>
      </c>
      <c r="AA782" s="81" t="str">
        <f>IF($E782="",
( IF(scriv!AG744&lt;&gt;"", LEFT( scriv!AG744, FIND(",",scriv!AG744)-1) &amp; "=" &amp; $AH782 &amp; RIGHT( scriv!AG744, LEN(scriv!AG744) + 1 - FIND(",",scriv!AG744)),
  IF($AA$36&lt;&gt;"",LEFT( AA$36, FIND(",",AA$36)-1) &amp; "=" &amp; $AH782 &amp; RIGHT( AA$36, LEN(AA$36) + 1 - FIND(",",AA$36)),""))),
IF(scriv!P744&lt;&gt;"", LEFT( scriv!P744, FIND(",",scriv!P744)-1) &amp; "=" &amp; $AH782 &amp; RIGHT( scriv!P744, LEN(scriv!P744) + 1 - FIND(",",scriv!P744)),
LEFT( AA$37, FIND(",",AA$37)-1) &amp; "=" &amp; $AH782 &amp; RIGHT( AA$37, LEN(AA$37) + 1 - FIND(",",AA$37))))</f>
        <v>drawClose=,1.2</v>
      </c>
      <c r="AB782" s="167" t="str">
        <f t="shared" si="539"/>
        <v>noTitle</v>
      </c>
      <c r="AC782" s="167"/>
      <c r="AD782" s="45"/>
      <c r="AE782" s="168"/>
      <c r="AF782" s="169">
        <f>IF(D782="",scriv!B744,"")</f>
        <v>0</v>
      </c>
      <c r="AG782" s="170" t="str">
        <f t="shared" si="546"/>
        <v/>
      </c>
      <c r="AH782" s="169" t="str">
        <f t="shared" si="547"/>
        <v/>
      </c>
      <c r="AI782" s="169" t="str">
        <f t="shared" si="548"/>
        <v/>
      </c>
      <c r="AJ782" s="86">
        <f>ROUNDDOWN( (LEN(scriv!B744)+1) / 2, 0 )</f>
        <v>0</v>
      </c>
      <c r="AK782" s="82">
        <f t="shared" si="549"/>
        <v>0</v>
      </c>
      <c r="AL782" s="82" t="str">
        <f t="shared" si="550"/>
        <v>-</v>
      </c>
      <c r="AM782" s="82" t="str">
        <f t="shared" si="551"/>
        <v>-</v>
      </c>
      <c r="AN782" s="82" t="str">
        <f t="shared" si="552"/>
        <v>-</v>
      </c>
      <c r="AO782" s="82" t="str">
        <f t="shared" si="553"/>
        <v>-</v>
      </c>
      <c r="AP782" s="82" t="str">
        <f t="shared" si="554"/>
        <v>-</v>
      </c>
      <c r="AQ782" s="82" t="str">
        <f t="shared" si="555"/>
        <v>-</v>
      </c>
      <c r="AR782" s="82" t="str">
        <f t="shared" si="556"/>
        <v>-</v>
      </c>
      <c r="AT782" s="82">
        <f t="shared" si="557"/>
        <v>10</v>
      </c>
      <c r="AU782" s="82" t="str">
        <f ca="1">IF(    MAX(OFFSET(AL782,0,0,MATCH("-",AL$638:AL782,0))) = 0,"",
IFERROR(MAX(OFFSET(AL782,0,0,MATCH("-",AL$638:AL782,0))),""))</f>
        <v/>
      </c>
      <c r="AV782" s="82" t="str">
        <f ca="1">IF(    MAX(OFFSET(AM782,0,0,MATCH("-",AM$638:AM782,0))) = 0,"",
IFERROR(MAX(OFFSET(AM782,0,0,MATCH("-",AM$638:AM782,0))),""))</f>
        <v/>
      </c>
      <c r="AW782" s="82" t="str">
        <f ca="1">IF(    MAX(OFFSET(AN782,0,0,MATCH("-",AN$638:AN782,0))) = 0,"",
IFERROR(MAX(OFFSET(AN782,0,0,MATCH("-",AN$638:AN782,0))),""))</f>
        <v/>
      </c>
      <c r="AX782" s="82" t="str">
        <f ca="1">IF(    MAX(OFFSET(AO782,0,0,MATCH("-",AO$638:AO782,0))) = 0,"",
IFERROR(MAX(OFFSET(AO782,0,0,MATCH("-",AO$638:AO782,0))),""))</f>
        <v/>
      </c>
      <c r="AY782" s="82" t="str">
        <f ca="1">IF(    MAX(OFFSET(AP782,0,0,MATCH("-",AP$638:AP782,0))) = 0,"",
IFERROR(MAX(OFFSET(AP782,0,0,MATCH("-",AP$638:AP782,0))),""))</f>
        <v/>
      </c>
      <c r="AZ782" s="82" t="str">
        <f ca="1">IF(    MAX(OFFSET(AQ782,0,0,MATCH("-",AQ$638:AQ782,0))) = 0,"",
IFERROR(MAX(OFFSET(AQ782,0,0,MATCH("-",AQ$638:AQ782,0))),""))</f>
        <v/>
      </c>
      <c r="BA782" s="82" t="str">
        <f ca="1">IF(    MAX(OFFSET(AR782,0,0,MATCH("-",AR$638:AR782,0))) = 0,"",
IFERROR(MAX(OFFSET(AR782,0,0,MATCH("-",AR$638:AR782,0))),""))</f>
        <v/>
      </c>
      <c r="BB782" s="112">
        <f t="shared" ca="1" si="558"/>
        <v>-198</v>
      </c>
      <c r="BC782" s="111" t="str">
        <f t="shared" ca="1" si="559"/>
        <v>Radius</v>
      </c>
      <c r="BD782" s="112">
        <f t="shared" ca="1" si="560"/>
        <v>0</v>
      </c>
      <c r="BE782" s="111">
        <f t="shared" ca="1" si="561"/>
        <v>200</v>
      </c>
      <c r="BF782" s="113" t="e">
        <f t="shared" ca="1" si="562"/>
        <v>#VALUE!</v>
      </c>
      <c r="BG782" s="113" t="e">
        <f t="shared" ca="1" si="563"/>
        <v>#VALUE!</v>
      </c>
      <c r="BH782" s="112">
        <f t="shared" ca="1" si="564"/>
        <v>2000</v>
      </c>
      <c r="BI782" s="112">
        <f t="shared" ca="1" si="565"/>
        <v>200</v>
      </c>
      <c r="BJ782" s="157"/>
      <c r="BK782" s="157"/>
      <c r="BL782" s="158" t="str">
        <f>scriv!AI744</f>
        <v/>
      </c>
      <c r="BM782" s="157"/>
      <c r="BN782" s="157" t="str">
        <f t="shared" si="566"/>
        <v>node</v>
      </c>
      <c r="BO782" s="157"/>
      <c r="BP782" s="159">
        <f t="shared" ca="1" si="567"/>
        <v>0</v>
      </c>
      <c r="BQ782" s="159">
        <f t="shared" ca="1" si="568"/>
        <v>0</v>
      </c>
      <c r="BR782" s="159">
        <f t="shared" si="569"/>
        <v>1</v>
      </c>
      <c r="BS782" s="159" t="str">
        <f t="shared" si="570"/>
        <v>symbol</v>
      </c>
      <c r="BT782" s="157" t="str">
        <f ca="1">IF(scriv!V744&lt;&gt;"",scriv!V744,
IF(E782="",IFERROR(VLOOKUP(BL782,$AH$40:$BT$638,39,FALSE),$BT$36),
$BT$37))</f>
        <v>NodeSquare</v>
      </c>
      <c r="BU782" s="166">
        <f t="shared" ca="1" si="571"/>
        <v>2000</v>
      </c>
      <c r="BV782" s="166">
        <f t="shared" ca="1" si="572"/>
        <v>200</v>
      </c>
      <c r="BW782" s="166">
        <f t="shared" ca="1" si="573"/>
        <v>0</v>
      </c>
      <c r="BX782" s="166">
        <f t="shared" ca="1" si="574"/>
        <v>0</v>
      </c>
      <c r="BY782" s="180" t="str">
        <f t="shared" si="575"/>
        <v/>
      </c>
      <c r="BZ782" s="180" t="str">
        <f t="shared" si="576"/>
        <v/>
      </c>
      <c r="CA782" s="81" t="str">
        <f>IF(scriv!E744&lt;&gt;"",scriv!E744,"")</f>
        <v/>
      </c>
      <c r="CB782" s="82">
        <f t="shared" si="541"/>
        <v>0</v>
      </c>
      <c r="CC782" s="82">
        <f t="shared" si="577"/>
        <v>0</v>
      </c>
      <c r="CD782" s="82" t="str">
        <f t="shared" si="578"/>
        <v>-</v>
      </c>
      <c r="CE782" s="82" t="str">
        <f t="shared" si="579"/>
        <v>-</v>
      </c>
      <c r="CF782" s="82" t="str">
        <f t="shared" si="580"/>
        <v>-</v>
      </c>
      <c r="CG782" s="82" t="str">
        <f t="shared" si="581"/>
        <v>-</v>
      </c>
      <c r="CH782" s="82" t="str">
        <f t="shared" si="582"/>
        <v>-</v>
      </c>
      <c r="CI782" s="82" t="str">
        <f t="shared" si="583"/>
        <v>-</v>
      </c>
      <c r="CJ782" s="82" t="str">
        <f t="shared" si="584"/>
        <v>-</v>
      </c>
      <c r="CK782" s="82" t="str">
        <f t="shared" si="585"/>
        <v>-</v>
      </c>
    </row>
    <row r="783" spans="1:89" s="82" customFormat="1" ht="18" customHeight="1">
      <c r="A783" s="81" t="str">
        <f>scriv!AH745</f>
        <v/>
      </c>
      <c r="B783" s="81" t="str">
        <f>IF(scriv!D745&lt;&gt;"",scriv!D745,"")</f>
        <v/>
      </c>
      <c r="C783" s="81" t="str">
        <f>IF( scriv!AL745&lt;&gt;"", IF(D783&lt;&gt;"","connection ","")&amp;scriv!AL745,IF(D783&lt;&gt;"","connection",""))</f>
        <v/>
      </c>
      <c r="D783" s="82" t="str">
        <f>scriv!AJ745</f>
        <v/>
      </c>
      <c r="E783" s="82" t="str">
        <f>scriv!AK745</f>
        <v/>
      </c>
      <c r="F783" s="156">
        <f>ROW()</f>
        <v>783</v>
      </c>
      <c r="I783" s="81" t="str">
        <f>IF(scriv!AA745&lt;&gt;"",scriv!AA745,J783)</f>
        <v/>
      </c>
      <c r="J783" s="81" t="str">
        <f>IF(scriv!AB745&lt;&gt;"",scriv!AB745,"")</f>
        <v/>
      </c>
      <c r="K783" s="82" t="str">
        <f t="shared" si="542"/>
        <v>none</v>
      </c>
      <c r="L783" s="82" t="str">
        <f t="shared" si="543"/>
        <v>+++&amp;speakTT=</v>
      </c>
      <c r="M783" s="82" t="str">
        <f t="shared" si="540"/>
        <v>OpenClose</v>
      </c>
      <c r="N783" s="82" t="str">
        <f t="shared" si="544"/>
        <v/>
      </c>
      <c r="O783" s="119" t="str">
        <f t="shared" si="545"/>
        <v/>
      </c>
      <c r="P783" s="81" t="str">
        <f>IF(scriv!I745&lt;&gt;"",scriv!I745,"")</f>
        <v/>
      </c>
      <c r="Q783" s="81" t="str">
        <f>IF(scriv!J745&lt;&gt;"",scriv!J745,"")</f>
        <v/>
      </c>
      <c r="R783" s="81">
        <f>IF(scriv!K745&lt;&gt;"",scriv!K745,
IF(I783&lt;&gt;"",1,$R$36))</f>
        <v>0</v>
      </c>
      <c r="S783" s="81" t="str">
        <f>IF(scriv!L745&lt;&gt;"",scriv!L745,
IF(scriv!AB745&lt;&gt;"",$S$36,"none"))</f>
        <v>none</v>
      </c>
      <c r="T783" s="81" t="str">
        <f>IF(scriv!Q745&lt;&gt;"",scriv!Q745,"")</f>
        <v/>
      </c>
      <c r="U783" s="81" t="str">
        <f>IF(scriv!R745&lt;&gt;"",scriv!R745,"")</f>
        <v/>
      </c>
      <c r="V783" s="81" t="str">
        <f>IF(scriv!S745&lt;&gt;"",scriv!S745,"")</f>
        <v/>
      </c>
      <c r="W783" s="81" t="str">
        <f>IF(scriv!T745&lt;&gt;"",scriv!T745,"")</f>
        <v/>
      </c>
      <c r="X783" s="81" t="str">
        <f>IF($E783="",
( IF(scriv!AD745&lt;&gt;"", LEFT( scriv!AD745, FIND(",",scriv!AD745)-1) &amp; "=" &amp; $AH783 &amp; RIGHT( scriv!AD745, LEN(scriv!AD745) + 1 - FIND(",",scriv!AD745)),
  IF($X$36&lt;&gt;"",LEFT( X$36, FIND(",",X$36)-1) &amp; "=" &amp; $AH783 &amp; RIGHT( X$36, LEN(X$36) + 1 - FIND(",",X$36)),""))),
IF(scriv!M745&lt;&gt;"", LEFT( scriv!M745, FIND(",",scriv!M745)-1) &amp; "=" &amp; $AH783 &amp; RIGHT( scriv!M745, LEN(scriv!M745) + 1 - FIND(",",scriv!M745)),
LEFT( X$37, FIND(",",X$37)-1) &amp; "=" &amp; $AH783 &amp; RIGHT( X$37, LEN(X$37) + 1 - FIND(",",X$37))))</f>
        <v>fadeOn=,0.6</v>
      </c>
      <c r="Y783" s="81" t="str">
        <f>IF($E783="",
( IF(scriv!AE745&lt;&gt;"", LEFT( scriv!AE745, FIND(",",scriv!AE745)-1) &amp; "=" &amp; $AH783 &amp; RIGHT( scriv!AE745, LEN(scriv!AE745) + 1 - FIND(",",scriv!AE745)),
  IF($Y$36&lt;&gt;"",LEFT( Y$36, FIND(",",Y$36)-1) &amp; "=" &amp; $AH783 &amp; RIGHT( Y$36, LEN(Y$36) + 1 - FIND(",",Y$36)),""))),
IF(scriv!N745&lt;&gt;"", LEFT( scriv!N745, FIND(",",scriv!N745)-1) &amp; "=" &amp; $AH783 &amp; RIGHT( scriv!N745, LEN(scriv!N745) + 1 - FIND(",",scriv!N745)),
LEFT( Y$37, FIND(",",Y$37)-1) &amp; "=" &amp; $AH783 &amp; RIGHT( Y$37, LEN(Y$37) + 1 - FIND(",",Y$37))))</f>
        <v>fadeOff=,0.6</v>
      </c>
      <c r="Z783" s="81" t="str">
        <f>IF($E783="",
( IF(scriv!AF745&lt;&gt;"", LEFT( scriv!AF745, FIND(",",scriv!AF745)-1) &amp; "=" &amp; $AH783 &amp; RIGHT( scriv!AF745, LEN(scriv!AF745) + 1 - FIND(",",scriv!AF745)),
  IF($Z$36&lt;&gt;"",LEFT( Z$36, FIND(",",Z$36)-1) &amp; "=" &amp; $AH783 &amp; RIGHT( Z$36, LEN(Z$36) + 1 - FIND(",",Z$36)),""))),
IF(scriv!O745&lt;&gt;"", LEFT( scriv!O745, FIND(",",scriv!O745)-1) &amp; "=" &amp; $AH783 &amp; RIGHT( scriv!O745, LEN(scriv!O745) + 1 - FIND(",",scriv!O745)),
LEFT( Z$37, FIND(",",Z$37)-1) &amp; "=" &amp; $AH783 &amp; RIGHT( Z$37, LEN(Z$37) + 1 - FIND(",",Z$37))))</f>
        <v>drawOpen=,1.2</v>
      </c>
      <c r="AA783" s="81" t="str">
        <f>IF($E783="",
( IF(scriv!AG745&lt;&gt;"", LEFT( scriv!AG745, FIND(",",scriv!AG745)-1) &amp; "=" &amp; $AH783 &amp; RIGHT( scriv!AG745, LEN(scriv!AG745) + 1 - FIND(",",scriv!AG745)),
  IF($AA$36&lt;&gt;"",LEFT( AA$36, FIND(",",AA$36)-1) &amp; "=" &amp; $AH783 &amp; RIGHT( AA$36, LEN(AA$36) + 1 - FIND(",",AA$36)),""))),
IF(scriv!P745&lt;&gt;"", LEFT( scriv!P745, FIND(",",scriv!P745)-1) &amp; "=" &amp; $AH783 &amp; RIGHT( scriv!P745, LEN(scriv!P745) + 1 - FIND(",",scriv!P745)),
LEFT( AA$37, FIND(",",AA$37)-1) &amp; "=" &amp; $AH783 &amp; RIGHT( AA$37, LEN(AA$37) + 1 - FIND(",",AA$37))))</f>
        <v>drawClose=,1.2</v>
      </c>
      <c r="AB783" s="167" t="str">
        <f t="shared" si="539"/>
        <v>noTitle</v>
      </c>
      <c r="AC783" s="167"/>
      <c r="AD783" s="45"/>
      <c r="AE783" s="168"/>
      <c r="AF783" s="169">
        <f>IF(D783="",scriv!B745,"")</f>
        <v>0</v>
      </c>
      <c r="AG783" s="170" t="str">
        <f t="shared" si="546"/>
        <v/>
      </c>
      <c r="AH783" s="169" t="str">
        <f t="shared" si="547"/>
        <v/>
      </c>
      <c r="AI783" s="169" t="str">
        <f t="shared" si="548"/>
        <v/>
      </c>
      <c r="AJ783" s="86">
        <f>ROUNDDOWN( (LEN(scriv!B745)+1) / 2, 0 )</f>
        <v>0</v>
      </c>
      <c r="AK783" s="82">
        <f t="shared" si="549"/>
        <v>0</v>
      </c>
      <c r="AL783" s="82" t="str">
        <f t="shared" si="550"/>
        <v>-</v>
      </c>
      <c r="AM783" s="82" t="str">
        <f t="shared" si="551"/>
        <v>-</v>
      </c>
      <c r="AN783" s="82" t="str">
        <f t="shared" si="552"/>
        <v>-</v>
      </c>
      <c r="AO783" s="82" t="str">
        <f t="shared" si="553"/>
        <v>-</v>
      </c>
      <c r="AP783" s="82" t="str">
        <f t="shared" si="554"/>
        <v>-</v>
      </c>
      <c r="AQ783" s="82" t="str">
        <f t="shared" si="555"/>
        <v>-</v>
      </c>
      <c r="AR783" s="82" t="str">
        <f t="shared" si="556"/>
        <v>-</v>
      </c>
      <c r="AT783" s="82">
        <f t="shared" si="557"/>
        <v>10</v>
      </c>
      <c r="AU783" s="82" t="str">
        <f ca="1">IF(    MAX(OFFSET(AL783,0,0,MATCH("-",AL$638:AL783,0))) = 0,"",
IFERROR(MAX(OFFSET(AL783,0,0,MATCH("-",AL$638:AL783,0))),""))</f>
        <v/>
      </c>
      <c r="AV783" s="82" t="str">
        <f ca="1">IF(    MAX(OFFSET(AM783,0,0,MATCH("-",AM$638:AM783,0))) = 0,"",
IFERROR(MAX(OFFSET(AM783,0,0,MATCH("-",AM$638:AM783,0))),""))</f>
        <v/>
      </c>
      <c r="AW783" s="82" t="str">
        <f ca="1">IF(    MAX(OFFSET(AN783,0,0,MATCH("-",AN$638:AN783,0))) = 0,"",
IFERROR(MAX(OFFSET(AN783,0,0,MATCH("-",AN$638:AN783,0))),""))</f>
        <v/>
      </c>
      <c r="AX783" s="82" t="str">
        <f ca="1">IF(    MAX(OFFSET(AO783,0,0,MATCH("-",AO$638:AO783,0))) = 0,"",
IFERROR(MAX(OFFSET(AO783,0,0,MATCH("-",AO$638:AO783,0))),""))</f>
        <v/>
      </c>
      <c r="AY783" s="82" t="str">
        <f ca="1">IF(    MAX(OFFSET(AP783,0,0,MATCH("-",AP$638:AP783,0))) = 0,"",
IFERROR(MAX(OFFSET(AP783,0,0,MATCH("-",AP$638:AP783,0))),""))</f>
        <v/>
      </c>
      <c r="AZ783" s="82" t="str">
        <f ca="1">IF(    MAX(OFFSET(AQ783,0,0,MATCH("-",AQ$638:AQ783,0))) = 0,"",
IFERROR(MAX(OFFSET(AQ783,0,0,MATCH("-",AQ$638:AQ783,0))),""))</f>
        <v/>
      </c>
      <c r="BA783" s="82" t="str">
        <f ca="1">IF(    MAX(OFFSET(AR783,0,0,MATCH("-",AR$638:AR783,0))) = 0,"",
IFERROR(MAX(OFFSET(AR783,0,0,MATCH("-",AR$638:AR783,0))),""))</f>
        <v/>
      </c>
      <c r="BB783" s="112">
        <f t="shared" ca="1" si="558"/>
        <v>-198</v>
      </c>
      <c r="BC783" s="111" t="str">
        <f t="shared" ca="1" si="559"/>
        <v>Radius</v>
      </c>
      <c r="BD783" s="112">
        <f t="shared" ca="1" si="560"/>
        <v>0</v>
      </c>
      <c r="BE783" s="111">
        <f t="shared" ca="1" si="561"/>
        <v>200</v>
      </c>
      <c r="BF783" s="113" t="e">
        <f t="shared" ca="1" si="562"/>
        <v>#VALUE!</v>
      </c>
      <c r="BG783" s="113" t="e">
        <f t="shared" ca="1" si="563"/>
        <v>#VALUE!</v>
      </c>
      <c r="BH783" s="112">
        <f t="shared" ca="1" si="564"/>
        <v>2000</v>
      </c>
      <c r="BI783" s="112">
        <f t="shared" ca="1" si="565"/>
        <v>200</v>
      </c>
      <c r="BJ783" s="157"/>
      <c r="BK783" s="157"/>
      <c r="BL783" s="158" t="str">
        <f>scriv!AI745</f>
        <v/>
      </c>
      <c r="BM783" s="157"/>
      <c r="BN783" s="157" t="str">
        <f t="shared" si="566"/>
        <v>node</v>
      </c>
      <c r="BO783" s="157"/>
      <c r="BP783" s="159">
        <f t="shared" ca="1" si="567"/>
        <v>0</v>
      </c>
      <c r="BQ783" s="159">
        <f t="shared" ca="1" si="568"/>
        <v>0</v>
      </c>
      <c r="BR783" s="159">
        <f t="shared" si="569"/>
        <v>1</v>
      </c>
      <c r="BS783" s="159" t="str">
        <f t="shared" si="570"/>
        <v>symbol</v>
      </c>
      <c r="BT783" s="157" t="str">
        <f ca="1">IF(scriv!V745&lt;&gt;"",scriv!V745,
IF(E783="",IFERROR(VLOOKUP(BL783,$AH$40:$BT$638,39,FALSE),$BT$36),
$BT$37))</f>
        <v>NodeSquare</v>
      </c>
      <c r="BU783" s="166">
        <f t="shared" ca="1" si="571"/>
        <v>2000</v>
      </c>
      <c r="BV783" s="166">
        <f t="shared" ca="1" si="572"/>
        <v>200</v>
      </c>
      <c r="BW783" s="166">
        <f t="shared" ca="1" si="573"/>
        <v>0</v>
      </c>
      <c r="BX783" s="166">
        <f t="shared" ca="1" si="574"/>
        <v>0</v>
      </c>
      <c r="BY783" s="180" t="str">
        <f t="shared" si="575"/>
        <v/>
      </c>
      <c r="BZ783" s="180" t="str">
        <f t="shared" si="576"/>
        <v/>
      </c>
      <c r="CA783" s="81" t="str">
        <f>IF(scriv!E745&lt;&gt;"",scriv!E745,"")</f>
        <v/>
      </c>
      <c r="CB783" s="82">
        <f t="shared" si="541"/>
        <v>0</v>
      </c>
      <c r="CC783" s="82">
        <f t="shared" si="577"/>
        <v>0</v>
      </c>
      <c r="CD783" s="82" t="str">
        <f t="shared" si="578"/>
        <v>-</v>
      </c>
      <c r="CE783" s="82" t="str">
        <f t="shared" si="579"/>
        <v>-</v>
      </c>
      <c r="CF783" s="82" t="str">
        <f t="shared" si="580"/>
        <v>-</v>
      </c>
      <c r="CG783" s="82" t="str">
        <f t="shared" si="581"/>
        <v>-</v>
      </c>
      <c r="CH783" s="82" t="str">
        <f t="shared" si="582"/>
        <v>-</v>
      </c>
      <c r="CI783" s="82" t="str">
        <f t="shared" si="583"/>
        <v>-</v>
      </c>
      <c r="CJ783" s="82" t="str">
        <f t="shared" si="584"/>
        <v>-</v>
      </c>
      <c r="CK783" s="82" t="str">
        <f t="shared" si="585"/>
        <v>-</v>
      </c>
    </row>
    <row r="784" spans="1:89" s="82" customFormat="1" ht="18" customHeight="1">
      <c r="A784" s="81" t="str">
        <f>scriv!AH746</f>
        <v/>
      </c>
      <c r="B784" s="81" t="str">
        <f>IF(scriv!D746&lt;&gt;"",scriv!D746,"")</f>
        <v/>
      </c>
      <c r="C784" s="81" t="str">
        <f>IF( scriv!AL746&lt;&gt;"", IF(D784&lt;&gt;"","connection ","")&amp;scriv!AL746,IF(D784&lt;&gt;"","connection",""))</f>
        <v/>
      </c>
      <c r="D784" s="82" t="str">
        <f>scriv!AJ746</f>
        <v/>
      </c>
      <c r="E784" s="82" t="str">
        <f>scriv!AK746</f>
        <v/>
      </c>
      <c r="F784" s="156">
        <f>ROW()</f>
        <v>784</v>
      </c>
      <c r="I784" s="81" t="str">
        <f>IF(scriv!AA746&lt;&gt;"",scriv!AA746,J784)</f>
        <v/>
      </c>
      <c r="J784" s="81" t="str">
        <f>IF(scriv!AB746&lt;&gt;"",scriv!AB746,"")</f>
        <v/>
      </c>
      <c r="K784" s="82" t="str">
        <f t="shared" si="542"/>
        <v>none</v>
      </c>
      <c r="L784" s="82" t="str">
        <f t="shared" si="543"/>
        <v>+++&amp;speakTT=</v>
      </c>
      <c r="M784" s="82" t="str">
        <f t="shared" si="540"/>
        <v>OpenClose</v>
      </c>
      <c r="N784" s="82" t="str">
        <f t="shared" si="544"/>
        <v/>
      </c>
      <c r="O784" s="119" t="str">
        <f t="shared" si="545"/>
        <v/>
      </c>
      <c r="P784" s="81" t="str">
        <f>IF(scriv!I746&lt;&gt;"",scriv!I746,"")</f>
        <v/>
      </c>
      <c r="Q784" s="81" t="str">
        <f>IF(scriv!J746&lt;&gt;"",scriv!J746,"")</f>
        <v/>
      </c>
      <c r="R784" s="81">
        <f>IF(scriv!K746&lt;&gt;"",scriv!K746,
IF(I784&lt;&gt;"",1,$R$36))</f>
        <v>0</v>
      </c>
      <c r="S784" s="81" t="str">
        <f>IF(scriv!L746&lt;&gt;"",scriv!L746,
IF(scriv!AB746&lt;&gt;"",$S$36,"none"))</f>
        <v>none</v>
      </c>
      <c r="T784" s="81" t="str">
        <f>IF(scriv!Q746&lt;&gt;"",scriv!Q746,"")</f>
        <v/>
      </c>
      <c r="U784" s="81" t="str">
        <f>IF(scriv!R746&lt;&gt;"",scriv!R746,"")</f>
        <v/>
      </c>
      <c r="V784" s="81" t="str">
        <f>IF(scriv!S746&lt;&gt;"",scriv!S746,"")</f>
        <v/>
      </c>
      <c r="W784" s="81" t="str">
        <f>IF(scriv!T746&lt;&gt;"",scriv!T746,"")</f>
        <v/>
      </c>
      <c r="X784" s="81" t="str">
        <f>IF($E784="",
( IF(scriv!AD746&lt;&gt;"", LEFT( scriv!AD746, FIND(",",scriv!AD746)-1) &amp; "=" &amp; $AH784 &amp; RIGHT( scriv!AD746, LEN(scriv!AD746) + 1 - FIND(",",scriv!AD746)),
  IF($X$36&lt;&gt;"",LEFT( X$36, FIND(",",X$36)-1) &amp; "=" &amp; $AH784 &amp; RIGHT( X$36, LEN(X$36) + 1 - FIND(",",X$36)),""))),
IF(scriv!M746&lt;&gt;"", LEFT( scriv!M746, FIND(",",scriv!M746)-1) &amp; "=" &amp; $AH784 &amp; RIGHT( scriv!M746, LEN(scriv!M746) + 1 - FIND(",",scriv!M746)),
LEFT( X$37, FIND(",",X$37)-1) &amp; "=" &amp; $AH784 &amp; RIGHT( X$37, LEN(X$37) + 1 - FIND(",",X$37))))</f>
        <v>fadeOn=,0.6</v>
      </c>
      <c r="Y784" s="81" t="str">
        <f>IF($E784="",
( IF(scriv!AE746&lt;&gt;"", LEFT( scriv!AE746, FIND(",",scriv!AE746)-1) &amp; "=" &amp; $AH784 &amp; RIGHT( scriv!AE746, LEN(scriv!AE746) + 1 - FIND(",",scriv!AE746)),
  IF($Y$36&lt;&gt;"",LEFT( Y$36, FIND(",",Y$36)-1) &amp; "=" &amp; $AH784 &amp; RIGHT( Y$36, LEN(Y$36) + 1 - FIND(",",Y$36)),""))),
IF(scriv!N746&lt;&gt;"", LEFT( scriv!N746, FIND(",",scriv!N746)-1) &amp; "=" &amp; $AH784 &amp; RIGHT( scriv!N746, LEN(scriv!N746) + 1 - FIND(",",scriv!N746)),
LEFT( Y$37, FIND(",",Y$37)-1) &amp; "=" &amp; $AH784 &amp; RIGHT( Y$37, LEN(Y$37) + 1 - FIND(",",Y$37))))</f>
        <v>fadeOff=,0.6</v>
      </c>
      <c r="Z784" s="81" t="str">
        <f>IF($E784="",
( IF(scriv!AF746&lt;&gt;"", LEFT( scriv!AF746, FIND(",",scriv!AF746)-1) &amp; "=" &amp; $AH784 &amp; RIGHT( scriv!AF746, LEN(scriv!AF746) + 1 - FIND(",",scriv!AF746)),
  IF($Z$36&lt;&gt;"",LEFT( Z$36, FIND(",",Z$36)-1) &amp; "=" &amp; $AH784 &amp; RIGHT( Z$36, LEN(Z$36) + 1 - FIND(",",Z$36)),""))),
IF(scriv!O746&lt;&gt;"", LEFT( scriv!O746, FIND(",",scriv!O746)-1) &amp; "=" &amp; $AH784 &amp; RIGHT( scriv!O746, LEN(scriv!O746) + 1 - FIND(",",scriv!O746)),
LEFT( Z$37, FIND(",",Z$37)-1) &amp; "=" &amp; $AH784 &amp; RIGHT( Z$37, LEN(Z$37) + 1 - FIND(",",Z$37))))</f>
        <v>drawOpen=,1.2</v>
      </c>
      <c r="AA784" s="81" t="str">
        <f>IF($E784="",
( IF(scriv!AG746&lt;&gt;"", LEFT( scriv!AG746, FIND(",",scriv!AG746)-1) &amp; "=" &amp; $AH784 &amp; RIGHT( scriv!AG746, LEN(scriv!AG746) + 1 - FIND(",",scriv!AG746)),
  IF($AA$36&lt;&gt;"",LEFT( AA$36, FIND(",",AA$36)-1) &amp; "=" &amp; $AH784 &amp; RIGHT( AA$36, LEN(AA$36) + 1 - FIND(",",AA$36)),""))),
IF(scriv!P746&lt;&gt;"", LEFT( scriv!P746, FIND(",",scriv!P746)-1) &amp; "=" &amp; $AH784 &amp; RIGHT( scriv!P746, LEN(scriv!P746) + 1 - FIND(",",scriv!P746)),
LEFT( AA$37, FIND(",",AA$37)-1) &amp; "=" &amp; $AH784 &amp; RIGHT( AA$37, LEN(AA$37) + 1 - FIND(",",AA$37))))</f>
        <v>drawClose=,1.2</v>
      </c>
      <c r="AB784" s="167" t="str">
        <f t="shared" si="539"/>
        <v>noTitle</v>
      </c>
      <c r="AC784" s="167"/>
      <c r="AD784" s="45"/>
      <c r="AE784" s="168"/>
      <c r="AF784" s="169">
        <f>IF(D784="",scriv!B746,"")</f>
        <v>0</v>
      </c>
      <c r="AG784" s="170" t="str">
        <f t="shared" si="546"/>
        <v/>
      </c>
      <c r="AH784" s="169" t="str">
        <f t="shared" si="547"/>
        <v/>
      </c>
      <c r="AI784" s="169" t="str">
        <f t="shared" si="548"/>
        <v/>
      </c>
      <c r="AJ784" s="86">
        <f>ROUNDDOWN( (LEN(scriv!B746)+1) / 2, 0 )</f>
        <v>0</v>
      </c>
      <c r="AK784" s="82">
        <f t="shared" si="549"/>
        <v>0</v>
      </c>
      <c r="AL784" s="82" t="str">
        <f t="shared" si="550"/>
        <v>-</v>
      </c>
      <c r="AM784" s="82" t="str">
        <f t="shared" si="551"/>
        <v>-</v>
      </c>
      <c r="AN784" s="82" t="str">
        <f t="shared" si="552"/>
        <v>-</v>
      </c>
      <c r="AO784" s="82" t="str">
        <f t="shared" si="553"/>
        <v>-</v>
      </c>
      <c r="AP784" s="82" t="str">
        <f t="shared" si="554"/>
        <v>-</v>
      </c>
      <c r="AQ784" s="82" t="str">
        <f t="shared" si="555"/>
        <v>-</v>
      </c>
      <c r="AR784" s="82" t="str">
        <f t="shared" si="556"/>
        <v>-</v>
      </c>
      <c r="AT784" s="82">
        <f t="shared" si="557"/>
        <v>10</v>
      </c>
      <c r="AU784" s="82" t="str">
        <f ca="1">IF(    MAX(OFFSET(AL784,0,0,MATCH("-",AL$638:AL784,0))) = 0,"",
IFERROR(MAX(OFFSET(AL784,0,0,MATCH("-",AL$638:AL784,0))),""))</f>
        <v/>
      </c>
      <c r="AV784" s="82" t="str">
        <f ca="1">IF(    MAX(OFFSET(AM784,0,0,MATCH("-",AM$638:AM784,0))) = 0,"",
IFERROR(MAX(OFFSET(AM784,0,0,MATCH("-",AM$638:AM784,0))),""))</f>
        <v/>
      </c>
      <c r="AW784" s="82" t="str">
        <f ca="1">IF(    MAX(OFFSET(AN784,0,0,MATCH("-",AN$638:AN784,0))) = 0,"",
IFERROR(MAX(OFFSET(AN784,0,0,MATCH("-",AN$638:AN784,0))),""))</f>
        <v/>
      </c>
      <c r="AX784" s="82" t="str">
        <f ca="1">IF(    MAX(OFFSET(AO784,0,0,MATCH("-",AO$638:AO784,0))) = 0,"",
IFERROR(MAX(OFFSET(AO784,0,0,MATCH("-",AO$638:AO784,0))),""))</f>
        <v/>
      </c>
      <c r="AY784" s="82" t="str">
        <f ca="1">IF(    MAX(OFFSET(AP784,0,0,MATCH("-",AP$638:AP784,0))) = 0,"",
IFERROR(MAX(OFFSET(AP784,0,0,MATCH("-",AP$638:AP784,0))),""))</f>
        <v/>
      </c>
      <c r="AZ784" s="82" t="str">
        <f ca="1">IF(    MAX(OFFSET(AQ784,0,0,MATCH("-",AQ$638:AQ784,0))) = 0,"",
IFERROR(MAX(OFFSET(AQ784,0,0,MATCH("-",AQ$638:AQ784,0))),""))</f>
        <v/>
      </c>
      <c r="BA784" s="82" t="str">
        <f ca="1">IF(    MAX(OFFSET(AR784,0,0,MATCH("-",AR$638:AR784,0))) = 0,"",
IFERROR(MAX(OFFSET(AR784,0,0,MATCH("-",AR$638:AR784,0))),""))</f>
        <v/>
      </c>
      <c r="BB784" s="112">
        <f t="shared" ca="1" si="558"/>
        <v>-198</v>
      </c>
      <c r="BC784" s="111" t="str">
        <f t="shared" ca="1" si="559"/>
        <v>Radius</v>
      </c>
      <c r="BD784" s="112">
        <f t="shared" ca="1" si="560"/>
        <v>0</v>
      </c>
      <c r="BE784" s="111">
        <f t="shared" ca="1" si="561"/>
        <v>200</v>
      </c>
      <c r="BF784" s="113" t="e">
        <f t="shared" ca="1" si="562"/>
        <v>#VALUE!</v>
      </c>
      <c r="BG784" s="113" t="e">
        <f t="shared" ca="1" si="563"/>
        <v>#VALUE!</v>
      </c>
      <c r="BH784" s="112">
        <f t="shared" ca="1" si="564"/>
        <v>2000</v>
      </c>
      <c r="BI784" s="112">
        <f t="shared" ca="1" si="565"/>
        <v>200</v>
      </c>
      <c r="BJ784" s="157"/>
      <c r="BK784" s="157"/>
      <c r="BL784" s="158" t="str">
        <f>scriv!AI746</f>
        <v/>
      </c>
      <c r="BM784" s="157"/>
      <c r="BN784" s="157" t="str">
        <f t="shared" si="566"/>
        <v>node</v>
      </c>
      <c r="BO784" s="157"/>
      <c r="BP784" s="159">
        <f t="shared" ca="1" si="567"/>
        <v>0</v>
      </c>
      <c r="BQ784" s="159">
        <f t="shared" ca="1" si="568"/>
        <v>0</v>
      </c>
      <c r="BR784" s="159">
        <f t="shared" si="569"/>
        <v>1</v>
      </c>
      <c r="BS784" s="159" t="str">
        <f t="shared" si="570"/>
        <v>symbol</v>
      </c>
      <c r="BT784" s="157" t="str">
        <f ca="1">IF(scriv!V746&lt;&gt;"",scriv!V746,
IF(E784="",IFERROR(VLOOKUP(BL784,$AH$40:$BT$638,39,FALSE),$BT$36),
$BT$37))</f>
        <v>NodeSquare</v>
      </c>
      <c r="BU784" s="166">
        <f t="shared" ca="1" si="571"/>
        <v>2000</v>
      </c>
      <c r="BV784" s="166">
        <f t="shared" ca="1" si="572"/>
        <v>200</v>
      </c>
      <c r="BW784" s="166">
        <f t="shared" ca="1" si="573"/>
        <v>0</v>
      </c>
      <c r="BX784" s="166">
        <f t="shared" ca="1" si="574"/>
        <v>0</v>
      </c>
      <c r="BY784" s="180" t="str">
        <f t="shared" si="575"/>
        <v/>
      </c>
      <c r="BZ784" s="180" t="str">
        <f t="shared" si="576"/>
        <v/>
      </c>
      <c r="CA784" s="81" t="str">
        <f>IF(scriv!E746&lt;&gt;"",scriv!E746,"")</f>
        <v/>
      </c>
      <c r="CB784" s="82">
        <f t="shared" si="541"/>
        <v>0</v>
      </c>
      <c r="CC784" s="82">
        <f t="shared" si="577"/>
        <v>0</v>
      </c>
      <c r="CD784" s="82" t="str">
        <f t="shared" si="578"/>
        <v>-</v>
      </c>
      <c r="CE784" s="82" t="str">
        <f t="shared" si="579"/>
        <v>-</v>
      </c>
      <c r="CF784" s="82" t="str">
        <f t="shared" si="580"/>
        <v>-</v>
      </c>
      <c r="CG784" s="82" t="str">
        <f t="shared" si="581"/>
        <v>-</v>
      </c>
      <c r="CH784" s="82" t="str">
        <f t="shared" si="582"/>
        <v>-</v>
      </c>
      <c r="CI784" s="82" t="str">
        <f t="shared" si="583"/>
        <v>-</v>
      </c>
      <c r="CJ784" s="82" t="str">
        <f t="shared" si="584"/>
        <v>-</v>
      </c>
      <c r="CK784" s="82" t="str">
        <f t="shared" si="585"/>
        <v>-</v>
      </c>
    </row>
    <row r="785" spans="1:89" s="82" customFormat="1" ht="18" customHeight="1">
      <c r="A785" s="81" t="str">
        <f>scriv!AH747</f>
        <v/>
      </c>
      <c r="B785" s="81" t="str">
        <f>IF(scriv!D747&lt;&gt;"",scriv!D747,"")</f>
        <v/>
      </c>
      <c r="C785" s="81" t="str">
        <f>IF( scriv!AL747&lt;&gt;"", IF(D785&lt;&gt;"","connection ","")&amp;scriv!AL747,IF(D785&lt;&gt;"","connection",""))</f>
        <v/>
      </c>
      <c r="D785" s="82" t="str">
        <f>scriv!AJ747</f>
        <v/>
      </c>
      <c r="E785" s="82" t="str">
        <f>scriv!AK747</f>
        <v/>
      </c>
      <c r="F785" s="156">
        <f>ROW()</f>
        <v>785</v>
      </c>
      <c r="I785" s="81" t="str">
        <f>IF(scriv!AA747&lt;&gt;"",scriv!AA747,J785)</f>
        <v/>
      </c>
      <c r="J785" s="81" t="str">
        <f>IF(scriv!AB747&lt;&gt;"",scriv!AB747,"")</f>
        <v/>
      </c>
      <c r="K785" s="82" t="str">
        <f t="shared" si="542"/>
        <v>none</v>
      </c>
      <c r="L785" s="82" t="str">
        <f t="shared" si="543"/>
        <v>+++&amp;speakTT=</v>
      </c>
      <c r="M785" s="82" t="str">
        <f t="shared" si="540"/>
        <v>OpenClose</v>
      </c>
      <c r="N785" s="82" t="str">
        <f t="shared" si="544"/>
        <v/>
      </c>
      <c r="O785" s="119" t="str">
        <f t="shared" si="545"/>
        <v/>
      </c>
      <c r="P785" s="81" t="str">
        <f>IF(scriv!I747&lt;&gt;"",scriv!I747,"")</f>
        <v/>
      </c>
      <c r="Q785" s="81" t="str">
        <f>IF(scriv!J747&lt;&gt;"",scriv!J747,"")</f>
        <v/>
      </c>
      <c r="R785" s="81">
        <f>IF(scriv!K747&lt;&gt;"",scriv!K747,
IF(I785&lt;&gt;"",1,$R$36))</f>
        <v>0</v>
      </c>
      <c r="S785" s="81" t="str">
        <f>IF(scriv!L747&lt;&gt;"",scriv!L747,
IF(scriv!AB747&lt;&gt;"",$S$36,"none"))</f>
        <v>none</v>
      </c>
      <c r="T785" s="81" t="str">
        <f>IF(scriv!Q747&lt;&gt;"",scriv!Q747,"")</f>
        <v/>
      </c>
      <c r="U785" s="81" t="str">
        <f>IF(scriv!R747&lt;&gt;"",scriv!R747,"")</f>
        <v/>
      </c>
      <c r="V785" s="81" t="str">
        <f>IF(scriv!S747&lt;&gt;"",scriv!S747,"")</f>
        <v/>
      </c>
      <c r="W785" s="81" t="str">
        <f>IF(scriv!T747&lt;&gt;"",scriv!T747,"")</f>
        <v/>
      </c>
      <c r="X785" s="81" t="str">
        <f>IF($E785="",
( IF(scriv!AD747&lt;&gt;"", LEFT( scriv!AD747, FIND(",",scriv!AD747)-1) &amp; "=" &amp; $AH785 &amp; RIGHT( scriv!AD747, LEN(scriv!AD747) + 1 - FIND(",",scriv!AD747)),
  IF($X$36&lt;&gt;"",LEFT( X$36, FIND(",",X$36)-1) &amp; "=" &amp; $AH785 &amp; RIGHT( X$36, LEN(X$36) + 1 - FIND(",",X$36)),""))),
IF(scriv!M747&lt;&gt;"", LEFT( scriv!M747, FIND(",",scriv!M747)-1) &amp; "=" &amp; $AH785 &amp; RIGHT( scriv!M747, LEN(scriv!M747) + 1 - FIND(",",scriv!M747)),
LEFT( X$37, FIND(",",X$37)-1) &amp; "=" &amp; $AH785 &amp; RIGHT( X$37, LEN(X$37) + 1 - FIND(",",X$37))))</f>
        <v>fadeOn=,0.6</v>
      </c>
      <c r="Y785" s="81" t="str">
        <f>IF($E785="",
( IF(scriv!AE747&lt;&gt;"", LEFT( scriv!AE747, FIND(",",scriv!AE747)-1) &amp; "=" &amp; $AH785 &amp; RIGHT( scriv!AE747, LEN(scriv!AE747) + 1 - FIND(",",scriv!AE747)),
  IF($Y$36&lt;&gt;"",LEFT( Y$36, FIND(",",Y$36)-1) &amp; "=" &amp; $AH785 &amp; RIGHT( Y$36, LEN(Y$36) + 1 - FIND(",",Y$36)),""))),
IF(scriv!N747&lt;&gt;"", LEFT( scriv!N747, FIND(",",scriv!N747)-1) &amp; "=" &amp; $AH785 &amp; RIGHT( scriv!N747, LEN(scriv!N747) + 1 - FIND(",",scriv!N747)),
LEFT( Y$37, FIND(",",Y$37)-1) &amp; "=" &amp; $AH785 &amp; RIGHT( Y$37, LEN(Y$37) + 1 - FIND(",",Y$37))))</f>
        <v>fadeOff=,0.6</v>
      </c>
      <c r="Z785" s="81" t="str">
        <f>IF($E785="",
( IF(scriv!AF747&lt;&gt;"", LEFT( scriv!AF747, FIND(",",scriv!AF747)-1) &amp; "=" &amp; $AH785 &amp; RIGHT( scriv!AF747, LEN(scriv!AF747) + 1 - FIND(",",scriv!AF747)),
  IF($Z$36&lt;&gt;"",LEFT( Z$36, FIND(",",Z$36)-1) &amp; "=" &amp; $AH785 &amp; RIGHT( Z$36, LEN(Z$36) + 1 - FIND(",",Z$36)),""))),
IF(scriv!O747&lt;&gt;"", LEFT( scriv!O747, FIND(",",scriv!O747)-1) &amp; "=" &amp; $AH785 &amp; RIGHT( scriv!O747, LEN(scriv!O747) + 1 - FIND(",",scriv!O747)),
LEFT( Z$37, FIND(",",Z$37)-1) &amp; "=" &amp; $AH785 &amp; RIGHT( Z$37, LEN(Z$37) + 1 - FIND(",",Z$37))))</f>
        <v>drawOpen=,1.2</v>
      </c>
      <c r="AA785" s="81" t="str">
        <f>IF($E785="",
( IF(scriv!AG747&lt;&gt;"", LEFT( scriv!AG747, FIND(",",scriv!AG747)-1) &amp; "=" &amp; $AH785 &amp; RIGHT( scriv!AG747, LEN(scriv!AG747) + 1 - FIND(",",scriv!AG747)),
  IF($AA$36&lt;&gt;"",LEFT( AA$36, FIND(",",AA$36)-1) &amp; "=" &amp; $AH785 &amp; RIGHT( AA$36, LEN(AA$36) + 1 - FIND(",",AA$36)),""))),
IF(scriv!P747&lt;&gt;"", LEFT( scriv!P747, FIND(",",scriv!P747)-1) &amp; "=" &amp; $AH785 &amp; RIGHT( scriv!P747, LEN(scriv!P747) + 1 - FIND(",",scriv!P747)),
LEFT( AA$37, FIND(",",AA$37)-1) &amp; "=" &amp; $AH785 &amp; RIGHT( AA$37, LEN(AA$37) + 1 - FIND(",",AA$37))))</f>
        <v>drawClose=,1.2</v>
      </c>
      <c r="AB785" s="167" t="str">
        <f t="shared" si="539"/>
        <v>noTitle</v>
      </c>
      <c r="AC785" s="167"/>
      <c r="AD785" s="45"/>
      <c r="AE785" s="168"/>
      <c r="AF785" s="169">
        <f>IF(D785="",scriv!B747,"")</f>
        <v>0</v>
      </c>
      <c r="AG785" s="170" t="str">
        <f t="shared" si="546"/>
        <v/>
      </c>
      <c r="AH785" s="169" t="str">
        <f t="shared" si="547"/>
        <v/>
      </c>
      <c r="AI785" s="169" t="str">
        <f t="shared" si="548"/>
        <v/>
      </c>
      <c r="AJ785" s="86">
        <f>ROUNDDOWN( (LEN(scriv!B747)+1) / 2, 0 )</f>
        <v>0</v>
      </c>
      <c r="AK785" s="82">
        <f t="shared" si="549"/>
        <v>0</v>
      </c>
      <c r="AL785" s="82" t="str">
        <f t="shared" si="550"/>
        <v>-</v>
      </c>
      <c r="AM785" s="82" t="str">
        <f t="shared" si="551"/>
        <v>-</v>
      </c>
      <c r="AN785" s="82" t="str">
        <f t="shared" si="552"/>
        <v>-</v>
      </c>
      <c r="AO785" s="82" t="str">
        <f t="shared" si="553"/>
        <v>-</v>
      </c>
      <c r="AP785" s="82" t="str">
        <f t="shared" si="554"/>
        <v>-</v>
      </c>
      <c r="AQ785" s="82" t="str">
        <f t="shared" si="555"/>
        <v>-</v>
      </c>
      <c r="AR785" s="82" t="str">
        <f t="shared" si="556"/>
        <v>-</v>
      </c>
      <c r="AT785" s="82">
        <f t="shared" si="557"/>
        <v>10</v>
      </c>
      <c r="AU785" s="82" t="str">
        <f ca="1">IF(    MAX(OFFSET(AL785,0,0,MATCH("-",AL$638:AL785,0))) = 0,"",
IFERROR(MAX(OFFSET(AL785,0,0,MATCH("-",AL$638:AL785,0))),""))</f>
        <v/>
      </c>
      <c r="AV785" s="82" t="str">
        <f ca="1">IF(    MAX(OFFSET(AM785,0,0,MATCH("-",AM$638:AM785,0))) = 0,"",
IFERROR(MAX(OFFSET(AM785,0,0,MATCH("-",AM$638:AM785,0))),""))</f>
        <v/>
      </c>
      <c r="AW785" s="82" t="str">
        <f ca="1">IF(    MAX(OFFSET(AN785,0,0,MATCH("-",AN$638:AN785,0))) = 0,"",
IFERROR(MAX(OFFSET(AN785,0,0,MATCH("-",AN$638:AN785,0))),""))</f>
        <v/>
      </c>
      <c r="AX785" s="82" t="str">
        <f ca="1">IF(    MAX(OFFSET(AO785,0,0,MATCH("-",AO$638:AO785,0))) = 0,"",
IFERROR(MAX(OFFSET(AO785,0,0,MATCH("-",AO$638:AO785,0))),""))</f>
        <v/>
      </c>
      <c r="AY785" s="82" t="str">
        <f ca="1">IF(    MAX(OFFSET(AP785,0,0,MATCH("-",AP$638:AP785,0))) = 0,"",
IFERROR(MAX(OFFSET(AP785,0,0,MATCH("-",AP$638:AP785,0))),""))</f>
        <v/>
      </c>
      <c r="AZ785" s="82" t="str">
        <f ca="1">IF(    MAX(OFFSET(AQ785,0,0,MATCH("-",AQ$638:AQ785,0))) = 0,"",
IFERROR(MAX(OFFSET(AQ785,0,0,MATCH("-",AQ$638:AQ785,0))),""))</f>
        <v/>
      </c>
      <c r="BA785" s="82" t="str">
        <f ca="1">IF(    MAX(OFFSET(AR785,0,0,MATCH("-",AR$638:AR785,0))) = 0,"",
IFERROR(MAX(OFFSET(AR785,0,0,MATCH("-",AR$638:AR785,0))),""))</f>
        <v/>
      </c>
      <c r="BB785" s="112">
        <f t="shared" ca="1" si="558"/>
        <v>-198</v>
      </c>
      <c r="BC785" s="111" t="str">
        <f t="shared" ca="1" si="559"/>
        <v>Radius</v>
      </c>
      <c r="BD785" s="112">
        <f t="shared" ca="1" si="560"/>
        <v>0</v>
      </c>
      <c r="BE785" s="111">
        <f t="shared" ca="1" si="561"/>
        <v>200</v>
      </c>
      <c r="BF785" s="113" t="e">
        <f t="shared" ca="1" si="562"/>
        <v>#VALUE!</v>
      </c>
      <c r="BG785" s="113" t="e">
        <f t="shared" ca="1" si="563"/>
        <v>#VALUE!</v>
      </c>
      <c r="BH785" s="112">
        <f t="shared" ca="1" si="564"/>
        <v>2000</v>
      </c>
      <c r="BI785" s="112">
        <f t="shared" ca="1" si="565"/>
        <v>200</v>
      </c>
      <c r="BJ785" s="157"/>
      <c r="BK785" s="157"/>
      <c r="BL785" s="158" t="str">
        <f>scriv!AI747</f>
        <v/>
      </c>
      <c r="BM785" s="157"/>
      <c r="BN785" s="157" t="str">
        <f t="shared" si="566"/>
        <v>node</v>
      </c>
      <c r="BO785" s="157"/>
      <c r="BP785" s="159">
        <f t="shared" ca="1" si="567"/>
        <v>0</v>
      </c>
      <c r="BQ785" s="159">
        <f t="shared" ca="1" si="568"/>
        <v>0</v>
      </c>
      <c r="BR785" s="159">
        <f t="shared" si="569"/>
        <v>1</v>
      </c>
      <c r="BS785" s="159" t="str">
        <f t="shared" si="570"/>
        <v>symbol</v>
      </c>
      <c r="BT785" s="157" t="str">
        <f ca="1">IF(scriv!V747&lt;&gt;"",scriv!V747,
IF(E785="",IFERROR(VLOOKUP(BL785,$AH$40:$BT$638,39,FALSE),$BT$36),
$BT$37))</f>
        <v>NodeSquare</v>
      </c>
      <c r="BU785" s="166">
        <f t="shared" ca="1" si="571"/>
        <v>2000</v>
      </c>
      <c r="BV785" s="166">
        <f t="shared" ca="1" si="572"/>
        <v>200</v>
      </c>
      <c r="BW785" s="166">
        <f t="shared" ca="1" si="573"/>
        <v>0</v>
      </c>
      <c r="BX785" s="166">
        <f t="shared" ca="1" si="574"/>
        <v>0</v>
      </c>
      <c r="BY785" s="180" t="str">
        <f t="shared" si="575"/>
        <v/>
      </c>
      <c r="BZ785" s="180" t="str">
        <f t="shared" si="576"/>
        <v/>
      </c>
      <c r="CA785" s="81" t="str">
        <f>IF(scriv!E747&lt;&gt;"",scriv!E747,"")</f>
        <v/>
      </c>
      <c r="CB785" s="82">
        <f t="shared" si="541"/>
        <v>0</v>
      </c>
      <c r="CC785" s="82">
        <f t="shared" si="577"/>
        <v>0</v>
      </c>
      <c r="CD785" s="82" t="str">
        <f t="shared" si="578"/>
        <v>-</v>
      </c>
      <c r="CE785" s="82" t="str">
        <f t="shared" si="579"/>
        <v>-</v>
      </c>
      <c r="CF785" s="82" t="str">
        <f t="shared" si="580"/>
        <v>-</v>
      </c>
      <c r="CG785" s="82" t="str">
        <f t="shared" si="581"/>
        <v>-</v>
      </c>
      <c r="CH785" s="82" t="str">
        <f t="shared" si="582"/>
        <v>-</v>
      </c>
      <c r="CI785" s="82" t="str">
        <f t="shared" si="583"/>
        <v>-</v>
      </c>
      <c r="CJ785" s="82" t="str">
        <f t="shared" si="584"/>
        <v>-</v>
      </c>
      <c r="CK785" s="82" t="str">
        <f t="shared" si="585"/>
        <v>-</v>
      </c>
    </row>
    <row r="786" spans="1:89" s="82" customFormat="1" ht="18" customHeight="1">
      <c r="A786" s="81" t="str">
        <f>scriv!AH748</f>
        <v/>
      </c>
      <c r="B786" s="81" t="str">
        <f>IF(scriv!D748&lt;&gt;"",scriv!D748,"")</f>
        <v/>
      </c>
      <c r="C786" s="81" t="str">
        <f>IF( scriv!AL748&lt;&gt;"", IF(D786&lt;&gt;"","connection ","")&amp;scriv!AL748,IF(D786&lt;&gt;"","connection",""))</f>
        <v/>
      </c>
      <c r="D786" s="82" t="str">
        <f>scriv!AJ748</f>
        <v/>
      </c>
      <c r="E786" s="82" t="str">
        <f>scriv!AK748</f>
        <v/>
      </c>
      <c r="F786" s="156">
        <f>ROW()</f>
        <v>786</v>
      </c>
      <c r="I786" s="81" t="str">
        <f>IF(scriv!AA748&lt;&gt;"",scriv!AA748,J786)</f>
        <v/>
      </c>
      <c r="J786" s="81" t="str">
        <f>IF(scriv!AB748&lt;&gt;"",scriv!AB748,"")</f>
        <v/>
      </c>
      <c r="K786" s="82" t="str">
        <f t="shared" si="542"/>
        <v>none</v>
      </c>
      <c r="L786" s="82" t="str">
        <f t="shared" si="543"/>
        <v>+++&amp;speakTT=</v>
      </c>
      <c r="M786" s="82" t="str">
        <f t="shared" si="540"/>
        <v>OpenClose</v>
      </c>
      <c r="N786" s="82" t="str">
        <f t="shared" si="544"/>
        <v/>
      </c>
      <c r="O786" s="119" t="str">
        <f t="shared" si="545"/>
        <v/>
      </c>
      <c r="P786" s="81" t="str">
        <f>IF(scriv!I748&lt;&gt;"",scriv!I748,"")</f>
        <v/>
      </c>
      <c r="Q786" s="81" t="str">
        <f>IF(scriv!J748&lt;&gt;"",scriv!J748,"")</f>
        <v/>
      </c>
      <c r="R786" s="81">
        <f>IF(scriv!K748&lt;&gt;"",scriv!K748,
IF(I786&lt;&gt;"",1,$R$36))</f>
        <v>0</v>
      </c>
      <c r="S786" s="81" t="str">
        <f>IF(scriv!L748&lt;&gt;"",scriv!L748,
IF(scriv!AB748&lt;&gt;"",$S$36,"none"))</f>
        <v>none</v>
      </c>
      <c r="T786" s="81" t="str">
        <f>IF(scriv!Q748&lt;&gt;"",scriv!Q748,"")</f>
        <v/>
      </c>
      <c r="U786" s="81" t="str">
        <f>IF(scriv!R748&lt;&gt;"",scriv!R748,"")</f>
        <v/>
      </c>
      <c r="V786" s="81" t="str">
        <f>IF(scriv!S748&lt;&gt;"",scriv!S748,"")</f>
        <v/>
      </c>
      <c r="W786" s="81" t="str">
        <f>IF(scriv!T748&lt;&gt;"",scriv!T748,"")</f>
        <v/>
      </c>
      <c r="X786" s="81" t="str">
        <f>IF($E786="",
( IF(scriv!AD748&lt;&gt;"", LEFT( scriv!AD748, FIND(",",scriv!AD748)-1) &amp; "=" &amp; $AH786 &amp; RIGHT( scriv!AD748, LEN(scriv!AD748) + 1 - FIND(",",scriv!AD748)),
  IF($X$36&lt;&gt;"",LEFT( X$36, FIND(",",X$36)-1) &amp; "=" &amp; $AH786 &amp; RIGHT( X$36, LEN(X$36) + 1 - FIND(",",X$36)),""))),
IF(scriv!M748&lt;&gt;"", LEFT( scriv!M748, FIND(",",scriv!M748)-1) &amp; "=" &amp; $AH786 &amp; RIGHT( scriv!M748, LEN(scriv!M748) + 1 - FIND(",",scriv!M748)),
LEFT( X$37, FIND(",",X$37)-1) &amp; "=" &amp; $AH786 &amp; RIGHT( X$37, LEN(X$37) + 1 - FIND(",",X$37))))</f>
        <v>fadeOn=,0.6</v>
      </c>
      <c r="Y786" s="81" t="str">
        <f>IF($E786="",
( IF(scriv!AE748&lt;&gt;"", LEFT( scriv!AE748, FIND(",",scriv!AE748)-1) &amp; "=" &amp; $AH786 &amp; RIGHT( scriv!AE748, LEN(scriv!AE748) + 1 - FIND(",",scriv!AE748)),
  IF($Y$36&lt;&gt;"",LEFT( Y$36, FIND(",",Y$36)-1) &amp; "=" &amp; $AH786 &amp; RIGHT( Y$36, LEN(Y$36) + 1 - FIND(",",Y$36)),""))),
IF(scriv!N748&lt;&gt;"", LEFT( scriv!N748, FIND(",",scriv!N748)-1) &amp; "=" &amp; $AH786 &amp; RIGHT( scriv!N748, LEN(scriv!N748) + 1 - FIND(",",scriv!N748)),
LEFT( Y$37, FIND(",",Y$37)-1) &amp; "=" &amp; $AH786 &amp; RIGHT( Y$37, LEN(Y$37) + 1 - FIND(",",Y$37))))</f>
        <v>fadeOff=,0.6</v>
      </c>
      <c r="Z786" s="81" t="str">
        <f>IF($E786="",
( IF(scriv!AF748&lt;&gt;"", LEFT( scriv!AF748, FIND(",",scriv!AF748)-1) &amp; "=" &amp; $AH786 &amp; RIGHT( scriv!AF748, LEN(scriv!AF748) + 1 - FIND(",",scriv!AF748)),
  IF($Z$36&lt;&gt;"",LEFT( Z$36, FIND(",",Z$36)-1) &amp; "=" &amp; $AH786 &amp; RIGHT( Z$36, LEN(Z$36) + 1 - FIND(",",Z$36)),""))),
IF(scriv!O748&lt;&gt;"", LEFT( scriv!O748, FIND(",",scriv!O748)-1) &amp; "=" &amp; $AH786 &amp; RIGHT( scriv!O748, LEN(scriv!O748) + 1 - FIND(",",scriv!O748)),
LEFT( Z$37, FIND(",",Z$37)-1) &amp; "=" &amp; $AH786 &amp; RIGHT( Z$37, LEN(Z$37) + 1 - FIND(",",Z$37))))</f>
        <v>drawOpen=,1.2</v>
      </c>
      <c r="AA786" s="81" t="str">
        <f>IF($E786="",
( IF(scriv!AG748&lt;&gt;"", LEFT( scriv!AG748, FIND(",",scriv!AG748)-1) &amp; "=" &amp; $AH786 &amp; RIGHT( scriv!AG748, LEN(scriv!AG748) + 1 - FIND(",",scriv!AG748)),
  IF($AA$36&lt;&gt;"",LEFT( AA$36, FIND(",",AA$36)-1) &amp; "=" &amp; $AH786 &amp; RIGHT( AA$36, LEN(AA$36) + 1 - FIND(",",AA$36)),""))),
IF(scriv!P748&lt;&gt;"", LEFT( scriv!P748, FIND(",",scriv!P748)-1) &amp; "=" &amp; $AH786 &amp; RIGHT( scriv!P748, LEN(scriv!P748) + 1 - FIND(",",scriv!P748)),
LEFT( AA$37, FIND(",",AA$37)-1) &amp; "=" &amp; $AH786 &amp; RIGHT( AA$37, LEN(AA$37) + 1 - FIND(",",AA$37))))</f>
        <v>drawClose=,1.2</v>
      </c>
      <c r="AB786" s="167" t="str">
        <f t="shared" si="539"/>
        <v>noTitle</v>
      </c>
      <c r="AC786" s="167"/>
      <c r="AD786" s="45"/>
      <c r="AE786" s="168"/>
      <c r="AF786" s="169">
        <f>IF(D786="",scriv!B748,"")</f>
        <v>0</v>
      </c>
      <c r="AG786" s="170" t="str">
        <f t="shared" si="546"/>
        <v/>
      </c>
      <c r="AH786" s="169" t="str">
        <f t="shared" si="547"/>
        <v/>
      </c>
      <c r="AI786" s="169" t="str">
        <f t="shared" si="548"/>
        <v/>
      </c>
      <c r="AJ786" s="86">
        <f>ROUNDDOWN( (LEN(scriv!B748)+1) / 2, 0 )</f>
        <v>0</v>
      </c>
      <c r="AK786" s="82">
        <f t="shared" si="549"/>
        <v>0</v>
      </c>
      <c r="AL786" s="82" t="str">
        <f t="shared" si="550"/>
        <v>-</v>
      </c>
      <c r="AM786" s="82" t="str">
        <f t="shared" si="551"/>
        <v>-</v>
      </c>
      <c r="AN786" s="82" t="str">
        <f t="shared" si="552"/>
        <v>-</v>
      </c>
      <c r="AO786" s="82" t="str">
        <f t="shared" si="553"/>
        <v>-</v>
      </c>
      <c r="AP786" s="82" t="str">
        <f t="shared" si="554"/>
        <v>-</v>
      </c>
      <c r="AQ786" s="82" t="str">
        <f t="shared" si="555"/>
        <v>-</v>
      </c>
      <c r="AR786" s="82" t="str">
        <f t="shared" si="556"/>
        <v>-</v>
      </c>
      <c r="AT786" s="82">
        <f t="shared" si="557"/>
        <v>10</v>
      </c>
      <c r="AU786" s="82" t="str">
        <f ca="1">IF(    MAX(OFFSET(AL786,0,0,MATCH("-",AL$638:AL786,0))) = 0,"",
IFERROR(MAX(OFFSET(AL786,0,0,MATCH("-",AL$638:AL786,0))),""))</f>
        <v/>
      </c>
      <c r="AV786" s="82" t="str">
        <f ca="1">IF(    MAX(OFFSET(AM786,0,0,MATCH("-",AM$638:AM786,0))) = 0,"",
IFERROR(MAX(OFFSET(AM786,0,0,MATCH("-",AM$638:AM786,0))),""))</f>
        <v/>
      </c>
      <c r="AW786" s="82" t="str">
        <f ca="1">IF(    MAX(OFFSET(AN786,0,0,MATCH("-",AN$638:AN786,0))) = 0,"",
IFERROR(MAX(OFFSET(AN786,0,0,MATCH("-",AN$638:AN786,0))),""))</f>
        <v/>
      </c>
      <c r="AX786" s="82" t="str">
        <f ca="1">IF(    MAX(OFFSET(AO786,0,0,MATCH("-",AO$638:AO786,0))) = 0,"",
IFERROR(MAX(OFFSET(AO786,0,0,MATCH("-",AO$638:AO786,0))),""))</f>
        <v/>
      </c>
      <c r="AY786" s="82" t="str">
        <f ca="1">IF(    MAX(OFFSET(AP786,0,0,MATCH("-",AP$638:AP786,0))) = 0,"",
IFERROR(MAX(OFFSET(AP786,0,0,MATCH("-",AP$638:AP786,0))),""))</f>
        <v/>
      </c>
      <c r="AZ786" s="82" t="str">
        <f ca="1">IF(    MAX(OFFSET(AQ786,0,0,MATCH("-",AQ$638:AQ786,0))) = 0,"",
IFERROR(MAX(OFFSET(AQ786,0,0,MATCH("-",AQ$638:AQ786,0))),""))</f>
        <v/>
      </c>
      <c r="BA786" s="82" t="str">
        <f ca="1">IF(    MAX(OFFSET(AR786,0,0,MATCH("-",AR$638:AR786,0))) = 0,"",
IFERROR(MAX(OFFSET(AR786,0,0,MATCH("-",AR$638:AR786,0))),""))</f>
        <v/>
      </c>
      <c r="BB786" s="112">
        <f t="shared" ca="1" si="558"/>
        <v>-198</v>
      </c>
      <c r="BC786" s="111" t="str">
        <f t="shared" ca="1" si="559"/>
        <v>Radius</v>
      </c>
      <c r="BD786" s="112">
        <f t="shared" ca="1" si="560"/>
        <v>0</v>
      </c>
      <c r="BE786" s="111">
        <f t="shared" ca="1" si="561"/>
        <v>200</v>
      </c>
      <c r="BF786" s="113" t="e">
        <f t="shared" ca="1" si="562"/>
        <v>#VALUE!</v>
      </c>
      <c r="BG786" s="113" t="e">
        <f t="shared" ca="1" si="563"/>
        <v>#VALUE!</v>
      </c>
      <c r="BH786" s="112">
        <f t="shared" ca="1" si="564"/>
        <v>2000</v>
      </c>
      <c r="BI786" s="112">
        <f t="shared" ca="1" si="565"/>
        <v>200</v>
      </c>
      <c r="BJ786" s="157"/>
      <c r="BK786" s="157"/>
      <c r="BL786" s="158" t="str">
        <f>scriv!AI748</f>
        <v/>
      </c>
      <c r="BM786" s="157"/>
      <c r="BN786" s="157" t="str">
        <f t="shared" si="566"/>
        <v>node</v>
      </c>
      <c r="BO786" s="157"/>
      <c r="BP786" s="159">
        <f t="shared" ca="1" si="567"/>
        <v>0</v>
      </c>
      <c r="BQ786" s="159">
        <f t="shared" ca="1" si="568"/>
        <v>0</v>
      </c>
      <c r="BR786" s="159">
        <f t="shared" si="569"/>
        <v>1</v>
      </c>
      <c r="BS786" s="159" t="str">
        <f t="shared" si="570"/>
        <v>symbol</v>
      </c>
      <c r="BT786" s="157" t="str">
        <f ca="1">IF(scriv!V748&lt;&gt;"",scriv!V748,
IF(E786="",IFERROR(VLOOKUP(BL786,$AH$40:$BT$638,39,FALSE),$BT$36),
$BT$37))</f>
        <v>NodeSquare</v>
      </c>
      <c r="BU786" s="166">
        <f t="shared" ca="1" si="571"/>
        <v>2000</v>
      </c>
      <c r="BV786" s="166">
        <f t="shared" ca="1" si="572"/>
        <v>200</v>
      </c>
      <c r="BW786" s="166">
        <f t="shared" ca="1" si="573"/>
        <v>0</v>
      </c>
      <c r="BX786" s="166">
        <f t="shared" ca="1" si="574"/>
        <v>0</v>
      </c>
      <c r="BY786" s="180" t="str">
        <f t="shared" si="575"/>
        <v/>
      </c>
      <c r="BZ786" s="180" t="str">
        <f t="shared" si="576"/>
        <v/>
      </c>
      <c r="CA786" s="81" t="str">
        <f>IF(scriv!E748&lt;&gt;"",scriv!E748,"")</f>
        <v/>
      </c>
      <c r="CB786" s="82">
        <f t="shared" si="541"/>
        <v>0</v>
      </c>
      <c r="CC786" s="82">
        <f t="shared" si="577"/>
        <v>0</v>
      </c>
      <c r="CD786" s="82" t="str">
        <f t="shared" si="578"/>
        <v>-</v>
      </c>
      <c r="CE786" s="82" t="str">
        <f t="shared" si="579"/>
        <v>-</v>
      </c>
      <c r="CF786" s="82" t="str">
        <f t="shared" si="580"/>
        <v>-</v>
      </c>
      <c r="CG786" s="82" t="str">
        <f t="shared" si="581"/>
        <v>-</v>
      </c>
      <c r="CH786" s="82" t="str">
        <f t="shared" si="582"/>
        <v>-</v>
      </c>
      <c r="CI786" s="82" t="str">
        <f t="shared" si="583"/>
        <v>-</v>
      </c>
      <c r="CJ786" s="82" t="str">
        <f t="shared" si="584"/>
        <v>-</v>
      </c>
      <c r="CK786" s="82" t="str">
        <f t="shared" si="585"/>
        <v>-</v>
      </c>
    </row>
    <row r="787" spans="1:89" s="82" customFormat="1" ht="18" customHeight="1">
      <c r="A787" s="81" t="str">
        <f>scriv!AH749</f>
        <v/>
      </c>
      <c r="B787" s="81" t="str">
        <f>IF(scriv!D749&lt;&gt;"",scriv!D749,"")</f>
        <v/>
      </c>
      <c r="C787" s="81" t="str">
        <f>IF( scriv!AL749&lt;&gt;"", IF(D787&lt;&gt;"","connection ","")&amp;scriv!AL749,IF(D787&lt;&gt;"","connection",""))</f>
        <v/>
      </c>
      <c r="D787" s="82" t="str">
        <f>scriv!AJ749</f>
        <v/>
      </c>
      <c r="E787" s="82" t="str">
        <f>scriv!AK749</f>
        <v/>
      </c>
      <c r="F787" s="156">
        <f>ROW()</f>
        <v>787</v>
      </c>
      <c r="I787" s="81" t="str">
        <f>IF(scriv!AA749&lt;&gt;"",scriv!AA749,J787)</f>
        <v/>
      </c>
      <c r="J787" s="81" t="str">
        <f>IF(scriv!AB749&lt;&gt;"",scriv!AB749,"")</f>
        <v/>
      </c>
      <c r="K787" s="82" t="str">
        <f t="shared" si="542"/>
        <v>none</v>
      </c>
      <c r="L787" s="82" t="str">
        <f t="shared" si="543"/>
        <v>+++&amp;speakTT=</v>
      </c>
      <c r="M787" s="82" t="str">
        <f t="shared" si="540"/>
        <v>OpenClose</v>
      </c>
      <c r="N787" s="82" t="str">
        <f t="shared" si="544"/>
        <v/>
      </c>
      <c r="O787" s="119" t="str">
        <f t="shared" si="545"/>
        <v/>
      </c>
      <c r="P787" s="81" t="str">
        <f>IF(scriv!I749&lt;&gt;"",scriv!I749,"")</f>
        <v/>
      </c>
      <c r="Q787" s="81" t="str">
        <f>IF(scriv!J749&lt;&gt;"",scriv!J749,"")</f>
        <v/>
      </c>
      <c r="R787" s="81">
        <f>IF(scriv!K749&lt;&gt;"",scriv!K749,
IF(I787&lt;&gt;"",1,$R$36))</f>
        <v>0</v>
      </c>
      <c r="S787" s="81" t="str">
        <f>IF(scriv!L749&lt;&gt;"",scriv!L749,
IF(scriv!AB749&lt;&gt;"",$S$36,"none"))</f>
        <v>none</v>
      </c>
      <c r="T787" s="81" t="str">
        <f>IF(scriv!Q749&lt;&gt;"",scriv!Q749,"")</f>
        <v/>
      </c>
      <c r="U787" s="81" t="str">
        <f>IF(scriv!R749&lt;&gt;"",scriv!R749,"")</f>
        <v/>
      </c>
      <c r="V787" s="81" t="str">
        <f>IF(scriv!S749&lt;&gt;"",scriv!S749,"")</f>
        <v/>
      </c>
      <c r="W787" s="81" t="str">
        <f>IF(scriv!T749&lt;&gt;"",scriv!T749,"")</f>
        <v/>
      </c>
      <c r="X787" s="81" t="str">
        <f>IF($E787="",
( IF(scriv!AD749&lt;&gt;"", LEFT( scriv!AD749, FIND(",",scriv!AD749)-1) &amp; "=" &amp; $AH787 &amp; RIGHT( scriv!AD749, LEN(scriv!AD749) + 1 - FIND(",",scriv!AD749)),
  IF($X$36&lt;&gt;"",LEFT( X$36, FIND(",",X$36)-1) &amp; "=" &amp; $AH787 &amp; RIGHT( X$36, LEN(X$36) + 1 - FIND(",",X$36)),""))),
IF(scriv!M749&lt;&gt;"", LEFT( scriv!M749, FIND(",",scriv!M749)-1) &amp; "=" &amp; $AH787 &amp; RIGHT( scriv!M749, LEN(scriv!M749) + 1 - FIND(",",scriv!M749)),
LEFT( X$37, FIND(",",X$37)-1) &amp; "=" &amp; $AH787 &amp; RIGHT( X$37, LEN(X$37) + 1 - FIND(",",X$37))))</f>
        <v>fadeOn=,0.6</v>
      </c>
      <c r="Y787" s="81" t="str">
        <f>IF($E787="",
( IF(scriv!AE749&lt;&gt;"", LEFT( scriv!AE749, FIND(",",scriv!AE749)-1) &amp; "=" &amp; $AH787 &amp; RIGHT( scriv!AE749, LEN(scriv!AE749) + 1 - FIND(",",scriv!AE749)),
  IF($Y$36&lt;&gt;"",LEFT( Y$36, FIND(",",Y$36)-1) &amp; "=" &amp; $AH787 &amp; RIGHT( Y$36, LEN(Y$36) + 1 - FIND(",",Y$36)),""))),
IF(scriv!N749&lt;&gt;"", LEFT( scriv!N749, FIND(",",scriv!N749)-1) &amp; "=" &amp; $AH787 &amp; RIGHT( scriv!N749, LEN(scriv!N749) + 1 - FIND(",",scriv!N749)),
LEFT( Y$37, FIND(",",Y$37)-1) &amp; "=" &amp; $AH787 &amp; RIGHT( Y$37, LEN(Y$37) + 1 - FIND(",",Y$37))))</f>
        <v>fadeOff=,0.6</v>
      </c>
      <c r="Z787" s="81" t="str">
        <f>IF($E787="",
( IF(scriv!AF749&lt;&gt;"", LEFT( scriv!AF749, FIND(",",scriv!AF749)-1) &amp; "=" &amp; $AH787 &amp; RIGHT( scriv!AF749, LEN(scriv!AF749) + 1 - FIND(",",scriv!AF749)),
  IF($Z$36&lt;&gt;"",LEFT( Z$36, FIND(",",Z$36)-1) &amp; "=" &amp; $AH787 &amp; RIGHT( Z$36, LEN(Z$36) + 1 - FIND(",",Z$36)),""))),
IF(scriv!O749&lt;&gt;"", LEFT( scriv!O749, FIND(",",scriv!O749)-1) &amp; "=" &amp; $AH787 &amp; RIGHT( scriv!O749, LEN(scriv!O749) + 1 - FIND(",",scriv!O749)),
LEFT( Z$37, FIND(",",Z$37)-1) &amp; "=" &amp; $AH787 &amp; RIGHT( Z$37, LEN(Z$37) + 1 - FIND(",",Z$37))))</f>
        <v>drawOpen=,1.2</v>
      </c>
      <c r="AA787" s="81" t="str">
        <f>IF($E787="",
( IF(scriv!AG749&lt;&gt;"", LEFT( scriv!AG749, FIND(",",scriv!AG749)-1) &amp; "=" &amp; $AH787 &amp; RIGHT( scriv!AG749, LEN(scriv!AG749) + 1 - FIND(",",scriv!AG749)),
  IF($AA$36&lt;&gt;"",LEFT( AA$36, FIND(",",AA$36)-1) &amp; "=" &amp; $AH787 &amp; RIGHT( AA$36, LEN(AA$36) + 1 - FIND(",",AA$36)),""))),
IF(scriv!P749&lt;&gt;"", LEFT( scriv!P749, FIND(",",scriv!P749)-1) &amp; "=" &amp; $AH787 &amp; RIGHT( scriv!P749, LEN(scriv!P749) + 1 - FIND(",",scriv!P749)),
LEFT( AA$37, FIND(",",AA$37)-1) &amp; "=" &amp; $AH787 &amp; RIGHT( AA$37, LEN(AA$37) + 1 - FIND(",",AA$37))))</f>
        <v>drawClose=,1.2</v>
      </c>
      <c r="AB787" s="167" t="str">
        <f t="shared" si="539"/>
        <v>noTitle</v>
      </c>
      <c r="AC787" s="167"/>
      <c r="AD787" s="45"/>
      <c r="AE787" s="168"/>
      <c r="AF787" s="169">
        <f>IF(D787="",scriv!B749,"")</f>
        <v>0</v>
      </c>
      <c r="AG787" s="170" t="str">
        <f t="shared" si="546"/>
        <v/>
      </c>
      <c r="AH787" s="169" t="str">
        <f t="shared" si="547"/>
        <v/>
      </c>
      <c r="AI787" s="169" t="str">
        <f t="shared" si="548"/>
        <v/>
      </c>
      <c r="AJ787" s="86">
        <f>ROUNDDOWN( (LEN(scriv!B749)+1) / 2, 0 )</f>
        <v>0</v>
      </c>
      <c r="AK787" s="82">
        <f t="shared" si="549"/>
        <v>0</v>
      </c>
      <c r="AL787" s="82" t="str">
        <f t="shared" si="550"/>
        <v>-</v>
      </c>
      <c r="AM787" s="82" t="str">
        <f t="shared" si="551"/>
        <v>-</v>
      </c>
      <c r="AN787" s="82" t="str">
        <f t="shared" si="552"/>
        <v>-</v>
      </c>
      <c r="AO787" s="82" t="str">
        <f t="shared" si="553"/>
        <v>-</v>
      </c>
      <c r="AP787" s="82" t="str">
        <f t="shared" si="554"/>
        <v>-</v>
      </c>
      <c r="AQ787" s="82" t="str">
        <f t="shared" si="555"/>
        <v>-</v>
      </c>
      <c r="AR787" s="82" t="str">
        <f t="shared" si="556"/>
        <v>-</v>
      </c>
      <c r="AT787" s="82">
        <f t="shared" si="557"/>
        <v>10</v>
      </c>
      <c r="AU787" s="82" t="str">
        <f ca="1">IF(    MAX(OFFSET(AL787,0,0,MATCH("-",AL$638:AL787,0))) = 0,"",
IFERROR(MAX(OFFSET(AL787,0,0,MATCH("-",AL$638:AL787,0))),""))</f>
        <v/>
      </c>
      <c r="AV787" s="82" t="str">
        <f ca="1">IF(    MAX(OFFSET(AM787,0,0,MATCH("-",AM$638:AM787,0))) = 0,"",
IFERROR(MAX(OFFSET(AM787,0,0,MATCH("-",AM$638:AM787,0))),""))</f>
        <v/>
      </c>
      <c r="AW787" s="82" t="str">
        <f ca="1">IF(    MAX(OFFSET(AN787,0,0,MATCH("-",AN$638:AN787,0))) = 0,"",
IFERROR(MAX(OFFSET(AN787,0,0,MATCH("-",AN$638:AN787,0))),""))</f>
        <v/>
      </c>
      <c r="AX787" s="82" t="str">
        <f ca="1">IF(    MAX(OFFSET(AO787,0,0,MATCH("-",AO$638:AO787,0))) = 0,"",
IFERROR(MAX(OFFSET(AO787,0,0,MATCH("-",AO$638:AO787,0))),""))</f>
        <v/>
      </c>
      <c r="AY787" s="82" t="str">
        <f ca="1">IF(    MAX(OFFSET(AP787,0,0,MATCH("-",AP$638:AP787,0))) = 0,"",
IFERROR(MAX(OFFSET(AP787,0,0,MATCH("-",AP$638:AP787,0))),""))</f>
        <v/>
      </c>
      <c r="AZ787" s="82" t="str">
        <f ca="1">IF(    MAX(OFFSET(AQ787,0,0,MATCH("-",AQ$638:AQ787,0))) = 0,"",
IFERROR(MAX(OFFSET(AQ787,0,0,MATCH("-",AQ$638:AQ787,0))),""))</f>
        <v/>
      </c>
      <c r="BA787" s="82" t="str">
        <f ca="1">IF(    MAX(OFFSET(AR787,0,0,MATCH("-",AR$638:AR787,0))) = 0,"",
IFERROR(MAX(OFFSET(AR787,0,0,MATCH("-",AR$638:AR787,0))),""))</f>
        <v/>
      </c>
      <c r="BB787" s="112">
        <f t="shared" ca="1" si="558"/>
        <v>-198</v>
      </c>
      <c r="BC787" s="111" t="str">
        <f t="shared" ca="1" si="559"/>
        <v>Radius</v>
      </c>
      <c r="BD787" s="112">
        <f t="shared" ca="1" si="560"/>
        <v>0</v>
      </c>
      <c r="BE787" s="111">
        <f t="shared" ca="1" si="561"/>
        <v>200</v>
      </c>
      <c r="BF787" s="113" t="e">
        <f t="shared" ca="1" si="562"/>
        <v>#VALUE!</v>
      </c>
      <c r="BG787" s="113" t="e">
        <f t="shared" ca="1" si="563"/>
        <v>#VALUE!</v>
      </c>
      <c r="BH787" s="112">
        <f t="shared" ca="1" si="564"/>
        <v>2000</v>
      </c>
      <c r="BI787" s="112">
        <f t="shared" ca="1" si="565"/>
        <v>200</v>
      </c>
      <c r="BJ787" s="157"/>
      <c r="BK787" s="157"/>
      <c r="BL787" s="158" t="str">
        <f>scriv!AI749</f>
        <v/>
      </c>
      <c r="BM787" s="157"/>
      <c r="BN787" s="157" t="str">
        <f t="shared" si="566"/>
        <v>node</v>
      </c>
      <c r="BO787" s="157"/>
      <c r="BP787" s="159">
        <f t="shared" ca="1" si="567"/>
        <v>0</v>
      </c>
      <c r="BQ787" s="159">
        <f t="shared" ca="1" si="568"/>
        <v>0</v>
      </c>
      <c r="BR787" s="159">
        <f t="shared" si="569"/>
        <v>1</v>
      </c>
      <c r="BS787" s="159" t="str">
        <f t="shared" si="570"/>
        <v>symbol</v>
      </c>
      <c r="BT787" s="157" t="str">
        <f ca="1">IF(scriv!V749&lt;&gt;"",scriv!V749,
IF(E787="",IFERROR(VLOOKUP(BL787,$AH$40:$BT$638,39,FALSE),$BT$36),
$BT$37))</f>
        <v>NodeSquare</v>
      </c>
      <c r="BU787" s="166">
        <f t="shared" ca="1" si="571"/>
        <v>2000</v>
      </c>
      <c r="BV787" s="166">
        <f t="shared" ca="1" si="572"/>
        <v>200</v>
      </c>
      <c r="BW787" s="166">
        <f t="shared" ca="1" si="573"/>
        <v>0</v>
      </c>
      <c r="BX787" s="166">
        <f t="shared" ca="1" si="574"/>
        <v>0</v>
      </c>
      <c r="BY787" s="180" t="str">
        <f t="shared" si="575"/>
        <v/>
      </c>
      <c r="BZ787" s="180" t="str">
        <f t="shared" si="576"/>
        <v/>
      </c>
      <c r="CA787" s="81" t="str">
        <f>IF(scriv!E749&lt;&gt;"",scriv!E749,"")</f>
        <v/>
      </c>
      <c r="CB787" s="82">
        <f t="shared" si="541"/>
        <v>0</v>
      </c>
      <c r="CC787" s="82">
        <f t="shared" si="577"/>
        <v>0</v>
      </c>
      <c r="CD787" s="82" t="str">
        <f t="shared" si="578"/>
        <v>-</v>
      </c>
      <c r="CE787" s="82" t="str">
        <f t="shared" si="579"/>
        <v>-</v>
      </c>
      <c r="CF787" s="82" t="str">
        <f t="shared" si="580"/>
        <v>-</v>
      </c>
      <c r="CG787" s="82" t="str">
        <f t="shared" si="581"/>
        <v>-</v>
      </c>
      <c r="CH787" s="82" t="str">
        <f t="shared" si="582"/>
        <v>-</v>
      </c>
      <c r="CI787" s="82" t="str">
        <f t="shared" si="583"/>
        <v>-</v>
      </c>
      <c r="CJ787" s="82" t="str">
        <f t="shared" si="584"/>
        <v>-</v>
      </c>
      <c r="CK787" s="82" t="str">
        <f t="shared" si="585"/>
        <v>-</v>
      </c>
    </row>
    <row r="788" spans="1:89" s="82" customFormat="1" ht="18" customHeight="1">
      <c r="A788" s="81" t="str">
        <f>scriv!AH750</f>
        <v/>
      </c>
      <c r="B788" s="81" t="str">
        <f>IF(scriv!D750&lt;&gt;"",scriv!D750,"")</f>
        <v/>
      </c>
      <c r="C788" s="81" t="str">
        <f>IF( scriv!AL750&lt;&gt;"", IF(D788&lt;&gt;"","connection ","")&amp;scriv!AL750,IF(D788&lt;&gt;"","connection",""))</f>
        <v/>
      </c>
      <c r="D788" s="82" t="str">
        <f>scriv!AJ750</f>
        <v/>
      </c>
      <c r="E788" s="82" t="str">
        <f>scriv!AK750</f>
        <v/>
      </c>
      <c r="F788" s="156">
        <f>ROW()</f>
        <v>788</v>
      </c>
      <c r="I788" s="81" t="str">
        <f>IF(scriv!AA750&lt;&gt;"",scriv!AA750,J788)</f>
        <v/>
      </c>
      <c r="J788" s="81" t="str">
        <f>IF(scriv!AB750&lt;&gt;"",scriv!AB750,"")</f>
        <v/>
      </c>
      <c r="K788" s="82" t="str">
        <f t="shared" si="542"/>
        <v>none</v>
      </c>
      <c r="L788" s="82" t="str">
        <f t="shared" si="543"/>
        <v>+++&amp;speakTT=</v>
      </c>
      <c r="M788" s="82" t="str">
        <f t="shared" si="540"/>
        <v>OpenClose</v>
      </c>
      <c r="N788" s="82" t="str">
        <f t="shared" si="544"/>
        <v/>
      </c>
      <c r="O788" s="119" t="str">
        <f t="shared" si="545"/>
        <v/>
      </c>
      <c r="P788" s="81" t="str">
        <f>IF(scriv!I750&lt;&gt;"",scriv!I750,"")</f>
        <v/>
      </c>
      <c r="Q788" s="81" t="str">
        <f>IF(scriv!J750&lt;&gt;"",scriv!J750,"")</f>
        <v/>
      </c>
      <c r="R788" s="81">
        <f>IF(scriv!K750&lt;&gt;"",scriv!K750,
IF(I788&lt;&gt;"",1,$R$36))</f>
        <v>0</v>
      </c>
      <c r="S788" s="81" t="str">
        <f>IF(scriv!L750&lt;&gt;"",scriv!L750,
IF(scriv!AB750&lt;&gt;"",$S$36,"none"))</f>
        <v>none</v>
      </c>
      <c r="T788" s="81" t="str">
        <f>IF(scriv!Q750&lt;&gt;"",scriv!Q750,"")</f>
        <v/>
      </c>
      <c r="U788" s="81" t="str">
        <f>IF(scriv!R750&lt;&gt;"",scriv!R750,"")</f>
        <v/>
      </c>
      <c r="V788" s="81" t="str">
        <f>IF(scriv!S750&lt;&gt;"",scriv!S750,"")</f>
        <v/>
      </c>
      <c r="W788" s="81" t="str">
        <f>IF(scriv!T750&lt;&gt;"",scriv!T750,"")</f>
        <v/>
      </c>
      <c r="X788" s="81" t="str">
        <f>IF($E788="",
( IF(scriv!AD750&lt;&gt;"", LEFT( scriv!AD750, FIND(",",scriv!AD750)-1) &amp; "=" &amp; $AH788 &amp; RIGHT( scriv!AD750, LEN(scriv!AD750) + 1 - FIND(",",scriv!AD750)),
  IF($X$36&lt;&gt;"",LEFT( X$36, FIND(",",X$36)-1) &amp; "=" &amp; $AH788 &amp; RIGHT( X$36, LEN(X$36) + 1 - FIND(",",X$36)),""))),
IF(scriv!M750&lt;&gt;"", LEFT( scriv!M750, FIND(",",scriv!M750)-1) &amp; "=" &amp; $AH788 &amp; RIGHT( scriv!M750, LEN(scriv!M750) + 1 - FIND(",",scriv!M750)),
LEFT( X$37, FIND(",",X$37)-1) &amp; "=" &amp; $AH788 &amp; RIGHT( X$37, LEN(X$37) + 1 - FIND(",",X$37))))</f>
        <v>fadeOn=,0.6</v>
      </c>
      <c r="Y788" s="81" t="str">
        <f>IF($E788="",
( IF(scriv!AE750&lt;&gt;"", LEFT( scriv!AE750, FIND(",",scriv!AE750)-1) &amp; "=" &amp; $AH788 &amp; RIGHT( scriv!AE750, LEN(scriv!AE750) + 1 - FIND(",",scriv!AE750)),
  IF($Y$36&lt;&gt;"",LEFT( Y$36, FIND(",",Y$36)-1) &amp; "=" &amp; $AH788 &amp; RIGHT( Y$36, LEN(Y$36) + 1 - FIND(",",Y$36)),""))),
IF(scriv!N750&lt;&gt;"", LEFT( scriv!N750, FIND(",",scriv!N750)-1) &amp; "=" &amp; $AH788 &amp; RIGHT( scriv!N750, LEN(scriv!N750) + 1 - FIND(",",scriv!N750)),
LEFT( Y$37, FIND(",",Y$37)-1) &amp; "=" &amp; $AH788 &amp; RIGHT( Y$37, LEN(Y$37) + 1 - FIND(",",Y$37))))</f>
        <v>fadeOff=,0.6</v>
      </c>
      <c r="Z788" s="81" t="str">
        <f>IF($E788="",
( IF(scriv!AF750&lt;&gt;"", LEFT( scriv!AF750, FIND(",",scriv!AF750)-1) &amp; "=" &amp; $AH788 &amp; RIGHT( scriv!AF750, LEN(scriv!AF750) + 1 - FIND(",",scriv!AF750)),
  IF($Z$36&lt;&gt;"",LEFT( Z$36, FIND(",",Z$36)-1) &amp; "=" &amp; $AH788 &amp; RIGHT( Z$36, LEN(Z$36) + 1 - FIND(",",Z$36)),""))),
IF(scriv!O750&lt;&gt;"", LEFT( scriv!O750, FIND(",",scriv!O750)-1) &amp; "=" &amp; $AH788 &amp; RIGHT( scriv!O750, LEN(scriv!O750) + 1 - FIND(",",scriv!O750)),
LEFT( Z$37, FIND(",",Z$37)-1) &amp; "=" &amp; $AH788 &amp; RIGHT( Z$37, LEN(Z$37) + 1 - FIND(",",Z$37))))</f>
        <v>drawOpen=,1.2</v>
      </c>
      <c r="AA788" s="81" t="str">
        <f>IF($E788="",
( IF(scriv!AG750&lt;&gt;"", LEFT( scriv!AG750, FIND(",",scriv!AG750)-1) &amp; "=" &amp; $AH788 &amp; RIGHT( scriv!AG750, LEN(scriv!AG750) + 1 - FIND(",",scriv!AG750)),
  IF($AA$36&lt;&gt;"",LEFT( AA$36, FIND(",",AA$36)-1) &amp; "=" &amp; $AH788 &amp; RIGHT( AA$36, LEN(AA$36) + 1 - FIND(",",AA$36)),""))),
IF(scriv!P750&lt;&gt;"", LEFT( scriv!P750, FIND(",",scriv!P750)-1) &amp; "=" &amp; $AH788 &amp; RIGHT( scriv!P750, LEN(scriv!P750) + 1 - FIND(",",scriv!P750)),
LEFT( AA$37, FIND(",",AA$37)-1) &amp; "=" &amp; $AH788 &amp; RIGHT( AA$37, LEN(AA$37) + 1 - FIND(",",AA$37))))</f>
        <v>drawClose=,1.2</v>
      </c>
      <c r="AB788" s="167" t="str">
        <f t="shared" si="539"/>
        <v>noTitle</v>
      </c>
      <c r="AC788" s="167"/>
      <c r="AD788" s="45"/>
      <c r="AE788" s="168"/>
      <c r="AF788" s="169">
        <f>IF(D788="",scriv!B750,"")</f>
        <v>0</v>
      </c>
      <c r="AG788" s="170" t="str">
        <f t="shared" si="546"/>
        <v/>
      </c>
      <c r="AH788" s="169" t="str">
        <f t="shared" si="547"/>
        <v/>
      </c>
      <c r="AI788" s="169" t="str">
        <f t="shared" si="548"/>
        <v/>
      </c>
      <c r="AJ788" s="86">
        <f>ROUNDDOWN( (LEN(scriv!B750)+1) / 2, 0 )</f>
        <v>0</v>
      </c>
      <c r="AK788" s="82">
        <f t="shared" si="549"/>
        <v>0</v>
      </c>
      <c r="AL788" s="82" t="str">
        <f t="shared" si="550"/>
        <v>-</v>
      </c>
      <c r="AM788" s="82" t="str">
        <f t="shared" si="551"/>
        <v>-</v>
      </c>
      <c r="AN788" s="82" t="str">
        <f t="shared" si="552"/>
        <v>-</v>
      </c>
      <c r="AO788" s="82" t="str">
        <f t="shared" si="553"/>
        <v>-</v>
      </c>
      <c r="AP788" s="82" t="str">
        <f t="shared" si="554"/>
        <v>-</v>
      </c>
      <c r="AQ788" s="82" t="str">
        <f t="shared" si="555"/>
        <v>-</v>
      </c>
      <c r="AR788" s="82" t="str">
        <f t="shared" si="556"/>
        <v>-</v>
      </c>
      <c r="AT788" s="82">
        <f t="shared" si="557"/>
        <v>10</v>
      </c>
      <c r="AU788" s="82" t="str">
        <f ca="1">IF(    MAX(OFFSET(AL788,0,0,MATCH("-",AL$638:AL788,0))) = 0,"",
IFERROR(MAX(OFFSET(AL788,0,0,MATCH("-",AL$638:AL788,0))),""))</f>
        <v/>
      </c>
      <c r="AV788" s="82" t="str">
        <f ca="1">IF(    MAX(OFFSET(AM788,0,0,MATCH("-",AM$638:AM788,0))) = 0,"",
IFERROR(MAX(OFFSET(AM788,0,0,MATCH("-",AM$638:AM788,0))),""))</f>
        <v/>
      </c>
      <c r="AW788" s="82" t="str">
        <f ca="1">IF(    MAX(OFFSET(AN788,0,0,MATCH("-",AN$638:AN788,0))) = 0,"",
IFERROR(MAX(OFFSET(AN788,0,0,MATCH("-",AN$638:AN788,0))),""))</f>
        <v/>
      </c>
      <c r="AX788" s="82" t="str">
        <f ca="1">IF(    MAX(OFFSET(AO788,0,0,MATCH("-",AO$638:AO788,0))) = 0,"",
IFERROR(MAX(OFFSET(AO788,0,0,MATCH("-",AO$638:AO788,0))),""))</f>
        <v/>
      </c>
      <c r="AY788" s="82" t="str">
        <f ca="1">IF(    MAX(OFFSET(AP788,0,0,MATCH("-",AP$638:AP788,0))) = 0,"",
IFERROR(MAX(OFFSET(AP788,0,0,MATCH("-",AP$638:AP788,0))),""))</f>
        <v/>
      </c>
      <c r="AZ788" s="82" t="str">
        <f ca="1">IF(    MAX(OFFSET(AQ788,0,0,MATCH("-",AQ$638:AQ788,0))) = 0,"",
IFERROR(MAX(OFFSET(AQ788,0,0,MATCH("-",AQ$638:AQ788,0))),""))</f>
        <v/>
      </c>
      <c r="BA788" s="82" t="str">
        <f ca="1">IF(    MAX(OFFSET(AR788,0,0,MATCH("-",AR$638:AR788,0))) = 0,"",
IFERROR(MAX(OFFSET(AR788,0,0,MATCH("-",AR$638:AR788,0))),""))</f>
        <v/>
      </c>
      <c r="BB788" s="112">
        <f t="shared" ca="1" si="558"/>
        <v>-198</v>
      </c>
      <c r="BC788" s="111" t="str">
        <f t="shared" ca="1" si="559"/>
        <v>Radius</v>
      </c>
      <c r="BD788" s="112">
        <f t="shared" ca="1" si="560"/>
        <v>0</v>
      </c>
      <c r="BE788" s="111">
        <f t="shared" ca="1" si="561"/>
        <v>200</v>
      </c>
      <c r="BF788" s="113" t="e">
        <f t="shared" ca="1" si="562"/>
        <v>#VALUE!</v>
      </c>
      <c r="BG788" s="113" t="e">
        <f t="shared" ca="1" si="563"/>
        <v>#VALUE!</v>
      </c>
      <c r="BH788" s="112">
        <f t="shared" ca="1" si="564"/>
        <v>2000</v>
      </c>
      <c r="BI788" s="112">
        <f t="shared" ca="1" si="565"/>
        <v>200</v>
      </c>
      <c r="BJ788" s="157"/>
      <c r="BK788" s="157"/>
      <c r="BL788" s="158" t="str">
        <f>scriv!AI750</f>
        <v/>
      </c>
      <c r="BM788" s="157"/>
      <c r="BN788" s="157" t="str">
        <f t="shared" si="566"/>
        <v>node</v>
      </c>
      <c r="BO788" s="157"/>
      <c r="BP788" s="159">
        <f t="shared" ca="1" si="567"/>
        <v>0</v>
      </c>
      <c r="BQ788" s="159">
        <f t="shared" ca="1" si="568"/>
        <v>0</v>
      </c>
      <c r="BR788" s="159">
        <f t="shared" si="569"/>
        <v>1</v>
      </c>
      <c r="BS788" s="159" t="str">
        <f t="shared" si="570"/>
        <v>symbol</v>
      </c>
      <c r="BT788" s="157" t="str">
        <f ca="1">IF(scriv!V750&lt;&gt;"",scriv!V750,
IF(E788="",IFERROR(VLOOKUP(BL788,$AH$40:$BT$638,39,FALSE),$BT$36),
$BT$37))</f>
        <v>NodeSquare</v>
      </c>
      <c r="BU788" s="166">
        <f t="shared" ca="1" si="571"/>
        <v>2000</v>
      </c>
      <c r="BV788" s="166">
        <f t="shared" ca="1" si="572"/>
        <v>200</v>
      </c>
      <c r="BW788" s="166">
        <f t="shared" ca="1" si="573"/>
        <v>0</v>
      </c>
      <c r="BX788" s="166">
        <f t="shared" ca="1" si="574"/>
        <v>0</v>
      </c>
      <c r="BY788" s="180" t="str">
        <f t="shared" si="575"/>
        <v/>
      </c>
      <c r="BZ788" s="180" t="str">
        <f t="shared" si="576"/>
        <v/>
      </c>
      <c r="CA788" s="81" t="str">
        <f>IF(scriv!E750&lt;&gt;"",scriv!E750,"")</f>
        <v/>
      </c>
      <c r="CB788" s="82">
        <f t="shared" si="541"/>
        <v>0</v>
      </c>
      <c r="CC788" s="82">
        <f t="shared" si="577"/>
        <v>0</v>
      </c>
      <c r="CD788" s="82" t="str">
        <f t="shared" si="578"/>
        <v>-</v>
      </c>
      <c r="CE788" s="82" t="str">
        <f t="shared" si="579"/>
        <v>-</v>
      </c>
      <c r="CF788" s="82" t="str">
        <f t="shared" si="580"/>
        <v>-</v>
      </c>
      <c r="CG788" s="82" t="str">
        <f t="shared" si="581"/>
        <v>-</v>
      </c>
      <c r="CH788" s="82" t="str">
        <f t="shared" si="582"/>
        <v>-</v>
      </c>
      <c r="CI788" s="82" t="str">
        <f t="shared" si="583"/>
        <v>-</v>
      </c>
      <c r="CJ788" s="82" t="str">
        <f t="shared" si="584"/>
        <v>-</v>
      </c>
      <c r="CK788" s="82" t="str">
        <f t="shared" si="585"/>
        <v>-</v>
      </c>
    </row>
    <row r="789" spans="1:89" s="82" customFormat="1" ht="18" customHeight="1">
      <c r="A789" s="81" t="str">
        <f>scriv!AH751</f>
        <v/>
      </c>
      <c r="B789" s="81" t="str">
        <f>IF(scriv!D751&lt;&gt;"",scriv!D751,"")</f>
        <v/>
      </c>
      <c r="C789" s="81" t="str">
        <f>IF( scriv!AL751&lt;&gt;"", IF(D789&lt;&gt;"","connection ","")&amp;scriv!AL751,IF(D789&lt;&gt;"","connection",""))</f>
        <v/>
      </c>
      <c r="D789" s="82" t="str">
        <f>scriv!AJ751</f>
        <v/>
      </c>
      <c r="E789" s="82" t="str">
        <f>scriv!AK751</f>
        <v/>
      </c>
      <c r="F789" s="156">
        <f>ROW()</f>
        <v>789</v>
      </c>
      <c r="I789" s="81" t="str">
        <f>IF(scriv!AA751&lt;&gt;"",scriv!AA751,J789)</f>
        <v/>
      </c>
      <c r="J789" s="81" t="str">
        <f>IF(scriv!AB751&lt;&gt;"",scriv!AB751,"")</f>
        <v/>
      </c>
      <c r="K789" s="82" t="str">
        <f t="shared" si="542"/>
        <v>none</v>
      </c>
      <c r="L789" s="82" t="str">
        <f t="shared" si="543"/>
        <v>+++&amp;speakTT=</v>
      </c>
      <c r="M789" s="82" t="str">
        <f t="shared" si="540"/>
        <v>OpenClose</v>
      </c>
      <c r="N789" s="82" t="str">
        <f t="shared" si="544"/>
        <v/>
      </c>
      <c r="O789" s="119" t="str">
        <f t="shared" si="545"/>
        <v/>
      </c>
      <c r="P789" s="81" t="str">
        <f>IF(scriv!I751&lt;&gt;"",scriv!I751,"")</f>
        <v/>
      </c>
      <c r="Q789" s="81" t="str">
        <f>IF(scriv!J751&lt;&gt;"",scriv!J751,"")</f>
        <v/>
      </c>
      <c r="R789" s="81">
        <f>IF(scriv!K751&lt;&gt;"",scriv!K751,
IF(I789&lt;&gt;"",1,$R$36))</f>
        <v>0</v>
      </c>
      <c r="S789" s="81" t="str">
        <f>IF(scriv!L751&lt;&gt;"",scriv!L751,
IF(scriv!AB751&lt;&gt;"",$S$36,"none"))</f>
        <v>none</v>
      </c>
      <c r="T789" s="81" t="str">
        <f>IF(scriv!Q751&lt;&gt;"",scriv!Q751,"")</f>
        <v/>
      </c>
      <c r="U789" s="81" t="str">
        <f>IF(scriv!R751&lt;&gt;"",scriv!R751,"")</f>
        <v/>
      </c>
      <c r="V789" s="81" t="str">
        <f>IF(scriv!S751&lt;&gt;"",scriv!S751,"")</f>
        <v/>
      </c>
      <c r="W789" s="81" t="str">
        <f>IF(scriv!T751&lt;&gt;"",scriv!T751,"")</f>
        <v/>
      </c>
      <c r="X789" s="81" t="str">
        <f>IF($E789="",
( IF(scriv!AD751&lt;&gt;"", LEFT( scriv!AD751, FIND(",",scriv!AD751)-1) &amp; "=" &amp; $AH789 &amp; RIGHT( scriv!AD751, LEN(scriv!AD751) + 1 - FIND(",",scriv!AD751)),
  IF($X$36&lt;&gt;"",LEFT( X$36, FIND(",",X$36)-1) &amp; "=" &amp; $AH789 &amp; RIGHT( X$36, LEN(X$36) + 1 - FIND(",",X$36)),""))),
IF(scriv!M751&lt;&gt;"", LEFT( scriv!M751, FIND(",",scriv!M751)-1) &amp; "=" &amp; $AH789 &amp; RIGHT( scriv!M751, LEN(scriv!M751) + 1 - FIND(",",scriv!M751)),
LEFT( X$37, FIND(",",X$37)-1) &amp; "=" &amp; $AH789 &amp; RIGHT( X$37, LEN(X$37) + 1 - FIND(",",X$37))))</f>
        <v>fadeOn=,0.6</v>
      </c>
      <c r="Y789" s="81" t="str">
        <f>IF($E789="",
( IF(scriv!AE751&lt;&gt;"", LEFT( scriv!AE751, FIND(",",scriv!AE751)-1) &amp; "=" &amp; $AH789 &amp; RIGHT( scriv!AE751, LEN(scriv!AE751) + 1 - FIND(",",scriv!AE751)),
  IF($Y$36&lt;&gt;"",LEFT( Y$36, FIND(",",Y$36)-1) &amp; "=" &amp; $AH789 &amp; RIGHT( Y$36, LEN(Y$36) + 1 - FIND(",",Y$36)),""))),
IF(scriv!N751&lt;&gt;"", LEFT( scriv!N751, FIND(",",scriv!N751)-1) &amp; "=" &amp; $AH789 &amp; RIGHT( scriv!N751, LEN(scriv!N751) + 1 - FIND(",",scriv!N751)),
LEFT( Y$37, FIND(",",Y$37)-1) &amp; "=" &amp; $AH789 &amp; RIGHT( Y$37, LEN(Y$37) + 1 - FIND(",",Y$37))))</f>
        <v>fadeOff=,0.6</v>
      </c>
      <c r="Z789" s="81" t="str">
        <f>IF($E789="",
( IF(scriv!AF751&lt;&gt;"", LEFT( scriv!AF751, FIND(",",scriv!AF751)-1) &amp; "=" &amp; $AH789 &amp; RIGHT( scriv!AF751, LEN(scriv!AF751) + 1 - FIND(",",scriv!AF751)),
  IF($Z$36&lt;&gt;"",LEFT( Z$36, FIND(",",Z$36)-1) &amp; "=" &amp; $AH789 &amp; RIGHT( Z$36, LEN(Z$36) + 1 - FIND(",",Z$36)),""))),
IF(scriv!O751&lt;&gt;"", LEFT( scriv!O751, FIND(",",scriv!O751)-1) &amp; "=" &amp; $AH789 &amp; RIGHT( scriv!O751, LEN(scriv!O751) + 1 - FIND(",",scriv!O751)),
LEFT( Z$37, FIND(",",Z$37)-1) &amp; "=" &amp; $AH789 &amp; RIGHT( Z$37, LEN(Z$37) + 1 - FIND(",",Z$37))))</f>
        <v>drawOpen=,1.2</v>
      </c>
      <c r="AA789" s="81" t="str">
        <f>IF($E789="",
( IF(scriv!AG751&lt;&gt;"", LEFT( scriv!AG751, FIND(",",scriv!AG751)-1) &amp; "=" &amp; $AH789 &amp; RIGHT( scriv!AG751, LEN(scriv!AG751) + 1 - FIND(",",scriv!AG751)),
  IF($AA$36&lt;&gt;"",LEFT( AA$36, FIND(",",AA$36)-1) &amp; "=" &amp; $AH789 &amp; RIGHT( AA$36, LEN(AA$36) + 1 - FIND(",",AA$36)),""))),
IF(scriv!P751&lt;&gt;"", LEFT( scriv!P751, FIND(",",scriv!P751)-1) &amp; "=" &amp; $AH789 &amp; RIGHT( scriv!P751, LEN(scriv!P751) + 1 - FIND(",",scriv!P751)),
LEFT( AA$37, FIND(",",AA$37)-1) &amp; "=" &amp; $AH789 &amp; RIGHT( AA$37, LEN(AA$37) + 1 - FIND(",",AA$37))))</f>
        <v>drawClose=,1.2</v>
      </c>
      <c r="AB789" s="167" t="str">
        <f t="shared" si="539"/>
        <v>noTitle</v>
      </c>
      <c r="AC789" s="167"/>
      <c r="AD789" s="45"/>
      <c r="AE789" s="168"/>
      <c r="AF789" s="169">
        <f>IF(D789="",scriv!B751,"")</f>
        <v>0</v>
      </c>
      <c r="AG789" s="170" t="str">
        <f t="shared" si="546"/>
        <v/>
      </c>
      <c r="AH789" s="169" t="str">
        <f t="shared" si="547"/>
        <v/>
      </c>
      <c r="AI789" s="169" t="str">
        <f t="shared" si="548"/>
        <v/>
      </c>
      <c r="AJ789" s="86">
        <f>ROUNDDOWN( (LEN(scriv!B751)+1) / 2, 0 )</f>
        <v>0</v>
      </c>
      <c r="AK789" s="82">
        <f t="shared" si="549"/>
        <v>0</v>
      </c>
      <c r="AL789" s="82" t="str">
        <f t="shared" si="550"/>
        <v>-</v>
      </c>
      <c r="AM789" s="82" t="str">
        <f t="shared" si="551"/>
        <v>-</v>
      </c>
      <c r="AN789" s="82" t="str">
        <f t="shared" si="552"/>
        <v>-</v>
      </c>
      <c r="AO789" s="82" t="str">
        <f t="shared" si="553"/>
        <v>-</v>
      </c>
      <c r="AP789" s="82" t="str">
        <f t="shared" si="554"/>
        <v>-</v>
      </c>
      <c r="AQ789" s="82" t="str">
        <f t="shared" si="555"/>
        <v>-</v>
      </c>
      <c r="AR789" s="82" t="str">
        <f t="shared" si="556"/>
        <v>-</v>
      </c>
      <c r="AT789" s="82">
        <f t="shared" si="557"/>
        <v>10</v>
      </c>
      <c r="AU789" s="82" t="str">
        <f ca="1">IF(    MAX(OFFSET(AL789,0,0,MATCH("-",AL$638:AL789,0))) = 0,"",
IFERROR(MAX(OFFSET(AL789,0,0,MATCH("-",AL$638:AL789,0))),""))</f>
        <v/>
      </c>
      <c r="AV789" s="82" t="str">
        <f ca="1">IF(    MAX(OFFSET(AM789,0,0,MATCH("-",AM$638:AM789,0))) = 0,"",
IFERROR(MAX(OFFSET(AM789,0,0,MATCH("-",AM$638:AM789,0))),""))</f>
        <v/>
      </c>
      <c r="AW789" s="82" t="str">
        <f ca="1">IF(    MAX(OFFSET(AN789,0,0,MATCH("-",AN$638:AN789,0))) = 0,"",
IFERROR(MAX(OFFSET(AN789,0,0,MATCH("-",AN$638:AN789,0))),""))</f>
        <v/>
      </c>
      <c r="AX789" s="82" t="str">
        <f ca="1">IF(    MAX(OFFSET(AO789,0,0,MATCH("-",AO$638:AO789,0))) = 0,"",
IFERROR(MAX(OFFSET(AO789,0,0,MATCH("-",AO$638:AO789,0))),""))</f>
        <v/>
      </c>
      <c r="AY789" s="82" t="str">
        <f ca="1">IF(    MAX(OFFSET(AP789,0,0,MATCH("-",AP$638:AP789,0))) = 0,"",
IFERROR(MAX(OFFSET(AP789,0,0,MATCH("-",AP$638:AP789,0))),""))</f>
        <v/>
      </c>
      <c r="AZ789" s="82" t="str">
        <f ca="1">IF(    MAX(OFFSET(AQ789,0,0,MATCH("-",AQ$638:AQ789,0))) = 0,"",
IFERROR(MAX(OFFSET(AQ789,0,0,MATCH("-",AQ$638:AQ789,0))),""))</f>
        <v/>
      </c>
      <c r="BA789" s="82" t="str">
        <f ca="1">IF(    MAX(OFFSET(AR789,0,0,MATCH("-",AR$638:AR789,0))) = 0,"",
IFERROR(MAX(OFFSET(AR789,0,0,MATCH("-",AR$638:AR789,0))),""))</f>
        <v/>
      </c>
      <c r="BB789" s="112">
        <f t="shared" ca="1" si="558"/>
        <v>-198</v>
      </c>
      <c r="BC789" s="111" t="str">
        <f t="shared" ca="1" si="559"/>
        <v>Radius</v>
      </c>
      <c r="BD789" s="112">
        <f t="shared" ca="1" si="560"/>
        <v>0</v>
      </c>
      <c r="BE789" s="111">
        <f t="shared" ca="1" si="561"/>
        <v>200</v>
      </c>
      <c r="BF789" s="113" t="e">
        <f t="shared" ca="1" si="562"/>
        <v>#VALUE!</v>
      </c>
      <c r="BG789" s="113" t="e">
        <f t="shared" ca="1" si="563"/>
        <v>#VALUE!</v>
      </c>
      <c r="BH789" s="112">
        <f t="shared" ca="1" si="564"/>
        <v>2000</v>
      </c>
      <c r="BI789" s="112">
        <f t="shared" ca="1" si="565"/>
        <v>200</v>
      </c>
      <c r="BJ789" s="157"/>
      <c r="BK789" s="157"/>
      <c r="BL789" s="158" t="str">
        <f>scriv!AI751</f>
        <v/>
      </c>
      <c r="BM789" s="157"/>
      <c r="BN789" s="157" t="str">
        <f t="shared" si="566"/>
        <v>node</v>
      </c>
      <c r="BO789" s="157"/>
      <c r="BP789" s="159">
        <f t="shared" ca="1" si="567"/>
        <v>0</v>
      </c>
      <c r="BQ789" s="159">
        <f t="shared" ca="1" si="568"/>
        <v>0</v>
      </c>
      <c r="BR789" s="159">
        <f t="shared" si="569"/>
        <v>1</v>
      </c>
      <c r="BS789" s="159" t="str">
        <f t="shared" si="570"/>
        <v>symbol</v>
      </c>
      <c r="BT789" s="157" t="str">
        <f ca="1">IF(scriv!V751&lt;&gt;"",scriv!V751,
IF(E789="",IFERROR(VLOOKUP(BL789,$AH$40:$BT$638,39,FALSE),$BT$36),
$BT$37))</f>
        <v>NodeSquare</v>
      </c>
      <c r="BU789" s="166">
        <f t="shared" ca="1" si="571"/>
        <v>2000</v>
      </c>
      <c r="BV789" s="166">
        <f t="shared" ca="1" si="572"/>
        <v>200</v>
      </c>
      <c r="BW789" s="166">
        <f t="shared" ca="1" si="573"/>
        <v>0</v>
      </c>
      <c r="BX789" s="166">
        <f t="shared" ca="1" si="574"/>
        <v>0</v>
      </c>
      <c r="BY789" s="180" t="str">
        <f t="shared" si="575"/>
        <v/>
      </c>
      <c r="BZ789" s="180" t="str">
        <f t="shared" si="576"/>
        <v/>
      </c>
      <c r="CA789" s="81" t="str">
        <f>IF(scriv!E751&lt;&gt;"",scriv!E751,"")</f>
        <v/>
      </c>
      <c r="CB789" s="82">
        <f t="shared" si="541"/>
        <v>0</v>
      </c>
      <c r="CC789" s="82">
        <f t="shared" si="577"/>
        <v>0</v>
      </c>
      <c r="CD789" s="82" t="str">
        <f t="shared" si="578"/>
        <v>-</v>
      </c>
      <c r="CE789" s="82" t="str">
        <f t="shared" si="579"/>
        <v>-</v>
      </c>
      <c r="CF789" s="82" t="str">
        <f t="shared" si="580"/>
        <v>-</v>
      </c>
      <c r="CG789" s="82" t="str">
        <f t="shared" si="581"/>
        <v>-</v>
      </c>
      <c r="CH789" s="82" t="str">
        <f t="shared" si="582"/>
        <v>-</v>
      </c>
      <c r="CI789" s="82" t="str">
        <f t="shared" si="583"/>
        <v>-</v>
      </c>
      <c r="CJ789" s="82" t="str">
        <f t="shared" si="584"/>
        <v>-</v>
      </c>
      <c r="CK789" s="82" t="str">
        <f t="shared" si="585"/>
        <v>-</v>
      </c>
    </row>
    <row r="790" spans="1:89" s="82" customFormat="1" ht="18" customHeight="1">
      <c r="A790" s="81" t="str">
        <f>scriv!AH752</f>
        <v/>
      </c>
      <c r="B790" s="81" t="str">
        <f>IF(scriv!D752&lt;&gt;"",scriv!D752,"")</f>
        <v/>
      </c>
      <c r="C790" s="81" t="str">
        <f>IF( scriv!AL752&lt;&gt;"", IF(D790&lt;&gt;"","connection ","")&amp;scriv!AL752,IF(D790&lt;&gt;"","connection",""))</f>
        <v/>
      </c>
      <c r="D790" s="82" t="str">
        <f>scriv!AJ752</f>
        <v/>
      </c>
      <c r="E790" s="82" t="str">
        <f>scriv!AK752</f>
        <v/>
      </c>
      <c r="F790" s="156">
        <f>ROW()</f>
        <v>790</v>
      </c>
      <c r="I790" s="81" t="str">
        <f>IF(scriv!AA752&lt;&gt;"",scriv!AA752,J790)</f>
        <v/>
      </c>
      <c r="J790" s="81" t="str">
        <f>IF(scriv!AB752&lt;&gt;"",scriv!AB752,"")</f>
        <v/>
      </c>
      <c r="K790" s="82" t="str">
        <f t="shared" si="542"/>
        <v>none</v>
      </c>
      <c r="L790" s="82" t="str">
        <f t="shared" si="543"/>
        <v>+++&amp;speakTT=</v>
      </c>
      <c r="M790" s="82" t="str">
        <f t="shared" si="540"/>
        <v>OpenClose</v>
      </c>
      <c r="N790" s="82" t="str">
        <f t="shared" si="544"/>
        <v/>
      </c>
      <c r="O790" s="119" t="str">
        <f t="shared" si="545"/>
        <v/>
      </c>
      <c r="P790" s="81" t="str">
        <f>IF(scriv!I752&lt;&gt;"",scriv!I752,"")</f>
        <v/>
      </c>
      <c r="Q790" s="81" t="str">
        <f>IF(scriv!J752&lt;&gt;"",scriv!J752,"")</f>
        <v/>
      </c>
      <c r="R790" s="81">
        <f>IF(scriv!K752&lt;&gt;"",scriv!K752,
IF(I790&lt;&gt;"",1,$R$36))</f>
        <v>0</v>
      </c>
      <c r="S790" s="81" t="str">
        <f>IF(scriv!L752&lt;&gt;"",scriv!L752,
IF(scriv!AB752&lt;&gt;"",$S$36,"none"))</f>
        <v>none</v>
      </c>
      <c r="T790" s="81" t="str">
        <f>IF(scriv!Q752&lt;&gt;"",scriv!Q752,"")</f>
        <v/>
      </c>
      <c r="U790" s="81" t="str">
        <f>IF(scriv!R752&lt;&gt;"",scriv!R752,"")</f>
        <v/>
      </c>
      <c r="V790" s="81" t="str">
        <f>IF(scriv!S752&lt;&gt;"",scriv!S752,"")</f>
        <v/>
      </c>
      <c r="W790" s="81" t="str">
        <f>IF(scriv!T752&lt;&gt;"",scriv!T752,"")</f>
        <v/>
      </c>
      <c r="X790" s="81" t="str">
        <f>IF($E790="",
( IF(scriv!AD752&lt;&gt;"", LEFT( scriv!AD752, FIND(",",scriv!AD752)-1) &amp; "=" &amp; $AH790 &amp; RIGHT( scriv!AD752, LEN(scriv!AD752) + 1 - FIND(",",scriv!AD752)),
  IF($X$36&lt;&gt;"",LEFT( X$36, FIND(",",X$36)-1) &amp; "=" &amp; $AH790 &amp; RIGHT( X$36, LEN(X$36) + 1 - FIND(",",X$36)),""))),
IF(scriv!M752&lt;&gt;"", LEFT( scriv!M752, FIND(",",scriv!M752)-1) &amp; "=" &amp; $AH790 &amp; RIGHT( scriv!M752, LEN(scriv!M752) + 1 - FIND(",",scriv!M752)),
LEFT( X$37, FIND(",",X$37)-1) &amp; "=" &amp; $AH790 &amp; RIGHT( X$37, LEN(X$37) + 1 - FIND(",",X$37))))</f>
        <v>fadeOn=,0.6</v>
      </c>
      <c r="Y790" s="81" t="str">
        <f>IF($E790="",
( IF(scriv!AE752&lt;&gt;"", LEFT( scriv!AE752, FIND(",",scriv!AE752)-1) &amp; "=" &amp; $AH790 &amp; RIGHT( scriv!AE752, LEN(scriv!AE752) + 1 - FIND(",",scriv!AE752)),
  IF($Y$36&lt;&gt;"",LEFT( Y$36, FIND(",",Y$36)-1) &amp; "=" &amp; $AH790 &amp; RIGHT( Y$36, LEN(Y$36) + 1 - FIND(",",Y$36)),""))),
IF(scriv!N752&lt;&gt;"", LEFT( scriv!N752, FIND(",",scriv!N752)-1) &amp; "=" &amp; $AH790 &amp; RIGHT( scriv!N752, LEN(scriv!N752) + 1 - FIND(",",scriv!N752)),
LEFT( Y$37, FIND(",",Y$37)-1) &amp; "=" &amp; $AH790 &amp; RIGHT( Y$37, LEN(Y$37) + 1 - FIND(",",Y$37))))</f>
        <v>fadeOff=,0.6</v>
      </c>
      <c r="Z790" s="81" t="str">
        <f>IF($E790="",
( IF(scriv!AF752&lt;&gt;"", LEFT( scriv!AF752, FIND(",",scriv!AF752)-1) &amp; "=" &amp; $AH790 &amp; RIGHT( scriv!AF752, LEN(scriv!AF752) + 1 - FIND(",",scriv!AF752)),
  IF($Z$36&lt;&gt;"",LEFT( Z$36, FIND(",",Z$36)-1) &amp; "=" &amp; $AH790 &amp; RIGHT( Z$36, LEN(Z$36) + 1 - FIND(",",Z$36)),""))),
IF(scriv!O752&lt;&gt;"", LEFT( scriv!O752, FIND(",",scriv!O752)-1) &amp; "=" &amp; $AH790 &amp; RIGHT( scriv!O752, LEN(scriv!O752) + 1 - FIND(",",scriv!O752)),
LEFT( Z$37, FIND(",",Z$37)-1) &amp; "=" &amp; $AH790 &amp; RIGHT( Z$37, LEN(Z$37) + 1 - FIND(",",Z$37))))</f>
        <v>drawOpen=,1.2</v>
      </c>
      <c r="AA790" s="81" t="str">
        <f>IF($E790="",
( IF(scriv!AG752&lt;&gt;"", LEFT( scriv!AG752, FIND(",",scriv!AG752)-1) &amp; "=" &amp; $AH790 &amp; RIGHT( scriv!AG752, LEN(scriv!AG752) + 1 - FIND(",",scriv!AG752)),
  IF($AA$36&lt;&gt;"",LEFT( AA$36, FIND(",",AA$36)-1) &amp; "=" &amp; $AH790 &amp; RIGHT( AA$36, LEN(AA$36) + 1 - FIND(",",AA$36)),""))),
IF(scriv!P752&lt;&gt;"", LEFT( scriv!P752, FIND(",",scriv!P752)-1) &amp; "=" &amp; $AH790 &amp; RIGHT( scriv!P752, LEN(scriv!P752) + 1 - FIND(",",scriv!P752)),
LEFT( AA$37, FIND(",",AA$37)-1) &amp; "=" &amp; $AH790 &amp; RIGHT( AA$37, LEN(AA$37) + 1 - FIND(",",AA$37))))</f>
        <v>drawClose=,1.2</v>
      </c>
      <c r="AB790" s="167" t="str">
        <f t="shared" si="539"/>
        <v>noTitle</v>
      </c>
      <c r="AC790" s="167"/>
      <c r="AD790" s="45"/>
      <c r="AE790" s="168"/>
      <c r="AF790" s="169">
        <f>IF(D790="",scriv!B752,"")</f>
        <v>0</v>
      </c>
      <c r="AG790" s="170" t="str">
        <f t="shared" si="546"/>
        <v/>
      </c>
      <c r="AH790" s="169" t="str">
        <f t="shared" si="547"/>
        <v/>
      </c>
      <c r="AI790" s="169" t="str">
        <f t="shared" si="548"/>
        <v/>
      </c>
      <c r="AJ790" s="86">
        <f>ROUNDDOWN( (LEN(scriv!B752)+1) / 2, 0 )</f>
        <v>0</v>
      </c>
      <c r="AK790" s="82">
        <f t="shared" si="549"/>
        <v>0</v>
      </c>
      <c r="AL790" s="82" t="str">
        <f t="shared" si="550"/>
        <v>-</v>
      </c>
      <c r="AM790" s="82" t="str">
        <f t="shared" si="551"/>
        <v>-</v>
      </c>
      <c r="AN790" s="82" t="str">
        <f t="shared" si="552"/>
        <v>-</v>
      </c>
      <c r="AO790" s="82" t="str">
        <f t="shared" si="553"/>
        <v>-</v>
      </c>
      <c r="AP790" s="82" t="str">
        <f t="shared" si="554"/>
        <v>-</v>
      </c>
      <c r="AQ790" s="82" t="str">
        <f t="shared" si="555"/>
        <v>-</v>
      </c>
      <c r="AR790" s="82" t="str">
        <f t="shared" si="556"/>
        <v>-</v>
      </c>
      <c r="AT790" s="82">
        <f t="shared" si="557"/>
        <v>10</v>
      </c>
      <c r="AU790" s="82" t="str">
        <f ca="1">IF(    MAX(OFFSET(AL790,0,0,MATCH("-",AL$638:AL790,0))) = 0,"",
IFERROR(MAX(OFFSET(AL790,0,0,MATCH("-",AL$638:AL790,0))),""))</f>
        <v/>
      </c>
      <c r="AV790" s="82" t="str">
        <f ca="1">IF(    MAX(OFFSET(AM790,0,0,MATCH("-",AM$638:AM790,0))) = 0,"",
IFERROR(MAX(OFFSET(AM790,0,0,MATCH("-",AM$638:AM790,0))),""))</f>
        <v/>
      </c>
      <c r="AW790" s="82" t="str">
        <f ca="1">IF(    MAX(OFFSET(AN790,0,0,MATCH("-",AN$638:AN790,0))) = 0,"",
IFERROR(MAX(OFFSET(AN790,0,0,MATCH("-",AN$638:AN790,0))),""))</f>
        <v/>
      </c>
      <c r="AX790" s="82" t="str">
        <f ca="1">IF(    MAX(OFFSET(AO790,0,0,MATCH("-",AO$638:AO790,0))) = 0,"",
IFERROR(MAX(OFFSET(AO790,0,0,MATCH("-",AO$638:AO790,0))),""))</f>
        <v/>
      </c>
      <c r="AY790" s="82" t="str">
        <f ca="1">IF(    MAX(OFFSET(AP790,0,0,MATCH("-",AP$638:AP790,0))) = 0,"",
IFERROR(MAX(OFFSET(AP790,0,0,MATCH("-",AP$638:AP790,0))),""))</f>
        <v/>
      </c>
      <c r="AZ790" s="82" t="str">
        <f ca="1">IF(    MAX(OFFSET(AQ790,0,0,MATCH("-",AQ$638:AQ790,0))) = 0,"",
IFERROR(MAX(OFFSET(AQ790,0,0,MATCH("-",AQ$638:AQ790,0))),""))</f>
        <v/>
      </c>
      <c r="BA790" s="82" t="str">
        <f ca="1">IF(    MAX(OFFSET(AR790,0,0,MATCH("-",AR$638:AR790,0))) = 0,"",
IFERROR(MAX(OFFSET(AR790,0,0,MATCH("-",AR$638:AR790,0))),""))</f>
        <v/>
      </c>
      <c r="BB790" s="112">
        <f t="shared" ca="1" si="558"/>
        <v>-198</v>
      </c>
      <c r="BC790" s="111" t="str">
        <f t="shared" ca="1" si="559"/>
        <v>Radius</v>
      </c>
      <c r="BD790" s="112">
        <f t="shared" ca="1" si="560"/>
        <v>0</v>
      </c>
      <c r="BE790" s="111">
        <f t="shared" ca="1" si="561"/>
        <v>200</v>
      </c>
      <c r="BF790" s="113" t="e">
        <f t="shared" ca="1" si="562"/>
        <v>#VALUE!</v>
      </c>
      <c r="BG790" s="113" t="e">
        <f t="shared" ca="1" si="563"/>
        <v>#VALUE!</v>
      </c>
      <c r="BH790" s="112">
        <f t="shared" ca="1" si="564"/>
        <v>2000</v>
      </c>
      <c r="BI790" s="112">
        <f t="shared" ca="1" si="565"/>
        <v>200</v>
      </c>
      <c r="BJ790" s="157"/>
      <c r="BK790" s="157"/>
      <c r="BL790" s="158" t="str">
        <f>scriv!AI752</f>
        <v/>
      </c>
      <c r="BM790" s="157"/>
      <c r="BN790" s="157" t="str">
        <f t="shared" si="566"/>
        <v>node</v>
      </c>
      <c r="BO790" s="157"/>
      <c r="BP790" s="159">
        <f t="shared" ca="1" si="567"/>
        <v>0</v>
      </c>
      <c r="BQ790" s="159">
        <f t="shared" ca="1" si="568"/>
        <v>0</v>
      </c>
      <c r="BR790" s="159">
        <f t="shared" si="569"/>
        <v>1</v>
      </c>
      <c r="BS790" s="159" t="str">
        <f t="shared" si="570"/>
        <v>symbol</v>
      </c>
      <c r="BT790" s="157" t="str">
        <f ca="1">IF(scriv!V752&lt;&gt;"",scriv!V752,
IF(E790="",IFERROR(VLOOKUP(BL790,$AH$40:$BT$638,39,FALSE),$BT$36),
$BT$37))</f>
        <v>NodeSquare</v>
      </c>
      <c r="BU790" s="166">
        <f t="shared" ca="1" si="571"/>
        <v>2000</v>
      </c>
      <c r="BV790" s="166">
        <f t="shared" ca="1" si="572"/>
        <v>200</v>
      </c>
      <c r="BW790" s="166">
        <f t="shared" ca="1" si="573"/>
        <v>0</v>
      </c>
      <c r="BX790" s="166">
        <f t="shared" ca="1" si="574"/>
        <v>0</v>
      </c>
      <c r="BY790" s="180" t="str">
        <f t="shared" si="575"/>
        <v/>
      </c>
      <c r="BZ790" s="180" t="str">
        <f t="shared" si="576"/>
        <v/>
      </c>
      <c r="CA790" s="81" t="str">
        <f>IF(scriv!E752&lt;&gt;"",scriv!E752,"")</f>
        <v/>
      </c>
      <c r="CB790" s="82">
        <f t="shared" si="541"/>
        <v>0</v>
      </c>
      <c r="CC790" s="82">
        <f t="shared" si="577"/>
        <v>0</v>
      </c>
      <c r="CD790" s="82" t="str">
        <f t="shared" si="578"/>
        <v>-</v>
      </c>
      <c r="CE790" s="82" t="str">
        <f t="shared" si="579"/>
        <v>-</v>
      </c>
      <c r="CF790" s="82" t="str">
        <f t="shared" si="580"/>
        <v>-</v>
      </c>
      <c r="CG790" s="82" t="str">
        <f t="shared" si="581"/>
        <v>-</v>
      </c>
      <c r="CH790" s="82" t="str">
        <f t="shared" si="582"/>
        <v>-</v>
      </c>
      <c r="CI790" s="82" t="str">
        <f t="shared" si="583"/>
        <v>-</v>
      </c>
      <c r="CJ790" s="82" t="str">
        <f t="shared" si="584"/>
        <v>-</v>
      </c>
      <c r="CK790" s="82" t="str">
        <f t="shared" si="585"/>
        <v>-</v>
      </c>
    </row>
    <row r="791" spans="1:89" s="82" customFormat="1" ht="18" customHeight="1">
      <c r="A791" s="81" t="str">
        <f>scriv!AH753</f>
        <v/>
      </c>
      <c r="B791" s="81" t="str">
        <f>IF(scriv!D753&lt;&gt;"",scriv!D753,"")</f>
        <v/>
      </c>
      <c r="C791" s="81" t="str">
        <f>IF( scriv!AL753&lt;&gt;"", IF(D791&lt;&gt;"","connection ","")&amp;scriv!AL753,IF(D791&lt;&gt;"","connection",""))</f>
        <v/>
      </c>
      <c r="D791" s="82" t="str">
        <f>scriv!AJ753</f>
        <v/>
      </c>
      <c r="E791" s="82" t="str">
        <f>scriv!AK753</f>
        <v/>
      </c>
      <c r="F791" s="156">
        <f>ROW()</f>
        <v>791</v>
      </c>
      <c r="I791" s="81" t="str">
        <f>IF(scriv!AA753&lt;&gt;"",scriv!AA753,J791)</f>
        <v/>
      </c>
      <c r="J791" s="81" t="str">
        <f>IF(scriv!AB753&lt;&gt;"",scriv!AB753,"")</f>
        <v/>
      </c>
      <c r="K791" s="82" t="str">
        <f t="shared" si="542"/>
        <v>none</v>
      </c>
      <c r="L791" s="82" t="str">
        <f t="shared" si="543"/>
        <v>+++&amp;speakTT=</v>
      </c>
      <c r="M791" s="82" t="str">
        <f t="shared" si="540"/>
        <v>OpenClose</v>
      </c>
      <c r="N791" s="82" t="str">
        <f t="shared" si="544"/>
        <v/>
      </c>
      <c r="O791" s="119" t="str">
        <f t="shared" si="545"/>
        <v/>
      </c>
      <c r="P791" s="81" t="str">
        <f>IF(scriv!I753&lt;&gt;"",scriv!I753,"")</f>
        <v/>
      </c>
      <c r="Q791" s="81" t="str">
        <f>IF(scriv!J753&lt;&gt;"",scriv!J753,"")</f>
        <v/>
      </c>
      <c r="R791" s="81">
        <f>IF(scriv!K753&lt;&gt;"",scriv!K753,
IF(I791&lt;&gt;"",1,$R$36))</f>
        <v>0</v>
      </c>
      <c r="S791" s="81" t="str">
        <f>IF(scriv!L753&lt;&gt;"",scriv!L753,
IF(scriv!AB753&lt;&gt;"",$S$36,"none"))</f>
        <v>none</v>
      </c>
      <c r="T791" s="81" t="str">
        <f>IF(scriv!Q753&lt;&gt;"",scriv!Q753,"")</f>
        <v/>
      </c>
      <c r="U791" s="81" t="str">
        <f>IF(scriv!R753&lt;&gt;"",scriv!R753,"")</f>
        <v/>
      </c>
      <c r="V791" s="81" t="str">
        <f>IF(scriv!S753&lt;&gt;"",scriv!S753,"")</f>
        <v/>
      </c>
      <c r="W791" s="81" t="str">
        <f>IF(scriv!T753&lt;&gt;"",scriv!T753,"")</f>
        <v/>
      </c>
      <c r="X791" s="81" t="str">
        <f>IF($E791="",
( IF(scriv!AD753&lt;&gt;"", LEFT( scriv!AD753, FIND(",",scriv!AD753)-1) &amp; "=" &amp; $AH791 &amp; RIGHT( scriv!AD753, LEN(scriv!AD753) + 1 - FIND(",",scriv!AD753)),
  IF($X$36&lt;&gt;"",LEFT( X$36, FIND(",",X$36)-1) &amp; "=" &amp; $AH791 &amp; RIGHT( X$36, LEN(X$36) + 1 - FIND(",",X$36)),""))),
IF(scriv!M753&lt;&gt;"", LEFT( scriv!M753, FIND(",",scriv!M753)-1) &amp; "=" &amp; $AH791 &amp; RIGHT( scriv!M753, LEN(scriv!M753) + 1 - FIND(",",scriv!M753)),
LEFT( X$37, FIND(",",X$37)-1) &amp; "=" &amp; $AH791 &amp; RIGHT( X$37, LEN(X$37) + 1 - FIND(",",X$37))))</f>
        <v>fadeOn=,0.6</v>
      </c>
      <c r="Y791" s="81" t="str">
        <f>IF($E791="",
( IF(scriv!AE753&lt;&gt;"", LEFT( scriv!AE753, FIND(",",scriv!AE753)-1) &amp; "=" &amp; $AH791 &amp; RIGHT( scriv!AE753, LEN(scriv!AE753) + 1 - FIND(",",scriv!AE753)),
  IF($Y$36&lt;&gt;"",LEFT( Y$36, FIND(",",Y$36)-1) &amp; "=" &amp; $AH791 &amp; RIGHT( Y$36, LEN(Y$36) + 1 - FIND(",",Y$36)),""))),
IF(scriv!N753&lt;&gt;"", LEFT( scriv!N753, FIND(",",scriv!N753)-1) &amp; "=" &amp; $AH791 &amp; RIGHT( scriv!N753, LEN(scriv!N753) + 1 - FIND(",",scriv!N753)),
LEFT( Y$37, FIND(",",Y$37)-1) &amp; "=" &amp; $AH791 &amp; RIGHT( Y$37, LEN(Y$37) + 1 - FIND(",",Y$37))))</f>
        <v>fadeOff=,0.6</v>
      </c>
      <c r="Z791" s="81" t="str">
        <f>IF($E791="",
( IF(scriv!AF753&lt;&gt;"", LEFT( scriv!AF753, FIND(",",scriv!AF753)-1) &amp; "=" &amp; $AH791 &amp; RIGHT( scriv!AF753, LEN(scriv!AF753) + 1 - FIND(",",scriv!AF753)),
  IF($Z$36&lt;&gt;"",LEFT( Z$36, FIND(",",Z$36)-1) &amp; "=" &amp; $AH791 &amp; RIGHT( Z$36, LEN(Z$36) + 1 - FIND(",",Z$36)),""))),
IF(scriv!O753&lt;&gt;"", LEFT( scriv!O753, FIND(",",scriv!O753)-1) &amp; "=" &amp; $AH791 &amp; RIGHT( scriv!O753, LEN(scriv!O753) + 1 - FIND(",",scriv!O753)),
LEFT( Z$37, FIND(",",Z$37)-1) &amp; "=" &amp; $AH791 &amp; RIGHT( Z$37, LEN(Z$37) + 1 - FIND(",",Z$37))))</f>
        <v>drawOpen=,1.2</v>
      </c>
      <c r="AA791" s="81" t="str">
        <f>IF($E791="",
( IF(scriv!AG753&lt;&gt;"", LEFT( scriv!AG753, FIND(",",scriv!AG753)-1) &amp; "=" &amp; $AH791 &amp; RIGHT( scriv!AG753, LEN(scriv!AG753) + 1 - FIND(",",scriv!AG753)),
  IF($AA$36&lt;&gt;"",LEFT( AA$36, FIND(",",AA$36)-1) &amp; "=" &amp; $AH791 &amp; RIGHT( AA$36, LEN(AA$36) + 1 - FIND(",",AA$36)),""))),
IF(scriv!P753&lt;&gt;"", LEFT( scriv!P753, FIND(",",scriv!P753)-1) &amp; "=" &amp; $AH791 &amp; RIGHT( scriv!P753, LEN(scriv!P753) + 1 - FIND(",",scriv!P753)),
LEFT( AA$37, FIND(",",AA$37)-1) &amp; "=" &amp; $AH791 &amp; RIGHT( AA$37, LEN(AA$37) + 1 - FIND(",",AA$37))))</f>
        <v>drawClose=,1.2</v>
      </c>
      <c r="AB791" s="167" t="str">
        <f t="shared" si="539"/>
        <v>noTitle</v>
      </c>
      <c r="AC791" s="167"/>
      <c r="AD791" s="45"/>
      <c r="AE791" s="168"/>
      <c r="AF791" s="169">
        <f>IF(D791="",scriv!B753,"")</f>
        <v>0</v>
      </c>
      <c r="AG791" s="170" t="str">
        <f t="shared" si="546"/>
        <v/>
      </c>
      <c r="AH791" s="169" t="str">
        <f t="shared" si="547"/>
        <v/>
      </c>
      <c r="AI791" s="169" t="str">
        <f t="shared" si="548"/>
        <v/>
      </c>
      <c r="AJ791" s="86">
        <f>ROUNDDOWN( (LEN(scriv!B753)+1) / 2, 0 )</f>
        <v>0</v>
      </c>
      <c r="AK791" s="82">
        <f t="shared" si="549"/>
        <v>0</v>
      </c>
      <c r="AL791" s="82" t="str">
        <f t="shared" si="550"/>
        <v>-</v>
      </c>
      <c r="AM791" s="82" t="str">
        <f t="shared" si="551"/>
        <v>-</v>
      </c>
      <c r="AN791" s="82" t="str">
        <f t="shared" si="552"/>
        <v>-</v>
      </c>
      <c r="AO791" s="82" t="str">
        <f t="shared" si="553"/>
        <v>-</v>
      </c>
      <c r="AP791" s="82" t="str">
        <f t="shared" si="554"/>
        <v>-</v>
      </c>
      <c r="AQ791" s="82" t="str">
        <f t="shared" si="555"/>
        <v>-</v>
      </c>
      <c r="AR791" s="82" t="str">
        <f t="shared" si="556"/>
        <v>-</v>
      </c>
      <c r="AT791" s="82">
        <f t="shared" si="557"/>
        <v>10</v>
      </c>
      <c r="AU791" s="82" t="str">
        <f ca="1">IF(    MAX(OFFSET(AL791,0,0,MATCH("-",AL$638:AL791,0))) = 0,"",
IFERROR(MAX(OFFSET(AL791,0,0,MATCH("-",AL$638:AL791,0))),""))</f>
        <v/>
      </c>
      <c r="AV791" s="82" t="str">
        <f ca="1">IF(    MAX(OFFSET(AM791,0,0,MATCH("-",AM$638:AM791,0))) = 0,"",
IFERROR(MAX(OFFSET(AM791,0,0,MATCH("-",AM$638:AM791,0))),""))</f>
        <v/>
      </c>
      <c r="AW791" s="82" t="str">
        <f ca="1">IF(    MAX(OFFSET(AN791,0,0,MATCH("-",AN$638:AN791,0))) = 0,"",
IFERROR(MAX(OFFSET(AN791,0,0,MATCH("-",AN$638:AN791,0))),""))</f>
        <v/>
      </c>
      <c r="AX791" s="82" t="str">
        <f ca="1">IF(    MAX(OFFSET(AO791,0,0,MATCH("-",AO$638:AO791,0))) = 0,"",
IFERROR(MAX(OFFSET(AO791,0,0,MATCH("-",AO$638:AO791,0))),""))</f>
        <v/>
      </c>
      <c r="AY791" s="82" t="str">
        <f ca="1">IF(    MAX(OFFSET(AP791,0,0,MATCH("-",AP$638:AP791,0))) = 0,"",
IFERROR(MAX(OFFSET(AP791,0,0,MATCH("-",AP$638:AP791,0))),""))</f>
        <v/>
      </c>
      <c r="AZ791" s="82" t="str">
        <f ca="1">IF(    MAX(OFFSET(AQ791,0,0,MATCH("-",AQ$638:AQ791,0))) = 0,"",
IFERROR(MAX(OFFSET(AQ791,0,0,MATCH("-",AQ$638:AQ791,0))),""))</f>
        <v/>
      </c>
      <c r="BA791" s="82" t="str">
        <f ca="1">IF(    MAX(OFFSET(AR791,0,0,MATCH("-",AR$638:AR791,0))) = 0,"",
IFERROR(MAX(OFFSET(AR791,0,0,MATCH("-",AR$638:AR791,0))),""))</f>
        <v/>
      </c>
      <c r="BB791" s="112">
        <f t="shared" ca="1" si="558"/>
        <v>-198</v>
      </c>
      <c r="BC791" s="111" t="str">
        <f t="shared" ca="1" si="559"/>
        <v>Radius</v>
      </c>
      <c r="BD791" s="112">
        <f t="shared" ca="1" si="560"/>
        <v>0</v>
      </c>
      <c r="BE791" s="111">
        <f t="shared" ca="1" si="561"/>
        <v>200</v>
      </c>
      <c r="BF791" s="113" t="e">
        <f t="shared" ca="1" si="562"/>
        <v>#VALUE!</v>
      </c>
      <c r="BG791" s="113" t="e">
        <f t="shared" ca="1" si="563"/>
        <v>#VALUE!</v>
      </c>
      <c r="BH791" s="112">
        <f t="shared" ca="1" si="564"/>
        <v>2000</v>
      </c>
      <c r="BI791" s="112">
        <f t="shared" ca="1" si="565"/>
        <v>200</v>
      </c>
      <c r="BJ791" s="157"/>
      <c r="BK791" s="157"/>
      <c r="BL791" s="158" t="str">
        <f>scriv!AI753</f>
        <v/>
      </c>
      <c r="BM791" s="157"/>
      <c r="BN791" s="157" t="str">
        <f t="shared" si="566"/>
        <v>node</v>
      </c>
      <c r="BO791" s="157"/>
      <c r="BP791" s="159">
        <f t="shared" ca="1" si="567"/>
        <v>0</v>
      </c>
      <c r="BQ791" s="159">
        <f t="shared" ca="1" si="568"/>
        <v>0</v>
      </c>
      <c r="BR791" s="159">
        <f t="shared" si="569"/>
        <v>1</v>
      </c>
      <c r="BS791" s="159" t="str">
        <f t="shared" si="570"/>
        <v>symbol</v>
      </c>
      <c r="BT791" s="157" t="str">
        <f ca="1">IF(scriv!V753&lt;&gt;"",scriv!V753,
IF(E791="",IFERROR(VLOOKUP(BL791,$AH$40:$BT$638,39,FALSE),$BT$36),
$BT$37))</f>
        <v>NodeSquare</v>
      </c>
      <c r="BU791" s="166">
        <f t="shared" ca="1" si="571"/>
        <v>2000</v>
      </c>
      <c r="BV791" s="166">
        <f t="shared" ca="1" si="572"/>
        <v>200</v>
      </c>
      <c r="BW791" s="166">
        <f t="shared" ca="1" si="573"/>
        <v>0</v>
      </c>
      <c r="BX791" s="166">
        <f t="shared" ca="1" si="574"/>
        <v>0</v>
      </c>
      <c r="BY791" s="180" t="str">
        <f t="shared" si="575"/>
        <v/>
      </c>
      <c r="BZ791" s="180" t="str">
        <f t="shared" si="576"/>
        <v/>
      </c>
      <c r="CA791" s="81" t="str">
        <f>IF(scriv!E753&lt;&gt;"",scriv!E753,"")</f>
        <v/>
      </c>
      <c r="CB791" s="82">
        <f t="shared" si="541"/>
        <v>0</v>
      </c>
      <c r="CC791" s="82">
        <f t="shared" si="577"/>
        <v>0</v>
      </c>
      <c r="CD791" s="82" t="str">
        <f t="shared" si="578"/>
        <v>-</v>
      </c>
      <c r="CE791" s="82" t="str">
        <f t="shared" si="579"/>
        <v>-</v>
      </c>
      <c r="CF791" s="82" t="str">
        <f t="shared" si="580"/>
        <v>-</v>
      </c>
      <c r="CG791" s="82" t="str">
        <f t="shared" si="581"/>
        <v>-</v>
      </c>
      <c r="CH791" s="82" t="str">
        <f t="shared" si="582"/>
        <v>-</v>
      </c>
      <c r="CI791" s="82" t="str">
        <f t="shared" si="583"/>
        <v>-</v>
      </c>
      <c r="CJ791" s="82" t="str">
        <f t="shared" si="584"/>
        <v>-</v>
      </c>
      <c r="CK791" s="82" t="str">
        <f t="shared" si="585"/>
        <v>-</v>
      </c>
    </row>
    <row r="792" spans="1:89" s="82" customFormat="1" ht="18" customHeight="1">
      <c r="A792" s="81" t="str">
        <f>scriv!AH754</f>
        <v/>
      </c>
      <c r="B792" s="81" t="str">
        <f>IF(scriv!D754&lt;&gt;"",scriv!D754,"")</f>
        <v/>
      </c>
      <c r="C792" s="81" t="str">
        <f>IF( scriv!AL754&lt;&gt;"", IF(D792&lt;&gt;"","connection ","")&amp;scriv!AL754,IF(D792&lt;&gt;"","connection",""))</f>
        <v/>
      </c>
      <c r="D792" s="82" t="str">
        <f>scriv!AJ754</f>
        <v/>
      </c>
      <c r="E792" s="82" t="str">
        <f>scriv!AK754</f>
        <v/>
      </c>
      <c r="F792" s="156">
        <f>ROW()</f>
        <v>792</v>
      </c>
      <c r="I792" s="81" t="str">
        <f>IF(scriv!AA754&lt;&gt;"",scriv!AA754,J792)</f>
        <v/>
      </c>
      <c r="J792" s="81" t="str">
        <f>IF(scriv!AB754&lt;&gt;"",scriv!AB754,"")</f>
        <v/>
      </c>
      <c r="K792" s="82" t="str">
        <f t="shared" si="542"/>
        <v>none</v>
      </c>
      <c r="L792" s="82" t="str">
        <f t="shared" si="543"/>
        <v>+++&amp;speakTT=</v>
      </c>
      <c r="M792" s="82" t="str">
        <f t="shared" si="540"/>
        <v>OpenClose</v>
      </c>
      <c r="N792" s="82" t="str">
        <f t="shared" si="544"/>
        <v/>
      </c>
      <c r="O792" s="119" t="str">
        <f t="shared" si="545"/>
        <v/>
      </c>
      <c r="P792" s="81" t="str">
        <f>IF(scriv!I754&lt;&gt;"",scriv!I754,"")</f>
        <v/>
      </c>
      <c r="Q792" s="81" t="str">
        <f>IF(scriv!J754&lt;&gt;"",scriv!J754,"")</f>
        <v/>
      </c>
      <c r="R792" s="81">
        <f>IF(scriv!K754&lt;&gt;"",scriv!K754,
IF(I792&lt;&gt;"",1,$R$36))</f>
        <v>0</v>
      </c>
      <c r="S792" s="81" t="str">
        <f>IF(scriv!L754&lt;&gt;"",scriv!L754,
IF(scriv!AB754&lt;&gt;"",$S$36,"none"))</f>
        <v>none</v>
      </c>
      <c r="T792" s="81" t="str">
        <f>IF(scriv!Q754&lt;&gt;"",scriv!Q754,"")</f>
        <v/>
      </c>
      <c r="U792" s="81" t="str">
        <f>IF(scriv!R754&lt;&gt;"",scriv!R754,"")</f>
        <v/>
      </c>
      <c r="V792" s="81" t="str">
        <f>IF(scriv!S754&lt;&gt;"",scriv!S754,"")</f>
        <v/>
      </c>
      <c r="W792" s="81" t="str">
        <f>IF(scriv!T754&lt;&gt;"",scriv!T754,"")</f>
        <v/>
      </c>
      <c r="X792" s="81" t="str">
        <f>IF($E792="",
( IF(scriv!AD754&lt;&gt;"", LEFT( scriv!AD754, FIND(",",scriv!AD754)-1) &amp; "=" &amp; $AH792 &amp; RIGHT( scriv!AD754, LEN(scriv!AD754) + 1 - FIND(",",scriv!AD754)),
  IF($X$36&lt;&gt;"",LEFT( X$36, FIND(",",X$36)-1) &amp; "=" &amp; $AH792 &amp; RIGHT( X$36, LEN(X$36) + 1 - FIND(",",X$36)),""))),
IF(scriv!M754&lt;&gt;"", LEFT( scriv!M754, FIND(",",scriv!M754)-1) &amp; "=" &amp; $AH792 &amp; RIGHT( scriv!M754, LEN(scriv!M754) + 1 - FIND(",",scriv!M754)),
LEFT( X$37, FIND(",",X$37)-1) &amp; "=" &amp; $AH792 &amp; RIGHT( X$37, LEN(X$37) + 1 - FIND(",",X$37))))</f>
        <v>fadeOn=,0.6</v>
      </c>
      <c r="Y792" s="81" t="str">
        <f>IF($E792="",
( IF(scriv!AE754&lt;&gt;"", LEFT( scriv!AE754, FIND(",",scriv!AE754)-1) &amp; "=" &amp; $AH792 &amp; RIGHT( scriv!AE754, LEN(scriv!AE754) + 1 - FIND(",",scriv!AE754)),
  IF($Y$36&lt;&gt;"",LEFT( Y$36, FIND(",",Y$36)-1) &amp; "=" &amp; $AH792 &amp; RIGHT( Y$36, LEN(Y$36) + 1 - FIND(",",Y$36)),""))),
IF(scriv!N754&lt;&gt;"", LEFT( scriv!N754, FIND(",",scriv!N754)-1) &amp; "=" &amp; $AH792 &amp; RIGHT( scriv!N754, LEN(scriv!N754) + 1 - FIND(",",scriv!N754)),
LEFT( Y$37, FIND(",",Y$37)-1) &amp; "=" &amp; $AH792 &amp; RIGHT( Y$37, LEN(Y$37) + 1 - FIND(",",Y$37))))</f>
        <v>fadeOff=,0.6</v>
      </c>
      <c r="Z792" s="81" t="str">
        <f>IF($E792="",
( IF(scriv!AF754&lt;&gt;"", LEFT( scriv!AF754, FIND(",",scriv!AF754)-1) &amp; "=" &amp; $AH792 &amp; RIGHT( scriv!AF754, LEN(scriv!AF754) + 1 - FIND(",",scriv!AF754)),
  IF($Z$36&lt;&gt;"",LEFT( Z$36, FIND(",",Z$36)-1) &amp; "=" &amp; $AH792 &amp; RIGHT( Z$36, LEN(Z$36) + 1 - FIND(",",Z$36)),""))),
IF(scriv!O754&lt;&gt;"", LEFT( scriv!O754, FIND(",",scriv!O754)-1) &amp; "=" &amp; $AH792 &amp; RIGHT( scriv!O754, LEN(scriv!O754) + 1 - FIND(",",scriv!O754)),
LEFT( Z$37, FIND(",",Z$37)-1) &amp; "=" &amp; $AH792 &amp; RIGHT( Z$37, LEN(Z$37) + 1 - FIND(",",Z$37))))</f>
        <v>drawOpen=,1.2</v>
      </c>
      <c r="AA792" s="81" t="str">
        <f>IF($E792="",
( IF(scriv!AG754&lt;&gt;"", LEFT( scriv!AG754, FIND(",",scriv!AG754)-1) &amp; "=" &amp; $AH792 &amp; RIGHT( scriv!AG754, LEN(scriv!AG754) + 1 - FIND(",",scriv!AG754)),
  IF($AA$36&lt;&gt;"",LEFT( AA$36, FIND(",",AA$36)-1) &amp; "=" &amp; $AH792 &amp; RIGHT( AA$36, LEN(AA$36) + 1 - FIND(",",AA$36)),""))),
IF(scriv!P754&lt;&gt;"", LEFT( scriv!P754, FIND(",",scriv!P754)-1) &amp; "=" &amp; $AH792 &amp; RIGHT( scriv!P754, LEN(scriv!P754) + 1 - FIND(",",scriv!P754)),
LEFT( AA$37, FIND(",",AA$37)-1) &amp; "=" &amp; $AH792 &amp; RIGHT( AA$37, LEN(AA$37) + 1 - FIND(",",AA$37))))</f>
        <v>drawClose=,1.2</v>
      </c>
      <c r="AB792" s="167" t="str">
        <f t="shared" si="539"/>
        <v>noTitle</v>
      </c>
      <c r="AC792" s="167"/>
      <c r="AD792" s="45"/>
      <c r="AE792" s="168"/>
      <c r="AF792" s="169">
        <f>IF(D792="",scriv!B754,"")</f>
        <v>0</v>
      </c>
      <c r="AG792" s="170" t="str">
        <f t="shared" si="546"/>
        <v/>
      </c>
      <c r="AH792" s="169" t="str">
        <f t="shared" si="547"/>
        <v/>
      </c>
      <c r="AI792" s="169" t="str">
        <f t="shared" si="548"/>
        <v/>
      </c>
      <c r="AJ792" s="86">
        <f>ROUNDDOWN( (LEN(scriv!B754)+1) / 2, 0 )</f>
        <v>0</v>
      </c>
      <c r="AK792" s="82">
        <f t="shared" si="549"/>
        <v>0</v>
      </c>
      <c r="AL792" s="82" t="str">
        <f t="shared" si="550"/>
        <v>-</v>
      </c>
      <c r="AM792" s="82" t="str">
        <f t="shared" si="551"/>
        <v>-</v>
      </c>
      <c r="AN792" s="82" t="str">
        <f t="shared" si="552"/>
        <v>-</v>
      </c>
      <c r="AO792" s="82" t="str">
        <f t="shared" si="553"/>
        <v>-</v>
      </c>
      <c r="AP792" s="82" t="str">
        <f t="shared" si="554"/>
        <v>-</v>
      </c>
      <c r="AQ792" s="82" t="str">
        <f t="shared" si="555"/>
        <v>-</v>
      </c>
      <c r="AR792" s="82" t="str">
        <f t="shared" si="556"/>
        <v>-</v>
      </c>
      <c r="AT792" s="82">
        <f t="shared" si="557"/>
        <v>10</v>
      </c>
      <c r="AU792" s="82" t="str">
        <f ca="1">IF(    MAX(OFFSET(AL792,0,0,MATCH("-",AL$638:AL792,0))) = 0,"",
IFERROR(MAX(OFFSET(AL792,0,0,MATCH("-",AL$638:AL792,0))),""))</f>
        <v/>
      </c>
      <c r="AV792" s="82" t="str">
        <f ca="1">IF(    MAX(OFFSET(AM792,0,0,MATCH("-",AM$638:AM792,0))) = 0,"",
IFERROR(MAX(OFFSET(AM792,0,0,MATCH("-",AM$638:AM792,0))),""))</f>
        <v/>
      </c>
      <c r="AW792" s="82" t="str">
        <f ca="1">IF(    MAX(OFFSET(AN792,0,0,MATCH("-",AN$638:AN792,0))) = 0,"",
IFERROR(MAX(OFFSET(AN792,0,0,MATCH("-",AN$638:AN792,0))),""))</f>
        <v/>
      </c>
      <c r="AX792" s="82" t="str">
        <f ca="1">IF(    MAX(OFFSET(AO792,0,0,MATCH("-",AO$638:AO792,0))) = 0,"",
IFERROR(MAX(OFFSET(AO792,0,0,MATCH("-",AO$638:AO792,0))),""))</f>
        <v/>
      </c>
      <c r="AY792" s="82" t="str">
        <f ca="1">IF(    MAX(OFFSET(AP792,0,0,MATCH("-",AP$638:AP792,0))) = 0,"",
IFERROR(MAX(OFFSET(AP792,0,0,MATCH("-",AP$638:AP792,0))),""))</f>
        <v/>
      </c>
      <c r="AZ792" s="82" t="str">
        <f ca="1">IF(    MAX(OFFSET(AQ792,0,0,MATCH("-",AQ$638:AQ792,0))) = 0,"",
IFERROR(MAX(OFFSET(AQ792,0,0,MATCH("-",AQ$638:AQ792,0))),""))</f>
        <v/>
      </c>
      <c r="BA792" s="82" t="str">
        <f ca="1">IF(    MAX(OFFSET(AR792,0,0,MATCH("-",AR$638:AR792,0))) = 0,"",
IFERROR(MAX(OFFSET(AR792,0,0,MATCH("-",AR$638:AR792,0))),""))</f>
        <v/>
      </c>
      <c r="BB792" s="112">
        <f t="shared" ca="1" si="558"/>
        <v>-198</v>
      </c>
      <c r="BC792" s="111" t="str">
        <f t="shared" ca="1" si="559"/>
        <v>Radius</v>
      </c>
      <c r="BD792" s="112">
        <f t="shared" ca="1" si="560"/>
        <v>0</v>
      </c>
      <c r="BE792" s="111">
        <f t="shared" ca="1" si="561"/>
        <v>200</v>
      </c>
      <c r="BF792" s="113" t="e">
        <f t="shared" ca="1" si="562"/>
        <v>#VALUE!</v>
      </c>
      <c r="BG792" s="113" t="e">
        <f t="shared" ca="1" si="563"/>
        <v>#VALUE!</v>
      </c>
      <c r="BH792" s="112">
        <f t="shared" ca="1" si="564"/>
        <v>2000</v>
      </c>
      <c r="BI792" s="112">
        <f t="shared" ca="1" si="565"/>
        <v>200</v>
      </c>
      <c r="BJ792" s="157"/>
      <c r="BK792" s="157"/>
      <c r="BL792" s="158" t="str">
        <f>scriv!AI754</f>
        <v/>
      </c>
      <c r="BM792" s="157"/>
      <c r="BN792" s="157" t="str">
        <f t="shared" si="566"/>
        <v>node</v>
      </c>
      <c r="BO792" s="157"/>
      <c r="BP792" s="159">
        <f t="shared" ca="1" si="567"/>
        <v>0</v>
      </c>
      <c r="BQ792" s="159">
        <f t="shared" ca="1" si="568"/>
        <v>0</v>
      </c>
      <c r="BR792" s="159">
        <f t="shared" si="569"/>
        <v>1</v>
      </c>
      <c r="BS792" s="159" t="str">
        <f t="shared" si="570"/>
        <v>symbol</v>
      </c>
      <c r="BT792" s="157" t="str">
        <f ca="1">IF(scriv!V754&lt;&gt;"",scriv!V754,
IF(E792="",IFERROR(VLOOKUP(BL792,$AH$40:$BT$638,39,FALSE),$BT$36),
$BT$37))</f>
        <v>NodeSquare</v>
      </c>
      <c r="BU792" s="166">
        <f t="shared" ca="1" si="571"/>
        <v>2000</v>
      </c>
      <c r="BV792" s="166">
        <f t="shared" ca="1" si="572"/>
        <v>200</v>
      </c>
      <c r="BW792" s="166">
        <f t="shared" ca="1" si="573"/>
        <v>0</v>
      </c>
      <c r="BX792" s="166">
        <f t="shared" ca="1" si="574"/>
        <v>0</v>
      </c>
      <c r="BY792" s="180" t="str">
        <f t="shared" si="575"/>
        <v/>
      </c>
      <c r="BZ792" s="180" t="str">
        <f t="shared" si="576"/>
        <v/>
      </c>
      <c r="CA792" s="81" t="str">
        <f>IF(scriv!E754&lt;&gt;"",scriv!E754,"")</f>
        <v/>
      </c>
      <c r="CB792" s="82">
        <f t="shared" si="541"/>
        <v>0</v>
      </c>
      <c r="CC792" s="82">
        <f t="shared" si="577"/>
        <v>0</v>
      </c>
      <c r="CD792" s="82" t="str">
        <f t="shared" si="578"/>
        <v>-</v>
      </c>
      <c r="CE792" s="82" t="str">
        <f t="shared" si="579"/>
        <v>-</v>
      </c>
      <c r="CF792" s="82" t="str">
        <f t="shared" si="580"/>
        <v>-</v>
      </c>
      <c r="CG792" s="82" t="str">
        <f t="shared" si="581"/>
        <v>-</v>
      </c>
      <c r="CH792" s="82" t="str">
        <f t="shared" si="582"/>
        <v>-</v>
      </c>
      <c r="CI792" s="82" t="str">
        <f t="shared" si="583"/>
        <v>-</v>
      </c>
      <c r="CJ792" s="82" t="str">
        <f t="shared" si="584"/>
        <v>-</v>
      </c>
      <c r="CK792" s="82" t="str">
        <f t="shared" si="585"/>
        <v>-</v>
      </c>
    </row>
    <row r="793" spans="1:89" s="82" customFormat="1" ht="18" customHeight="1">
      <c r="A793" s="81" t="str">
        <f>scriv!AH755</f>
        <v/>
      </c>
      <c r="B793" s="81" t="str">
        <f>IF(scriv!D755&lt;&gt;"",scriv!D755,"")</f>
        <v/>
      </c>
      <c r="C793" s="81" t="str">
        <f>IF( scriv!AL755&lt;&gt;"", IF(D793&lt;&gt;"","connection ","")&amp;scriv!AL755,IF(D793&lt;&gt;"","connection",""))</f>
        <v/>
      </c>
      <c r="D793" s="82" t="str">
        <f>scriv!AJ755</f>
        <v/>
      </c>
      <c r="E793" s="82" t="str">
        <f>scriv!AK755</f>
        <v/>
      </c>
      <c r="F793" s="156">
        <f>ROW()</f>
        <v>793</v>
      </c>
      <c r="I793" s="81" t="str">
        <f>IF(scriv!AA755&lt;&gt;"",scriv!AA755,J793)</f>
        <v/>
      </c>
      <c r="J793" s="81" t="str">
        <f>IF(scriv!AB755&lt;&gt;"",scriv!AB755,"")</f>
        <v/>
      </c>
      <c r="K793" s="82" t="str">
        <f t="shared" si="542"/>
        <v>none</v>
      </c>
      <c r="L793" s="82" t="str">
        <f t="shared" si="543"/>
        <v>+++&amp;speakTT=</v>
      </c>
      <c r="M793" s="82" t="str">
        <f t="shared" si="540"/>
        <v>OpenClose</v>
      </c>
      <c r="N793" s="82" t="str">
        <f t="shared" si="544"/>
        <v/>
      </c>
      <c r="O793" s="119" t="str">
        <f t="shared" si="545"/>
        <v/>
      </c>
      <c r="P793" s="81" t="str">
        <f>IF(scriv!I755&lt;&gt;"",scriv!I755,"")</f>
        <v/>
      </c>
      <c r="Q793" s="81" t="str">
        <f>IF(scriv!J755&lt;&gt;"",scriv!J755,"")</f>
        <v/>
      </c>
      <c r="R793" s="81">
        <f>IF(scriv!K755&lt;&gt;"",scriv!K755,
IF(I793&lt;&gt;"",1,$R$36))</f>
        <v>0</v>
      </c>
      <c r="S793" s="81" t="str">
        <f>IF(scriv!L755&lt;&gt;"",scriv!L755,
IF(scriv!AB755&lt;&gt;"",$S$36,"none"))</f>
        <v>none</v>
      </c>
      <c r="T793" s="81" t="str">
        <f>IF(scriv!Q755&lt;&gt;"",scriv!Q755,"")</f>
        <v/>
      </c>
      <c r="U793" s="81" t="str">
        <f>IF(scriv!R755&lt;&gt;"",scriv!R755,"")</f>
        <v/>
      </c>
      <c r="V793" s="81" t="str">
        <f>IF(scriv!S755&lt;&gt;"",scriv!S755,"")</f>
        <v/>
      </c>
      <c r="W793" s="81" t="str">
        <f>IF(scriv!T755&lt;&gt;"",scriv!T755,"")</f>
        <v/>
      </c>
      <c r="X793" s="81" t="str">
        <f>IF($E793="",
( IF(scriv!AD755&lt;&gt;"", LEFT( scriv!AD755, FIND(",",scriv!AD755)-1) &amp; "=" &amp; $AH793 &amp; RIGHT( scriv!AD755, LEN(scriv!AD755) + 1 - FIND(",",scriv!AD755)),
  IF($X$36&lt;&gt;"",LEFT( X$36, FIND(",",X$36)-1) &amp; "=" &amp; $AH793 &amp; RIGHT( X$36, LEN(X$36) + 1 - FIND(",",X$36)),""))),
IF(scriv!M755&lt;&gt;"", LEFT( scriv!M755, FIND(",",scriv!M755)-1) &amp; "=" &amp; $AH793 &amp; RIGHT( scriv!M755, LEN(scriv!M755) + 1 - FIND(",",scriv!M755)),
LEFT( X$37, FIND(",",X$37)-1) &amp; "=" &amp; $AH793 &amp; RIGHT( X$37, LEN(X$37) + 1 - FIND(",",X$37))))</f>
        <v>fadeOn=,0.6</v>
      </c>
      <c r="Y793" s="81" t="str">
        <f>IF($E793="",
( IF(scriv!AE755&lt;&gt;"", LEFT( scriv!AE755, FIND(",",scriv!AE755)-1) &amp; "=" &amp; $AH793 &amp; RIGHT( scriv!AE755, LEN(scriv!AE755) + 1 - FIND(",",scriv!AE755)),
  IF($Y$36&lt;&gt;"",LEFT( Y$36, FIND(",",Y$36)-1) &amp; "=" &amp; $AH793 &amp; RIGHT( Y$36, LEN(Y$36) + 1 - FIND(",",Y$36)),""))),
IF(scriv!N755&lt;&gt;"", LEFT( scriv!N755, FIND(",",scriv!N755)-1) &amp; "=" &amp; $AH793 &amp; RIGHT( scriv!N755, LEN(scriv!N755) + 1 - FIND(",",scriv!N755)),
LEFT( Y$37, FIND(",",Y$37)-1) &amp; "=" &amp; $AH793 &amp; RIGHT( Y$37, LEN(Y$37) + 1 - FIND(",",Y$37))))</f>
        <v>fadeOff=,0.6</v>
      </c>
      <c r="Z793" s="81" t="str">
        <f>IF($E793="",
( IF(scriv!AF755&lt;&gt;"", LEFT( scriv!AF755, FIND(",",scriv!AF755)-1) &amp; "=" &amp; $AH793 &amp; RIGHT( scriv!AF755, LEN(scriv!AF755) + 1 - FIND(",",scriv!AF755)),
  IF($Z$36&lt;&gt;"",LEFT( Z$36, FIND(",",Z$36)-1) &amp; "=" &amp; $AH793 &amp; RIGHT( Z$36, LEN(Z$36) + 1 - FIND(",",Z$36)),""))),
IF(scriv!O755&lt;&gt;"", LEFT( scriv!O755, FIND(",",scriv!O755)-1) &amp; "=" &amp; $AH793 &amp; RIGHT( scriv!O755, LEN(scriv!O755) + 1 - FIND(",",scriv!O755)),
LEFT( Z$37, FIND(",",Z$37)-1) &amp; "=" &amp; $AH793 &amp; RIGHT( Z$37, LEN(Z$37) + 1 - FIND(",",Z$37))))</f>
        <v>drawOpen=,1.2</v>
      </c>
      <c r="AA793" s="81" t="str">
        <f>IF($E793="",
( IF(scriv!AG755&lt;&gt;"", LEFT( scriv!AG755, FIND(",",scriv!AG755)-1) &amp; "=" &amp; $AH793 &amp; RIGHT( scriv!AG755, LEN(scriv!AG755) + 1 - FIND(",",scriv!AG755)),
  IF($AA$36&lt;&gt;"",LEFT( AA$36, FIND(",",AA$36)-1) &amp; "=" &amp; $AH793 &amp; RIGHT( AA$36, LEN(AA$36) + 1 - FIND(",",AA$36)),""))),
IF(scriv!P755&lt;&gt;"", LEFT( scriv!P755, FIND(",",scriv!P755)-1) &amp; "=" &amp; $AH793 &amp; RIGHT( scriv!P755, LEN(scriv!P755) + 1 - FIND(",",scriv!P755)),
LEFT( AA$37, FIND(",",AA$37)-1) &amp; "=" &amp; $AH793 &amp; RIGHT( AA$37, LEN(AA$37) + 1 - FIND(",",AA$37))))</f>
        <v>drawClose=,1.2</v>
      </c>
      <c r="AB793" s="167" t="str">
        <f t="shared" si="539"/>
        <v>noTitle</v>
      </c>
      <c r="AC793" s="167"/>
      <c r="AD793" s="45"/>
      <c r="AE793" s="168"/>
      <c r="AF793" s="169">
        <f>IF(D793="",scriv!B755,"")</f>
        <v>0</v>
      </c>
      <c r="AG793" s="170" t="str">
        <f t="shared" si="546"/>
        <v/>
      </c>
      <c r="AH793" s="169" t="str">
        <f t="shared" si="547"/>
        <v/>
      </c>
      <c r="AI793" s="169" t="str">
        <f t="shared" si="548"/>
        <v/>
      </c>
      <c r="AJ793" s="86">
        <f>ROUNDDOWN( (LEN(scriv!B755)+1) / 2, 0 )</f>
        <v>0</v>
      </c>
      <c r="AK793" s="82">
        <f t="shared" si="549"/>
        <v>0</v>
      </c>
      <c r="AL793" s="82" t="str">
        <f t="shared" si="550"/>
        <v>-</v>
      </c>
      <c r="AM793" s="82" t="str">
        <f t="shared" si="551"/>
        <v>-</v>
      </c>
      <c r="AN793" s="82" t="str">
        <f t="shared" si="552"/>
        <v>-</v>
      </c>
      <c r="AO793" s="82" t="str">
        <f t="shared" si="553"/>
        <v>-</v>
      </c>
      <c r="AP793" s="82" t="str">
        <f t="shared" si="554"/>
        <v>-</v>
      </c>
      <c r="AQ793" s="82" t="str">
        <f t="shared" si="555"/>
        <v>-</v>
      </c>
      <c r="AR793" s="82" t="str">
        <f t="shared" si="556"/>
        <v>-</v>
      </c>
      <c r="AT793" s="82">
        <f t="shared" si="557"/>
        <v>10</v>
      </c>
      <c r="AU793" s="82" t="str">
        <f ca="1">IF(    MAX(OFFSET(AL793,0,0,MATCH("-",AL$638:AL793,0))) = 0,"",
IFERROR(MAX(OFFSET(AL793,0,0,MATCH("-",AL$638:AL793,0))),""))</f>
        <v/>
      </c>
      <c r="AV793" s="82" t="str">
        <f ca="1">IF(    MAX(OFFSET(AM793,0,0,MATCH("-",AM$638:AM793,0))) = 0,"",
IFERROR(MAX(OFFSET(AM793,0,0,MATCH("-",AM$638:AM793,0))),""))</f>
        <v/>
      </c>
      <c r="AW793" s="82" t="str">
        <f ca="1">IF(    MAX(OFFSET(AN793,0,0,MATCH("-",AN$638:AN793,0))) = 0,"",
IFERROR(MAX(OFFSET(AN793,0,0,MATCH("-",AN$638:AN793,0))),""))</f>
        <v/>
      </c>
      <c r="AX793" s="82" t="str">
        <f ca="1">IF(    MAX(OFFSET(AO793,0,0,MATCH("-",AO$638:AO793,0))) = 0,"",
IFERROR(MAX(OFFSET(AO793,0,0,MATCH("-",AO$638:AO793,0))),""))</f>
        <v/>
      </c>
      <c r="AY793" s="82" t="str">
        <f ca="1">IF(    MAX(OFFSET(AP793,0,0,MATCH("-",AP$638:AP793,0))) = 0,"",
IFERROR(MAX(OFFSET(AP793,0,0,MATCH("-",AP$638:AP793,0))),""))</f>
        <v/>
      </c>
      <c r="AZ793" s="82" t="str">
        <f ca="1">IF(    MAX(OFFSET(AQ793,0,0,MATCH("-",AQ$638:AQ793,0))) = 0,"",
IFERROR(MAX(OFFSET(AQ793,0,0,MATCH("-",AQ$638:AQ793,0))),""))</f>
        <v/>
      </c>
      <c r="BA793" s="82" t="str">
        <f ca="1">IF(    MAX(OFFSET(AR793,0,0,MATCH("-",AR$638:AR793,0))) = 0,"",
IFERROR(MAX(OFFSET(AR793,0,0,MATCH("-",AR$638:AR793,0))),""))</f>
        <v/>
      </c>
      <c r="BB793" s="112">
        <f t="shared" ca="1" si="558"/>
        <v>-198</v>
      </c>
      <c r="BC793" s="111" t="str">
        <f t="shared" ca="1" si="559"/>
        <v>Radius</v>
      </c>
      <c r="BD793" s="112">
        <f t="shared" ca="1" si="560"/>
        <v>0</v>
      </c>
      <c r="BE793" s="111">
        <f t="shared" ca="1" si="561"/>
        <v>200</v>
      </c>
      <c r="BF793" s="113" t="e">
        <f t="shared" ca="1" si="562"/>
        <v>#VALUE!</v>
      </c>
      <c r="BG793" s="113" t="e">
        <f t="shared" ca="1" si="563"/>
        <v>#VALUE!</v>
      </c>
      <c r="BH793" s="112">
        <f t="shared" ca="1" si="564"/>
        <v>2000</v>
      </c>
      <c r="BI793" s="112">
        <f t="shared" ca="1" si="565"/>
        <v>200</v>
      </c>
      <c r="BJ793" s="157"/>
      <c r="BK793" s="157"/>
      <c r="BL793" s="158" t="str">
        <f>scriv!AI755</f>
        <v/>
      </c>
      <c r="BM793" s="157"/>
      <c r="BN793" s="157" t="str">
        <f t="shared" si="566"/>
        <v>node</v>
      </c>
      <c r="BO793" s="157"/>
      <c r="BP793" s="159">
        <f t="shared" ca="1" si="567"/>
        <v>0</v>
      </c>
      <c r="BQ793" s="159">
        <f t="shared" ca="1" si="568"/>
        <v>0</v>
      </c>
      <c r="BR793" s="159">
        <f t="shared" si="569"/>
        <v>1</v>
      </c>
      <c r="BS793" s="159" t="str">
        <f t="shared" si="570"/>
        <v>symbol</v>
      </c>
      <c r="BT793" s="157" t="str">
        <f ca="1">IF(scriv!V755&lt;&gt;"",scriv!V755,
IF(E793="",IFERROR(VLOOKUP(BL793,$AH$40:$BT$638,39,FALSE),$BT$36),
$BT$37))</f>
        <v>NodeSquare</v>
      </c>
      <c r="BU793" s="166">
        <f t="shared" ca="1" si="571"/>
        <v>2000</v>
      </c>
      <c r="BV793" s="166">
        <f t="shared" ca="1" si="572"/>
        <v>200</v>
      </c>
      <c r="BW793" s="166">
        <f t="shared" ca="1" si="573"/>
        <v>0</v>
      </c>
      <c r="BX793" s="166">
        <f t="shared" ca="1" si="574"/>
        <v>0</v>
      </c>
      <c r="BY793" s="180" t="str">
        <f t="shared" si="575"/>
        <v/>
      </c>
      <c r="BZ793" s="180" t="str">
        <f t="shared" si="576"/>
        <v/>
      </c>
      <c r="CA793" s="81" t="str">
        <f>IF(scriv!E755&lt;&gt;"",scriv!E755,"")</f>
        <v/>
      </c>
      <c r="CB793" s="82">
        <f t="shared" si="541"/>
        <v>0</v>
      </c>
      <c r="CC793" s="82">
        <f t="shared" si="577"/>
        <v>0</v>
      </c>
      <c r="CD793" s="82" t="str">
        <f t="shared" si="578"/>
        <v>-</v>
      </c>
      <c r="CE793" s="82" t="str">
        <f t="shared" si="579"/>
        <v>-</v>
      </c>
      <c r="CF793" s="82" t="str">
        <f t="shared" si="580"/>
        <v>-</v>
      </c>
      <c r="CG793" s="82" t="str">
        <f t="shared" si="581"/>
        <v>-</v>
      </c>
      <c r="CH793" s="82" t="str">
        <f t="shared" si="582"/>
        <v>-</v>
      </c>
      <c r="CI793" s="82" t="str">
        <f t="shared" si="583"/>
        <v>-</v>
      </c>
      <c r="CJ793" s="82" t="str">
        <f t="shared" si="584"/>
        <v>-</v>
      </c>
      <c r="CK793" s="82" t="str">
        <f t="shared" si="585"/>
        <v>-</v>
      </c>
    </row>
    <row r="794" spans="1:89" s="82" customFormat="1" ht="18" customHeight="1">
      <c r="A794" s="81" t="str">
        <f>scriv!AH756</f>
        <v/>
      </c>
      <c r="B794" s="81" t="str">
        <f>IF(scriv!D756&lt;&gt;"",scriv!D756,"")</f>
        <v/>
      </c>
      <c r="C794" s="81" t="str">
        <f>IF( scriv!AL756&lt;&gt;"", IF(D794&lt;&gt;"","connection ","")&amp;scriv!AL756,IF(D794&lt;&gt;"","connection",""))</f>
        <v/>
      </c>
      <c r="D794" s="82" t="str">
        <f>scriv!AJ756</f>
        <v/>
      </c>
      <c r="E794" s="82" t="str">
        <f>scriv!AK756</f>
        <v/>
      </c>
      <c r="F794" s="156">
        <f>ROW()</f>
        <v>794</v>
      </c>
      <c r="I794" s="81" t="str">
        <f>IF(scriv!AA756&lt;&gt;"",scriv!AA756,J794)</f>
        <v/>
      </c>
      <c r="J794" s="81" t="str">
        <f>IF(scriv!AB756&lt;&gt;"",scriv!AB756,"")</f>
        <v/>
      </c>
      <c r="K794" s="82" t="str">
        <f t="shared" si="542"/>
        <v>none</v>
      </c>
      <c r="L794" s="82" t="str">
        <f t="shared" si="543"/>
        <v>+++&amp;speakTT=</v>
      </c>
      <c r="M794" s="82" t="str">
        <f t="shared" si="540"/>
        <v>OpenClose</v>
      </c>
      <c r="N794" s="82" t="str">
        <f t="shared" si="544"/>
        <v/>
      </c>
      <c r="O794" s="119" t="str">
        <f t="shared" si="545"/>
        <v/>
      </c>
      <c r="P794" s="81" t="str">
        <f>IF(scriv!I756&lt;&gt;"",scriv!I756,"")</f>
        <v/>
      </c>
      <c r="Q794" s="81" t="str">
        <f>IF(scriv!J756&lt;&gt;"",scriv!J756,"")</f>
        <v/>
      </c>
      <c r="R794" s="81">
        <f>IF(scriv!K756&lt;&gt;"",scriv!K756,
IF(I794&lt;&gt;"",1,$R$36))</f>
        <v>0</v>
      </c>
      <c r="S794" s="81" t="str">
        <f>IF(scriv!L756&lt;&gt;"",scriv!L756,
IF(scriv!AB756&lt;&gt;"",$S$36,"none"))</f>
        <v>none</v>
      </c>
      <c r="T794" s="81" t="str">
        <f>IF(scriv!Q756&lt;&gt;"",scriv!Q756,"")</f>
        <v/>
      </c>
      <c r="U794" s="81" t="str">
        <f>IF(scriv!R756&lt;&gt;"",scriv!R756,"")</f>
        <v/>
      </c>
      <c r="V794" s="81" t="str">
        <f>IF(scriv!S756&lt;&gt;"",scriv!S756,"")</f>
        <v/>
      </c>
      <c r="W794" s="81" t="str">
        <f>IF(scriv!T756&lt;&gt;"",scriv!T756,"")</f>
        <v/>
      </c>
      <c r="X794" s="81" t="str">
        <f>IF($E794="",
( IF(scriv!AD756&lt;&gt;"", LEFT( scriv!AD756, FIND(",",scriv!AD756)-1) &amp; "=" &amp; $AH794 &amp; RIGHT( scriv!AD756, LEN(scriv!AD756) + 1 - FIND(",",scriv!AD756)),
  IF($X$36&lt;&gt;"",LEFT( X$36, FIND(",",X$36)-1) &amp; "=" &amp; $AH794 &amp; RIGHT( X$36, LEN(X$36) + 1 - FIND(",",X$36)),""))),
IF(scriv!M756&lt;&gt;"", LEFT( scriv!M756, FIND(",",scriv!M756)-1) &amp; "=" &amp; $AH794 &amp; RIGHT( scriv!M756, LEN(scriv!M756) + 1 - FIND(",",scriv!M756)),
LEFT( X$37, FIND(",",X$37)-1) &amp; "=" &amp; $AH794 &amp; RIGHT( X$37, LEN(X$37) + 1 - FIND(",",X$37))))</f>
        <v>fadeOn=,0.6</v>
      </c>
      <c r="Y794" s="81" t="str">
        <f>IF($E794="",
( IF(scriv!AE756&lt;&gt;"", LEFT( scriv!AE756, FIND(",",scriv!AE756)-1) &amp; "=" &amp; $AH794 &amp; RIGHT( scriv!AE756, LEN(scriv!AE756) + 1 - FIND(",",scriv!AE756)),
  IF($Y$36&lt;&gt;"",LEFT( Y$36, FIND(",",Y$36)-1) &amp; "=" &amp; $AH794 &amp; RIGHT( Y$36, LEN(Y$36) + 1 - FIND(",",Y$36)),""))),
IF(scriv!N756&lt;&gt;"", LEFT( scriv!N756, FIND(",",scriv!N756)-1) &amp; "=" &amp; $AH794 &amp; RIGHT( scriv!N756, LEN(scriv!N756) + 1 - FIND(",",scriv!N756)),
LEFT( Y$37, FIND(",",Y$37)-1) &amp; "=" &amp; $AH794 &amp; RIGHT( Y$37, LEN(Y$37) + 1 - FIND(",",Y$37))))</f>
        <v>fadeOff=,0.6</v>
      </c>
      <c r="Z794" s="81" t="str">
        <f>IF($E794="",
( IF(scriv!AF756&lt;&gt;"", LEFT( scriv!AF756, FIND(",",scriv!AF756)-1) &amp; "=" &amp; $AH794 &amp; RIGHT( scriv!AF756, LEN(scriv!AF756) + 1 - FIND(",",scriv!AF756)),
  IF($Z$36&lt;&gt;"",LEFT( Z$36, FIND(",",Z$36)-1) &amp; "=" &amp; $AH794 &amp; RIGHT( Z$36, LEN(Z$36) + 1 - FIND(",",Z$36)),""))),
IF(scriv!O756&lt;&gt;"", LEFT( scriv!O756, FIND(",",scriv!O756)-1) &amp; "=" &amp; $AH794 &amp; RIGHT( scriv!O756, LEN(scriv!O756) + 1 - FIND(",",scriv!O756)),
LEFT( Z$37, FIND(",",Z$37)-1) &amp; "=" &amp; $AH794 &amp; RIGHT( Z$37, LEN(Z$37) + 1 - FIND(",",Z$37))))</f>
        <v>drawOpen=,1.2</v>
      </c>
      <c r="AA794" s="81" t="str">
        <f>IF($E794="",
( IF(scriv!AG756&lt;&gt;"", LEFT( scriv!AG756, FIND(",",scriv!AG756)-1) &amp; "=" &amp; $AH794 &amp; RIGHT( scriv!AG756, LEN(scriv!AG756) + 1 - FIND(",",scriv!AG756)),
  IF($AA$36&lt;&gt;"",LEFT( AA$36, FIND(",",AA$36)-1) &amp; "=" &amp; $AH794 &amp; RIGHT( AA$36, LEN(AA$36) + 1 - FIND(",",AA$36)),""))),
IF(scriv!P756&lt;&gt;"", LEFT( scriv!P756, FIND(",",scriv!P756)-1) &amp; "=" &amp; $AH794 &amp; RIGHT( scriv!P756, LEN(scriv!P756) + 1 - FIND(",",scriv!P756)),
LEFT( AA$37, FIND(",",AA$37)-1) &amp; "=" &amp; $AH794 &amp; RIGHT( AA$37, LEN(AA$37) + 1 - FIND(",",AA$37))))</f>
        <v>drawClose=,1.2</v>
      </c>
      <c r="AB794" s="167" t="str">
        <f t="shared" si="539"/>
        <v>noTitle</v>
      </c>
      <c r="AC794" s="167"/>
      <c r="AD794" s="45"/>
      <c r="AE794" s="168"/>
      <c r="AF794" s="169">
        <f>IF(D794="",scriv!B756,"")</f>
        <v>0</v>
      </c>
      <c r="AG794" s="170" t="str">
        <f t="shared" si="546"/>
        <v/>
      </c>
      <c r="AH794" s="169" t="str">
        <f t="shared" si="547"/>
        <v/>
      </c>
      <c r="AI794" s="169" t="str">
        <f t="shared" si="548"/>
        <v/>
      </c>
      <c r="AJ794" s="86">
        <f>ROUNDDOWN( (LEN(scriv!B756)+1) / 2, 0 )</f>
        <v>0</v>
      </c>
      <c r="AK794" s="82">
        <f t="shared" si="549"/>
        <v>0</v>
      </c>
      <c r="AL794" s="82" t="str">
        <f t="shared" si="550"/>
        <v>-</v>
      </c>
      <c r="AM794" s="82" t="str">
        <f t="shared" si="551"/>
        <v>-</v>
      </c>
      <c r="AN794" s="82" t="str">
        <f t="shared" si="552"/>
        <v>-</v>
      </c>
      <c r="AO794" s="82" t="str">
        <f t="shared" si="553"/>
        <v>-</v>
      </c>
      <c r="AP794" s="82" t="str">
        <f t="shared" si="554"/>
        <v>-</v>
      </c>
      <c r="AQ794" s="82" t="str">
        <f t="shared" si="555"/>
        <v>-</v>
      </c>
      <c r="AR794" s="82" t="str">
        <f t="shared" si="556"/>
        <v>-</v>
      </c>
      <c r="AT794" s="82">
        <f t="shared" si="557"/>
        <v>10</v>
      </c>
      <c r="AU794" s="82" t="str">
        <f ca="1">IF(    MAX(OFFSET(AL794,0,0,MATCH("-",AL$638:AL794,0))) = 0,"",
IFERROR(MAX(OFFSET(AL794,0,0,MATCH("-",AL$638:AL794,0))),""))</f>
        <v/>
      </c>
      <c r="AV794" s="82" t="str">
        <f ca="1">IF(    MAX(OFFSET(AM794,0,0,MATCH("-",AM$638:AM794,0))) = 0,"",
IFERROR(MAX(OFFSET(AM794,0,0,MATCH("-",AM$638:AM794,0))),""))</f>
        <v/>
      </c>
      <c r="AW794" s="82" t="str">
        <f ca="1">IF(    MAX(OFFSET(AN794,0,0,MATCH("-",AN$638:AN794,0))) = 0,"",
IFERROR(MAX(OFFSET(AN794,0,0,MATCH("-",AN$638:AN794,0))),""))</f>
        <v/>
      </c>
      <c r="AX794" s="82" t="str">
        <f ca="1">IF(    MAX(OFFSET(AO794,0,0,MATCH("-",AO$638:AO794,0))) = 0,"",
IFERROR(MAX(OFFSET(AO794,0,0,MATCH("-",AO$638:AO794,0))),""))</f>
        <v/>
      </c>
      <c r="AY794" s="82" t="str">
        <f ca="1">IF(    MAX(OFFSET(AP794,0,0,MATCH("-",AP$638:AP794,0))) = 0,"",
IFERROR(MAX(OFFSET(AP794,0,0,MATCH("-",AP$638:AP794,0))),""))</f>
        <v/>
      </c>
      <c r="AZ794" s="82" t="str">
        <f ca="1">IF(    MAX(OFFSET(AQ794,0,0,MATCH("-",AQ$638:AQ794,0))) = 0,"",
IFERROR(MAX(OFFSET(AQ794,0,0,MATCH("-",AQ$638:AQ794,0))),""))</f>
        <v/>
      </c>
      <c r="BA794" s="82" t="str">
        <f ca="1">IF(    MAX(OFFSET(AR794,0,0,MATCH("-",AR$638:AR794,0))) = 0,"",
IFERROR(MAX(OFFSET(AR794,0,0,MATCH("-",AR$638:AR794,0))),""))</f>
        <v/>
      </c>
      <c r="BB794" s="112">
        <f t="shared" ca="1" si="558"/>
        <v>-198</v>
      </c>
      <c r="BC794" s="111" t="str">
        <f t="shared" ca="1" si="559"/>
        <v>Radius</v>
      </c>
      <c r="BD794" s="112">
        <f t="shared" ca="1" si="560"/>
        <v>0</v>
      </c>
      <c r="BE794" s="111">
        <f t="shared" ca="1" si="561"/>
        <v>200</v>
      </c>
      <c r="BF794" s="113" t="e">
        <f t="shared" ca="1" si="562"/>
        <v>#VALUE!</v>
      </c>
      <c r="BG794" s="113" t="e">
        <f t="shared" ca="1" si="563"/>
        <v>#VALUE!</v>
      </c>
      <c r="BH794" s="112">
        <f t="shared" ca="1" si="564"/>
        <v>2000</v>
      </c>
      <c r="BI794" s="112">
        <f t="shared" ca="1" si="565"/>
        <v>200</v>
      </c>
      <c r="BJ794" s="157"/>
      <c r="BK794" s="157"/>
      <c r="BL794" s="158" t="str">
        <f>scriv!AI756</f>
        <v/>
      </c>
      <c r="BM794" s="157"/>
      <c r="BN794" s="157" t="str">
        <f t="shared" si="566"/>
        <v>node</v>
      </c>
      <c r="BO794" s="157"/>
      <c r="BP794" s="159">
        <f t="shared" ca="1" si="567"/>
        <v>0</v>
      </c>
      <c r="BQ794" s="159">
        <f t="shared" ca="1" si="568"/>
        <v>0</v>
      </c>
      <c r="BR794" s="159">
        <f t="shared" si="569"/>
        <v>1</v>
      </c>
      <c r="BS794" s="159" t="str">
        <f t="shared" si="570"/>
        <v>symbol</v>
      </c>
      <c r="BT794" s="157" t="str">
        <f ca="1">IF(scriv!V756&lt;&gt;"",scriv!V756,
IF(E794="",IFERROR(VLOOKUP(BL794,$AH$40:$BT$638,39,FALSE),$BT$36),
$BT$37))</f>
        <v>NodeSquare</v>
      </c>
      <c r="BU794" s="166">
        <f t="shared" ca="1" si="571"/>
        <v>2000</v>
      </c>
      <c r="BV794" s="166">
        <f t="shared" ca="1" si="572"/>
        <v>200</v>
      </c>
      <c r="BW794" s="166">
        <f t="shared" ca="1" si="573"/>
        <v>0</v>
      </c>
      <c r="BX794" s="166">
        <f t="shared" ca="1" si="574"/>
        <v>0</v>
      </c>
      <c r="BY794" s="180" t="str">
        <f t="shared" si="575"/>
        <v/>
      </c>
      <c r="BZ794" s="180" t="str">
        <f t="shared" si="576"/>
        <v/>
      </c>
      <c r="CA794" s="81" t="str">
        <f>IF(scriv!E756&lt;&gt;"",scriv!E756,"")</f>
        <v/>
      </c>
      <c r="CB794" s="82">
        <f t="shared" si="541"/>
        <v>0</v>
      </c>
      <c r="CC794" s="82">
        <f t="shared" si="577"/>
        <v>0</v>
      </c>
      <c r="CD794" s="82" t="str">
        <f t="shared" si="578"/>
        <v>-</v>
      </c>
      <c r="CE794" s="82" t="str">
        <f t="shared" si="579"/>
        <v>-</v>
      </c>
      <c r="CF794" s="82" t="str">
        <f t="shared" si="580"/>
        <v>-</v>
      </c>
      <c r="CG794" s="82" t="str">
        <f t="shared" si="581"/>
        <v>-</v>
      </c>
      <c r="CH794" s="82" t="str">
        <f t="shared" si="582"/>
        <v>-</v>
      </c>
      <c r="CI794" s="82" t="str">
        <f t="shared" si="583"/>
        <v>-</v>
      </c>
      <c r="CJ794" s="82" t="str">
        <f t="shared" si="584"/>
        <v>-</v>
      </c>
      <c r="CK794" s="82" t="str">
        <f t="shared" si="585"/>
        <v>-</v>
      </c>
    </row>
    <row r="795" spans="1:89" s="82" customFormat="1" ht="18" customHeight="1">
      <c r="A795" s="81" t="str">
        <f>scriv!AH757</f>
        <v/>
      </c>
      <c r="B795" s="81" t="str">
        <f>IF(scriv!D757&lt;&gt;"",scriv!D757,"")</f>
        <v/>
      </c>
      <c r="C795" s="81" t="str">
        <f>IF( scriv!AL757&lt;&gt;"", IF(D795&lt;&gt;"","connection ","")&amp;scriv!AL757,IF(D795&lt;&gt;"","connection",""))</f>
        <v/>
      </c>
      <c r="D795" s="82" t="str">
        <f>scriv!AJ757</f>
        <v/>
      </c>
      <c r="E795" s="82" t="str">
        <f>scriv!AK757</f>
        <v/>
      </c>
      <c r="F795" s="156">
        <f>ROW()</f>
        <v>795</v>
      </c>
      <c r="I795" s="81" t="str">
        <f>IF(scriv!AA757&lt;&gt;"",scriv!AA757,J795)</f>
        <v/>
      </c>
      <c r="J795" s="81" t="str">
        <f>IF(scriv!AB757&lt;&gt;"",scriv!AB757,"")</f>
        <v/>
      </c>
      <c r="K795" s="82" t="str">
        <f t="shared" si="542"/>
        <v>none</v>
      </c>
      <c r="L795" s="82" t="str">
        <f t="shared" si="543"/>
        <v>+++&amp;speakTT=</v>
      </c>
      <c r="M795" s="82" t="str">
        <f t="shared" si="540"/>
        <v>OpenClose</v>
      </c>
      <c r="N795" s="82" t="str">
        <f t="shared" si="544"/>
        <v/>
      </c>
      <c r="O795" s="119" t="str">
        <f t="shared" si="545"/>
        <v/>
      </c>
      <c r="P795" s="81" t="str">
        <f>IF(scriv!I757&lt;&gt;"",scriv!I757,"")</f>
        <v/>
      </c>
      <c r="Q795" s="81" t="str">
        <f>IF(scriv!J757&lt;&gt;"",scriv!J757,"")</f>
        <v/>
      </c>
      <c r="R795" s="81">
        <f>IF(scriv!K757&lt;&gt;"",scriv!K757,
IF(I795&lt;&gt;"",1,$R$36))</f>
        <v>0</v>
      </c>
      <c r="S795" s="81" t="str">
        <f>IF(scriv!L757&lt;&gt;"",scriv!L757,
IF(scriv!AB757&lt;&gt;"",$S$36,"none"))</f>
        <v>none</v>
      </c>
      <c r="T795" s="81" t="str">
        <f>IF(scriv!Q757&lt;&gt;"",scriv!Q757,"")</f>
        <v/>
      </c>
      <c r="U795" s="81" t="str">
        <f>IF(scriv!R757&lt;&gt;"",scriv!R757,"")</f>
        <v/>
      </c>
      <c r="V795" s="81" t="str">
        <f>IF(scriv!S757&lt;&gt;"",scriv!S757,"")</f>
        <v/>
      </c>
      <c r="W795" s="81" t="str">
        <f>IF(scriv!T757&lt;&gt;"",scriv!T757,"")</f>
        <v/>
      </c>
      <c r="X795" s="81" t="str">
        <f>IF($E795="",
( IF(scriv!AD757&lt;&gt;"", LEFT( scriv!AD757, FIND(",",scriv!AD757)-1) &amp; "=" &amp; $AH795 &amp; RIGHT( scriv!AD757, LEN(scriv!AD757) + 1 - FIND(",",scriv!AD757)),
  IF($X$36&lt;&gt;"",LEFT( X$36, FIND(",",X$36)-1) &amp; "=" &amp; $AH795 &amp; RIGHT( X$36, LEN(X$36) + 1 - FIND(",",X$36)),""))),
IF(scriv!M757&lt;&gt;"", LEFT( scriv!M757, FIND(",",scriv!M757)-1) &amp; "=" &amp; $AH795 &amp; RIGHT( scriv!M757, LEN(scriv!M757) + 1 - FIND(",",scriv!M757)),
LEFT( X$37, FIND(",",X$37)-1) &amp; "=" &amp; $AH795 &amp; RIGHT( X$37, LEN(X$37) + 1 - FIND(",",X$37))))</f>
        <v>fadeOn=,0.6</v>
      </c>
      <c r="Y795" s="81" t="str">
        <f>IF($E795="",
( IF(scriv!AE757&lt;&gt;"", LEFT( scriv!AE757, FIND(",",scriv!AE757)-1) &amp; "=" &amp; $AH795 &amp; RIGHT( scriv!AE757, LEN(scriv!AE757) + 1 - FIND(",",scriv!AE757)),
  IF($Y$36&lt;&gt;"",LEFT( Y$36, FIND(",",Y$36)-1) &amp; "=" &amp; $AH795 &amp; RIGHT( Y$36, LEN(Y$36) + 1 - FIND(",",Y$36)),""))),
IF(scriv!N757&lt;&gt;"", LEFT( scriv!N757, FIND(",",scriv!N757)-1) &amp; "=" &amp; $AH795 &amp; RIGHT( scriv!N757, LEN(scriv!N757) + 1 - FIND(",",scriv!N757)),
LEFT( Y$37, FIND(",",Y$37)-1) &amp; "=" &amp; $AH795 &amp; RIGHT( Y$37, LEN(Y$37) + 1 - FIND(",",Y$37))))</f>
        <v>fadeOff=,0.6</v>
      </c>
      <c r="Z795" s="81" t="str">
        <f>IF($E795="",
( IF(scriv!AF757&lt;&gt;"", LEFT( scriv!AF757, FIND(",",scriv!AF757)-1) &amp; "=" &amp; $AH795 &amp; RIGHT( scriv!AF757, LEN(scriv!AF757) + 1 - FIND(",",scriv!AF757)),
  IF($Z$36&lt;&gt;"",LEFT( Z$36, FIND(",",Z$36)-1) &amp; "=" &amp; $AH795 &amp; RIGHT( Z$36, LEN(Z$36) + 1 - FIND(",",Z$36)),""))),
IF(scriv!O757&lt;&gt;"", LEFT( scriv!O757, FIND(",",scriv!O757)-1) &amp; "=" &amp; $AH795 &amp; RIGHT( scriv!O757, LEN(scriv!O757) + 1 - FIND(",",scriv!O757)),
LEFT( Z$37, FIND(",",Z$37)-1) &amp; "=" &amp; $AH795 &amp; RIGHT( Z$37, LEN(Z$37) + 1 - FIND(",",Z$37))))</f>
        <v>drawOpen=,1.2</v>
      </c>
      <c r="AA795" s="81" t="str">
        <f>IF($E795="",
( IF(scriv!AG757&lt;&gt;"", LEFT( scriv!AG757, FIND(",",scriv!AG757)-1) &amp; "=" &amp; $AH795 &amp; RIGHT( scriv!AG757, LEN(scriv!AG757) + 1 - FIND(",",scriv!AG757)),
  IF($AA$36&lt;&gt;"",LEFT( AA$36, FIND(",",AA$36)-1) &amp; "=" &amp; $AH795 &amp; RIGHT( AA$36, LEN(AA$36) + 1 - FIND(",",AA$36)),""))),
IF(scriv!P757&lt;&gt;"", LEFT( scriv!P757, FIND(",",scriv!P757)-1) &amp; "=" &amp; $AH795 &amp; RIGHT( scriv!P757, LEN(scriv!P757) + 1 - FIND(",",scriv!P757)),
LEFT( AA$37, FIND(",",AA$37)-1) &amp; "=" &amp; $AH795 &amp; RIGHT( AA$37, LEN(AA$37) + 1 - FIND(",",AA$37))))</f>
        <v>drawClose=,1.2</v>
      </c>
      <c r="AB795" s="167" t="str">
        <f t="shared" si="539"/>
        <v>noTitle</v>
      </c>
      <c r="AC795" s="167"/>
      <c r="AD795" s="45"/>
      <c r="AE795" s="168"/>
      <c r="AF795" s="169">
        <f>IF(D795="",scriv!B757,"")</f>
        <v>0</v>
      </c>
      <c r="AG795" s="170" t="str">
        <f t="shared" si="546"/>
        <v/>
      </c>
      <c r="AH795" s="169" t="str">
        <f t="shared" si="547"/>
        <v/>
      </c>
      <c r="AI795" s="169" t="str">
        <f t="shared" si="548"/>
        <v/>
      </c>
      <c r="AJ795" s="86">
        <f>ROUNDDOWN( (LEN(scriv!B757)+1) / 2, 0 )</f>
        <v>0</v>
      </c>
      <c r="AK795" s="82">
        <f t="shared" si="549"/>
        <v>0</v>
      </c>
      <c r="AL795" s="82" t="str">
        <f t="shared" si="550"/>
        <v>-</v>
      </c>
      <c r="AM795" s="82" t="str">
        <f t="shared" si="551"/>
        <v>-</v>
      </c>
      <c r="AN795" s="82" t="str">
        <f t="shared" si="552"/>
        <v>-</v>
      </c>
      <c r="AO795" s="82" t="str">
        <f t="shared" si="553"/>
        <v>-</v>
      </c>
      <c r="AP795" s="82" t="str">
        <f t="shared" si="554"/>
        <v>-</v>
      </c>
      <c r="AQ795" s="82" t="str">
        <f t="shared" si="555"/>
        <v>-</v>
      </c>
      <c r="AR795" s="82" t="str">
        <f t="shared" si="556"/>
        <v>-</v>
      </c>
      <c r="AT795" s="82">
        <f t="shared" si="557"/>
        <v>10</v>
      </c>
      <c r="AU795" s="82" t="str">
        <f ca="1">IF(    MAX(OFFSET(AL795,0,0,MATCH("-",AL$638:AL795,0))) = 0,"",
IFERROR(MAX(OFFSET(AL795,0,0,MATCH("-",AL$638:AL795,0))),""))</f>
        <v/>
      </c>
      <c r="AV795" s="82" t="str">
        <f ca="1">IF(    MAX(OFFSET(AM795,0,0,MATCH("-",AM$638:AM795,0))) = 0,"",
IFERROR(MAX(OFFSET(AM795,0,0,MATCH("-",AM$638:AM795,0))),""))</f>
        <v/>
      </c>
      <c r="AW795" s="82" t="str">
        <f ca="1">IF(    MAX(OFFSET(AN795,0,0,MATCH("-",AN$638:AN795,0))) = 0,"",
IFERROR(MAX(OFFSET(AN795,0,0,MATCH("-",AN$638:AN795,0))),""))</f>
        <v/>
      </c>
      <c r="AX795" s="82" t="str">
        <f ca="1">IF(    MAX(OFFSET(AO795,0,0,MATCH("-",AO$638:AO795,0))) = 0,"",
IFERROR(MAX(OFFSET(AO795,0,0,MATCH("-",AO$638:AO795,0))),""))</f>
        <v/>
      </c>
      <c r="AY795" s="82" t="str">
        <f ca="1">IF(    MAX(OFFSET(AP795,0,0,MATCH("-",AP$638:AP795,0))) = 0,"",
IFERROR(MAX(OFFSET(AP795,0,0,MATCH("-",AP$638:AP795,0))),""))</f>
        <v/>
      </c>
      <c r="AZ795" s="82" t="str">
        <f ca="1">IF(    MAX(OFFSET(AQ795,0,0,MATCH("-",AQ$638:AQ795,0))) = 0,"",
IFERROR(MAX(OFFSET(AQ795,0,0,MATCH("-",AQ$638:AQ795,0))),""))</f>
        <v/>
      </c>
      <c r="BA795" s="82" t="str">
        <f ca="1">IF(    MAX(OFFSET(AR795,0,0,MATCH("-",AR$638:AR795,0))) = 0,"",
IFERROR(MAX(OFFSET(AR795,0,0,MATCH("-",AR$638:AR795,0))),""))</f>
        <v/>
      </c>
      <c r="BB795" s="112">
        <f t="shared" ca="1" si="558"/>
        <v>-198</v>
      </c>
      <c r="BC795" s="111" t="str">
        <f t="shared" ca="1" si="559"/>
        <v>Radius</v>
      </c>
      <c r="BD795" s="112">
        <f t="shared" ca="1" si="560"/>
        <v>0</v>
      </c>
      <c r="BE795" s="111">
        <f t="shared" ca="1" si="561"/>
        <v>200</v>
      </c>
      <c r="BF795" s="113" t="e">
        <f t="shared" ca="1" si="562"/>
        <v>#VALUE!</v>
      </c>
      <c r="BG795" s="113" t="e">
        <f t="shared" ca="1" si="563"/>
        <v>#VALUE!</v>
      </c>
      <c r="BH795" s="112">
        <f t="shared" ca="1" si="564"/>
        <v>2000</v>
      </c>
      <c r="BI795" s="112">
        <f t="shared" ca="1" si="565"/>
        <v>200</v>
      </c>
      <c r="BJ795" s="157"/>
      <c r="BK795" s="157"/>
      <c r="BL795" s="158" t="str">
        <f>scriv!AI757</f>
        <v/>
      </c>
      <c r="BM795" s="157"/>
      <c r="BN795" s="157" t="str">
        <f t="shared" si="566"/>
        <v>node</v>
      </c>
      <c r="BO795" s="157"/>
      <c r="BP795" s="159">
        <f t="shared" ca="1" si="567"/>
        <v>0</v>
      </c>
      <c r="BQ795" s="159">
        <f t="shared" ca="1" si="568"/>
        <v>0</v>
      </c>
      <c r="BR795" s="159">
        <f t="shared" si="569"/>
        <v>1</v>
      </c>
      <c r="BS795" s="159" t="str">
        <f t="shared" si="570"/>
        <v>symbol</v>
      </c>
      <c r="BT795" s="157" t="str">
        <f ca="1">IF(scriv!V757&lt;&gt;"",scriv!V757,
IF(E795="",IFERROR(VLOOKUP(BL795,$AH$40:$BT$638,39,FALSE),$BT$36),
$BT$37))</f>
        <v>NodeSquare</v>
      </c>
      <c r="BU795" s="166">
        <f t="shared" ca="1" si="571"/>
        <v>2000</v>
      </c>
      <c r="BV795" s="166">
        <f t="shared" ca="1" si="572"/>
        <v>200</v>
      </c>
      <c r="BW795" s="166">
        <f t="shared" ca="1" si="573"/>
        <v>0</v>
      </c>
      <c r="BX795" s="166">
        <f t="shared" ca="1" si="574"/>
        <v>0</v>
      </c>
      <c r="BY795" s="180" t="str">
        <f t="shared" si="575"/>
        <v/>
      </c>
      <c r="BZ795" s="180" t="str">
        <f t="shared" si="576"/>
        <v/>
      </c>
      <c r="CA795" s="81" t="str">
        <f>IF(scriv!E757&lt;&gt;"",scriv!E757,"")</f>
        <v/>
      </c>
      <c r="CB795" s="82">
        <f t="shared" si="541"/>
        <v>0</v>
      </c>
      <c r="CC795" s="82">
        <f t="shared" si="577"/>
        <v>0</v>
      </c>
      <c r="CD795" s="82" t="str">
        <f t="shared" si="578"/>
        <v>-</v>
      </c>
      <c r="CE795" s="82" t="str">
        <f t="shared" si="579"/>
        <v>-</v>
      </c>
      <c r="CF795" s="82" t="str">
        <f t="shared" si="580"/>
        <v>-</v>
      </c>
      <c r="CG795" s="82" t="str">
        <f t="shared" si="581"/>
        <v>-</v>
      </c>
      <c r="CH795" s="82" t="str">
        <f t="shared" si="582"/>
        <v>-</v>
      </c>
      <c r="CI795" s="82" t="str">
        <f t="shared" si="583"/>
        <v>-</v>
      </c>
      <c r="CJ795" s="82" t="str">
        <f t="shared" si="584"/>
        <v>-</v>
      </c>
      <c r="CK795" s="82" t="str">
        <f t="shared" si="585"/>
        <v>-</v>
      </c>
    </row>
    <row r="796" spans="1:89" s="82" customFormat="1" ht="18" customHeight="1">
      <c r="A796" s="81" t="str">
        <f>scriv!AH758</f>
        <v/>
      </c>
      <c r="B796" s="81" t="str">
        <f>IF(scriv!D758&lt;&gt;"",scriv!D758,"")</f>
        <v/>
      </c>
      <c r="C796" s="81" t="str">
        <f>IF( scriv!AL758&lt;&gt;"", IF(D796&lt;&gt;"","connection ","")&amp;scriv!AL758,IF(D796&lt;&gt;"","connection",""))</f>
        <v/>
      </c>
      <c r="D796" s="82" t="str">
        <f>scriv!AJ758</f>
        <v/>
      </c>
      <c r="E796" s="82" t="str">
        <f>scriv!AK758</f>
        <v/>
      </c>
      <c r="F796" s="156">
        <f>ROW()</f>
        <v>796</v>
      </c>
      <c r="I796" s="81" t="str">
        <f>IF(scriv!AA758&lt;&gt;"",scriv!AA758,J796)</f>
        <v/>
      </c>
      <c r="J796" s="81" t="str">
        <f>IF(scriv!AB758&lt;&gt;"",scriv!AB758,"")</f>
        <v/>
      </c>
      <c r="K796" s="82" t="str">
        <f t="shared" si="542"/>
        <v>none</v>
      </c>
      <c r="L796" s="82" t="str">
        <f t="shared" si="543"/>
        <v>+++&amp;speakTT=</v>
      </c>
      <c r="M796" s="82" t="str">
        <f t="shared" si="540"/>
        <v>OpenClose</v>
      </c>
      <c r="N796" s="82" t="str">
        <f t="shared" si="544"/>
        <v/>
      </c>
      <c r="O796" s="119" t="str">
        <f t="shared" si="545"/>
        <v/>
      </c>
      <c r="P796" s="81" t="str">
        <f>IF(scriv!I758&lt;&gt;"",scriv!I758,"")</f>
        <v/>
      </c>
      <c r="Q796" s="81" t="str">
        <f>IF(scriv!J758&lt;&gt;"",scriv!J758,"")</f>
        <v/>
      </c>
      <c r="R796" s="81">
        <f>IF(scriv!K758&lt;&gt;"",scriv!K758,
IF(I796&lt;&gt;"",1,$R$36))</f>
        <v>0</v>
      </c>
      <c r="S796" s="81" t="str">
        <f>IF(scriv!L758&lt;&gt;"",scriv!L758,
IF(scriv!AB758&lt;&gt;"",$S$36,"none"))</f>
        <v>none</v>
      </c>
      <c r="T796" s="81" t="str">
        <f>IF(scriv!Q758&lt;&gt;"",scriv!Q758,"")</f>
        <v/>
      </c>
      <c r="U796" s="81" t="str">
        <f>IF(scriv!R758&lt;&gt;"",scriv!R758,"")</f>
        <v/>
      </c>
      <c r="V796" s="81" t="str">
        <f>IF(scriv!S758&lt;&gt;"",scriv!S758,"")</f>
        <v/>
      </c>
      <c r="W796" s="81" t="str">
        <f>IF(scriv!T758&lt;&gt;"",scriv!T758,"")</f>
        <v/>
      </c>
      <c r="X796" s="81" t="str">
        <f>IF($E796="",
( IF(scriv!AD758&lt;&gt;"", LEFT( scriv!AD758, FIND(",",scriv!AD758)-1) &amp; "=" &amp; $AH796 &amp; RIGHT( scriv!AD758, LEN(scriv!AD758) + 1 - FIND(",",scriv!AD758)),
  IF($X$36&lt;&gt;"",LEFT( X$36, FIND(",",X$36)-1) &amp; "=" &amp; $AH796 &amp; RIGHT( X$36, LEN(X$36) + 1 - FIND(",",X$36)),""))),
IF(scriv!M758&lt;&gt;"", LEFT( scriv!M758, FIND(",",scriv!M758)-1) &amp; "=" &amp; $AH796 &amp; RIGHT( scriv!M758, LEN(scriv!M758) + 1 - FIND(",",scriv!M758)),
LEFT( X$37, FIND(",",X$37)-1) &amp; "=" &amp; $AH796 &amp; RIGHT( X$37, LEN(X$37) + 1 - FIND(",",X$37))))</f>
        <v>fadeOn=,0.6</v>
      </c>
      <c r="Y796" s="81" t="str">
        <f>IF($E796="",
( IF(scriv!AE758&lt;&gt;"", LEFT( scriv!AE758, FIND(",",scriv!AE758)-1) &amp; "=" &amp; $AH796 &amp; RIGHT( scriv!AE758, LEN(scriv!AE758) + 1 - FIND(",",scriv!AE758)),
  IF($Y$36&lt;&gt;"",LEFT( Y$36, FIND(",",Y$36)-1) &amp; "=" &amp; $AH796 &amp; RIGHT( Y$36, LEN(Y$36) + 1 - FIND(",",Y$36)),""))),
IF(scriv!N758&lt;&gt;"", LEFT( scriv!N758, FIND(",",scriv!N758)-1) &amp; "=" &amp; $AH796 &amp; RIGHT( scriv!N758, LEN(scriv!N758) + 1 - FIND(",",scriv!N758)),
LEFT( Y$37, FIND(",",Y$37)-1) &amp; "=" &amp; $AH796 &amp; RIGHT( Y$37, LEN(Y$37) + 1 - FIND(",",Y$37))))</f>
        <v>fadeOff=,0.6</v>
      </c>
      <c r="Z796" s="81" t="str">
        <f>IF($E796="",
( IF(scriv!AF758&lt;&gt;"", LEFT( scriv!AF758, FIND(",",scriv!AF758)-1) &amp; "=" &amp; $AH796 &amp; RIGHT( scriv!AF758, LEN(scriv!AF758) + 1 - FIND(",",scriv!AF758)),
  IF($Z$36&lt;&gt;"",LEFT( Z$36, FIND(",",Z$36)-1) &amp; "=" &amp; $AH796 &amp; RIGHT( Z$36, LEN(Z$36) + 1 - FIND(",",Z$36)),""))),
IF(scriv!O758&lt;&gt;"", LEFT( scriv!O758, FIND(",",scriv!O758)-1) &amp; "=" &amp; $AH796 &amp; RIGHT( scriv!O758, LEN(scriv!O758) + 1 - FIND(",",scriv!O758)),
LEFT( Z$37, FIND(",",Z$37)-1) &amp; "=" &amp; $AH796 &amp; RIGHT( Z$37, LEN(Z$37) + 1 - FIND(",",Z$37))))</f>
        <v>drawOpen=,1.2</v>
      </c>
      <c r="AA796" s="81" t="str">
        <f>IF($E796="",
( IF(scriv!AG758&lt;&gt;"", LEFT( scriv!AG758, FIND(",",scriv!AG758)-1) &amp; "=" &amp; $AH796 &amp; RIGHT( scriv!AG758, LEN(scriv!AG758) + 1 - FIND(",",scriv!AG758)),
  IF($AA$36&lt;&gt;"",LEFT( AA$36, FIND(",",AA$36)-1) &amp; "=" &amp; $AH796 &amp; RIGHT( AA$36, LEN(AA$36) + 1 - FIND(",",AA$36)),""))),
IF(scriv!P758&lt;&gt;"", LEFT( scriv!P758, FIND(",",scriv!P758)-1) &amp; "=" &amp; $AH796 &amp; RIGHT( scriv!P758, LEN(scriv!P758) + 1 - FIND(",",scriv!P758)),
LEFT( AA$37, FIND(",",AA$37)-1) &amp; "=" &amp; $AH796 &amp; RIGHT( AA$37, LEN(AA$37) + 1 - FIND(",",AA$37))))</f>
        <v>drawClose=,1.2</v>
      </c>
      <c r="AB796" s="167" t="str">
        <f t="shared" si="539"/>
        <v>noTitle</v>
      </c>
      <c r="AC796" s="167"/>
      <c r="AD796" s="45"/>
      <c r="AE796" s="168"/>
      <c r="AF796" s="169">
        <f>IF(D796="",scriv!B758,"")</f>
        <v>0</v>
      </c>
      <c r="AG796" s="170" t="str">
        <f t="shared" si="546"/>
        <v/>
      </c>
      <c r="AH796" s="169" t="str">
        <f t="shared" si="547"/>
        <v/>
      </c>
      <c r="AI796" s="169" t="str">
        <f t="shared" si="548"/>
        <v/>
      </c>
      <c r="AJ796" s="86">
        <f>ROUNDDOWN( (LEN(scriv!B758)+1) / 2, 0 )</f>
        <v>0</v>
      </c>
      <c r="AK796" s="82">
        <f t="shared" si="549"/>
        <v>0</v>
      </c>
      <c r="AL796" s="82" t="str">
        <f t="shared" si="550"/>
        <v>-</v>
      </c>
      <c r="AM796" s="82" t="str">
        <f t="shared" si="551"/>
        <v>-</v>
      </c>
      <c r="AN796" s="82" t="str">
        <f t="shared" si="552"/>
        <v>-</v>
      </c>
      <c r="AO796" s="82" t="str">
        <f t="shared" si="553"/>
        <v>-</v>
      </c>
      <c r="AP796" s="82" t="str">
        <f t="shared" si="554"/>
        <v>-</v>
      </c>
      <c r="AQ796" s="82" t="str">
        <f t="shared" si="555"/>
        <v>-</v>
      </c>
      <c r="AR796" s="82" t="str">
        <f t="shared" si="556"/>
        <v>-</v>
      </c>
      <c r="AT796" s="82">
        <f t="shared" si="557"/>
        <v>10</v>
      </c>
      <c r="AU796" s="82" t="str">
        <f ca="1">IF(    MAX(OFFSET(AL796,0,0,MATCH("-",AL$638:AL796,0))) = 0,"",
IFERROR(MAX(OFFSET(AL796,0,0,MATCH("-",AL$638:AL796,0))),""))</f>
        <v/>
      </c>
      <c r="AV796" s="82" t="str">
        <f ca="1">IF(    MAX(OFFSET(AM796,0,0,MATCH("-",AM$638:AM796,0))) = 0,"",
IFERROR(MAX(OFFSET(AM796,0,0,MATCH("-",AM$638:AM796,0))),""))</f>
        <v/>
      </c>
      <c r="AW796" s="82" t="str">
        <f ca="1">IF(    MAX(OFFSET(AN796,0,0,MATCH("-",AN$638:AN796,0))) = 0,"",
IFERROR(MAX(OFFSET(AN796,0,0,MATCH("-",AN$638:AN796,0))),""))</f>
        <v/>
      </c>
      <c r="AX796" s="82" t="str">
        <f ca="1">IF(    MAX(OFFSET(AO796,0,0,MATCH("-",AO$638:AO796,0))) = 0,"",
IFERROR(MAX(OFFSET(AO796,0,0,MATCH("-",AO$638:AO796,0))),""))</f>
        <v/>
      </c>
      <c r="AY796" s="82" t="str">
        <f ca="1">IF(    MAX(OFFSET(AP796,0,0,MATCH("-",AP$638:AP796,0))) = 0,"",
IFERROR(MAX(OFFSET(AP796,0,0,MATCH("-",AP$638:AP796,0))),""))</f>
        <v/>
      </c>
      <c r="AZ796" s="82" t="str">
        <f ca="1">IF(    MAX(OFFSET(AQ796,0,0,MATCH("-",AQ$638:AQ796,0))) = 0,"",
IFERROR(MAX(OFFSET(AQ796,0,0,MATCH("-",AQ$638:AQ796,0))),""))</f>
        <v/>
      </c>
      <c r="BA796" s="82" t="str">
        <f ca="1">IF(    MAX(OFFSET(AR796,0,0,MATCH("-",AR$638:AR796,0))) = 0,"",
IFERROR(MAX(OFFSET(AR796,0,0,MATCH("-",AR$638:AR796,0))),""))</f>
        <v/>
      </c>
      <c r="BB796" s="112">
        <f t="shared" ca="1" si="558"/>
        <v>-198</v>
      </c>
      <c r="BC796" s="111" t="str">
        <f t="shared" ca="1" si="559"/>
        <v>Radius</v>
      </c>
      <c r="BD796" s="112">
        <f t="shared" ca="1" si="560"/>
        <v>0</v>
      </c>
      <c r="BE796" s="111">
        <f t="shared" ca="1" si="561"/>
        <v>200</v>
      </c>
      <c r="BF796" s="113" t="e">
        <f t="shared" ca="1" si="562"/>
        <v>#VALUE!</v>
      </c>
      <c r="BG796" s="113" t="e">
        <f t="shared" ca="1" si="563"/>
        <v>#VALUE!</v>
      </c>
      <c r="BH796" s="112">
        <f t="shared" ca="1" si="564"/>
        <v>2000</v>
      </c>
      <c r="BI796" s="112">
        <f t="shared" ca="1" si="565"/>
        <v>200</v>
      </c>
      <c r="BJ796" s="157"/>
      <c r="BK796" s="157"/>
      <c r="BL796" s="158" t="str">
        <f>scriv!AI758</f>
        <v/>
      </c>
      <c r="BM796" s="157"/>
      <c r="BN796" s="157" t="str">
        <f t="shared" si="566"/>
        <v>node</v>
      </c>
      <c r="BO796" s="157"/>
      <c r="BP796" s="159">
        <f t="shared" ca="1" si="567"/>
        <v>0</v>
      </c>
      <c r="BQ796" s="159">
        <f t="shared" ca="1" si="568"/>
        <v>0</v>
      </c>
      <c r="BR796" s="159">
        <f t="shared" si="569"/>
        <v>1</v>
      </c>
      <c r="BS796" s="159" t="str">
        <f t="shared" si="570"/>
        <v>symbol</v>
      </c>
      <c r="BT796" s="157" t="str">
        <f ca="1">IF(scriv!V758&lt;&gt;"",scriv!V758,
IF(E796="",IFERROR(VLOOKUP(BL796,$AH$40:$BT$638,39,FALSE),$BT$36),
$BT$37))</f>
        <v>NodeSquare</v>
      </c>
      <c r="BU796" s="166">
        <f t="shared" ca="1" si="571"/>
        <v>2000</v>
      </c>
      <c r="BV796" s="166">
        <f t="shared" ca="1" si="572"/>
        <v>200</v>
      </c>
      <c r="BW796" s="166">
        <f t="shared" ca="1" si="573"/>
        <v>0</v>
      </c>
      <c r="BX796" s="166">
        <f t="shared" ca="1" si="574"/>
        <v>0</v>
      </c>
      <c r="BY796" s="180" t="str">
        <f t="shared" si="575"/>
        <v/>
      </c>
      <c r="BZ796" s="180" t="str">
        <f t="shared" si="576"/>
        <v/>
      </c>
      <c r="CA796" s="81" t="str">
        <f>IF(scriv!E758&lt;&gt;"",scriv!E758,"")</f>
        <v/>
      </c>
      <c r="CB796" s="82">
        <f t="shared" si="541"/>
        <v>0</v>
      </c>
      <c r="CC796" s="82">
        <f t="shared" si="577"/>
        <v>0</v>
      </c>
      <c r="CD796" s="82" t="str">
        <f t="shared" si="578"/>
        <v>-</v>
      </c>
      <c r="CE796" s="82" t="str">
        <f t="shared" si="579"/>
        <v>-</v>
      </c>
      <c r="CF796" s="82" t="str">
        <f t="shared" si="580"/>
        <v>-</v>
      </c>
      <c r="CG796" s="82" t="str">
        <f t="shared" si="581"/>
        <v>-</v>
      </c>
      <c r="CH796" s="82" t="str">
        <f t="shared" si="582"/>
        <v>-</v>
      </c>
      <c r="CI796" s="82" t="str">
        <f t="shared" si="583"/>
        <v>-</v>
      </c>
      <c r="CJ796" s="82" t="str">
        <f t="shared" si="584"/>
        <v>-</v>
      </c>
      <c r="CK796" s="82" t="str">
        <f t="shared" si="585"/>
        <v>-</v>
      </c>
    </row>
    <row r="797" spans="1:89" s="82" customFormat="1" ht="18" customHeight="1">
      <c r="A797" s="81" t="str">
        <f>scriv!AH759</f>
        <v/>
      </c>
      <c r="B797" s="81" t="str">
        <f>IF(scriv!D759&lt;&gt;"",scriv!D759,"")</f>
        <v/>
      </c>
      <c r="C797" s="81" t="str">
        <f>IF( scriv!AL759&lt;&gt;"", IF(D797&lt;&gt;"","connection ","")&amp;scriv!AL759,IF(D797&lt;&gt;"","connection",""))</f>
        <v/>
      </c>
      <c r="D797" s="82" t="str">
        <f>scriv!AJ759</f>
        <v/>
      </c>
      <c r="E797" s="82" t="str">
        <f>scriv!AK759</f>
        <v/>
      </c>
      <c r="F797" s="156">
        <f>ROW()</f>
        <v>797</v>
      </c>
      <c r="I797" s="81" t="str">
        <f>IF(scriv!AA759&lt;&gt;"",scriv!AA759,J797)</f>
        <v/>
      </c>
      <c r="J797" s="81" t="str">
        <f>IF(scriv!AB759&lt;&gt;"",scriv!AB759,"")</f>
        <v/>
      </c>
      <c r="K797" s="82" t="str">
        <f t="shared" si="542"/>
        <v>none</v>
      </c>
      <c r="L797" s="82" t="str">
        <f t="shared" si="543"/>
        <v>+++&amp;speakTT=</v>
      </c>
      <c r="M797" s="82" t="str">
        <f t="shared" si="540"/>
        <v>OpenClose</v>
      </c>
      <c r="N797" s="82" t="str">
        <f t="shared" si="544"/>
        <v/>
      </c>
      <c r="O797" s="119" t="str">
        <f t="shared" si="545"/>
        <v/>
      </c>
      <c r="P797" s="81" t="str">
        <f>IF(scriv!I759&lt;&gt;"",scriv!I759,"")</f>
        <v/>
      </c>
      <c r="Q797" s="81" t="str">
        <f>IF(scriv!J759&lt;&gt;"",scriv!J759,"")</f>
        <v/>
      </c>
      <c r="R797" s="81">
        <f>IF(scriv!K759&lt;&gt;"",scriv!K759,
IF(I797&lt;&gt;"",1,$R$36))</f>
        <v>0</v>
      </c>
      <c r="S797" s="81" t="str">
        <f>IF(scriv!L759&lt;&gt;"",scriv!L759,
IF(scriv!AB759&lt;&gt;"",$S$36,"none"))</f>
        <v>none</v>
      </c>
      <c r="T797" s="81" t="str">
        <f>IF(scriv!Q759&lt;&gt;"",scriv!Q759,"")</f>
        <v/>
      </c>
      <c r="U797" s="81" t="str">
        <f>IF(scriv!R759&lt;&gt;"",scriv!R759,"")</f>
        <v/>
      </c>
      <c r="V797" s="81" t="str">
        <f>IF(scriv!S759&lt;&gt;"",scriv!S759,"")</f>
        <v/>
      </c>
      <c r="W797" s="81" t="str">
        <f>IF(scriv!T759&lt;&gt;"",scriv!T759,"")</f>
        <v/>
      </c>
      <c r="X797" s="81" t="str">
        <f>IF($E797="",
( IF(scriv!AD759&lt;&gt;"", LEFT( scriv!AD759, FIND(",",scriv!AD759)-1) &amp; "=" &amp; $AH797 &amp; RIGHT( scriv!AD759, LEN(scriv!AD759) + 1 - FIND(",",scriv!AD759)),
  IF($X$36&lt;&gt;"",LEFT( X$36, FIND(",",X$36)-1) &amp; "=" &amp; $AH797 &amp; RIGHT( X$36, LEN(X$36) + 1 - FIND(",",X$36)),""))),
IF(scriv!M759&lt;&gt;"", LEFT( scriv!M759, FIND(",",scriv!M759)-1) &amp; "=" &amp; $AH797 &amp; RIGHT( scriv!M759, LEN(scriv!M759) + 1 - FIND(",",scriv!M759)),
LEFT( X$37, FIND(",",X$37)-1) &amp; "=" &amp; $AH797 &amp; RIGHT( X$37, LEN(X$37) + 1 - FIND(",",X$37))))</f>
        <v>fadeOn=,0.6</v>
      </c>
      <c r="Y797" s="81" t="str">
        <f>IF($E797="",
( IF(scriv!AE759&lt;&gt;"", LEFT( scriv!AE759, FIND(",",scriv!AE759)-1) &amp; "=" &amp; $AH797 &amp; RIGHT( scriv!AE759, LEN(scriv!AE759) + 1 - FIND(",",scriv!AE759)),
  IF($Y$36&lt;&gt;"",LEFT( Y$36, FIND(",",Y$36)-1) &amp; "=" &amp; $AH797 &amp; RIGHT( Y$36, LEN(Y$36) + 1 - FIND(",",Y$36)),""))),
IF(scriv!N759&lt;&gt;"", LEFT( scriv!N759, FIND(",",scriv!N759)-1) &amp; "=" &amp; $AH797 &amp; RIGHT( scriv!N759, LEN(scriv!N759) + 1 - FIND(",",scriv!N759)),
LEFT( Y$37, FIND(",",Y$37)-1) &amp; "=" &amp; $AH797 &amp; RIGHT( Y$37, LEN(Y$37) + 1 - FIND(",",Y$37))))</f>
        <v>fadeOff=,0.6</v>
      </c>
      <c r="Z797" s="81" t="str">
        <f>IF($E797="",
( IF(scriv!AF759&lt;&gt;"", LEFT( scriv!AF759, FIND(",",scriv!AF759)-1) &amp; "=" &amp; $AH797 &amp; RIGHT( scriv!AF759, LEN(scriv!AF759) + 1 - FIND(",",scriv!AF759)),
  IF($Z$36&lt;&gt;"",LEFT( Z$36, FIND(",",Z$36)-1) &amp; "=" &amp; $AH797 &amp; RIGHT( Z$36, LEN(Z$36) + 1 - FIND(",",Z$36)),""))),
IF(scriv!O759&lt;&gt;"", LEFT( scriv!O759, FIND(",",scriv!O759)-1) &amp; "=" &amp; $AH797 &amp; RIGHT( scriv!O759, LEN(scriv!O759) + 1 - FIND(",",scriv!O759)),
LEFT( Z$37, FIND(",",Z$37)-1) &amp; "=" &amp; $AH797 &amp; RIGHT( Z$37, LEN(Z$37) + 1 - FIND(",",Z$37))))</f>
        <v>drawOpen=,1.2</v>
      </c>
      <c r="AA797" s="81" t="str">
        <f>IF($E797="",
( IF(scriv!AG759&lt;&gt;"", LEFT( scriv!AG759, FIND(",",scriv!AG759)-1) &amp; "=" &amp; $AH797 &amp; RIGHT( scriv!AG759, LEN(scriv!AG759) + 1 - FIND(",",scriv!AG759)),
  IF($AA$36&lt;&gt;"",LEFT( AA$36, FIND(",",AA$36)-1) &amp; "=" &amp; $AH797 &amp; RIGHT( AA$36, LEN(AA$36) + 1 - FIND(",",AA$36)),""))),
IF(scriv!P759&lt;&gt;"", LEFT( scriv!P759, FIND(",",scriv!P759)-1) &amp; "=" &amp; $AH797 &amp; RIGHT( scriv!P759, LEN(scriv!P759) + 1 - FIND(",",scriv!P759)),
LEFT( AA$37, FIND(",",AA$37)-1) &amp; "=" &amp; $AH797 &amp; RIGHT( AA$37, LEN(AA$37) + 1 - FIND(",",AA$37))))</f>
        <v>drawClose=,1.2</v>
      </c>
      <c r="AB797" s="167" t="str">
        <f t="shared" si="539"/>
        <v>noTitle</v>
      </c>
      <c r="AC797" s="167"/>
      <c r="AD797" s="45"/>
      <c r="AE797" s="168"/>
      <c r="AF797" s="169">
        <f>IF(D797="",scriv!B759,"")</f>
        <v>0</v>
      </c>
      <c r="AG797" s="170" t="str">
        <f t="shared" si="546"/>
        <v/>
      </c>
      <c r="AH797" s="169" t="str">
        <f t="shared" si="547"/>
        <v/>
      </c>
      <c r="AI797" s="169" t="str">
        <f t="shared" si="548"/>
        <v/>
      </c>
      <c r="AJ797" s="86">
        <f>ROUNDDOWN( (LEN(scriv!B759)+1) / 2, 0 )</f>
        <v>0</v>
      </c>
      <c r="AK797" s="82">
        <f t="shared" si="549"/>
        <v>0</v>
      </c>
      <c r="AL797" s="82" t="str">
        <f t="shared" si="550"/>
        <v>-</v>
      </c>
      <c r="AM797" s="82" t="str">
        <f t="shared" si="551"/>
        <v>-</v>
      </c>
      <c r="AN797" s="82" t="str">
        <f t="shared" si="552"/>
        <v>-</v>
      </c>
      <c r="AO797" s="82" t="str">
        <f t="shared" si="553"/>
        <v>-</v>
      </c>
      <c r="AP797" s="82" t="str">
        <f t="shared" si="554"/>
        <v>-</v>
      </c>
      <c r="AQ797" s="82" t="str">
        <f t="shared" si="555"/>
        <v>-</v>
      </c>
      <c r="AR797" s="82" t="str">
        <f t="shared" si="556"/>
        <v>-</v>
      </c>
      <c r="AT797" s="82">
        <f t="shared" si="557"/>
        <v>10</v>
      </c>
      <c r="AU797" s="82" t="str">
        <f ca="1">IF(    MAX(OFFSET(AL797,0,0,MATCH("-",AL$638:AL797,0))) = 0,"",
IFERROR(MAX(OFFSET(AL797,0,0,MATCH("-",AL$638:AL797,0))),""))</f>
        <v/>
      </c>
      <c r="AV797" s="82" t="str">
        <f ca="1">IF(    MAX(OFFSET(AM797,0,0,MATCH("-",AM$638:AM797,0))) = 0,"",
IFERROR(MAX(OFFSET(AM797,0,0,MATCH("-",AM$638:AM797,0))),""))</f>
        <v/>
      </c>
      <c r="AW797" s="82" t="str">
        <f ca="1">IF(    MAX(OFFSET(AN797,0,0,MATCH("-",AN$638:AN797,0))) = 0,"",
IFERROR(MAX(OFFSET(AN797,0,0,MATCH("-",AN$638:AN797,0))),""))</f>
        <v/>
      </c>
      <c r="AX797" s="82" t="str">
        <f ca="1">IF(    MAX(OFFSET(AO797,0,0,MATCH("-",AO$638:AO797,0))) = 0,"",
IFERROR(MAX(OFFSET(AO797,0,0,MATCH("-",AO$638:AO797,0))),""))</f>
        <v/>
      </c>
      <c r="AY797" s="82" t="str">
        <f ca="1">IF(    MAX(OFFSET(AP797,0,0,MATCH("-",AP$638:AP797,0))) = 0,"",
IFERROR(MAX(OFFSET(AP797,0,0,MATCH("-",AP$638:AP797,0))),""))</f>
        <v/>
      </c>
      <c r="AZ797" s="82" t="str">
        <f ca="1">IF(    MAX(OFFSET(AQ797,0,0,MATCH("-",AQ$638:AQ797,0))) = 0,"",
IFERROR(MAX(OFFSET(AQ797,0,0,MATCH("-",AQ$638:AQ797,0))),""))</f>
        <v/>
      </c>
      <c r="BA797" s="82" t="str">
        <f ca="1">IF(    MAX(OFFSET(AR797,0,0,MATCH("-",AR$638:AR797,0))) = 0,"",
IFERROR(MAX(OFFSET(AR797,0,0,MATCH("-",AR$638:AR797,0))),""))</f>
        <v/>
      </c>
      <c r="BB797" s="112">
        <f t="shared" ca="1" si="558"/>
        <v>-198</v>
      </c>
      <c r="BC797" s="111" t="str">
        <f t="shared" ca="1" si="559"/>
        <v>Radius</v>
      </c>
      <c r="BD797" s="112">
        <f t="shared" ca="1" si="560"/>
        <v>0</v>
      </c>
      <c r="BE797" s="111">
        <f t="shared" ca="1" si="561"/>
        <v>200</v>
      </c>
      <c r="BF797" s="113" t="e">
        <f t="shared" ca="1" si="562"/>
        <v>#VALUE!</v>
      </c>
      <c r="BG797" s="113" t="e">
        <f t="shared" ca="1" si="563"/>
        <v>#VALUE!</v>
      </c>
      <c r="BH797" s="112">
        <f t="shared" ca="1" si="564"/>
        <v>2000</v>
      </c>
      <c r="BI797" s="112">
        <f t="shared" ca="1" si="565"/>
        <v>200</v>
      </c>
      <c r="BJ797" s="157"/>
      <c r="BK797" s="157"/>
      <c r="BL797" s="158" t="str">
        <f>scriv!AI759</f>
        <v/>
      </c>
      <c r="BM797" s="157"/>
      <c r="BN797" s="157" t="str">
        <f t="shared" si="566"/>
        <v>node</v>
      </c>
      <c r="BO797" s="157"/>
      <c r="BP797" s="159">
        <f t="shared" ca="1" si="567"/>
        <v>0</v>
      </c>
      <c r="BQ797" s="159">
        <f t="shared" ca="1" si="568"/>
        <v>0</v>
      </c>
      <c r="BR797" s="159">
        <f t="shared" si="569"/>
        <v>1</v>
      </c>
      <c r="BS797" s="159" t="str">
        <f t="shared" si="570"/>
        <v>symbol</v>
      </c>
      <c r="BT797" s="157" t="str">
        <f ca="1">IF(scriv!V759&lt;&gt;"",scriv!V759,
IF(E797="",IFERROR(VLOOKUP(BL797,$AH$40:$BT$638,39,FALSE),$BT$36),
$BT$37))</f>
        <v>NodeSquare</v>
      </c>
      <c r="BU797" s="166">
        <f t="shared" ca="1" si="571"/>
        <v>2000</v>
      </c>
      <c r="BV797" s="166">
        <f t="shared" ca="1" si="572"/>
        <v>200</v>
      </c>
      <c r="BW797" s="166">
        <f t="shared" ca="1" si="573"/>
        <v>0</v>
      </c>
      <c r="BX797" s="166">
        <f t="shared" ca="1" si="574"/>
        <v>0</v>
      </c>
      <c r="BY797" s="180" t="str">
        <f t="shared" si="575"/>
        <v/>
      </c>
      <c r="BZ797" s="180" t="str">
        <f t="shared" si="576"/>
        <v/>
      </c>
      <c r="CA797" s="81" t="str">
        <f>IF(scriv!E759&lt;&gt;"",scriv!E759,"")</f>
        <v/>
      </c>
      <c r="CB797" s="82">
        <f t="shared" si="541"/>
        <v>0</v>
      </c>
      <c r="CC797" s="82">
        <f t="shared" si="577"/>
        <v>0</v>
      </c>
      <c r="CD797" s="82" t="str">
        <f t="shared" si="578"/>
        <v>-</v>
      </c>
      <c r="CE797" s="82" t="str">
        <f t="shared" si="579"/>
        <v>-</v>
      </c>
      <c r="CF797" s="82" t="str">
        <f t="shared" si="580"/>
        <v>-</v>
      </c>
      <c r="CG797" s="82" t="str">
        <f t="shared" si="581"/>
        <v>-</v>
      </c>
      <c r="CH797" s="82" t="str">
        <f t="shared" si="582"/>
        <v>-</v>
      </c>
      <c r="CI797" s="82" t="str">
        <f t="shared" si="583"/>
        <v>-</v>
      </c>
      <c r="CJ797" s="82" t="str">
        <f t="shared" si="584"/>
        <v>-</v>
      </c>
      <c r="CK797" s="82" t="str">
        <f t="shared" si="585"/>
        <v>-</v>
      </c>
    </row>
    <row r="798" spans="1:89" s="82" customFormat="1" ht="18" customHeight="1">
      <c r="A798" s="81" t="str">
        <f>scriv!AH760</f>
        <v/>
      </c>
      <c r="B798" s="81" t="str">
        <f>IF(scriv!D760&lt;&gt;"",scriv!D760,"")</f>
        <v/>
      </c>
      <c r="C798" s="81" t="str">
        <f>IF( scriv!AL760&lt;&gt;"", IF(D798&lt;&gt;"","connection ","")&amp;scriv!AL760,IF(D798&lt;&gt;"","connection",""))</f>
        <v/>
      </c>
      <c r="D798" s="82" t="str">
        <f>scriv!AJ760</f>
        <v/>
      </c>
      <c r="E798" s="82" t="str">
        <f>scriv!AK760</f>
        <v/>
      </c>
      <c r="F798" s="156">
        <f>ROW()</f>
        <v>798</v>
      </c>
      <c r="I798" s="81" t="str">
        <f>IF(scriv!AA760&lt;&gt;"",scriv!AA760,J798)</f>
        <v/>
      </c>
      <c r="J798" s="81" t="str">
        <f>IF(scriv!AB760&lt;&gt;"",scriv!AB760,"")</f>
        <v/>
      </c>
      <c r="K798" s="82" t="str">
        <f t="shared" si="542"/>
        <v>none</v>
      </c>
      <c r="L798" s="82" t="str">
        <f t="shared" si="543"/>
        <v>+++&amp;speakTT=</v>
      </c>
      <c r="M798" s="82" t="str">
        <f t="shared" si="540"/>
        <v>OpenClose</v>
      </c>
      <c r="N798" s="82" t="str">
        <f t="shared" si="544"/>
        <v/>
      </c>
      <c r="O798" s="119" t="str">
        <f t="shared" si="545"/>
        <v/>
      </c>
      <c r="P798" s="81" t="str">
        <f>IF(scriv!I760&lt;&gt;"",scriv!I760,"")</f>
        <v/>
      </c>
      <c r="Q798" s="81" t="str">
        <f>IF(scriv!J760&lt;&gt;"",scriv!J760,"")</f>
        <v/>
      </c>
      <c r="R798" s="81">
        <f>IF(scriv!K760&lt;&gt;"",scriv!K760,
IF(I798&lt;&gt;"",1,$R$36))</f>
        <v>0</v>
      </c>
      <c r="S798" s="81" t="str">
        <f>IF(scriv!L760&lt;&gt;"",scriv!L760,
IF(scriv!AB760&lt;&gt;"",$S$36,"none"))</f>
        <v>none</v>
      </c>
      <c r="T798" s="81" t="str">
        <f>IF(scriv!Q760&lt;&gt;"",scriv!Q760,"")</f>
        <v/>
      </c>
      <c r="U798" s="81" t="str">
        <f>IF(scriv!R760&lt;&gt;"",scriv!R760,"")</f>
        <v/>
      </c>
      <c r="V798" s="81" t="str">
        <f>IF(scriv!S760&lt;&gt;"",scriv!S760,"")</f>
        <v/>
      </c>
      <c r="W798" s="81" t="str">
        <f>IF(scriv!T760&lt;&gt;"",scriv!T760,"")</f>
        <v/>
      </c>
      <c r="X798" s="81" t="str">
        <f>IF($E798="",
( IF(scriv!AD760&lt;&gt;"", LEFT( scriv!AD760, FIND(",",scriv!AD760)-1) &amp; "=" &amp; $AH798 &amp; RIGHT( scriv!AD760, LEN(scriv!AD760) + 1 - FIND(",",scriv!AD760)),
  IF($X$36&lt;&gt;"",LEFT( X$36, FIND(",",X$36)-1) &amp; "=" &amp; $AH798 &amp; RIGHT( X$36, LEN(X$36) + 1 - FIND(",",X$36)),""))),
IF(scriv!M760&lt;&gt;"", LEFT( scriv!M760, FIND(",",scriv!M760)-1) &amp; "=" &amp; $AH798 &amp; RIGHT( scriv!M760, LEN(scriv!M760) + 1 - FIND(",",scriv!M760)),
LEFT( X$37, FIND(",",X$37)-1) &amp; "=" &amp; $AH798 &amp; RIGHT( X$37, LEN(X$37) + 1 - FIND(",",X$37))))</f>
        <v>fadeOn=,0.6</v>
      </c>
      <c r="Y798" s="81" t="str">
        <f>IF($E798="",
( IF(scriv!AE760&lt;&gt;"", LEFT( scriv!AE760, FIND(",",scriv!AE760)-1) &amp; "=" &amp; $AH798 &amp; RIGHT( scriv!AE760, LEN(scriv!AE760) + 1 - FIND(",",scriv!AE760)),
  IF($Y$36&lt;&gt;"",LEFT( Y$36, FIND(",",Y$36)-1) &amp; "=" &amp; $AH798 &amp; RIGHT( Y$36, LEN(Y$36) + 1 - FIND(",",Y$36)),""))),
IF(scriv!N760&lt;&gt;"", LEFT( scriv!N760, FIND(",",scriv!N760)-1) &amp; "=" &amp; $AH798 &amp; RIGHT( scriv!N760, LEN(scriv!N760) + 1 - FIND(",",scriv!N760)),
LEFT( Y$37, FIND(",",Y$37)-1) &amp; "=" &amp; $AH798 &amp; RIGHT( Y$37, LEN(Y$37) + 1 - FIND(",",Y$37))))</f>
        <v>fadeOff=,0.6</v>
      </c>
      <c r="Z798" s="81" t="str">
        <f>IF($E798="",
( IF(scriv!AF760&lt;&gt;"", LEFT( scriv!AF760, FIND(",",scriv!AF760)-1) &amp; "=" &amp; $AH798 &amp; RIGHT( scriv!AF760, LEN(scriv!AF760) + 1 - FIND(",",scriv!AF760)),
  IF($Z$36&lt;&gt;"",LEFT( Z$36, FIND(",",Z$36)-1) &amp; "=" &amp; $AH798 &amp; RIGHT( Z$36, LEN(Z$36) + 1 - FIND(",",Z$36)),""))),
IF(scriv!O760&lt;&gt;"", LEFT( scriv!O760, FIND(",",scriv!O760)-1) &amp; "=" &amp; $AH798 &amp; RIGHT( scriv!O760, LEN(scriv!O760) + 1 - FIND(",",scriv!O760)),
LEFT( Z$37, FIND(",",Z$37)-1) &amp; "=" &amp; $AH798 &amp; RIGHT( Z$37, LEN(Z$37) + 1 - FIND(",",Z$37))))</f>
        <v>drawOpen=,1.2</v>
      </c>
      <c r="AA798" s="81" t="str">
        <f>IF($E798="",
( IF(scriv!AG760&lt;&gt;"", LEFT( scriv!AG760, FIND(",",scriv!AG760)-1) &amp; "=" &amp; $AH798 &amp; RIGHT( scriv!AG760, LEN(scriv!AG760) + 1 - FIND(",",scriv!AG760)),
  IF($AA$36&lt;&gt;"",LEFT( AA$36, FIND(",",AA$36)-1) &amp; "=" &amp; $AH798 &amp; RIGHT( AA$36, LEN(AA$36) + 1 - FIND(",",AA$36)),""))),
IF(scriv!P760&lt;&gt;"", LEFT( scriv!P760, FIND(",",scriv!P760)-1) &amp; "=" &amp; $AH798 &amp; RIGHT( scriv!P760, LEN(scriv!P760) + 1 - FIND(",",scriv!P760)),
LEFT( AA$37, FIND(",",AA$37)-1) &amp; "=" &amp; $AH798 &amp; RIGHT( AA$37, LEN(AA$37) + 1 - FIND(",",AA$37))))</f>
        <v>drawClose=,1.2</v>
      </c>
      <c r="AB798" s="167" t="str">
        <f t="shared" si="539"/>
        <v>noTitle</v>
      </c>
      <c r="AC798" s="167"/>
      <c r="AD798" s="45"/>
      <c r="AE798" s="168"/>
      <c r="AF798" s="169">
        <f>IF(D798="",scriv!B760,"")</f>
        <v>0</v>
      </c>
      <c r="AG798" s="170" t="str">
        <f t="shared" si="546"/>
        <v/>
      </c>
      <c r="AH798" s="169" t="str">
        <f t="shared" si="547"/>
        <v/>
      </c>
      <c r="AI798" s="169" t="str">
        <f t="shared" si="548"/>
        <v/>
      </c>
      <c r="AJ798" s="86">
        <f>ROUNDDOWN( (LEN(scriv!B760)+1) / 2, 0 )</f>
        <v>0</v>
      </c>
      <c r="AK798" s="82">
        <f t="shared" si="549"/>
        <v>0</v>
      </c>
      <c r="AL798" s="82" t="str">
        <f t="shared" si="550"/>
        <v>-</v>
      </c>
      <c r="AM798" s="82" t="str">
        <f t="shared" si="551"/>
        <v>-</v>
      </c>
      <c r="AN798" s="82" t="str">
        <f t="shared" si="552"/>
        <v>-</v>
      </c>
      <c r="AO798" s="82" t="str">
        <f t="shared" si="553"/>
        <v>-</v>
      </c>
      <c r="AP798" s="82" t="str">
        <f t="shared" si="554"/>
        <v>-</v>
      </c>
      <c r="AQ798" s="82" t="str">
        <f t="shared" si="555"/>
        <v>-</v>
      </c>
      <c r="AR798" s="82" t="str">
        <f t="shared" si="556"/>
        <v>-</v>
      </c>
      <c r="AT798" s="82">
        <f t="shared" si="557"/>
        <v>10</v>
      </c>
      <c r="AU798" s="82" t="str">
        <f ca="1">IF(    MAX(OFFSET(AL798,0,0,MATCH("-",AL$638:AL798,0))) = 0,"",
IFERROR(MAX(OFFSET(AL798,0,0,MATCH("-",AL$638:AL798,0))),""))</f>
        <v/>
      </c>
      <c r="AV798" s="82" t="str">
        <f ca="1">IF(    MAX(OFFSET(AM798,0,0,MATCH("-",AM$638:AM798,0))) = 0,"",
IFERROR(MAX(OFFSET(AM798,0,0,MATCH("-",AM$638:AM798,0))),""))</f>
        <v/>
      </c>
      <c r="AW798" s="82" t="str">
        <f ca="1">IF(    MAX(OFFSET(AN798,0,0,MATCH("-",AN$638:AN798,0))) = 0,"",
IFERROR(MAX(OFFSET(AN798,0,0,MATCH("-",AN$638:AN798,0))),""))</f>
        <v/>
      </c>
      <c r="AX798" s="82" t="str">
        <f ca="1">IF(    MAX(OFFSET(AO798,0,0,MATCH("-",AO$638:AO798,0))) = 0,"",
IFERROR(MAX(OFFSET(AO798,0,0,MATCH("-",AO$638:AO798,0))),""))</f>
        <v/>
      </c>
      <c r="AY798" s="82" t="str">
        <f ca="1">IF(    MAX(OFFSET(AP798,0,0,MATCH("-",AP$638:AP798,0))) = 0,"",
IFERROR(MAX(OFFSET(AP798,0,0,MATCH("-",AP$638:AP798,0))),""))</f>
        <v/>
      </c>
      <c r="AZ798" s="82" t="str">
        <f ca="1">IF(    MAX(OFFSET(AQ798,0,0,MATCH("-",AQ$638:AQ798,0))) = 0,"",
IFERROR(MAX(OFFSET(AQ798,0,0,MATCH("-",AQ$638:AQ798,0))),""))</f>
        <v/>
      </c>
      <c r="BA798" s="82" t="str">
        <f ca="1">IF(    MAX(OFFSET(AR798,0,0,MATCH("-",AR$638:AR798,0))) = 0,"",
IFERROR(MAX(OFFSET(AR798,0,0,MATCH("-",AR$638:AR798,0))),""))</f>
        <v/>
      </c>
      <c r="BB798" s="112">
        <f t="shared" ca="1" si="558"/>
        <v>-198</v>
      </c>
      <c r="BC798" s="111" t="str">
        <f t="shared" ca="1" si="559"/>
        <v>Radius</v>
      </c>
      <c r="BD798" s="112">
        <f t="shared" ca="1" si="560"/>
        <v>0</v>
      </c>
      <c r="BE798" s="111">
        <f t="shared" ca="1" si="561"/>
        <v>200</v>
      </c>
      <c r="BF798" s="113" t="e">
        <f t="shared" ca="1" si="562"/>
        <v>#VALUE!</v>
      </c>
      <c r="BG798" s="113" t="e">
        <f t="shared" ca="1" si="563"/>
        <v>#VALUE!</v>
      </c>
      <c r="BH798" s="112">
        <f t="shared" ca="1" si="564"/>
        <v>2000</v>
      </c>
      <c r="BI798" s="112">
        <f t="shared" ca="1" si="565"/>
        <v>200</v>
      </c>
      <c r="BJ798" s="157"/>
      <c r="BK798" s="157"/>
      <c r="BL798" s="158" t="str">
        <f>scriv!AI760</f>
        <v/>
      </c>
      <c r="BM798" s="157"/>
      <c r="BN798" s="157" t="str">
        <f t="shared" si="566"/>
        <v>node</v>
      </c>
      <c r="BO798" s="157"/>
      <c r="BP798" s="159">
        <f t="shared" ca="1" si="567"/>
        <v>0</v>
      </c>
      <c r="BQ798" s="159">
        <f t="shared" ca="1" si="568"/>
        <v>0</v>
      </c>
      <c r="BR798" s="159">
        <f t="shared" si="569"/>
        <v>1</v>
      </c>
      <c r="BS798" s="159" t="str">
        <f t="shared" si="570"/>
        <v>symbol</v>
      </c>
      <c r="BT798" s="157" t="str">
        <f ca="1">IF(scriv!V760&lt;&gt;"",scriv!V760,
IF(E798="",IFERROR(VLOOKUP(BL798,$AH$40:$BT$638,39,FALSE),$BT$36),
$BT$37))</f>
        <v>NodeSquare</v>
      </c>
      <c r="BU798" s="166">
        <f t="shared" ca="1" si="571"/>
        <v>2000</v>
      </c>
      <c r="BV798" s="166">
        <f t="shared" ca="1" si="572"/>
        <v>200</v>
      </c>
      <c r="BW798" s="166">
        <f t="shared" ca="1" si="573"/>
        <v>0</v>
      </c>
      <c r="BX798" s="166">
        <f t="shared" ca="1" si="574"/>
        <v>0</v>
      </c>
      <c r="BY798" s="180" t="str">
        <f t="shared" si="575"/>
        <v/>
      </c>
      <c r="BZ798" s="180" t="str">
        <f t="shared" si="576"/>
        <v/>
      </c>
      <c r="CA798" s="81" t="str">
        <f>IF(scriv!E760&lt;&gt;"",scriv!E760,"")</f>
        <v/>
      </c>
      <c r="CB798" s="82">
        <f t="shared" si="541"/>
        <v>0</v>
      </c>
      <c r="CC798" s="82">
        <f t="shared" si="577"/>
        <v>0</v>
      </c>
      <c r="CD798" s="82" t="str">
        <f t="shared" si="578"/>
        <v>-</v>
      </c>
      <c r="CE798" s="82" t="str">
        <f t="shared" si="579"/>
        <v>-</v>
      </c>
      <c r="CF798" s="82" t="str">
        <f t="shared" si="580"/>
        <v>-</v>
      </c>
      <c r="CG798" s="82" t="str">
        <f t="shared" si="581"/>
        <v>-</v>
      </c>
      <c r="CH798" s="82" t="str">
        <f t="shared" si="582"/>
        <v>-</v>
      </c>
      <c r="CI798" s="82" t="str">
        <f t="shared" si="583"/>
        <v>-</v>
      </c>
      <c r="CJ798" s="82" t="str">
        <f t="shared" si="584"/>
        <v>-</v>
      </c>
      <c r="CK798" s="82" t="str">
        <f t="shared" si="585"/>
        <v>-</v>
      </c>
    </row>
    <row r="799" spans="1:89" s="82" customFormat="1" ht="18" customHeight="1">
      <c r="A799" s="81" t="str">
        <f>scriv!AH761</f>
        <v/>
      </c>
      <c r="B799" s="81" t="str">
        <f>IF(scriv!D761&lt;&gt;"",scriv!D761,"")</f>
        <v/>
      </c>
      <c r="C799" s="81" t="str">
        <f>IF( scriv!AL761&lt;&gt;"", IF(D799&lt;&gt;"","connection ","")&amp;scriv!AL761,IF(D799&lt;&gt;"","connection",""))</f>
        <v/>
      </c>
      <c r="D799" s="82" t="str">
        <f>scriv!AJ761</f>
        <v/>
      </c>
      <c r="E799" s="82" t="str">
        <f>scriv!AK761</f>
        <v/>
      </c>
      <c r="F799" s="156">
        <f>ROW()</f>
        <v>799</v>
      </c>
      <c r="I799" s="81" t="str">
        <f>IF(scriv!AA761&lt;&gt;"",scriv!AA761,J799)</f>
        <v/>
      </c>
      <c r="J799" s="81" t="str">
        <f>IF(scriv!AB761&lt;&gt;"",scriv!AB761,"")</f>
        <v/>
      </c>
      <c r="K799" s="82" t="str">
        <f t="shared" si="542"/>
        <v>none</v>
      </c>
      <c r="L799" s="82" t="str">
        <f t="shared" si="543"/>
        <v>+++&amp;speakTT=</v>
      </c>
      <c r="M799" s="82" t="str">
        <f t="shared" si="540"/>
        <v>OpenClose</v>
      </c>
      <c r="N799" s="82" t="str">
        <f t="shared" si="544"/>
        <v/>
      </c>
      <c r="O799" s="119" t="str">
        <f t="shared" si="545"/>
        <v/>
      </c>
      <c r="P799" s="81" t="str">
        <f>IF(scriv!I761&lt;&gt;"",scriv!I761,"")</f>
        <v/>
      </c>
      <c r="Q799" s="81" t="str">
        <f>IF(scriv!J761&lt;&gt;"",scriv!J761,"")</f>
        <v/>
      </c>
      <c r="R799" s="81">
        <f>IF(scriv!K761&lt;&gt;"",scriv!K761,
IF(I799&lt;&gt;"",1,$R$36))</f>
        <v>0</v>
      </c>
      <c r="S799" s="81" t="str">
        <f>IF(scriv!L761&lt;&gt;"",scriv!L761,
IF(scriv!AB761&lt;&gt;"",$S$36,"none"))</f>
        <v>none</v>
      </c>
      <c r="T799" s="81" t="str">
        <f>IF(scriv!Q761&lt;&gt;"",scriv!Q761,"")</f>
        <v/>
      </c>
      <c r="U799" s="81" t="str">
        <f>IF(scriv!R761&lt;&gt;"",scriv!R761,"")</f>
        <v/>
      </c>
      <c r="V799" s="81" t="str">
        <f>IF(scriv!S761&lt;&gt;"",scriv!S761,"")</f>
        <v/>
      </c>
      <c r="W799" s="81" t="str">
        <f>IF(scriv!T761&lt;&gt;"",scriv!T761,"")</f>
        <v/>
      </c>
      <c r="X799" s="81" t="str">
        <f>IF($E799="",
( IF(scriv!AD761&lt;&gt;"", LEFT( scriv!AD761, FIND(",",scriv!AD761)-1) &amp; "=" &amp; $AH799 &amp; RIGHT( scriv!AD761, LEN(scriv!AD761) + 1 - FIND(",",scriv!AD761)),
  IF($X$36&lt;&gt;"",LEFT( X$36, FIND(",",X$36)-1) &amp; "=" &amp; $AH799 &amp; RIGHT( X$36, LEN(X$36) + 1 - FIND(",",X$36)),""))),
IF(scriv!M761&lt;&gt;"", LEFT( scriv!M761, FIND(",",scriv!M761)-1) &amp; "=" &amp; $AH799 &amp; RIGHT( scriv!M761, LEN(scriv!M761) + 1 - FIND(",",scriv!M761)),
LEFT( X$37, FIND(",",X$37)-1) &amp; "=" &amp; $AH799 &amp; RIGHT( X$37, LEN(X$37) + 1 - FIND(",",X$37))))</f>
        <v>fadeOn=,0.6</v>
      </c>
      <c r="Y799" s="81" t="str">
        <f>IF($E799="",
( IF(scriv!AE761&lt;&gt;"", LEFT( scriv!AE761, FIND(",",scriv!AE761)-1) &amp; "=" &amp; $AH799 &amp; RIGHT( scriv!AE761, LEN(scriv!AE761) + 1 - FIND(",",scriv!AE761)),
  IF($Y$36&lt;&gt;"",LEFT( Y$36, FIND(",",Y$36)-1) &amp; "=" &amp; $AH799 &amp; RIGHT( Y$36, LEN(Y$36) + 1 - FIND(",",Y$36)),""))),
IF(scriv!N761&lt;&gt;"", LEFT( scriv!N761, FIND(",",scriv!N761)-1) &amp; "=" &amp; $AH799 &amp; RIGHT( scriv!N761, LEN(scriv!N761) + 1 - FIND(",",scriv!N761)),
LEFT( Y$37, FIND(",",Y$37)-1) &amp; "=" &amp; $AH799 &amp; RIGHT( Y$37, LEN(Y$37) + 1 - FIND(",",Y$37))))</f>
        <v>fadeOff=,0.6</v>
      </c>
      <c r="Z799" s="81" t="str">
        <f>IF($E799="",
( IF(scriv!AF761&lt;&gt;"", LEFT( scriv!AF761, FIND(",",scriv!AF761)-1) &amp; "=" &amp; $AH799 &amp; RIGHT( scriv!AF761, LEN(scriv!AF761) + 1 - FIND(",",scriv!AF761)),
  IF($Z$36&lt;&gt;"",LEFT( Z$36, FIND(",",Z$36)-1) &amp; "=" &amp; $AH799 &amp; RIGHT( Z$36, LEN(Z$36) + 1 - FIND(",",Z$36)),""))),
IF(scriv!O761&lt;&gt;"", LEFT( scriv!O761, FIND(",",scriv!O761)-1) &amp; "=" &amp; $AH799 &amp; RIGHT( scriv!O761, LEN(scriv!O761) + 1 - FIND(",",scriv!O761)),
LEFT( Z$37, FIND(",",Z$37)-1) &amp; "=" &amp; $AH799 &amp; RIGHT( Z$37, LEN(Z$37) + 1 - FIND(",",Z$37))))</f>
        <v>drawOpen=,1.2</v>
      </c>
      <c r="AA799" s="81" t="str">
        <f>IF($E799="",
( IF(scriv!AG761&lt;&gt;"", LEFT( scriv!AG761, FIND(",",scriv!AG761)-1) &amp; "=" &amp; $AH799 &amp; RIGHT( scriv!AG761, LEN(scriv!AG761) + 1 - FIND(",",scriv!AG761)),
  IF($AA$36&lt;&gt;"",LEFT( AA$36, FIND(",",AA$36)-1) &amp; "=" &amp; $AH799 &amp; RIGHT( AA$36, LEN(AA$36) + 1 - FIND(",",AA$36)),""))),
IF(scriv!P761&lt;&gt;"", LEFT( scriv!P761, FIND(",",scriv!P761)-1) &amp; "=" &amp; $AH799 &amp; RIGHT( scriv!P761, LEN(scriv!P761) + 1 - FIND(",",scriv!P761)),
LEFT( AA$37, FIND(",",AA$37)-1) &amp; "=" &amp; $AH799 &amp; RIGHT( AA$37, LEN(AA$37) + 1 - FIND(",",AA$37))))</f>
        <v>drawClose=,1.2</v>
      </c>
      <c r="AB799" s="167" t="str">
        <f t="shared" si="539"/>
        <v>noTitle</v>
      </c>
      <c r="AC799" s="167"/>
      <c r="AD799" s="45"/>
      <c r="AE799" s="168"/>
      <c r="AF799" s="169">
        <f>IF(D799="",scriv!B761,"")</f>
        <v>0</v>
      </c>
      <c r="AG799" s="170" t="str">
        <f t="shared" si="546"/>
        <v/>
      </c>
      <c r="AH799" s="169" t="str">
        <f t="shared" si="547"/>
        <v/>
      </c>
      <c r="AI799" s="169" t="str">
        <f t="shared" si="548"/>
        <v/>
      </c>
      <c r="AJ799" s="86">
        <f>ROUNDDOWN( (LEN(scriv!B761)+1) / 2, 0 )</f>
        <v>0</v>
      </c>
      <c r="AK799" s="82">
        <f t="shared" si="549"/>
        <v>0</v>
      </c>
      <c r="AL799" s="82" t="str">
        <f t="shared" si="550"/>
        <v>-</v>
      </c>
      <c r="AM799" s="82" t="str">
        <f t="shared" si="551"/>
        <v>-</v>
      </c>
      <c r="AN799" s="82" t="str">
        <f t="shared" si="552"/>
        <v>-</v>
      </c>
      <c r="AO799" s="82" t="str">
        <f t="shared" si="553"/>
        <v>-</v>
      </c>
      <c r="AP799" s="82" t="str">
        <f t="shared" si="554"/>
        <v>-</v>
      </c>
      <c r="AQ799" s="82" t="str">
        <f t="shared" si="555"/>
        <v>-</v>
      </c>
      <c r="AR799" s="82" t="str">
        <f t="shared" si="556"/>
        <v>-</v>
      </c>
      <c r="AT799" s="82">
        <f t="shared" si="557"/>
        <v>10</v>
      </c>
      <c r="AU799" s="82" t="str">
        <f ca="1">IF(    MAX(OFFSET(AL799,0,0,MATCH("-",AL$638:AL799,0))) = 0,"",
IFERROR(MAX(OFFSET(AL799,0,0,MATCH("-",AL$638:AL799,0))),""))</f>
        <v/>
      </c>
      <c r="AV799" s="82" t="str">
        <f ca="1">IF(    MAX(OFFSET(AM799,0,0,MATCH("-",AM$638:AM799,0))) = 0,"",
IFERROR(MAX(OFFSET(AM799,0,0,MATCH("-",AM$638:AM799,0))),""))</f>
        <v/>
      </c>
      <c r="AW799" s="82" t="str">
        <f ca="1">IF(    MAX(OFFSET(AN799,0,0,MATCH("-",AN$638:AN799,0))) = 0,"",
IFERROR(MAX(OFFSET(AN799,0,0,MATCH("-",AN$638:AN799,0))),""))</f>
        <v/>
      </c>
      <c r="AX799" s="82" t="str">
        <f ca="1">IF(    MAX(OFFSET(AO799,0,0,MATCH("-",AO$638:AO799,0))) = 0,"",
IFERROR(MAX(OFFSET(AO799,0,0,MATCH("-",AO$638:AO799,0))),""))</f>
        <v/>
      </c>
      <c r="AY799" s="82" t="str">
        <f ca="1">IF(    MAX(OFFSET(AP799,0,0,MATCH("-",AP$638:AP799,0))) = 0,"",
IFERROR(MAX(OFFSET(AP799,0,0,MATCH("-",AP$638:AP799,0))),""))</f>
        <v/>
      </c>
      <c r="AZ799" s="82" t="str">
        <f ca="1">IF(    MAX(OFFSET(AQ799,0,0,MATCH("-",AQ$638:AQ799,0))) = 0,"",
IFERROR(MAX(OFFSET(AQ799,0,0,MATCH("-",AQ$638:AQ799,0))),""))</f>
        <v/>
      </c>
      <c r="BA799" s="82" t="str">
        <f ca="1">IF(    MAX(OFFSET(AR799,0,0,MATCH("-",AR$638:AR799,0))) = 0,"",
IFERROR(MAX(OFFSET(AR799,0,0,MATCH("-",AR$638:AR799,0))),""))</f>
        <v/>
      </c>
      <c r="BB799" s="112">
        <f t="shared" ca="1" si="558"/>
        <v>-198</v>
      </c>
      <c r="BC799" s="111" t="str">
        <f t="shared" ca="1" si="559"/>
        <v>Radius</v>
      </c>
      <c r="BD799" s="112">
        <f t="shared" ca="1" si="560"/>
        <v>0</v>
      </c>
      <c r="BE799" s="111">
        <f t="shared" ca="1" si="561"/>
        <v>200</v>
      </c>
      <c r="BF799" s="113" t="e">
        <f t="shared" ca="1" si="562"/>
        <v>#VALUE!</v>
      </c>
      <c r="BG799" s="113" t="e">
        <f t="shared" ca="1" si="563"/>
        <v>#VALUE!</v>
      </c>
      <c r="BH799" s="112">
        <f t="shared" ca="1" si="564"/>
        <v>2000</v>
      </c>
      <c r="BI799" s="112">
        <f t="shared" ca="1" si="565"/>
        <v>200</v>
      </c>
      <c r="BJ799" s="157"/>
      <c r="BK799" s="157"/>
      <c r="BL799" s="158" t="str">
        <f>scriv!AI761</f>
        <v/>
      </c>
      <c r="BM799" s="157"/>
      <c r="BN799" s="157" t="str">
        <f t="shared" si="566"/>
        <v>node</v>
      </c>
      <c r="BO799" s="157"/>
      <c r="BP799" s="159">
        <f t="shared" ca="1" si="567"/>
        <v>0</v>
      </c>
      <c r="BQ799" s="159">
        <f t="shared" ca="1" si="568"/>
        <v>0</v>
      </c>
      <c r="BR799" s="159">
        <f t="shared" si="569"/>
        <v>1</v>
      </c>
      <c r="BS799" s="159" t="str">
        <f t="shared" si="570"/>
        <v>symbol</v>
      </c>
      <c r="BT799" s="157" t="str">
        <f ca="1">IF(scriv!V761&lt;&gt;"",scriv!V761,
IF(E799="",IFERROR(VLOOKUP(BL799,$AH$40:$BT$638,39,FALSE),$BT$36),
$BT$37))</f>
        <v>NodeSquare</v>
      </c>
      <c r="BU799" s="166">
        <f t="shared" ca="1" si="571"/>
        <v>2000</v>
      </c>
      <c r="BV799" s="166">
        <f t="shared" ca="1" si="572"/>
        <v>200</v>
      </c>
      <c r="BW799" s="166">
        <f t="shared" ca="1" si="573"/>
        <v>0</v>
      </c>
      <c r="BX799" s="166">
        <f t="shared" ca="1" si="574"/>
        <v>0</v>
      </c>
      <c r="BY799" s="180" t="str">
        <f t="shared" si="575"/>
        <v/>
      </c>
      <c r="BZ799" s="180" t="str">
        <f t="shared" si="576"/>
        <v/>
      </c>
      <c r="CA799" s="81" t="str">
        <f>IF(scriv!E761&lt;&gt;"",scriv!E761,"")</f>
        <v/>
      </c>
      <c r="CB799" s="82">
        <f t="shared" si="541"/>
        <v>0</v>
      </c>
      <c r="CC799" s="82">
        <f t="shared" si="577"/>
        <v>0</v>
      </c>
      <c r="CD799" s="82" t="str">
        <f t="shared" si="578"/>
        <v>-</v>
      </c>
      <c r="CE799" s="82" t="str">
        <f t="shared" si="579"/>
        <v>-</v>
      </c>
      <c r="CF799" s="82" t="str">
        <f t="shared" si="580"/>
        <v>-</v>
      </c>
      <c r="CG799" s="82" t="str">
        <f t="shared" si="581"/>
        <v>-</v>
      </c>
      <c r="CH799" s="82" t="str">
        <f t="shared" si="582"/>
        <v>-</v>
      </c>
      <c r="CI799" s="82" t="str">
        <f t="shared" si="583"/>
        <v>-</v>
      </c>
      <c r="CJ799" s="82" t="str">
        <f t="shared" si="584"/>
        <v>-</v>
      </c>
      <c r="CK799" s="82" t="str">
        <f t="shared" si="585"/>
        <v>-</v>
      </c>
    </row>
    <row r="800" spans="1:89" s="82" customFormat="1" ht="18" customHeight="1">
      <c r="A800" s="81" t="str">
        <f>scriv!AH762</f>
        <v/>
      </c>
      <c r="B800" s="81" t="str">
        <f>IF(scriv!D762&lt;&gt;"",scriv!D762,"")</f>
        <v/>
      </c>
      <c r="C800" s="81" t="str">
        <f>IF( scriv!AL762&lt;&gt;"", IF(D800&lt;&gt;"","connection ","")&amp;scriv!AL762,IF(D800&lt;&gt;"","connection",""))</f>
        <v/>
      </c>
      <c r="D800" s="82" t="str">
        <f>scriv!AJ762</f>
        <v/>
      </c>
      <c r="E800" s="82" t="str">
        <f>scriv!AK762</f>
        <v/>
      </c>
      <c r="F800" s="156">
        <f>ROW()</f>
        <v>800</v>
      </c>
      <c r="I800" s="81" t="str">
        <f>IF(scriv!AA762&lt;&gt;"",scriv!AA762,J800)</f>
        <v/>
      </c>
      <c r="J800" s="81" t="str">
        <f>IF(scriv!AB762&lt;&gt;"",scriv!AB762,"")</f>
        <v/>
      </c>
      <c r="K800" s="82" t="str">
        <f t="shared" si="542"/>
        <v>none</v>
      </c>
      <c r="L800" s="82" t="str">
        <f t="shared" si="543"/>
        <v>+++&amp;speakTT=</v>
      </c>
      <c r="M800" s="82" t="str">
        <f t="shared" si="540"/>
        <v>OpenClose</v>
      </c>
      <c r="N800" s="82" t="str">
        <f t="shared" si="544"/>
        <v/>
      </c>
      <c r="O800" s="119" t="str">
        <f t="shared" si="545"/>
        <v/>
      </c>
      <c r="P800" s="81" t="str">
        <f>IF(scriv!I762&lt;&gt;"",scriv!I762,"")</f>
        <v/>
      </c>
      <c r="Q800" s="81" t="str">
        <f>IF(scriv!J762&lt;&gt;"",scriv!J762,"")</f>
        <v/>
      </c>
      <c r="R800" s="81">
        <f>IF(scriv!K762&lt;&gt;"",scriv!K762,
IF(I800&lt;&gt;"",1,$R$36))</f>
        <v>0</v>
      </c>
      <c r="S800" s="81" t="str">
        <f>IF(scriv!L762&lt;&gt;"",scriv!L762,
IF(scriv!AB762&lt;&gt;"",$S$36,"none"))</f>
        <v>none</v>
      </c>
      <c r="T800" s="81" t="str">
        <f>IF(scriv!Q762&lt;&gt;"",scriv!Q762,"")</f>
        <v/>
      </c>
      <c r="U800" s="81" t="str">
        <f>IF(scriv!R762&lt;&gt;"",scriv!R762,"")</f>
        <v/>
      </c>
      <c r="V800" s="81" t="str">
        <f>IF(scriv!S762&lt;&gt;"",scriv!S762,"")</f>
        <v/>
      </c>
      <c r="W800" s="81" t="str">
        <f>IF(scriv!T762&lt;&gt;"",scriv!T762,"")</f>
        <v/>
      </c>
      <c r="X800" s="81" t="str">
        <f>IF($E800="",
( IF(scriv!AD762&lt;&gt;"", LEFT( scriv!AD762, FIND(",",scriv!AD762)-1) &amp; "=" &amp; $AH800 &amp; RIGHT( scriv!AD762, LEN(scriv!AD762) + 1 - FIND(",",scriv!AD762)),
  IF($X$36&lt;&gt;"",LEFT( X$36, FIND(",",X$36)-1) &amp; "=" &amp; $AH800 &amp; RIGHT( X$36, LEN(X$36) + 1 - FIND(",",X$36)),""))),
IF(scriv!M762&lt;&gt;"", LEFT( scriv!M762, FIND(",",scriv!M762)-1) &amp; "=" &amp; $AH800 &amp; RIGHT( scriv!M762, LEN(scriv!M762) + 1 - FIND(",",scriv!M762)),
LEFT( X$37, FIND(",",X$37)-1) &amp; "=" &amp; $AH800 &amp; RIGHT( X$37, LEN(X$37) + 1 - FIND(",",X$37))))</f>
        <v>fadeOn=,0.6</v>
      </c>
      <c r="Y800" s="81" t="str">
        <f>IF($E800="",
( IF(scriv!AE762&lt;&gt;"", LEFT( scriv!AE762, FIND(",",scriv!AE762)-1) &amp; "=" &amp; $AH800 &amp; RIGHT( scriv!AE762, LEN(scriv!AE762) + 1 - FIND(",",scriv!AE762)),
  IF($Y$36&lt;&gt;"",LEFT( Y$36, FIND(",",Y$36)-1) &amp; "=" &amp; $AH800 &amp; RIGHT( Y$36, LEN(Y$36) + 1 - FIND(",",Y$36)),""))),
IF(scriv!N762&lt;&gt;"", LEFT( scriv!N762, FIND(",",scriv!N762)-1) &amp; "=" &amp; $AH800 &amp; RIGHT( scriv!N762, LEN(scriv!N762) + 1 - FIND(",",scriv!N762)),
LEFT( Y$37, FIND(",",Y$37)-1) &amp; "=" &amp; $AH800 &amp; RIGHT( Y$37, LEN(Y$37) + 1 - FIND(",",Y$37))))</f>
        <v>fadeOff=,0.6</v>
      </c>
      <c r="Z800" s="81" t="str">
        <f>IF($E800="",
( IF(scriv!AF762&lt;&gt;"", LEFT( scriv!AF762, FIND(",",scriv!AF762)-1) &amp; "=" &amp; $AH800 &amp; RIGHT( scriv!AF762, LEN(scriv!AF762) + 1 - FIND(",",scriv!AF762)),
  IF($Z$36&lt;&gt;"",LEFT( Z$36, FIND(",",Z$36)-1) &amp; "=" &amp; $AH800 &amp; RIGHT( Z$36, LEN(Z$36) + 1 - FIND(",",Z$36)),""))),
IF(scriv!O762&lt;&gt;"", LEFT( scriv!O762, FIND(",",scriv!O762)-1) &amp; "=" &amp; $AH800 &amp; RIGHT( scriv!O762, LEN(scriv!O762) + 1 - FIND(",",scriv!O762)),
LEFT( Z$37, FIND(",",Z$37)-1) &amp; "=" &amp; $AH800 &amp; RIGHT( Z$37, LEN(Z$37) + 1 - FIND(",",Z$37))))</f>
        <v>drawOpen=,1.2</v>
      </c>
      <c r="AA800" s="81" t="str">
        <f>IF($E800="",
( IF(scriv!AG762&lt;&gt;"", LEFT( scriv!AG762, FIND(",",scriv!AG762)-1) &amp; "=" &amp; $AH800 &amp; RIGHT( scriv!AG762, LEN(scriv!AG762) + 1 - FIND(",",scriv!AG762)),
  IF($AA$36&lt;&gt;"",LEFT( AA$36, FIND(",",AA$36)-1) &amp; "=" &amp; $AH800 &amp; RIGHT( AA$36, LEN(AA$36) + 1 - FIND(",",AA$36)),""))),
IF(scriv!P762&lt;&gt;"", LEFT( scriv!P762, FIND(",",scriv!P762)-1) &amp; "=" &amp; $AH800 &amp; RIGHT( scriv!P762, LEN(scriv!P762) + 1 - FIND(",",scriv!P762)),
LEFT( AA$37, FIND(",",AA$37)-1) &amp; "=" &amp; $AH800 &amp; RIGHT( AA$37, LEN(AA$37) + 1 - FIND(",",AA$37))))</f>
        <v>drawClose=,1.2</v>
      </c>
      <c r="AB800" s="167" t="str">
        <f t="shared" si="539"/>
        <v>noTitle</v>
      </c>
      <c r="AC800" s="167"/>
      <c r="AD800" s="45"/>
      <c r="AE800" s="168"/>
      <c r="AF800" s="169">
        <f>IF(D800="",scriv!B762,"")</f>
        <v>0</v>
      </c>
      <c r="AG800" s="170" t="str">
        <f t="shared" si="546"/>
        <v/>
      </c>
      <c r="AH800" s="169" t="str">
        <f t="shared" si="547"/>
        <v/>
      </c>
      <c r="AI800" s="169" t="str">
        <f t="shared" si="548"/>
        <v/>
      </c>
      <c r="AJ800" s="86">
        <f>ROUNDDOWN( (LEN(scriv!B762)+1) / 2, 0 )</f>
        <v>0</v>
      </c>
      <c r="AK800" s="82">
        <f t="shared" si="549"/>
        <v>0</v>
      </c>
      <c r="AL800" s="82" t="str">
        <f t="shared" si="550"/>
        <v>-</v>
      </c>
      <c r="AM800" s="82" t="str">
        <f t="shared" si="551"/>
        <v>-</v>
      </c>
      <c r="AN800" s="82" t="str">
        <f t="shared" si="552"/>
        <v>-</v>
      </c>
      <c r="AO800" s="82" t="str">
        <f t="shared" si="553"/>
        <v>-</v>
      </c>
      <c r="AP800" s="82" t="str">
        <f t="shared" si="554"/>
        <v>-</v>
      </c>
      <c r="AQ800" s="82" t="str">
        <f t="shared" si="555"/>
        <v>-</v>
      </c>
      <c r="AR800" s="82" t="str">
        <f t="shared" si="556"/>
        <v>-</v>
      </c>
      <c r="AT800" s="82">
        <f t="shared" si="557"/>
        <v>10</v>
      </c>
      <c r="AU800" s="82" t="str">
        <f ca="1">IF(    MAX(OFFSET(AL800,0,0,MATCH("-",AL$638:AL800,0))) = 0,"",
IFERROR(MAX(OFFSET(AL800,0,0,MATCH("-",AL$638:AL800,0))),""))</f>
        <v/>
      </c>
      <c r="AV800" s="82" t="str">
        <f ca="1">IF(    MAX(OFFSET(AM800,0,0,MATCH("-",AM$638:AM800,0))) = 0,"",
IFERROR(MAX(OFFSET(AM800,0,0,MATCH("-",AM$638:AM800,0))),""))</f>
        <v/>
      </c>
      <c r="AW800" s="82" t="str">
        <f ca="1">IF(    MAX(OFFSET(AN800,0,0,MATCH("-",AN$638:AN800,0))) = 0,"",
IFERROR(MAX(OFFSET(AN800,0,0,MATCH("-",AN$638:AN800,0))),""))</f>
        <v/>
      </c>
      <c r="AX800" s="82" t="str">
        <f ca="1">IF(    MAX(OFFSET(AO800,0,0,MATCH("-",AO$638:AO800,0))) = 0,"",
IFERROR(MAX(OFFSET(AO800,0,0,MATCH("-",AO$638:AO800,0))),""))</f>
        <v/>
      </c>
      <c r="AY800" s="82" t="str">
        <f ca="1">IF(    MAX(OFFSET(AP800,0,0,MATCH("-",AP$638:AP800,0))) = 0,"",
IFERROR(MAX(OFFSET(AP800,0,0,MATCH("-",AP$638:AP800,0))),""))</f>
        <v/>
      </c>
      <c r="AZ800" s="82" t="str">
        <f ca="1">IF(    MAX(OFFSET(AQ800,0,0,MATCH("-",AQ$638:AQ800,0))) = 0,"",
IFERROR(MAX(OFFSET(AQ800,0,0,MATCH("-",AQ$638:AQ800,0))),""))</f>
        <v/>
      </c>
      <c r="BA800" s="82" t="str">
        <f ca="1">IF(    MAX(OFFSET(AR800,0,0,MATCH("-",AR$638:AR800,0))) = 0,"",
IFERROR(MAX(OFFSET(AR800,0,0,MATCH("-",AR$638:AR800,0))),""))</f>
        <v/>
      </c>
      <c r="BB800" s="112">
        <f t="shared" ca="1" si="558"/>
        <v>-198</v>
      </c>
      <c r="BC800" s="111" t="str">
        <f t="shared" ca="1" si="559"/>
        <v>Radius</v>
      </c>
      <c r="BD800" s="112">
        <f t="shared" ca="1" si="560"/>
        <v>0</v>
      </c>
      <c r="BE800" s="111">
        <f t="shared" ca="1" si="561"/>
        <v>200</v>
      </c>
      <c r="BF800" s="113" t="e">
        <f t="shared" ca="1" si="562"/>
        <v>#VALUE!</v>
      </c>
      <c r="BG800" s="113" t="e">
        <f t="shared" ca="1" si="563"/>
        <v>#VALUE!</v>
      </c>
      <c r="BH800" s="112">
        <f t="shared" ca="1" si="564"/>
        <v>2000</v>
      </c>
      <c r="BI800" s="112">
        <f t="shared" ca="1" si="565"/>
        <v>200</v>
      </c>
      <c r="BJ800" s="157"/>
      <c r="BK800" s="157"/>
      <c r="BL800" s="158" t="str">
        <f>scriv!AI762</f>
        <v/>
      </c>
      <c r="BM800" s="157"/>
      <c r="BN800" s="157" t="str">
        <f t="shared" si="566"/>
        <v>node</v>
      </c>
      <c r="BO800" s="157"/>
      <c r="BP800" s="159">
        <f t="shared" ca="1" si="567"/>
        <v>0</v>
      </c>
      <c r="BQ800" s="159">
        <f t="shared" ca="1" si="568"/>
        <v>0</v>
      </c>
      <c r="BR800" s="159">
        <f t="shared" si="569"/>
        <v>1</v>
      </c>
      <c r="BS800" s="159" t="str">
        <f t="shared" si="570"/>
        <v>symbol</v>
      </c>
      <c r="BT800" s="157" t="str">
        <f ca="1">IF(scriv!V762&lt;&gt;"",scriv!V762,
IF(E800="",IFERROR(VLOOKUP(BL800,$AH$40:$BT$638,39,FALSE),$BT$36),
$BT$37))</f>
        <v>NodeSquare</v>
      </c>
      <c r="BU800" s="166">
        <f t="shared" ca="1" si="571"/>
        <v>2000</v>
      </c>
      <c r="BV800" s="166">
        <f t="shared" ca="1" si="572"/>
        <v>200</v>
      </c>
      <c r="BW800" s="166">
        <f t="shared" ca="1" si="573"/>
        <v>0</v>
      </c>
      <c r="BX800" s="166">
        <f t="shared" ca="1" si="574"/>
        <v>0</v>
      </c>
      <c r="BY800" s="180" t="str">
        <f t="shared" si="575"/>
        <v/>
      </c>
      <c r="BZ800" s="180" t="str">
        <f t="shared" si="576"/>
        <v/>
      </c>
      <c r="CA800" s="81" t="str">
        <f>IF(scriv!E762&lt;&gt;"",scriv!E762,"")</f>
        <v/>
      </c>
      <c r="CB800" s="82">
        <f t="shared" si="541"/>
        <v>0</v>
      </c>
      <c r="CC800" s="82">
        <f t="shared" si="577"/>
        <v>0</v>
      </c>
      <c r="CD800" s="82" t="str">
        <f t="shared" si="578"/>
        <v>-</v>
      </c>
      <c r="CE800" s="82" t="str">
        <f t="shared" si="579"/>
        <v>-</v>
      </c>
      <c r="CF800" s="82" t="str">
        <f t="shared" si="580"/>
        <v>-</v>
      </c>
      <c r="CG800" s="82" t="str">
        <f t="shared" si="581"/>
        <v>-</v>
      </c>
      <c r="CH800" s="82" t="str">
        <f t="shared" si="582"/>
        <v>-</v>
      </c>
      <c r="CI800" s="82" t="str">
        <f t="shared" si="583"/>
        <v>-</v>
      </c>
      <c r="CJ800" s="82" t="str">
        <f t="shared" si="584"/>
        <v>-</v>
      </c>
      <c r="CK800" s="82" t="str">
        <f t="shared" si="585"/>
        <v>-</v>
      </c>
    </row>
    <row r="801" spans="1:89" s="82" customFormat="1" ht="18" customHeight="1">
      <c r="A801" s="81" t="str">
        <f>scriv!AH763</f>
        <v/>
      </c>
      <c r="B801" s="81" t="str">
        <f>IF(scriv!D763&lt;&gt;"",scriv!D763,"")</f>
        <v/>
      </c>
      <c r="C801" s="81" t="str">
        <f>IF( scriv!AL763&lt;&gt;"", IF(D801&lt;&gt;"","connection ","")&amp;scriv!AL763,IF(D801&lt;&gt;"","connection",""))</f>
        <v/>
      </c>
      <c r="D801" s="82" t="str">
        <f>scriv!AJ763</f>
        <v/>
      </c>
      <c r="E801" s="82" t="str">
        <f>scriv!AK763</f>
        <v/>
      </c>
      <c r="F801" s="156">
        <f>ROW()</f>
        <v>801</v>
      </c>
      <c r="I801" s="81" t="str">
        <f>IF(scriv!AA763&lt;&gt;"",scriv!AA763,J801)</f>
        <v/>
      </c>
      <c r="J801" s="81" t="str">
        <f>IF(scriv!AB763&lt;&gt;"",scriv!AB763,"")</f>
        <v/>
      </c>
      <c r="K801" s="82" t="str">
        <f t="shared" si="542"/>
        <v>none</v>
      </c>
      <c r="L801" s="82" t="str">
        <f t="shared" si="543"/>
        <v>+++&amp;speakTT=</v>
      </c>
      <c r="M801" s="82" t="str">
        <f t="shared" si="540"/>
        <v>OpenClose</v>
      </c>
      <c r="N801" s="82" t="str">
        <f t="shared" si="544"/>
        <v/>
      </c>
      <c r="O801" s="119" t="str">
        <f t="shared" si="545"/>
        <v/>
      </c>
      <c r="P801" s="81" t="str">
        <f>IF(scriv!I763&lt;&gt;"",scriv!I763,"")</f>
        <v/>
      </c>
      <c r="Q801" s="81" t="str">
        <f>IF(scriv!J763&lt;&gt;"",scriv!J763,"")</f>
        <v/>
      </c>
      <c r="R801" s="81">
        <f>IF(scriv!K763&lt;&gt;"",scriv!K763,
IF(I801&lt;&gt;"",1,$R$36))</f>
        <v>0</v>
      </c>
      <c r="S801" s="81" t="str">
        <f>IF(scriv!L763&lt;&gt;"",scriv!L763,
IF(scriv!AB763&lt;&gt;"",$S$36,"none"))</f>
        <v>none</v>
      </c>
      <c r="T801" s="81" t="str">
        <f>IF(scriv!Q763&lt;&gt;"",scriv!Q763,"")</f>
        <v/>
      </c>
      <c r="U801" s="81" t="str">
        <f>IF(scriv!R763&lt;&gt;"",scriv!R763,"")</f>
        <v/>
      </c>
      <c r="V801" s="81" t="str">
        <f>IF(scriv!S763&lt;&gt;"",scriv!S763,"")</f>
        <v/>
      </c>
      <c r="W801" s="81" t="str">
        <f>IF(scriv!T763&lt;&gt;"",scriv!T763,"")</f>
        <v/>
      </c>
      <c r="X801" s="81" t="str">
        <f>IF($E801="",
( IF(scriv!AD763&lt;&gt;"", LEFT( scriv!AD763, FIND(",",scriv!AD763)-1) &amp; "=" &amp; $AH801 &amp; RIGHT( scriv!AD763, LEN(scriv!AD763) + 1 - FIND(",",scriv!AD763)),
  IF($X$36&lt;&gt;"",LEFT( X$36, FIND(",",X$36)-1) &amp; "=" &amp; $AH801 &amp; RIGHT( X$36, LEN(X$36) + 1 - FIND(",",X$36)),""))),
IF(scriv!M763&lt;&gt;"", LEFT( scriv!M763, FIND(",",scriv!M763)-1) &amp; "=" &amp; $AH801 &amp; RIGHT( scriv!M763, LEN(scriv!M763) + 1 - FIND(",",scriv!M763)),
LEFT( X$37, FIND(",",X$37)-1) &amp; "=" &amp; $AH801 &amp; RIGHT( X$37, LEN(X$37) + 1 - FIND(",",X$37))))</f>
        <v>fadeOn=,0.6</v>
      </c>
      <c r="Y801" s="81" t="str">
        <f>IF($E801="",
( IF(scriv!AE763&lt;&gt;"", LEFT( scriv!AE763, FIND(",",scriv!AE763)-1) &amp; "=" &amp; $AH801 &amp; RIGHT( scriv!AE763, LEN(scriv!AE763) + 1 - FIND(",",scriv!AE763)),
  IF($Y$36&lt;&gt;"",LEFT( Y$36, FIND(",",Y$36)-1) &amp; "=" &amp; $AH801 &amp; RIGHT( Y$36, LEN(Y$36) + 1 - FIND(",",Y$36)),""))),
IF(scriv!N763&lt;&gt;"", LEFT( scriv!N763, FIND(",",scriv!N763)-1) &amp; "=" &amp; $AH801 &amp; RIGHT( scriv!N763, LEN(scriv!N763) + 1 - FIND(",",scriv!N763)),
LEFT( Y$37, FIND(",",Y$37)-1) &amp; "=" &amp; $AH801 &amp; RIGHT( Y$37, LEN(Y$37) + 1 - FIND(",",Y$37))))</f>
        <v>fadeOff=,0.6</v>
      </c>
      <c r="Z801" s="81" t="str">
        <f>IF($E801="",
( IF(scriv!AF763&lt;&gt;"", LEFT( scriv!AF763, FIND(",",scriv!AF763)-1) &amp; "=" &amp; $AH801 &amp; RIGHT( scriv!AF763, LEN(scriv!AF763) + 1 - FIND(",",scriv!AF763)),
  IF($Z$36&lt;&gt;"",LEFT( Z$36, FIND(",",Z$36)-1) &amp; "=" &amp; $AH801 &amp; RIGHT( Z$36, LEN(Z$36) + 1 - FIND(",",Z$36)),""))),
IF(scriv!O763&lt;&gt;"", LEFT( scriv!O763, FIND(",",scriv!O763)-1) &amp; "=" &amp; $AH801 &amp; RIGHT( scriv!O763, LEN(scriv!O763) + 1 - FIND(",",scriv!O763)),
LEFT( Z$37, FIND(",",Z$37)-1) &amp; "=" &amp; $AH801 &amp; RIGHT( Z$37, LEN(Z$37) + 1 - FIND(",",Z$37))))</f>
        <v>drawOpen=,1.2</v>
      </c>
      <c r="AA801" s="81" t="str">
        <f>IF($E801="",
( IF(scriv!AG763&lt;&gt;"", LEFT( scriv!AG763, FIND(",",scriv!AG763)-1) &amp; "=" &amp; $AH801 &amp; RIGHT( scriv!AG763, LEN(scriv!AG763) + 1 - FIND(",",scriv!AG763)),
  IF($AA$36&lt;&gt;"",LEFT( AA$36, FIND(",",AA$36)-1) &amp; "=" &amp; $AH801 &amp; RIGHT( AA$36, LEN(AA$36) + 1 - FIND(",",AA$36)),""))),
IF(scriv!P763&lt;&gt;"", LEFT( scriv!P763, FIND(",",scriv!P763)-1) &amp; "=" &amp; $AH801 &amp; RIGHT( scriv!P763, LEN(scriv!P763) + 1 - FIND(",",scriv!P763)),
LEFT( AA$37, FIND(",",AA$37)-1) &amp; "=" &amp; $AH801 &amp; RIGHT( AA$37, LEN(AA$37) + 1 - FIND(",",AA$37))))</f>
        <v>drawClose=,1.2</v>
      </c>
      <c r="AB801" s="167" t="str">
        <f t="shared" si="539"/>
        <v>noTitle</v>
      </c>
      <c r="AC801" s="167"/>
      <c r="AD801" s="45"/>
      <c r="AE801" s="168"/>
      <c r="AF801" s="169">
        <f>IF(D801="",scriv!B763,"")</f>
        <v>0</v>
      </c>
      <c r="AG801" s="170" t="str">
        <f t="shared" si="546"/>
        <v/>
      </c>
      <c r="AH801" s="169" t="str">
        <f t="shared" si="547"/>
        <v/>
      </c>
      <c r="AI801" s="169" t="str">
        <f t="shared" si="548"/>
        <v/>
      </c>
      <c r="AJ801" s="86">
        <f>ROUNDDOWN( (LEN(scriv!B763)+1) / 2, 0 )</f>
        <v>0</v>
      </c>
      <c r="AK801" s="82">
        <f t="shared" si="549"/>
        <v>0</v>
      </c>
      <c r="AL801" s="82" t="str">
        <f t="shared" si="550"/>
        <v>-</v>
      </c>
      <c r="AM801" s="82" t="str">
        <f t="shared" si="551"/>
        <v>-</v>
      </c>
      <c r="AN801" s="82" t="str">
        <f t="shared" si="552"/>
        <v>-</v>
      </c>
      <c r="AO801" s="82" t="str">
        <f t="shared" si="553"/>
        <v>-</v>
      </c>
      <c r="AP801" s="82" t="str">
        <f t="shared" si="554"/>
        <v>-</v>
      </c>
      <c r="AQ801" s="82" t="str">
        <f t="shared" si="555"/>
        <v>-</v>
      </c>
      <c r="AR801" s="82" t="str">
        <f t="shared" si="556"/>
        <v>-</v>
      </c>
      <c r="AT801" s="82">
        <f t="shared" si="557"/>
        <v>10</v>
      </c>
      <c r="AU801" s="82" t="str">
        <f ca="1">IF(    MAX(OFFSET(AL801,0,0,MATCH("-",AL$638:AL801,0))) = 0,"",
IFERROR(MAX(OFFSET(AL801,0,0,MATCH("-",AL$638:AL801,0))),""))</f>
        <v/>
      </c>
      <c r="AV801" s="82" t="str">
        <f ca="1">IF(    MAX(OFFSET(AM801,0,0,MATCH("-",AM$638:AM801,0))) = 0,"",
IFERROR(MAX(OFFSET(AM801,0,0,MATCH("-",AM$638:AM801,0))),""))</f>
        <v/>
      </c>
      <c r="AW801" s="82" t="str">
        <f ca="1">IF(    MAX(OFFSET(AN801,0,0,MATCH("-",AN$638:AN801,0))) = 0,"",
IFERROR(MAX(OFFSET(AN801,0,0,MATCH("-",AN$638:AN801,0))),""))</f>
        <v/>
      </c>
      <c r="AX801" s="82" t="str">
        <f ca="1">IF(    MAX(OFFSET(AO801,0,0,MATCH("-",AO$638:AO801,0))) = 0,"",
IFERROR(MAX(OFFSET(AO801,0,0,MATCH("-",AO$638:AO801,0))),""))</f>
        <v/>
      </c>
      <c r="AY801" s="82" t="str">
        <f ca="1">IF(    MAX(OFFSET(AP801,0,0,MATCH("-",AP$638:AP801,0))) = 0,"",
IFERROR(MAX(OFFSET(AP801,0,0,MATCH("-",AP$638:AP801,0))),""))</f>
        <v/>
      </c>
      <c r="AZ801" s="82" t="str">
        <f ca="1">IF(    MAX(OFFSET(AQ801,0,0,MATCH("-",AQ$638:AQ801,0))) = 0,"",
IFERROR(MAX(OFFSET(AQ801,0,0,MATCH("-",AQ$638:AQ801,0))),""))</f>
        <v/>
      </c>
      <c r="BA801" s="82" t="str">
        <f ca="1">IF(    MAX(OFFSET(AR801,0,0,MATCH("-",AR$638:AR801,0))) = 0,"",
IFERROR(MAX(OFFSET(AR801,0,0,MATCH("-",AR$638:AR801,0))),""))</f>
        <v/>
      </c>
      <c r="BB801" s="112">
        <f t="shared" ca="1" si="558"/>
        <v>-198</v>
      </c>
      <c r="BC801" s="111" t="str">
        <f t="shared" ca="1" si="559"/>
        <v>Radius</v>
      </c>
      <c r="BD801" s="112">
        <f t="shared" ca="1" si="560"/>
        <v>0</v>
      </c>
      <c r="BE801" s="111">
        <f t="shared" ca="1" si="561"/>
        <v>200</v>
      </c>
      <c r="BF801" s="113" t="e">
        <f t="shared" ca="1" si="562"/>
        <v>#VALUE!</v>
      </c>
      <c r="BG801" s="113" t="e">
        <f t="shared" ca="1" si="563"/>
        <v>#VALUE!</v>
      </c>
      <c r="BH801" s="112">
        <f t="shared" ca="1" si="564"/>
        <v>2000</v>
      </c>
      <c r="BI801" s="112">
        <f t="shared" ca="1" si="565"/>
        <v>200</v>
      </c>
      <c r="BJ801" s="157"/>
      <c r="BK801" s="157"/>
      <c r="BL801" s="158" t="str">
        <f>scriv!AI763</f>
        <v/>
      </c>
      <c r="BM801" s="157"/>
      <c r="BN801" s="157" t="str">
        <f t="shared" si="566"/>
        <v>node</v>
      </c>
      <c r="BO801" s="157"/>
      <c r="BP801" s="159">
        <f t="shared" ca="1" si="567"/>
        <v>0</v>
      </c>
      <c r="BQ801" s="159">
        <f t="shared" ca="1" si="568"/>
        <v>0</v>
      </c>
      <c r="BR801" s="159">
        <f t="shared" si="569"/>
        <v>1</v>
      </c>
      <c r="BS801" s="159" t="str">
        <f t="shared" si="570"/>
        <v>symbol</v>
      </c>
      <c r="BT801" s="157" t="str">
        <f ca="1">IF(scriv!V763&lt;&gt;"",scriv!V763,
IF(E801="",IFERROR(VLOOKUP(BL801,$AH$40:$BT$638,39,FALSE),$BT$36),
$BT$37))</f>
        <v>NodeSquare</v>
      </c>
      <c r="BU801" s="166">
        <f t="shared" ca="1" si="571"/>
        <v>2000</v>
      </c>
      <c r="BV801" s="166">
        <f t="shared" ca="1" si="572"/>
        <v>200</v>
      </c>
      <c r="BW801" s="166">
        <f t="shared" ca="1" si="573"/>
        <v>0</v>
      </c>
      <c r="BX801" s="166">
        <f t="shared" ca="1" si="574"/>
        <v>0</v>
      </c>
      <c r="BY801" s="180" t="str">
        <f t="shared" si="575"/>
        <v/>
      </c>
      <c r="BZ801" s="180" t="str">
        <f t="shared" si="576"/>
        <v/>
      </c>
      <c r="CA801" s="81" t="str">
        <f>IF(scriv!E763&lt;&gt;"",scriv!E763,"")</f>
        <v/>
      </c>
      <c r="CB801" s="82">
        <f t="shared" si="541"/>
        <v>0</v>
      </c>
      <c r="CC801" s="82">
        <f t="shared" si="577"/>
        <v>0</v>
      </c>
      <c r="CD801" s="82" t="str">
        <f t="shared" si="578"/>
        <v>-</v>
      </c>
      <c r="CE801" s="82" t="str">
        <f t="shared" si="579"/>
        <v>-</v>
      </c>
      <c r="CF801" s="82" t="str">
        <f t="shared" si="580"/>
        <v>-</v>
      </c>
      <c r="CG801" s="82" t="str">
        <f t="shared" si="581"/>
        <v>-</v>
      </c>
      <c r="CH801" s="82" t="str">
        <f t="shared" si="582"/>
        <v>-</v>
      </c>
      <c r="CI801" s="82" t="str">
        <f t="shared" si="583"/>
        <v>-</v>
      </c>
      <c r="CJ801" s="82" t="str">
        <f t="shared" si="584"/>
        <v>-</v>
      </c>
      <c r="CK801" s="82" t="str">
        <f t="shared" si="585"/>
        <v>-</v>
      </c>
    </row>
    <row r="802" spans="1:89" s="82" customFormat="1" ht="18" customHeight="1">
      <c r="A802" s="81" t="str">
        <f>scriv!AH764</f>
        <v/>
      </c>
      <c r="B802" s="81" t="str">
        <f>IF(scriv!D764&lt;&gt;"",scriv!D764,"")</f>
        <v/>
      </c>
      <c r="C802" s="81" t="str">
        <f>IF( scriv!AL764&lt;&gt;"", IF(D802&lt;&gt;"","connection ","")&amp;scriv!AL764,IF(D802&lt;&gt;"","connection",""))</f>
        <v/>
      </c>
      <c r="D802" s="82" t="str">
        <f>scriv!AJ764</f>
        <v/>
      </c>
      <c r="E802" s="82" t="str">
        <f>scriv!AK764</f>
        <v/>
      </c>
      <c r="F802" s="156">
        <f>ROW()</f>
        <v>802</v>
      </c>
      <c r="I802" s="81" t="str">
        <f>IF(scriv!AA764&lt;&gt;"",scriv!AA764,J802)</f>
        <v/>
      </c>
      <c r="J802" s="81" t="str">
        <f>IF(scriv!AB764&lt;&gt;"",scriv!AB764,"")</f>
        <v/>
      </c>
      <c r="K802" s="82" t="str">
        <f t="shared" si="542"/>
        <v>none</v>
      </c>
      <c r="L802" s="82" t="str">
        <f t="shared" si="543"/>
        <v>+++&amp;speakTT=</v>
      </c>
      <c r="M802" s="82" t="str">
        <f t="shared" si="540"/>
        <v>OpenClose</v>
      </c>
      <c r="N802" s="82" t="str">
        <f t="shared" si="544"/>
        <v/>
      </c>
      <c r="O802" s="119" t="str">
        <f t="shared" si="545"/>
        <v/>
      </c>
      <c r="P802" s="81" t="str">
        <f>IF(scriv!I764&lt;&gt;"",scriv!I764,"")</f>
        <v/>
      </c>
      <c r="Q802" s="81" t="str">
        <f>IF(scriv!J764&lt;&gt;"",scriv!J764,"")</f>
        <v/>
      </c>
      <c r="R802" s="81">
        <f>IF(scriv!K764&lt;&gt;"",scriv!K764,
IF(I802&lt;&gt;"",1,$R$36))</f>
        <v>0</v>
      </c>
      <c r="S802" s="81" t="str">
        <f>IF(scriv!L764&lt;&gt;"",scriv!L764,
IF(scriv!AB764&lt;&gt;"",$S$36,"none"))</f>
        <v>none</v>
      </c>
      <c r="T802" s="81" t="str">
        <f>IF(scriv!Q764&lt;&gt;"",scriv!Q764,"")</f>
        <v/>
      </c>
      <c r="U802" s="81" t="str">
        <f>IF(scriv!R764&lt;&gt;"",scriv!R764,"")</f>
        <v/>
      </c>
      <c r="V802" s="81" t="str">
        <f>IF(scriv!S764&lt;&gt;"",scriv!S764,"")</f>
        <v/>
      </c>
      <c r="W802" s="81" t="str">
        <f>IF(scriv!T764&lt;&gt;"",scriv!T764,"")</f>
        <v/>
      </c>
      <c r="X802" s="81" t="str">
        <f>IF($E802="",
( IF(scriv!AD764&lt;&gt;"", LEFT( scriv!AD764, FIND(",",scriv!AD764)-1) &amp; "=" &amp; $AH802 &amp; RIGHT( scriv!AD764, LEN(scriv!AD764) + 1 - FIND(",",scriv!AD764)),
  IF($X$36&lt;&gt;"",LEFT( X$36, FIND(",",X$36)-1) &amp; "=" &amp; $AH802 &amp; RIGHT( X$36, LEN(X$36) + 1 - FIND(",",X$36)),""))),
IF(scriv!M764&lt;&gt;"", LEFT( scriv!M764, FIND(",",scriv!M764)-1) &amp; "=" &amp; $AH802 &amp; RIGHT( scriv!M764, LEN(scriv!M764) + 1 - FIND(",",scriv!M764)),
LEFT( X$37, FIND(",",X$37)-1) &amp; "=" &amp; $AH802 &amp; RIGHT( X$37, LEN(X$37) + 1 - FIND(",",X$37))))</f>
        <v>fadeOn=,0.6</v>
      </c>
      <c r="Y802" s="81" t="str">
        <f>IF($E802="",
( IF(scriv!AE764&lt;&gt;"", LEFT( scriv!AE764, FIND(",",scriv!AE764)-1) &amp; "=" &amp; $AH802 &amp; RIGHT( scriv!AE764, LEN(scriv!AE764) + 1 - FIND(",",scriv!AE764)),
  IF($Y$36&lt;&gt;"",LEFT( Y$36, FIND(",",Y$36)-1) &amp; "=" &amp; $AH802 &amp; RIGHT( Y$36, LEN(Y$36) + 1 - FIND(",",Y$36)),""))),
IF(scriv!N764&lt;&gt;"", LEFT( scriv!N764, FIND(",",scriv!N764)-1) &amp; "=" &amp; $AH802 &amp; RIGHT( scriv!N764, LEN(scriv!N764) + 1 - FIND(",",scriv!N764)),
LEFT( Y$37, FIND(",",Y$37)-1) &amp; "=" &amp; $AH802 &amp; RIGHT( Y$37, LEN(Y$37) + 1 - FIND(",",Y$37))))</f>
        <v>fadeOff=,0.6</v>
      </c>
      <c r="Z802" s="81" t="str">
        <f>IF($E802="",
( IF(scriv!AF764&lt;&gt;"", LEFT( scriv!AF764, FIND(",",scriv!AF764)-1) &amp; "=" &amp; $AH802 &amp; RIGHT( scriv!AF764, LEN(scriv!AF764) + 1 - FIND(",",scriv!AF764)),
  IF($Z$36&lt;&gt;"",LEFT( Z$36, FIND(",",Z$36)-1) &amp; "=" &amp; $AH802 &amp; RIGHT( Z$36, LEN(Z$36) + 1 - FIND(",",Z$36)),""))),
IF(scriv!O764&lt;&gt;"", LEFT( scriv!O764, FIND(",",scriv!O764)-1) &amp; "=" &amp; $AH802 &amp; RIGHT( scriv!O764, LEN(scriv!O764) + 1 - FIND(",",scriv!O764)),
LEFT( Z$37, FIND(",",Z$37)-1) &amp; "=" &amp; $AH802 &amp; RIGHT( Z$37, LEN(Z$37) + 1 - FIND(",",Z$37))))</f>
        <v>drawOpen=,1.2</v>
      </c>
      <c r="AA802" s="81" t="str">
        <f>IF($E802="",
( IF(scriv!AG764&lt;&gt;"", LEFT( scriv!AG764, FIND(",",scriv!AG764)-1) &amp; "=" &amp; $AH802 &amp; RIGHT( scriv!AG764, LEN(scriv!AG764) + 1 - FIND(",",scriv!AG764)),
  IF($AA$36&lt;&gt;"",LEFT( AA$36, FIND(",",AA$36)-1) &amp; "=" &amp; $AH802 &amp; RIGHT( AA$36, LEN(AA$36) + 1 - FIND(",",AA$36)),""))),
IF(scriv!P764&lt;&gt;"", LEFT( scriv!P764, FIND(",",scriv!P764)-1) &amp; "=" &amp; $AH802 &amp; RIGHT( scriv!P764, LEN(scriv!P764) + 1 - FIND(",",scriv!P764)),
LEFT( AA$37, FIND(",",AA$37)-1) &amp; "=" &amp; $AH802 &amp; RIGHT( AA$37, LEN(AA$37) + 1 - FIND(",",AA$37))))</f>
        <v>drawClose=,1.2</v>
      </c>
      <c r="AB802" s="167" t="str">
        <f t="shared" si="539"/>
        <v>noTitle</v>
      </c>
      <c r="AC802" s="167"/>
      <c r="AD802" s="45"/>
      <c r="AE802" s="168"/>
      <c r="AF802" s="169">
        <f>IF(D802="",scriv!B764,"")</f>
        <v>0</v>
      </c>
      <c r="AG802" s="170" t="str">
        <f t="shared" si="546"/>
        <v/>
      </c>
      <c r="AH802" s="169" t="str">
        <f t="shared" si="547"/>
        <v/>
      </c>
      <c r="AI802" s="169" t="str">
        <f t="shared" si="548"/>
        <v/>
      </c>
      <c r="AJ802" s="86">
        <f>ROUNDDOWN( (LEN(scriv!B764)+1) / 2, 0 )</f>
        <v>0</v>
      </c>
      <c r="AK802" s="82">
        <f t="shared" si="549"/>
        <v>0</v>
      </c>
      <c r="AL802" s="82" t="str">
        <f t="shared" si="550"/>
        <v>-</v>
      </c>
      <c r="AM802" s="82" t="str">
        <f t="shared" si="551"/>
        <v>-</v>
      </c>
      <c r="AN802" s="82" t="str">
        <f t="shared" si="552"/>
        <v>-</v>
      </c>
      <c r="AO802" s="82" t="str">
        <f t="shared" si="553"/>
        <v>-</v>
      </c>
      <c r="AP802" s="82" t="str">
        <f t="shared" si="554"/>
        <v>-</v>
      </c>
      <c r="AQ802" s="82" t="str">
        <f t="shared" si="555"/>
        <v>-</v>
      </c>
      <c r="AR802" s="82" t="str">
        <f t="shared" si="556"/>
        <v>-</v>
      </c>
      <c r="AT802" s="82">
        <f t="shared" si="557"/>
        <v>10</v>
      </c>
      <c r="AU802" s="82" t="str">
        <f ca="1">IF(    MAX(OFFSET(AL802,0,0,MATCH("-",AL$638:AL802,0))) = 0,"",
IFERROR(MAX(OFFSET(AL802,0,0,MATCH("-",AL$638:AL802,0))),""))</f>
        <v/>
      </c>
      <c r="AV802" s="82" t="str">
        <f ca="1">IF(    MAX(OFFSET(AM802,0,0,MATCH("-",AM$638:AM802,0))) = 0,"",
IFERROR(MAX(OFFSET(AM802,0,0,MATCH("-",AM$638:AM802,0))),""))</f>
        <v/>
      </c>
      <c r="AW802" s="82" t="str">
        <f ca="1">IF(    MAX(OFFSET(AN802,0,0,MATCH("-",AN$638:AN802,0))) = 0,"",
IFERROR(MAX(OFFSET(AN802,0,0,MATCH("-",AN$638:AN802,0))),""))</f>
        <v/>
      </c>
      <c r="AX802" s="82" t="str">
        <f ca="1">IF(    MAX(OFFSET(AO802,0,0,MATCH("-",AO$638:AO802,0))) = 0,"",
IFERROR(MAX(OFFSET(AO802,0,0,MATCH("-",AO$638:AO802,0))),""))</f>
        <v/>
      </c>
      <c r="AY802" s="82" t="str">
        <f ca="1">IF(    MAX(OFFSET(AP802,0,0,MATCH("-",AP$638:AP802,0))) = 0,"",
IFERROR(MAX(OFFSET(AP802,0,0,MATCH("-",AP$638:AP802,0))),""))</f>
        <v/>
      </c>
      <c r="AZ802" s="82" t="str">
        <f ca="1">IF(    MAX(OFFSET(AQ802,0,0,MATCH("-",AQ$638:AQ802,0))) = 0,"",
IFERROR(MAX(OFFSET(AQ802,0,0,MATCH("-",AQ$638:AQ802,0))),""))</f>
        <v/>
      </c>
      <c r="BA802" s="82" t="str">
        <f ca="1">IF(    MAX(OFFSET(AR802,0,0,MATCH("-",AR$638:AR802,0))) = 0,"",
IFERROR(MAX(OFFSET(AR802,0,0,MATCH("-",AR$638:AR802,0))),""))</f>
        <v/>
      </c>
      <c r="BB802" s="112">
        <f t="shared" ca="1" si="558"/>
        <v>-198</v>
      </c>
      <c r="BC802" s="111" t="str">
        <f t="shared" ca="1" si="559"/>
        <v>Radius</v>
      </c>
      <c r="BD802" s="112">
        <f t="shared" ca="1" si="560"/>
        <v>0</v>
      </c>
      <c r="BE802" s="111">
        <f t="shared" ca="1" si="561"/>
        <v>200</v>
      </c>
      <c r="BF802" s="113" t="e">
        <f t="shared" ca="1" si="562"/>
        <v>#VALUE!</v>
      </c>
      <c r="BG802" s="113" t="e">
        <f t="shared" ca="1" si="563"/>
        <v>#VALUE!</v>
      </c>
      <c r="BH802" s="112">
        <f t="shared" ca="1" si="564"/>
        <v>2000</v>
      </c>
      <c r="BI802" s="112">
        <f t="shared" ca="1" si="565"/>
        <v>200</v>
      </c>
      <c r="BJ802" s="157"/>
      <c r="BK802" s="157"/>
      <c r="BL802" s="158" t="str">
        <f>scriv!AI764</f>
        <v/>
      </c>
      <c r="BM802" s="157"/>
      <c r="BN802" s="157" t="str">
        <f t="shared" si="566"/>
        <v>node</v>
      </c>
      <c r="BO802" s="157"/>
      <c r="BP802" s="159">
        <f t="shared" ca="1" si="567"/>
        <v>0</v>
      </c>
      <c r="BQ802" s="159">
        <f t="shared" ca="1" si="568"/>
        <v>0</v>
      </c>
      <c r="BR802" s="159">
        <f t="shared" si="569"/>
        <v>1</v>
      </c>
      <c r="BS802" s="159" t="str">
        <f t="shared" si="570"/>
        <v>symbol</v>
      </c>
      <c r="BT802" s="157" t="str">
        <f ca="1">IF(scriv!V764&lt;&gt;"",scriv!V764,
IF(E802="",IFERROR(VLOOKUP(BL802,$AH$40:$BT$638,39,FALSE),$BT$36),
$BT$37))</f>
        <v>NodeSquare</v>
      </c>
      <c r="BU802" s="166">
        <f t="shared" ca="1" si="571"/>
        <v>2000</v>
      </c>
      <c r="BV802" s="166">
        <f t="shared" ca="1" si="572"/>
        <v>200</v>
      </c>
      <c r="BW802" s="166">
        <f t="shared" ca="1" si="573"/>
        <v>0</v>
      </c>
      <c r="BX802" s="166">
        <f t="shared" ca="1" si="574"/>
        <v>0</v>
      </c>
      <c r="BY802" s="180" t="str">
        <f t="shared" si="575"/>
        <v/>
      </c>
      <c r="BZ802" s="180" t="str">
        <f t="shared" si="576"/>
        <v/>
      </c>
      <c r="CA802" s="81" t="str">
        <f>IF(scriv!E764&lt;&gt;"",scriv!E764,"")</f>
        <v/>
      </c>
      <c r="CB802" s="82">
        <f t="shared" si="541"/>
        <v>0</v>
      </c>
      <c r="CC802" s="82">
        <f t="shared" si="577"/>
        <v>0</v>
      </c>
      <c r="CD802" s="82" t="str">
        <f t="shared" si="578"/>
        <v>-</v>
      </c>
      <c r="CE802" s="82" t="str">
        <f t="shared" si="579"/>
        <v>-</v>
      </c>
      <c r="CF802" s="82" t="str">
        <f t="shared" si="580"/>
        <v>-</v>
      </c>
      <c r="CG802" s="82" t="str">
        <f t="shared" si="581"/>
        <v>-</v>
      </c>
      <c r="CH802" s="82" t="str">
        <f t="shared" si="582"/>
        <v>-</v>
      </c>
      <c r="CI802" s="82" t="str">
        <f t="shared" si="583"/>
        <v>-</v>
      </c>
      <c r="CJ802" s="82" t="str">
        <f t="shared" si="584"/>
        <v>-</v>
      </c>
      <c r="CK802" s="82" t="str">
        <f t="shared" si="585"/>
        <v>-</v>
      </c>
    </row>
    <row r="803" spans="1:89" s="82" customFormat="1" ht="18" customHeight="1">
      <c r="A803" s="81" t="str">
        <f>scriv!AH765</f>
        <v/>
      </c>
      <c r="B803" s="81" t="str">
        <f>IF(scriv!D765&lt;&gt;"",scriv!D765,"")</f>
        <v/>
      </c>
      <c r="C803" s="81" t="str">
        <f>IF( scriv!AL765&lt;&gt;"", IF(D803&lt;&gt;"","connection ","")&amp;scriv!AL765,IF(D803&lt;&gt;"","connection",""))</f>
        <v/>
      </c>
      <c r="D803" s="82" t="str">
        <f>scriv!AJ765</f>
        <v/>
      </c>
      <c r="E803" s="82" t="str">
        <f>scriv!AK765</f>
        <v/>
      </c>
      <c r="F803" s="156">
        <f>ROW()</f>
        <v>803</v>
      </c>
      <c r="I803" s="81" t="str">
        <f>IF(scriv!AA765&lt;&gt;"",scriv!AA765,J803)</f>
        <v/>
      </c>
      <c r="J803" s="81" t="str">
        <f>IF(scriv!AB765&lt;&gt;"",scriv!AB765,"")</f>
        <v/>
      </c>
      <c r="K803" s="82" t="str">
        <f t="shared" si="542"/>
        <v>none</v>
      </c>
      <c r="L803" s="82" t="str">
        <f t="shared" si="543"/>
        <v>+++&amp;speakTT=</v>
      </c>
      <c r="M803" s="82" t="str">
        <f t="shared" si="540"/>
        <v>OpenClose</v>
      </c>
      <c r="N803" s="82" t="str">
        <f t="shared" si="544"/>
        <v/>
      </c>
      <c r="O803" s="119" t="str">
        <f t="shared" si="545"/>
        <v/>
      </c>
      <c r="P803" s="81" t="str">
        <f>IF(scriv!I765&lt;&gt;"",scriv!I765,"")</f>
        <v/>
      </c>
      <c r="Q803" s="81" t="str">
        <f>IF(scriv!J765&lt;&gt;"",scriv!J765,"")</f>
        <v/>
      </c>
      <c r="R803" s="81">
        <f>IF(scriv!K765&lt;&gt;"",scriv!K765,
IF(I803&lt;&gt;"",1,$R$36))</f>
        <v>0</v>
      </c>
      <c r="S803" s="81" t="str">
        <f>IF(scriv!L765&lt;&gt;"",scriv!L765,
IF(scriv!AB765&lt;&gt;"",$S$36,"none"))</f>
        <v>none</v>
      </c>
      <c r="T803" s="81" t="str">
        <f>IF(scriv!Q765&lt;&gt;"",scriv!Q765,"")</f>
        <v/>
      </c>
      <c r="U803" s="81" t="str">
        <f>IF(scriv!R765&lt;&gt;"",scriv!R765,"")</f>
        <v/>
      </c>
      <c r="V803" s="81" t="str">
        <f>IF(scriv!S765&lt;&gt;"",scriv!S765,"")</f>
        <v/>
      </c>
      <c r="W803" s="81" t="str">
        <f>IF(scriv!T765&lt;&gt;"",scriv!T765,"")</f>
        <v/>
      </c>
      <c r="X803" s="81" t="str">
        <f>IF($E803="",
( IF(scriv!AD765&lt;&gt;"", LEFT( scriv!AD765, FIND(",",scriv!AD765)-1) &amp; "=" &amp; $AH803 &amp; RIGHT( scriv!AD765, LEN(scriv!AD765) + 1 - FIND(",",scriv!AD765)),
  IF($X$36&lt;&gt;"",LEFT( X$36, FIND(",",X$36)-1) &amp; "=" &amp; $AH803 &amp; RIGHT( X$36, LEN(X$36) + 1 - FIND(",",X$36)),""))),
IF(scriv!M765&lt;&gt;"", LEFT( scriv!M765, FIND(",",scriv!M765)-1) &amp; "=" &amp; $AH803 &amp; RIGHT( scriv!M765, LEN(scriv!M765) + 1 - FIND(",",scriv!M765)),
LEFT( X$37, FIND(",",X$37)-1) &amp; "=" &amp; $AH803 &amp; RIGHT( X$37, LEN(X$37) + 1 - FIND(",",X$37))))</f>
        <v>fadeOn=,0.6</v>
      </c>
      <c r="Y803" s="81" t="str">
        <f>IF($E803="",
( IF(scriv!AE765&lt;&gt;"", LEFT( scriv!AE765, FIND(",",scriv!AE765)-1) &amp; "=" &amp; $AH803 &amp; RIGHT( scriv!AE765, LEN(scriv!AE765) + 1 - FIND(",",scriv!AE765)),
  IF($Y$36&lt;&gt;"",LEFT( Y$36, FIND(",",Y$36)-1) &amp; "=" &amp; $AH803 &amp; RIGHT( Y$36, LEN(Y$36) + 1 - FIND(",",Y$36)),""))),
IF(scriv!N765&lt;&gt;"", LEFT( scriv!N765, FIND(",",scriv!N765)-1) &amp; "=" &amp; $AH803 &amp; RIGHT( scriv!N765, LEN(scriv!N765) + 1 - FIND(",",scriv!N765)),
LEFT( Y$37, FIND(",",Y$37)-1) &amp; "=" &amp; $AH803 &amp; RIGHT( Y$37, LEN(Y$37) + 1 - FIND(",",Y$37))))</f>
        <v>fadeOff=,0.6</v>
      </c>
      <c r="Z803" s="81" t="str">
        <f>IF($E803="",
( IF(scriv!AF765&lt;&gt;"", LEFT( scriv!AF765, FIND(",",scriv!AF765)-1) &amp; "=" &amp; $AH803 &amp; RIGHT( scriv!AF765, LEN(scriv!AF765) + 1 - FIND(",",scriv!AF765)),
  IF($Z$36&lt;&gt;"",LEFT( Z$36, FIND(",",Z$36)-1) &amp; "=" &amp; $AH803 &amp; RIGHT( Z$36, LEN(Z$36) + 1 - FIND(",",Z$36)),""))),
IF(scriv!O765&lt;&gt;"", LEFT( scriv!O765, FIND(",",scriv!O765)-1) &amp; "=" &amp; $AH803 &amp; RIGHT( scriv!O765, LEN(scriv!O765) + 1 - FIND(",",scriv!O765)),
LEFT( Z$37, FIND(",",Z$37)-1) &amp; "=" &amp; $AH803 &amp; RIGHT( Z$37, LEN(Z$37) + 1 - FIND(",",Z$37))))</f>
        <v>drawOpen=,1.2</v>
      </c>
      <c r="AA803" s="81" t="str">
        <f>IF($E803="",
( IF(scriv!AG765&lt;&gt;"", LEFT( scriv!AG765, FIND(",",scriv!AG765)-1) &amp; "=" &amp; $AH803 &amp; RIGHT( scriv!AG765, LEN(scriv!AG765) + 1 - FIND(",",scriv!AG765)),
  IF($AA$36&lt;&gt;"",LEFT( AA$36, FIND(",",AA$36)-1) &amp; "=" &amp; $AH803 &amp; RIGHT( AA$36, LEN(AA$36) + 1 - FIND(",",AA$36)),""))),
IF(scriv!P765&lt;&gt;"", LEFT( scriv!P765, FIND(",",scriv!P765)-1) &amp; "=" &amp; $AH803 &amp; RIGHT( scriv!P765, LEN(scriv!P765) + 1 - FIND(",",scriv!P765)),
LEFT( AA$37, FIND(",",AA$37)-1) &amp; "=" &amp; $AH803 &amp; RIGHT( AA$37, LEN(AA$37) + 1 - FIND(",",AA$37))))</f>
        <v>drawClose=,1.2</v>
      </c>
      <c r="AB803" s="167" t="str">
        <f t="shared" si="539"/>
        <v>noTitle</v>
      </c>
      <c r="AC803" s="167"/>
      <c r="AD803" s="45"/>
      <c r="AE803" s="168"/>
      <c r="AF803" s="169">
        <f>IF(D803="",scriv!B765,"")</f>
        <v>0</v>
      </c>
      <c r="AG803" s="170" t="str">
        <f t="shared" si="546"/>
        <v/>
      </c>
      <c r="AH803" s="169" t="str">
        <f t="shared" si="547"/>
        <v/>
      </c>
      <c r="AI803" s="169" t="str">
        <f t="shared" si="548"/>
        <v/>
      </c>
      <c r="AJ803" s="86">
        <f>ROUNDDOWN( (LEN(scriv!B765)+1) / 2, 0 )</f>
        <v>0</v>
      </c>
      <c r="AK803" s="82">
        <f t="shared" si="549"/>
        <v>0</v>
      </c>
      <c r="AL803" s="82" t="str">
        <f t="shared" si="550"/>
        <v>-</v>
      </c>
      <c r="AM803" s="82" t="str">
        <f t="shared" si="551"/>
        <v>-</v>
      </c>
      <c r="AN803" s="82" t="str">
        <f t="shared" si="552"/>
        <v>-</v>
      </c>
      <c r="AO803" s="82" t="str">
        <f t="shared" si="553"/>
        <v>-</v>
      </c>
      <c r="AP803" s="82" t="str">
        <f t="shared" si="554"/>
        <v>-</v>
      </c>
      <c r="AQ803" s="82" t="str">
        <f t="shared" si="555"/>
        <v>-</v>
      </c>
      <c r="AR803" s="82" t="str">
        <f t="shared" si="556"/>
        <v>-</v>
      </c>
      <c r="AT803" s="82">
        <f t="shared" si="557"/>
        <v>10</v>
      </c>
      <c r="AU803" s="82" t="str">
        <f ca="1">IF(    MAX(OFFSET(AL803,0,0,MATCH("-",AL$638:AL803,0))) = 0,"",
IFERROR(MAX(OFFSET(AL803,0,0,MATCH("-",AL$638:AL803,0))),""))</f>
        <v/>
      </c>
      <c r="AV803" s="82" t="str">
        <f ca="1">IF(    MAX(OFFSET(AM803,0,0,MATCH("-",AM$638:AM803,0))) = 0,"",
IFERROR(MAX(OFFSET(AM803,0,0,MATCH("-",AM$638:AM803,0))),""))</f>
        <v/>
      </c>
      <c r="AW803" s="82" t="str">
        <f ca="1">IF(    MAX(OFFSET(AN803,0,0,MATCH("-",AN$638:AN803,0))) = 0,"",
IFERROR(MAX(OFFSET(AN803,0,0,MATCH("-",AN$638:AN803,0))),""))</f>
        <v/>
      </c>
      <c r="AX803" s="82" t="str">
        <f ca="1">IF(    MAX(OFFSET(AO803,0,0,MATCH("-",AO$638:AO803,0))) = 0,"",
IFERROR(MAX(OFFSET(AO803,0,0,MATCH("-",AO$638:AO803,0))),""))</f>
        <v/>
      </c>
      <c r="AY803" s="82" t="str">
        <f ca="1">IF(    MAX(OFFSET(AP803,0,0,MATCH("-",AP$638:AP803,0))) = 0,"",
IFERROR(MAX(OFFSET(AP803,0,0,MATCH("-",AP$638:AP803,0))),""))</f>
        <v/>
      </c>
      <c r="AZ803" s="82" t="str">
        <f ca="1">IF(    MAX(OFFSET(AQ803,0,0,MATCH("-",AQ$638:AQ803,0))) = 0,"",
IFERROR(MAX(OFFSET(AQ803,0,0,MATCH("-",AQ$638:AQ803,0))),""))</f>
        <v/>
      </c>
      <c r="BA803" s="82" t="str">
        <f ca="1">IF(    MAX(OFFSET(AR803,0,0,MATCH("-",AR$638:AR803,0))) = 0,"",
IFERROR(MAX(OFFSET(AR803,0,0,MATCH("-",AR$638:AR803,0))),""))</f>
        <v/>
      </c>
      <c r="BB803" s="112">
        <f t="shared" ca="1" si="558"/>
        <v>-198</v>
      </c>
      <c r="BC803" s="111" t="str">
        <f t="shared" ca="1" si="559"/>
        <v>Radius</v>
      </c>
      <c r="BD803" s="112">
        <f t="shared" ca="1" si="560"/>
        <v>0</v>
      </c>
      <c r="BE803" s="111">
        <f t="shared" ca="1" si="561"/>
        <v>200</v>
      </c>
      <c r="BF803" s="113" t="e">
        <f t="shared" ca="1" si="562"/>
        <v>#VALUE!</v>
      </c>
      <c r="BG803" s="113" t="e">
        <f t="shared" ca="1" si="563"/>
        <v>#VALUE!</v>
      </c>
      <c r="BH803" s="112">
        <f t="shared" ca="1" si="564"/>
        <v>2000</v>
      </c>
      <c r="BI803" s="112">
        <f t="shared" ca="1" si="565"/>
        <v>200</v>
      </c>
      <c r="BJ803" s="157"/>
      <c r="BK803" s="157"/>
      <c r="BL803" s="158" t="str">
        <f>scriv!AI765</f>
        <v/>
      </c>
      <c r="BM803" s="157"/>
      <c r="BN803" s="157" t="str">
        <f t="shared" si="566"/>
        <v>node</v>
      </c>
      <c r="BO803" s="157"/>
      <c r="BP803" s="159">
        <f t="shared" ca="1" si="567"/>
        <v>0</v>
      </c>
      <c r="BQ803" s="159">
        <f t="shared" ca="1" si="568"/>
        <v>0</v>
      </c>
      <c r="BR803" s="159">
        <f t="shared" si="569"/>
        <v>1</v>
      </c>
      <c r="BS803" s="159" t="str">
        <f t="shared" si="570"/>
        <v>symbol</v>
      </c>
      <c r="BT803" s="157" t="str">
        <f ca="1">IF(scriv!V765&lt;&gt;"",scriv!V765,
IF(E803="",IFERROR(VLOOKUP(BL803,$AH$40:$BT$638,39,FALSE),$BT$36),
$BT$37))</f>
        <v>NodeSquare</v>
      </c>
      <c r="BU803" s="166">
        <f t="shared" ca="1" si="571"/>
        <v>2000</v>
      </c>
      <c r="BV803" s="166">
        <f t="shared" ca="1" si="572"/>
        <v>200</v>
      </c>
      <c r="BW803" s="166">
        <f t="shared" ca="1" si="573"/>
        <v>0</v>
      </c>
      <c r="BX803" s="166">
        <f t="shared" ca="1" si="574"/>
        <v>0</v>
      </c>
      <c r="BY803" s="180" t="str">
        <f t="shared" si="575"/>
        <v/>
      </c>
      <c r="BZ803" s="180" t="str">
        <f t="shared" si="576"/>
        <v/>
      </c>
      <c r="CA803" s="81" t="str">
        <f>IF(scriv!E765&lt;&gt;"",scriv!E765,"")</f>
        <v/>
      </c>
      <c r="CB803" s="82">
        <f t="shared" si="541"/>
        <v>0</v>
      </c>
      <c r="CC803" s="82">
        <f t="shared" si="577"/>
        <v>0</v>
      </c>
      <c r="CD803" s="82" t="str">
        <f t="shared" si="578"/>
        <v>-</v>
      </c>
      <c r="CE803" s="82" t="str">
        <f t="shared" si="579"/>
        <v>-</v>
      </c>
      <c r="CF803" s="82" t="str">
        <f t="shared" si="580"/>
        <v>-</v>
      </c>
      <c r="CG803" s="82" t="str">
        <f t="shared" si="581"/>
        <v>-</v>
      </c>
      <c r="CH803" s="82" t="str">
        <f t="shared" si="582"/>
        <v>-</v>
      </c>
      <c r="CI803" s="82" t="str">
        <f t="shared" si="583"/>
        <v>-</v>
      </c>
      <c r="CJ803" s="82" t="str">
        <f t="shared" si="584"/>
        <v>-</v>
      </c>
      <c r="CK803" s="82" t="str">
        <f t="shared" si="585"/>
        <v>-</v>
      </c>
    </row>
    <row r="804" spans="1:89" s="82" customFormat="1" ht="18" customHeight="1">
      <c r="A804" s="81" t="str">
        <f>scriv!AH766</f>
        <v/>
      </c>
      <c r="B804" s="81" t="str">
        <f>IF(scriv!D766&lt;&gt;"",scriv!D766,"")</f>
        <v/>
      </c>
      <c r="C804" s="81" t="str">
        <f>IF( scriv!AL766&lt;&gt;"", IF(D804&lt;&gt;"","connection ","")&amp;scriv!AL766,IF(D804&lt;&gt;"","connection",""))</f>
        <v/>
      </c>
      <c r="D804" s="82" t="str">
        <f>scriv!AJ766</f>
        <v/>
      </c>
      <c r="E804" s="82" t="str">
        <f>scriv!AK766</f>
        <v/>
      </c>
      <c r="F804" s="156">
        <f>ROW()</f>
        <v>804</v>
      </c>
      <c r="I804" s="81" t="str">
        <f>IF(scriv!AA766&lt;&gt;"",scriv!AA766,J804)</f>
        <v/>
      </c>
      <c r="J804" s="81" t="str">
        <f>IF(scriv!AB766&lt;&gt;"",scriv!AB766,"")</f>
        <v/>
      </c>
      <c r="K804" s="82" t="str">
        <f t="shared" si="542"/>
        <v>none</v>
      </c>
      <c r="L804" s="82" t="str">
        <f t="shared" si="543"/>
        <v>+++&amp;speakTT=</v>
      </c>
      <c r="M804" s="82" t="str">
        <f t="shared" si="540"/>
        <v>OpenClose</v>
      </c>
      <c r="N804" s="82" t="str">
        <f t="shared" si="544"/>
        <v/>
      </c>
      <c r="O804" s="119" t="str">
        <f t="shared" si="545"/>
        <v/>
      </c>
      <c r="P804" s="81" t="str">
        <f>IF(scriv!I766&lt;&gt;"",scriv!I766,"")</f>
        <v/>
      </c>
      <c r="Q804" s="81" t="str">
        <f>IF(scriv!J766&lt;&gt;"",scriv!J766,"")</f>
        <v/>
      </c>
      <c r="R804" s="81">
        <f>IF(scriv!K766&lt;&gt;"",scriv!K766,
IF(I804&lt;&gt;"",1,$R$36))</f>
        <v>0</v>
      </c>
      <c r="S804" s="81" t="str">
        <f>IF(scriv!L766&lt;&gt;"",scriv!L766,
IF(scriv!AB766&lt;&gt;"",$S$36,"none"))</f>
        <v>none</v>
      </c>
      <c r="T804" s="81" t="str">
        <f>IF(scriv!Q766&lt;&gt;"",scriv!Q766,"")</f>
        <v/>
      </c>
      <c r="U804" s="81" t="str">
        <f>IF(scriv!R766&lt;&gt;"",scriv!R766,"")</f>
        <v/>
      </c>
      <c r="V804" s="81" t="str">
        <f>IF(scriv!S766&lt;&gt;"",scriv!S766,"")</f>
        <v/>
      </c>
      <c r="W804" s="81" t="str">
        <f>IF(scriv!T766&lt;&gt;"",scriv!T766,"")</f>
        <v/>
      </c>
      <c r="X804" s="81" t="str">
        <f>IF($E804="",
( IF(scriv!AD766&lt;&gt;"", LEFT( scriv!AD766, FIND(",",scriv!AD766)-1) &amp; "=" &amp; $AH804 &amp; RIGHT( scriv!AD766, LEN(scriv!AD766) + 1 - FIND(",",scriv!AD766)),
  IF($X$36&lt;&gt;"",LEFT( X$36, FIND(",",X$36)-1) &amp; "=" &amp; $AH804 &amp; RIGHT( X$36, LEN(X$36) + 1 - FIND(",",X$36)),""))),
IF(scriv!M766&lt;&gt;"", LEFT( scriv!M766, FIND(",",scriv!M766)-1) &amp; "=" &amp; $AH804 &amp; RIGHT( scriv!M766, LEN(scriv!M766) + 1 - FIND(",",scriv!M766)),
LEFT( X$37, FIND(",",X$37)-1) &amp; "=" &amp; $AH804 &amp; RIGHT( X$37, LEN(X$37) + 1 - FIND(",",X$37))))</f>
        <v>fadeOn=,0.6</v>
      </c>
      <c r="Y804" s="81" t="str">
        <f>IF($E804="",
( IF(scriv!AE766&lt;&gt;"", LEFT( scriv!AE766, FIND(",",scriv!AE766)-1) &amp; "=" &amp; $AH804 &amp; RIGHT( scriv!AE766, LEN(scriv!AE766) + 1 - FIND(",",scriv!AE766)),
  IF($Y$36&lt;&gt;"",LEFT( Y$36, FIND(",",Y$36)-1) &amp; "=" &amp; $AH804 &amp; RIGHT( Y$36, LEN(Y$36) + 1 - FIND(",",Y$36)),""))),
IF(scriv!N766&lt;&gt;"", LEFT( scriv!N766, FIND(",",scriv!N766)-1) &amp; "=" &amp; $AH804 &amp; RIGHT( scriv!N766, LEN(scriv!N766) + 1 - FIND(",",scriv!N766)),
LEFT( Y$37, FIND(",",Y$37)-1) &amp; "=" &amp; $AH804 &amp; RIGHT( Y$37, LEN(Y$37) + 1 - FIND(",",Y$37))))</f>
        <v>fadeOff=,0.6</v>
      </c>
      <c r="Z804" s="81" t="str">
        <f>IF($E804="",
( IF(scriv!AF766&lt;&gt;"", LEFT( scriv!AF766, FIND(",",scriv!AF766)-1) &amp; "=" &amp; $AH804 &amp; RIGHT( scriv!AF766, LEN(scriv!AF766) + 1 - FIND(",",scriv!AF766)),
  IF($Z$36&lt;&gt;"",LEFT( Z$36, FIND(",",Z$36)-1) &amp; "=" &amp; $AH804 &amp; RIGHT( Z$36, LEN(Z$36) + 1 - FIND(",",Z$36)),""))),
IF(scriv!O766&lt;&gt;"", LEFT( scriv!O766, FIND(",",scriv!O766)-1) &amp; "=" &amp; $AH804 &amp; RIGHT( scriv!O766, LEN(scriv!O766) + 1 - FIND(",",scriv!O766)),
LEFT( Z$37, FIND(",",Z$37)-1) &amp; "=" &amp; $AH804 &amp; RIGHT( Z$37, LEN(Z$37) + 1 - FIND(",",Z$37))))</f>
        <v>drawOpen=,1.2</v>
      </c>
      <c r="AA804" s="81" t="str">
        <f>IF($E804="",
( IF(scriv!AG766&lt;&gt;"", LEFT( scriv!AG766, FIND(",",scriv!AG766)-1) &amp; "=" &amp; $AH804 &amp; RIGHT( scriv!AG766, LEN(scriv!AG766) + 1 - FIND(",",scriv!AG766)),
  IF($AA$36&lt;&gt;"",LEFT( AA$36, FIND(",",AA$36)-1) &amp; "=" &amp; $AH804 &amp; RIGHT( AA$36, LEN(AA$36) + 1 - FIND(",",AA$36)),""))),
IF(scriv!P766&lt;&gt;"", LEFT( scriv!P766, FIND(",",scriv!P766)-1) &amp; "=" &amp; $AH804 &amp; RIGHT( scriv!P766, LEN(scriv!P766) + 1 - FIND(",",scriv!P766)),
LEFT( AA$37, FIND(",",AA$37)-1) &amp; "=" &amp; $AH804 &amp; RIGHT( AA$37, LEN(AA$37) + 1 - FIND(",",AA$37))))</f>
        <v>drawClose=,1.2</v>
      </c>
      <c r="AB804" s="167" t="str">
        <f t="shared" si="539"/>
        <v>noTitle</v>
      </c>
      <c r="AC804" s="167"/>
      <c r="AD804" s="45"/>
      <c r="AE804" s="168"/>
      <c r="AF804" s="169">
        <f>IF(D804="",scriv!B766,"")</f>
        <v>0</v>
      </c>
      <c r="AG804" s="170" t="str">
        <f t="shared" si="546"/>
        <v/>
      </c>
      <c r="AH804" s="169" t="str">
        <f t="shared" si="547"/>
        <v/>
      </c>
      <c r="AI804" s="169" t="str">
        <f t="shared" si="548"/>
        <v/>
      </c>
      <c r="AJ804" s="86">
        <f>ROUNDDOWN( (LEN(scriv!B766)+1) / 2, 0 )</f>
        <v>0</v>
      </c>
      <c r="AK804" s="82">
        <f t="shared" si="549"/>
        <v>0</v>
      </c>
      <c r="AL804" s="82" t="str">
        <f t="shared" si="550"/>
        <v>-</v>
      </c>
      <c r="AM804" s="82" t="str">
        <f t="shared" si="551"/>
        <v>-</v>
      </c>
      <c r="AN804" s="82" t="str">
        <f t="shared" si="552"/>
        <v>-</v>
      </c>
      <c r="AO804" s="82" t="str">
        <f t="shared" si="553"/>
        <v>-</v>
      </c>
      <c r="AP804" s="82" t="str">
        <f t="shared" si="554"/>
        <v>-</v>
      </c>
      <c r="AQ804" s="82" t="str">
        <f t="shared" si="555"/>
        <v>-</v>
      </c>
      <c r="AR804" s="82" t="str">
        <f t="shared" si="556"/>
        <v>-</v>
      </c>
      <c r="AT804" s="82">
        <f t="shared" si="557"/>
        <v>10</v>
      </c>
      <c r="AU804" s="82" t="str">
        <f ca="1">IF(    MAX(OFFSET(AL804,0,0,MATCH("-",AL$638:AL804,0))) = 0,"",
IFERROR(MAX(OFFSET(AL804,0,0,MATCH("-",AL$638:AL804,0))),""))</f>
        <v/>
      </c>
      <c r="AV804" s="82" t="str">
        <f ca="1">IF(    MAX(OFFSET(AM804,0,0,MATCH("-",AM$638:AM804,0))) = 0,"",
IFERROR(MAX(OFFSET(AM804,0,0,MATCH("-",AM$638:AM804,0))),""))</f>
        <v/>
      </c>
      <c r="AW804" s="82" t="str">
        <f ca="1">IF(    MAX(OFFSET(AN804,0,0,MATCH("-",AN$638:AN804,0))) = 0,"",
IFERROR(MAX(OFFSET(AN804,0,0,MATCH("-",AN$638:AN804,0))),""))</f>
        <v/>
      </c>
      <c r="AX804" s="82" t="str">
        <f ca="1">IF(    MAX(OFFSET(AO804,0,0,MATCH("-",AO$638:AO804,0))) = 0,"",
IFERROR(MAX(OFFSET(AO804,0,0,MATCH("-",AO$638:AO804,0))),""))</f>
        <v/>
      </c>
      <c r="AY804" s="82" t="str">
        <f ca="1">IF(    MAX(OFFSET(AP804,0,0,MATCH("-",AP$638:AP804,0))) = 0,"",
IFERROR(MAX(OFFSET(AP804,0,0,MATCH("-",AP$638:AP804,0))),""))</f>
        <v/>
      </c>
      <c r="AZ804" s="82" t="str">
        <f ca="1">IF(    MAX(OFFSET(AQ804,0,0,MATCH("-",AQ$638:AQ804,0))) = 0,"",
IFERROR(MAX(OFFSET(AQ804,0,0,MATCH("-",AQ$638:AQ804,0))),""))</f>
        <v/>
      </c>
      <c r="BA804" s="82" t="str">
        <f ca="1">IF(    MAX(OFFSET(AR804,0,0,MATCH("-",AR$638:AR804,0))) = 0,"",
IFERROR(MAX(OFFSET(AR804,0,0,MATCH("-",AR$638:AR804,0))),""))</f>
        <v/>
      </c>
      <c r="BB804" s="112">
        <f t="shared" ca="1" si="558"/>
        <v>-198</v>
      </c>
      <c r="BC804" s="111" t="str">
        <f t="shared" ca="1" si="559"/>
        <v>Radius</v>
      </c>
      <c r="BD804" s="112">
        <f t="shared" ca="1" si="560"/>
        <v>0</v>
      </c>
      <c r="BE804" s="111">
        <f t="shared" ca="1" si="561"/>
        <v>200</v>
      </c>
      <c r="BF804" s="113" t="e">
        <f t="shared" ca="1" si="562"/>
        <v>#VALUE!</v>
      </c>
      <c r="BG804" s="113" t="e">
        <f t="shared" ca="1" si="563"/>
        <v>#VALUE!</v>
      </c>
      <c r="BH804" s="112">
        <f t="shared" ca="1" si="564"/>
        <v>2000</v>
      </c>
      <c r="BI804" s="112">
        <f t="shared" ca="1" si="565"/>
        <v>200</v>
      </c>
      <c r="BJ804" s="157"/>
      <c r="BK804" s="157"/>
      <c r="BL804" s="158" t="str">
        <f>scriv!AI766</f>
        <v/>
      </c>
      <c r="BM804" s="157"/>
      <c r="BN804" s="157" t="str">
        <f t="shared" si="566"/>
        <v>node</v>
      </c>
      <c r="BO804" s="157"/>
      <c r="BP804" s="159">
        <f t="shared" ca="1" si="567"/>
        <v>0</v>
      </c>
      <c r="BQ804" s="159">
        <f t="shared" ca="1" si="568"/>
        <v>0</v>
      </c>
      <c r="BR804" s="159">
        <f t="shared" si="569"/>
        <v>1</v>
      </c>
      <c r="BS804" s="159" t="str">
        <f t="shared" si="570"/>
        <v>symbol</v>
      </c>
      <c r="BT804" s="157" t="str">
        <f ca="1">IF(scriv!V766&lt;&gt;"",scriv!V766,
IF(E804="",IFERROR(VLOOKUP(BL804,$AH$40:$BT$638,39,FALSE),$BT$36),
$BT$37))</f>
        <v>NodeSquare</v>
      </c>
      <c r="BU804" s="166">
        <f t="shared" ca="1" si="571"/>
        <v>2000</v>
      </c>
      <c r="BV804" s="166">
        <f t="shared" ca="1" si="572"/>
        <v>200</v>
      </c>
      <c r="BW804" s="166">
        <f t="shared" ca="1" si="573"/>
        <v>0</v>
      </c>
      <c r="BX804" s="166">
        <f t="shared" ca="1" si="574"/>
        <v>0</v>
      </c>
      <c r="BY804" s="180" t="str">
        <f t="shared" si="575"/>
        <v/>
      </c>
      <c r="BZ804" s="180" t="str">
        <f t="shared" si="576"/>
        <v/>
      </c>
      <c r="CA804" s="81" t="str">
        <f>IF(scriv!E766&lt;&gt;"",scriv!E766,"")</f>
        <v/>
      </c>
      <c r="CB804" s="82">
        <f t="shared" si="541"/>
        <v>0</v>
      </c>
      <c r="CC804" s="82">
        <f t="shared" si="577"/>
        <v>0</v>
      </c>
      <c r="CD804" s="82" t="str">
        <f t="shared" si="578"/>
        <v>-</v>
      </c>
      <c r="CE804" s="82" t="str">
        <f t="shared" si="579"/>
        <v>-</v>
      </c>
      <c r="CF804" s="82" t="str">
        <f t="shared" si="580"/>
        <v>-</v>
      </c>
      <c r="CG804" s="82" t="str">
        <f t="shared" si="581"/>
        <v>-</v>
      </c>
      <c r="CH804" s="82" t="str">
        <f t="shared" si="582"/>
        <v>-</v>
      </c>
      <c r="CI804" s="82" t="str">
        <f t="shared" si="583"/>
        <v>-</v>
      </c>
      <c r="CJ804" s="82" t="str">
        <f t="shared" si="584"/>
        <v>-</v>
      </c>
      <c r="CK804" s="82" t="str">
        <f t="shared" si="585"/>
        <v>-</v>
      </c>
    </row>
    <row r="805" spans="1:89" s="82" customFormat="1" ht="18" customHeight="1">
      <c r="A805" s="81" t="str">
        <f>scriv!AH767</f>
        <v/>
      </c>
      <c r="B805" s="81" t="str">
        <f>IF(scriv!D767&lt;&gt;"",scriv!D767,"")</f>
        <v/>
      </c>
      <c r="C805" s="81" t="str">
        <f>IF( scriv!AL767&lt;&gt;"", IF(D805&lt;&gt;"","connection ","")&amp;scriv!AL767,IF(D805&lt;&gt;"","connection",""))</f>
        <v/>
      </c>
      <c r="D805" s="82" t="str">
        <f>scriv!AJ767</f>
        <v/>
      </c>
      <c r="E805" s="82" t="str">
        <f>scriv!AK767</f>
        <v/>
      </c>
      <c r="F805" s="156">
        <f>ROW()</f>
        <v>805</v>
      </c>
      <c r="I805" s="81" t="str">
        <f>IF(scriv!AA767&lt;&gt;"",scriv!AA767,J805)</f>
        <v/>
      </c>
      <c r="J805" s="81" t="str">
        <f>IF(scriv!AB767&lt;&gt;"",scriv!AB767,"")</f>
        <v/>
      </c>
      <c r="K805" s="82" t="str">
        <f t="shared" si="542"/>
        <v>none</v>
      </c>
      <c r="L805" s="82" t="str">
        <f t="shared" si="543"/>
        <v>+++&amp;speakTT=</v>
      </c>
      <c r="M805" s="82" t="str">
        <f t="shared" si="540"/>
        <v>OpenClose</v>
      </c>
      <c r="N805" s="82" t="str">
        <f t="shared" si="544"/>
        <v/>
      </c>
      <c r="O805" s="119" t="str">
        <f t="shared" si="545"/>
        <v/>
      </c>
      <c r="P805" s="81" t="str">
        <f>IF(scriv!I767&lt;&gt;"",scriv!I767,"")</f>
        <v/>
      </c>
      <c r="Q805" s="81" t="str">
        <f>IF(scriv!J767&lt;&gt;"",scriv!J767,"")</f>
        <v/>
      </c>
      <c r="R805" s="81">
        <f>IF(scriv!K767&lt;&gt;"",scriv!K767,
IF(I805&lt;&gt;"",1,$R$36))</f>
        <v>0</v>
      </c>
      <c r="S805" s="81" t="str">
        <f>IF(scriv!L767&lt;&gt;"",scriv!L767,
IF(scriv!AB767&lt;&gt;"",$S$36,"none"))</f>
        <v>none</v>
      </c>
      <c r="T805" s="81" t="str">
        <f>IF(scriv!Q767&lt;&gt;"",scriv!Q767,"")</f>
        <v/>
      </c>
      <c r="U805" s="81" t="str">
        <f>IF(scriv!R767&lt;&gt;"",scriv!R767,"")</f>
        <v/>
      </c>
      <c r="V805" s="81" t="str">
        <f>IF(scriv!S767&lt;&gt;"",scriv!S767,"")</f>
        <v/>
      </c>
      <c r="W805" s="81" t="str">
        <f>IF(scriv!T767&lt;&gt;"",scriv!T767,"")</f>
        <v/>
      </c>
      <c r="X805" s="81" t="str">
        <f>IF($E805="",
( IF(scriv!AD767&lt;&gt;"", LEFT( scriv!AD767, FIND(",",scriv!AD767)-1) &amp; "=" &amp; $AH805 &amp; RIGHT( scriv!AD767, LEN(scriv!AD767) + 1 - FIND(",",scriv!AD767)),
  IF($X$36&lt;&gt;"",LEFT( X$36, FIND(",",X$36)-1) &amp; "=" &amp; $AH805 &amp; RIGHT( X$36, LEN(X$36) + 1 - FIND(",",X$36)),""))),
IF(scriv!M767&lt;&gt;"", LEFT( scriv!M767, FIND(",",scriv!M767)-1) &amp; "=" &amp; $AH805 &amp; RIGHT( scriv!M767, LEN(scriv!M767) + 1 - FIND(",",scriv!M767)),
LEFT( X$37, FIND(",",X$37)-1) &amp; "=" &amp; $AH805 &amp; RIGHT( X$37, LEN(X$37) + 1 - FIND(",",X$37))))</f>
        <v>fadeOn=,0.6</v>
      </c>
      <c r="Y805" s="81" t="str">
        <f>IF($E805="",
( IF(scriv!AE767&lt;&gt;"", LEFT( scriv!AE767, FIND(",",scriv!AE767)-1) &amp; "=" &amp; $AH805 &amp; RIGHT( scriv!AE767, LEN(scriv!AE767) + 1 - FIND(",",scriv!AE767)),
  IF($Y$36&lt;&gt;"",LEFT( Y$36, FIND(",",Y$36)-1) &amp; "=" &amp; $AH805 &amp; RIGHT( Y$36, LEN(Y$36) + 1 - FIND(",",Y$36)),""))),
IF(scriv!N767&lt;&gt;"", LEFT( scriv!N767, FIND(",",scriv!N767)-1) &amp; "=" &amp; $AH805 &amp; RIGHT( scriv!N767, LEN(scriv!N767) + 1 - FIND(",",scriv!N767)),
LEFT( Y$37, FIND(",",Y$37)-1) &amp; "=" &amp; $AH805 &amp; RIGHT( Y$37, LEN(Y$37) + 1 - FIND(",",Y$37))))</f>
        <v>fadeOff=,0.6</v>
      </c>
      <c r="Z805" s="81" t="str">
        <f>IF($E805="",
( IF(scriv!AF767&lt;&gt;"", LEFT( scriv!AF767, FIND(",",scriv!AF767)-1) &amp; "=" &amp; $AH805 &amp; RIGHT( scriv!AF767, LEN(scriv!AF767) + 1 - FIND(",",scriv!AF767)),
  IF($Z$36&lt;&gt;"",LEFT( Z$36, FIND(",",Z$36)-1) &amp; "=" &amp; $AH805 &amp; RIGHT( Z$36, LEN(Z$36) + 1 - FIND(",",Z$36)),""))),
IF(scriv!O767&lt;&gt;"", LEFT( scriv!O767, FIND(",",scriv!O767)-1) &amp; "=" &amp; $AH805 &amp; RIGHT( scriv!O767, LEN(scriv!O767) + 1 - FIND(",",scriv!O767)),
LEFT( Z$37, FIND(",",Z$37)-1) &amp; "=" &amp; $AH805 &amp; RIGHT( Z$37, LEN(Z$37) + 1 - FIND(",",Z$37))))</f>
        <v>drawOpen=,1.2</v>
      </c>
      <c r="AA805" s="81" t="str">
        <f>IF($E805="",
( IF(scriv!AG767&lt;&gt;"", LEFT( scriv!AG767, FIND(",",scriv!AG767)-1) &amp; "=" &amp; $AH805 &amp; RIGHT( scriv!AG767, LEN(scriv!AG767) + 1 - FIND(",",scriv!AG767)),
  IF($AA$36&lt;&gt;"",LEFT( AA$36, FIND(",",AA$36)-1) &amp; "=" &amp; $AH805 &amp; RIGHT( AA$36, LEN(AA$36) + 1 - FIND(",",AA$36)),""))),
IF(scriv!P767&lt;&gt;"", LEFT( scriv!P767, FIND(",",scriv!P767)-1) &amp; "=" &amp; $AH805 &amp; RIGHT( scriv!P767, LEN(scriv!P767) + 1 - FIND(",",scriv!P767)),
LEFT( AA$37, FIND(",",AA$37)-1) &amp; "=" &amp; $AH805 &amp; RIGHT( AA$37, LEN(AA$37) + 1 - FIND(",",AA$37))))</f>
        <v>drawClose=,1.2</v>
      </c>
      <c r="AB805" s="167" t="str">
        <f t="shared" si="539"/>
        <v>noTitle</v>
      </c>
      <c r="AC805" s="167"/>
      <c r="AD805" s="45"/>
      <c r="AE805" s="168"/>
      <c r="AF805" s="169">
        <f>IF(D805="",scriv!B767,"")</f>
        <v>0</v>
      </c>
      <c r="AG805" s="170" t="str">
        <f t="shared" si="546"/>
        <v/>
      </c>
      <c r="AH805" s="169" t="str">
        <f t="shared" si="547"/>
        <v/>
      </c>
      <c r="AI805" s="169" t="str">
        <f t="shared" si="548"/>
        <v/>
      </c>
      <c r="AJ805" s="86">
        <f>ROUNDDOWN( (LEN(scriv!B767)+1) / 2, 0 )</f>
        <v>0</v>
      </c>
      <c r="AK805" s="82">
        <f t="shared" si="549"/>
        <v>0</v>
      </c>
      <c r="AL805" s="82" t="str">
        <f t="shared" si="550"/>
        <v>-</v>
      </c>
      <c r="AM805" s="82" t="str">
        <f t="shared" si="551"/>
        <v>-</v>
      </c>
      <c r="AN805" s="82" t="str">
        <f t="shared" si="552"/>
        <v>-</v>
      </c>
      <c r="AO805" s="82" t="str">
        <f t="shared" si="553"/>
        <v>-</v>
      </c>
      <c r="AP805" s="82" t="str">
        <f t="shared" si="554"/>
        <v>-</v>
      </c>
      <c r="AQ805" s="82" t="str">
        <f t="shared" si="555"/>
        <v>-</v>
      </c>
      <c r="AR805" s="82" t="str">
        <f t="shared" si="556"/>
        <v>-</v>
      </c>
      <c r="AT805" s="82">
        <f t="shared" si="557"/>
        <v>10</v>
      </c>
      <c r="AU805" s="82" t="str">
        <f ca="1">IF(    MAX(OFFSET(AL805,0,0,MATCH("-",AL$638:AL805,0))) = 0,"",
IFERROR(MAX(OFFSET(AL805,0,0,MATCH("-",AL$638:AL805,0))),""))</f>
        <v/>
      </c>
      <c r="AV805" s="82" t="str">
        <f ca="1">IF(    MAX(OFFSET(AM805,0,0,MATCH("-",AM$638:AM805,0))) = 0,"",
IFERROR(MAX(OFFSET(AM805,0,0,MATCH("-",AM$638:AM805,0))),""))</f>
        <v/>
      </c>
      <c r="AW805" s="82" t="str">
        <f ca="1">IF(    MAX(OFFSET(AN805,0,0,MATCH("-",AN$638:AN805,0))) = 0,"",
IFERROR(MAX(OFFSET(AN805,0,0,MATCH("-",AN$638:AN805,0))),""))</f>
        <v/>
      </c>
      <c r="AX805" s="82" t="str">
        <f ca="1">IF(    MAX(OFFSET(AO805,0,0,MATCH("-",AO$638:AO805,0))) = 0,"",
IFERROR(MAX(OFFSET(AO805,0,0,MATCH("-",AO$638:AO805,0))),""))</f>
        <v/>
      </c>
      <c r="AY805" s="82" t="str">
        <f ca="1">IF(    MAX(OFFSET(AP805,0,0,MATCH("-",AP$638:AP805,0))) = 0,"",
IFERROR(MAX(OFFSET(AP805,0,0,MATCH("-",AP$638:AP805,0))),""))</f>
        <v/>
      </c>
      <c r="AZ805" s="82" t="str">
        <f ca="1">IF(    MAX(OFFSET(AQ805,0,0,MATCH("-",AQ$638:AQ805,0))) = 0,"",
IFERROR(MAX(OFFSET(AQ805,0,0,MATCH("-",AQ$638:AQ805,0))),""))</f>
        <v/>
      </c>
      <c r="BA805" s="82" t="str">
        <f ca="1">IF(    MAX(OFFSET(AR805,0,0,MATCH("-",AR$638:AR805,0))) = 0,"",
IFERROR(MAX(OFFSET(AR805,0,0,MATCH("-",AR$638:AR805,0))),""))</f>
        <v/>
      </c>
      <c r="BB805" s="112">
        <f t="shared" ca="1" si="558"/>
        <v>-198</v>
      </c>
      <c r="BC805" s="111" t="str">
        <f t="shared" ca="1" si="559"/>
        <v>Radius</v>
      </c>
      <c r="BD805" s="112">
        <f t="shared" ca="1" si="560"/>
        <v>0</v>
      </c>
      <c r="BE805" s="111">
        <f t="shared" ca="1" si="561"/>
        <v>200</v>
      </c>
      <c r="BF805" s="113" t="e">
        <f t="shared" ca="1" si="562"/>
        <v>#VALUE!</v>
      </c>
      <c r="BG805" s="113" t="e">
        <f t="shared" ca="1" si="563"/>
        <v>#VALUE!</v>
      </c>
      <c r="BH805" s="112">
        <f t="shared" ca="1" si="564"/>
        <v>2000</v>
      </c>
      <c r="BI805" s="112">
        <f t="shared" ca="1" si="565"/>
        <v>200</v>
      </c>
      <c r="BJ805" s="157"/>
      <c r="BK805" s="157"/>
      <c r="BL805" s="158" t="str">
        <f>scriv!AI767</f>
        <v/>
      </c>
      <c r="BM805" s="157"/>
      <c r="BN805" s="157" t="str">
        <f t="shared" si="566"/>
        <v>node</v>
      </c>
      <c r="BO805" s="157"/>
      <c r="BP805" s="159">
        <f t="shared" ca="1" si="567"/>
        <v>0</v>
      </c>
      <c r="BQ805" s="159">
        <f t="shared" ca="1" si="568"/>
        <v>0</v>
      </c>
      <c r="BR805" s="159">
        <f t="shared" si="569"/>
        <v>1</v>
      </c>
      <c r="BS805" s="159" t="str">
        <f t="shared" si="570"/>
        <v>symbol</v>
      </c>
      <c r="BT805" s="157" t="str">
        <f ca="1">IF(scriv!V767&lt;&gt;"",scriv!V767,
IF(E805="",IFERROR(VLOOKUP(BL805,$AH$40:$BT$638,39,FALSE),$BT$36),
$BT$37))</f>
        <v>NodeSquare</v>
      </c>
      <c r="BU805" s="166">
        <f t="shared" ca="1" si="571"/>
        <v>2000</v>
      </c>
      <c r="BV805" s="166">
        <f t="shared" ca="1" si="572"/>
        <v>200</v>
      </c>
      <c r="BW805" s="166">
        <f t="shared" ca="1" si="573"/>
        <v>0</v>
      </c>
      <c r="BX805" s="166">
        <f t="shared" ca="1" si="574"/>
        <v>0</v>
      </c>
      <c r="BY805" s="180" t="str">
        <f t="shared" si="575"/>
        <v/>
      </c>
      <c r="BZ805" s="180" t="str">
        <f t="shared" si="576"/>
        <v/>
      </c>
      <c r="CA805" s="81" t="str">
        <f>IF(scriv!E767&lt;&gt;"",scriv!E767,"")</f>
        <v/>
      </c>
      <c r="CB805" s="82">
        <f t="shared" si="541"/>
        <v>0</v>
      </c>
      <c r="CC805" s="82">
        <f t="shared" si="577"/>
        <v>0</v>
      </c>
      <c r="CD805" s="82" t="str">
        <f t="shared" si="578"/>
        <v>-</v>
      </c>
      <c r="CE805" s="82" t="str">
        <f t="shared" si="579"/>
        <v>-</v>
      </c>
      <c r="CF805" s="82" t="str">
        <f t="shared" si="580"/>
        <v>-</v>
      </c>
      <c r="CG805" s="82" t="str">
        <f t="shared" si="581"/>
        <v>-</v>
      </c>
      <c r="CH805" s="82" t="str">
        <f t="shared" si="582"/>
        <v>-</v>
      </c>
      <c r="CI805" s="82" t="str">
        <f t="shared" si="583"/>
        <v>-</v>
      </c>
      <c r="CJ805" s="82" t="str">
        <f t="shared" si="584"/>
        <v>-</v>
      </c>
      <c r="CK805" s="82" t="str">
        <f t="shared" si="585"/>
        <v>-</v>
      </c>
    </row>
    <row r="806" spans="1:89" s="82" customFormat="1" ht="18" customHeight="1">
      <c r="A806" s="81" t="str">
        <f>scriv!AH768</f>
        <v/>
      </c>
      <c r="B806" s="81" t="str">
        <f>IF(scriv!D768&lt;&gt;"",scriv!D768,"")</f>
        <v/>
      </c>
      <c r="C806" s="81" t="str">
        <f>IF( scriv!AL768&lt;&gt;"", IF(D806&lt;&gt;"","connection ","")&amp;scriv!AL768,IF(D806&lt;&gt;"","connection",""))</f>
        <v/>
      </c>
      <c r="D806" s="82" t="str">
        <f>scriv!AJ768</f>
        <v/>
      </c>
      <c r="E806" s="82" t="str">
        <f>scriv!AK768</f>
        <v/>
      </c>
      <c r="F806" s="156">
        <f>ROW()</f>
        <v>806</v>
      </c>
      <c r="I806" s="81" t="str">
        <f>IF(scriv!AA768&lt;&gt;"",scriv!AA768,J806)</f>
        <v/>
      </c>
      <c r="J806" s="81" t="str">
        <f>IF(scriv!AB768&lt;&gt;"",scriv!AB768,"")</f>
        <v/>
      </c>
      <c r="K806" s="82" t="str">
        <f t="shared" si="542"/>
        <v>none</v>
      </c>
      <c r="L806" s="82" t="str">
        <f t="shared" si="543"/>
        <v>+++&amp;speakTT=</v>
      </c>
      <c r="M806" s="82" t="str">
        <f t="shared" si="540"/>
        <v>OpenClose</v>
      </c>
      <c r="N806" s="82" t="str">
        <f t="shared" si="544"/>
        <v/>
      </c>
      <c r="O806" s="119" t="str">
        <f t="shared" si="545"/>
        <v/>
      </c>
      <c r="P806" s="81" t="str">
        <f>IF(scriv!I768&lt;&gt;"",scriv!I768,"")</f>
        <v/>
      </c>
      <c r="Q806" s="81" t="str">
        <f>IF(scriv!J768&lt;&gt;"",scriv!J768,"")</f>
        <v/>
      </c>
      <c r="R806" s="81">
        <f>IF(scriv!K768&lt;&gt;"",scriv!K768,
IF(I806&lt;&gt;"",1,$R$36))</f>
        <v>0</v>
      </c>
      <c r="S806" s="81" t="str">
        <f>IF(scriv!L768&lt;&gt;"",scriv!L768,
IF(scriv!AB768&lt;&gt;"",$S$36,"none"))</f>
        <v>none</v>
      </c>
      <c r="T806" s="81" t="str">
        <f>IF(scriv!Q768&lt;&gt;"",scriv!Q768,"")</f>
        <v/>
      </c>
      <c r="U806" s="81" t="str">
        <f>IF(scriv!R768&lt;&gt;"",scriv!R768,"")</f>
        <v/>
      </c>
      <c r="V806" s="81" t="str">
        <f>IF(scriv!S768&lt;&gt;"",scriv!S768,"")</f>
        <v/>
      </c>
      <c r="W806" s="81" t="str">
        <f>IF(scriv!T768&lt;&gt;"",scriv!T768,"")</f>
        <v/>
      </c>
      <c r="X806" s="81" t="str">
        <f>IF($E806="",
( IF(scriv!AD768&lt;&gt;"", LEFT( scriv!AD768, FIND(",",scriv!AD768)-1) &amp; "=" &amp; $AH806 &amp; RIGHT( scriv!AD768, LEN(scriv!AD768) + 1 - FIND(",",scriv!AD768)),
  IF($X$36&lt;&gt;"",LEFT( X$36, FIND(",",X$36)-1) &amp; "=" &amp; $AH806 &amp; RIGHT( X$36, LEN(X$36) + 1 - FIND(",",X$36)),""))),
IF(scriv!M768&lt;&gt;"", LEFT( scriv!M768, FIND(",",scriv!M768)-1) &amp; "=" &amp; $AH806 &amp; RIGHT( scriv!M768, LEN(scriv!M768) + 1 - FIND(",",scriv!M768)),
LEFT( X$37, FIND(",",X$37)-1) &amp; "=" &amp; $AH806 &amp; RIGHT( X$37, LEN(X$37) + 1 - FIND(",",X$37))))</f>
        <v>fadeOn=,0.6</v>
      </c>
      <c r="Y806" s="81" t="str">
        <f>IF($E806="",
( IF(scriv!AE768&lt;&gt;"", LEFT( scriv!AE768, FIND(",",scriv!AE768)-1) &amp; "=" &amp; $AH806 &amp; RIGHT( scriv!AE768, LEN(scriv!AE768) + 1 - FIND(",",scriv!AE768)),
  IF($Y$36&lt;&gt;"",LEFT( Y$36, FIND(",",Y$36)-1) &amp; "=" &amp; $AH806 &amp; RIGHT( Y$36, LEN(Y$36) + 1 - FIND(",",Y$36)),""))),
IF(scriv!N768&lt;&gt;"", LEFT( scriv!N768, FIND(",",scriv!N768)-1) &amp; "=" &amp; $AH806 &amp; RIGHT( scriv!N768, LEN(scriv!N768) + 1 - FIND(",",scriv!N768)),
LEFT( Y$37, FIND(",",Y$37)-1) &amp; "=" &amp; $AH806 &amp; RIGHT( Y$37, LEN(Y$37) + 1 - FIND(",",Y$37))))</f>
        <v>fadeOff=,0.6</v>
      </c>
      <c r="Z806" s="81" t="str">
        <f>IF($E806="",
( IF(scriv!AF768&lt;&gt;"", LEFT( scriv!AF768, FIND(",",scriv!AF768)-1) &amp; "=" &amp; $AH806 &amp; RIGHT( scriv!AF768, LEN(scriv!AF768) + 1 - FIND(",",scriv!AF768)),
  IF($Z$36&lt;&gt;"",LEFT( Z$36, FIND(",",Z$36)-1) &amp; "=" &amp; $AH806 &amp; RIGHT( Z$36, LEN(Z$36) + 1 - FIND(",",Z$36)),""))),
IF(scriv!O768&lt;&gt;"", LEFT( scriv!O768, FIND(",",scriv!O768)-1) &amp; "=" &amp; $AH806 &amp; RIGHT( scriv!O768, LEN(scriv!O768) + 1 - FIND(",",scriv!O768)),
LEFT( Z$37, FIND(",",Z$37)-1) &amp; "=" &amp; $AH806 &amp; RIGHT( Z$37, LEN(Z$37) + 1 - FIND(",",Z$37))))</f>
        <v>drawOpen=,1.2</v>
      </c>
      <c r="AA806" s="81" t="str">
        <f>IF($E806="",
( IF(scriv!AG768&lt;&gt;"", LEFT( scriv!AG768, FIND(",",scriv!AG768)-1) &amp; "=" &amp; $AH806 &amp; RIGHT( scriv!AG768, LEN(scriv!AG768) + 1 - FIND(",",scriv!AG768)),
  IF($AA$36&lt;&gt;"",LEFT( AA$36, FIND(",",AA$36)-1) &amp; "=" &amp; $AH806 &amp; RIGHT( AA$36, LEN(AA$36) + 1 - FIND(",",AA$36)),""))),
IF(scriv!P768&lt;&gt;"", LEFT( scriv!P768, FIND(",",scriv!P768)-1) &amp; "=" &amp; $AH806 &amp; RIGHT( scriv!P768, LEN(scriv!P768) + 1 - FIND(",",scriv!P768)),
LEFT( AA$37, FIND(",",AA$37)-1) &amp; "=" &amp; $AH806 &amp; RIGHT( AA$37, LEN(AA$37) + 1 - FIND(",",AA$37))))</f>
        <v>drawClose=,1.2</v>
      </c>
      <c r="AB806" s="167" t="str">
        <f t="shared" si="539"/>
        <v>noTitle</v>
      </c>
      <c r="AC806" s="167"/>
      <c r="AD806" s="45"/>
      <c r="AE806" s="168"/>
      <c r="AF806" s="169">
        <f>IF(D806="",scriv!B768,"")</f>
        <v>0</v>
      </c>
      <c r="AG806" s="170" t="str">
        <f t="shared" si="546"/>
        <v/>
      </c>
      <c r="AH806" s="169" t="str">
        <f t="shared" si="547"/>
        <v/>
      </c>
      <c r="AI806" s="169" t="str">
        <f t="shared" si="548"/>
        <v/>
      </c>
      <c r="AJ806" s="86">
        <f>ROUNDDOWN( (LEN(scriv!B768)+1) / 2, 0 )</f>
        <v>0</v>
      </c>
      <c r="AK806" s="82">
        <f t="shared" si="549"/>
        <v>0</v>
      </c>
      <c r="AL806" s="82" t="str">
        <f t="shared" si="550"/>
        <v>-</v>
      </c>
      <c r="AM806" s="82" t="str">
        <f t="shared" si="551"/>
        <v>-</v>
      </c>
      <c r="AN806" s="82" t="str">
        <f t="shared" si="552"/>
        <v>-</v>
      </c>
      <c r="AO806" s="82" t="str">
        <f t="shared" si="553"/>
        <v>-</v>
      </c>
      <c r="AP806" s="82" t="str">
        <f t="shared" si="554"/>
        <v>-</v>
      </c>
      <c r="AQ806" s="82" t="str">
        <f t="shared" si="555"/>
        <v>-</v>
      </c>
      <c r="AR806" s="82" t="str">
        <f t="shared" si="556"/>
        <v>-</v>
      </c>
      <c r="AT806" s="82">
        <f t="shared" si="557"/>
        <v>10</v>
      </c>
      <c r="AU806" s="82" t="str">
        <f ca="1">IF(    MAX(OFFSET(AL806,0,0,MATCH("-",AL$638:AL806,0))) = 0,"",
IFERROR(MAX(OFFSET(AL806,0,0,MATCH("-",AL$638:AL806,0))),""))</f>
        <v/>
      </c>
      <c r="AV806" s="82" t="str">
        <f ca="1">IF(    MAX(OFFSET(AM806,0,0,MATCH("-",AM$638:AM806,0))) = 0,"",
IFERROR(MAX(OFFSET(AM806,0,0,MATCH("-",AM$638:AM806,0))),""))</f>
        <v/>
      </c>
      <c r="AW806" s="82" t="str">
        <f ca="1">IF(    MAX(OFFSET(AN806,0,0,MATCH("-",AN$638:AN806,0))) = 0,"",
IFERROR(MAX(OFFSET(AN806,0,0,MATCH("-",AN$638:AN806,0))),""))</f>
        <v/>
      </c>
      <c r="AX806" s="82" t="str">
        <f ca="1">IF(    MAX(OFFSET(AO806,0,0,MATCH("-",AO$638:AO806,0))) = 0,"",
IFERROR(MAX(OFFSET(AO806,0,0,MATCH("-",AO$638:AO806,0))),""))</f>
        <v/>
      </c>
      <c r="AY806" s="82" t="str">
        <f ca="1">IF(    MAX(OFFSET(AP806,0,0,MATCH("-",AP$638:AP806,0))) = 0,"",
IFERROR(MAX(OFFSET(AP806,0,0,MATCH("-",AP$638:AP806,0))),""))</f>
        <v/>
      </c>
      <c r="AZ806" s="82" t="str">
        <f ca="1">IF(    MAX(OFFSET(AQ806,0,0,MATCH("-",AQ$638:AQ806,0))) = 0,"",
IFERROR(MAX(OFFSET(AQ806,0,0,MATCH("-",AQ$638:AQ806,0))),""))</f>
        <v/>
      </c>
      <c r="BA806" s="82" t="str">
        <f ca="1">IF(    MAX(OFFSET(AR806,0,0,MATCH("-",AR$638:AR806,0))) = 0,"",
IFERROR(MAX(OFFSET(AR806,0,0,MATCH("-",AR$638:AR806,0))),""))</f>
        <v/>
      </c>
      <c r="BB806" s="112">
        <f t="shared" ca="1" si="558"/>
        <v>-198</v>
      </c>
      <c r="BC806" s="111" t="str">
        <f t="shared" ca="1" si="559"/>
        <v>Radius</v>
      </c>
      <c r="BD806" s="112">
        <f t="shared" ca="1" si="560"/>
        <v>0</v>
      </c>
      <c r="BE806" s="111">
        <f t="shared" ca="1" si="561"/>
        <v>200</v>
      </c>
      <c r="BF806" s="113" t="e">
        <f t="shared" ca="1" si="562"/>
        <v>#VALUE!</v>
      </c>
      <c r="BG806" s="113" t="e">
        <f t="shared" ca="1" si="563"/>
        <v>#VALUE!</v>
      </c>
      <c r="BH806" s="112">
        <f t="shared" ca="1" si="564"/>
        <v>2000</v>
      </c>
      <c r="BI806" s="112">
        <f t="shared" ca="1" si="565"/>
        <v>200</v>
      </c>
      <c r="BJ806" s="157"/>
      <c r="BK806" s="157"/>
      <c r="BL806" s="158" t="str">
        <f>scriv!AI768</f>
        <v/>
      </c>
      <c r="BM806" s="157"/>
      <c r="BN806" s="157" t="str">
        <f t="shared" si="566"/>
        <v>node</v>
      </c>
      <c r="BO806" s="157"/>
      <c r="BP806" s="159">
        <f t="shared" ca="1" si="567"/>
        <v>0</v>
      </c>
      <c r="BQ806" s="159">
        <f t="shared" ca="1" si="568"/>
        <v>0</v>
      </c>
      <c r="BR806" s="159">
        <f t="shared" si="569"/>
        <v>1</v>
      </c>
      <c r="BS806" s="159" t="str">
        <f t="shared" si="570"/>
        <v>symbol</v>
      </c>
      <c r="BT806" s="157" t="str">
        <f ca="1">IF(scriv!V768&lt;&gt;"",scriv!V768,
IF(E806="",IFERROR(VLOOKUP(BL806,$AH$40:$BT$638,39,FALSE),$BT$36),
$BT$37))</f>
        <v>NodeSquare</v>
      </c>
      <c r="BU806" s="166">
        <f t="shared" ca="1" si="571"/>
        <v>2000</v>
      </c>
      <c r="BV806" s="166">
        <f t="shared" ca="1" si="572"/>
        <v>200</v>
      </c>
      <c r="BW806" s="166">
        <f t="shared" ca="1" si="573"/>
        <v>0</v>
      </c>
      <c r="BX806" s="166">
        <f t="shared" ca="1" si="574"/>
        <v>0</v>
      </c>
      <c r="BY806" s="180" t="str">
        <f t="shared" si="575"/>
        <v/>
      </c>
      <c r="BZ806" s="180" t="str">
        <f t="shared" si="576"/>
        <v/>
      </c>
      <c r="CA806" s="81" t="str">
        <f>IF(scriv!E768&lt;&gt;"",scriv!E768,"")</f>
        <v/>
      </c>
      <c r="CB806" s="82">
        <f t="shared" si="541"/>
        <v>0</v>
      </c>
      <c r="CC806" s="82">
        <f t="shared" si="577"/>
        <v>0</v>
      </c>
      <c r="CD806" s="82" t="str">
        <f t="shared" si="578"/>
        <v>-</v>
      </c>
      <c r="CE806" s="82" t="str">
        <f t="shared" si="579"/>
        <v>-</v>
      </c>
      <c r="CF806" s="82" t="str">
        <f t="shared" si="580"/>
        <v>-</v>
      </c>
      <c r="CG806" s="82" t="str">
        <f t="shared" si="581"/>
        <v>-</v>
      </c>
      <c r="CH806" s="82" t="str">
        <f t="shared" si="582"/>
        <v>-</v>
      </c>
      <c r="CI806" s="82" t="str">
        <f t="shared" si="583"/>
        <v>-</v>
      </c>
      <c r="CJ806" s="82" t="str">
        <f t="shared" si="584"/>
        <v>-</v>
      </c>
      <c r="CK806" s="82" t="str">
        <f t="shared" si="585"/>
        <v>-</v>
      </c>
    </row>
    <row r="807" spans="1:89" s="82" customFormat="1" ht="18" customHeight="1">
      <c r="A807" s="81" t="str">
        <f>scriv!AH769</f>
        <v/>
      </c>
      <c r="B807" s="81" t="str">
        <f>IF(scriv!D769&lt;&gt;"",scriv!D769,"")</f>
        <v/>
      </c>
      <c r="C807" s="81" t="str">
        <f>IF( scriv!AL769&lt;&gt;"", IF(D807&lt;&gt;"","connection ","")&amp;scriv!AL769,IF(D807&lt;&gt;"","connection",""))</f>
        <v/>
      </c>
      <c r="D807" s="82" t="str">
        <f>scriv!AJ769</f>
        <v/>
      </c>
      <c r="E807" s="82" t="str">
        <f>scriv!AK769</f>
        <v/>
      </c>
      <c r="F807" s="156">
        <f>ROW()</f>
        <v>807</v>
      </c>
      <c r="I807" s="81" t="str">
        <f>IF(scriv!AA769&lt;&gt;"",scriv!AA769,J807)</f>
        <v/>
      </c>
      <c r="J807" s="81" t="str">
        <f>IF(scriv!AB769&lt;&gt;"",scriv!AB769,"")</f>
        <v/>
      </c>
      <c r="K807" s="82" t="str">
        <f t="shared" si="542"/>
        <v>none</v>
      </c>
      <c r="L807" s="82" t="str">
        <f t="shared" si="543"/>
        <v>+++&amp;speakTT=</v>
      </c>
      <c r="M807" s="82" t="str">
        <f t="shared" si="540"/>
        <v>OpenClose</v>
      </c>
      <c r="N807" s="82" t="str">
        <f t="shared" si="544"/>
        <v/>
      </c>
      <c r="O807" s="119" t="str">
        <f t="shared" si="545"/>
        <v/>
      </c>
      <c r="P807" s="81" t="str">
        <f>IF(scriv!I769&lt;&gt;"",scriv!I769,"")</f>
        <v/>
      </c>
      <c r="Q807" s="81" t="str">
        <f>IF(scriv!J769&lt;&gt;"",scriv!J769,"")</f>
        <v/>
      </c>
      <c r="R807" s="81">
        <f>IF(scriv!K769&lt;&gt;"",scriv!K769,
IF(I807&lt;&gt;"",1,$R$36))</f>
        <v>0</v>
      </c>
      <c r="S807" s="81" t="str">
        <f>IF(scriv!L769&lt;&gt;"",scriv!L769,
IF(scriv!AB769&lt;&gt;"",$S$36,"none"))</f>
        <v>none</v>
      </c>
      <c r="T807" s="81" t="str">
        <f>IF(scriv!Q769&lt;&gt;"",scriv!Q769,"")</f>
        <v/>
      </c>
      <c r="U807" s="81" t="str">
        <f>IF(scriv!R769&lt;&gt;"",scriv!R769,"")</f>
        <v/>
      </c>
      <c r="V807" s="81" t="str">
        <f>IF(scriv!S769&lt;&gt;"",scriv!S769,"")</f>
        <v/>
      </c>
      <c r="W807" s="81" t="str">
        <f>IF(scriv!T769&lt;&gt;"",scriv!T769,"")</f>
        <v/>
      </c>
      <c r="X807" s="81" t="str">
        <f>IF($E807="",
( IF(scriv!AD769&lt;&gt;"", LEFT( scriv!AD769, FIND(",",scriv!AD769)-1) &amp; "=" &amp; $AH807 &amp; RIGHT( scriv!AD769, LEN(scriv!AD769) + 1 - FIND(",",scriv!AD769)),
  IF($X$36&lt;&gt;"",LEFT( X$36, FIND(",",X$36)-1) &amp; "=" &amp; $AH807 &amp; RIGHT( X$36, LEN(X$36) + 1 - FIND(",",X$36)),""))),
IF(scriv!M769&lt;&gt;"", LEFT( scriv!M769, FIND(",",scriv!M769)-1) &amp; "=" &amp; $AH807 &amp; RIGHT( scriv!M769, LEN(scriv!M769) + 1 - FIND(",",scriv!M769)),
LEFT( X$37, FIND(",",X$37)-1) &amp; "=" &amp; $AH807 &amp; RIGHT( X$37, LEN(X$37) + 1 - FIND(",",X$37))))</f>
        <v>fadeOn=,0.6</v>
      </c>
      <c r="Y807" s="81" t="str">
        <f>IF($E807="",
( IF(scriv!AE769&lt;&gt;"", LEFT( scriv!AE769, FIND(",",scriv!AE769)-1) &amp; "=" &amp; $AH807 &amp; RIGHT( scriv!AE769, LEN(scriv!AE769) + 1 - FIND(",",scriv!AE769)),
  IF($Y$36&lt;&gt;"",LEFT( Y$36, FIND(",",Y$36)-1) &amp; "=" &amp; $AH807 &amp; RIGHT( Y$36, LEN(Y$36) + 1 - FIND(",",Y$36)),""))),
IF(scriv!N769&lt;&gt;"", LEFT( scriv!N769, FIND(",",scriv!N769)-1) &amp; "=" &amp; $AH807 &amp; RIGHT( scriv!N769, LEN(scriv!N769) + 1 - FIND(",",scriv!N769)),
LEFT( Y$37, FIND(",",Y$37)-1) &amp; "=" &amp; $AH807 &amp; RIGHT( Y$37, LEN(Y$37) + 1 - FIND(",",Y$37))))</f>
        <v>fadeOff=,0.6</v>
      </c>
      <c r="Z807" s="81" t="str">
        <f>IF($E807="",
( IF(scriv!AF769&lt;&gt;"", LEFT( scriv!AF769, FIND(",",scriv!AF769)-1) &amp; "=" &amp; $AH807 &amp; RIGHT( scriv!AF769, LEN(scriv!AF769) + 1 - FIND(",",scriv!AF769)),
  IF($Z$36&lt;&gt;"",LEFT( Z$36, FIND(",",Z$36)-1) &amp; "=" &amp; $AH807 &amp; RIGHT( Z$36, LEN(Z$36) + 1 - FIND(",",Z$36)),""))),
IF(scriv!O769&lt;&gt;"", LEFT( scriv!O769, FIND(",",scriv!O769)-1) &amp; "=" &amp; $AH807 &amp; RIGHT( scriv!O769, LEN(scriv!O769) + 1 - FIND(",",scriv!O769)),
LEFT( Z$37, FIND(",",Z$37)-1) &amp; "=" &amp; $AH807 &amp; RIGHT( Z$37, LEN(Z$37) + 1 - FIND(",",Z$37))))</f>
        <v>drawOpen=,1.2</v>
      </c>
      <c r="AA807" s="81" t="str">
        <f>IF($E807="",
( IF(scriv!AG769&lt;&gt;"", LEFT( scriv!AG769, FIND(",",scriv!AG769)-1) &amp; "=" &amp; $AH807 &amp; RIGHT( scriv!AG769, LEN(scriv!AG769) + 1 - FIND(",",scriv!AG769)),
  IF($AA$36&lt;&gt;"",LEFT( AA$36, FIND(",",AA$36)-1) &amp; "=" &amp; $AH807 &amp; RIGHT( AA$36, LEN(AA$36) + 1 - FIND(",",AA$36)),""))),
IF(scriv!P769&lt;&gt;"", LEFT( scriv!P769, FIND(",",scriv!P769)-1) &amp; "=" &amp; $AH807 &amp; RIGHT( scriv!P769, LEN(scriv!P769) + 1 - FIND(",",scriv!P769)),
LEFT( AA$37, FIND(",",AA$37)-1) &amp; "=" &amp; $AH807 &amp; RIGHT( AA$37, LEN(AA$37) + 1 - FIND(",",AA$37))))</f>
        <v>drawClose=,1.2</v>
      </c>
      <c r="AB807" s="167" t="str">
        <f t="shared" ref="AB807:AB820" si="586">$AB$36</f>
        <v>noTitle</v>
      </c>
      <c r="AC807" s="167"/>
      <c r="AD807" s="45"/>
      <c r="AE807" s="168"/>
      <c r="AF807" s="169">
        <f>IF(D807="",scriv!B769,"")</f>
        <v>0</v>
      </c>
      <c r="AG807" s="170" t="str">
        <f t="shared" si="546"/>
        <v/>
      </c>
      <c r="AH807" s="169" t="str">
        <f t="shared" si="547"/>
        <v/>
      </c>
      <c r="AI807" s="169" t="str">
        <f t="shared" si="548"/>
        <v/>
      </c>
      <c r="AJ807" s="86">
        <f>ROUNDDOWN( (LEN(scriv!B769)+1) / 2, 0 )</f>
        <v>0</v>
      </c>
      <c r="AK807" s="82">
        <f t="shared" si="549"/>
        <v>0</v>
      </c>
      <c r="AL807" s="82" t="str">
        <f t="shared" si="550"/>
        <v>-</v>
      </c>
      <c r="AM807" s="82" t="str">
        <f t="shared" si="551"/>
        <v>-</v>
      </c>
      <c r="AN807" s="82" t="str">
        <f t="shared" si="552"/>
        <v>-</v>
      </c>
      <c r="AO807" s="82" t="str">
        <f t="shared" si="553"/>
        <v>-</v>
      </c>
      <c r="AP807" s="82" t="str">
        <f t="shared" si="554"/>
        <v>-</v>
      </c>
      <c r="AQ807" s="82" t="str">
        <f t="shared" si="555"/>
        <v>-</v>
      </c>
      <c r="AR807" s="82" t="str">
        <f t="shared" si="556"/>
        <v>-</v>
      </c>
      <c r="AT807" s="82">
        <f t="shared" si="557"/>
        <v>10</v>
      </c>
      <c r="AU807" s="82" t="str">
        <f ca="1">IF(    MAX(OFFSET(AL807,0,0,MATCH("-",AL$638:AL807,0))) = 0,"",
IFERROR(MAX(OFFSET(AL807,0,0,MATCH("-",AL$638:AL807,0))),""))</f>
        <v/>
      </c>
      <c r="AV807" s="82" t="str">
        <f ca="1">IF(    MAX(OFFSET(AM807,0,0,MATCH("-",AM$638:AM807,0))) = 0,"",
IFERROR(MAX(OFFSET(AM807,0,0,MATCH("-",AM$638:AM807,0))),""))</f>
        <v/>
      </c>
      <c r="AW807" s="82" t="str">
        <f ca="1">IF(    MAX(OFFSET(AN807,0,0,MATCH("-",AN$638:AN807,0))) = 0,"",
IFERROR(MAX(OFFSET(AN807,0,0,MATCH("-",AN$638:AN807,0))),""))</f>
        <v/>
      </c>
      <c r="AX807" s="82" t="str">
        <f ca="1">IF(    MAX(OFFSET(AO807,0,0,MATCH("-",AO$638:AO807,0))) = 0,"",
IFERROR(MAX(OFFSET(AO807,0,0,MATCH("-",AO$638:AO807,0))),""))</f>
        <v/>
      </c>
      <c r="AY807" s="82" t="str">
        <f ca="1">IF(    MAX(OFFSET(AP807,0,0,MATCH("-",AP$638:AP807,0))) = 0,"",
IFERROR(MAX(OFFSET(AP807,0,0,MATCH("-",AP$638:AP807,0))),""))</f>
        <v/>
      </c>
      <c r="AZ807" s="82" t="str">
        <f ca="1">IF(    MAX(OFFSET(AQ807,0,0,MATCH("-",AQ$638:AQ807,0))) = 0,"",
IFERROR(MAX(OFFSET(AQ807,0,0,MATCH("-",AQ$638:AQ807,0))),""))</f>
        <v/>
      </c>
      <c r="BA807" s="82" t="str">
        <f ca="1">IF(    MAX(OFFSET(AR807,0,0,MATCH("-",AR$638:AR807,0))) = 0,"",
IFERROR(MAX(OFFSET(AR807,0,0,MATCH("-",AR$638:AR807,0))),""))</f>
        <v/>
      </c>
      <c r="BB807" s="112">
        <f t="shared" ca="1" si="558"/>
        <v>-198</v>
      </c>
      <c r="BC807" s="111" t="str">
        <f t="shared" ca="1" si="559"/>
        <v>Radius</v>
      </c>
      <c r="BD807" s="112">
        <f t="shared" ca="1" si="560"/>
        <v>0</v>
      </c>
      <c r="BE807" s="111">
        <f t="shared" ca="1" si="561"/>
        <v>200</v>
      </c>
      <c r="BF807" s="113" t="e">
        <f t="shared" ca="1" si="562"/>
        <v>#VALUE!</v>
      </c>
      <c r="BG807" s="113" t="e">
        <f t="shared" ca="1" si="563"/>
        <v>#VALUE!</v>
      </c>
      <c r="BH807" s="112">
        <f t="shared" ca="1" si="564"/>
        <v>2000</v>
      </c>
      <c r="BI807" s="112">
        <f t="shared" ca="1" si="565"/>
        <v>200</v>
      </c>
      <c r="BJ807" s="157"/>
      <c r="BK807" s="157"/>
      <c r="BL807" s="158" t="str">
        <f>scriv!AI769</f>
        <v/>
      </c>
      <c r="BM807" s="157"/>
      <c r="BN807" s="157" t="str">
        <f t="shared" si="566"/>
        <v>node</v>
      </c>
      <c r="BO807" s="157"/>
      <c r="BP807" s="159">
        <f t="shared" ca="1" si="567"/>
        <v>0</v>
      </c>
      <c r="BQ807" s="159">
        <f t="shared" ca="1" si="568"/>
        <v>0</v>
      </c>
      <c r="BR807" s="159">
        <f t="shared" si="569"/>
        <v>1</v>
      </c>
      <c r="BS807" s="159" t="str">
        <f t="shared" si="570"/>
        <v>symbol</v>
      </c>
      <c r="BT807" s="157" t="str">
        <f ca="1">IF(scriv!V769&lt;&gt;"",scriv!V769,
IF(E807="",IFERROR(VLOOKUP(BL807,$AH$40:$BT$638,39,FALSE),$BT$36),
$BT$37))</f>
        <v>NodeSquare</v>
      </c>
      <c r="BU807" s="166">
        <f t="shared" ca="1" si="571"/>
        <v>2000</v>
      </c>
      <c r="BV807" s="166">
        <f t="shared" ca="1" si="572"/>
        <v>200</v>
      </c>
      <c r="BW807" s="166">
        <f t="shared" ca="1" si="573"/>
        <v>0</v>
      </c>
      <c r="BX807" s="166">
        <f t="shared" ca="1" si="574"/>
        <v>0</v>
      </c>
      <c r="BY807" s="180" t="str">
        <f t="shared" si="575"/>
        <v/>
      </c>
      <c r="BZ807" s="180" t="str">
        <f t="shared" si="576"/>
        <v/>
      </c>
      <c r="CA807" s="81" t="str">
        <f>IF(scriv!E769&lt;&gt;"",scriv!E769,"")</f>
        <v/>
      </c>
      <c r="CB807" s="82">
        <f t="shared" si="541"/>
        <v>0</v>
      </c>
      <c r="CC807" s="82">
        <f t="shared" si="577"/>
        <v>0</v>
      </c>
      <c r="CD807" s="82" t="str">
        <f t="shared" si="578"/>
        <v>-</v>
      </c>
      <c r="CE807" s="82" t="str">
        <f t="shared" si="579"/>
        <v>-</v>
      </c>
      <c r="CF807" s="82" t="str">
        <f t="shared" si="580"/>
        <v>-</v>
      </c>
      <c r="CG807" s="82" t="str">
        <f t="shared" si="581"/>
        <v>-</v>
      </c>
      <c r="CH807" s="82" t="str">
        <f t="shared" si="582"/>
        <v>-</v>
      </c>
      <c r="CI807" s="82" t="str">
        <f t="shared" si="583"/>
        <v>-</v>
      </c>
      <c r="CJ807" s="82" t="str">
        <f t="shared" si="584"/>
        <v>-</v>
      </c>
      <c r="CK807" s="82" t="str">
        <f t="shared" si="585"/>
        <v>-</v>
      </c>
    </row>
    <row r="808" spans="1:89" s="82" customFormat="1" ht="18" customHeight="1">
      <c r="A808" s="81" t="str">
        <f>scriv!AH770</f>
        <v/>
      </c>
      <c r="B808" s="81" t="str">
        <f>IF(scriv!D770&lt;&gt;"",scriv!D770,"")</f>
        <v/>
      </c>
      <c r="C808" s="81" t="str">
        <f>IF( scriv!AL770&lt;&gt;"", IF(D808&lt;&gt;"","connection ","")&amp;scriv!AL770,IF(D808&lt;&gt;"","connection",""))</f>
        <v/>
      </c>
      <c r="D808" s="82" t="str">
        <f>scriv!AJ770</f>
        <v/>
      </c>
      <c r="E808" s="82" t="str">
        <f>scriv!AK770</f>
        <v/>
      </c>
      <c r="F808" s="156">
        <f>ROW()</f>
        <v>808</v>
      </c>
      <c r="I808" s="81" t="str">
        <f>IF(scriv!AA770&lt;&gt;"",scriv!AA770,J808)</f>
        <v/>
      </c>
      <c r="J808" s="81" t="str">
        <f>IF(scriv!AB770&lt;&gt;"",scriv!AB770,"")</f>
        <v/>
      </c>
      <c r="K808" s="82" t="str">
        <f t="shared" si="542"/>
        <v>none</v>
      </c>
      <c r="L808" s="82" t="str">
        <f t="shared" si="543"/>
        <v>+++&amp;speakTT=</v>
      </c>
      <c r="M808" s="82" t="str">
        <f t="shared" ref="M808:M820" si="587">$M$36</f>
        <v>OpenClose</v>
      </c>
      <c r="N808" s="82" t="str">
        <f t="shared" si="544"/>
        <v/>
      </c>
      <c r="O808" s="119" t="str">
        <f t="shared" si="545"/>
        <v/>
      </c>
      <c r="P808" s="81" t="str">
        <f>IF(scriv!I770&lt;&gt;"",scriv!I770,"")</f>
        <v/>
      </c>
      <c r="Q808" s="81" t="str">
        <f>IF(scriv!J770&lt;&gt;"",scriv!J770,"")</f>
        <v/>
      </c>
      <c r="R808" s="81">
        <f>IF(scriv!K770&lt;&gt;"",scriv!K770,
IF(I808&lt;&gt;"",1,$R$36))</f>
        <v>0</v>
      </c>
      <c r="S808" s="81" t="str">
        <f>IF(scriv!L770&lt;&gt;"",scriv!L770,
IF(scriv!AB770&lt;&gt;"",$S$36,"none"))</f>
        <v>none</v>
      </c>
      <c r="T808" s="81" t="str">
        <f>IF(scriv!Q770&lt;&gt;"",scriv!Q770,"")</f>
        <v/>
      </c>
      <c r="U808" s="81" t="str">
        <f>IF(scriv!R770&lt;&gt;"",scriv!R770,"")</f>
        <v/>
      </c>
      <c r="V808" s="81" t="str">
        <f>IF(scriv!S770&lt;&gt;"",scriv!S770,"")</f>
        <v/>
      </c>
      <c r="W808" s="81" t="str">
        <f>IF(scriv!T770&lt;&gt;"",scriv!T770,"")</f>
        <v/>
      </c>
      <c r="X808" s="81" t="str">
        <f>IF($E808="",
( IF(scriv!AD770&lt;&gt;"", LEFT( scriv!AD770, FIND(",",scriv!AD770)-1) &amp; "=" &amp; $AH808 &amp; RIGHT( scriv!AD770, LEN(scriv!AD770) + 1 - FIND(",",scriv!AD770)),
  IF($X$36&lt;&gt;"",LEFT( X$36, FIND(",",X$36)-1) &amp; "=" &amp; $AH808 &amp; RIGHT( X$36, LEN(X$36) + 1 - FIND(",",X$36)),""))),
IF(scriv!M770&lt;&gt;"", LEFT( scriv!M770, FIND(",",scriv!M770)-1) &amp; "=" &amp; $AH808 &amp; RIGHT( scriv!M770, LEN(scriv!M770) + 1 - FIND(",",scriv!M770)),
LEFT( X$37, FIND(",",X$37)-1) &amp; "=" &amp; $AH808 &amp; RIGHT( X$37, LEN(X$37) + 1 - FIND(",",X$37))))</f>
        <v>fadeOn=,0.6</v>
      </c>
      <c r="Y808" s="81" t="str">
        <f>IF($E808="",
( IF(scriv!AE770&lt;&gt;"", LEFT( scriv!AE770, FIND(",",scriv!AE770)-1) &amp; "=" &amp; $AH808 &amp; RIGHT( scriv!AE770, LEN(scriv!AE770) + 1 - FIND(",",scriv!AE770)),
  IF($Y$36&lt;&gt;"",LEFT( Y$36, FIND(",",Y$36)-1) &amp; "=" &amp; $AH808 &amp; RIGHT( Y$36, LEN(Y$36) + 1 - FIND(",",Y$36)),""))),
IF(scriv!N770&lt;&gt;"", LEFT( scriv!N770, FIND(",",scriv!N770)-1) &amp; "=" &amp; $AH808 &amp; RIGHT( scriv!N770, LEN(scriv!N770) + 1 - FIND(",",scriv!N770)),
LEFT( Y$37, FIND(",",Y$37)-1) &amp; "=" &amp; $AH808 &amp; RIGHT( Y$37, LEN(Y$37) + 1 - FIND(",",Y$37))))</f>
        <v>fadeOff=,0.6</v>
      </c>
      <c r="Z808" s="81" t="str">
        <f>IF($E808="",
( IF(scriv!AF770&lt;&gt;"", LEFT( scriv!AF770, FIND(",",scriv!AF770)-1) &amp; "=" &amp; $AH808 &amp; RIGHT( scriv!AF770, LEN(scriv!AF770) + 1 - FIND(",",scriv!AF770)),
  IF($Z$36&lt;&gt;"",LEFT( Z$36, FIND(",",Z$36)-1) &amp; "=" &amp; $AH808 &amp; RIGHT( Z$36, LEN(Z$36) + 1 - FIND(",",Z$36)),""))),
IF(scriv!O770&lt;&gt;"", LEFT( scriv!O770, FIND(",",scriv!O770)-1) &amp; "=" &amp; $AH808 &amp; RIGHT( scriv!O770, LEN(scriv!O770) + 1 - FIND(",",scriv!O770)),
LEFT( Z$37, FIND(",",Z$37)-1) &amp; "=" &amp; $AH808 &amp; RIGHT( Z$37, LEN(Z$37) + 1 - FIND(",",Z$37))))</f>
        <v>drawOpen=,1.2</v>
      </c>
      <c r="AA808" s="81" t="str">
        <f>IF($E808="",
( IF(scriv!AG770&lt;&gt;"", LEFT( scriv!AG770, FIND(",",scriv!AG770)-1) &amp; "=" &amp; $AH808 &amp; RIGHT( scriv!AG770, LEN(scriv!AG770) + 1 - FIND(",",scriv!AG770)),
  IF($AA$36&lt;&gt;"",LEFT( AA$36, FIND(",",AA$36)-1) &amp; "=" &amp; $AH808 &amp; RIGHT( AA$36, LEN(AA$36) + 1 - FIND(",",AA$36)),""))),
IF(scriv!P770&lt;&gt;"", LEFT( scriv!P770, FIND(",",scriv!P770)-1) &amp; "=" &amp; $AH808 &amp; RIGHT( scriv!P770, LEN(scriv!P770) + 1 - FIND(",",scriv!P770)),
LEFT( AA$37, FIND(",",AA$37)-1) &amp; "=" &amp; $AH808 &amp; RIGHT( AA$37, LEN(AA$37) + 1 - FIND(",",AA$37))))</f>
        <v>drawClose=,1.2</v>
      </c>
      <c r="AB808" s="167" t="str">
        <f t="shared" si="586"/>
        <v>noTitle</v>
      </c>
      <c r="AC808" s="167"/>
      <c r="AD808" s="45"/>
      <c r="AE808" s="168"/>
      <c r="AF808" s="169">
        <f>IF(D808="",scriv!B770,"")</f>
        <v>0</v>
      </c>
      <c r="AG808" s="170" t="str">
        <f t="shared" si="546"/>
        <v/>
      </c>
      <c r="AH808" s="169" t="str">
        <f t="shared" si="547"/>
        <v/>
      </c>
      <c r="AI808" s="169" t="str">
        <f t="shared" si="548"/>
        <v/>
      </c>
      <c r="AJ808" s="86">
        <f>ROUNDDOWN( (LEN(scriv!B770)+1) / 2, 0 )</f>
        <v>0</v>
      </c>
      <c r="AK808" s="82">
        <f t="shared" si="549"/>
        <v>0</v>
      </c>
      <c r="AL808" s="82" t="str">
        <f t="shared" si="550"/>
        <v>-</v>
      </c>
      <c r="AM808" s="82" t="str">
        <f t="shared" si="551"/>
        <v>-</v>
      </c>
      <c r="AN808" s="82" t="str">
        <f t="shared" si="552"/>
        <v>-</v>
      </c>
      <c r="AO808" s="82" t="str">
        <f t="shared" si="553"/>
        <v>-</v>
      </c>
      <c r="AP808" s="82" t="str">
        <f t="shared" si="554"/>
        <v>-</v>
      </c>
      <c r="AQ808" s="82" t="str">
        <f t="shared" si="555"/>
        <v>-</v>
      </c>
      <c r="AR808" s="82" t="str">
        <f t="shared" si="556"/>
        <v>-</v>
      </c>
      <c r="AT808" s="82">
        <f t="shared" si="557"/>
        <v>10</v>
      </c>
      <c r="AU808" s="82" t="str">
        <f ca="1">IF(    MAX(OFFSET(AL808,0,0,MATCH("-",AL$638:AL808,0))) = 0,"",
IFERROR(MAX(OFFSET(AL808,0,0,MATCH("-",AL$638:AL808,0))),""))</f>
        <v/>
      </c>
      <c r="AV808" s="82" t="str">
        <f ca="1">IF(    MAX(OFFSET(AM808,0,0,MATCH("-",AM$638:AM808,0))) = 0,"",
IFERROR(MAX(OFFSET(AM808,0,0,MATCH("-",AM$638:AM808,0))),""))</f>
        <v/>
      </c>
      <c r="AW808" s="82" t="str">
        <f ca="1">IF(    MAX(OFFSET(AN808,0,0,MATCH("-",AN$638:AN808,0))) = 0,"",
IFERROR(MAX(OFFSET(AN808,0,0,MATCH("-",AN$638:AN808,0))),""))</f>
        <v/>
      </c>
      <c r="AX808" s="82" t="str">
        <f ca="1">IF(    MAX(OFFSET(AO808,0,0,MATCH("-",AO$638:AO808,0))) = 0,"",
IFERROR(MAX(OFFSET(AO808,0,0,MATCH("-",AO$638:AO808,0))),""))</f>
        <v/>
      </c>
      <c r="AY808" s="82" t="str">
        <f ca="1">IF(    MAX(OFFSET(AP808,0,0,MATCH("-",AP$638:AP808,0))) = 0,"",
IFERROR(MAX(OFFSET(AP808,0,0,MATCH("-",AP$638:AP808,0))),""))</f>
        <v/>
      </c>
      <c r="AZ808" s="82" t="str">
        <f ca="1">IF(    MAX(OFFSET(AQ808,0,0,MATCH("-",AQ$638:AQ808,0))) = 0,"",
IFERROR(MAX(OFFSET(AQ808,0,0,MATCH("-",AQ$638:AQ808,0))),""))</f>
        <v/>
      </c>
      <c r="BA808" s="82" t="str">
        <f ca="1">IF(    MAX(OFFSET(AR808,0,0,MATCH("-",AR$638:AR808,0))) = 0,"",
IFERROR(MAX(OFFSET(AR808,0,0,MATCH("-",AR$638:AR808,0))),""))</f>
        <v/>
      </c>
      <c r="BB808" s="112">
        <f t="shared" ca="1" si="558"/>
        <v>-198</v>
      </c>
      <c r="BC808" s="111" t="str">
        <f t="shared" ca="1" si="559"/>
        <v>Radius</v>
      </c>
      <c r="BD808" s="112">
        <f t="shared" ca="1" si="560"/>
        <v>0</v>
      </c>
      <c r="BE808" s="111">
        <f t="shared" ca="1" si="561"/>
        <v>200</v>
      </c>
      <c r="BF808" s="113" t="e">
        <f t="shared" ca="1" si="562"/>
        <v>#VALUE!</v>
      </c>
      <c r="BG808" s="113" t="e">
        <f t="shared" ca="1" si="563"/>
        <v>#VALUE!</v>
      </c>
      <c r="BH808" s="112">
        <f t="shared" ca="1" si="564"/>
        <v>2000</v>
      </c>
      <c r="BI808" s="112">
        <f t="shared" ca="1" si="565"/>
        <v>200</v>
      </c>
      <c r="BJ808" s="157"/>
      <c r="BK808" s="157"/>
      <c r="BL808" s="158" t="str">
        <f>scriv!AI770</f>
        <v/>
      </c>
      <c r="BM808" s="157"/>
      <c r="BN808" s="157" t="str">
        <f t="shared" si="566"/>
        <v>node</v>
      </c>
      <c r="BO808" s="157"/>
      <c r="BP808" s="159">
        <f t="shared" ca="1" si="567"/>
        <v>0</v>
      </c>
      <c r="BQ808" s="159">
        <f t="shared" ca="1" si="568"/>
        <v>0</v>
      </c>
      <c r="BR808" s="159">
        <f t="shared" si="569"/>
        <v>1</v>
      </c>
      <c r="BS808" s="159" t="str">
        <f t="shared" si="570"/>
        <v>symbol</v>
      </c>
      <c r="BT808" s="157" t="str">
        <f ca="1">IF(scriv!V770&lt;&gt;"",scriv!V770,
IF(E808="",IFERROR(VLOOKUP(BL808,$AH$40:$BT$638,39,FALSE),$BT$36),
$BT$37))</f>
        <v>NodeSquare</v>
      </c>
      <c r="BU808" s="166">
        <f t="shared" ca="1" si="571"/>
        <v>2000</v>
      </c>
      <c r="BV808" s="166">
        <f t="shared" ca="1" si="572"/>
        <v>200</v>
      </c>
      <c r="BW808" s="166">
        <f t="shared" ca="1" si="573"/>
        <v>0</v>
      </c>
      <c r="BX808" s="166">
        <f t="shared" ca="1" si="574"/>
        <v>0</v>
      </c>
      <c r="BY808" s="180" t="str">
        <f t="shared" si="575"/>
        <v/>
      </c>
      <c r="BZ808" s="180" t="str">
        <f t="shared" si="576"/>
        <v/>
      </c>
      <c r="CA808" s="81" t="str">
        <f>IF(scriv!E770&lt;&gt;"",scriv!E770,"")</f>
        <v/>
      </c>
      <c r="CB808" s="82">
        <f t="shared" si="541"/>
        <v>0</v>
      </c>
      <c r="CC808" s="82">
        <f t="shared" si="577"/>
        <v>0</v>
      </c>
      <c r="CD808" s="82" t="str">
        <f t="shared" si="578"/>
        <v>-</v>
      </c>
      <c r="CE808" s="82" t="str">
        <f t="shared" si="579"/>
        <v>-</v>
      </c>
      <c r="CF808" s="82" t="str">
        <f t="shared" si="580"/>
        <v>-</v>
      </c>
      <c r="CG808" s="82" t="str">
        <f t="shared" si="581"/>
        <v>-</v>
      </c>
      <c r="CH808" s="82" t="str">
        <f t="shared" si="582"/>
        <v>-</v>
      </c>
      <c r="CI808" s="82" t="str">
        <f t="shared" si="583"/>
        <v>-</v>
      </c>
      <c r="CJ808" s="82" t="str">
        <f t="shared" si="584"/>
        <v>-</v>
      </c>
      <c r="CK808" s="82" t="str">
        <f t="shared" si="585"/>
        <v>-</v>
      </c>
    </row>
    <row r="809" spans="1:89" s="82" customFormat="1" ht="18" customHeight="1">
      <c r="A809" s="81" t="str">
        <f>scriv!AH771</f>
        <v/>
      </c>
      <c r="B809" s="81" t="str">
        <f>IF(scriv!D771&lt;&gt;"",scriv!D771,"")</f>
        <v/>
      </c>
      <c r="C809" s="81" t="str">
        <f>IF( scriv!AL771&lt;&gt;"", IF(D809&lt;&gt;"","connection ","")&amp;scriv!AL771,IF(D809&lt;&gt;"","connection",""))</f>
        <v/>
      </c>
      <c r="D809" s="82" t="str">
        <f>scriv!AJ771</f>
        <v/>
      </c>
      <c r="E809" s="82" t="str">
        <f>scriv!AK771</f>
        <v/>
      </c>
      <c r="F809" s="156">
        <f>ROW()</f>
        <v>809</v>
      </c>
      <c r="I809" s="81" t="str">
        <f>IF(scriv!AA771&lt;&gt;"",scriv!AA771,J809)</f>
        <v/>
      </c>
      <c r="J809" s="81" t="str">
        <f>IF(scriv!AB771&lt;&gt;"",scriv!AB771,"")</f>
        <v/>
      </c>
      <c r="K809" s="82" t="str">
        <f t="shared" si="542"/>
        <v>none</v>
      </c>
      <c r="L809" s="82" t="str">
        <f t="shared" si="543"/>
        <v>+++&amp;speakTT=</v>
      </c>
      <c r="M809" s="82" t="str">
        <f t="shared" si="587"/>
        <v>OpenClose</v>
      </c>
      <c r="N809" s="82" t="str">
        <f t="shared" si="544"/>
        <v/>
      </c>
      <c r="O809" s="119" t="str">
        <f t="shared" si="545"/>
        <v/>
      </c>
      <c r="P809" s="81" t="str">
        <f>IF(scriv!I771&lt;&gt;"",scriv!I771,"")</f>
        <v/>
      </c>
      <c r="Q809" s="81" t="str">
        <f>IF(scriv!J771&lt;&gt;"",scriv!J771,"")</f>
        <v/>
      </c>
      <c r="R809" s="81">
        <f>IF(scriv!K771&lt;&gt;"",scriv!K771,
IF(I809&lt;&gt;"",1,$R$36))</f>
        <v>0</v>
      </c>
      <c r="S809" s="81" t="str">
        <f>IF(scriv!L771&lt;&gt;"",scriv!L771,
IF(scriv!AB771&lt;&gt;"",$S$36,"none"))</f>
        <v>none</v>
      </c>
      <c r="T809" s="81" t="str">
        <f>IF(scriv!Q771&lt;&gt;"",scriv!Q771,"")</f>
        <v/>
      </c>
      <c r="U809" s="81" t="str">
        <f>IF(scriv!R771&lt;&gt;"",scriv!R771,"")</f>
        <v/>
      </c>
      <c r="V809" s="81" t="str">
        <f>IF(scriv!S771&lt;&gt;"",scriv!S771,"")</f>
        <v/>
      </c>
      <c r="W809" s="81" t="str">
        <f>IF(scriv!T771&lt;&gt;"",scriv!T771,"")</f>
        <v/>
      </c>
      <c r="X809" s="81" t="str">
        <f>IF($E809="",
( IF(scriv!AD771&lt;&gt;"", LEFT( scriv!AD771, FIND(",",scriv!AD771)-1) &amp; "=" &amp; $AH809 &amp; RIGHT( scriv!AD771, LEN(scriv!AD771) + 1 - FIND(",",scriv!AD771)),
  IF($X$36&lt;&gt;"",LEFT( X$36, FIND(",",X$36)-1) &amp; "=" &amp; $AH809 &amp; RIGHT( X$36, LEN(X$36) + 1 - FIND(",",X$36)),""))),
IF(scriv!M771&lt;&gt;"", LEFT( scriv!M771, FIND(",",scriv!M771)-1) &amp; "=" &amp; $AH809 &amp; RIGHT( scriv!M771, LEN(scriv!M771) + 1 - FIND(",",scriv!M771)),
LEFT( X$37, FIND(",",X$37)-1) &amp; "=" &amp; $AH809 &amp; RIGHT( X$37, LEN(X$37) + 1 - FIND(",",X$37))))</f>
        <v>fadeOn=,0.6</v>
      </c>
      <c r="Y809" s="81" t="str">
        <f>IF($E809="",
( IF(scriv!AE771&lt;&gt;"", LEFT( scriv!AE771, FIND(",",scriv!AE771)-1) &amp; "=" &amp; $AH809 &amp; RIGHT( scriv!AE771, LEN(scriv!AE771) + 1 - FIND(",",scriv!AE771)),
  IF($Y$36&lt;&gt;"",LEFT( Y$36, FIND(",",Y$36)-1) &amp; "=" &amp; $AH809 &amp; RIGHT( Y$36, LEN(Y$36) + 1 - FIND(",",Y$36)),""))),
IF(scriv!N771&lt;&gt;"", LEFT( scriv!N771, FIND(",",scriv!N771)-1) &amp; "=" &amp; $AH809 &amp; RIGHT( scriv!N771, LEN(scriv!N771) + 1 - FIND(",",scriv!N771)),
LEFT( Y$37, FIND(",",Y$37)-1) &amp; "=" &amp; $AH809 &amp; RIGHT( Y$37, LEN(Y$37) + 1 - FIND(",",Y$37))))</f>
        <v>fadeOff=,0.6</v>
      </c>
      <c r="Z809" s="81" t="str">
        <f>IF($E809="",
( IF(scriv!AF771&lt;&gt;"", LEFT( scriv!AF771, FIND(",",scriv!AF771)-1) &amp; "=" &amp; $AH809 &amp; RIGHT( scriv!AF771, LEN(scriv!AF771) + 1 - FIND(",",scriv!AF771)),
  IF($Z$36&lt;&gt;"",LEFT( Z$36, FIND(",",Z$36)-1) &amp; "=" &amp; $AH809 &amp; RIGHT( Z$36, LEN(Z$36) + 1 - FIND(",",Z$36)),""))),
IF(scriv!O771&lt;&gt;"", LEFT( scriv!O771, FIND(",",scriv!O771)-1) &amp; "=" &amp; $AH809 &amp; RIGHT( scriv!O771, LEN(scriv!O771) + 1 - FIND(",",scriv!O771)),
LEFT( Z$37, FIND(",",Z$37)-1) &amp; "=" &amp; $AH809 &amp; RIGHT( Z$37, LEN(Z$37) + 1 - FIND(",",Z$37))))</f>
        <v>drawOpen=,1.2</v>
      </c>
      <c r="AA809" s="81" t="str">
        <f>IF($E809="",
( IF(scriv!AG771&lt;&gt;"", LEFT( scriv!AG771, FIND(",",scriv!AG771)-1) &amp; "=" &amp; $AH809 &amp; RIGHT( scriv!AG771, LEN(scriv!AG771) + 1 - FIND(",",scriv!AG771)),
  IF($AA$36&lt;&gt;"",LEFT( AA$36, FIND(",",AA$36)-1) &amp; "=" &amp; $AH809 &amp; RIGHT( AA$36, LEN(AA$36) + 1 - FIND(",",AA$36)),""))),
IF(scriv!P771&lt;&gt;"", LEFT( scriv!P771, FIND(",",scriv!P771)-1) &amp; "=" &amp; $AH809 &amp; RIGHT( scriv!P771, LEN(scriv!P771) + 1 - FIND(",",scriv!P771)),
LEFT( AA$37, FIND(",",AA$37)-1) &amp; "=" &amp; $AH809 &amp; RIGHT( AA$37, LEN(AA$37) + 1 - FIND(",",AA$37))))</f>
        <v>drawClose=,1.2</v>
      </c>
      <c r="AB809" s="167" t="str">
        <f t="shared" si="586"/>
        <v>noTitle</v>
      </c>
      <c r="AC809" s="167"/>
      <c r="AD809" s="45"/>
      <c r="AE809" s="168"/>
      <c r="AF809" s="169">
        <f>IF(D809="",scriv!B771,"")</f>
        <v>0</v>
      </c>
      <c r="AG809" s="170" t="str">
        <f t="shared" si="546"/>
        <v/>
      </c>
      <c r="AH809" s="169" t="str">
        <f t="shared" si="547"/>
        <v/>
      </c>
      <c r="AI809" s="169" t="str">
        <f t="shared" si="548"/>
        <v/>
      </c>
      <c r="AJ809" s="86">
        <f>ROUNDDOWN( (LEN(scriv!B771)+1) / 2, 0 )</f>
        <v>0</v>
      </c>
      <c r="AK809" s="82">
        <f t="shared" si="549"/>
        <v>0</v>
      </c>
      <c r="AL809" s="82" t="str">
        <f t="shared" si="550"/>
        <v>-</v>
      </c>
      <c r="AM809" s="82" t="str">
        <f t="shared" si="551"/>
        <v>-</v>
      </c>
      <c r="AN809" s="82" t="str">
        <f t="shared" si="552"/>
        <v>-</v>
      </c>
      <c r="AO809" s="82" t="str">
        <f t="shared" si="553"/>
        <v>-</v>
      </c>
      <c r="AP809" s="82" t="str">
        <f t="shared" si="554"/>
        <v>-</v>
      </c>
      <c r="AQ809" s="82" t="str">
        <f t="shared" si="555"/>
        <v>-</v>
      </c>
      <c r="AR809" s="82" t="str">
        <f t="shared" si="556"/>
        <v>-</v>
      </c>
      <c r="AT809" s="82">
        <f t="shared" si="557"/>
        <v>10</v>
      </c>
      <c r="AU809" s="82" t="str">
        <f ca="1">IF(    MAX(OFFSET(AL809,0,0,MATCH("-",AL$638:AL809,0))) = 0,"",
IFERROR(MAX(OFFSET(AL809,0,0,MATCH("-",AL$638:AL809,0))),""))</f>
        <v/>
      </c>
      <c r="AV809" s="82" t="str">
        <f ca="1">IF(    MAX(OFFSET(AM809,0,0,MATCH("-",AM$638:AM809,0))) = 0,"",
IFERROR(MAX(OFFSET(AM809,0,0,MATCH("-",AM$638:AM809,0))),""))</f>
        <v/>
      </c>
      <c r="AW809" s="82" t="str">
        <f ca="1">IF(    MAX(OFFSET(AN809,0,0,MATCH("-",AN$638:AN809,0))) = 0,"",
IFERROR(MAX(OFFSET(AN809,0,0,MATCH("-",AN$638:AN809,0))),""))</f>
        <v/>
      </c>
      <c r="AX809" s="82" t="str">
        <f ca="1">IF(    MAX(OFFSET(AO809,0,0,MATCH("-",AO$638:AO809,0))) = 0,"",
IFERROR(MAX(OFFSET(AO809,0,0,MATCH("-",AO$638:AO809,0))),""))</f>
        <v/>
      </c>
      <c r="AY809" s="82" t="str">
        <f ca="1">IF(    MAX(OFFSET(AP809,0,0,MATCH("-",AP$638:AP809,0))) = 0,"",
IFERROR(MAX(OFFSET(AP809,0,0,MATCH("-",AP$638:AP809,0))),""))</f>
        <v/>
      </c>
      <c r="AZ809" s="82" t="str">
        <f ca="1">IF(    MAX(OFFSET(AQ809,0,0,MATCH("-",AQ$638:AQ809,0))) = 0,"",
IFERROR(MAX(OFFSET(AQ809,0,0,MATCH("-",AQ$638:AQ809,0))),""))</f>
        <v/>
      </c>
      <c r="BA809" s="82" t="str">
        <f ca="1">IF(    MAX(OFFSET(AR809,0,0,MATCH("-",AR$638:AR809,0))) = 0,"",
IFERROR(MAX(OFFSET(AR809,0,0,MATCH("-",AR$638:AR809,0))),""))</f>
        <v/>
      </c>
      <c r="BB809" s="112">
        <f t="shared" ca="1" si="558"/>
        <v>-198</v>
      </c>
      <c r="BC809" s="111" t="str">
        <f t="shared" ca="1" si="559"/>
        <v>Radius</v>
      </c>
      <c r="BD809" s="112">
        <f t="shared" ca="1" si="560"/>
        <v>0</v>
      </c>
      <c r="BE809" s="111">
        <f t="shared" ca="1" si="561"/>
        <v>200</v>
      </c>
      <c r="BF809" s="113" t="e">
        <f t="shared" ca="1" si="562"/>
        <v>#VALUE!</v>
      </c>
      <c r="BG809" s="113" t="e">
        <f t="shared" ca="1" si="563"/>
        <v>#VALUE!</v>
      </c>
      <c r="BH809" s="112">
        <f t="shared" ca="1" si="564"/>
        <v>2000</v>
      </c>
      <c r="BI809" s="112">
        <f t="shared" ca="1" si="565"/>
        <v>200</v>
      </c>
      <c r="BJ809" s="157"/>
      <c r="BK809" s="157"/>
      <c r="BL809" s="158" t="str">
        <f>scriv!AI771</f>
        <v/>
      </c>
      <c r="BM809" s="157"/>
      <c r="BN809" s="157" t="str">
        <f t="shared" si="566"/>
        <v>node</v>
      </c>
      <c r="BO809" s="157"/>
      <c r="BP809" s="159">
        <f t="shared" ca="1" si="567"/>
        <v>0</v>
      </c>
      <c r="BQ809" s="159">
        <f t="shared" ca="1" si="568"/>
        <v>0</v>
      </c>
      <c r="BR809" s="159">
        <f t="shared" si="569"/>
        <v>1</v>
      </c>
      <c r="BS809" s="159" t="str">
        <f t="shared" si="570"/>
        <v>symbol</v>
      </c>
      <c r="BT809" s="157" t="str">
        <f ca="1">IF(scriv!V771&lt;&gt;"",scriv!V771,
IF(E809="",IFERROR(VLOOKUP(BL809,$AH$40:$BT$638,39,FALSE),$BT$36),
$BT$37))</f>
        <v>NodeSquare</v>
      </c>
      <c r="BU809" s="166">
        <f t="shared" ca="1" si="571"/>
        <v>2000</v>
      </c>
      <c r="BV809" s="166">
        <f t="shared" ca="1" si="572"/>
        <v>200</v>
      </c>
      <c r="BW809" s="166">
        <f t="shared" ca="1" si="573"/>
        <v>0</v>
      </c>
      <c r="BX809" s="166">
        <f t="shared" ca="1" si="574"/>
        <v>0</v>
      </c>
      <c r="BY809" s="180" t="str">
        <f t="shared" si="575"/>
        <v/>
      </c>
      <c r="BZ809" s="180" t="str">
        <f t="shared" si="576"/>
        <v/>
      </c>
      <c r="CA809" s="81" t="str">
        <f>IF(scriv!E771&lt;&gt;"",scriv!E771,"")</f>
        <v/>
      </c>
      <c r="CB809" s="82">
        <f t="shared" ref="CB809:CB820" si="588">$CB$36</f>
        <v>0</v>
      </c>
      <c r="CC809" s="82">
        <f t="shared" si="577"/>
        <v>0</v>
      </c>
      <c r="CD809" s="82" t="str">
        <f t="shared" si="578"/>
        <v>-</v>
      </c>
      <c r="CE809" s="82" t="str">
        <f t="shared" si="579"/>
        <v>-</v>
      </c>
      <c r="CF809" s="82" t="str">
        <f t="shared" si="580"/>
        <v>-</v>
      </c>
      <c r="CG809" s="82" t="str">
        <f t="shared" si="581"/>
        <v>-</v>
      </c>
      <c r="CH809" s="82" t="str">
        <f t="shared" si="582"/>
        <v>-</v>
      </c>
      <c r="CI809" s="82" t="str">
        <f t="shared" si="583"/>
        <v>-</v>
      </c>
      <c r="CJ809" s="82" t="str">
        <f t="shared" si="584"/>
        <v>-</v>
      </c>
      <c r="CK809" s="82" t="str">
        <f t="shared" si="585"/>
        <v>-</v>
      </c>
    </row>
    <row r="810" spans="1:89" s="82" customFormat="1" ht="18" customHeight="1">
      <c r="A810" s="81" t="str">
        <f>scriv!AH772</f>
        <v/>
      </c>
      <c r="B810" s="81" t="str">
        <f>IF(scriv!D772&lt;&gt;"",scriv!D772,"")</f>
        <v/>
      </c>
      <c r="C810" s="81" t="str">
        <f>IF( scriv!AL772&lt;&gt;"", IF(D810&lt;&gt;"","connection ","")&amp;scriv!AL772,IF(D810&lt;&gt;"","connection",""))</f>
        <v/>
      </c>
      <c r="D810" s="82" t="str">
        <f>scriv!AJ772</f>
        <v/>
      </c>
      <c r="E810" s="82" t="str">
        <f>scriv!AK772</f>
        <v/>
      </c>
      <c r="F810" s="156">
        <f>ROW()</f>
        <v>810</v>
      </c>
      <c r="I810" s="81" t="str">
        <f>IF(scriv!AA772&lt;&gt;"",scriv!AA772,J810)</f>
        <v/>
      </c>
      <c r="J810" s="81" t="str">
        <f>IF(scriv!AB772&lt;&gt;"",scriv!AB772,"")</f>
        <v/>
      </c>
      <c r="K810" s="82" t="str">
        <f t="shared" ref="K810:K820" si="589">$K$36</f>
        <v>none</v>
      </c>
      <c r="L810" s="82" t="str">
        <f t="shared" ref="L810:L820" si="590">$L$36&amp;A810</f>
        <v>+++&amp;speakTT=</v>
      </c>
      <c r="M810" s="82" t="str">
        <f t="shared" si="587"/>
        <v>OpenClose</v>
      </c>
      <c r="N810" s="82" t="str">
        <f t="shared" ref="N810:N820" si="591">$N$36</f>
        <v/>
      </c>
      <c r="O810" s="119" t="str">
        <f t="shared" ref="O810:O820" si="592">IF(P810&lt;&gt;"","+++&amp;openLink="&amp;P810,"")</f>
        <v/>
      </c>
      <c r="P810" s="81" t="str">
        <f>IF(scriv!I772&lt;&gt;"",scriv!I772,"")</f>
        <v/>
      </c>
      <c r="Q810" s="81" t="str">
        <f>IF(scriv!J772&lt;&gt;"",scriv!J772,"")</f>
        <v/>
      </c>
      <c r="R810" s="81">
        <f>IF(scriv!K772&lt;&gt;"",scriv!K772,
IF(I810&lt;&gt;"",1,$R$36))</f>
        <v>0</v>
      </c>
      <c r="S810" s="81" t="str">
        <f>IF(scriv!L772&lt;&gt;"",scriv!L772,
IF(scriv!AB772&lt;&gt;"",$S$36,"none"))</f>
        <v>none</v>
      </c>
      <c r="T810" s="81" t="str">
        <f>IF(scriv!Q772&lt;&gt;"",scriv!Q772,"")</f>
        <v/>
      </c>
      <c r="U810" s="81" t="str">
        <f>IF(scriv!R772&lt;&gt;"",scriv!R772,"")</f>
        <v/>
      </c>
      <c r="V810" s="81" t="str">
        <f>IF(scriv!S772&lt;&gt;"",scriv!S772,"")</f>
        <v/>
      </c>
      <c r="W810" s="81" t="str">
        <f>IF(scriv!T772&lt;&gt;"",scriv!T772,"")</f>
        <v/>
      </c>
      <c r="X810" s="81" t="str">
        <f>IF($E810="",
( IF(scriv!AD772&lt;&gt;"", LEFT( scriv!AD772, FIND(",",scriv!AD772)-1) &amp; "=" &amp; $AH810 &amp; RIGHT( scriv!AD772, LEN(scriv!AD772) + 1 - FIND(",",scriv!AD772)),
  IF($X$36&lt;&gt;"",LEFT( X$36, FIND(",",X$36)-1) &amp; "=" &amp; $AH810 &amp; RIGHT( X$36, LEN(X$36) + 1 - FIND(",",X$36)),""))),
IF(scriv!M772&lt;&gt;"", LEFT( scriv!M772, FIND(",",scriv!M772)-1) &amp; "=" &amp; $AH810 &amp; RIGHT( scriv!M772, LEN(scriv!M772) + 1 - FIND(",",scriv!M772)),
LEFT( X$37, FIND(",",X$37)-1) &amp; "=" &amp; $AH810 &amp; RIGHT( X$37, LEN(X$37) + 1 - FIND(",",X$37))))</f>
        <v>fadeOn=,0.6</v>
      </c>
      <c r="Y810" s="81" t="str">
        <f>IF($E810="",
( IF(scriv!AE772&lt;&gt;"", LEFT( scriv!AE772, FIND(",",scriv!AE772)-1) &amp; "=" &amp; $AH810 &amp; RIGHT( scriv!AE772, LEN(scriv!AE772) + 1 - FIND(",",scriv!AE772)),
  IF($Y$36&lt;&gt;"",LEFT( Y$36, FIND(",",Y$36)-1) &amp; "=" &amp; $AH810 &amp; RIGHT( Y$36, LEN(Y$36) + 1 - FIND(",",Y$36)),""))),
IF(scriv!N772&lt;&gt;"", LEFT( scriv!N772, FIND(",",scriv!N772)-1) &amp; "=" &amp; $AH810 &amp; RIGHT( scriv!N772, LEN(scriv!N772) + 1 - FIND(",",scriv!N772)),
LEFT( Y$37, FIND(",",Y$37)-1) &amp; "=" &amp; $AH810 &amp; RIGHT( Y$37, LEN(Y$37) + 1 - FIND(",",Y$37))))</f>
        <v>fadeOff=,0.6</v>
      </c>
      <c r="Z810" s="81" t="str">
        <f>IF($E810="",
( IF(scriv!AF772&lt;&gt;"", LEFT( scriv!AF772, FIND(",",scriv!AF772)-1) &amp; "=" &amp; $AH810 &amp; RIGHT( scriv!AF772, LEN(scriv!AF772) + 1 - FIND(",",scriv!AF772)),
  IF($Z$36&lt;&gt;"",LEFT( Z$36, FIND(",",Z$36)-1) &amp; "=" &amp; $AH810 &amp; RIGHT( Z$36, LEN(Z$36) + 1 - FIND(",",Z$36)),""))),
IF(scriv!O772&lt;&gt;"", LEFT( scriv!O772, FIND(",",scriv!O772)-1) &amp; "=" &amp; $AH810 &amp; RIGHT( scriv!O772, LEN(scriv!O772) + 1 - FIND(",",scriv!O772)),
LEFT( Z$37, FIND(",",Z$37)-1) &amp; "=" &amp; $AH810 &amp; RIGHT( Z$37, LEN(Z$37) + 1 - FIND(",",Z$37))))</f>
        <v>drawOpen=,1.2</v>
      </c>
      <c r="AA810" s="81" t="str">
        <f>IF($E810="",
( IF(scriv!AG772&lt;&gt;"", LEFT( scriv!AG772, FIND(",",scriv!AG772)-1) &amp; "=" &amp; $AH810 &amp; RIGHT( scriv!AG772, LEN(scriv!AG772) + 1 - FIND(",",scriv!AG772)),
  IF($AA$36&lt;&gt;"",LEFT( AA$36, FIND(",",AA$36)-1) &amp; "=" &amp; $AH810 &amp; RIGHT( AA$36, LEN(AA$36) + 1 - FIND(",",AA$36)),""))),
IF(scriv!P772&lt;&gt;"", LEFT( scriv!P772, FIND(",",scriv!P772)-1) &amp; "=" &amp; $AH810 &amp; RIGHT( scriv!P772, LEN(scriv!P772) + 1 - FIND(",",scriv!P772)),
LEFT( AA$37, FIND(",",AA$37)-1) &amp; "=" &amp; $AH810 &amp; RIGHT( AA$37, LEN(AA$37) + 1 - FIND(",",AA$37))))</f>
        <v>drawClose=,1.2</v>
      </c>
      <c r="AB810" s="167" t="str">
        <f t="shared" si="586"/>
        <v>noTitle</v>
      </c>
      <c r="AC810" s="167"/>
      <c r="AD810" s="45"/>
      <c r="AE810" s="168"/>
      <c r="AF810" s="169">
        <f>IF(D810="",scriv!B772,"")</f>
        <v>0</v>
      </c>
      <c r="AG810" s="170" t="str">
        <f t="shared" ref="AG810:AG820" si="593">IF(AH810&lt;&gt;"",$AG$36,"")</f>
        <v/>
      </c>
      <c r="AH810" s="169" t="str">
        <f t="shared" ref="AH810:AH820" si="594">A810</f>
        <v/>
      </c>
      <c r="AI810" s="169" t="str">
        <f t="shared" ref="AI810:AI820" si="595">B810</f>
        <v/>
      </c>
      <c r="AJ810" s="86">
        <f>ROUNDDOWN( (LEN(scriv!B772)+1) / 2, 0 )</f>
        <v>0</v>
      </c>
      <c r="AK810" s="82">
        <f t="shared" ref="AK810:AK820" si="596">IF(CC810="","",
IF(CC810="-","-",
IF(ISERROR(LEFT(CC810,FIND(".",CC810)-1)),VALUE(CC810),
(VALUE(LEFT(CC810,FIND(".",CC810)-1))))))</f>
        <v>0</v>
      </c>
      <c r="AL810" s="82" t="str">
        <f t="shared" ref="AL810:AL820" si="597">IF(CD810="","",
IF(CD810="-","-",
IF(ISERROR(LEFT(CD810,FIND(".",CD810)-1)),VALUE(CD810),
(VALUE(LEFT(CD810,FIND(".",CD810)-1))))))</f>
        <v>-</v>
      </c>
      <c r="AM810" s="82" t="str">
        <f t="shared" ref="AM810:AM820" si="598">IF(CE810="","",
IF(CE810="-","-",
IF(ISERROR(LEFT(CE810,FIND(".",CE810)-1)),VALUE(CE810),
(VALUE(LEFT(CE810,FIND(".",CE810)-1))))))</f>
        <v>-</v>
      </c>
      <c r="AN810" s="82" t="str">
        <f t="shared" ref="AN810:AN820" si="599">IF(CF810="","",
IF(CF810="-","-",
IF(ISERROR(LEFT(CF810,FIND(".",CF810)-1)),VALUE(CF810),
(VALUE(LEFT(CF810,FIND(".",CF810)-1))))))</f>
        <v>-</v>
      </c>
      <c r="AO810" s="82" t="str">
        <f t="shared" ref="AO810:AO820" si="600">IF(CG810="","",
IF(CG810="-","-",
IF(ISERROR(LEFT(CG810,FIND(".",CG810)-1)),VALUE(CG810),
(VALUE(LEFT(CG810,FIND(".",CG810)-1))))))</f>
        <v>-</v>
      </c>
      <c r="AP810" s="82" t="str">
        <f t="shared" ref="AP810:AP820" si="601">IF(CH810="","",
IF(CH810="-","-",
IF(ISERROR(LEFT(CH810,FIND(".",CH810)-1)),VALUE(CH810),
(VALUE(LEFT(CH810,FIND(".",CH810)-1))))))</f>
        <v>-</v>
      </c>
      <c r="AQ810" s="82" t="str">
        <f t="shared" ref="AQ810:AQ820" si="602">IF(CI810="","",
IF(CI810="-","-",
IF(ISERROR(LEFT(CI810,FIND(".",CI810)-1)),VALUE(CI810),
(VALUE(LEFT(CI810,FIND(".",CI810)-1))))))</f>
        <v>-</v>
      </c>
      <c r="AR810" s="82" t="str">
        <f t="shared" ref="AR810:AR820" si="603">IF(CJ810="","",
IF(CJ810="-","-",
IF(ISERROR(LEFT(CJ810,FIND(".",CJ810)-1)),VALUE(CJ810),
(VALUE(LEFT(CJ810,FIND(".",CJ810)-1))))))</f>
        <v>-</v>
      </c>
      <c r="AT810" s="82">
        <f t="shared" ref="AT810:AT820" si="604">MAX($AK$40:$AK$140)</f>
        <v>10</v>
      </c>
      <c r="AU810" s="82" t="str">
        <f ca="1">IF(    MAX(OFFSET(AL810,0,0,MATCH("-",AL$638:AL810,0))) = 0,"",
IFERROR(MAX(OFFSET(AL810,0,0,MATCH("-",AL$638:AL810,0))),""))</f>
        <v/>
      </c>
      <c r="AV810" s="82" t="str">
        <f ca="1">IF(    MAX(OFFSET(AM810,0,0,MATCH("-",AM$638:AM810,0))) = 0,"",
IFERROR(MAX(OFFSET(AM810,0,0,MATCH("-",AM$638:AM810,0))),""))</f>
        <v/>
      </c>
      <c r="AW810" s="82" t="str">
        <f ca="1">IF(    MAX(OFFSET(AN810,0,0,MATCH("-",AN$638:AN810,0))) = 0,"",
IFERROR(MAX(OFFSET(AN810,0,0,MATCH("-",AN$638:AN810,0))),""))</f>
        <v/>
      </c>
      <c r="AX810" s="82" t="str">
        <f ca="1">IF(    MAX(OFFSET(AO810,0,0,MATCH("-",AO$638:AO810,0))) = 0,"",
IFERROR(MAX(OFFSET(AO810,0,0,MATCH("-",AO$638:AO810,0))),""))</f>
        <v/>
      </c>
      <c r="AY810" s="82" t="str">
        <f ca="1">IF(    MAX(OFFSET(AP810,0,0,MATCH("-",AP$638:AP810,0))) = 0,"",
IFERROR(MAX(OFFSET(AP810,0,0,MATCH("-",AP$638:AP810,0))),""))</f>
        <v/>
      </c>
      <c r="AZ810" s="82" t="str">
        <f ca="1">IF(    MAX(OFFSET(AQ810,0,0,MATCH("-",AQ$638:AQ810,0))) = 0,"",
IFERROR(MAX(OFFSET(AQ810,0,0,MATCH("-",AQ$638:AQ810,0))),""))</f>
        <v/>
      </c>
      <c r="BA810" s="82" t="str">
        <f ca="1">IF(    MAX(OFFSET(AR810,0,0,MATCH("-",AR$638:AR810,0))) = 0,"",
IFERROR(MAX(OFFSET(AR810,0,0,MATCH("-",AR$638:AR810,0))),""))</f>
        <v/>
      </c>
      <c r="BB810" s="112">
        <f t="shared" ref="BB810:BB820" ca="1" si="605">IF(AT810&lt;&gt;"",$BC$14/AT810*(AK810-1)-($BC$14)/2 + ($BC$14/AT810/2),0) +
IF(AU810&lt;&gt;"",$BC$14/AT810/AU810*(AL810-1)-($BC$14/AT810)/2 + ($BC$14/AT810/AU810/2),0) +
IF(AV810&lt;&gt;"",$BC$14/AT810/AU810/AV810*(AM810-1)-($BC$14/AT810/AU810)/2 + ($BC$14/AT810/AU810/AV810/2),0) +
IF(AW810&lt;&gt;"",$BC$14/AT810/AU810/AV810/AW810*(AN810-1)-($BC$14/AT810/AU810/AV810)/2 + ($BC$14/AT810/AU810/AV810/AW810/2),0) +
IF(AX810&lt;&gt;"",$BC$14/AT810/AU810/AV810/AW810/AX810*(AO810-1)-($BC$14/AT810/AU810/AV810/AW810)/2 + ($BC$14/AT810/AU810/AV810/AW810/AX810/2),0) +
IF(AY810&lt;&gt;"",$BC$14/AT810/AU810/AV810/AW810/AX810/AY810*(AP810-1)-($BC$14/AT810/AU810/AV810/AW810/AX810)/2 + ($BC$14/AT810/AU810/AV810/AW810/AX810/AY810/2),0)</f>
        <v>-198</v>
      </c>
      <c r="BC810" s="111" t="str">
        <f t="shared" ref="BC810:BC820" ca="1" si="606">INDIRECT("BC"&amp;19+AJ810)</f>
        <v>Radius</v>
      </c>
      <c r="BD810" s="112">
        <f t="shared" ref="BD810:BD820" ca="1" si="607">IF(AT810&lt;&gt;"", $BD$20 + (($BF$20/AT810) * (AK810 - 1)) - IF($BH$20=1,(($BF$20 / 2) - ($BF$20/AT810) / 2),0),0)
+IF(AU810&lt;&gt;"", $BD$21 + (($BF$21/AU810) * (AL810 - 1)) - IF($BH$21=1,(($BF$21 / 2) - ($BF$21/AU810) / 2),0),0)
+IF(AV810&lt;&gt;"", $BD$22 + (($BF$22/AV810) * (AM810 - 1)) - IF($BH$22=1,(($BF$22 / 2) - ($BF$22/AV810) / 2),0),0)
+IF(AW810&lt;&gt;"", $BD$23 + (($BF$23/AW810) * (AN810 - 1)) - IF($BH$23=1,(($BF$23 / 2) - ($BF$23/AW810) / 2),0),0)
+IF(AX810&lt;&gt;"", $BD$24 + (($BF$24/AX810) * (AO810 - 1)) - IF($BH$24=1,(($BF$24 / 2) - ($BF$24/AX810) / 2),0),0)
+IF(AY810&lt;&gt;"", $BD$25 + (($BF$25/AY810) * (AP810 - 1)) - IF($BH$25=1,(($BF$25 / 2) - ($BF$25/AY810) / 2),0),0)
+IF(AZ810&lt;&gt;"", $BD$26 + (($BF$26/AZ810) * (AQ810 - 1)) - IF($BH$26=1,(($BF$26 / 2) - ($BF$26/AZ810) / 2),0),0)
+IF(BA810&lt;&gt;"", $BD$27 + (($BF$27/BA810) * (AR810 - 1)) - IF($BH$27=1,(($BF$27 / 2) - ($BF$27/BA810) / 2),0),0)</f>
        <v>0</v>
      </c>
      <c r="BE810" s="111">
        <f t="shared" ref="BE810:BE820" ca="1" si="608">IF(AT810&lt;&gt;"", $BE$20 + (($BG$20/AT810) * (AK810 - 1)) - IF($BI$20=1,(($BG$20 / 2) - ($BG$20/AT810) / 2),0),0)
+IF(AU810&lt;&gt;"", $BE$21 + (($BG$21/AU810) * (AL810 - 1)) - IF($BI$21=1,(($BG$21 / 2) - ($BG$21/AU810) / 2),0),0)
+IF(AV810&lt;&gt;"", $BE$22 + (($BG$22/AV810) * (AM810 - 1)) - IF($BI$22=1,(($BG$22 / 2) - ($BG$22/AV810) / 2),0),0)
+IF(AW810&lt;&gt;"", $BE$23 + (($BG$23/AW810) * (AN810 - 1)) - IF($BI$23=1,(($BG$23 / 2) - ($BG$23/AW810) / 2),0),0)
+IF(AX810&lt;&gt;"", $BE$24 + (($BG$24/AX810) * (AO810 - 1)) - IF($BI$24=1,(($BG$24 / 2) - ($BG$24/AX810) / 2),0),0)
+IF(AY810&lt;&gt;"", $BE$25 + (($BG$25/AY810) * (AP810 - 1)) - IF($BI$25=1,(($BG$25 / 2) - ($BG$25/AY810) / 2),0),0)
+IF(AZ810&lt;&gt;"", $BE$26 + (($BG$26/AZ810) * (AQ810 - 1)) - IF($BI$26=1,(($BG$26 / 2) - ($BG$26/AZ810) / 2),0),0)
+IF(BA810&lt;&gt;"", $BE$27 + (($BG$27/BA810) * (AR810 - 1)) - IF($BI$27=1,(($BG$27 / 2) - ($BG$27/BA810) / 2),0),0)</f>
        <v>200</v>
      </c>
      <c r="BF810" s="113" t="e">
        <f t="shared" ref="BF810:BF820" ca="1" si="609">ROUND(BC810*COS(RADIANS(BB810+$BC$13)),2)+$BD$12</f>
        <v>#VALUE!</v>
      </c>
      <c r="BG810" s="113" t="e">
        <f t="shared" ref="BG810:BG820" ca="1" si="610">ROUND(BC810*SIN(RADIANS(BB810+$BC$13)),2)+$BE$12</f>
        <v>#VALUE!</v>
      </c>
      <c r="BH810" s="112">
        <f t="shared" ref="BH810:BH820" ca="1" si="611">BD810+$BD$12</f>
        <v>2000</v>
      </c>
      <c r="BI810" s="112">
        <f t="shared" ref="BI810:BI820" ca="1" si="612">BE810+$BE$12</f>
        <v>200</v>
      </c>
      <c r="BJ810" s="157"/>
      <c r="BK810" s="157"/>
      <c r="BL810" s="158" t="str">
        <f>scriv!AI772</f>
        <v/>
      </c>
      <c r="BM810" s="157"/>
      <c r="BN810" s="157" t="str">
        <f t="shared" ref="BN810:BN820" si="613">IF(D810="",$BN$36,"link")</f>
        <v>node</v>
      </c>
      <c r="BO810" s="157"/>
      <c r="BP810" s="159">
        <f t="shared" ref="BP810:BP820" ca="1" si="614">IF(AJ810&gt;0,INDIRECT("BP"&amp;19+AJ810),0)</f>
        <v>0</v>
      </c>
      <c r="BQ810" s="159">
        <f t="shared" ref="BQ810:BQ820" ca="1" si="615">IF(AJ810&gt;0,INDIRECT("BQ"&amp;19+AJ810),0)</f>
        <v>0</v>
      </c>
      <c r="BR810" s="159">
        <f t="shared" ref="BR810:BR820" si="616">$BR$36</f>
        <v>1</v>
      </c>
      <c r="BS810" s="159" t="str">
        <f t="shared" ref="BS810:BS820" si="617">$BS$36</f>
        <v>symbol</v>
      </c>
      <c r="BT810" s="157" t="str">
        <f ca="1">IF(scriv!V772&lt;&gt;"",scriv!V772,
IF(E810="",IFERROR(VLOOKUP(BL810,$AH$40:$BT$638,39,FALSE),$BT$36),
$BT$37))</f>
        <v>NodeSquare</v>
      </c>
      <c r="BU810" s="166">
        <f t="shared" ref="BU810:BU820" ca="1" si="618">IF(BN810&lt;&gt;"link",
IF($BE$10=0, ROUND(BF810,2),ROUND(BH810,2)),
IFERROR(VLOOKUP(BY810,$AH$40:$BQ$638,35,FALSE),1) )</f>
        <v>2000</v>
      </c>
      <c r="BV810" s="166">
        <f t="shared" ref="BV810:BV820" ca="1" si="619">IF(BN810&lt;&gt;"link",
IF($BE$10=0, ROUND(BG810,2),ROUND(BI810,2)),
IFERROR(VLOOKUP(BY810,$AH$40:$BQ$638,36,FALSE),1) )</f>
        <v>200</v>
      </c>
      <c r="BW810" s="166">
        <f t="shared" ref="BW810:BW820" ca="1" si="620">IFERROR(VLOOKUP(BZ810,$AH$40:$BQ$638,35,FALSE),0)</f>
        <v>0</v>
      </c>
      <c r="BX810" s="166">
        <f t="shared" ref="BX810:BX820" ca="1" si="621">IFERROR(VLOOKUP(BZ810,$AH$40:$BQ$638,36,FALSE),0)</f>
        <v>0</v>
      </c>
      <c r="BY810" s="180" t="str">
        <f t="shared" ref="BY810:BY820" si="622">D810</f>
        <v/>
      </c>
      <c r="BZ810" s="180" t="str">
        <f t="shared" ref="BZ810:BZ820" si="623">E810</f>
        <v/>
      </c>
      <c r="CA810" s="81" t="str">
        <f>IF(scriv!E772&lt;&gt;"",scriv!E772,"")</f>
        <v/>
      </c>
      <c r="CB810" s="82">
        <f t="shared" si="588"/>
        <v>0</v>
      </c>
      <c r="CC810" s="82">
        <f t="shared" ref="CC810:CC820" si="624">AF810</f>
        <v>0</v>
      </c>
      <c r="CD810" s="82" t="str">
        <f t="shared" ref="CD810:CD820" si="625">IF(CC810="","",
IF(ISERROR(RIGHT(CC810,LEN(CC810)-FIND(".",CC810))),"-",
RIGHT(CC810,LEN(CC810)-FIND(".",CC810))))</f>
        <v>-</v>
      </c>
      <c r="CE810" s="82" t="str">
        <f t="shared" ref="CE810:CE820" si="626">IF(CD810="","",
IF(ISERROR(RIGHT(CD810,LEN(CD810)-FIND(".",CD810))),"-",
RIGHT(CD810,LEN(CD810)-FIND(".",CD810))))</f>
        <v>-</v>
      </c>
      <c r="CF810" s="82" t="str">
        <f t="shared" ref="CF810:CF820" si="627">IF(CE810="","",
IF(ISERROR(RIGHT(CE810,LEN(CE810)-FIND(".",CE810))),"-",
RIGHT(CE810,LEN(CE810)-FIND(".",CE810))))</f>
        <v>-</v>
      </c>
      <c r="CG810" s="82" t="str">
        <f t="shared" ref="CG810:CG820" si="628">IF(CF810="","",
IF(ISERROR(RIGHT(CF810,LEN(CF810)-FIND(".",CF810))),"-",
RIGHT(CF810,LEN(CF810)-FIND(".",CF810))))</f>
        <v>-</v>
      </c>
      <c r="CH810" s="82" t="str">
        <f t="shared" ref="CH810:CH820" si="629">IF(CG810="","",
IF(ISERROR(RIGHT(CG810,LEN(CG810)-FIND(".",CG810))),"-",
RIGHT(CG810,LEN(CG810)-FIND(".",CG810))))</f>
        <v>-</v>
      </c>
      <c r="CI810" s="82" t="str">
        <f t="shared" ref="CI810:CI820" si="630">IF(CH810="","",
IF(ISERROR(RIGHT(CH810,LEN(CH810)-FIND(".",CH810))),"-",
RIGHT(CH810,LEN(CH810)-FIND(".",CH810))))</f>
        <v>-</v>
      </c>
      <c r="CJ810" s="82" t="str">
        <f t="shared" ref="CJ810:CJ820" si="631">IF(CI810="","",
IF(ISERROR(RIGHT(CI810,LEN(CI810)-FIND(".",CI810))),"-",
RIGHT(CI810,LEN(CI810)-FIND(".",CI810))))</f>
        <v>-</v>
      </c>
      <c r="CK810" s="82" t="str">
        <f t="shared" ref="CK810:CK820" si="632">IF(CJ810="","",
IF(ISERROR(RIGHT(CJ810,LEN(CJ810)-FIND(".",CJ810))),"-",
RIGHT(CJ810,LEN(CJ810)-FIND(".",CJ810))))</f>
        <v>-</v>
      </c>
    </row>
    <row r="811" spans="1:89" s="82" customFormat="1" ht="18" customHeight="1">
      <c r="A811" s="81" t="str">
        <f>scriv!AH773</f>
        <v/>
      </c>
      <c r="B811" s="81" t="str">
        <f>IF(scriv!D773&lt;&gt;"",scriv!D773,"")</f>
        <v/>
      </c>
      <c r="C811" s="81" t="str">
        <f>IF( scriv!AL773&lt;&gt;"", IF(D811&lt;&gt;"","connection ","")&amp;scriv!AL773,IF(D811&lt;&gt;"","connection",""))</f>
        <v/>
      </c>
      <c r="D811" s="82" t="str">
        <f>scriv!AJ773</f>
        <v/>
      </c>
      <c r="E811" s="82" t="str">
        <f>scriv!AK773</f>
        <v/>
      </c>
      <c r="F811" s="156">
        <f>ROW()</f>
        <v>811</v>
      </c>
      <c r="I811" s="81" t="str">
        <f>IF(scriv!AA773&lt;&gt;"",scriv!AA773,J811)</f>
        <v/>
      </c>
      <c r="J811" s="81" t="str">
        <f>IF(scriv!AB773&lt;&gt;"",scriv!AB773,"")</f>
        <v/>
      </c>
      <c r="K811" s="82" t="str">
        <f t="shared" si="589"/>
        <v>none</v>
      </c>
      <c r="L811" s="82" t="str">
        <f t="shared" si="590"/>
        <v>+++&amp;speakTT=</v>
      </c>
      <c r="M811" s="82" t="str">
        <f t="shared" si="587"/>
        <v>OpenClose</v>
      </c>
      <c r="N811" s="82" t="str">
        <f t="shared" si="591"/>
        <v/>
      </c>
      <c r="O811" s="119" t="str">
        <f t="shared" si="592"/>
        <v/>
      </c>
      <c r="P811" s="81" t="str">
        <f>IF(scriv!I773&lt;&gt;"",scriv!I773,"")</f>
        <v/>
      </c>
      <c r="Q811" s="81" t="str">
        <f>IF(scriv!J773&lt;&gt;"",scriv!J773,"")</f>
        <v/>
      </c>
      <c r="R811" s="81">
        <f>IF(scriv!K773&lt;&gt;"",scriv!K773,
IF(I811&lt;&gt;"",1,$R$36))</f>
        <v>0</v>
      </c>
      <c r="S811" s="81" t="str">
        <f>IF(scriv!L773&lt;&gt;"",scriv!L773,
IF(scriv!AB773&lt;&gt;"",$S$36,"none"))</f>
        <v>none</v>
      </c>
      <c r="T811" s="81" t="str">
        <f>IF(scriv!Q773&lt;&gt;"",scriv!Q773,"")</f>
        <v/>
      </c>
      <c r="U811" s="81" t="str">
        <f>IF(scriv!R773&lt;&gt;"",scriv!R773,"")</f>
        <v/>
      </c>
      <c r="V811" s="81" t="str">
        <f>IF(scriv!S773&lt;&gt;"",scriv!S773,"")</f>
        <v/>
      </c>
      <c r="W811" s="81" t="str">
        <f>IF(scriv!T773&lt;&gt;"",scriv!T773,"")</f>
        <v/>
      </c>
      <c r="X811" s="81" t="str">
        <f>IF($E811="",
( IF(scriv!AD773&lt;&gt;"", LEFT( scriv!AD773, FIND(",",scriv!AD773)-1) &amp; "=" &amp; $AH811 &amp; RIGHT( scriv!AD773, LEN(scriv!AD773) + 1 - FIND(",",scriv!AD773)),
  IF($X$36&lt;&gt;"",LEFT( X$36, FIND(",",X$36)-1) &amp; "=" &amp; $AH811 &amp; RIGHT( X$36, LEN(X$36) + 1 - FIND(",",X$36)),""))),
IF(scriv!M773&lt;&gt;"", LEFT( scriv!M773, FIND(",",scriv!M773)-1) &amp; "=" &amp; $AH811 &amp; RIGHT( scriv!M773, LEN(scriv!M773) + 1 - FIND(",",scriv!M773)),
LEFT( X$37, FIND(",",X$37)-1) &amp; "=" &amp; $AH811 &amp; RIGHT( X$37, LEN(X$37) + 1 - FIND(",",X$37))))</f>
        <v>fadeOn=,0.6</v>
      </c>
      <c r="Y811" s="81" t="str">
        <f>IF($E811="",
( IF(scriv!AE773&lt;&gt;"", LEFT( scriv!AE773, FIND(",",scriv!AE773)-1) &amp; "=" &amp; $AH811 &amp; RIGHT( scriv!AE773, LEN(scriv!AE773) + 1 - FIND(",",scriv!AE773)),
  IF($Y$36&lt;&gt;"",LEFT( Y$36, FIND(",",Y$36)-1) &amp; "=" &amp; $AH811 &amp; RIGHT( Y$36, LEN(Y$36) + 1 - FIND(",",Y$36)),""))),
IF(scriv!N773&lt;&gt;"", LEFT( scriv!N773, FIND(",",scriv!N773)-1) &amp; "=" &amp; $AH811 &amp; RIGHT( scriv!N773, LEN(scriv!N773) + 1 - FIND(",",scriv!N773)),
LEFT( Y$37, FIND(",",Y$37)-1) &amp; "=" &amp; $AH811 &amp; RIGHT( Y$37, LEN(Y$37) + 1 - FIND(",",Y$37))))</f>
        <v>fadeOff=,0.6</v>
      </c>
      <c r="Z811" s="81" t="str">
        <f>IF($E811="",
( IF(scriv!AF773&lt;&gt;"", LEFT( scriv!AF773, FIND(",",scriv!AF773)-1) &amp; "=" &amp; $AH811 &amp; RIGHT( scriv!AF773, LEN(scriv!AF773) + 1 - FIND(",",scriv!AF773)),
  IF($Z$36&lt;&gt;"",LEFT( Z$36, FIND(",",Z$36)-1) &amp; "=" &amp; $AH811 &amp; RIGHT( Z$36, LEN(Z$36) + 1 - FIND(",",Z$36)),""))),
IF(scriv!O773&lt;&gt;"", LEFT( scriv!O773, FIND(",",scriv!O773)-1) &amp; "=" &amp; $AH811 &amp; RIGHT( scriv!O773, LEN(scriv!O773) + 1 - FIND(",",scriv!O773)),
LEFT( Z$37, FIND(",",Z$37)-1) &amp; "=" &amp; $AH811 &amp; RIGHT( Z$37, LEN(Z$37) + 1 - FIND(",",Z$37))))</f>
        <v>drawOpen=,1.2</v>
      </c>
      <c r="AA811" s="81" t="str">
        <f>IF($E811="",
( IF(scriv!AG773&lt;&gt;"", LEFT( scriv!AG773, FIND(",",scriv!AG773)-1) &amp; "=" &amp; $AH811 &amp; RIGHT( scriv!AG773, LEN(scriv!AG773) + 1 - FIND(",",scriv!AG773)),
  IF($AA$36&lt;&gt;"",LEFT( AA$36, FIND(",",AA$36)-1) &amp; "=" &amp; $AH811 &amp; RIGHT( AA$36, LEN(AA$36) + 1 - FIND(",",AA$36)),""))),
IF(scriv!P773&lt;&gt;"", LEFT( scriv!P773, FIND(",",scriv!P773)-1) &amp; "=" &amp; $AH811 &amp; RIGHT( scriv!P773, LEN(scriv!P773) + 1 - FIND(",",scriv!P773)),
LEFT( AA$37, FIND(",",AA$37)-1) &amp; "=" &amp; $AH811 &amp; RIGHT( AA$37, LEN(AA$37) + 1 - FIND(",",AA$37))))</f>
        <v>drawClose=,1.2</v>
      </c>
      <c r="AB811" s="167" t="str">
        <f t="shared" si="586"/>
        <v>noTitle</v>
      </c>
      <c r="AC811" s="167"/>
      <c r="AD811" s="45"/>
      <c r="AE811" s="168"/>
      <c r="AF811" s="169">
        <f>IF(D811="",scriv!B773,"")</f>
        <v>0</v>
      </c>
      <c r="AG811" s="170" t="str">
        <f t="shared" si="593"/>
        <v/>
      </c>
      <c r="AH811" s="169" t="str">
        <f t="shared" si="594"/>
        <v/>
      </c>
      <c r="AI811" s="169" t="str">
        <f t="shared" si="595"/>
        <v/>
      </c>
      <c r="AJ811" s="86">
        <f>ROUNDDOWN( (LEN(scriv!B773)+1) / 2, 0 )</f>
        <v>0</v>
      </c>
      <c r="AK811" s="82">
        <f t="shared" si="596"/>
        <v>0</v>
      </c>
      <c r="AL811" s="82" t="str">
        <f t="shared" si="597"/>
        <v>-</v>
      </c>
      <c r="AM811" s="82" t="str">
        <f t="shared" si="598"/>
        <v>-</v>
      </c>
      <c r="AN811" s="82" t="str">
        <f t="shared" si="599"/>
        <v>-</v>
      </c>
      <c r="AO811" s="82" t="str">
        <f t="shared" si="600"/>
        <v>-</v>
      </c>
      <c r="AP811" s="82" t="str">
        <f t="shared" si="601"/>
        <v>-</v>
      </c>
      <c r="AQ811" s="82" t="str">
        <f t="shared" si="602"/>
        <v>-</v>
      </c>
      <c r="AR811" s="82" t="str">
        <f t="shared" si="603"/>
        <v>-</v>
      </c>
      <c r="AT811" s="82">
        <f t="shared" si="604"/>
        <v>10</v>
      </c>
      <c r="AU811" s="82" t="str">
        <f ca="1">IF(    MAX(OFFSET(AL811,0,0,MATCH("-",AL$638:AL811,0))) = 0,"",
IFERROR(MAX(OFFSET(AL811,0,0,MATCH("-",AL$638:AL811,0))),""))</f>
        <v/>
      </c>
      <c r="AV811" s="82" t="str">
        <f ca="1">IF(    MAX(OFFSET(AM811,0,0,MATCH("-",AM$638:AM811,0))) = 0,"",
IFERROR(MAX(OFFSET(AM811,0,0,MATCH("-",AM$638:AM811,0))),""))</f>
        <v/>
      </c>
      <c r="AW811" s="82" t="str">
        <f ca="1">IF(    MAX(OFFSET(AN811,0,0,MATCH("-",AN$638:AN811,0))) = 0,"",
IFERROR(MAX(OFFSET(AN811,0,0,MATCH("-",AN$638:AN811,0))),""))</f>
        <v/>
      </c>
      <c r="AX811" s="82" t="str">
        <f ca="1">IF(    MAX(OFFSET(AO811,0,0,MATCH("-",AO$638:AO811,0))) = 0,"",
IFERROR(MAX(OFFSET(AO811,0,0,MATCH("-",AO$638:AO811,0))),""))</f>
        <v/>
      </c>
      <c r="AY811" s="82" t="str">
        <f ca="1">IF(    MAX(OFFSET(AP811,0,0,MATCH("-",AP$638:AP811,0))) = 0,"",
IFERROR(MAX(OFFSET(AP811,0,0,MATCH("-",AP$638:AP811,0))),""))</f>
        <v/>
      </c>
      <c r="AZ811" s="82" t="str">
        <f ca="1">IF(    MAX(OFFSET(AQ811,0,0,MATCH("-",AQ$638:AQ811,0))) = 0,"",
IFERROR(MAX(OFFSET(AQ811,0,0,MATCH("-",AQ$638:AQ811,0))),""))</f>
        <v/>
      </c>
      <c r="BA811" s="82" t="str">
        <f ca="1">IF(    MAX(OFFSET(AR811,0,0,MATCH("-",AR$638:AR811,0))) = 0,"",
IFERROR(MAX(OFFSET(AR811,0,0,MATCH("-",AR$638:AR811,0))),""))</f>
        <v/>
      </c>
      <c r="BB811" s="112">
        <f t="shared" ca="1" si="605"/>
        <v>-198</v>
      </c>
      <c r="BC811" s="111" t="str">
        <f t="shared" ca="1" si="606"/>
        <v>Radius</v>
      </c>
      <c r="BD811" s="112">
        <f t="shared" ca="1" si="607"/>
        <v>0</v>
      </c>
      <c r="BE811" s="111">
        <f t="shared" ca="1" si="608"/>
        <v>200</v>
      </c>
      <c r="BF811" s="113" t="e">
        <f t="shared" ca="1" si="609"/>
        <v>#VALUE!</v>
      </c>
      <c r="BG811" s="113" t="e">
        <f t="shared" ca="1" si="610"/>
        <v>#VALUE!</v>
      </c>
      <c r="BH811" s="112">
        <f t="shared" ca="1" si="611"/>
        <v>2000</v>
      </c>
      <c r="BI811" s="112">
        <f t="shared" ca="1" si="612"/>
        <v>200</v>
      </c>
      <c r="BJ811" s="157"/>
      <c r="BK811" s="157"/>
      <c r="BL811" s="158" t="str">
        <f>scriv!AI773</f>
        <v/>
      </c>
      <c r="BM811" s="157"/>
      <c r="BN811" s="157" t="str">
        <f t="shared" si="613"/>
        <v>node</v>
      </c>
      <c r="BO811" s="157"/>
      <c r="BP811" s="159">
        <f t="shared" ca="1" si="614"/>
        <v>0</v>
      </c>
      <c r="BQ811" s="159">
        <f t="shared" ca="1" si="615"/>
        <v>0</v>
      </c>
      <c r="BR811" s="159">
        <f t="shared" si="616"/>
        <v>1</v>
      </c>
      <c r="BS811" s="159" t="str">
        <f t="shared" si="617"/>
        <v>symbol</v>
      </c>
      <c r="BT811" s="157" t="str">
        <f ca="1">IF(scriv!V773&lt;&gt;"",scriv!V773,
IF(E811="",IFERROR(VLOOKUP(BL811,$AH$40:$BT$638,39,FALSE),$BT$36),
$BT$37))</f>
        <v>NodeSquare</v>
      </c>
      <c r="BU811" s="166">
        <f t="shared" ca="1" si="618"/>
        <v>2000</v>
      </c>
      <c r="BV811" s="166">
        <f t="shared" ca="1" si="619"/>
        <v>200</v>
      </c>
      <c r="BW811" s="166">
        <f t="shared" ca="1" si="620"/>
        <v>0</v>
      </c>
      <c r="BX811" s="166">
        <f t="shared" ca="1" si="621"/>
        <v>0</v>
      </c>
      <c r="BY811" s="180" t="str">
        <f t="shared" si="622"/>
        <v/>
      </c>
      <c r="BZ811" s="180" t="str">
        <f t="shared" si="623"/>
        <v/>
      </c>
      <c r="CA811" s="81" t="str">
        <f>IF(scriv!E773&lt;&gt;"",scriv!E773,"")</f>
        <v/>
      </c>
      <c r="CB811" s="82">
        <f t="shared" si="588"/>
        <v>0</v>
      </c>
      <c r="CC811" s="82">
        <f t="shared" si="624"/>
        <v>0</v>
      </c>
      <c r="CD811" s="82" t="str">
        <f t="shared" si="625"/>
        <v>-</v>
      </c>
      <c r="CE811" s="82" t="str">
        <f t="shared" si="626"/>
        <v>-</v>
      </c>
      <c r="CF811" s="82" t="str">
        <f t="shared" si="627"/>
        <v>-</v>
      </c>
      <c r="CG811" s="82" t="str">
        <f t="shared" si="628"/>
        <v>-</v>
      </c>
      <c r="CH811" s="82" t="str">
        <f t="shared" si="629"/>
        <v>-</v>
      </c>
      <c r="CI811" s="82" t="str">
        <f t="shared" si="630"/>
        <v>-</v>
      </c>
      <c r="CJ811" s="82" t="str">
        <f t="shared" si="631"/>
        <v>-</v>
      </c>
      <c r="CK811" s="82" t="str">
        <f t="shared" si="632"/>
        <v>-</v>
      </c>
    </row>
    <row r="812" spans="1:89" s="82" customFormat="1" ht="18" customHeight="1">
      <c r="A812" s="81" t="str">
        <f>scriv!AH774</f>
        <v/>
      </c>
      <c r="B812" s="81" t="str">
        <f>IF(scriv!D774&lt;&gt;"",scriv!D774,"")</f>
        <v/>
      </c>
      <c r="C812" s="81" t="str">
        <f>IF( scriv!AL774&lt;&gt;"", IF(D812&lt;&gt;"","connection ","")&amp;scriv!AL774,IF(D812&lt;&gt;"","connection",""))</f>
        <v/>
      </c>
      <c r="D812" s="82" t="str">
        <f>scriv!AJ774</f>
        <v/>
      </c>
      <c r="E812" s="82" t="str">
        <f>scriv!AK774</f>
        <v/>
      </c>
      <c r="F812" s="156">
        <f>ROW()</f>
        <v>812</v>
      </c>
      <c r="I812" s="81" t="str">
        <f>IF(scriv!AA774&lt;&gt;"",scriv!AA774,J812)</f>
        <v/>
      </c>
      <c r="J812" s="81" t="str">
        <f>IF(scriv!AB774&lt;&gt;"",scriv!AB774,"")</f>
        <v/>
      </c>
      <c r="K812" s="82" t="str">
        <f t="shared" si="589"/>
        <v>none</v>
      </c>
      <c r="L812" s="82" t="str">
        <f t="shared" si="590"/>
        <v>+++&amp;speakTT=</v>
      </c>
      <c r="M812" s="82" t="str">
        <f t="shared" si="587"/>
        <v>OpenClose</v>
      </c>
      <c r="N812" s="82" t="str">
        <f t="shared" si="591"/>
        <v/>
      </c>
      <c r="O812" s="119" t="str">
        <f t="shared" si="592"/>
        <v/>
      </c>
      <c r="P812" s="81" t="str">
        <f>IF(scriv!I774&lt;&gt;"",scriv!I774,"")</f>
        <v/>
      </c>
      <c r="Q812" s="81" t="str">
        <f>IF(scriv!J774&lt;&gt;"",scriv!J774,"")</f>
        <v/>
      </c>
      <c r="R812" s="81">
        <f>IF(scriv!K774&lt;&gt;"",scriv!K774,
IF(I812&lt;&gt;"",1,$R$36))</f>
        <v>0</v>
      </c>
      <c r="S812" s="81" t="str">
        <f>IF(scriv!L774&lt;&gt;"",scriv!L774,
IF(scriv!AB774&lt;&gt;"",$S$36,"none"))</f>
        <v>none</v>
      </c>
      <c r="T812" s="81" t="str">
        <f>IF(scriv!Q774&lt;&gt;"",scriv!Q774,"")</f>
        <v/>
      </c>
      <c r="U812" s="81" t="str">
        <f>IF(scriv!R774&lt;&gt;"",scriv!R774,"")</f>
        <v/>
      </c>
      <c r="V812" s="81" t="str">
        <f>IF(scriv!S774&lt;&gt;"",scriv!S774,"")</f>
        <v/>
      </c>
      <c r="W812" s="81" t="str">
        <f>IF(scriv!T774&lt;&gt;"",scriv!T774,"")</f>
        <v/>
      </c>
      <c r="X812" s="81" t="str">
        <f>IF($E812="",
( IF(scriv!AD774&lt;&gt;"", LEFT( scriv!AD774, FIND(",",scriv!AD774)-1) &amp; "=" &amp; $AH812 &amp; RIGHT( scriv!AD774, LEN(scriv!AD774) + 1 - FIND(",",scriv!AD774)),
  IF($X$36&lt;&gt;"",LEFT( X$36, FIND(",",X$36)-1) &amp; "=" &amp; $AH812 &amp; RIGHT( X$36, LEN(X$36) + 1 - FIND(",",X$36)),""))),
IF(scriv!M774&lt;&gt;"", LEFT( scriv!M774, FIND(",",scriv!M774)-1) &amp; "=" &amp; $AH812 &amp; RIGHT( scriv!M774, LEN(scriv!M774) + 1 - FIND(",",scriv!M774)),
LEFT( X$37, FIND(",",X$37)-1) &amp; "=" &amp; $AH812 &amp; RIGHT( X$37, LEN(X$37) + 1 - FIND(",",X$37))))</f>
        <v>fadeOn=,0.6</v>
      </c>
      <c r="Y812" s="81" t="str">
        <f>IF($E812="",
( IF(scriv!AE774&lt;&gt;"", LEFT( scriv!AE774, FIND(",",scriv!AE774)-1) &amp; "=" &amp; $AH812 &amp; RIGHT( scriv!AE774, LEN(scriv!AE774) + 1 - FIND(",",scriv!AE774)),
  IF($Y$36&lt;&gt;"",LEFT( Y$36, FIND(",",Y$36)-1) &amp; "=" &amp; $AH812 &amp; RIGHT( Y$36, LEN(Y$36) + 1 - FIND(",",Y$36)),""))),
IF(scriv!N774&lt;&gt;"", LEFT( scriv!N774, FIND(",",scriv!N774)-1) &amp; "=" &amp; $AH812 &amp; RIGHT( scriv!N774, LEN(scriv!N774) + 1 - FIND(",",scriv!N774)),
LEFT( Y$37, FIND(",",Y$37)-1) &amp; "=" &amp; $AH812 &amp; RIGHT( Y$37, LEN(Y$37) + 1 - FIND(",",Y$37))))</f>
        <v>fadeOff=,0.6</v>
      </c>
      <c r="Z812" s="81" t="str">
        <f>IF($E812="",
( IF(scriv!AF774&lt;&gt;"", LEFT( scriv!AF774, FIND(",",scriv!AF774)-1) &amp; "=" &amp; $AH812 &amp; RIGHT( scriv!AF774, LEN(scriv!AF774) + 1 - FIND(",",scriv!AF774)),
  IF($Z$36&lt;&gt;"",LEFT( Z$36, FIND(",",Z$36)-1) &amp; "=" &amp; $AH812 &amp; RIGHT( Z$36, LEN(Z$36) + 1 - FIND(",",Z$36)),""))),
IF(scriv!O774&lt;&gt;"", LEFT( scriv!O774, FIND(",",scriv!O774)-1) &amp; "=" &amp; $AH812 &amp; RIGHT( scriv!O774, LEN(scriv!O774) + 1 - FIND(",",scriv!O774)),
LEFT( Z$37, FIND(",",Z$37)-1) &amp; "=" &amp; $AH812 &amp; RIGHT( Z$37, LEN(Z$37) + 1 - FIND(",",Z$37))))</f>
        <v>drawOpen=,1.2</v>
      </c>
      <c r="AA812" s="81" t="str">
        <f>IF($E812="",
( IF(scriv!AG774&lt;&gt;"", LEFT( scriv!AG774, FIND(",",scriv!AG774)-1) &amp; "=" &amp; $AH812 &amp; RIGHT( scriv!AG774, LEN(scriv!AG774) + 1 - FIND(",",scriv!AG774)),
  IF($AA$36&lt;&gt;"",LEFT( AA$36, FIND(",",AA$36)-1) &amp; "=" &amp; $AH812 &amp; RIGHT( AA$36, LEN(AA$36) + 1 - FIND(",",AA$36)),""))),
IF(scriv!P774&lt;&gt;"", LEFT( scriv!P774, FIND(",",scriv!P774)-1) &amp; "=" &amp; $AH812 &amp; RIGHT( scriv!P774, LEN(scriv!P774) + 1 - FIND(",",scriv!P774)),
LEFT( AA$37, FIND(",",AA$37)-1) &amp; "=" &amp; $AH812 &amp; RIGHT( AA$37, LEN(AA$37) + 1 - FIND(",",AA$37))))</f>
        <v>drawClose=,1.2</v>
      </c>
      <c r="AB812" s="167" t="str">
        <f t="shared" si="586"/>
        <v>noTitle</v>
      </c>
      <c r="AC812" s="167"/>
      <c r="AD812" s="45"/>
      <c r="AE812" s="168"/>
      <c r="AF812" s="169">
        <f>IF(D812="",scriv!B774,"")</f>
        <v>0</v>
      </c>
      <c r="AG812" s="170" t="str">
        <f t="shared" si="593"/>
        <v/>
      </c>
      <c r="AH812" s="169" t="str">
        <f t="shared" si="594"/>
        <v/>
      </c>
      <c r="AI812" s="169" t="str">
        <f t="shared" si="595"/>
        <v/>
      </c>
      <c r="AJ812" s="86">
        <f>ROUNDDOWN( (LEN(scriv!B774)+1) / 2, 0 )</f>
        <v>0</v>
      </c>
      <c r="AK812" s="82">
        <f t="shared" si="596"/>
        <v>0</v>
      </c>
      <c r="AL812" s="82" t="str">
        <f t="shared" si="597"/>
        <v>-</v>
      </c>
      <c r="AM812" s="82" t="str">
        <f t="shared" si="598"/>
        <v>-</v>
      </c>
      <c r="AN812" s="82" t="str">
        <f t="shared" si="599"/>
        <v>-</v>
      </c>
      <c r="AO812" s="82" t="str">
        <f t="shared" si="600"/>
        <v>-</v>
      </c>
      <c r="AP812" s="82" t="str">
        <f t="shared" si="601"/>
        <v>-</v>
      </c>
      <c r="AQ812" s="82" t="str">
        <f t="shared" si="602"/>
        <v>-</v>
      </c>
      <c r="AR812" s="82" t="str">
        <f t="shared" si="603"/>
        <v>-</v>
      </c>
      <c r="AT812" s="82">
        <f t="shared" si="604"/>
        <v>10</v>
      </c>
      <c r="AU812" s="82" t="str">
        <f ca="1">IF(    MAX(OFFSET(AL812,0,0,MATCH("-",AL$638:AL812,0))) = 0,"",
IFERROR(MAX(OFFSET(AL812,0,0,MATCH("-",AL$638:AL812,0))),""))</f>
        <v/>
      </c>
      <c r="AV812" s="82" t="str">
        <f ca="1">IF(    MAX(OFFSET(AM812,0,0,MATCH("-",AM$638:AM812,0))) = 0,"",
IFERROR(MAX(OFFSET(AM812,0,0,MATCH("-",AM$638:AM812,0))),""))</f>
        <v/>
      </c>
      <c r="AW812" s="82" t="str">
        <f ca="1">IF(    MAX(OFFSET(AN812,0,0,MATCH("-",AN$638:AN812,0))) = 0,"",
IFERROR(MAX(OFFSET(AN812,0,0,MATCH("-",AN$638:AN812,0))),""))</f>
        <v/>
      </c>
      <c r="AX812" s="82" t="str">
        <f ca="1">IF(    MAX(OFFSET(AO812,0,0,MATCH("-",AO$638:AO812,0))) = 0,"",
IFERROR(MAX(OFFSET(AO812,0,0,MATCH("-",AO$638:AO812,0))),""))</f>
        <v/>
      </c>
      <c r="AY812" s="82" t="str">
        <f ca="1">IF(    MAX(OFFSET(AP812,0,0,MATCH("-",AP$638:AP812,0))) = 0,"",
IFERROR(MAX(OFFSET(AP812,0,0,MATCH("-",AP$638:AP812,0))),""))</f>
        <v/>
      </c>
      <c r="AZ812" s="82" t="str">
        <f ca="1">IF(    MAX(OFFSET(AQ812,0,0,MATCH("-",AQ$638:AQ812,0))) = 0,"",
IFERROR(MAX(OFFSET(AQ812,0,0,MATCH("-",AQ$638:AQ812,0))),""))</f>
        <v/>
      </c>
      <c r="BA812" s="82" t="str">
        <f ca="1">IF(    MAX(OFFSET(AR812,0,0,MATCH("-",AR$638:AR812,0))) = 0,"",
IFERROR(MAX(OFFSET(AR812,0,0,MATCH("-",AR$638:AR812,0))),""))</f>
        <v/>
      </c>
      <c r="BB812" s="112">
        <f t="shared" ca="1" si="605"/>
        <v>-198</v>
      </c>
      <c r="BC812" s="111" t="str">
        <f t="shared" ca="1" si="606"/>
        <v>Radius</v>
      </c>
      <c r="BD812" s="112">
        <f t="shared" ca="1" si="607"/>
        <v>0</v>
      </c>
      <c r="BE812" s="111">
        <f t="shared" ca="1" si="608"/>
        <v>200</v>
      </c>
      <c r="BF812" s="113" t="e">
        <f t="shared" ca="1" si="609"/>
        <v>#VALUE!</v>
      </c>
      <c r="BG812" s="113" t="e">
        <f t="shared" ca="1" si="610"/>
        <v>#VALUE!</v>
      </c>
      <c r="BH812" s="112">
        <f t="shared" ca="1" si="611"/>
        <v>2000</v>
      </c>
      <c r="BI812" s="112">
        <f t="shared" ca="1" si="612"/>
        <v>200</v>
      </c>
      <c r="BJ812" s="157"/>
      <c r="BK812" s="157"/>
      <c r="BL812" s="158" t="str">
        <f>scriv!AI774</f>
        <v/>
      </c>
      <c r="BM812" s="157"/>
      <c r="BN812" s="157" t="str">
        <f t="shared" si="613"/>
        <v>node</v>
      </c>
      <c r="BO812" s="157"/>
      <c r="BP812" s="159">
        <f t="shared" ca="1" si="614"/>
        <v>0</v>
      </c>
      <c r="BQ812" s="159">
        <f t="shared" ca="1" si="615"/>
        <v>0</v>
      </c>
      <c r="BR812" s="159">
        <f t="shared" si="616"/>
        <v>1</v>
      </c>
      <c r="BS812" s="159" t="str">
        <f t="shared" si="617"/>
        <v>symbol</v>
      </c>
      <c r="BT812" s="157" t="str">
        <f ca="1">IF(scriv!V774&lt;&gt;"",scriv!V774,
IF(E812="",IFERROR(VLOOKUP(BL812,$AH$40:$BT$638,39,FALSE),$BT$36),
$BT$37))</f>
        <v>NodeSquare</v>
      </c>
      <c r="BU812" s="166">
        <f t="shared" ca="1" si="618"/>
        <v>2000</v>
      </c>
      <c r="BV812" s="166">
        <f t="shared" ca="1" si="619"/>
        <v>200</v>
      </c>
      <c r="BW812" s="166">
        <f t="shared" ca="1" si="620"/>
        <v>0</v>
      </c>
      <c r="BX812" s="166">
        <f t="shared" ca="1" si="621"/>
        <v>0</v>
      </c>
      <c r="BY812" s="180" t="str">
        <f t="shared" si="622"/>
        <v/>
      </c>
      <c r="BZ812" s="180" t="str">
        <f t="shared" si="623"/>
        <v/>
      </c>
      <c r="CA812" s="81" t="str">
        <f>IF(scriv!E774&lt;&gt;"",scriv!E774,"")</f>
        <v/>
      </c>
      <c r="CB812" s="82">
        <f t="shared" si="588"/>
        <v>0</v>
      </c>
      <c r="CC812" s="82">
        <f t="shared" si="624"/>
        <v>0</v>
      </c>
      <c r="CD812" s="82" t="str">
        <f t="shared" si="625"/>
        <v>-</v>
      </c>
      <c r="CE812" s="82" t="str">
        <f t="shared" si="626"/>
        <v>-</v>
      </c>
      <c r="CF812" s="82" t="str">
        <f t="shared" si="627"/>
        <v>-</v>
      </c>
      <c r="CG812" s="82" t="str">
        <f t="shared" si="628"/>
        <v>-</v>
      </c>
      <c r="CH812" s="82" t="str">
        <f t="shared" si="629"/>
        <v>-</v>
      </c>
      <c r="CI812" s="82" t="str">
        <f t="shared" si="630"/>
        <v>-</v>
      </c>
      <c r="CJ812" s="82" t="str">
        <f t="shared" si="631"/>
        <v>-</v>
      </c>
      <c r="CK812" s="82" t="str">
        <f t="shared" si="632"/>
        <v>-</v>
      </c>
    </row>
    <row r="813" spans="1:89" s="82" customFormat="1" ht="18" customHeight="1">
      <c r="A813" s="81" t="str">
        <f>scriv!AH775</f>
        <v/>
      </c>
      <c r="B813" s="81" t="str">
        <f>IF(scriv!D775&lt;&gt;"",scriv!D775,"")</f>
        <v/>
      </c>
      <c r="C813" s="81" t="str">
        <f>IF( scriv!AL775&lt;&gt;"", IF(D813&lt;&gt;"","connection ","")&amp;scriv!AL775,IF(D813&lt;&gt;"","connection",""))</f>
        <v/>
      </c>
      <c r="D813" s="82" t="str">
        <f>scriv!AJ775</f>
        <v/>
      </c>
      <c r="E813" s="82" t="str">
        <f>scriv!AK775</f>
        <v/>
      </c>
      <c r="F813" s="156">
        <f>ROW()</f>
        <v>813</v>
      </c>
      <c r="I813" s="81" t="str">
        <f>IF(scriv!AA775&lt;&gt;"",scriv!AA775,J813)</f>
        <v/>
      </c>
      <c r="J813" s="81" t="str">
        <f>IF(scriv!AB775&lt;&gt;"",scriv!AB775,"")</f>
        <v/>
      </c>
      <c r="K813" s="82" t="str">
        <f t="shared" si="589"/>
        <v>none</v>
      </c>
      <c r="L813" s="82" t="str">
        <f t="shared" si="590"/>
        <v>+++&amp;speakTT=</v>
      </c>
      <c r="M813" s="82" t="str">
        <f t="shared" si="587"/>
        <v>OpenClose</v>
      </c>
      <c r="N813" s="82" t="str">
        <f t="shared" si="591"/>
        <v/>
      </c>
      <c r="O813" s="119" t="str">
        <f t="shared" si="592"/>
        <v/>
      </c>
      <c r="P813" s="81" t="str">
        <f>IF(scriv!I775&lt;&gt;"",scriv!I775,"")</f>
        <v/>
      </c>
      <c r="Q813" s="81" t="str">
        <f>IF(scriv!J775&lt;&gt;"",scriv!J775,"")</f>
        <v/>
      </c>
      <c r="R813" s="81">
        <f>IF(scriv!K775&lt;&gt;"",scriv!K775,
IF(I813&lt;&gt;"",1,$R$36))</f>
        <v>0</v>
      </c>
      <c r="S813" s="81" t="str">
        <f>IF(scriv!L775&lt;&gt;"",scriv!L775,
IF(scriv!AB775&lt;&gt;"",$S$36,"none"))</f>
        <v>none</v>
      </c>
      <c r="T813" s="81" t="str">
        <f>IF(scriv!Q775&lt;&gt;"",scriv!Q775,"")</f>
        <v/>
      </c>
      <c r="U813" s="81" t="str">
        <f>IF(scriv!R775&lt;&gt;"",scriv!R775,"")</f>
        <v/>
      </c>
      <c r="V813" s="81" t="str">
        <f>IF(scriv!S775&lt;&gt;"",scriv!S775,"")</f>
        <v/>
      </c>
      <c r="W813" s="81" t="str">
        <f>IF(scriv!T775&lt;&gt;"",scriv!T775,"")</f>
        <v/>
      </c>
      <c r="X813" s="81" t="str">
        <f>IF($E813="",
( IF(scriv!AD775&lt;&gt;"", LEFT( scriv!AD775, FIND(",",scriv!AD775)-1) &amp; "=" &amp; $AH813 &amp; RIGHT( scriv!AD775, LEN(scriv!AD775) + 1 - FIND(",",scriv!AD775)),
  IF($X$36&lt;&gt;"",LEFT( X$36, FIND(",",X$36)-1) &amp; "=" &amp; $AH813 &amp; RIGHT( X$36, LEN(X$36) + 1 - FIND(",",X$36)),""))),
IF(scriv!M775&lt;&gt;"", LEFT( scriv!M775, FIND(",",scriv!M775)-1) &amp; "=" &amp; $AH813 &amp; RIGHT( scriv!M775, LEN(scriv!M775) + 1 - FIND(",",scriv!M775)),
LEFT( X$37, FIND(",",X$37)-1) &amp; "=" &amp; $AH813 &amp; RIGHT( X$37, LEN(X$37) + 1 - FIND(",",X$37))))</f>
        <v>fadeOn=,0.6</v>
      </c>
      <c r="Y813" s="81" t="str">
        <f>IF($E813="",
( IF(scriv!AE775&lt;&gt;"", LEFT( scriv!AE775, FIND(",",scriv!AE775)-1) &amp; "=" &amp; $AH813 &amp; RIGHT( scriv!AE775, LEN(scriv!AE775) + 1 - FIND(",",scriv!AE775)),
  IF($Y$36&lt;&gt;"",LEFT( Y$36, FIND(",",Y$36)-1) &amp; "=" &amp; $AH813 &amp; RIGHT( Y$36, LEN(Y$36) + 1 - FIND(",",Y$36)),""))),
IF(scriv!N775&lt;&gt;"", LEFT( scriv!N775, FIND(",",scriv!N775)-1) &amp; "=" &amp; $AH813 &amp; RIGHT( scriv!N775, LEN(scriv!N775) + 1 - FIND(",",scriv!N775)),
LEFT( Y$37, FIND(",",Y$37)-1) &amp; "=" &amp; $AH813 &amp; RIGHT( Y$37, LEN(Y$37) + 1 - FIND(",",Y$37))))</f>
        <v>fadeOff=,0.6</v>
      </c>
      <c r="Z813" s="81" t="str">
        <f>IF($E813="",
( IF(scriv!AF775&lt;&gt;"", LEFT( scriv!AF775, FIND(",",scriv!AF775)-1) &amp; "=" &amp; $AH813 &amp; RIGHT( scriv!AF775, LEN(scriv!AF775) + 1 - FIND(",",scriv!AF775)),
  IF($Z$36&lt;&gt;"",LEFT( Z$36, FIND(",",Z$36)-1) &amp; "=" &amp; $AH813 &amp; RIGHT( Z$36, LEN(Z$36) + 1 - FIND(",",Z$36)),""))),
IF(scriv!O775&lt;&gt;"", LEFT( scriv!O775, FIND(",",scriv!O775)-1) &amp; "=" &amp; $AH813 &amp; RIGHT( scriv!O775, LEN(scriv!O775) + 1 - FIND(",",scriv!O775)),
LEFT( Z$37, FIND(",",Z$37)-1) &amp; "=" &amp; $AH813 &amp; RIGHT( Z$37, LEN(Z$37) + 1 - FIND(",",Z$37))))</f>
        <v>drawOpen=,1.2</v>
      </c>
      <c r="AA813" s="81" t="str">
        <f>IF($E813="",
( IF(scriv!AG775&lt;&gt;"", LEFT( scriv!AG775, FIND(",",scriv!AG775)-1) &amp; "=" &amp; $AH813 &amp; RIGHT( scriv!AG775, LEN(scriv!AG775) + 1 - FIND(",",scriv!AG775)),
  IF($AA$36&lt;&gt;"",LEFT( AA$36, FIND(",",AA$36)-1) &amp; "=" &amp; $AH813 &amp; RIGHT( AA$36, LEN(AA$36) + 1 - FIND(",",AA$36)),""))),
IF(scriv!P775&lt;&gt;"", LEFT( scriv!P775, FIND(",",scriv!P775)-1) &amp; "=" &amp; $AH813 &amp; RIGHT( scriv!P775, LEN(scriv!P775) + 1 - FIND(",",scriv!P775)),
LEFT( AA$37, FIND(",",AA$37)-1) &amp; "=" &amp; $AH813 &amp; RIGHT( AA$37, LEN(AA$37) + 1 - FIND(",",AA$37))))</f>
        <v>drawClose=,1.2</v>
      </c>
      <c r="AB813" s="167" t="str">
        <f t="shared" si="586"/>
        <v>noTitle</v>
      </c>
      <c r="AC813" s="167"/>
      <c r="AD813" s="45"/>
      <c r="AE813" s="168"/>
      <c r="AF813" s="169">
        <f>IF(D813="",scriv!B775,"")</f>
        <v>0</v>
      </c>
      <c r="AG813" s="170" t="str">
        <f t="shared" si="593"/>
        <v/>
      </c>
      <c r="AH813" s="169" t="str">
        <f t="shared" si="594"/>
        <v/>
      </c>
      <c r="AI813" s="169" t="str">
        <f t="shared" si="595"/>
        <v/>
      </c>
      <c r="AJ813" s="86">
        <f>ROUNDDOWN( (LEN(scriv!B775)+1) / 2, 0 )</f>
        <v>0</v>
      </c>
      <c r="AK813" s="82">
        <f t="shared" si="596"/>
        <v>0</v>
      </c>
      <c r="AL813" s="82" t="str">
        <f t="shared" si="597"/>
        <v>-</v>
      </c>
      <c r="AM813" s="82" t="str">
        <f t="shared" si="598"/>
        <v>-</v>
      </c>
      <c r="AN813" s="82" t="str">
        <f t="shared" si="599"/>
        <v>-</v>
      </c>
      <c r="AO813" s="82" t="str">
        <f t="shared" si="600"/>
        <v>-</v>
      </c>
      <c r="AP813" s="82" t="str">
        <f t="shared" si="601"/>
        <v>-</v>
      </c>
      <c r="AQ813" s="82" t="str">
        <f t="shared" si="602"/>
        <v>-</v>
      </c>
      <c r="AR813" s="82" t="str">
        <f t="shared" si="603"/>
        <v>-</v>
      </c>
      <c r="AT813" s="82">
        <f t="shared" si="604"/>
        <v>10</v>
      </c>
      <c r="AU813" s="82" t="str">
        <f ca="1">IF(    MAX(OFFSET(AL813,0,0,MATCH("-",AL$638:AL813,0))) = 0,"",
IFERROR(MAX(OFFSET(AL813,0,0,MATCH("-",AL$638:AL813,0))),""))</f>
        <v/>
      </c>
      <c r="AV813" s="82" t="str">
        <f ca="1">IF(    MAX(OFFSET(AM813,0,0,MATCH("-",AM$638:AM813,0))) = 0,"",
IFERROR(MAX(OFFSET(AM813,0,0,MATCH("-",AM$638:AM813,0))),""))</f>
        <v/>
      </c>
      <c r="AW813" s="82" t="str">
        <f ca="1">IF(    MAX(OFFSET(AN813,0,0,MATCH("-",AN$638:AN813,0))) = 0,"",
IFERROR(MAX(OFFSET(AN813,0,0,MATCH("-",AN$638:AN813,0))),""))</f>
        <v/>
      </c>
      <c r="AX813" s="82" t="str">
        <f ca="1">IF(    MAX(OFFSET(AO813,0,0,MATCH("-",AO$638:AO813,0))) = 0,"",
IFERROR(MAX(OFFSET(AO813,0,0,MATCH("-",AO$638:AO813,0))),""))</f>
        <v/>
      </c>
      <c r="AY813" s="82" t="str">
        <f ca="1">IF(    MAX(OFFSET(AP813,0,0,MATCH("-",AP$638:AP813,0))) = 0,"",
IFERROR(MAX(OFFSET(AP813,0,0,MATCH("-",AP$638:AP813,0))),""))</f>
        <v/>
      </c>
      <c r="AZ813" s="82" t="str">
        <f ca="1">IF(    MAX(OFFSET(AQ813,0,0,MATCH("-",AQ$638:AQ813,0))) = 0,"",
IFERROR(MAX(OFFSET(AQ813,0,0,MATCH("-",AQ$638:AQ813,0))),""))</f>
        <v/>
      </c>
      <c r="BA813" s="82" t="str">
        <f ca="1">IF(    MAX(OFFSET(AR813,0,0,MATCH("-",AR$638:AR813,0))) = 0,"",
IFERROR(MAX(OFFSET(AR813,0,0,MATCH("-",AR$638:AR813,0))),""))</f>
        <v/>
      </c>
      <c r="BB813" s="112">
        <f t="shared" ca="1" si="605"/>
        <v>-198</v>
      </c>
      <c r="BC813" s="111" t="str">
        <f t="shared" ca="1" si="606"/>
        <v>Radius</v>
      </c>
      <c r="BD813" s="112">
        <f t="shared" ca="1" si="607"/>
        <v>0</v>
      </c>
      <c r="BE813" s="111">
        <f t="shared" ca="1" si="608"/>
        <v>200</v>
      </c>
      <c r="BF813" s="113" t="e">
        <f t="shared" ca="1" si="609"/>
        <v>#VALUE!</v>
      </c>
      <c r="BG813" s="113" t="e">
        <f t="shared" ca="1" si="610"/>
        <v>#VALUE!</v>
      </c>
      <c r="BH813" s="112">
        <f t="shared" ca="1" si="611"/>
        <v>2000</v>
      </c>
      <c r="BI813" s="112">
        <f t="shared" ca="1" si="612"/>
        <v>200</v>
      </c>
      <c r="BJ813" s="157"/>
      <c r="BK813" s="157"/>
      <c r="BL813" s="158" t="str">
        <f>scriv!AI775</f>
        <v/>
      </c>
      <c r="BM813" s="157"/>
      <c r="BN813" s="157" t="str">
        <f t="shared" si="613"/>
        <v>node</v>
      </c>
      <c r="BO813" s="157"/>
      <c r="BP813" s="159">
        <f t="shared" ca="1" si="614"/>
        <v>0</v>
      </c>
      <c r="BQ813" s="159">
        <f t="shared" ca="1" si="615"/>
        <v>0</v>
      </c>
      <c r="BR813" s="159">
        <f t="shared" si="616"/>
        <v>1</v>
      </c>
      <c r="BS813" s="159" t="str">
        <f t="shared" si="617"/>
        <v>symbol</v>
      </c>
      <c r="BT813" s="157" t="str">
        <f ca="1">IF(scriv!V775&lt;&gt;"",scriv!V775,
IF(E813="",IFERROR(VLOOKUP(BL813,$AH$40:$BT$638,39,FALSE),$BT$36),
$BT$37))</f>
        <v>NodeSquare</v>
      </c>
      <c r="BU813" s="166">
        <f t="shared" ca="1" si="618"/>
        <v>2000</v>
      </c>
      <c r="BV813" s="166">
        <f t="shared" ca="1" si="619"/>
        <v>200</v>
      </c>
      <c r="BW813" s="166">
        <f t="shared" ca="1" si="620"/>
        <v>0</v>
      </c>
      <c r="BX813" s="166">
        <f t="shared" ca="1" si="621"/>
        <v>0</v>
      </c>
      <c r="BY813" s="180" t="str">
        <f t="shared" si="622"/>
        <v/>
      </c>
      <c r="BZ813" s="180" t="str">
        <f t="shared" si="623"/>
        <v/>
      </c>
      <c r="CA813" s="81" t="str">
        <f>IF(scriv!E775&lt;&gt;"",scriv!E775,"")</f>
        <v/>
      </c>
      <c r="CB813" s="82">
        <f t="shared" si="588"/>
        <v>0</v>
      </c>
      <c r="CC813" s="82">
        <f t="shared" si="624"/>
        <v>0</v>
      </c>
      <c r="CD813" s="82" t="str">
        <f t="shared" si="625"/>
        <v>-</v>
      </c>
      <c r="CE813" s="82" t="str">
        <f t="shared" si="626"/>
        <v>-</v>
      </c>
      <c r="CF813" s="82" t="str">
        <f t="shared" si="627"/>
        <v>-</v>
      </c>
      <c r="CG813" s="82" t="str">
        <f t="shared" si="628"/>
        <v>-</v>
      </c>
      <c r="CH813" s="82" t="str">
        <f t="shared" si="629"/>
        <v>-</v>
      </c>
      <c r="CI813" s="82" t="str">
        <f t="shared" si="630"/>
        <v>-</v>
      </c>
      <c r="CJ813" s="82" t="str">
        <f t="shared" si="631"/>
        <v>-</v>
      </c>
      <c r="CK813" s="82" t="str">
        <f t="shared" si="632"/>
        <v>-</v>
      </c>
    </row>
    <row r="814" spans="1:89" s="82" customFormat="1" ht="18" customHeight="1">
      <c r="A814" s="81" t="str">
        <f>scriv!AH776</f>
        <v/>
      </c>
      <c r="B814" s="81" t="str">
        <f>IF(scriv!D776&lt;&gt;"",scriv!D776,"")</f>
        <v/>
      </c>
      <c r="C814" s="81" t="str">
        <f>IF( scriv!AL776&lt;&gt;"", IF(D814&lt;&gt;"","connection ","")&amp;scriv!AL776,IF(D814&lt;&gt;"","connection",""))</f>
        <v/>
      </c>
      <c r="D814" s="82" t="str">
        <f>scriv!AJ776</f>
        <v/>
      </c>
      <c r="E814" s="82" t="str">
        <f>scriv!AK776</f>
        <v/>
      </c>
      <c r="F814" s="156">
        <f>ROW()</f>
        <v>814</v>
      </c>
      <c r="I814" s="81" t="str">
        <f>IF(scriv!AA776&lt;&gt;"",scriv!AA776,J814)</f>
        <v/>
      </c>
      <c r="J814" s="81" t="str">
        <f>IF(scriv!AB776&lt;&gt;"",scriv!AB776,"")</f>
        <v/>
      </c>
      <c r="K814" s="82" t="str">
        <f t="shared" si="589"/>
        <v>none</v>
      </c>
      <c r="L814" s="82" t="str">
        <f t="shared" si="590"/>
        <v>+++&amp;speakTT=</v>
      </c>
      <c r="M814" s="82" t="str">
        <f t="shared" si="587"/>
        <v>OpenClose</v>
      </c>
      <c r="N814" s="82" t="str">
        <f t="shared" si="591"/>
        <v/>
      </c>
      <c r="O814" s="119" t="str">
        <f t="shared" si="592"/>
        <v/>
      </c>
      <c r="P814" s="81" t="str">
        <f>IF(scriv!I776&lt;&gt;"",scriv!I776,"")</f>
        <v/>
      </c>
      <c r="Q814" s="81" t="str">
        <f>IF(scriv!J776&lt;&gt;"",scriv!J776,"")</f>
        <v/>
      </c>
      <c r="R814" s="81">
        <f>IF(scriv!K776&lt;&gt;"",scriv!K776,
IF(I814&lt;&gt;"",1,$R$36))</f>
        <v>0</v>
      </c>
      <c r="S814" s="81" t="str">
        <f>IF(scriv!L776&lt;&gt;"",scriv!L776,
IF(scriv!AB776&lt;&gt;"",$S$36,"none"))</f>
        <v>none</v>
      </c>
      <c r="T814" s="81" t="str">
        <f>IF(scriv!Q776&lt;&gt;"",scriv!Q776,"")</f>
        <v/>
      </c>
      <c r="U814" s="81" t="str">
        <f>IF(scriv!R776&lt;&gt;"",scriv!R776,"")</f>
        <v/>
      </c>
      <c r="V814" s="81" t="str">
        <f>IF(scriv!S776&lt;&gt;"",scriv!S776,"")</f>
        <v/>
      </c>
      <c r="W814" s="81" t="str">
        <f>IF(scriv!T776&lt;&gt;"",scriv!T776,"")</f>
        <v/>
      </c>
      <c r="X814" s="81" t="str">
        <f>IF($E814="",
( IF(scriv!AD776&lt;&gt;"", LEFT( scriv!AD776, FIND(",",scriv!AD776)-1) &amp; "=" &amp; $AH814 &amp; RIGHT( scriv!AD776, LEN(scriv!AD776) + 1 - FIND(",",scriv!AD776)),
  IF($X$36&lt;&gt;"",LEFT( X$36, FIND(",",X$36)-1) &amp; "=" &amp; $AH814 &amp; RIGHT( X$36, LEN(X$36) + 1 - FIND(",",X$36)),""))),
IF(scriv!M776&lt;&gt;"", LEFT( scriv!M776, FIND(",",scriv!M776)-1) &amp; "=" &amp; $AH814 &amp; RIGHT( scriv!M776, LEN(scriv!M776) + 1 - FIND(",",scriv!M776)),
LEFT( X$37, FIND(",",X$37)-1) &amp; "=" &amp; $AH814 &amp; RIGHT( X$37, LEN(X$37) + 1 - FIND(",",X$37))))</f>
        <v>fadeOn=,0.6</v>
      </c>
      <c r="Y814" s="81" t="str">
        <f>IF($E814="",
( IF(scriv!AE776&lt;&gt;"", LEFT( scriv!AE776, FIND(",",scriv!AE776)-1) &amp; "=" &amp; $AH814 &amp; RIGHT( scriv!AE776, LEN(scriv!AE776) + 1 - FIND(",",scriv!AE776)),
  IF($Y$36&lt;&gt;"",LEFT( Y$36, FIND(",",Y$36)-1) &amp; "=" &amp; $AH814 &amp; RIGHT( Y$36, LEN(Y$36) + 1 - FIND(",",Y$36)),""))),
IF(scriv!N776&lt;&gt;"", LEFT( scriv!N776, FIND(",",scriv!N776)-1) &amp; "=" &amp; $AH814 &amp; RIGHT( scriv!N776, LEN(scriv!N776) + 1 - FIND(",",scriv!N776)),
LEFT( Y$37, FIND(",",Y$37)-1) &amp; "=" &amp; $AH814 &amp; RIGHT( Y$37, LEN(Y$37) + 1 - FIND(",",Y$37))))</f>
        <v>fadeOff=,0.6</v>
      </c>
      <c r="Z814" s="81" t="str">
        <f>IF($E814="",
( IF(scriv!AF776&lt;&gt;"", LEFT( scriv!AF776, FIND(",",scriv!AF776)-1) &amp; "=" &amp; $AH814 &amp; RIGHT( scriv!AF776, LEN(scriv!AF776) + 1 - FIND(",",scriv!AF776)),
  IF($Z$36&lt;&gt;"",LEFT( Z$36, FIND(",",Z$36)-1) &amp; "=" &amp; $AH814 &amp; RIGHT( Z$36, LEN(Z$36) + 1 - FIND(",",Z$36)),""))),
IF(scriv!O776&lt;&gt;"", LEFT( scriv!O776, FIND(",",scriv!O776)-1) &amp; "=" &amp; $AH814 &amp; RIGHT( scriv!O776, LEN(scriv!O776) + 1 - FIND(",",scriv!O776)),
LEFT( Z$37, FIND(",",Z$37)-1) &amp; "=" &amp; $AH814 &amp; RIGHT( Z$37, LEN(Z$37) + 1 - FIND(",",Z$37))))</f>
        <v>drawOpen=,1.2</v>
      </c>
      <c r="AA814" s="81" t="str">
        <f>IF($E814="",
( IF(scriv!AG776&lt;&gt;"", LEFT( scriv!AG776, FIND(",",scriv!AG776)-1) &amp; "=" &amp; $AH814 &amp; RIGHT( scriv!AG776, LEN(scriv!AG776) + 1 - FIND(",",scriv!AG776)),
  IF($AA$36&lt;&gt;"",LEFT( AA$36, FIND(",",AA$36)-1) &amp; "=" &amp; $AH814 &amp; RIGHT( AA$36, LEN(AA$36) + 1 - FIND(",",AA$36)),""))),
IF(scriv!P776&lt;&gt;"", LEFT( scriv!P776, FIND(",",scriv!P776)-1) &amp; "=" &amp; $AH814 &amp; RIGHT( scriv!P776, LEN(scriv!P776) + 1 - FIND(",",scriv!P776)),
LEFT( AA$37, FIND(",",AA$37)-1) &amp; "=" &amp; $AH814 &amp; RIGHT( AA$37, LEN(AA$37) + 1 - FIND(",",AA$37))))</f>
        <v>drawClose=,1.2</v>
      </c>
      <c r="AB814" s="167" t="str">
        <f t="shared" si="586"/>
        <v>noTitle</v>
      </c>
      <c r="AC814" s="167"/>
      <c r="AD814" s="45"/>
      <c r="AE814" s="168"/>
      <c r="AF814" s="169">
        <f>IF(D814="",scriv!B776,"")</f>
        <v>0</v>
      </c>
      <c r="AG814" s="170" t="str">
        <f t="shared" si="593"/>
        <v/>
      </c>
      <c r="AH814" s="169" t="str">
        <f t="shared" si="594"/>
        <v/>
      </c>
      <c r="AI814" s="169" t="str">
        <f t="shared" si="595"/>
        <v/>
      </c>
      <c r="AJ814" s="86">
        <f>ROUNDDOWN( (LEN(scriv!B776)+1) / 2, 0 )</f>
        <v>0</v>
      </c>
      <c r="AK814" s="82">
        <f t="shared" si="596"/>
        <v>0</v>
      </c>
      <c r="AL814" s="82" t="str">
        <f t="shared" si="597"/>
        <v>-</v>
      </c>
      <c r="AM814" s="82" t="str">
        <f t="shared" si="598"/>
        <v>-</v>
      </c>
      <c r="AN814" s="82" t="str">
        <f t="shared" si="599"/>
        <v>-</v>
      </c>
      <c r="AO814" s="82" t="str">
        <f t="shared" si="600"/>
        <v>-</v>
      </c>
      <c r="AP814" s="82" t="str">
        <f t="shared" si="601"/>
        <v>-</v>
      </c>
      <c r="AQ814" s="82" t="str">
        <f t="shared" si="602"/>
        <v>-</v>
      </c>
      <c r="AR814" s="82" t="str">
        <f t="shared" si="603"/>
        <v>-</v>
      </c>
      <c r="AT814" s="82">
        <f t="shared" si="604"/>
        <v>10</v>
      </c>
      <c r="AU814" s="82" t="str">
        <f ca="1">IF(    MAX(OFFSET(AL814,0,0,MATCH("-",AL$638:AL814,0))) = 0,"",
IFERROR(MAX(OFFSET(AL814,0,0,MATCH("-",AL$638:AL814,0))),""))</f>
        <v/>
      </c>
      <c r="AV814" s="82" t="str">
        <f ca="1">IF(    MAX(OFFSET(AM814,0,0,MATCH("-",AM$638:AM814,0))) = 0,"",
IFERROR(MAX(OFFSET(AM814,0,0,MATCH("-",AM$638:AM814,0))),""))</f>
        <v/>
      </c>
      <c r="AW814" s="82" t="str">
        <f ca="1">IF(    MAX(OFFSET(AN814,0,0,MATCH("-",AN$638:AN814,0))) = 0,"",
IFERROR(MAX(OFFSET(AN814,0,0,MATCH("-",AN$638:AN814,0))),""))</f>
        <v/>
      </c>
      <c r="AX814" s="82" t="str">
        <f ca="1">IF(    MAX(OFFSET(AO814,0,0,MATCH("-",AO$638:AO814,0))) = 0,"",
IFERROR(MAX(OFFSET(AO814,0,0,MATCH("-",AO$638:AO814,0))),""))</f>
        <v/>
      </c>
      <c r="AY814" s="82" t="str">
        <f ca="1">IF(    MAX(OFFSET(AP814,0,0,MATCH("-",AP$638:AP814,0))) = 0,"",
IFERROR(MAX(OFFSET(AP814,0,0,MATCH("-",AP$638:AP814,0))),""))</f>
        <v/>
      </c>
      <c r="AZ814" s="82" t="str">
        <f ca="1">IF(    MAX(OFFSET(AQ814,0,0,MATCH("-",AQ$638:AQ814,0))) = 0,"",
IFERROR(MAX(OFFSET(AQ814,0,0,MATCH("-",AQ$638:AQ814,0))),""))</f>
        <v/>
      </c>
      <c r="BA814" s="82" t="str">
        <f ca="1">IF(    MAX(OFFSET(AR814,0,0,MATCH("-",AR$638:AR814,0))) = 0,"",
IFERROR(MAX(OFFSET(AR814,0,0,MATCH("-",AR$638:AR814,0))),""))</f>
        <v/>
      </c>
      <c r="BB814" s="112">
        <f t="shared" ca="1" si="605"/>
        <v>-198</v>
      </c>
      <c r="BC814" s="111" t="str">
        <f t="shared" ca="1" si="606"/>
        <v>Radius</v>
      </c>
      <c r="BD814" s="112">
        <f t="shared" ca="1" si="607"/>
        <v>0</v>
      </c>
      <c r="BE814" s="111">
        <f t="shared" ca="1" si="608"/>
        <v>200</v>
      </c>
      <c r="BF814" s="113" t="e">
        <f t="shared" ca="1" si="609"/>
        <v>#VALUE!</v>
      </c>
      <c r="BG814" s="113" t="e">
        <f t="shared" ca="1" si="610"/>
        <v>#VALUE!</v>
      </c>
      <c r="BH814" s="112">
        <f t="shared" ca="1" si="611"/>
        <v>2000</v>
      </c>
      <c r="BI814" s="112">
        <f t="shared" ca="1" si="612"/>
        <v>200</v>
      </c>
      <c r="BJ814" s="157"/>
      <c r="BK814" s="157"/>
      <c r="BL814" s="158" t="str">
        <f>scriv!AI776</f>
        <v/>
      </c>
      <c r="BM814" s="157"/>
      <c r="BN814" s="157" t="str">
        <f t="shared" si="613"/>
        <v>node</v>
      </c>
      <c r="BO814" s="157"/>
      <c r="BP814" s="159">
        <f t="shared" ca="1" si="614"/>
        <v>0</v>
      </c>
      <c r="BQ814" s="159">
        <f t="shared" ca="1" si="615"/>
        <v>0</v>
      </c>
      <c r="BR814" s="159">
        <f t="shared" si="616"/>
        <v>1</v>
      </c>
      <c r="BS814" s="159" t="str">
        <f t="shared" si="617"/>
        <v>symbol</v>
      </c>
      <c r="BT814" s="157" t="str">
        <f ca="1">IF(scriv!V776&lt;&gt;"",scriv!V776,
IF(E814="",IFERROR(VLOOKUP(BL814,$AH$40:$BT$638,39,FALSE),$BT$36),
$BT$37))</f>
        <v>NodeSquare</v>
      </c>
      <c r="BU814" s="166">
        <f t="shared" ca="1" si="618"/>
        <v>2000</v>
      </c>
      <c r="BV814" s="166">
        <f t="shared" ca="1" si="619"/>
        <v>200</v>
      </c>
      <c r="BW814" s="166">
        <f t="shared" ca="1" si="620"/>
        <v>0</v>
      </c>
      <c r="BX814" s="166">
        <f t="shared" ca="1" si="621"/>
        <v>0</v>
      </c>
      <c r="BY814" s="180" t="str">
        <f t="shared" si="622"/>
        <v/>
      </c>
      <c r="BZ814" s="180" t="str">
        <f t="shared" si="623"/>
        <v/>
      </c>
      <c r="CA814" s="81" t="str">
        <f>IF(scriv!E776&lt;&gt;"",scriv!E776,"")</f>
        <v/>
      </c>
      <c r="CB814" s="82">
        <f t="shared" si="588"/>
        <v>0</v>
      </c>
      <c r="CC814" s="82">
        <f t="shared" si="624"/>
        <v>0</v>
      </c>
      <c r="CD814" s="82" t="str">
        <f t="shared" si="625"/>
        <v>-</v>
      </c>
      <c r="CE814" s="82" t="str">
        <f t="shared" si="626"/>
        <v>-</v>
      </c>
      <c r="CF814" s="82" t="str">
        <f t="shared" si="627"/>
        <v>-</v>
      </c>
      <c r="CG814" s="82" t="str">
        <f t="shared" si="628"/>
        <v>-</v>
      </c>
      <c r="CH814" s="82" t="str">
        <f t="shared" si="629"/>
        <v>-</v>
      </c>
      <c r="CI814" s="82" t="str">
        <f t="shared" si="630"/>
        <v>-</v>
      </c>
      <c r="CJ814" s="82" t="str">
        <f t="shared" si="631"/>
        <v>-</v>
      </c>
      <c r="CK814" s="82" t="str">
        <f t="shared" si="632"/>
        <v>-</v>
      </c>
    </row>
    <row r="815" spans="1:89" s="82" customFormat="1" ht="18" customHeight="1">
      <c r="A815" s="81" t="str">
        <f>scriv!AH777</f>
        <v/>
      </c>
      <c r="B815" s="81" t="str">
        <f>IF(scriv!D777&lt;&gt;"",scriv!D777,"")</f>
        <v/>
      </c>
      <c r="C815" s="81" t="str">
        <f>IF( scriv!AL777&lt;&gt;"", IF(D815&lt;&gt;"","connection ","")&amp;scriv!AL777,IF(D815&lt;&gt;"","connection",""))</f>
        <v/>
      </c>
      <c r="D815" s="82" t="str">
        <f>scriv!AJ777</f>
        <v/>
      </c>
      <c r="E815" s="82" t="str">
        <f>scriv!AK777</f>
        <v/>
      </c>
      <c r="F815" s="156">
        <f>ROW()</f>
        <v>815</v>
      </c>
      <c r="I815" s="81" t="str">
        <f>IF(scriv!AA777&lt;&gt;"",scriv!AA777,J815)</f>
        <v/>
      </c>
      <c r="J815" s="81" t="str">
        <f>IF(scriv!AB777&lt;&gt;"",scriv!AB777,"")</f>
        <v/>
      </c>
      <c r="K815" s="82" t="str">
        <f t="shared" si="589"/>
        <v>none</v>
      </c>
      <c r="L815" s="82" t="str">
        <f t="shared" si="590"/>
        <v>+++&amp;speakTT=</v>
      </c>
      <c r="M815" s="82" t="str">
        <f t="shared" si="587"/>
        <v>OpenClose</v>
      </c>
      <c r="N815" s="82" t="str">
        <f t="shared" si="591"/>
        <v/>
      </c>
      <c r="O815" s="119" t="str">
        <f t="shared" si="592"/>
        <v/>
      </c>
      <c r="P815" s="81" t="str">
        <f>IF(scriv!I777&lt;&gt;"",scriv!I777,"")</f>
        <v/>
      </c>
      <c r="Q815" s="81" t="str">
        <f>IF(scriv!J777&lt;&gt;"",scriv!J777,"")</f>
        <v/>
      </c>
      <c r="R815" s="81">
        <f>IF(scriv!K777&lt;&gt;"",scriv!K777,
IF(I815&lt;&gt;"",1,$R$36))</f>
        <v>0</v>
      </c>
      <c r="S815" s="81" t="str">
        <f>IF(scriv!L777&lt;&gt;"",scriv!L777,
IF(scriv!AB777&lt;&gt;"",$S$36,"none"))</f>
        <v>none</v>
      </c>
      <c r="T815" s="81" t="str">
        <f>IF(scriv!Q777&lt;&gt;"",scriv!Q777,"")</f>
        <v/>
      </c>
      <c r="U815" s="81" t="str">
        <f>IF(scriv!R777&lt;&gt;"",scriv!R777,"")</f>
        <v/>
      </c>
      <c r="V815" s="81" t="str">
        <f>IF(scriv!S777&lt;&gt;"",scriv!S777,"")</f>
        <v/>
      </c>
      <c r="W815" s="81" t="str">
        <f>IF(scriv!T777&lt;&gt;"",scriv!T777,"")</f>
        <v/>
      </c>
      <c r="X815" s="81" t="str">
        <f>IF($E815="",
( IF(scriv!AD777&lt;&gt;"", LEFT( scriv!AD777, FIND(",",scriv!AD777)-1) &amp; "=" &amp; $AH815 &amp; RIGHT( scriv!AD777, LEN(scriv!AD777) + 1 - FIND(",",scriv!AD777)),
  IF($X$36&lt;&gt;"",LEFT( X$36, FIND(",",X$36)-1) &amp; "=" &amp; $AH815 &amp; RIGHT( X$36, LEN(X$36) + 1 - FIND(",",X$36)),""))),
IF(scriv!M777&lt;&gt;"", LEFT( scriv!M777, FIND(",",scriv!M777)-1) &amp; "=" &amp; $AH815 &amp; RIGHT( scriv!M777, LEN(scriv!M777) + 1 - FIND(",",scriv!M777)),
LEFT( X$37, FIND(",",X$37)-1) &amp; "=" &amp; $AH815 &amp; RIGHT( X$37, LEN(X$37) + 1 - FIND(",",X$37))))</f>
        <v>fadeOn=,0.6</v>
      </c>
      <c r="Y815" s="81" t="str">
        <f>IF($E815="",
( IF(scriv!AE777&lt;&gt;"", LEFT( scriv!AE777, FIND(",",scriv!AE777)-1) &amp; "=" &amp; $AH815 &amp; RIGHT( scriv!AE777, LEN(scriv!AE777) + 1 - FIND(",",scriv!AE777)),
  IF($Y$36&lt;&gt;"",LEFT( Y$36, FIND(",",Y$36)-1) &amp; "=" &amp; $AH815 &amp; RIGHT( Y$36, LEN(Y$36) + 1 - FIND(",",Y$36)),""))),
IF(scriv!N777&lt;&gt;"", LEFT( scriv!N777, FIND(",",scriv!N777)-1) &amp; "=" &amp; $AH815 &amp; RIGHT( scriv!N777, LEN(scriv!N777) + 1 - FIND(",",scriv!N777)),
LEFT( Y$37, FIND(",",Y$37)-1) &amp; "=" &amp; $AH815 &amp; RIGHT( Y$37, LEN(Y$37) + 1 - FIND(",",Y$37))))</f>
        <v>fadeOff=,0.6</v>
      </c>
      <c r="Z815" s="81" t="str">
        <f>IF($E815="",
( IF(scriv!AF777&lt;&gt;"", LEFT( scriv!AF777, FIND(",",scriv!AF777)-1) &amp; "=" &amp; $AH815 &amp; RIGHT( scriv!AF777, LEN(scriv!AF777) + 1 - FIND(",",scriv!AF777)),
  IF($Z$36&lt;&gt;"",LEFT( Z$36, FIND(",",Z$36)-1) &amp; "=" &amp; $AH815 &amp; RIGHT( Z$36, LEN(Z$36) + 1 - FIND(",",Z$36)),""))),
IF(scriv!O777&lt;&gt;"", LEFT( scriv!O777, FIND(",",scriv!O777)-1) &amp; "=" &amp; $AH815 &amp; RIGHT( scriv!O777, LEN(scriv!O777) + 1 - FIND(",",scriv!O777)),
LEFT( Z$37, FIND(",",Z$37)-1) &amp; "=" &amp; $AH815 &amp; RIGHT( Z$37, LEN(Z$37) + 1 - FIND(",",Z$37))))</f>
        <v>drawOpen=,1.2</v>
      </c>
      <c r="AA815" s="81" t="str">
        <f>IF($E815="",
( IF(scriv!AG777&lt;&gt;"", LEFT( scriv!AG777, FIND(",",scriv!AG777)-1) &amp; "=" &amp; $AH815 &amp; RIGHT( scriv!AG777, LEN(scriv!AG777) + 1 - FIND(",",scriv!AG777)),
  IF($AA$36&lt;&gt;"",LEFT( AA$36, FIND(",",AA$36)-1) &amp; "=" &amp; $AH815 &amp; RIGHT( AA$36, LEN(AA$36) + 1 - FIND(",",AA$36)),""))),
IF(scriv!P777&lt;&gt;"", LEFT( scriv!P777, FIND(",",scriv!P777)-1) &amp; "=" &amp; $AH815 &amp; RIGHT( scriv!P777, LEN(scriv!P777) + 1 - FIND(",",scriv!P777)),
LEFT( AA$37, FIND(",",AA$37)-1) &amp; "=" &amp; $AH815 &amp; RIGHT( AA$37, LEN(AA$37) + 1 - FIND(",",AA$37))))</f>
        <v>drawClose=,1.2</v>
      </c>
      <c r="AB815" s="167" t="str">
        <f t="shared" si="586"/>
        <v>noTitle</v>
      </c>
      <c r="AC815" s="167"/>
      <c r="AD815" s="45"/>
      <c r="AE815" s="168"/>
      <c r="AF815" s="169">
        <f>IF(D815="",scriv!B777,"")</f>
        <v>0</v>
      </c>
      <c r="AG815" s="170" t="str">
        <f t="shared" si="593"/>
        <v/>
      </c>
      <c r="AH815" s="169" t="str">
        <f t="shared" si="594"/>
        <v/>
      </c>
      <c r="AI815" s="169" t="str">
        <f t="shared" si="595"/>
        <v/>
      </c>
      <c r="AJ815" s="86">
        <f>ROUNDDOWN( (LEN(scriv!B777)+1) / 2, 0 )</f>
        <v>0</v>
      </c>
      <c r="AK815" s="82">
        <f t="shared" si="596"/>
        <v>0</v>
      </c>
      <c r="AL815" s="82" t="str">
        <f t="shared" si="597"/>
        <v>-</v>
      </c>
      <c r="AM815" s="82" t="str">
        <f t="shared" si="598"/>
        <v>-</v>
      </c>
      <c r="AN815" s="82" t="str">
        <f t="shared" si="599"/>
        <v>-</v>
      </c>
      <c r="AO815" s="82" t="str">
        <f t="shared" si="600"/>
        <v>-</v>
      </c>
      <c r="AP815" s="82" t="str">
        <f t="shared" si="601"/>
        <v>-</v>
      </c>
      <c r="AQ815" s="82" t="str">
        <f t="shared" si="602"/>
        <v>-</v>
      </c>
      <c r="AR815" s="82" t="str">
        <f t="shared" si="603"/>
        <v>-</v>
      </c>
      <c r="AT815" s="82">
        <f t="shared" si="604"/>
        <v>10</v>
      </c>
      <c r="AU815" s="82" t="str">
        <f ca="1">IF(    MAX(OFFSET(AL815,0,0,MATCH("-",AL$638:AL815,0))) = 0,"",
IFERROR(MAX(OFFSET(AL815,0,0,MATCH("-",AL$638:AL815,0))),""))</f>
        <v/>
      </c>
      <c r="AV815" s="82" t="str">
        <f ca="1">IF(    MAX(OFFSET(AM815,0,0,MATCH("-",AM$638:AM815,0))) = 0,"",
IFERROR(MAX(OFFSET(AM815,0,0,MATCH("-",AM$638:AM815,0))),""))</f>
        <v/>
      </c>
      <c r="AW815" s="82" t="str">
        <f ca="1">IF(    MAX(OFFSET(AN815,0,0,MATCH("-",AN$638:AN815,0))) = 0,"",
IFERROR(MAX(OFFSET(AN815,0,0,MATCH("-",AN$638:AN815,0))),""))</f>
        <v/>
      </c>
      <c r="AX815" s="82" t="str">
        <f ca="1">IF(    MAX(OFFSET(AO815,0,0,MATCH("-",AO$638:AO815,0))) = 0,"",
IFERROR(MAX(OFFSET(AO815,0,0,MATCH("-",AO$638:AO815,0))),""))</f>
        <v/>
      </c>
      <c r="AY815" s="82" t="str">
        <f ca="1">IF(    MAX(OFFSET(AP815,0,0,MATCH("-",AP$638:AP815,0))) = 0,"",
IFERROR(MAX(OFFSET(AP815,0,0,MATCH("-",AP$638:AP815,0))),""))</f>
        <v/>
      </c>
      <c r="AZ815" s="82" t="str">
        <f ca="1">IF(    MAX(OFFSET(AQ815,0,0,MATCH("-",AQ$638:AQ815,0))) = 0,"",
IFERROR(MAX(OFFSET(AQ815,0,0,MATCH("-",AQ$638:AQ815,0))),""))</f>
        <v/>
      </c>
      <c r="BA815" s="82" t="str">
        <f ca="1">IF(    MAX(OFFSET(AR815,0,0,MATCH("-",AR$638:AR815,0))) = 0,"",
IFERROR(MAX(OFFSET(AR815,0,0,MATCH("-",AR$638:AR815,0))),""))</f>
        <v/>
      </c>
      <c r="BB815" s="112">
        <f t="shared" ca="1" si="605"/>
        <v>-198</v>
      </c>
      <c r="BC815" s="111" t="str">
        <f t="shared" ca="1" si="606"/>
        <v>Radius</v>
      </c>
      <c r="BD815" s="112">
        <f t="shared" ca="1" si="607"/>
        <v>0</v>
      </c>
      <c r="BE815" s="111">
        <f t="shared" ca="1" si="608"/>
        <v>200</v>
      </c>
      <c r="BF815" s="113" t="e">
        <f t="shared" ca="1" si="609"/>
        <v>#VALUE!</v>
      </c>
      <c r="BG815" s="113" t="e">
        <f t="shared" ca="1" si="610"/>
        <v>#VALUE!</v>
      </c>
      <c r="BH815" s="112">
        <f t="shared" ca="1" si="611"/>
        <v>2000</v>
      </c>
      <c r="BI815" s="112">
        <f t="shared" ca="1" si="612"/>
        <v>200</v>
      </c>
      <c r="BJ815" s="157"/>
      <c r="BK815" s="157"/>
      <c r="BL815" s="158" t="str">
        <f>scriv!AI777</f>
        <v/>
      </c>
      <c r="BM815" s="157"/>
      <c r="BN815" s="157" t="str">
        <f t="shared" si="613"/>
        <v>node</v>
      </c>
      <c r="BO815" s="157"/>
      <c r="BP815" s="159">
        <f t="shared" ca="1" si="614"/>
        <v>0</v>
      </c>
      <c r="BQ815" s="159">
        <f t="shared" ca="1" si="615"/>
        <v>0</v>
      </c>
      <c r="BR815" s="159">
        <f t="shared" si="616"/>
        <v>1</v>
      </c>
      <c r="BS815" s="159" t="str">
        <f t="shared" si="617"/>
        <v>symbol</v>
      </c>
      <c r="BT815" s="157" t="str">
        <f ca="1">IF(scriv!V777&lt;&gt;"",scriv!V777,
IF(E815="",IFERROR(VLOOKUP(BL815,$AH$40:$BT$638,39,FALSE),$BT$36),
$BT$37))</f>
        <v>NodeSquare</v>
      </c>
      <c r="BU815" s="166">
        <f t="shared" ca="1" si="618"/>
        <v>2000</v>
      </c>
      <c r="BV815" s="166">
        <f t="shared" ca="1" si="619"/>
        <v>200</v>
      </c>
      <c r="BW815" s="166">
        <f t="shared" ca="1" si="620"/>
        <v>0</v>
      </c>
      <c r="BX815" s="166">
        <f t="shared" ca="1" si="621"/>
        <v>0</v>
      </c>
      <c r="BY815" s="180" t="str">
        <f t="shared" si="622"/>
        <v/>
      </c>
      <c r="BZ815" s="180" t="str">
        <f t="shared" si="623"/>
        <v/>
      </c>
      <c r="CA815" s="81" t="str">
        <f>IF(scriv!E777&lt;&gt;"",scriv!E777,"")</f>
        <v/>
      </c>
      <c r="CB815" s="82">
        <f t="shared" si="588"/>
        <v>0</v>
      </c>
      <c r="CC815" s="82">
        <f t="shared" si="624"/>
        <v>0</v>
      </c>
      <c r="CD815" s="82" t="str">
        <f t="shared" si="625"/>
        <v>-</v>
      </c>
      <c r="CE815" s="82" t="str">
        <f t="shared" si="626"/>
        <v>-</v>
      </c>
      <c r="CF815" s="82" t="str">
        <f t="shared" si="627"/>
        <v>-</v>
      </c>
      <c r="CG815" s="82" t="str">
        <f t="shared" si="628"/>
        <v>-</v>
      </c>
      <c r="CH815" s="82" t="str">
        <f t="shared" si="629"/>
        <v>-</v>
      </c>
      <c r="CI815" s="82" t="str">
        <f t="shared" si="630"/>
        <v>-</v>
      </c>
      <c r="CJ815" s="82" t="str">
        <f t="shared" si="631"/>
        <v>-</v>
      </c>
      <c r="CK815" s="82" t="str">
        <f t="shared" si="632"/>
        <v>-</v>
      </c>
    </row>
    <row r="816" spans="1:89" s="82" customFormat="1" ht="18" customHeight="1">
      <c r="A816" s="81" t="str">
        <f>scriv!AH778</f>
        <v/>
      </c>
      <c r="B816" s="81" t="str">
        <f>IF(scriv!D778&lt;&gt;"",scriv!D778,"")</f>
        <v/>
      </c>
      <c r="C816" s="81" t="str">
        <f>IF( scriv!AL778&lt;&gt;"", IF(D816&lt;&gt;"","connection ","")&amp;scriv!AL778,IF(D816&lt;&gt;"","connection",""))</f>
        <v/>
      </c>
      <c r="D816" s="82" t="str">
        <f>scriv!AJ778</f>
        <v/>
      </c>
      <c r="E816" s="82" t="str">
        <f>scriv!AK778</f>
        <v/>
      </c>
      <c r="F816" s="156">
        <f>ROW()</f>
        <v>816</v>
      </c>
      <c r="I816" s="81" t="str">
        <f>IF(scriv!AA778&lt;&gt;"",scriv!AA778,J816)</f>
        <v/>
      </c>
      <c r="J816" s="81" t="str">
        <f>IF(scriv!AB778&lt;&gt;"",scriv!AB778,"")</f>
        <v/>
      </c>
      <c r="K816" s="82" t="str">
        <f t="shared" si="589"/>
        <v>none</v>
      </c>
      <c r="L816" s="82" t="str">
        <f t="shared" si="590"/>
        <v>+++&amp;speakTT=</v>
      </c>
      <c r="M816" s="82" t="str">
        <f t="shared" si="587"/>
        <v>OpenClose</v>
      </c>
      <c r="N816" s="82" t="str">
        <f t="shared" si="591"/>
        <v/>
      </c>
      <c r="O816" s="119" t="str">
        <f t="shared" si="592"/>
        <v/>
      </c>
      <c r="P816" s="81" t="str">
        <f>IF(scriv!I778&lt;&gt;"",scriv!I778,"")</f>
        <v/>
      </c>
      <c r="Q816" s="81" t="str">
        <f>IF(scriv!J778&lt;&gt;"",scriv!J778,"")</f>
        <v/>
      </c>
      <c r="R816" s="81">
        <f>IF(scriv!K778&lt;&gt;"",scriv!K778,
IF(I816&lt;&gt;"",1,$R$36))</f>
        <v>0</v>
      </c>
      <c r="S816" s="81" t="str">
        <f>IF(scriv!L778&lt;&gt;"",scriv!L778,
IF(scriv!AB778&lt;&gt;"",$S$36,"none"))</f>
        <v>none</v>
      </c>
      <c r="T816" s="81" t="str">
        <f>IF(scriv!Q778&lt;&gt;"",scriv!Q778,"")</f>
        <v/>
      </c>
      <c r="U816" s="81" t="str">
        <f>IF(scriv!R778&lt;&gt;"",scriv!R778,"")</f>
        <v/>
      </c>
      <c r="V816" s="81" t="str">
        <f>IF(scriv!S778&lt;&gt;"",scriv!S778,"")</f>
        <v/>
      </c>
      <c r="W816" s="81" t="str">
        <f>IF(scriv!T778&lt;&gt;"",scriv!T778,"")</f>
        <v/>
      </c>
      <c r="X816" s="81" t="str">
        <f>IF($E816="",
( IF(scriv!AD778&lt;&gt;"", LEFT( scriv!AD778, FIND(",",scriv!AD778)-1) &amp; "=" &amp; $AH816 &amp; RIGHT( scriv!AD778, LEN(scriv!AD778) + 1 - FIND(",",scriv!AD778)),
  IF($X$36&lt;&gt;"",LEFT( X$36, FIND(",",X$36)-1) &amp; "=" &amp; $AH816 &amp; RIGHT( X$36, LEN(X$36) + 1 - FIND(",",X$36)),""))),
IF(scriv!M778&lt;&gt;"", LEFT( scriv!M778, FIND(",",scriv!M778)-1) &amp; "=" &amp; $AH816 &amp; RIGHT( scriv!M778, LEN(scriv!M778) + 1 - FIND(",",scriv!M778)),
LEFT( X$37, FIND(",",X$37)-1) &amp; "=" &amp; $AH816 &amp; RIGHT( X$37, LEN(X$37) + 1 - FIND(",",X$37))))</f>
        <v>fadeOn=,0.6</v>
      </c>
      <c r="Y816" s="81" t="str">
        <f>IF($E816="",
( IF(scriv!AE778&lt;&gt;"", LEFT( scriv!AE778, FIND(",",scriv!AE778)-1) &amp; "=" &amp; $AH816 &amp; RIGHT( scriv!AE778, LEN(scriv!AE778) + 1 - FIND(",",scriv!AE778)),
  IF($Y$36&lt;&gt;"",LEFT( Y$36, FIND(",",Y$36)-1) &amp; "=" &amp; $AH816 &amp; RIGHT( Y$36, LEN(Y$36) + 1 - FIND(",",Y$36)),""))),
IF(scriv!N778&lt;&gt;"", LEFT( scriv!N778, FIND(",",scriv!N778)-1) &amp; "=" &amp; $AH816 &amp; RIGHT( scriv!N778, LEN(scriv!N778) + 1 - FIND(",",scriv!N778)),
LEFT( Y$37, FIND(",",Y$37)-1) &amp; "=" &amp; $AH816 &amp; RIGHT( Y$37, LEN(Y$37) + 1 - FIND(",",Y$37))))</f>
        <v>fadeOff=,0.6</v>
      </c>
      <c r="Z816" s="81" t="str">
        <f>IF($E816="",
( IF(scriv!AF778&lt;&gt;"", LEFT( scriv!AF778, FIND(",",scriv!AF778)-1) &amp; "=" &amp; $AH816 &amp; RIGHT( scriv!AF778, LEN(scriv!AF778) + 1 - FIND(",",scriv!AF778)),
  IF($Z$36&lt;&gt;"",LEFT( Z$36, FIND(",",Z$36)-1) &amp; "=" &amp; $AH816 &amp; RIGHT( Z$36, LEN(Z$36) + 1 - FIND(",",Z$36)),""))),
IF(scriv!O778&lt;&gt;"", LEFT( scriv!O778, FIND(",",scriv!O778)-1) &amp; "=" &amp; $AH816 &amp; RIGHT( scriv!O778, LEN(scriv!O778) + 1 - FIND(",",scriv!O778)),
LEFT( Z$37, FIND(",",Z$37)-1) &amp; "=" &amp; $AH816 &amp; RIGHT( Z$37, LEN(Z$37) + 1 - FIND(",",Z$37))))</f>
        <v>drawOpen=,1.2</v>
      </c>
      <c r="AA816" s="81" t="str">
        <f>IF($E816="",
( IF(scriv!AG778&lt;&gt;"", LEFT( scriv!AG778, FIND(",",scriv!AG778)-1) &amp; "=" &amp; $AH816 &amp; RIGHT( scriv!AG778, LEN(scriv!AG778) + 1 - FIND(",",scriv!AG778)),
  IF($AA$36&lt;&gt;"",LEFT( AA$36, FIND(",",AA$36)-1) &amp; "=" &amp; $AH816 &amp; RIGHT( AA$36, LEN(AA$36) + 1 - FIND(",",AA$36)),""))),
IF(scriv!P778&lt;&gt;"", LEFT( scriv!P778, FIND(",",scriv!P778)-1) &amp; "=" &amp; $AH816 &amp; RIGHT( scriv!P778, LEN(scriv!P778) + 1 - FIND(",",scriv!P778)),
LEFT( AA$37, FIND(",",AA$37)-1) &amp; "=" &amp; $AH816 &amp; RIGHT( AA$37, LEN(AA$37) + 1 - FIND(",",AA$37))))</f>
        <v>drawClose=,1.2</v>
      </c>
      <c r="AB816" s="167" t="str">
        <f t="shared" si="586"/>
        <v>noTitle</v>
      </c>
      <c r="AC816" s="167"/>
      <c r="AD816" s="45"/>
      <c r="AE816" s="168"/>
      <c r="AF816" s="169">
        <f>IF(D816="",scriv!B778,"")</f>
        <v>0</v>
      </c>
      <c r="AG816" s="170" t="str">
        <f t="shared" si="593"/>
        <v/>
      </c>
      <c r="AH816" s="169" t="str">
        <f t="shared" si="594"/>
        <v/>
      </c>
      <c r="AI816" s="169" t="str">
        <f t="shared" si="595"/>
        <v/>
      </c>
      <c r="AJ816" s="86">
        <f>ROUNDDOWN( (LEN(scriv!B778)+1) / 2, 0 )</f>
        <v>0</v>
      </c>
      <c r="AK816" s="82">
        <f t="shared" si="596"/>
        <v>0</v>
      </c>
      <c r="AL816" s="82" t="str">
        <f t="shared" si="597"/>
        <v>-</v>
      </c>
      <c r="AM816" s="82" t="str">
        <f t="shared" si="598"/>
        <v>-</v>
      </c>
      <c r="AN816" s="82" t="str">
        <f t="shared" si="599"/>
        <v>-</v>
      </c>
      <c r="AO816" s="82" t="str">
        <f t="shared" si="600"/>
        <v>-</v>
      </c>
      <c r="AP816" s="82" t="str">
        <f t="shared" si="601"/>
        <v>-</v>
      </c>
      <c r="AQ816" s="82" t="str">
        <f t="shared" si="602"/>
        <v>-</v>
      </c>
      <c r="AR816" s="82" t="str">
        <f t="shared" si="603"/>
        <v>-</v>
      </c>
      <c r="AT816" s="82">
        <f t="shared" si="604"/>
        <v>10</v>
      </c>
      <c r="AU816" s="82" t="str">
        <f ca="1">IF(    MAX(OFFSET(AL816,0,0,MATCH("-",AL$638:AL816,0))) = 0,"",
IFERROR(MAX(OFFSET(AL816,0,0,MATCH("-",AL$638:AL816,0))),""))</f>
        <v/>
      </c>
      <c r="AV816" s="82" t="str">
        <f ca="1">IF(    MAX(OFFSET(AM816,0,0,MATCH("-",AM$638:AM816,0))) = 0,"",
IFERROR(MAX(OFFSET(AM816,0,0,MATCH("-",AM$638:AM816,0))),""))</f>
        <v/>
      </c>
      <c r="AW816" s="82" t="str">
        <f ca="1">IF(    MAX(OFFSET(AN816,0,0,MATCH("-",AN$638:AN816,0))) = 0,"",
IFERROR(MAX(OFFSET(AN816,0,0,MATCH("-",AN$638:AN816,0))),""))</f>
        <v/>
      </c>
      <c r="AX816" s="82" t="str">
        <f ca="1">IF(    MAX(OFFSET(AO816,0,0,MATCH("-",AO$638:AO816,0))) = 0,"",
IFERROR(MAX(OFFSET(AO816,0,0,MATCH("-",AO$638:AO816,0))),""))</f>
        <v/>
      </c>
      <c r="AY816" s="82" t="str">
        <f ca="1">IF(    MAX(OFFSET(AP816,0,0,MATCH("-",AP$638:AP816,0))) = 0,"",
IFERROR(MAX(OFFSET(AP816,0,0,MATCH("-",AP$638:AP816,0))),""))</f>
        <v/>
      </c>
      <c r="AZ816" s="82" t="str">
        <f ca="1">IF(    MAX(OFFSET(AQ816,0,0,MATCH("-",AQ$638:AQ816,0))) = 0,"",
IFERROR(MAX(OFFSET(AQ816,0,0,MATCH("-",AQ$638:AQ816,0))),""))</f>
        <v/>
      </c>
      <c r="BA816" s="82" t="str">
        <f ca="1">IF(    MAX(OFFSET(AR816,0,0,MATCH("-",AR$638:AR816,0))) = 0,"",
IFERROR(MAX(OFFSET(AR816,0,0,MATCH("-",AR$638:AR816,0))),""))</f>
        <v/>
      </c>
      <c r="BB816" s="112">
        <f t="shared" ca="1" si="605"/>
        <v>-198</v>
      </c>
      <c r="BC816" s="111" t="str">
        <f t="shared" ca="1" si="606"/>
        <v>Radius</v>
      </c>
      <c r="BD816" s="112">
        <f t="shared" ca="1" si="607"/>
        <v>0</v>
      </c>
      <c r="BE816" s="111">
        <f t="shared" ca="1" si="608"/>
        <v>200</v>
      </c>
      <c r="BF816" s="113" t="e">
        <f t="shared" ca="1" si="609"/>
        <v>#VALUE!</v>
      </c>
      <c r="BG816" s="113" t="e">
        <f t="shared" ca="1" si="610"/>
        <v>#VALUE!</v>
      </c>
      <c r="BH816" s="112">
        <f t="shared" ca="1" si="611"/>
        <v>2000</v>
      </c>
      <c r="BI816" s="112">
        <f t="shared" ca="1" si="612"/>
        <v>200</v>
      </c>
      <c r="BJ816" s="157"/>
      <c r="BK816" s="157"/>
      <c r="BL816" s="158" t="str">
        <f>scriv!AI778</f>
        <v/>
      </c>
      <c r="BM816" s="157"/>
      <c r="BN816" s="157" t="str">
        <f t="shared" si="613"/>
        <v>node</v>
      </c>
      <c r="BO816" s="157"/>
      <c r="BP816" s="159">
        <f t="shared" ca="1" si="614"/>
        <v>0</v>
      </c>
      <c r="BQ816" s="159">
        <f t="shared" ca="1" si="615"/>
        <v>0</v>
      </c>
      <c r="BR816" s="159">
        <f t="shared" si="616"/>
        <v>1</v>
      </c>
      <c r="BS816" s="159" t="str">
        <f t="shared" si="617"/>
        <v>symbol</v>
      </c>
      <c r="BT816" s="157" t="str">
        <f ca="1">IF(scriv!V778&lt;&gt;"",scriv!V778,
IF(E816="",IFERROR(VLOOKUP(BL816,$AH$40:$BT$638,39,FALSE),$BT$36),
$BT$37))</f>
        <v>NodeSquare</v>
      </c>
      <c r="BU816" s="166">
        <f t="shared" ca="1" si="618"/>
        <v>2000</v>
      </c>
      <c r="BV816" s="166">
        <f t="shared" ca="1" si="619"/>
        <v>200</v>
      </c>
      <c r="BW816" s="166">
        <f t="shared" ca="1" si="620"/>
        <v>0</v>
      </c>
      <c r="BX816" s="166">
        <f t="shared" ca="1" si="621"/>
        <v>0</v>
      </c>
      <c r="BY816" s="180" t="str">
        <f t="shared" si="622"/>
        <v/>
      </c>
      <c r="BZ816" s="180" t="str">
        <f t="shared" si="623"/>
        <v/>
      </c>
      <c r="CA816" s="81" t="str">
        <f>IF(scriv!E778&lt;&gt;"",scriv!E778,"")</f>
        <v/>
      </c>
      <c r="CB816" s="82">
        <f t="shared" si="588"/>
        <v>0</v>
      </c>
      <c r="CC816" s="82">
        <f t="shared" si="624"/>
        <v>0</v>
      </c>
      <c r="CD816" s="82" t="str">
        <f t="shared" si="625"/>
        <v>-</v>
      </c>
      <c r="CE816" s="82" t="str">
        <f t="shared" si="626"/>
        <v>-</v>
      </c>
      <c r="CF816" s="82" t="str">
        <f t="shared" si="627"/>
        <v>-</v>
      </c>
      <c r="CG816" s="82" t="str">
        <f t="shared" si="628"/>
        <v>-</v>
      </c>
      <c r="CH816" s="82" t="str">
        <f t="shared" si="629"/>
        <v>-</v>
      </c>
      <c r="CI816" s="82" t="str">
        <f t="shared" si="630"/>
        <v>-</v>
      </c>
      <c r="CJ816" s="82" t="str">
        <f t="shared" si="631"/>
        <v>-</v>
      </c>
      <c r="CK816" s="82" t="str">
        <f t="shared" si="632"/>
        <v>-</v>
      </c>
    </row>
    <row r="817" spans="1:89" s="82" customFormat="1" ht="18" customHeight="1">
      <c r="A817" s="81" t="str">
        <f>scriv!AH779</f>
        <v/>
      </c>
      <c r="B817" s="81" t="str">
        <f>IF(scriv!D779&lt;&gt;"",scriv!D779,"")</f>
        <v/>
      </c>
      <c r="C817" s="81" t="str">
        <f>IF( scriv!AL779&lt;&gt;"", IF(D817&lt;&gt;"","connection ","")&amp;scriv!AL779,IF(D817&lt;&gt;"","connection",""))</f>
        <v/>
      </c>
      <c r="D817" s="82" t="str">
        <f>scriv!AJ779</f>
        <v/>
      </c>
      <c r="E817" s="82" t="str">
        <f>scriv!AK779</f>
        <v/>
      </c>
      <c r="F817" s="156">
        <f>ROW()</f>
        <v>817</v>
      </c>
      <c r="I817" s="81" t="str">
        <f>IF(scriv!AA779&lt;&gt;"",scriv!AA779,J817)</f>
        <v/>
      </c>
      <c r="J817" s="81" t="str">
        <f>IF(scriv!AB779&lt;&gt;"",scriv!AB779,"")</f>
        <v/>
      </c>
      <c r="K817" s="82" t="str">
        <f t="shared" si="589"/>
        <v>none</v>
      </c>
      <c r="L817" s="82" t="str">
        <f t="shared" si="590"/>
        <v>+++&amp;speakTT=</v>
      </c>
      <c r="M817" s="82" t="str">
        <f t="shared" si="587"/>
        <v>OpenClose</v>
      </c>
      <c r="N817" s="82" t="str">
        <f t="shared" si="591"/>
        <v/>
      </c>
      <c r="O817" s="119" t="str">
        <f t="shared" si="592"/>
        <v/>
      </c>
      <c r="P817" s="81" t="str">
        <f>IF(scriv!I779&lt;&gt;"",scriv!I779,"")</f>
        <v/>
      </c>
      <c r="Q817" s="81" t="str">
        <f>IF(scriv!J779&lt;&gt;"",scriv!J779,"")</f>
        <v/>
      </c>
      <c r="R817" s="81">
        <f>IF(scriv!K779&lt;&gt;"",scriv!K779,
IF(I817&lt;&gt;"",1,$R$36))</f>
        <v>0</v>
      </c>
      <c r="S817" s="81" t="str">
        <f>IF(scriv!L779&lt;&gt;"",scriv!L779,
IF(scriv!AB779&lt;&gt;"",$S$36,"none"))</f>
        <v>none</v>
      </c>
      <c r="T817" s="81" t="str">
        <f>IF(scriv!Q779&lt;&gt;"",scriv!Q779,"")</f>
        <v/>
      </c>
      <c r="U817" s="81" t="str">
        <f>IF(scriv!R779&lt;&gt;"",scriv!R779,"")</f>
        <v/>
      </c>
      <c r="V817" s="81" t="str">
        <f>IF(scriv!S779&lt;&gt;"",scriv!S779,"")</f>
        <v/>
      </c>
      <c r="W817" s="81" t="str">
        <f>IF(scriv!T779&lt;&gt;"",scriv!T779,"")</f>
        <v/>
      </c>
      <c r="X817" s="81" t="str">
        <f>IF($E817="",
( IF(scriv!AD779&lt;&gt;"", LEFT( scriv!AD779, FIND(",",scriv!AD779)-1) &amp; "=" &amp; $AH817 &amp; RIGHT( scriv!AD779, LEN(scriv!AD779) + 1 - FIND(",",scriv!AD779)),
  IF($X$36&lt;&gt;"",LEFT( X$36, FIND(",",X$36)-1) &amp; "=" &amp; $AH817 &amp; RIGHT( X$36, LEN(X$36) + 1 - FIND(",",X$36)),""))),
IF(scriv!M779&lt;&gt;"", LEFT( scriv!M779, FIND(",",scriv!M779)-1) &amp; "=" &amp; $AH817 &amp; RIGHT( scriv!M779, LEN(scriv!M779) + 1 - FIND(",",scriv!M779)),
LEFT( X$37, FIND(",",X$37)-1) &amp; "=" &amp; $AH817 &amp; RIGHT( X$37, LEN(X$37) + 1 - FIND(",",X$37))))</f>
        <v>fadeOn=,0.6</v>
      </c>
      <c r="Y817" s="81" t="str">
        <f>IF($E817="",
( IF(scriv!AE779&lt;&gt;"", LEFT( scriv!AE779, FIND(",",scriv!AE779)-1) &amp; "=" &amp; $AH817 &amp; RIGHT( scriv!AE779, LEN(scriv!AE779) + 1 - FIND(",",scriv!AE779)),
  IF($Y$36&lt;&gt;"",LEFT( Y$36, FIND(",",Y$36)-1) &amp; "=" &amp; $AH817 &amp; RIGHT( Y$36, LEN(Y$36) + 1 - FIND(",",Y$36)),""))),
IF(scriv!N779&lt;&gt;"", LEFT( scriv!N779, FIND(",",scriv!N779)-1) &amp; "=" &amp; $AH817 &amp; RIGHT( scriv!N779, LEN(scriv!N779) + 1 - FIND(",",scriv!N779)),
LEFT( Y$37, FIND(",",Y$37)-1) &amp; "=" &amp; $AH817 &amp; RIGHT( Y$37, LEN(Y$37) + 1 - FIND(",",Y$37))))</f>
        <v>fadeOff=,0.6</v>
      </c>
      <c r="Z817" s="81" t="str">
        <f>IF($E817="",
( IF(scriv!AF779&lt;&gt;"", LEFT( scriv!AF779, FIND(",",scriv!AF779)-1) &amp; "=" &amp; $AH817 &amp; RIGHT( scriv!AF779, LEN(scriv!AF779) + 1 - FIND(",",scriv!AF779)),
  IF($Z$36&lt;&gt;"",LEFT( Z$36, FIND(",",Z$36)-1) &amp; "=" &amp; $AH817 &amp; RIGHT( Z$36, LEN(Z$36) + 1 - FIND(",",Z$36)),""))),
IF(scriv!O779&lt;&gt;"", LEFT( scriv!O779, FIND(",",scriv!O779)-1) &amp; "=" &amp; $AH817 &amp; RIGHT( scriv!O779, LEN(scriv!O779) + 1 - FIND(",",scriv!O779)),
LEFT( Z$37, FIND(",",Z$37)-1) &amp; "=" &amp; $AH817 &amp; RIGHT( Z$37, LEN(Z$37) + 1 - FIND(",",Z$37))))</f>
        <v>drawOpen=,1.2</v>
      </c>
      <c r="AA817" s="81" t="str">
        <f>IF($E817="",
( IF(scriv!AG779&lt;&gt;"", LEFT( scriv!AG779, FIND(",",scriv!AG779)-1) &amp; "=" &amp; $AH817 &amp; RIGHT( scriv!AG779, LEN(scriv!AG779) + 1 - FIND(",",scriv!AG779)),
  IF($AA$36&lt;&gt;"",LEFT( AA$36, FIND(",",AA$36)-1) &amp; "=" &amp; $AH817 &amp; RIGHT( AA$36, LEN(AA$36) + 1 - FIND(",",AA$36)),""))),
IF(scriv!P779&lt;&gt;"", LEFT( scriv!P779, FIND(",",scriv!P779)-1) &amp; "=" &amp; $AH817 &amp; RIGHT( scriv!P779, LEN(scriv!P779) + 1 - FIND(",",scriv!P779)),
LEFT( AA$37, FIND(",",AA$37)-1) &amp; "=" &amp; $AH817 &amp; RIGHT( AA$37, LEN(AA$37) + 1 - FIND(",",AA$37))))</f>
        <v>drawClose=,1.2</v>
      </c>
      <c r="AB817" s="167" t="str">
        <f t="shared" si="586"/>
        <v>noTitle</v>
      </c>
      <c r="AC817" s="167"/>
      <c r="AD817" s="45"/>
      <c r="AE817" s="168"/>
      <c r="AF817" s="169">
        <f>IF(D817="",scriv!B779,"")</f>
        <v>0</v>
      </c>
      <c r="AG817" s="170" t="str">
        <f t="shared" si="593"/>
        <v/>
      </c>
      <c r="AH817" s="169" t="str">
        <f t="shared" si="594"/>
        <v/>
      </c>
      <c r="AI817" s="169" t="str">
        <f t="shared" si="595"/>
        <v/>
      </c>
      <c r="AJ817" s="86">
        <f>ROUNDDOWN( (LEN(scriv!B779)+1) / 2, 0 )</f>
        <v>0</v>
      </c>
      <c r="AK817" s="82">
        <f t="shared" si="596"/>
        <v>0</v>
      </c>
      <c r="AL817" s="82" t="str">
        <f t="shared" si="597"/>
        <v>-</v>
      </c>
      <c r="AM817" s="82" t="str">
        <f t="shared" si="598"/>
        <v>-</v>
      </c>
      <c r="AN817" s="82" t="str">
        <f t="shared" si="599"/>
        <v>-</v>
      </c>
      <c r="AO817" s="82" t="str">
        <f t="shared" si="600"/>
        <v>-</v>
      </c>
      <c r="AP817" s="82" t="str">
        <f t="shared" si="601"/>
        <v>-</v>
      </c>
      <c r="AQ817" s="82" t="str">
        <f t="shared" si="602"/>
        <v>-</v>
      </c>
      <c r="AR817" s="82" t="str">
        <f t="shared" si="603"/>
        <v>-</v>
      </c>
      <c r="AT817" s="82">
        <f t="shared" si="604"/>
        <v>10</v>
      </c>
      <c r="AU817" s="82" t="str">
        <f ca="1">IF(    MAX(OFFSET(AL817,0,0,MATCH("-",AL$638:AL817,0))) = 0,"",
IFERROR(MAX(OFFSET(AL817,0,0,MATCH("-",AL$638:AL817,0))),""))</f>
        <v/>
      </c>
      <c r="AV817" s="82" t="str">
        <f ca="1">IF(    MAX(OFFSET(AM817,0,0,MATCH("-",AM$638:AM817,0))) = 0,"",
IFERROR(MAX(OFFSET(AM817,0,0,MATCH("-",AM$638:AM817,0))),""))</f>
        <v/>
      </c>
      <c r="AW817" s="82" t="str">
        <f ca="1">IF(    MAX(OFFSET(AN817,0,0,MATCH("-",AN$638:AN817,0))) = 0,"",
IFERROR(MAX(OFFSET(AN817,0,0,MATCH("-",AN$638:AN817,0))),""))</f>
        <v/>
      </c>
      <c r="AX817" s="82" t="str">
        <f ca="1">IF(    MAX(OFFSET(AO817,0,0,MATCH("-",AO$638:AO817,0))) = 0,"",
IFERROR(MAX(OFFSET(AO817,0,0,MATCH("-",AO$638:AO817,0))),""))</f>
        <v/>
      </c>
      <c r="AY817" s="82" t="str">
        <f ca="1">IF(    MAX(OFFSET(AP817,0,0,MATCH("-",AP$638:AP817,0))) = 0,"",
IFERROR(MAX(OFFSET(AP817,0,0,MATCH("-",AP$638:AP817,0))),""))</f>
        <v/>
      </c>
      <c r="AZ817" s="82" t="str">
        <f ca="1">IF(    MAX(OFFSET(AQ817,0,0,MATCH("-",AQ$638:AQ817,0))) = 0,"",
IFERROR(MAX(OFFSET(AQ817,0,0,MATCH("-",AQ$638:AQ817,0))),""))</f>
        <v/>
      </c>
      <c r="BA817" s="82" t="str">
        <f ca="1">IF(    MAX(OFFSET(AR817,0,0,MATCH("-",AR$638:AR817,0))) = 0,"",
IFERROR(MAX(OFFSET(AR817,0,0,MATCH("-",AR$638:AR817,0))),""))</f>
        <v/>
      </c>
      <c r="BB817" s="112">
        <f t="shared" ca="1" si="605"/>
        <v>-198</v>
      </c>
      <c r="BC817" s="111" t="str">
        <f t="shared" ca="1" si="606"/>
        <v>Radius</v>
      </c>
      <c r="BD817" s="112">
        <f t="shared" ca="1" si="607"/>
        <v>0</v>
      </c>
      <c r="BE817" s="111">
        <f t="shared" ca="1" si="608"/>
        <v>200</v>
      </c>
      <c r="BF817" s="113" t="e">
        <f t="shared" ca="1" si="609"/>
        <v>#VALUE!</v>
      </c>
      <c r="BG817" s="113" t="e">
        <f t="shared" ca="1" si="610"/>
        <v>#VALUE!</v>
      </c>
      <c r="BH817" s="112">
        <f t="shared" ca="1" si="611"/>
        <v>2000</v>
      </c>
      <c r="BI817" s="112">
        <f t="shared" ca="1" si="612"/>
        <v>200</v>
      </c>
      <c r="BJ817" s="157"/>
      <c r="BK817" s="157"/>
      <c r="BL817" s="158" t="str">
        <f>scriv!AI779</f>
        <v/>
      </c>
      <c r="BM817" s="157"/>
      <c r="BN817" s="157" t="str">
        <f t="shared" si="613"/>
        <v>node</v>
      </c>
      <c r="BO817" s="157"/>
      <c r="BP817" s="159">
        <f t="shared" ca="1" si="614"/>
        <v>0</v>
      </c>
      <c r="BQ817" s="159">
        <f t="shared" ca="1" si="615"/>
        <v>0</v>
      </c>
      <c r="BR817" s="159">
        <f t="shared" si="616"/>
        <v>1</v>
      </c>
      <c r="BS817" s="159" t="str">
        <f t="shared" si="617"/>
        <v>symbol</v>
      </c>
      <c r="BT817" s="157" t="str">
        <f ca="1">IF(scriv!V779&lt;&gt;"",scriv!V779,
IF(E817="",IFERROR(VLOOKUP(BL817,$AH$40:$BT$638,39,FALSE),$BT$36),
$BT$37))</f>
        <v>NodeSquare</v>
      </c>
      <c r="BU817" s="166">
        <f t="shared" ca="1" si="618"/>
        <v>2000</v>
      </c>
      <c r="BV817" s="166">
        <f t="shared" ca="1" si="619"/>
        <v>200</v>
      </c>
      <c r="BW817" s="166">
        <f t="shared" ca="1" si="620"/>
        <v>0</v>
      </c>
      <c r="BX817" s="166">
        <f t="shared" ca="1" si="621"/>
        <v>0</v>
      </c>
      <c r="BY817" s="180" t="str">
        <f t="shared" si="622"/>
        <v/>
      </c>
      <c r="BZ817" s="180" t="str">
        <f t="shared" si="623"/>
        <v/>
      </c>
      <c r="CA817" s="81" t="str">
        <f>IF(scriv!E779&lt;&gt;"",scriv!E779,"")</f>
        <v/>
      </c>
      <c r="CB817" s="82">
        <f t="shared" si="588"/>
        <v>0</v>
      </c>
      <c r="CC817" s="82">
        <f t="shared" si="624"/>
        <v>0</v>
      </c>
      <c r="CD817" s="82" t="str">
        <f t="shared" si="625"/>
        <v>-</v>
      </c>
      <c r="CE817" s="82" t="str">
        <f t="shared" si="626"/>
        <v>-</v>
      </c>
      <c r="CF817" s="82" t="str">
        <f t="shared" si="627"/>
        <v>-</v>
      </c>
      <c r="CG817" s="82" t="str">
        <f t="shared" si="628"/>
        <v>-</v>
      </c>
      <c r="CH817" s="82" t="str">
        <f t="shared" si="629"/>
        <v>-</v>
      </c>
      <c r="CI817" s="82" t="str">
        <f t="shared" si="630"/>
        <v>-</v>
      </c>
      <c r="CJ817" s="82" t="str">
        <f t="shared" si="631"/>
        <v>-</v>
      </c>
      <c r="CK817" s="82" t="str">
        <f t="shared" si="632"/>
        <v>-</v>
      </c>
    </row>
    <row r="818" spans="1:89" s="82" customFormat="1" ht="18" customHeight="1">
      <c r="A818" s="81" t="str">
        <f>scriv!AH780</f>
        <v/>
      </c>
      <c r="B818" s="81" t="str">
        <f>IF(scriv!D780&lt;&gt;"",scriv!D780,"")</f>
        <v/>
      </c>
      <c r="C818" s="81" t="str">
        <f>IF( scriv!AL780&lt;&gt;"", IF(D818&lt;&gt;"","connection ","")&amp;scriv!AL780,IF(D818&lt;&gt;"","connection",""))</f>
        <v/>
      </c>
      <c r="D818" s="82" t="str">
        <f>scriv!AJ780</f>
        <v/>
      </c>
      <c r="E818" s="82" t="str">
        <f>scriv!AK780</f>
        <v/>
      </c>
      <c r="F818" s="156">
        <f>ROW()</f>
        <v>818</v>
      </c>
      <c r="I818" s="81" t="str">
        <f>IF(scriv!AA780&lt;&gt;"",scriv!AA780,J818)</f>
        <v/>
      </c>
      <c r="J818" s="81" t="str">
        <f>IF(scriv!AB780&lt;&gt;"",scriv!AB780,"")</f>
        <v/>
      </c>
      <c r="K818" s="82" t="str">
        <f t="shared" si="589"/>
        <v>none</v>
      </c>
      <c r="L818" s="82" t="str">
        <f t="shared" si="590"/>
        <v>+++&amp;speakTT=</v>
      </c>
      <c r="M818" s="82" t="str">
        <f t="shared" si="587"/>
        <v>OpenClose</v>
      </c>
      <c r="N818" s="82" t="str">
        <f t="shared" si="591"/>
        <v/>
      </c>
      <c r="O818" s="119" t="str">
        <f t="shared" si="592"/>
        <v/>
      </c>
      <c r="P818" s="81" t="str">
        <f>IF(scriv!I780&lt;&gt;"",scriv!I780,"")</f>
        <v/>
      </c>
      <c r="Q818" s="81" t="str">
        <f>IF(scriv!J780&lt;&gt;"",scriv!J780,"")</f>
        <v/>
      </c>
      <c r="R818" s="81">
        <f>IF(scriv!K780&lt;&gt;"",scriv!K780,
IF(I818&lt;&gt;"",1,$R$36))</f>
        <v>0</v>
      </c>
      <c r="S818" s="81" t="str">
        <f>IF(scriv!L780&lt;&gt;"",scriv!L780,
IF(scriv!AB780&lt;&gt;"",$S$36,"none"))</f>
        <v>none</v>
      </c>
      <c r="T818" s="81" t="str">
        <f>IF(scriv!Q780&lt;&gt;"",scriv!Q780,"")</f>
        <v/>
      </c>
      <c r="U818" s="81" t="str">
        <f>IF(scriv!R780&lt;&gt;"",scriv!R780,"")</f>
        <v/>
      </c>
      <c r="V818" s="81" t="str">
        <f>IF(scriv!S780&lt;&gt;"",scriv!S780,"")</f>
        <v/>
      </c>
      <c r="W818" s="81" t="str">
        <f>IF(scriv!T780&lt;&gt;"",scriv!T780,"")</f>
        <v/>
      </c>
      <c r="X818" s="81" t="str">
        <f>IF($E818="",
( IF(scriv!AD780&lt;&gt;"", LEFT( scriv!AD780, FIND(",",scriv!AD780)-1) &amp; "=" &amp; $AH818 &amp; RIGHT( scriv!AD780, LEN(scriv!AD780) + 1 - FIND(",",scriv!AD780)),
  IF($X$36&lt;&gt;"",LEFT( X$36, FIND(",",X$36)-1) &amp; "=" &amp; $AH818 &amp; RIGHT( X$36, LEN(X$36) + 1 - FIND(",",X$36)),""))),
IF(scriv!M780&lt;&gt;"", LEFT( scriv!M780, FIND(",",scriv!M780)-1) &amp; "=" &amp; $AH818 &amp; RIGHT( scriv!M780, LEN(scriv!M780) + 1 - FIND(",",scriv!M780)),
LEFT( X$37, FIND(",",X$37)-1) &amp; "=" &amp; $AH818 &amp; RIGHT( X$37, LEN(X$37) + 1 - FIND(",",X$37))))</f>
        <v>fadeOn=,0.6</v>
      </c>
      <c r="Y818" s="81" t="str">
        <f>IF($E818="",
( IF(scriv!AE780&lt;&gt;"", LEFT( scriv!AE780, FIND(",",scriv!AE780)-1) &amp; "=" &amp; $AH818 &amp; RIGHT( scriv!AE780, LEN(scriv!AE780) + 1 - FIND(",",scriv!AE780)),
  IF($Y$36&lt;&gt;"",LEFT( Y$36, FIND(",",Y$36)-1) &amp; "=" &amp; $AH818 &amp; RIGHT( Y$36, LEN(Y$36) + 1 - FIND(",",Y$36)),""))),
IF(scriv!N780&lt;&gt;"", LEFT( scriv!N780, FIND(",",scriv!N780)-1) &amp; "=" &amp; $AH818 &amp; RIGHT( scriv!N780, LEN(scriv!N780) + 1 - FIND(",",scriv!N780)),
LEFT( Y$37, FIND(",",Y$37)-1) &amp; "=" &amp; $AH818 &amp; RIGHT( Y$37, LEN(Y$37) + 1 - FIND(",",Y$37))))</f>
        <v>fadeOff=,0.6</v>
      </c>
      <c r="Z818" s="81" t="str">
        <f>IF($E818="",
( IF(scriv!AF780&lt;&gt;"", LEFT( scriv!AF780, FIND(",",scriv!AF780)-1) &amp; "=" &amp; $AH818 &amp; RIGHT( scriv!AF780, LEN(scriv!AF780) + 1 - FIND(",",scriv!AF780)),
  IF($Z$36&lt;&gt;"",LEFT( Z$36, FIND(",",Z$36)-1) &amp; "=" &amp; $AH818 &amp; RIGHT( Z$36, LEN(Z$36) + 1 - FIND(",",Z$36)),""))),
IF(scriv!O780&lt;&gt;"", LEFT( scriv!O780, FIND(",",scriv!O780)-1) &amp; "=" &amp; $AH818 &amp; RIGHT( scriv!O780, LEN(scriv!O780) + 1 - FIND(",",scriv!O780)),
LEFT( Z$37, FIND(",",Z$37)-1) &amp; "=" &amp; $AH818 &amp; RIGHT( Z$37, LEN(Z$37) + 1 - FIND(",",Z$37))))</f>
        <v>drawOpen=,1.2</v>
      </c>
      <c r="AA818" s="81" t="str">
        <f>IF($E818="",
( IF(scriv!AG780&lt;&gt;"", LEFT( scriv!AG780, FIND(",",scriv!AG780)-1) &amp; "=" &amp; $AH818 &amp; RIGHT( scriv!AG780, LEN(scriv!AG780) + 1 - FIND(",",scriv!AG780)),
  IF($AA$36&lt;&gt;"",LEFT( AA$36, FIND(",",AA$36)-1) &amp; "=" &amp; $AH818 &amp; RIGHT( AA$36, LEN(AA$36) + 1 - FIND(",",AA$36)),""))),
IF(scriv!P780&lt;&gt;"", LEFT( scriv!P780, FIND(",",scriv!P780)-1) &amp; "=" &amp; $AH818 &amp; RIGHT( scriv!P780, LEN(scriv!P780) + 1 - FIND(",",scriv!P780)),
LEFT( AA$37, FIND(",",AA$37)-1) &amp; "=" &amp; $AH818 &amp; RIGHT( AA$37, LEN(AA$37) + 1 - FIND(",",AA$37))))</f>
        <v>drawClose=,1.2</v>
      </c>
      <c r="AB818" s="167" t="str">
        <f t="shared" si="586"/>
        <v>noTitle</v>
      </c>
      <c r="AC818" s="167"/>
      <c r="AD818" s="45"/>
      <c r="AE818" s="168"/>
      <c r="AF818" s="169">
        <f>IF(D818="",scriv!B780,"")</f>
        <v>0</v>
      </c>
      <c r="AG818" s="170" t="str">
        <f t="shared" si="593"/>
        <v/>
      </c>
      <c r="AH818" s="169" t="str">
        <f t="shared" si="594"/>
        <v/>
      </c>
      <c r="AI818" s="169" t="str">
        <f t="shared" si="595"/>
        <v/>
      </c>
      <c r="AJ818" s="86">
        <f>ROUNDDOWN( (LEN(scriv!B780)+1) / 2, 0 )</f>
        <v>0</v>
      </c>
      <c r="AK818" s="82">
        <f t="shared" si="596"/>
        <v>0</v>
      </c>
      <c r="AL818" s="82" t="str">
        <f t="shared" si="597"/>
        <v>-</v>
      </c>
      <c r="AM818" s="82" t="str">
        <f t="shared" si="598"/>
        <v>-</v>
      </c>
      <c r="AN818" s="82" t="str">
        <f t="shared" si="599"/>
        <v>-</v>
      </c>
      <c r="AO818" s="82" t="str">
        <f t="shared" si="600"/>
        <v>-</v>
      </c>
      <c r="AP818" s="82" t="str">
        <f t="shared" si="601"/>
        <v>-</v>
      </c>
      <c r="AQ818" s="82" t="str">
        <f t="shared" si="602"/>
        <v>-</v>
      </c>
      <c r="AR818" s="82" t="str">
        <f t="shared" si="603"/>
        <v>-</v>
      </c>
      <c r="AT818" s="82">
        <f t="shared" si="604"/>
        <v>10</v>
      </c>
      <c r="AU818" s="82" t="str">
        <f ca="1">IF(    MAX(OFFSET(AL818,0,0,MATCH("-",AL$638:AL818,0))) = 0,"",
IFERROR(MAX(OFFSET(AL818,0,0,MATCH("-",AL$638:AL818,0))),""))</f>
        <v/>
      </c>
      <c r="AV818" s="82" t="str">
        <f ca="1">IF(    MAX(OFFSET(AM818,0,0,MATCH("-",AM$638:AM818,0))) = 0,"",
IFERROR(MAX(OFFSET(AM818,0,0,MATCH("-",AM$638:AM818,0))),""))</f>
        <v/>
      </c>
      <c r="AW818" s="82" t="str">
        <f ca="1">IF(    MAX(OFFSET(AN818,0,0,MATCH("-",AN$638:AN818,0))) = 0,"",
IFERROR(MAX(OFFSET(AN818,0,0,MATCH("-",AN$638:AN818,0))),""))</f>
        <v/>
      </c>
      <c r="AX818" s="82" t="str">
        <f ca="1">IF(    MAX(OFFSET(AO818,0,0,MATCH("-",AO$638:AO818,0))) = 0,"",
IFERROR(MAX(OFFSET(AO818,0,0,MATCH("-",AO$638:AO818,0))),""))</f>
        <v/>
      </c>
      <c r="AY818" s="82" t="str">
        <f ca="1">IF(    MAX(OFFSET(AP818,0,0,MATCH("-",AP$638:AP818,0))) = 0,"",
IFERROR(MAX(OFFSET(AP818,0,0,MATCH("-",AP$638:AP818,0))),""))</f>
        <v/>
      </c>
      <c r="AZ818" s="82" t="str">
        <f ca="1">IF(    MAX(OFFSET(AQ818,0,0,MATCH("-",AQ$638:AQ818,0))) = 0,"",
IFERROR(MAX(OFFSET(AQ818,0,0,MATCH("-",AQ$638:AQ818,0))),""))</f>
        <v/>
      </c>
      <c r="BA818" s="82" t="str">
        <f ca="1">IF(    MAX(OFFSET(AR818,0,0,MATCH("-",AR$638:AR818,0))) = 0,"",
IFERROR(MAX(OFFSET(AR818,0,0,MATCH("-",AR$638:AR818,0))),""))</f>
        <v/>
      </c>
      <c r="BB818" s="112">
        <f t="shared" ca="1" si="605"/>
        <v>-198</v>
      </c>
      <c r="BC818" s="111" t="str">
        <f t="shared" ca="1" si="606"/>
        <v>Radius</v>
      </c>
      <c r="BD818" s="112">
        <f t="shared" ca="1" si="607"/>
        <v>0</v>
      </c>
      <c r="BE818" s="111">
        <f t="shared" ca="1" si="608"/>
        <v>200</v>
      </c>
      <c r="BF818" s="113" t="e">
        <f t="shared" ca="1" si="609"/>
        <v>#VALUE!</v>
      </c>
      <c r="BG818" s="113" t="e">
        <f t="shared" ca="1" si="610"/>
        <v>#VALUE!</v>
      </c>
      <c r="BH818" s="112">
        <f t="shared" ca="1" si="611"/>
        <v>2000</v>
      </c>
      <c r="BI818" s="112">
        <f t="shared" ca="1" si="612"/>
        <v>200</v>
      </c>
      <c r="BJ818" s="157"/>
      <c r="BK818" s="157"/>
      <c r="BL818" s="158" t="str">
        <f>scriv!AI780</f>
        <v/>
      </c>
      <c r="BM818" s="157"/>
      <c r="BN818" s="157" t="str">
        <f t="shared" si="613"/>
        <v>node</v>
      </c>
      <c r="BO818" s="157"/>
      <c r="BP818" s="159">
        <f t="shared" ca="1" si="614"/>
        <v>0</v>
      </c>
      <c r="BQ818" s="159">
        <f t="shared" ca="1" si="615"/>
        <v>0</v>
      </c>
      <c r="BR818" s="159">
        <f t="shared" si="616"/>
        <v>1</v>
      </c>
      <c r="BS818" s="159" t="str">
        <f t="shared" si="617"/>
        <v>symbol</v>
      </c>
      <c r="BT818" s="157" t="str">
        <f ca="1">IF(scriv!V780&lt;&gt;"",scriv!V780,
IF(E818="",IFERROR(VLOOKUP(BL818,$AH$40:$BT$638,39,FALSE),$BT$36),
$BT$37))</f>
        <v>NodeSquare</v>
      </c>
      <c r="BU818" s="166">
        <f t="shared" ca="1" si="618"/>
        <v>2000</v>
      </c>
      <c r="BV818" s="166">
        <f t="shared" ca="1" si="619"/>
        <v>200</v>
      </c>
      <c r="BW818" s="166">
        <f t="shared" ca="1" si="620"/>
        <v>0</v>
      </c>
      <c r="BX818" s="166">
        <f t="shared" ca="1" si="621"/>
        <v>0</v>
      </c>
      <c r="BY818" s="180" t="str">
        <f t="shared" si="622"/>
        <v/>
      </c>
      <c r="BZ818" s="180" t="str">
        <f t="shared" si="623"/>
        <v/>
      </c>
      <c r="CA818" s="81" t="str">
        <f>IF(scriv!E780&lt;&gt;"",scriv!E780,"")</f>
        <v/>
      </c>
      <c r="CB818" s="82">
        <f t="shared" si="588"/>
        <v>0</v>
      </c>
      <c r="CC818" s="82">
        <f t="shared" si="624"/>
        <v>0</v>
      </c>
      <c r="CD818" s="82" t="str">
        <f t="shared" si="625"/>
        <v>-</v>
      </c>
      <c r="CE818" s="82" t="str">
        <f t="shared" si="626"/>
        <v>-</v>
      </c>
      <c r="CF818" s="82" t="str">
        <f t="shared" si="627"/>
        <v>-</v>
      </c>
      <c r="CG818" s="82" t="str">
        <f t="shared" si="628"/>
        <v>-</v>
      </c>
      <c r="CH818" s="82" t="str">
        <f t="shared" si="629"/>
        <v>-</v>
      </c>
      <c r="CI818" s="82" t="str">
        <f t="shared" si="630"/>
        <v>-</v>
      </c>
      <c r="CJ818" s="82" t="str">
        <f t="shared" si="631"/>
        <v>-</v>
      </c>
      <c r="CK818" s="82" t="str">
        <f t="shared" si="632"/>
        <v>-</v>
      </c>
    </row>
    <row r="819" spans="1:89" s="82" customFormat="1" ht="18" customHeight="1">
      <c r="A819" s="81" t="str">
        <f>scriv!AH781</f>
        <v/>
      </c>
      <c r="B819" s="81" t="str">
        <f>IF(scriv!D781&lt;&gt;"",scriv!D781,"")</f>
        <v/>
      </c>
      <c r="C819" s="81" t="str">
        <f>IF( scriv!AL781&lt;&gt;"", IF(D819&lt;&gt;"","connection ","")&amp;scriv!AL781,IF(D819&lt;&gt;"","connection",""))</f>
        <v/>
      </c>
      <c r="D819" s="82" t="str">
        <f>scriv!AJ781</f>
        <v/>
      </c>
      <c r="E819" s="82" t="str">
        <f>scriv!AK781</f>
        <v/>
      </c>
      <c r="F819" s="156">
        <f>ROW()</f>
        <v>819</v>
      </c>
      <c r="I819" s="81" t="str">
        <f>IF(scriv!AA781&lt;&gt;"",scriv!AA781,J819)</f>
        <v/>
      </c>
      <c r="J819" s="81" t="str">
        <f>IF(scriv!AB781&lt;&gt;"",scriv!AB781,"")</f>
        <v/>
      </c>
      <c r="K819" s="82" t="str">
        <f t="shared" si="589"/>
        <v>none</v>
      </c>
      <c r="L819" s="82" t="str">
        <f t="shared" si="590"/>
        <v>+++&amp;speakTT=</v>
      </c>
      <c r="M819" s="82" t="str">
        <f t="shared" si="587"/>
        <v>OpenClose</v>
      </c>
      <c r="N819" s="82" t="str">
        <f t="shared" si="591"/>
        <v/>
      </c>
      <c r="O819" s="119" t="str">
        <f t="shared" si="592"/>
        <v/>
      </c>
      <c r="P819" s="81" t="str">
        <f>IF(scriv!I781&lt;&gt;"",scriv!I781,"")</f>
        <v/>
      </c>
      <c r="Q819" s="81" t="str">
        <f>IF(scriv!J781&lt;&gt;"",scriv!J781,"")</f>
        <v/>
      </c>
      <c r="R819" s="81">
        <f>IF(scriv!K781&lt;&gt;"",scriv!K781,
IF(I819&lt;&gt;"",1,$R$36))</f>
        <v>0</v>
      </c>
      <c r="S819" s="81" t="str">
        <f>IF(scriv!L781&lt;&gt;"",scriv!L781,
IF(scriv!AB781&lt;&gt;"",$S$36,"none"))</f>
        <v>none</v>
      </c>
      <c r="T819" s="81" t="str">
        <f>IF(scriv!Q781&lt;&gt;"",scriv!Q781,"")</f>
        <v/>
      </c>
      <c r="U819" s="81" t="str">
        <f>IF(scriv!R781&lt;&gt;"",scriv!R781,"")</f>
        <v/>
      </c>
      <c r="V819" s="81" t="str">
        <f>IF(scriv!S781&lt;&gt;"",scriv!S781,"")</f>
        <v/>
      </c>
      <c r="W819" s="81" t="str">
        <f>IF(scriv!T781&lt;&gt;"",scriv!T781,"")</f>
        <v/>
      </c>
      <c r="X819" s="81" t="str">
        <f>IF($E819="",
( IF(scriv!AD781&lt;&gt;"", LEFT( scriv!AD781, FIND(",",scriv!AD781)-1) &amp; "=" &amp; $AH819 &amp; RIGHT( scriv!AD781, LEN(scriv!AD781) + 1 - FIND(",",scriv!AD781)),
  IF($X$36&lt;&gt;"",LEFT( X$36, FIND(",",X$36)-1) &amp; "=" &amp; $AH819 &amp; RIGHT( X$36, LEN(X$36) + 1 - FIND(",",X$36)),""))),
IF(scriv!M781&lt;&gt;"", LEFT( scriv!M781, FIND(",",scriv!M781)-1) &amp; "=" &amp; $AH819 &amp; RIGHT( scriv!M781, LEN(scriv!M781) + 1 - FIND(",",scriv!M781)),
LEFT( X$37, FIND(",",X$37)-1) &amp; "=" &amp; $AH819 &amp; RIGHT( X$37, LEN(X$37) + 1 - FIND(",",X$37))))</f>
        <v>fadeOn=,0.6</v>
      </c>
      <c r="Y819" s="81" t="str">
        <f>IF($E819="",
( IF(scriv!AE781&lt;&gt;"", LEFT( scriv!AE781, FIND(",",scriv!AE781)-1) &amp; "=" &amp; $AH819 &amp; RIGHT( scriv!AE781, LEN(scriv!AE781) + 1 - FIND(",",scriv!AE781)),
  IF($Y$36&lt;&gt;"",LEFT( Y$36, FIND(",",Y$36)-1) &amp; "=" &amp; $AH819 &amp; RIGHT( Y$36, LEN(Y$36) + 1 - FIND(",",Y$36)),""))),
IF(scriv!N781&lt;&gt;"", LEFT( scriv!N781, FIND(",",scriv!N781)-1) &amp; "=" &amp; $AH819 &amp; RIGHT( scriv!N781, LEN(scriv!N781) + 1 - FIND(",",scriv!N781)),
LEFT( Y$37, FIND(",",Y$37)-1) &amp; "=" &amp; $AH819 &amp; RIGHT( Y$37, LEN(Y$37) + 1 - FIND(",",Y$37))))</f>
        <v>fadeOff=,0.6</v>
      </c>
      <c r="Z819" s="81" t="str">
        <f>IF($E819="",
( IF(scriv!AF781&lt;&gt;"", LEFT( scriv!AF781, FIND(",",scriv!AF781)-1) &amp; "=" &amp; $AH819 &amp; RIGHT( scriv!AF781, LEN(scriv!AF781) + 1 - FIND(",",scriv!AF781)),
  IF($Z$36&lt;&gt;"",LEFT( Z$36, FIND(",",Z$36)-1) &amp; "=" &amp; $AH819 &amp; RIGHT( Z$36, LEN(Z$36) + 1 - FIND(",",Z$36)),""))),
IF(scriv!O781&lt;&gt;"", LEFT( scriv!O781, FIND(",",scriv!O781)-1) &amp; "=" &amp; $AH819 &amp; RIGHT( scriv!O781, LEN(scriv!O781) + 1 - FIND(",",scriv!O781)),
LEFT( Z$37, FIND(",",Z$37)-1) &amp; "=" &amp; $AH819 &amp; RIGHT( Z$37, LEN(Z$37) + 1 - FIND(",",Z$37))))</f>
        <v>drawOpen=,1.2</v>
      </c>
      <c r="AA819" s="81" t="str">
        <f>IF($E819="",
( IF(scriv!AG781&lt;&gt;"", LEFT( scriv!AG781, FIND(",",scriv!AG781)-1) &amp; "=" &amp; $AH819 &amp; RIGHT( scriv!AG781, LEN(scriv!AG781) + 1 - FIND(",",scriv!AG781)),
  IF($AA$36&lt;&gt;"",LEFT( AA$36, FIND(",",AA$36)-1) &amp; "=" &amp; $AH819 &amp; RIGHT( AA$36, LEN(AA$36) + 1 - FIND(",",AA$36)),""))),
IF(scriv!P781&lt;&gt;"", LEFT( scriv!P781, FIND(",",scriv!P781)-1) &amp; "=" &amp; $AH819 &amp; RIGHT( scriv!P781, LEN(scriv!P781) + 1 - FIND(",",scriv!P781)),
LEFT( AA$37, FIND(",",AA$37)-1) &amp; "=" &amp; $AH819 &amp; RIGHT( AA$37, LEN(AA$37) + 1 - FIND(",",AA$37))))</f>
        <v>drawClose=,1.2</v>
      </c>
      <c r="AB819" s="167" t="str">
        <f t="shared" si="586"/>
        <v>noTitle</v>
      </c>
      <c r="AC819" s="167"/>
      <c r="AD819" s="45"/>
      <c r="AE819" s="168"/>
      <c r="AF819" s="169">
        <f>IF(D819="",scriv!B781,"")</f>
        <v>0</v>
      </c>
      <c r="AG819" s="170" t="str">
        <f t="shared" si="593"/>
        <v/>
      </c>
      <c r="AH819" s="169" t="str">
        <f t="shared" si="594"/>
        <v/>
      </c>
      <c r="AI819" s="169" t="str">
        <f t="shared" si="595"/>
        <v/>
      </c>
      <c r="AJ819" s="86">
        <f>ROUNDDOWN( (LEN(scriv!B781)+1) / 2, 0 )</f>
        <v>0</v>
      </c>
      <c r="AK819" s="82">
        <f t="shared" si="596"/>
        <v>0</v>
      </c>
      <c r="AL819" s="82" t="str">
        <f t="shared" si="597"/>
        <v>-</v>
      </c>
      <c r="AM819" s="82" t="str">
        <f t="shared" si="598"/>
        <v>-</v>
      </c>
      <c r="AN819" s="82" t="str">
        <f t="shared" si="599"/>
        <v>-</v>
      </c>
      <c r="AO819" s="82" t="str">
        <f t="shared" si="600"/>
        <v>-</v>
      </c>
      <c r="AP819" s="82" t="str">
        <f t="shared" si="601"/>
        <v>-</v>
      </c>
      <c r="AQ819" s="82" t="str">
        <f t="shared" si="602"/>
        <v>-</v>
      </c>
      <c r="AR819" s="82" t="str">
        <f t="shared" si="603"/>
        <v>-</v>
      </c>
      <c r="AT819" s="82">
        <f t="shared" si="604"/>
        <v>10</v>
      </c>
      <c r="AU819" s="82" t="str">
        <f ca="1">IF(    MAX(OFFSET(AL819,0,0,MATCH("-",AL$638:AL819,0))) = 0,"",
IFERROR(MAX(OFFSET(AL819,0,0,MATCH("-",AL$638:AL819,0))),""))</f>
        <v/>
      </c>
      <c r="AV819" s="82" t="str">
        <f ca="1">IF(    MAX(OFFSET(AM819,0,0,MATCH("-",AM$638:AM819,0))) = 0,"",
IFERROR(MAX(OFFSET(AM819,0,0,MATCH("-",AM$638:AM819,0))),""))</f>
        <v/>
      </c>
      <c r="AW819" s="82" t="str">
        <f ca="1">IF(    MAX(OFFSET(AN819,0,0,MATCH("-",AN$638:AN819,0))) = 0,"",
IFERROR(MAX(OFFSET(AN819,0,0,MATCH("-",AN$638:AN819,0))),""))</f>
        <v/>
      </c>
      <c r="AX819" s="82" t="str">
        <f ca="1">IF(    MAX(OFFSET(AO819,0,0,MATCH("-",AO$638:AO819,0))) = 0,"",
IFERROR(MAX(OFFSET(AO819,0,0,MATCH("-",AO$638:AO819,0))),""))</f>
        <v/>
      </c>
      <c r="AY819" s="82" t="str">
        <f ca="1">IF(    MAX(OFFSET(AP819,0,0,MATCH("-",AP$638:AP819,0))) = 0,"",
IFERROR(MAX(OFFSET(AP819,0,0,MATCH("-",AP$638:AP819,0))),""))</f>
        <v/>
      </c>
      <c r="AZ819" s="82" t="str">
        <f ca="1">IF(    MAX(OFFSET(AQ819,0,0,MATCH("-",AQ$638:AQ819,0))) = 0,"",
IFERROR(MAX(OFFSET(AQ819,0,0,MATCH("-",AQ$638:AQ819,0))),""))</f>
        <v/>
      </c>
      <c r="BA819" s="82" t="str">
        <f ca="1">IF(    MAX(OFFSET(AR819,0,0,MATCH("-",AR$638:AR819,0))) = 0,"",
IFERROR(MAX(OFFSET(AR819,0,0,MATCH("-",AR$638:AR819,0))),""))</f>
        <v/>
      </c>
      <c r="BB819" s="112">
        <f t="shared" ca="1" si="605"/>
        <v>-198</v>
      </c>
      <c r="BC819" s="111" t="str">
        <f t="shared" ca="1" si="606"/>
        <v>Radius</v>
      </c>
      <c r="BD819" s="112">
        <f t="shared" ca="1" si="607"/>
        <v>0</v>
      </c>
      <c r="BE819" s="111">
        <f t="shared" ca="1" si="608"/>
        <v>200</v>
      </c>
      <c r="BF819" s="113" t="e">
        <f t="shared" ca="1" si="609"/>
        <v>#VALUE!</v>
      </c>
      <c r="BG819" s="113" t="e">
        <f t="shared" ca="1" si="610"/>
        <v>#VALUE!</v>
      </c>
      <c r="BH819" s="112">
        <f t="shared" ca="1" si="611"/>
        <v>2000</v>
      </c>
      <c r="BI819" s="112">
        <f t="shared" ca="1" si="612"/>
        <v>200</v>
      </c>
      <c r="BJ819" s="157"/>
      <c r="BK819" s="157"/>
      <c r="BL819" s="158" t="str">
        <f>scriv!AI781</f>
        <v/>
      </c>
      <c r="BM819" s="157"/>
      <c r="BN819" s="157" t="str">
        <f t="shared" si="613"/>
        <v>node</v>
      </c>
      <c r="BO819" s="157"/>
      <c r="BP819" s="159">
        <f t="shared" ca="1" si="614"/>
        <v>0</v>
      </c>
      <c r="BQ819" s="159">
        <f t="shared" ca="1" si="615"/>
        <v>0</v>
      </c>
      <c r="BR819" s="159">
        <f t="shared" si="616"/>
        <v>1</v>
      </c>
      <c r="BS819" s="159" t="str">
        <f t="shared" si="617"/>
        <v>symbol</v>
      </c>
      <c r="BT819" s="157" t="str">
        <f ca="1">IF(scriv!V781&lt;&gt;"",scriv!V781,
IF(E819="",IFERROR(VLOOKUP(BL819,$AH$40:$BT$638,39,FALSE),$BT$36),
$BT$37))</f>
        <v>NodeSquare</v>
      </c>
      <c r="BU819" s="166">
        <f t="shared" ca="1" si="618"/>
        <v>2000</v>
      </c>
      <c r="BV819" s="166">
        <f t="shared" ca="1" si="619"/>
        <v>200</v>
      </c>
      <c r="BW819" s="166">
        <f t="shared" ca="1" si="620"/>
        <v>0</v>
      </c>
      <c r="BX819" s="166">
        <f t="shared" ca="1" si="621"/>
        <v>0</v>
      </c>
      <c r="BY819" s="180" t="str">
        <f t="shared" si="622"/>
        <v/>
      </c>
      <c r="BZ819" s="180" t="str">
        <f t="shared" si="623"/>
        <v/>
      </c>
      <c r="CA819" s="81" t="str">
        <f>IF(scriv!E781&lt;&gt;"",scriv!E781,"")</f>
        <v/>
      </c>
      <c r="CB819" s="82">
        <f t="shared" si="588"/>
        <v>0</v>
      </c>
      <c r="CC819" s="82">
        <f t="shared" si="624"/>
        <v>0</v>
      </c>
      <c r="CD819" s="82" t="str">
        <f t="shared" si="625"/>
        <v>-</v>
      </c>
      <c r="CE819" s="82" t="str">
        <f t="shared" si="626"/>
        <v>-</v>
      </c>
      <c r="CF819" s="82" t="str">
        <f t="shared" si="627"/>
        <v>-</v>
      </c>
      <c r="CG819" s="82" t="str">
        <f t="shared" si="628"/>
        <v>-</v>
      </c>
      <c r="CH819" s="82" t="str">
        <f t="shared" si="629"/>
        <v>-</v>
      </c>
      <c r="CI819" s="82" t="str">
        <f t="shared" si="630"/>
        <v>-</v>
      </c>
      <c r="CJ819" s="82" t="str">
        <f t="shared" si="631"/>
        <v>-</v>
      </c>
      <c r="CK819" s="82" t="str">
        <f t="shared" si="632"/>
        <v>-</v>
      </c>
    </row>
    <row r="820" spans="1:89" s="82" customFormat="1" ht="18" customHeight="1">
      <c r="A820" s="81" t="str">
        <f>scriv!AH782</f>
        <v/>
      </c>
      <c r="B820" s="81" t="str">
        <f>IF(scriv!D782&lt;&gt;"",scriv!D782,"")</f>
        <v/>
      </c>
      <c r="C820" s="81" t="str">
        <f>IF( scriv!AL782&lt;&gt;"", IF(D820&lt;&gt;"","connection ","")&amp;scriv!AL782,IF(D820&lt;&gt;"","connection",""))</f>
        <v/>
      </c>
      <c r="D820" s="82" t="str">
        <f>scriv!AJ782</f>
        <v/>
      </c>
      <c r="E820" s="82" t="str">
        <f>scriv!AK782</f>
        <v/>
      </c>
      <c r="F820" s="156">
        <f>ROW()</f>
        <v>820</v>
      </c>
      <c r="I820" s="81" t="str">
        <f>IF(scriv!AA782&lt;&gt;"",scriv!AA782,J820)</f>
        <v/>
      </c>
      <c r="J820" s="81" t="str">
        <f>IF(scriv!AB782&lt;&gt;"",scriv!AB782,"")</f>
        <v/>
      </c>
      <c r="K820" s="82" t="str">
        <f t="shared" si="589"/>
        <v>none</v>
      </c>
      <c r="L820" s="82" t="str">
        <f t="shared" si="590"/>
        <v>+++&amp;speakTT=</v>
      </c>
      <c r="M820" s="82" t="str">
        <f t="shared" si="587"/>
        <v>OpenClose</v>
      </c>
      <c r="N820" s="82" t="str">
        <f t="shared" si="591"/>
        <v/>
      </c>
      <c r="O820" s="119" t="str">
        <f t="shared" si="592"/>
        <v/>
      </c>
      <c r="P820" s="81" t="str">
        <f>IF(scriv!I782&lt;&gt;"",scriv!I782,"")</f>
        <v/>
      </c>
      <c r="Q820" s="81" t="str">
        <f>IF(scriv!J782&lt;&gt;"",scriv!J782,"")</f>
        <v/>
      </c>
      <c r="R820" s="81">
        <f>IF(scriv!K782&lt;&gt;"",scriv!K782,
IF(I820&lt;&gt;"",1,$R$36))</f>
        <v>0</v>
      </c>
      <c r="S820" s="81" t="str">
        <f>IF(scriv!L782&lt;&gt;"",scriv!L782,
IF(scriv!AB782&lt;&gt;"",$S$36,"none"))</f>
        <v>none</v>
      </c>
      <c r="T820" s="81" t="str">
        <f>IF(scriv!Q782&lt;&gt;"",scriv!Q782,"")</f>
        <v/>
      </c>
      <c r="U820" s="81" t="str">
        <f>IF(scriv!R782&lt;&gt;"",scriv!R782,"")</f>
        <v/>
      </c>
      <c r="V820" s="81" t="str">
        <f>IF(scriv!S782&lt;&gt;"",scriv!S782,"")</f>
        <v/>
      </c>
      <c r="W820" s="81" t="str">
        <f>IF(scriv!T782&lt;&gt;"",scriv!T782,"")</f>
        <v/>
      </c>
      <c r="X820" s="81" t="str">
        <f>IF($E820="",
( IF(scriv!AD782&lt;&gt;"", LEFT( scriv!AD782, FIND(",",scriv!AD782)-1) &amp; "=" &amp; $AH820 &amp; RIGHT( scriv!AD782, LEN(scriv!AD782) + 1 - FIND(",",scriv!AD782)),
  IF($X$36&lt;&gt;"",LEFT( X$36, FIND(",",X$36)-1) &amp; "=" &amp; $AH820 &amp; RIGHT( X$36, LEN(X$36) + 1 - FIND(",",X$36)),""))),
IF(scriv!M782&lt;&gt;"", LEFT( scriv!M782, FIND(",",scriv!M782)-1) &amp; "=" &amp; $AH820 &amp; RIGHT( scriv!M782, LEN(scriv!M782) + 1 - FIND(",",scriv!M782)),
LEFT( X$37, FIND(",",X$37)-1) &amp; "=" &amp; $AH820 &amp; RIGHT( X$37, LEN(X$37) + 1 - FIND(",",X$37))))</f>
        <v>fadeOn=,0.6</v>
      </c>
      <c r="Y820" s="81" t="str">
        <f>IF($E820="",
( IF(scriv!AE782&lt;&gt;"", LEFT( scriv!AE782, FIND(",",scriv!AE782)-1) &amp; "=" &amp; $AH820 &amp; RIGHT( scriv!AE782, LEN(scriv!AE782) + 1 - FIND(",",scriv!AE782)),
  IF($Y$36&lt;&gt;"",LEFT( Y$36, FIND(",",Y$36)-1) &amp; "=" &amp; $AH820 &amp; RIGHT( Y$36, LEN(Y$36) + 1 - FIND(",",Y$36)),""))),
IF(scriv!N782&lt;&gt;"", LEFT( scriv!N782, FIND(",",scriv!N782)-1) &amp; "=" &amp; $AH820 &amp; RIGHT( scriv!N782, LEN(scriv!N782) + 1 - FIND(",",scriv!N782)),
LEFT( Y$37, FIND(",",Y$37)-1) &amp; "=" &amp; $AH820 &amp; RIGHT( Y$37, LEN(Y$37) + 1 - FIND(",",Y$37))))</f>
        <v>fadeOff=,0.6</v>
      </c>
      <c r="Z820" s="81" t="str">
        <f>IF($E820="",
( IF(scriv!AF782&lt;&gt;"", LEFT( scriv!AF782, FIND(",",scriv!AF782)-1) &amp; "=" &amp; $AH820 &amp; RIGHT( scriv!AF782, LEN(scriv!AF782) + 1 - FIND(",",scriv!AF782)),
  IF($Z$36&lt;&gt;"",LEFT( Z$36, FIND(",",Z$36)-1) &amp; "=" &amp; $AH820 &amp; RIGHT( Z$36, LEN(Z$36) + 1 - FIND(",",Z$36)),""))),
IF(scriv!O782&lt;&gt;"", LEFT( scriv!O782, FIND(",",scriv!O782)-1) &amp; "=" &amp; $AH820 &amp; RIGHT( scriv!O782, LEN(scriv!O782) + 1 - FIND(",",scriv!O782)),
LEFT( Z$37, FIND(",",Z$37)-1) &amp; "=" &amp; $AH820 &amp; RIGHT( Z$37, LEN(Z$37) + 1 - FIND(",",Z$37))))</f>
        <v>drawOpen=,1.2</v>
      </c>
      <c r="AA820" s="81" t="str">
        <f>IF($E820="",
( IF(scriv!AG782&lt;&gt;"", LEFT( scriv!AG782, FIND(",",scriv!AG782)-1) &amp; "=" &amp; $AH820 &amp; RIGHT( scriv!AG782, LEN(scriv!AG782) + 1 - FIND(",",scriv!AG782)),
  IF($AA$36&lt;&gt;"",LEFT( AA$36, FIND(",",AA$36)-1) &amp; "=" &amp; $AH820 &amp; RIGHT( AA$36, LEN(AA$36) + 1 - FIND(",",AA$36)),""))),
IF(scriv!P782&lt;&gt;"", LEFT( scriv!P782, FIND(",",scriv!P782)-1) &amp; "=" &amp; $AH820 &amp; RIGHT( scriv!P782, LEN(scriv!P782) + 1 - FIND(",",scriv!P782)),
LEFT( AA$37, FIND(",",AA$37)-1) &amp; "=" &amp; $AH820 &amp; RIGHT( AA$37, LEN(AA$37) + 1 - FIND(",",AA$37))))</f>
        <v>drawClose=,1.2</v>
      </c>
      <c r="AB820" s="167" t="str">
        <f t="shared" si="586"/>
        <v>noTitle</v>
      </c>
      <c r="AC820" s="167"/>
      <c r="AD820" s="45"/>
      <c r="AE820" s="168"/>
      <c r="AF820" s="169">
        <f>IF(D820="",scriv!B782,"")</f>
        <v>0</v>
      </c>
      <c r="AG820" s="170" t="str">
        <f t="shared" si="593"/>
        <v/>
      </c>
      <c r="AH820" s="169" t="str">
        <f t="shared" si="594"/>
        <v/>
      </c>
      <c r="AI820" s="169" t="str">
        <f t="shared" si="595"/>
        <v/>
      </c>
      <c r="AJ820" s="86">
        <f>ROUNDDOWN( (LEN(scriv!B782)+1) / 2, 0 )</f>
        <v>0</v>
      </c>
      <c r="AK820" s="82">
        <f t="shared" si="596"/>
        <v>0</v>
      </c>
      <c r="AL820" s="82" t="str">
        <f t="shared" si="597"/>
        <v>-</v>
      </c>
      <c r="AM820" s="82" t="str">
        <f t="shared" si="598"/>
        <v>-</v>
      </c>
      <c r="AN820" s="82" t="str">
        <f t="shared" si="599"/>
        <v>-</v>
      </c>
      <c r="AO820" s="82" t="str">
        <f t="shared" si="600"/>
        <v>-</v>
      </c>
      <c r="AP820" s="82" t="str">
        <f t="shared" si="601"/>
        <v>-</v>
      </c>
      <c r="AQ820" s="82" t="str">
        <f t="shared" si="602"/>
        <v>-</v>
      </c>
      <c r="AR820" s="82" t="str">
        <f t="shared" si="603"/>
        <v>-</v>
      </c>
      <c r="AT820" s="82">
        <f t="shared" si="604"/>
        <v>10</v>
      </c>
      <c r="AU820" s="82" t="str">
        <f ca="1">IF(    MAX(OFFSET(AL820,0,0,MATCH("-",AL$638:AL820,0))) = 0,"",
IFERROR(MAX(OFFSET(AL820,0,0,MATCH("-",AL$638:AL820,0))),""))</f>
        <v/>
      </c>
      <c r="AV820" s="82" t="str">
        <f ca="1">IF(    MAX(OFFSET(AM820,0,0,MATCH("-",AM$638:AM820,0))) = 0,"",
IFERROR(MAX(OFFSET(AM820,0,0,MATCH("-",AM$638:AM820,0))),""))</f>
        <v/>
      </c>
      <c r="AW820" s="82" t="str">
        <f ca="1">IF(    MAX(OFFSET(AN820,0,0,MATCH("-",AN$638:AN820,0))) = 0,"",
IFERROR(MAX(OFFSET(AN820,0,0,MATCH("-",AN$638:AN820,0))),""))</f>
        <v/>
      </c>
      <c r="AX820" s="82" t="str">
        <f ca="1">IF(    MAX(OFFSET(AO820,0,0,MATCH("-",AO$638:AO820,0))) = 0,"",
IFERROR(MAX(OFFSET(AO820,0,0,MATCH("-",AO$638:AO820,0))),""))</f>
        <v/>
      </c>
      <c r="AY820" s="82" t="str">
        <f ca="1">IF(    MAX(OFFSET(AP820,0,0,MATCH("-",AP$638:AP820,0))) = 0,"",
IFERROR(MAX(OFFSET(AP820,0,0,MATCH("-",AP$638:AP820,0))),""))</f>
        <v/>
      </c>
      <c r="AZ820" s="82" t="str">
        <f ca="1">IF(    MAX(OFFSET(AQ820,0,0,MATCH("-",AQ$638:AQ820,0))) = 0,"",
IFERROR(MAX(OFFSET(AQ820,0,0,MATCH("-",AQ$638:AQ820,0))),""))</f>
        <v/>
      </c>
      <c r="BA820" s="82" t="str">
        <f ca="1">IF(    MAX(OFFSET(AR820,0,0,MATCH("-",AR$638:AR820,0))) = 0,"",
IFERROR(MAX(OFFSET(AR820,0,0,MATCH("-",AR$638:AR820,0))),""))</f>
        <v/>
      </c>
      <c r="BB820" s="112">
        <f t="shared" ca="1" si="605"/>
        <v>-198</v>
      </c>
      <c r="BC820" s="111" t="str">
        <f t="shared" ca="1" si="606"/>
        <v>Radius</v>
      </c>
      <c r="BD820" s="112">
        <f t="shared" ca="1" si="607"/>
        <v>0</v>
      </c>
      <c r="BE820" s="111">
        <f t="shared" ca="1" si="608"/>
        <v>200</v>
      </c>
      <c r="BF820" s="113" t="e">
        <f t="shared" ca="1" si="609"/>
        <v>#VALUE!</v>
      </c>
      <c r="BG820" s="113" t="e">
        <f t="shared" ca="1" si="610"/>
        <v>#VALUE!</v>
      </c>
      <c r="BH820" s="112">
        <f t="shared" ca="1" si="611"/>
        <v>2000</v>
      </c>
      <c r="BI820" s="112">
        <f t="shared" ca="1" si="612"/>
        <v>200</v>
      </c>
      <c r="BJ820" s="157"/>
      <c r="BK820" s="157"/>
      <c r="BL820" s="158" t="str">
        <f>scriv!AI782</f>
        <v/>
      </c>
      <c r="BM820" s="157"/>
      <c r="BN820" s="157" t="str">
        <f t="shared" si="613"/>
        <v>node</v>
      </c>
      <c r="BO820" s="157"/>
      <c r="BP820" s="159">
        <f t="shared" ca="1" si="614"/>
        <v>0</v>
      </c>
      <c r="BQ820" s="159">
        <f t="shared" ca="1" si="615"/>
        <v>0</v>
      </c>
      <c r="BR820" s="159">
        <f t="shared" si="616"/>
        <v>1</v>
      </c>
      <c r="BS820" s="159" t="str">
        <f t="shared" si="617"/>
        <v>symbol</v>
      </c>
      <c r="BT820" s="157" t="str">
        <f ca="1">IF(scriv!V782&lt;&gt;"",scriv!V782,
IF(E820="",IFERROR(VLOOKUP(BL820,$AH$40:$BT$638,39,FALSE),$BT$36),
$BT$37))</f>
        <v>NodeSquare</v>
      </c>
      <c r="BU820" s="166">
        <f t="shared" ca="1" si="618"/>
        <v>2000</v>
      </c>
      <c r="BV820" s="166">
        <f t="shared" ca="1" si="619"/>
        <v>200</v>
      </c>
      <c r="BW820" s="166">
        <f t="shared" ca="1" si="620"/>
        <v>0</v>
      </c>
      <c r="BX820" s="166">
        <f t="shared" ca="1" si="621"/>
        <v>0</v>
      </c>
      <c r="BY820" s="180" t="str">
        <f t="shared" si="622"/>
        <v/>
      </c>
      <c r="BZ820" s="180" t="str">
        <f t="shared" si="623"/>
        <v/>
      </c>
      <c r="CA820" s="81" t="str">
        <f>IF(scriv!E782&lt;&gt;"",scriv!E782,"")</f>
        <v/>
      </c>
      <c r="CB820" s="82">
        <f t="shared" si="588"/>
        <v>0</v>
      </c>
      <c r="CC820" s="82">
        <f t="shared" si="624"/>
        <v>0</v>
      </c>
      <c r="CD820" s="82" t="str">
        <f t="shared" si="625"/>
        <v>-</v>
      </c>
      <c r="CE820" s="82" t="str">
        <f t="shared" si="626"/>
        <v>-</v>
      </c>
      <c r="CF820" s="82" t="str">
        <f t="shared" si="627"/>
        <v>-</v>
      </c>
      <c r="CG820" s="82" t="str">
        <f t="shared" si="628"/>
        <v>-</v>
      </c>
      <c r="CH820" s="82" t="str">
        <f t="shared" si="629"/>
        <v>-</v>
      </c>
      <c r="CI820" s="82" t="str">
        <f t="shared" si="630"/>
        <v>-</v>
      </c>
      <c r="CJ820" s="82" t="str">
        <f t="shared" si="631"/>
        <v>-</v>
      </c>
      <c r="CK820" s="82" t="str">
        <f t="shared" si="632"/>
        <v>-</v>
      </c>
    </row>
  </sheetData>
  <autoFilter ref="BC40:BC199" xr:uid="{00000000-0009-0000-0000-000000000000}"/>
  <mergeCells count="35">
    <mergeCell ref="AK7:AP7"/>
    <mergeCell ref="BL2:BM2"/>
    <mergeCell ref="BN2:BQ2"/>
    <mergeCell ref="BF2:BG2"/>
    <mergeCell ref="BH2:BI2"/>
    <mergeCell ref="AK5:AP5"/>
    <mergeCell ref="AT5:AY5"/>
    <mergeCell ref="AT7:AY7"/>
    <mergeCell ref="CC35:CK35"/>
    <mergeCell ref="AT36:BA36"/>
    <mergeCell ref="BU35:BX35"/>
    <mergeCell ref="BY2:BZ2"/>
    <mergeCell ref="BU7:BX7"/>
    <mergeCell ref="BY7:BZ7"/>
    <mergeCell ref="BR2:BX2"/>
    <mergeCell ref="BD15:BE16"/>
    <mergeCell ref="BF15:BG16"/>
    <mergeCell ref="BH15:BI16"/>
    <mergeCell ref="BB12:BC12"/>
    <mergeCell ref="BB10:BD10"/>
    <mergeCell ref="AK36:AR36"/>
    <mergeCell ref="AE17:AI17"/>
    <mergeCell ref="BO18:BQ18"/>
    <mergeCell ref="BO17:BQ17"/>
    <mergeCell ref="BF35:BG35"/>
    <mergeCell ref="BH35:BI35"/>
    <mergeCell ref="AJ21:AJ26"/>
    <mergeCell ref="AK35:BA35"/>
    <mergeCell ref="BF28:BG28"/>
    <mergeCell ref="BH28:BI28"/>
    <mergeCell ref="BB18:BC18"/>
    <mergeCell ref="BD18:BI18"/>
    <mergeCell ref="BB17:BI17"/>
    <mergeCell ref="BB35:BC35"/>
    <mergeCell ref="BD35:BE35"/>
  </mergeCells>
  <conditionalFormatting sqref="A1:A27">
    <cfRule type="duplicateValues" dxfId="12" priority="7"/>
  </conditionalFormatting>
  <conditionalFormatting sqref="A41">
    <cfRule type="duplicateValues" dxfId="11" priority="6"/>
  </conditionalFormatting>
  <conditionalFormatting sqref="A28:A41 A821:A1048576">
    <cfRule type="duplicateValues" dxfId="10" priority="21"/>
  </conditionalFormatting>
  <conditionalFormatting sqref="A42:A820">
    <cfRule type="duplicateValues" dxfId="9" priority="1"/>
  </conditionalFormatting>
  <conditionalFormatting sqref="A42:A820">
    <cfRule type="duplicateValues" dxfId="8"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T802"/>
  <sheetViews>
    <sheetView topLeftCell="E1" zoomScale="90" zoomScaleNormal="90" workbookViewId="0">
      <pane xSplit="12200" ySplit="2360" topLeftCell="P1" activePane="bottomRight"/>
      <selection activeCell="D1" sqref="D1:D1048576"/>
      <selection pane="topRight" activeCell="AA1" sqref="AA1"/>
      <selection pane="bottomLeft" activeCell="C544" sqref="C544"/>
      <selection pane="bottomRight" activeCell="C5" sqref="C5"/>
    </sheetView>
  </sheetViews>
  <sheetFormatPr baseColWidth="10" defaultColWidth="16" defaultRowHeight="23" customHeight="1"/>
  <cols>
    <col min="1" max="1" width="7.6640625" style="236" customWidth="1"/>
    <col min="2" max="2" width="16" style="236"/>
    <col min="3" max="3" width="40.1640625" style="237" customWidth="1"/>
    <col min="4" max="4" width="42.5" style="236" customWidth="1"/>
    <col min="5" max="5" width="16" style="236"/>
    <col min="6" max="6" width="24.83203125" style="236" customWidth="1"/>
    <col min="7" max="7" width="16" style="236"/>
    <col min="8" max="8" width="33.6640625" style="236" customWidth="1"/>
    <col min="9" max="12" width="10" style="236" customWidth="1"/>
    <col min="13" max="14" width="16" style="236"/>
    <col min="15" max="16" width="25.83203125" style="236" customWidth="1"/>
    <col min="17" max="20" width="10.33203125" style="236" customWidth="1"/>
    <col min="21" max="21" width="30.6640625" style="236" customWidth="1"/>
    <col min="22" max="22" width="19.83203125" style="236" customWidth="1"/>
    <col min="23" max="26" width="16" style="236"/>
    <col min="27" max="27" width="16" style="276"/>
    <col min="28" max="28" width="55.1640625" style="276" customWidth="1"/>
    <col min="29" max="29" width="4.33203125" style="236" customWidth="1"/>
    <col min="30" max="31" width="16" style="244"/>
    <col min="32" max="33" width="26.6640625" style="244" customWidth="1"/>
    <col min="34" max="38" width="37.5" style="241" customWidth="1"/>
    <col min="39" max="16384" width="16" style="236"/>
  </cols>
  <sheetData>
    <row r="1" spans="1:38" s="283" customFormat="1" ht="85" customHeight="1">
      <c r="A1" s="277" t="s">
        <v>307</v>
      </c>
      <c r="B1" s="270" t="s">
        <v>267</v>
      </c>
      <c r="C1" s="278" t="s">
        <v>268</v>
      </c>
      <c r="D1" s="279" t="s">
        <v>269</v>
      </c>
      <c r="E1" s="279" t="s">
        <v>323</v>
      </c>
      <c r="F1" s="279" t="s">
        <v>263</v>
      </c>
      <c r="G1" s="279" t="s">
        <v>107</v>
      </c>
      <c r="H1" s="279" t="s">
        <v>108</v>
      </c>
      <c r="I1" s="279" t="s">
        <v>89</v>
      </c>
      <c r="J1" s="279" t="s">
        <v>90</v>
      </c>
      <c r="K1" s="279" t="s">
        <v>59</v>
      </c>
      <c r="L1" s="279" t="s">
        <v>265</v>
      </c>
      <c r="M1" s="279" t="s">
        <v>228</v>
      </c>
      <c r="N1" s="279" t="s">
        <v>95</v>
      </c>
      <c r="O1" s="279" t="s">
        <v>85</v>
      </c>
      <c r="P1" s="279" t="s">
        <v>84</v>
      </c>
      <c r="Q1" s="279" t="s">
        <v>60</v>
      </c>
      <c r="R1" s="279" t="s">
        <v>227</v>
      </c>
      <c r="S1" s="279" t="s">
        <v>250</v>
      </c>
      <c r="T1" s="279" t="s">
        <v>92</v>
      </c>
      <c r="U1" s="279" t="s">
        <v>270</v>
      </c>
      <c r="V1" s="279" t="s">
        <v>79</v>
      </c>
      <c r="W1" s="283" t="s">
        <v>436</v>
      </c>
      <c r="X1" s="283" t="s">
        <v>437</v>
      </c>
      <c r="Y1" s="283" t="s">
        <v>169</v>
      </c>
      <c r="Z1" s="283" t="s">
        <v>472</v>
      </c>
      <c r="AA1" s="275" t="s">
        <v>264</v>
      </c>
      <c r="AB1" s="275" t="s">
        <v>266</v>
      </c>
      <c r="AC1" s="280"/>
      <c r="AD1" s="243" t="s">
        <v>314</v>
      </c>
      <c r="AE1" s="243" t="s">
        <v>313</v>
      </c>
      <c r="AF1" s="243" t="s">
        <v>315</v>
      </c>
      <c r="AG1" s="243" t="s">
        <v>316</v>
      </c>
      <c r="AH1" s="281" t="s">
        <v>319</v>
      </c>
      <c r="AI1" s="282" t="s">
        <v>321</v>
      </c>
      <c r="AJ1" s="281" t="s">
        <v>343</v>
      </c>
      <c r="AK1" s="282" t="s">
        <v>344</v>
      </c>
      <c r="AL1" s="281" t="s">
        <v>346</v>
      </c>
    </row>
    <row r="2" spans="1:38" ht="23" customHeight="1">
      <c r="A2" s="267"/>
      <c r="B2" s="268">
        <v>0</v>
      </c>
      <c r="C2" s="269" t="s">
        <v>322</v>
      </c>
      <c r="D2" s="268" t="s">
        <v>322</v>
      </c>
      <c r="E2" s="268"/>
      <c r="F2" s="268"/>
      <c r="G2" s="268"/>
      <c r="H2" s="268"/>
      <c r="I2" s="268"/>
      <c r="J2" s="267"/>
      <c r="K2" s="267"/>
      <c r="L2" s="267"/>
      <c r="M2" s="267"/>
      <c r="N2" s="268"/>
      <c r="O2" s="268"/>
      <c r="P2" s="267"/>
      <c r="Q2" s="267"/>
      <c r="R2" s="267"/>
      <c r="S2" s="267"/>
      <c r="T2" s="267"/>
      <c r="U2" s="267"/>
      <c r="V2" s="267"/>
      <c r="AA2" s="268"/>
      <c r="AB2" s="268"/>
      <c r="AD2" s="81" t="str">
        <f>IF(M2="",IFERROR(VLOOKUP($U2,scriv!$C$2:$AG$802,26,FALSE),""),M2)</f>
        <v/>
      </c>
      <c r="AE2" s="81" t="str">
        <f>IF(N2="",IFERROR(VLOOKUP($U2,scriv!$C$2:$AG$802,27,FALSE),""),N2)</f>
        <v/>
      </c>
      <c r="AF2" s="81" t="str">
        <f>IF(O2="",IFERROR(VLOOKUP($U2,scriv!$C$2:$AG$802,28,FALSE),""),O2)</f>
        <v/>
      </c>
      <c r="AG2" s="81" t="str">
        <f>IF(P2="",IFERROR(VLOOKUP($U2,scriv!$C$2:$AG$802,29,FALSE),""),P2)</f>
        <v/>
      </c>
      <c r="AH2" s="242" t="str">
        <f t="shared" ref="AH2:AH3" si="0">SUBSTITUTE(SUBSTITUTE(SUBSTITUTE(SUBSTITUTE(SUBSTITUTE(SUBSTITUTE(SUBSTITUTE(SUBSTITUTE(SUBSTITUTE(SUBSTITUTE(SUBSTITUTE(SUBSTITUTE(
C2,
":",""),
".",""),
"/",""),
"|",""),
",",""),
" ",""),
"'",""),
"(",""),
")",""),
"&amp;",""),
"!",""),
"?","")</f>
        <v>Map</v>
      </c>
      <c r="AI2" s="240" t="str">
        <f t="shared" ref="AI2:AI3" si="1">SUBSTITUTE(SUBSTITUTE(SUBSTITUTE(SUBSTITUTE(SUBSTITUTE(SUBSTITUTE(SUBSTITUTE(SUBSTITUTE(SUBSTITUTE(SUBSTITUTE(SUBSTITUTE(SUBSTITUTE(
U2,
":",""),
".",""),
"/",""),
"|",""),
",",""),
" ",""),
"'",""),
"(",""),
")",""),
"&amp;",""),
"!",""),
"?","")</f>
        <v/>
      </c>
      <c r="AJ2" s="242" t="str">
        <f t="shared" ref="AJ2:AJ3" si="2">IF(G2&lt;&gt;"",SUBSTITUTE(SUBSTITUTE(SUBSTITUTE(SUBSTITUTE(SUBSTITUTE(SUBSTITUTE(SUBSTITUTE(SUBSTITUTE(SUBSTITUTE(SUBSTITUTE(SUBSTITUTE(SUBSTITUTE(
G2,
":",""),
".",""),
"/",""),
"|",""),
",",""),
" ",""),
"'",""),
"(",""),
")",""),
"&amp;",""),
"!",""),
"?",""),
IF(H2&lt;&gt;"",AI2,""))</f>
        <v/>
      </c>
      <c r="AK2" s="240" t="str">
        <f t="shared" ref="AK2:AK3" si="3">SUBSTITUTE(SUBSTITUTE(SUBSTITUTE(SUBSTITUTE(SUBSTITUTE(SUBSTITUTE(SUBSTITUTE(SUBSTITUTE(SUBSTITUTE(SUBSTITUTE(SUBSTITUTE(SUBSTITUTE(
H2,
":",""),
".",""),
"/",""),
"|",""),
",",""),
" ",""),
"'",""),
"(",""),
")",""),
"&amp;",""),
"!",""),
"?","")</f>
        <v/>
      </c>
      <c r="AL2" s="242" t="str">
        <f t="shared" ref="AL2:AL3" si="4">SUBSTITUTE(SUBSTITUTE(SUBSTITUTE(SUBSTITUTE(SUBSTITUTE(SUBSTITUTE(SUBSTITUTE(SUBSTITUTE(SUBSTITUTE(SUBSTITUTE(SUBSTITUTE(
F2,
":",""),
".",""),
"/",""),
"|",""),
",",""),
"'",""),
"(",""),
")",""),
"&amp;",""),
"!",""),
"?","")</f>
        <v/>
      </c>
    </row>
    <row r="3" spans="1:38" ht="23" customHeight="1">
      <c r="A3" t="s">
        <v>466</v>
      </c>
      <c r="B3">
        <v>1</v>
      </c>
      <c r="C3" t="s">
        <v>478</v>
      </c>
      <c r="D3" t="s">
        <v>479</v>
      </c>
      <c r="E3"/>
      <c r="F3"/>
      <c r="G3"/>
      <c r="H3"/>
      <c r="I3"/>
      <c r="J3"/>
      <c r="K3"/>
      <c r="L3"/>
      <c r="M3"/>
      <c r="N3"/>
      <c r="O3"/>
      <c r="P3"/>
      <c r="Q3"/>
      <c r="R3"/>
      <c r="S3"/>
      <c r="T3"/>
      <c r="U3" t="s">
        <v>480</v>
      </c>
      <c r="V3"/>
      <c r="W3"/>
      <c r="X3"/>
      <c r="Y3"/>
      <c r="Z3"/>
      <c r="AA3"/>
      <c r="AB3"/>
      <c r="AC3"/>
      <c r="AD3" s="81"/>
      <c r="AE3" s="81"/>
      <c r="AF3" s="81"/>
      <c r="AG3" s="81" t="str">
        <f>IF(P3="",IFERROR(VLOOKUP($U3,scriv!$C$2:$AG$802,31,FALSE),""),P3)</f>
        <v/>
      </c>
      <c r="AH3" s="242" t="str">
        <f t="shared" si="0"/>
        <v>OnOffOpenClose</v>
      </c>
      <c r="AI3" s="240" t="str">
        <f t="shared" si="1"/>
        <v>MacroDemo</v>
      </c>
      <c r="AJ3" s="242" t="str">
        <f t="shared" si="2"/>
        <v/>
      </c>
      <c r="AK3" s="240" t="str">
        <f t="shared" si="3"/>
        <v/>
      </c>
      <c r="AL3" s="242" t="str">
        <f t="shared" si="4"/>
        <v/>
      </c>
    </row>
    <row r="4" spans="1:38" ht="23" customHeight="1">
      <c r="A4" t="s">
        <v>466</v>
      </c>
      <c r="B4">
        <v>1.1000000000000001</v>
      </c>
      <c r="C4" t="s">
        <v>481</v>
      </c>
      <c r="D4" t="s">
        <v>482</v>
      </c>
      <c r="E4"/>
      <c r="F4"/>
      <c r="G4"/>
      <c r="H4"/>
      <c r="I4"/>
      <c r="J4"/>
      <c r="K4"/>
      <c r="L4"/>
      <c r="M4"/>
      <c r="N4"/>
      <c r="O4"/>
      <c r="P4"/>
      <c r="Q4"/>
      <c r="R4"/>
      <c r="S4"/>
      <c r="T4"/>
      <c r="U4" t="s">
        <v>478</v>
      </c>
      <c r="V4"/>
      <c r="W4" t="s">
        <v>483</v>
      </c>
      <c r="X4"/>
      <c r="Y4"/>
      <c r="Z4"/>
      <c r="AA4"/>
      <c r="AB4"/>
      <c r="AC4"/>
      <c r="AD4" s="81"/>
      <c r="AE4" s="81"/>
      <c r="AF4" s="81"/>
      <c r="AG4" s="81" t="str">
        <f>IF(P4="",IFERROR(VLOOKUP($U4,scriv!$C$2:$AG$802,31,FALSE),""),P4)</f>
        <v/>
      </c>
      <c r="AH4" s="242" t="str">
        <f t="shared" ref="AH4" si="5">SUBSTITUTE(SUBSTITUTE(SUBSTITUTE(SUBSTITUTE(SUBSTITUTE(SUBSTITUTE(SUBSTITUTE(SUBSTITUTE(SUBSTITUTE(SUBSTITUTE(SUBSTITUTE(SUBSTITUTE(
C4,
":",""),
".",""),
"/",""),
"|",""),
",",""),
" ",""),
"'",""),
"(",""),
")",""),
"&amp;",""),
"!",""),
"?","")</f>
        <v>OpenLevelA</v>
      </c>
      <c r="AI4" s="240" t="str">
        <f t="shared" ref="AI4" si="6">SUBSTITUTE(SUBSTITUTE(SUBSTITUTE(SUBSTITUTE(SUBSTITUTE(SUBSTITUTE(SUBSTITUTE(SUBSTITUTE(SUBSTITUTE(SUBSTITUTE(SUBSTITUTE(SUBSTITUTE(
U4,
":",""),
".",""),
"/",""),
"|",""),
",",""),
" ",""),
"'",""),
"(",""),
")",""),
"&amp;",""),
"!",""),
"?","")</f>
        <v>OnOffOpenClose</v>
      </c>
      <c r="AJ4" s="242" t="str">
        <f t="shared" ref="AJ4" si="7">IF(G4&lt;&gt;"",SUBSTITUTE(SUBSTITUTE(SUBSTITUTE(SUBSTITUTE(SUBSTITUTE(SUBSTITUTE(SUBSTITUTE(SUBSTITUTE(SUBSTITUTE(SUBSTITUTE(SUBSTITUTE(SUBSTITUTE(
G4,
":",""),
".",""),
"/",""),
"|",""),
",",""),
" ",""),
"'",""),
"(",""),
")",""),
"&amp;",""),
"!",""),
"?",""),
IF(H4&lt;&gt;"",AI4,""))</f>
        <v/>
      </c>
      <c r="AK4" s="240" t="str">
        <f t="shared" ref="AK4" si="8">SUBSTITUTE(SUBSTITUTE(SUBSTITUTE(SUBSTITUTE(SUBSTITUTE(SUBSTITUTE(SUBSTITUTE(SUBSTITUTE(SUBSTITUTE(SUBSTITUTE(SUBSTITUTE(SUBSTITUTE(
H4,
":",""),
".",""),
"/",""),
"|",""),
",",""),
" ",""),
"'",""),
"(",""),
")",""),
"&amp;",""),
"!",""),
"?","")</f>
        <v/>
      </c>
      <c r="AL4" s="242" t="str">
        <f t="shared" ref="AL4" si="9">SUBSTITUTE(SUBSTITUTE(SUBSTITUTE(SUBSTITUTE(SUBSTITUTE(SUBSTITUTE(SUBSTITUTE(SUBSTITUTE(SUBSTITUTE(SUBSTITUTE(SUBSTITUTE(
F4,
":",""),
".",""),
"/",""),
"|",""),
",",""),
"'",""),
"(",""),
")",""),
"&amp;",""),
"!",""),
"?","")</f>
        <v/>
      </c>
    </row>
    <row r="5" spans="1:38" ht="23" customHeight="1">
      <c r="A5" t="s">
        <v>466</v>
      </c>
      <c r="B5">
        <v>1.2</v>
      </c>
      <c r="C5" t="s">
        <v>484</v>
      </c>
      <c r="D5" t="s">
        <v>485</v>
      </c>
      <c r="E5"/>
      <c r="F5"/>
      <c r="G5"/>
      <c r="H5"/>
      <c r="I5"/>
      <c r="J5"/>
      <c r="K5"/>
      <c r="L5"/>
      <c r="M5"/>
      <c r="N5"/>
      <c r="O5"/>
      <c r="P5"/>
      <c r="Q5"/>
      <c r="R5"/>
      <c r="S5"/>
      <c r="T5"/>
      <c r="U5" t="s">
        <v>478</v>
      </c>
      <c r="V5"/>
      <c r="W5" t="s">
        <v>486</v>
      </c>
      <c r="X5"/>
      <c r="Y5"/>
      <c r="Z5"/>
      <c r="AA5"/>
      <c r="AB5"/>
      <c r="AC5"/>
      <c r="AD5" s="81"/>
      <c r="AE5" s="81"/>
      <c r="AF5" s="81"/>
      <c r="AG5" s="81" t="str">
        <f>IF(P5="",IFERROR(VLOOKUP($U5,scriv!$C$2:$AG$802,31,FALSE),""),P5)</f>
        <v/>
      </c>
      <c r="AH5" s="242" t="str">
        <f t="shared" ref="AH5:AH68" si="10">SUBSTITUTE(SUBSTITUTE(SUBSTITUTE(SUBSTITUTE(SUBSTITUTE(SUBSTITUTE(SUBSTITUTE(SUBSTITUTE(SUBSTITUTE(SUBSTITUTE(SUBSTITUTE(SUBSTITUTE(
C5,
":",""),
".",""),
"/",""),
"|",""),
",",""),
" ",""),
"'",""),
"(",""),
")",""),
"&amp;",""),
"!",""),
"?","")</f>
        <v>OpenLevelB</v>
      </c>
      <c r="AI5" s="240" t="str">
        <f t="shared" ref="AI5:AI68" si="11">SUBSTITUTE(SUBSTITUTE(SUBSTITUTE(SUBSTITUTE(SUBSTITUTE(SUBSTITUTE(SUBSTITUTE(SUBSTITUTE(SUBSTITUTE(SUBSTITUTE(SUBSTITUTE(SUBSTITUTE(
U5,
":",""),
".",""),
"/",""),
"|",""),
",",""),
" ",""),
"'",""),
"(",""),
")",""),
"&amp;",""),
"!",""),
"?","")</f>
        <v>OnOffOpenClose</v>
      </c>
      <c r="AJ5" s="242" t="str">
        <f t="shared" ref="AJ5:AJ68" si="12">IF(G5&lt;&gt;"",SUBSTITUTE(SUBSTITUTE(SUBSTITUTE(SUBSTITUTE(SUBSTITUTE(SUBSTITUTE(SUBSTITUTE(SUBSTITUTE(SUBSTITUTE(SUBSTITUTE(SUBSTITUTE(SUBSTITUTE(
G5,
":",""),
".",""),
"/",""),
"|",""),
",",""),
" ",""),
"'",""),
"(",""),
")",""),
"&amp;",""),
"!",""),
"?",""),
IF(H5&lt;&gt;"",AI5,""))</f>
        <v/>
      </c>
      <c r="AK5" s="240" t="str">
        <f t="shared" ref="AK5:AK68" si="13">SUBSTITUTE(SUBSTITUTE(SUBSTITUTE(SUBSTITUTE(SUBSTITUTE(SUBSTITUTE(SUBSTITUTE(SUBSTITUTE(SUBSTITUTE(SUBSTITUTE(SUBSTITUTE(SUBSTITUTE(
H5,
":",""),
".",""),
"/",""),
"|",""),
",",""),
" ",""),
"'",""),
"(",""),
")",""),
"&amp;",""),
"!",""),
"?","")</f>
        <v/>
      </c>
      <c r="AL5" s="242" t="str">
        <f t="shared" ref="AL5:AL68" si="14">SUBSTITUTE(SUBSTITUTE(SUBSTITUTE(SUBSTITUTE(SUBSTITUTE(SUBSTITUTE(SUBSTITUTE(SUBSTITUTE(SUBSTITUTE(SUBSTITUTE(SUBSTITUTE(
F5,
":",""),
".",""),
"/",""),
"|",""),
",",""),
"'",""),
"(",""),
")",""),
"&amp;",""),
"!",""),
"?","")</f>
        <v/>
      </c>
    </row>
    <row r="6" spans="1:38" ht="23" customHeight="1">
      <c r="A6" t="s">
        <v>466</v>
      </c>
      <c r="B6">
        <v>1.3</v>
      </c>
      <c r="C6" t="s">
        <v>487</v>
      </c>
      <c r="D6" t="s">
        <v>488</v>
      </c>
      <c r="E6"/>
      <c r="F6"/>
      <c r="G6"/>
      <c r="H6"/>
      <c r="I6"/>
      <c r="J6"/>
      <c r="K6"/>
      <c r="L6"/>
      <c r="M6"/>
      <c r="N6"/>
      <c r="O6"/>
      <c r="P6"/>
      <c r="Q6"/>
      <c r="R6"/>
      <c r="S6"/>
      <c r="T6"/>
      <c r="U6" t="s">
        <v>478</v>
      </c>
      <c r="V6"/>
      <c r="W6" t="s">
        <v>489</v>
      </c>
      <c r="X6"/>
      <c r="Y6"/>
      <c r="Z6"/>
      <c r="AA6"/>
      <c r="AB6"/>
      <c r="AC6"/>
      <c r="AD6" s="81"/>
      <c r="AE6" s="81"/>
      <c r="AF6" s="81"/>
      <c r="AG6" s="81" t="str">
        <f>IF(P6="",IFERROR(VLOOKUP($U6,scriv!$C$2:$AG$802,31,FALSE),""),P6)</f>
        <v/>
      </c>
      <c r="AH6" s="242" t="str">
        <f t="shared" si="10"/>
        <v>OpenLevelC</v>
      </c>
      <c r="AI6" s="240" t="str">
        <f t="shared" si="11"/>
        <v>OnOffOpenClose</v>
      </c>
      <c r="AJ6" s="242" t="str">
        <f t="shared" si="12"/>
        <v/>
      </c>
      <c r="AK6" s="240" t="str">
        <f t="shared" si="13"/>
        <v/>
      </c>
      <c r="AL6" s="242" t="str">
        <f t="shared" si="14"/>
        <v/>
      </c>
    </row>
    <row r="7" spans="1:38" ht="23" customHeight="1">
      <c r="A7" t="s">
        <v>466</v>
      </c>
      <c r="B7">
        <v>1.4</v>
      </c>
      <c r="C7" t="s">
        <v>490</v>
      </c>
      <c r="D7" t="s">
        <v>491</v>
      </c>
      <c r="E7"/>
      <c r="F7"/>
      <c r="G7"/>
      <c r="H7"/>
      <c r="I7"/>
      <c r="J7"/>
      <c r="K7"/>
      <c r="L7"/>
      <c r="M7"/>
      <c r="N7"/>
      <c r="O7"/>
      <c r="P7"/>
      <c r="Q7"/>
      <c r="R7"/>
      <c r="S7"/>
      <c r="T7"/>
      <c r="U7" t="s">
        <v>478</v>
      </c>
      <c r="V7"/>
      <c r="W7" t="s">
        <v>492</v>
      </c>
      <c r="X7"/>
      <c r="Y7"/>
      <c r="Z7"/>
      <c r="AA7"/>
      <c r="AB7"/>
      <c r="AC7"/>
      <c r="AD7" s="81"/>
      <c r="AE7" s="81"/>
      <c r="AF7" s="81"/>
      <c r="AG7" s="81" t="str">
        <f>IF(P7="",IFERROR(VLOOKUP($U7,scriv!$C$2:$AG$802,31,FALSE),""),P7)</f>
        <v/>
      </c>
      <c r="AH7" s="242" t="str">
        <f t="shared" si="10"/>
        <v>OpenLevelD</v>
      </c>
      <c r="AI7" s="240" t="str">
        <f t="shared" si="11"/>
        <v>OnOffOpenClose</v>
      </c>
      <c r="AJ7" s="242" t="str">
        <f t="shared" si="12"/>
        <v/>
      </c>
      <c r="AK7" s="240" t="str">
        <f t="shared" si="13"/>
        <v/>
      </c>
      <c r="AL7" s="242" t="str">
        <f t="shared" si="14"/>
        <v/>
      </c>
    </row>
    <row r="8" spans="1:38" ht="23" customHeight="1">
      <c r="A8" t="s">
        <v>466</v>
      </c>
      <c r="B8">
        <v>1.5</v>
      </c>
      <c r="C8" t="s">
        <v>493</v>
      </c>
      <c r="D8" t="s">
        <v>494</v>
      </c>
      <c r="E8"/>
      <c r="F8"/>
      <c r="G8"/>
      <c r="H8"/>
      <c r="I8"/>
      <c r="J8"/>
      <c r="K8"/>
      <c r="L8"/>
      <c r="M8"/>
      <c r="N8"/>
      <c r="O8"/>
      <c r="P8"/>
      <c r="Q8"/>
      <c r="R8"/>
      <c r="S8"/>
      <c r="T8"/>
      <c r="U8" t="s">
        <v>478</v>
      </c>
      <c r="V8"/>
      <c r="W8" t="s">
        <v>495</v>
      </c>
      <c r="X8"/>
      <c r="Y8"/>
      <c r="Z8"/>
      <c r="AA8"/>
      <c r="AB8"/>
      <c r="AC8"/>
      <c r="AD8" s="81"/>
      <c r="AE8" s="81"/>
      <c r="AF8" s="81"/>
      <c r="AG8" s="81" t="str">
        <f>IF(P8="",IFERROR(VLOOKUP($U8,scriv!$C$2:$AG$802,31,FALSE),""),P8)</f>
        <v/>
      </c>
      <c r="AH8" s="242" t="str">
        <f t="shared" si="10"/>
        <v>OpenLevelE</v>
      </c>
      <c r="AI8" s="240" t="str">
        <f t="shared" si="11"/>
        <v>OnOffOpenClose</v>
      </c>
      <c r="AJ8" s="242" t="str">
        <f t="shared" si="12"/>
        <v/>
      </c>
      <c r="AK8" s="240" t="str">
        <f t="shared" si="13"/>
        <v/>
      </c>
      <c r="AL8" s="242" t="str">
        <f t="shared" si="14"/>
        <v/>
      </c>
    </row>
    <row r="9" spans="1:38" ht="23" customHeight="1">
      <c r="A9" t="s">
        <v>466</v>
      </c>
      <c r="B9">
        <v>2</v>
      </c>
      <c r="C9" t="s">
        <v>496</v>
      </c>
      <c r="D9" t="s">
        <v>497</v>
      </c>
      <c r="E9"/>
      <c r="F9"/>
      <c r="G9"/>
      <c r="H9"/>
      <c r="I9"/>
      <c r="J9"/>
      <c r="K9"/>
      <c r="L9"/>
      <c r="M9"/>
      <c r="N9"/>
      <c r="O9"/>
      <c r="P9"/>
      <c r="Q9"/>
      <c r="R9"/>
      <c r="S9"/>
      <c r="T9"/>
      <c r="U9" t="s">
        <v>480</v>
      </c>
      <c r="V9"/>
      <c r="W9"/>
      <c r="X9"/>
      <c r="Y9"/>
      <c r="Z9"/>
      <c r="AA9"/>
      <c r="AB9"/>
      <c r="AC9"/>
      <c r="AD9" s="81"/>
      <c r="AE9" s="81"/>
      <c r="AF9" s="81"/>
      <c r="AG9" s="81" t="str">
        <f>IF(P9="",IFERROR(VLOOKUP($U9,scriv!$C$2:$AG$802,31,FALSE),""),P9)</f>
        <v/>
      </c>
      <c r="AH9" s="242" t="str">
        <f t="shared" si="10"/>
        <v>CustomFunctions</v>
      </c>
      <c r="AI9" s="240" t="str">
        <f t="shared" si="11"/>
        <v>MacroDemo</v>
      </c>
      <c r="AJ9" s="242" t="str">
        <f t="shared" si="12"/>
        <v/>
      </c>
      <c r="AK9" s="240" t="str">
        <f t="shared" si="13"/>
        <v/>
      </c>
      <c r="AL9" s="242" t="str">
        <f t="shared" si="14"/>
        <v/>
      </c>
    </row>
    <row r="10" spans="1:38" ht="23" customHeight="1">
      <c r="A10" t="s">
        <v>466</v>
      </c>
      <c r="B10">
        <v>3</v>
      </c>
      <c r="C10" t="s">
        <v>498</v>
      </c>
      <c r="D10" t="s">
        <v>498</v>
      </c>
      <c r="E10"/>
      <c r="F10"/>
      <c r="G10"/>
      <c r="H10"/>
      <c r="I10"/>
      <c r="J10"/>
      <c r="K10"/>
      <c r="L10"/>
      <c r="M10"/>
      <c r="N10"/>
      <c r="O10"/>
      <c r="P10"/>
      <c r="Q10"/>
      <c r="R10"/>
      <c r="S10"/>
      <c r="T10"/>
      <c r="U10" t="s">
        <v>480</v>
      </c>
      <c r="V10"/>
      <c r="W10"/>
      <c r="X10"/>
      <c r="Y10"/>
      <c r="Z10"/>
      <c r="AA10"/>
      <c r="AB10"/>
      <c r="AC10"/>
      <c r="AD10" s="81"/>
      <c r="AE10" s="81"/>
      <c r="AF10" s="81"/>
      <c r="AG10" s="81" t="str">
        <f>IF(P10="",IFERROR(VLOOKUP($U10,scriv!$C$2:$AG$802,31,FALSE),""),P10)</f>
        <v/>
      </c>
      <c r="AH10" s="242" t="str">
        <f t="shared" si="10"/>
        <v>Tracing</v>
      </c>
      <c r="AI10" s="240" t="str">
        <f t="shared" si="11"/>
        <v>MacroDemo</v>
      </c>
      <c r="AJ10" s="242" t="str">
        <f t="shared" si="12"/>
        <v/>
      </c>
      <c r="AK10" s="240" t="str">
        <f t="shared" si="13"/>
        <v/>
      </c>
      <c r="AL10" s="242" t="str">
        <f t="shared" si="14"/>
        <v/>
      </c>
    </row>
    <row r="11" spans="1:38" ht="23" customHeight="1">
      <c r="A11" t="s">
        <v>466</v>
      </c>
      <c r="B11">
        <v>4</v>
      </c>
      <c r="C11" t="s">
        <v>499</v>
      </c>
      <c r="D11" t="s">
        <v>500</v>
      </c>
      <c r="E11"/>
      <c r="F11"/>
      <c r="G11"/>
      <c r="H11"/>
      <c r="I11"/>
      <c r="J11"/>
      <c r="K11"/>
      <c r="L11"/>
      <c r="M11"/>
      <c r="N11"/>
      <c r="O11"/>
      <c r="P11"/>
      <c r="Q11"/>
      <c r="R11"/>
      <c r="S11"/>
      <c r="T11"/>
      <c r="U11" t="s">
        <v>480</v>
      </c>
      <c r="V11"/>
      <c r="W11"/>
      <c r="X11"/>
      <c r="Y11"/>
      <c r="Z11"/>
      <c r="AA11"/>
      <c r="AB11"/>
      <c r="AC11"/>
      <c r="AD11" s="81"/>
      <c r="AE11" s="81"/>
      <c r="AF11" s="81"/>
      <c r="AG11" s="81" t="str">
        <f>IF(P11="",IFERROR(VLOOKUP($U11,scriv!$C$2:$AG$802,31,FALSE),""),P11)</f>
        <v/>
      </c>
      <c r="AH11" s="242" t="str">
        <f t="shared" si="10"/>
        <v>ZoomingHighlighting</v>
      </c>
      <c r="AI11" s="240" t="str">
        <f t="shared" si="11"/>
        <v>MacroDemo</v>
      </c>
      <c r="AJ11" s="242" t="str">
        <f t="shared" si="12"/>
        <v/>
      </c>
      <c r="AK11" s="240" t="str">
        <f t="shared" si="13"/>
        <v/>
      </c>
      <c r="AL11" s="242" t="str">
        <f t="shared" si="14"/>
        <v/>
      </c>
    </row>
    <row r="12" spans="1:38" ht="23" customHeight="1">
      <c r="A12" t="s">
        <v>466</v>
      </c>
      <c r="B12">
        <v>5</v>
      </c>
      <c r="C12" t="s">
        <v>501</v>
      </c>
      <c r="D12" t="s">
        <v>502</v>
      </c>
      <c r="E12"/>
      <c r="F12"/>
      <c r="G12"/>
      <c r="H12"/>
      <c r="I12"/>
      <c r="J12"/>
      <c r="K12"/>
      <c r="L12"/>
      <c r="M12"/>
      <c r="N12"/>
      <c r="O12"/>
      <c r="P12"/>
      <c r="Q12"/>
      <c r="R12"/>
      <c r="S12"/>
      <c r="T12"/>
      <c r="U12" t="s">
        <v>480</v>
      </c>
      <c r="V12"/>
      <c r="W12"/>
      <c r="X12"/>
      <c r="Y12"/>
      <c r="Z12"/>
      <c r="AA12"/>
      <c r="AB12"/>
      <c r="AC12"/>
      <c r="AD12" s="81"/>
      <c r="AE12" s="81"/>
      <c r="AF12" s="81"/>
      <c r="AG12" s="81" t="str">
        <f>IF(P12="",IFERROR(VLOOKUP($U12,scriv!$C$2:$AG$802,31,FALSE),""),P12)</f>
        <v/>
      </c>
      <c r="AH12" s="242" t="str">
        <f t="shared" si="10"/>
        <v>ClassSelectors</v>
      </c>
      <c r="AI12" s="240" t="str">
        <f t="shared" si="11"/>
        <v>MacroDemo</v>
      </c>
      <c r="AJ12" s="242" t="str">
        <f t="shared" si="12"/>
        <v/>
      </c>
      <c r="AK12" s="240" t="str">
        <f t="shared" si="13"/>
        <v/>
      </c>
      <c r="AL12" s="242" t="str">
        <f t="shared" si="14"/>
        <v/>
      </c>
    </row>
    <row r="13" spans="1:38" ht="23" customHeight="1">
      <c r="A13" t="s">
        <v>466</v>
      </c>
      <c r="B13">
        <v>6</v>
      </c>
      <c r="C13" t="s">
        <v>290</v>
      </c>
      <c r="D13" t="s">
        <v>290</v>
      </c>
      <c r="E13"/>
      <c r="F13"/>
      <c r="G13"/>
      <c r="H13"/>
      <c r="I13"/>
      <c r="J13"/>
      <c r="K13"/>
      <c r="L13"/>
      <c r="M13"/>
      <c r="N13"/>
      <c r="O13"/>
      <c r="P13"/>
      <c r="Q13"/>
      <c r="R13"/>
      <c r="S13"/>
      <c r="T13"/>
      <c r="U13" t="s">
        <v>480</v>
      </c>
      <c r="V13"/>
      <c r="W13"/>
      <c r="X13"/>
      <c r="Y13"/>
      <c r="Z13"/>
      <c r="AA13"/>
      <c r="AB13"/>
      <c r="AC13"/>
      <c r="AD13" s="81"/>
      <c r="AE13" s="81"/>
      <c r="AF13" s="81"/>
      <c r="AG13" s="81" t="str">
        <f>IF(P13="",IFERROR(VLOOKUP($U13,scriv!$C$2:$AG$802,31,FALSE),""),P13)</f>
        <v/>
      </c>
      <c r="AH13" s="242" t="str">
        <f t="shared" si="10"/>
        <v>Scaling</v>
      </c>
      <c r="AI13" s="240" t="str">
        <f t="shared" si="11"/>
        <v>MacroDemo</v>
      </c>
      <c r="AJ13" s="242" t="str">
        <f t="shared" si="12"/>
        <v/>
      </c>
      <c r="AK13" s="240" t="str">
        <f t="shared" si="13"/>
        <v/>
      </c>
      <c r="AL13" s="242" t="str">
        <f t="shared" si="14"/>
        <v/>
      </c>
    </row>
    <row r="14" spans="1:38" ht="23" customHeight="1">
      <c r="A14" t="s">
        <v>466</v>
      </c>
      <c r="B14">
        <v>7</v>
      </c>
      <c r="C14" t="s">
        <v>503</v>
      </c>
      <c r="D14" t="s">
        <v>503</v>
      </c>
      <c r="E14"/>
      <c r="F14"/>
      <c r="G14"/>
      <c r="H14"/>
      <c r="I14"/>
      <c r="J14"/>
      <c r="K14"/>
      <c r="L14"/>
      <c r="M14"/>
      <c r="N14"/>
      <c r="O14"/>
      <c r="P14"/>
      <c r="Q14"/>
      <c r="R14"/>
      <c r="S14"/>
      <c r="T14"/>
      <c r="U14" t="s">
        <v>480</v>
      </c>
      <c r="V14"/>
      <c r="W14"/>
      <c r="X14"/>
      <c r="Y14"/>
      <c r="Z14"/>
      <c r="AA14"/>
      <c r="AB14"/>
      <c r="AC14"/>
      <c r="AD14" s="81"/>
      <c r="AE14" s="81"/>
      <c r="AF14" s="81"/>
      <c r="AG14" s="81" t="str">
        <f>IF(P14="",IFERROR(VLOOKUP($U14,scriv!$C$2:$AG$802,31,FALSE),""),P14)</f>
        <v/>
      </c>
      <c r="AH14" s="242" t="str">
        <f t="shared" si="10"/>
        <v>Video</v>
      </c>
      <c r="AI14" s="240" t="str">
        <f t="shared" si="11"/>
        <v>MacroDemo</v>
      </c>
      <c r="AJ14" s="242" t="str">
        <f t="shared" si="12"/>
        <v/>
      </c>
      <c r="AK14" s="240" t="str">
        <f t="shared" si="13"/>
        <v/>
      </c>
      <c r="AL14" s="242" t="str">
        <f t="shared" si="14"/>
        <v/>
      </c>
    </row>
    <row r="15" spans="1:38" ht="23" customHeight="1">
      <c r="A15" t="s">
        <v>466</v>
      </c>
      <c r="B15">
        <v>8</v>
      </c>
      <c r="C15" t="s">
        <v>504</v>
      </c>
      <c r="D15" t="s">
        <v>504</v>
      </c>
      <c r="E15"/>
      <c r="F15"/>
      <c r="G15"/>
      <c r="H15"/>
      <c r="I15"/>
      <c r="J15"/>
      <c r="K15"/>
      <c r="L15"/>
      <c r="M15"/>
      <c r="N15"/>
      <c r="O15"/>
      <c r="P15"/>
      <c r="Q15"/>
      <c r="R15"/>
      <c r="S15"/>
      <c r="T15"/>
      <c r="U15" t="s">
        <v>480</v>
      </c>
      <c r="V15"/>
      <c r="W15"/>
      <c r="X15"/>
      <c r="Y15"/>
      <c r="Z15"/>
      <c r="AA15"/>
      <c r="AB15"/>
      <c r="AC15"/>
      <c r="AD15" s="81"/>
      <c r="AE15" s="81"/>
      <c r="AF15" s="81"/>
      <c r="AG15" s="81" t="str">
        <f>IF(P15="",IFERROR(VLOOKUP($U15,scriv!$C$2:$AG$802,31,FALSE),""),P15)</f>
        <v/>
      </c>
      <c r="AH15" s="242" t="str">
        <f t="shared" si="10"/>
        <v>Animations</v>
      </c>
      <c r="AI15" s="240" t="str">
        <f t="shared" si="11"/>
        <v>MacroDemo</v>
      </c>
      <c r="AJ15" s="242" t="str">
        <f t="shared" si="12"/>
        <v/>
      </c>
      <c r="AK15" s="240" t="str">
        <f t="shared" si="13"/>
        <v/>
      </c>
      <c r="AL15" s="242" t="str">
        <f t="shared" si="14"/>
        <v/>
      </c>
    </row>
    <row r="16" spans="1:38" ht="23" customHeight="1">
      <c r="A16" t="s">
        <v>466</v>
      </c>
      <c r="B16">
        <v>9</v>
      </c>
      <c r="C16" t="s">
        <v>505</v>
      </c>
      <c r="D16" t="s">
        <v>505</v>
      </c>
      <c r="E16"/>
      <c r="F16"/>
      <c r="G16"/>
      <c r="H16"/>
      <c r="I16"/>
      <c r="J16"/>
      <c r="K16"/>
      <c r="L16"/>
      <c r="M16"/>
      <c r="N16"/>
      <c r="O16"/>
      <c r="P16"/>
      <c r="Q16"/>
      <c r="R16"/>
      <c r="S16"/>
      <c r="T16"/>
      <c r="U16" t="s">
        <v>480</v>
      </c>
      <c r="V16"/>
      <c r="W16"/>
      <c r="X16"/>
      <c r="Y16"/>
      <c r="Z16"/>
      <c r="AA16"/>
      <c r="AB16"/>
      <c r="AC16"/>
      <c r="AD16" s="81"/>
      <c r="AE16" s="81"/>
      <c r="AF16" s="81"/>
      <c r="AG16" s="81" t="str">
        <f>IF(P16="",IFERROR(VLOOKUP($U16,scriv!$C$2:$AG$802,31,FALSE),""),P16)</f>
        <v/>
      </c>
      <c r="AH16" s="242" t="str">
        <f t="shared" si="10"/>
        <v>Forms</v>
      </c>
      <c r="AI16" s="240" t="str">
        <f t="shared" si="11"/>
        <v>MacroDemo</v>
      </c>
      <c r="AJ16" s="242" t="str">
        <f t="shared" si="12"/>
        <v/>
      </c>
      <c r="AK16" s="240" t="str">
        <f t="shared" si="13"/>
        <v/>
      </c>
      <c r="AL16" s="242" t="str">
        <f t="shared" si="14"/>
        <v/>
      </c>
    </row>
    <row r="17" spans="1:38" ht="23" customHeight="1">
      <c r="A17" t="s">
        <v>466</v>
      </c>
      <c r="B17">
        <v>10</v>
      </c>
      <c r="C17" t="s">
        <v>506</v>
      </c>
      <c r="D17" t="s">
        <v>507</v>
      </c>
      <c r="E17"/>
      <c r="F17"/>
      <c r="G17"/>
      <c r="H17"/>
      <c r="I17"/>
      <c r="J17"/>
      <c r="K17"/>
      <c r="L17"/>
      <c r="M17"/>
      <c r="N17"/>
      <c r="O17"/>
      <c r="P17"/>
      <c r="Q17"/>
      <c r="R17"/>
      <c r="S17"/>
      <c r="T17"/>
      <c r="U17" t="s">
        <v>480</v>
      </c>
      <c r="V17"/>
      <c r="W17"/>
      <c r="X17"/>
      <c r="Y17"/>
      <c r="Z17"/>
      <c r="AA17"/>
      <c r="AB17"/>
      <c r="AC17"/>
      <c r="AD17" s="81"/>
      <c r="AE17" s="81"/>
      <c r="AF17" s="81"/>
      <c r="AG17" s="81" t="str">
        <f>IF(P17="",IFERROR(VLOOKUP($U17,scriv!$C$2:$AG$802,31,FALSE),""),P17)</f>
        <v/>
      </c>
      <c r="AH17" s="242" t="str">
        <f t="shared" si="10"/>
        <v>SpeechSynthesis</v>
      </c>
      <c r="AI17" s="240" t="str">
        <f t="shared" si="11"/>
        <v>MacroDemo</v>
      </c>
      <c r="AJ17" s="242" t="str">
        <f t="shared" si="12"/>
        <v/>
      </c>
      <c r="AK17" s="240" t="str">
        <f t="shared" si="13"/>
        <v/>
      </c>
      <c r="AL17" s="242" t="str">
        <f t="shared" si="14"/>
        <v/>
      </c>
    </row>
    <row r="18" spans="1:38" ht="23" customHeight="1">
      <c r="A18"/>
      <c r="B18"/>
      <c r="C18"/>
      <c r="D18"/>
      <c r="E18"/>
      <c r="F18"/>
      <c r="G18"/>
      <c r="H18"/>
      <c r="I18"/>
      <c r="J18"/>
      <c r="K18"/>
      <c r="L18"/>
      <c r="M18"/>
      <c r="N18"/>
      <c r="O18"/>
      <c r="P18"/>
      <c r="Q18"/>
      <c r="R18"/>
      <c r="S18"/>
      <c r="T18"/>
      <c r="U18"/>
      <c r="V18"/>
      <c r="W18"/>
      <c r="X18"/>
      <c r="Y18"/>
      <c r="Z18"/>
      <c r="AA18"/>
      <c r="AB18"/>
      <c r="AC18"/>
      <c r="AD18" s="81" t="str">
        <f>IF(M18="",IFERROR(VLOOKUP($U18,scriv!$C$2:$AG$802,28,FALSE),""),M18)</f>
        <v/>
      </c>
      <c r="AE18" s="81" t="str">
        <f>IF(N18="",IFERROR(VLOOKUP($U18,scriv!$C$2:$AG$802,29,FALSE),""),N18)</f>
        <v/>
      </c>
      <c r="AF18" s="81" t="str">
        <f>IF(O18="",IFERROR(VLOOKUP($U18,scriv!$C$2:$AG$802,30,FALSE),""),O18)</f>
        <v/>
      </c>
      <c r="AG18" s="81" t="str">
        <f>IF(P18="",IFERROR(VLOOKUP($U18,scriv!$C$2:$AG$802,31,FALSE),""),P18)</f>
        <v/>
      </c>
      <c r="AH18" s="242" t="str">
        <f t="shared" si="10"/>
        <v/>
      </c>
      <c r="AI18" s="240" t="str">
        <f t="shared" si="11"/>
        <v/>
      </c>
      <c r="AJ18" s="242" t="str">
        <f t="shared" si="12"/>
        <v/>
      </c>
      <c r="AK18" s="240" t="str">
        <f t="shared" si="13"/>
        <v/>
      </c>
      <c r="AL18" s="242" t="str">
        <f t="shared" si="14"/>
        <v/>
      </c>
    </row>
    <row r="19" spans="1:38" ht="23" customHeight="1">
      <c r="A19"/>
      <c r="B19"/>
      <c r="C19"/>
      <c r="D19"/>
      <c r="E19"/>
      <c r="F19"/>
      <c r="G19"/>
      <c r="H19"/>
      <c r="I19"/>
      <c r="J19"/>
      <c r="K19"/>
      <c r="L19"/>
      <c r="M19"/>
      <c r="N19"/>
      <c r="O19"/>
      <c r="P19"/>
      <c r="Q19"/>
      <c r="R19"/>
      <c r="S19"/>
      <c r="T19"/>
      <c r="U19"/>
      <c r="V19"/>
      <c r="W19"/>
      <c r="X19"/>
      <c r="Y19"/>
      <c r="Z19"/>
      <c r="AA19"/>
      <c r="AB19"/>
      <c r="AC19"/>
      <c r="AD19" s="81" t="str">
        <f>IF(M19="",IFERROR(VLOOKUP($U19,scriv!$C$2:$AG$802,28,FALSE),""),M19)</f>
        <v/>
      </c>
      <c r="AE19" s="81" t="str">
        <f>IF(N19="",IFERROR(VLOOKUP($U19,scriv!$C$2:$AG$802,29,FALSE),""),N19)</f>
        <v/>
      </c>
      <c r="AF19" s="81" t="str">
        <f>IF(O19="",IFERROR(VLOOKUP($U19,scriv!$C$2:$AG$802,30,FALSE),""),O19)</f>
        <v/>
      </c>
      <c r="AG19" s="81" t="str">
        <f>IF(P19="",IFERROR(VLOOKUP($U19,scriv!$C$2:$AG$802,31,FALSE),""),P19)</f>
        <v/>
      </c>
      <c r="AH19" s="242" t="str">
        <f t="shared" si="10"/>
        <v/>
      </c>
      <c r="AI19" s="240" t="str">
        <f t="shared" si="11"/>
        <v/>
      </c>
      <c r="AJ19" s="242" t="str">
        <f t="shared" si="12"/>
        <v/>
      </c>
      <c r="AK19" s="240" t="str">
        <f t="shared" si="13"/>
        <v/>
      </c>
      <c r="AL19" s="242" t="str">
        <f t="shared" si="14"/>
        <v/>
      </c>
    </row>
    <row r="20" spans="1:38" ht="23" customHeight="1">
      <c r="A20"/>
      <c r="B20"/>
      <c r="C20"/>
      <c r="D20"/>
      <c r="E20"/>
      <c r="F20"/>
      <c r="G20"/>
      <c r="H20"/>
      <c r="I20"/>
      <c r="J20"/>
      <c r="K20"/>
      <c r="L20"/>
      <c r="M20"/>
      <c r="N20"/>
      <c r="O20"/>
      <c r="P20"/>
      <c r="Q20"/>
      <c r="R20"/>
      <c r="S20"/>
      <c r="T20"/>
      <c r="U20"/>
      <c r="V20"/>
      <c r="W20"/>
      <c r="X20"/>
      <c r="Y20"/>
      <c r="Z20"/>
      <c r="AA20"/>
      <c r="AB20"/>
      <c r="AC20"/>
      <c r="AD20" s="81" t="str">
        <f>IF(M20="",IFERROR(VLOOKUP($U20,scriv!$C$2:$AG$802,28,FALSE),""),M20)</f>
        <v/>
      </c>
      <c r="AE20" s="81" t="str">
        <f>IF(N20="",IFERROR(VLOOKUP($U20,scriv!$C$2:$AG$802,29,FALSE),""),N20)</f>
        <v/>
      </c>
      <c r="AF20" s="81" t="str">
        <f>IF(O20="",IFERROR(VLOOKUP($U20,scriv!$C$2:$AG$802,30,FALSE),""),O20)</f>
        <v/>
      </c>
      <c r="AG20" s="81" t="str">
        <f>IF(P20="",IFERROR(VLOOKUP($U20,scriv!$C$2:$AG$802,31,FALSE),""),P20)</f>
        <v/>
      </c>
      <c r="AH20" s="242" t="str">
        <f t="shared" si="10"/>
        <v/>
      </c>
      <c r="AI20" s="240" t="str">
        <f t="shared" si="11"/>
        <v/>
      </c>
      <c r="AJ20" s="242" t="str">
        <f t="shared" si="12"/>
        <v/>
      </c>
      <c r="AK20" s="240" t="str">
        <f t="shared" si="13"/>
        <v/>
      </c>
      <c r="AL20" s="242" t="str">
        <f t="shared" si="14"/>
        <v/>
      </c>
    </row>
    <row r="21" spans="1:38" ht="23" customHeight="1">
      <c r="A21"/>
      <c r="B21"/>
      <c r="C21"/>
      <c r="D21"/>
      <c r="E21"/>
      <c r="F21"/>
      <c r="G21"/>
      <c r="H21"/>
      <c r="I21"/>
      <c r="J21"/>
      <c r="K21"/>
      <c r="L21"/>
      <c r="M21"/>
      <c r="N21"/>
      <c r="O21"/>
      <c r="P21"/>
      <c r="Q21"/>
      <c r="R21"/>
      <c r="S21"/>
      <c r="T21"/>
      <c r="U21"/>
      <c r="V21"/>
      <c r="W21"/>
      <c r="X21"/>
      <c r="Y21"/>
      <c r="Z21"/>
      <c r="AA21"/>
      <c r="AB21"/>
      <c r="AC21"/>
      <c r="AD21" s="81" t="str">
        <f>IF(M21="",IFERROR(VLOOKUP($U21,scriv!$C$2:$AG$802,28,FALSE),""),M21)</f>
        <v/>
      </c>
      <c r="AE21" s="81" t="str">
        <f>IF(N21="",IFERROR(VLOOKUP($U21,scriv!$C$2:$AG$802,29,FALSE),""),N21)</f>
        <v/>
      </c>
      <c r="AF21" s="81" t="str">
        <f>IF(O21="",IFERROR(VLOOKUP($U21,scriv!$C$2:$AG$802,30,FALSE),""),O21)</f>
        <v/>
      </c>
      <c r="AG21" s="81" t="str">
        <f>IF(P21="",IFERROR(VLOOKUP($U21,scriv!$C$2:$AG$802,31,FALSE),""),P21)</f>
        <v/>
      </c>
      <c r="AH21" s="242" t="str">
        <f t="shared" si="10"/>
        <v/>
      </c>
      <c r="AI21" s="240" t="str">
        <f t="shared" si="11"/>
        <v/>
      </c>
      <c r="AJ21" s="242" t="str">
        <f t="shared" si="12"/>
        <v/>
      </c>
      <c r="AK21" s="240" t="str">
        <f t="shared" si="13"/>
        <v/>
      </c>
      <c r="AL21" s="242" t="str">
        <f t="shared" si="14"/>
        <v/>
      </c>
    </row>
    <row r="22" spans="1:38" ht="23" customHeight="1">
      <c r="A22"/>
      <c r="B22"/>
      <c r="C22"/>
      <c r="D22"/>
      <c r="E22"/>
      <c r="F22"/>
      <c r="G22"/>
      <c r="H22"/>
      <c r="I22"/>
      <c r="J22"/>
      <c r="K22"/>
      <c r="L22"/>
      <c r="M22"/>
      <c r="N22"/>
      <c r="O22"/>
      <c r="P22"/>
      <c r="Q22"/>
      <c r="R22"/>
      <c r="S22"/>
      <c r="T22"/>
      <c r="U22"/>
      <c r="V22"/>
      <c r="W22"/>
      <c r="X22"/>
      <c r="Y22"/>
      <c r="Z22"/>
      <c r="AA22"/>
      <c r="AB22"/>
      <c r="AC22"/>
      <c r="AD22" s="81" t="str">
        <f>IF(M22="",IFERROR(VLOOKUP($U22,scriv!$C$2:$AG$802,28,FALSE),""),M22)</f>
        <v/>
      </c>
      <c r="AE22" s="81" t="str">
        <f>IF(N22="",IFERROR(VLOOKUP($U22,scriv!$C$2:$AG$802,29,FALSE),""),N22)</f>
        <v/>
      </c>
      <c r="AF22" s="81" t="str">
        <f>IF(O22="",IFERROR(VLOOKUP($U22,scriv!$C$2:$AG$802,30,FALSE),""),O22)</f>
        <v/>
      </c>
      <c r="AG22" s="81" t="str">
        <f>IF(P22="",IFERROR(VLOOKUP($U22,scriv!$C$2:$AG$802,31,FALSE),""),P22)</f>
        <v/>
      </c>
      <c r="AH22" s="242" t="str">
        <f t="shared" si="10"/>
        <v/>
      </c>
      <c r="AI22" s="240" t="str">
        <f t="shared" si="11"/>
        <v/>
      </c>
      <c r="AJ22" s="242" t="str">
        <f t="shared" si="12"/>
        <v/>
      </c>
      <c r="AK22" s="240" t="str">
        <f t="shared" si="13"/>
        <v/>
      </c>
      <c r="AL22" s="242" t="str">
        <f t="shared" si="14"/>
        <v/>
      </c>
    </row>
    <row r="23" spans="1:38" ht="23" customHeight="1">
      <c r="A23"/>
      <c r="B23"/>
      <c r="C23"/>
      <c r="D23"/>
      <c r="E23"/>
      <c r="F23"/>
      <c r="G23"/>
      <c r="H23"/>
      <c r="I23"/>
      <c r="J23"/>
      <c r="K23"/>
      <c r="L23"/>
      <c r="M23"/>
      <c r="N23"/>
      <c r="O23"/>
      <c r="P23"/>
      <c r="Q23"/>
      <c r="R23"/>
      <c r="S23"/>
      <c r="T23"/>
      <c r="U23"/>
      <c r="V23"/>
      <c r="W23"/>
      <c r="X23"/>
      <c r="Y23"/>
      <c r="Z23"/>
      <c r="AA23"/>
      <c r="AB23"/>
      <c r="AC23"/>
      <c r="AD23" s="81" t="str">
        <f>IF(M23="",IFERROR(VLOOKUP($U23,scriv!$C$2:$AG$802,28,FALSE),""),M23)</f>
        <v/>
      </c>
      <c r="AE23" s="81" t="str">
        <f>IF(N23="",IFERROR(VLOOKUP($U23,scriv!$C$2:$AG$802,29,FALSE),""),N23)</f>
        <v/>
      </c>
      <c r="AF23" s="81" t="str">
        <f>IF(O23="",IFERROR(VLOOKUP($U23,scriv!$C$2:$AG$802,30,FALSE),""),O23)</f>
        <v/>
      </c>
      <c r="AG23" s="81" t="str">
        <f>IF(P23="",IFERROR(VLOOKUP($U23,scriv!$C$2:$AG$802,31,FALSE),""),P23)</f>
        <v/>
      </c>
      <c r="AH23" s="242" t="str">
        <f t="shared" si="10"/>
        <v/>
      </c>
      <c r="AI23" s="240" t="str">
        <f t="shared" si="11"/>
        <v/>
      </c>
      <c r="AJ23" s="242" t="str">
        <f t="shared" si="12"/>
        <v/>
      </c>
      <c r="AK23" s="240" t="str">
        <f t="shared" si="13"/>
        <v/>
      </c>
      <c r="AL23" s="242" t="str">
        <f t="shared" si="14"/>
        <v/>
      </c>
    </row>
    <row r="24" spans="1:38" ht="23" customHeight="1">
      <c r="A24"/>
      <c r="B24"/>
      <c r="C24"/>
      <c r="D24"/>
      <c r="E24"/>
      <c r="F24"/>
      <c r="G24"/>
      <c r="H24"/>
      <c r="I24"/>
      <c r="J24"/>
      <c r="K24"/>
      <c r="L24"/>
      <c r="M24"/>
      <c r="N24"/>
      <c r="O24"/>
      <c r="P24"/>
      <c r="Q24"/>
      <c r="R24"/>
      <c r="S24"/>
      <c r="T24"/>
      <c r="U24"/>
      <c r="V24"/>
      <c r="W24"/>
      <c r="X24"/>
      <c r="Y24"/>
      <c r="Z24"/>
      <c r="AA24"/>
      <c r="AB24"/>
      <c r="AC24"/>
      <c r="AD24" s="81" t="str">
        <f>IF(M24="",IFERROR(VLOOKUP($U24,scriv!$C$2:$AG$802,28,FALSE),""),M24)</f>
        <v/>
      </c>
      <c r="AE24" s="81" t="str">
        <f>IF(N24="",IFERROR(VLOOKUP($U24,scriv!$C$2:$AG$802,29,FALSE),""),N24)</f>
        <v/>
      </c>
      <c r="AF24" s="81" t="str">
        <f>IF(O24="",IFERROR(VLOOKUP($U24,scriv!$C$2:$AG$802,30,FALSE),""),O24)</f>
        <v/>
      </c>
      <c r="AG24" s="81" t="str">
        <f>IF(P24="",IFERROR(VLOOKUP($U24,scriv!$C$2:$AG$802,31,FALSE),""),P24)</f>
        <v/>
      </c>
      <c r="AH24" s="242" t="str">
        <f t="shared" si="10"/>
        <v/>
      </c>
      <c r="AI24" s="240" t="str">
        <f t="shared" si="11"/>
        <v/>
      </c>
      <c r="AJ24" s="242" t="str">
        <f t="shared" si="12"/>
        <v/>
      </c>
      <c r="AK24" s="240" t="str">
        <f t="shared" si="13"/>
        <v/>
      </c>
      <c r="AL24" s="242" t="str">
        <f t="shared" si="14"/>
        <v/>
      </c>
    </row>
    <row r="25" spans="1:38" ht="23" customHeight="1">
      <c r="A25"/>
      <c r="B25"/>
      <c r="C25"/>
      <c r="D25"/>
      <c r="E25"/>
      <c r="F25"/>
      <c r="G25"/>
      <c r="H25"/>
      <c r="I25"/>
      <c r="J25"/>
      <c r="K25"/>
      <c r="L25"/>
      <c r="M25"/>
      <c r="N25"/>
      <c r="O25"/>
      <c r="P25"/>
      <c r="Q25"/>
      <c r="R25"/>
      <c r="S25"/>
      <c r="T25"/>
      <c r="U25"/>
      <c r="V25"/>
      <c r="W25"/>
      <c r="X25"/>
      <c r="Y25"/>
      <c r="Z25"/>
      <c r="AA25"/>
      <c r="AB25"/>
      <c r="AC25"/>
      <c r="AD25" s="81" t="str">
        <f>IF(M25="",IFERROR(VLOOKUP($U25,scriv!$C$2:$AG$802,28,FALSE),""),M25)</f>
        <v/>
      </c>
      <c r="AE25" s="81" t="str">
        <f>IF(N25="",IFERROR(VLOOKUP($U25,scriv!$C$2:$AG$802,29,FALSE),""),N25)</f>
        <v/>
      </c>
      <c r="AF25" s="81" t="str">
        <f>IF(O25="",IFERROR(VLOOKUP($U25,scriv!$C$2:$AG$802,30,FALSE),""),O25)</f>
        <v/>
      </c>
      <c r="AG25" s="81" t="str">
        <f>IF(P25="",IFERROR(VLOOKUP($U25,scriv!$C$2:$AG$802,31,FALSE),""),P25)</f>
        <v/>
      </c>
      <c r="AH25" s="242" t="str">
        <f t="shared" si="10"/>
        <v/>
      </c>
      <c r="AI25" s="240" t="str">
        <f t="shared" si="11"/>
        <v/>
      </c>
      <c r="AJ25" s="242" t="str">
        <f t="shared" si="12"/>
        <v/>
      </c>
      <c r="AK25" s="240" t="str">
        <f t="shared" si="13"/>
        <v/>
      </c>
      <c r="AL25" s="242" t="str">
        <f t="shared" si="14"/>
        <v/>
      </c>
    </row>
    <row r="26" spans="1:38" ht="23" customHeight="1">
      <c r="A26"/>
      <c r="B26"/>
      <c r="C26"/>
      <c r="D26"/>
      <c r="E26"/>
      <c r="F26"/>
      <c r="G26"/>
      <c r="H26"/>
      <c r="I26"/>
      <c r="J26"/>
      <c r="K26"/>
      <c r="L26"/>
      <c r="M26"/>
      <c r="N26"/>
      <c r="O26"/>
      <c r="P26"/>
      <c r="Q26"/>
      <c r="R26"/>
      <c r="S26"/>
      <c r="T26"/>
      <c r="U26"/>
      <c r="V26"/>
      <c r="W26"/>
      <c r="X26"/>
      <c r="Y26"/>
      <c r="Z26"/>
      <c r="AA26"/>
      <c r="AB26"/>
      <c r="AC26"/>
      <c r="AD26" s="81" t="str">
        <f>IF(M26="",IFERROR(VLOOKUP($U26,scriv!$C$2:$AG$802,28,FALSE),""),M26)</f>
        <v/>
      </c>
      <c r="AE26" s="81" t="str">
        <f>IF(N26="",IFERROR(VLOOKUP($U26,scriv!$C$2:$AG$802,29,FALSE),""),N26)</f>
        <v/>
      </c>
      <c r="AF26" s="81" t="str">
        <f>IF(O26="",IFERROR(VLOOKUP($U26,scriv!$C$2:$AG$802,30,FALSE),""),O26)</f>
        <v/>
      </c>
      <c r="AG26" s="81" t="str">
        <f>IF(P26="",IFERROR(VLOOKUP($U26,scriv!$C$2:$AG$802,31,FALSE),""),P26)</f>
        <v/>
      </c>
      <c r="AH26" s="242" t="str">
        <f t="shared" si="10"/>
        <v/>
      </c>
      <c r="AI26" s="240" t="str">
        <f t="shared" si="11"/>
        <v/>
      </c>
      <c r="AJ26" s="242" t="str">
        <f t="shared" si="12"/>
        <v/>
      </c>
      <c r="AK26" s="240" t="str">
        <f t="shared" si="13"/>
        <v/>
      </c>
      <c r="AL26" s="242" t="str">
        <f t="shared" si="14"/>
        <v/>
      </c>
    </row>
    <row r="27" spans="1:38" ht="23" customHeight="1">
      <c r="A27"/>
      <c r="B27"/>
      <c r="C27"/>
      <c r="D27"/>
      <c r="E27"/>
      <c r="F27"/>
      <c r="G27"/>
      <c r="H27"/>
      <c r="I27"/>
      <c r="J27"/>
      <c r="K27"/>
      <c r="L27"/>
      <c r="M27"/>
      <c r="N27"/>
      <c r="O27"/>
      <c r="P27"/>
      <c r="Q27"/>
      <c r="R27"/>
      <c r="S27"/>
      <c r="T27"/>
      <c r="U27"/>
      <c r="V27"/>
      <c r="W27"/>
      <c r="X27"/>
      <c r="Y27"/>
      <c r="Z27"/>
      <c r="AA27"/>
      <c r="AB27"/>
      <c r="AC27"/>
      <c r="AD27" s="81" t="str">
        <f>IF(M27="",IFERROR(VLOOKUP($U27,scriv!$C$2:$AG$802,28,FALSE),""),M27)</f>
        <v/>
      </c>
      <c r="AE27" s="81" t="str">
        <f>IF(N27="",IFERROR(VLOOKUP($U27,scriv!$C$2:$AG$802,29,FALSE),""),N27)</f>
        <v/>
      </c>
      <c r="AF27" s="81" t="str">
        <f>IF(O27="",IFERROR(VLOOKUP($U27,scriv!$C$2:$AG$802,30,FALSE),""),O27)</f>
        <v/>
      </c>
      <c r="AG27" s="81" t="str">
        <f>IF(P27="",IFERROR(VLOOKUP($U27,scriv!$C$2:$AG$802,31,FALSE),""),P27)</f>
        <v/>
      </c>
      <c r="AH27" s="242" t="str">
        <f t="shared" si="10"/>
        <v/>
      </c>
      <c r="AI27" s="240" t="str">
        <f t="shared" si="11"/>
        <v/>
      </c>
      <c r="AJ27" s="242" t="str">
        <f t="shared" si="12"/>
        <v/>
      </c>
      <c r="AK27" s="240" t="str">
        <f t="shared" si="13"/>
        <v/>
      </c>
      <c r="AL27" s="242" t="str">
        <f t="shared" si="14"/>
        <v/>
      </c>
    </row>
    <row r="28" spans="1:38" ht="23" customHeight="1">
      <c r="A28"/>
      <c r="B28"/>
      <c r="C28"/>
      <c r="D28"/>
      <c r="E28"/>
      <c r="F28"/>
      <c r="G28"/>
      <c r="H28"/>
      <c r="I28"/>
      <c r="J28"/>
      <c r="K28"/>
      <c r="L28"/>
      <c r="M28"/>
      <c r="N28"/>
      <c r="O28"/>
      <c r="P28"/>
      <c r="Q28"/>
      <c r="R28"/>
      <c r="S28"/>
      <c r="T28"/>
      <c r="U28"/>
      <c r="V28"/>
      <c r="W28"/>
      <c r="X28"/>
      <c r="Y28"/>
      <c r="Z28"/>
      <c r="AA28"/>
      <c r="AB28"/>
      <c r="AC28"/>
      <c r="AD28" s="81" t="str">
        <f>IF(M28="",IFERROR(VLOOKUP($U28,scriv!$C$2:$AG$802,28,FALSE),""),M28)</f>
        <v/>
      </c>
      <c r="AE28" s="81" t="str">
        <f>IF(N28="",IFERROR(VLOOKUP($U28,scriv!$C$2:$AG$802,29,FALSE),""),N28)</f>
        <v/>
      </c>
      <c r="AF28" s="81" t="str">
        <f>IF(O28="",IFERROR(VLOOKUP($U28,scriv!$C$2:$AG$802,30,FALSE),""),O28)</f>
        <v/>
      </c>
      <c r="AG28" s="81" t="str">
        <f>IF(P28="",IFERROR(VLOOKUP($U28,scriv!$C$2:$AG$802,31,FALSE),""),P28)</f>
        <v/>
      </c>
      <c r="AH28" s="242" t="str">
        <f t="shared" si="10"/>
        <v/>
      </c>
      <c r="AI28" s="240" t="str">
        <f t="shared" si="11"/>
        <v/>
      </c>
      <c r="AJ28" s="242" t="str">
        <f t="shared" si="12"/>
        <v/>
      </c>
      <c r="AK28" s="240" t="str">
        <f t="shared" si="13"/>
        <v/>
      </c>
      <c r="AL28" s="242" t="str">
        <f t="shared" si="14"/>
        <v/>
      </c>
    </row>
    <row r="29" spans="1:38" ht="23" customHeight="1">
      <c r="A29"/>
      <c r="B29"/>
      <c r="C29"/>
      <c r="D29"/>
      <c r="E29"/>
      <c r="F29"/>
      <c r="G29"/>
      <c r="H29"/>
      <c r="I29"/>
      <c r="J29"/>
      <c r="K29"/>
      <c r="L29"/>
      <c r="M29"/>
      <c r="N29"/>
      <c r="O29"/>
      <c r="P29"/>
      <c r="Q29"/>
      <c r="R29"/>
      <c r="S29"/>
      <c r="T29"/>
      <c r="U29"/>
      <c r="V29"/>
      <c r="W29"/>
      <c r="X29"/>
      <c r="Y29"/>
      <c r="Z29"/>
      <c r="AA29"/>
      <c r="AB29"/>
      <c r="AC29"/>
      <c r="AD29" s="81" t="str">
        <f>IF(M29="",IFERROR(VLOOKUP($U29,scriv!$C$2:$AG$802,28,FALSE),""),M29)</f>
        <v/>
      </c>
      <c r="AE29" s="81" t="str">
        <f>IF(N29="",IFERROR(VLOOKUP($U29,scriv!$C$2:$AG$802,29,FALSE),""),N29)</f>
        <v/>
      </c>
      <c r="AF29" s="81" t="str">
        <f>IF(O29="",IFERROR(VLOOKUP($U29,scriv!$C$2:$AG$802,30,FALSE),""),O29)</f>
        <v/>
      </c>
      <c r="AG29" s="81" t="str">
        <f>IF(P29="",IFERROR(VLOOKUP($U29,scriv!$C$2:$AG$802,31,FALSE),""),P29)</f>
        <v/>
      </c>
      <c r="AH29" s="242" t="str">
        <f t="shared" si="10"/>
        <v/>
      </c>
      <c r="AI29" s="240" t="str">
        <f t="shared" si="11"/>
        <v/>
      </c>
      <c r="AJ29" s="242" t="str">
        <f t="shared" si="12"/>
        <v/>
      </c>
      <c r="AK29" s="240" t="str">
        <f t="shared" si="13"/>
        <v/>
      </c>
      <c r="AL29" s="242" t="str">
        <f t="shared" si="14"/>
        <v/>
      </c>
    </row>
    <row r="30" spans="1:38" ht="23" customHeight="1">
      <c r="A30"/>
      <c r="B30"/>
      <c r="C30"/>
      <c r="D30"/>
      <c r="E30"/>
      <c r="F30"/>
      <c r="G30"/>
      <c r="H30"/>
      <c r="I30"/>
      <c r="J30"/>
      <c r="K30"/>
      <c r="L30"/>
      <c r="M30"/>
      <c r="N30"/>
      <c r="O30"/>
      <c r="P30"/>
      <c r="Q30"/>
      <c r="R30"/>
      <c r="S30"/>
      <c r="T30"/>
      <c r="U30"/>
      <c r="V30"/>
      <c r="W30"/>
      <c r="X30"/>
      <c r="Y30"/>
      <c r="Z30"/>
      <c r="AA30"/>
      <c r="AB30"/>
      <c r="AC30"/>
      <c r="AD30" s="81" t="str">
        <f>IF(M30="",IFERROR(VLOOKUP($U30,scriv!$C$2:$AG$802,28,FALSE),""),M30)</f>
        <v/>
      </c>
      <c r="AE30" s="81" t="str">
        <f>IF(N30="",IFERROR(VLOOKUP($U30,scriv!$C$2:$AG$802,29,FALSE),""),N30)</f>
        <v/>
      </c>
      <c r="AF30" s="81" t="str">
        <f>IF(O30="",IFERROR(VLOOKUP($U30,scriv!$C$2:$AG$802,30,FALSE),""),O30)</f>
        <v/>
      </c>
      <c r="AG30" s="81" t="str">
        <f>IF(P30="",IFERROR(VLOOKUP($U30,scriv!$C$2:$AG$802,31,FALSE),""),P30)</f>
        <v/>
      </c>
      <c r="AH30" s="242" t="str">
        <f t="shared" si="10"/>
        <v/>
      </c>
      <c r="AI30" s="240" t="str">
        <f t="shared" si="11"/>
        <v/>
      </c>
      <c r="AJ30" s="242" t="str">
        <f t="shared" si="12"/>
        <v/>
      </c>
      <c r="AK30" s="240" t="str">
        <f t="shared" si="13"/>
        <v/>
      </c>
      <c r="AL30" s="242" t="str">
        <f t="shared" si="14"/>
        <v/>
      </c>
    </row>
    <row r="31" spans="1:38" ht="23" customHeight="1">
      <c r="A31"/>
      <c r="B31"/>
      <c r="C31"/>
      <c r="D31"/>
      <c r="E31"/>
      <c r="F31"/>
      <c r="G31"/>
      <c r="H31"/>
      <c r="I31"/>
      <c r="J31"/>
      <c r="K31"/>
      <c r="L31"/>
      <c r="M31"/>
      <c r="N31"/>
      <c r="O31"/>
      <c r="P31"/>
      <c r="Q31"/>
      <c r="R31"/>
      <c r="S31"/>
      <c r="T31"/>
      <c r="U31"/>
      <c r="V31"/>
      <c r="W31"/>
      <c r="X31"/>
      <c r="Y31"/>
      <c r="Z31"/>
      <c r="AA31"/>
      <c r="AB31"/>
      <c r="AC31"/>
      <c r="AD31" s="81" t="str">
        <f>IF(M31="",IFERROR(VLOOKUP($U31,scriv!$C$2:$AG$802,28,FALSE),""),M31)</f>
        <v/>
      </c>
      <c r="AE31" s="81" t="str">
        <f>IF(N31="",IFERROR(VLOOKUP($U31,scriv!$C$2:$AG$802,29,FALSE),""),N31)</f>
        <v/>
      </c>
      <c r="AF31" s="81" t="str">
        <f>IF(O31="",IFERROR(VLOOKUP($U31,scriv!$C$2:$AG$802,30,FALSE),""),O31)</f>
        <v/>
      </c>
      <c r="AG31" s="81" t="str">
        <f>IF(P31="",IFERROR(VLOOKUP($U31,scriv!$C$2:$AG$802,31,FALSE),""),P31)</f>
        <v/>
      </c>
      <c r="AH31" s="242" t="str">
        <f t="shared" si="10"/>
        <v/>
      </c>
      <c r="AI31" s="240" t="str">
        <f t="shared" si="11"/>
        <v/>
      </c>
      <c r="AJ31" s="242" t="str">
        <f t="shared" si="12"/>
        <v/>
      </c>
      <c r="AK31" s="240" t="str">
        <f t="shared" si="13"/>
        <v/>
      </c>
      <c r="AL31" s="242" t="str">
        <f t="shared" si="14"/>
        <v/>
      </c>
    </row>
    <row r="32" spans="1:38" ht="23" customHeight="1">
      <c r="A32"/>
      <c r="B32"/>
      <c r="C32"/>
      <c r="D32"/>
      <c r="E32"/>
      <c r="F32"/>
      <c r="G32"/>
      <c r="H32"/>
      <c r="I32"/>
      <c r="J32"/>
      <c r="K32"/>
      <c r="L32"/>
      <c r="M32"/>
      <c r="N32"/>
      <c r="O32"/>
      <c r="P32"/>
      <c r="Q32"/>
      <c r="R32"/>
      <c r="S32"/>
      <c r="T32"/>
      <c r="U32"/>
      <c r="V32"/>
      <c r="W32"/>
      <c r="X32"/>
      <c r="Y32"/>
      <c r="Z32"/>
      <c r="AA32"/>
      <c r="AB32"/>
      <c r="AC32"/>
      <c r="AD32" s="81" t="str">
        <f>IF(M32="",IFERROR(VLOOKUP($U32,scriv!$C$2:$AG$802,28,FALSE),""),M32)</f>
        <v/>
      </c>
      <c r="AE32" s="81" t="str">
        <f>IF(N32="",IFERROR(VLOOKUP($U32,scriv!$C$2:$AG$802,29,FALSE),""),N32)</f>
        <v/>
      </c>
      <c r="AF32" s="81" t="str">
        <f>IF(O32="",IFERROR(VLOOKUP($U32,scriv!$C$2:$AG$802,30,FALSE),""),O32)</f>
        <v/>
      </c>
      <c r="AG32" s="81" t="str">
        <f>IF(P32="",IFERROR(VLOOKUP($U32,scriv!$C$2:$AG$802,31,FALSE),""),P32)</f>
        <v/>
      </c>
      <c r="AH32" s="242" t="str">
        <f t="shared" si="10"/>
        <v/>
      </c>
      <c r="AI32" s="240" t="str">
        <f t="shared" si="11"/>
        <v/>
      </c>
      <c r="AJ32" s="242" t="str">
        <f t="shared" si="12"/>
        <v/>
      </c>
      <c r="AK32" s="240" t="str">
        <f t="shared" si="13"/>
        <v/>
      </c>
      <c r="AL32" s="242" t="str">
        <f t="shared" si="14"/>
        <v/>
      </c>
    </row>
    <row r="33" spans="1:38" ht="23" customHeight="1">
      <c r="A33"/>
      <c r="B33"/>
      <c r="C33"/>
      <c r="D33"/>
      <c r="E33"/>
      <c r="F33"/>
      <c r="G33"/>
      <c r="H33"/>
      <c r="I33"/>
      <c r="J33"/>
      <c r="K33"/>
      <c r="L33"/>
      <c r="M33"/>
      <c r="N33"/>
      <c r="O33"/>
      <c r="P33"/>
      <c r="Q33"/>
      <c r="R33"/>
      <c r="S33"/>
      <c r="T33"/>
      <c r="U33"/>
      <c r="V33"/>
      <c r="W33"/>
      <c r="X33"/>
      <c r="Y33"/>
      <c r="Z33"/>
      <c r="AA33"/>
      <c r="AB33"/>
      <c r="AC33"/>
      <c r="AD33" s="81" t="str">
        <f>IF(M33="",IFERROR(VLOOKUP($U33,scriv!$C$2:$AG$802,28,FALSE),""),M33)</f>
        <v/>
      </c>
      <c r="AE33" s="81" t="str">
        <f>IF(N33="",IFERROR(VLOOKUP($U33,scriv!$C$2:$AG$802,29,FALSE),""),N33)</f>
        <v/>
      </c>
      <c r="AF33" s="81" t="str">
        <f>IF(O33="",IFERROR(VLOOKUP($U33,scriv!$C$2:$AG$802,30,FALSE),""),O33)</f>
        <v/>
      </c>
      <c r="AG33" s="81" t="str">
        <f>IF(P33="",IFERROR(VLOOKUP($U33,scriv!$C$2:$AG$802,31,FALSE),""),P33)</f>
        <v/>
      </c>
      <c r="AH33" s="242" t="str">
        <f t="shared" si="10"/>
        <v/>
      </c>
      <c r="AI33" s="240" t="str">
        <f t="shared" si="11"/>
        <v/>
      </c>
      <c r="AJ33" s="242" t="str">
        <f t="shared" si="12"/>
        <v/>
      </c>
      <c r="AK33" s="240" t="str">
        <f t="shared" si="13"/>
        <v/>
      </c>
      <c r="AL33" s="242" t="str">
        <f t="shared" si="14"/>
        <v/>
      </c>
    </row>
    <row r="34" spans="1:38" ht="23" customHeight="1">
      <c r="A34"/>
      <c r="B34"/>
      <c r="C34"/>
      <c r="D34"/>
      <c r="E34"/>
      <c r="F34"/>
      <c r="G34"/>
      <c r="H34"/>
      <c r="I34"/>
      <c r="J34"/>
      <c r="K34"/>
      <c r="L34"/>
      <c r="M34"/>
      <c r="N34"/>
      <c r="O34"/>
      <c r="P34"/>
      <c r="Q34"/>
      <c r="R34"/>
      <c r="S34"/>
      <c r="T34"/>
      <c r="U34"/>
      <c r="V34"/>
      <c r="W34"/>
      <c r="X34"/>
      <c r="Y34"/>
      <c r="Z34"/>
      <c r="AA34"/>
      <c r="AB34"/>
      <c r="AC34"/>
      <c r="AD34" s="81" t="str">
        <f>IF(M34="",IFERROR(VLOOKUP($U34,scriv!$C$2:$AG$802,28,FALSE),""),M34)</f>
        <v/>
      </c>
      <c r="AE34" s="81" t="str">
        <f>IF(N34="",IFERROR(VLOOKUP($U34,scriv!$C$2:$AG$802,29,FALSE),""),N34)</f>
        <v/>
      </c>
      <c r="AF34" s="81" t="str">
        <f>IF(O34="",IFERROR(VLOOKUP($U34,scriv!$C$2:$AG$802,30,FALSE),""),O34)</f>
        <v/>
      </c>
      <c r="AG34" s="81" t="str">
        <f>IF(P34="",IFERROR(VLOOKUP($U34,scriv!$C$2:$AG$802,31,FALSE),""),P34)</f>
        <v/>
      </c>
      <c r="AH34" s="242" t="str">
        <f t="shared" si="10"/>
        <v/>
      </c>
      <c r="AI34" s="240" t="str">
        <f t="shared" si="11"/>
        <v/>
      </c>
      <c r="AJ34" s="242" t="str">
        <f t="shared" si="12"/>
        <v/>
      </c>
      <c r="AK34" s="240" t="str">
        <f t="shared" si="13"/>
        <v/>
      </c>
      <c r="AL34" s="242" t="str">
        <f t="shared" si="14"/>
        <v/>
      </c>
    </row>
    <row r="35" spans="1:38" ht="23" customHeight="1">
      <c r="A35"/>
      <c r="B35"/>
      <c r="C35"/>
      <c r="D35"/>
      <c r="E35"/>
      <c r="F35"/>
      <c r="G35"/>
      <c r="H35"/>
      <c r="I35"/>
      <c r="J35"/>
      <c r="K35"/>
      <c r="L35"/>
      <c r="M35"/>
      <c r="N35"/>
      <c r="O35"/>
      <c r="P35"/>
      <c r="Q35"/>
      <c r="R35"/>
      <c r="S35"/>
      <c r="T35"/>
      <c r="U35"/>
      <c r="V35"/>
      <c r="W35"/>
      <c r="X35"/>
      <c r="Y35"/>
      <c r="Z35"/>
      <c r="AA35"/>
      <c r="AB35"/>
      <c r="AC35"/>
      <c r="AD35" s="81" t="str">
        <f>IF(M35="",IFERROR(VLOOKUP($U35,scriv!$C$2:$AG$802,28,FALSE),""),M35)</f>
        <v/>
      </c>
      <c r="AE35" s="81" t="str">
        <f>IF(N35="",IFERROR(VLOOKUP($U35,scriv!$C$2:$AG$802,29,FALSE),""),N35)</f>
        <v/>
      </c>
      <c r="AF35" s="81" t="str">
        <f>IF(O35="",IFERROR(VLOOKUP($U35,scriv!$C$2:$AG$802,30,FALSE),""),O35)</f>
        <v/>
      </c>
      <c r="AG35" s="81" t="str">
        <f>IF(P35="",IFERROR(VLOOKUP($U35,scriv!$C$2:$AG$802,31,FALSE),""),P35)</f>
        <v/>
      </c>
      <c r="AH35" s="242" t="str">
        <f t="shared" si="10"/>
        <v/>
      </c>
      <c r="AI35" s="240" t="str">
        <f t="shared" si="11"/>
        <v/>
      </c>
      <c r="AJ35" s="242" t="str">
        <f t="shared" si="12"/>
        <v/>
      </c>
      <c r="AK35" s="240" t="str">
        <f t="shared" si="13"/>
        <v/>
      </c>
      <c r="AL35" s="242" t="str">
        <f t="shared" si="14"/>
        <v/>
      </c>
    </row>
    <row r="36" spans="1:38" ht="23" customHeight="1">
      <c r="A36"/>
      <c r="B36"/>
      <c r="C36"/>
      <c r="D36"/>
      <c r="E36"/>
      <c r="F36"/>
      <c r="G36"/>
      <c r="H36"/>
      <c r="I36"/>
      <c r="J36"/>
      <c r="K36"/>
      <c r="L36"/>
      <c r="M36"/>
      <c r="N36"/>
      <c r="O36"/>
      <c r="P36"/>
      <c r="Q36"/>
      <c r="R36"/>
      <c r="S36"/>
      <c r="T36"/>
      <c r="U36"/>
      <c r="V36"/>
      <c r="W36"/>
      <c r="X36"/>
      <c r="Y36"/>
      <c r="Z36"/>
      <c r="AA36"/>
      <c r="AB36"/>
      <c r="AC36"/>
      <c r="AD36" s="81" t="str">
        <f>IF(M36="",IFERROR(VLOOKUP($U36,scriv!$C$2:$AG$802,28,FALSE),""),M36)</f>
        <v/>
      </c>
      <c r="AE36" s="81" t="str">
        <f>IF(N36="",IFERROR(VLOOKUP($U36,scriv!$C$2:$AG$802,29,FALSE),""),N36)</f>
        <v/>
      </c>
      <c r="AF36" s="81" t="str">
        <f>IF(O36="",IFERROR(VLOOKUP($U36,scriv!$C$2:$AG$802,30,FALSE),""),O36)</f>
        <v/>
      </c>
      <c r="AG36" s="81" t="str">
        <f>IF(P36="",IFERROR(VLOOKUP($U36,scriv!$C$2:$AG$802,31,FALSE),""),P36)</f>
        <v/>
      </c>
      <c r="AH36" s="242" t="str">
        <f t="shared" si="10"/>
        <v/>
      </c>
      <c r="AI36" s="240" t="str">
        <f t="shared" si="11"/>
        <v/>
      </c>
      <c r="AJ36" s="242" t="str">
        <f t="shared" si="12"/>
        <v/>
      </c>
      <c r="AK36" s="240" t="str">
        <f t="shared" si="13"/>
        <v/>
      </c>
      <c r="AL36" s="242" t="str">
        <f t="shared" si="14"/>
        <v/>
      </c>
    </row>
    <row r="37" spans="1:38" ht="23" customHeight="1">
      <c r="A37"/>
      <c r="B37"/>
      <c r="C37"/>
      <c r="D37"/>
      <c r="E37"/>
      <c r="F37"/>
      <c r="G37"/>
      <c r="H37"/>
      <c r="I37"/>
      <c r="J37"/>
      <c r="K37"/>
      <c r="L37"/>
      <c r="M37"/>
      <c r="N37"/>
      <c r="O37"/>
      <c r="P37"/>
      <c r="Q37"/>
      <c r="R37"/>
      <c r="S37"/>
      <c r="T37"/>
      <c r="U37"/>
      <c r="V37"/>
      <c r="W37"/>
      <c r="X37"/>
      <c r="Y37"/>
      <c r="Z37"/>
      <c r="AA37"/>
      <c r="AB37"/>
      <c r="AC37"/>
      <c r="AD37" s="81" t="str">
        <f>IF(M37="",IFERROR(VLOOKUP($U37,scriv!$C$2:$AG$802,28,FALSE),""),M37)</f>
        <v/>
      </c>
      <c r="AE37" s="81" t="str">
        <f>IF(N37="",IFERROR(VLOOKUP($U37,scriv!$C$2:$AG$802,29,FALSE),""),N37)</f>
        <v/>
      </c>
      <c r="AF37" s="81" t="str">
        <f>IF(O37="",IFERROR(VLOOKUP($U37,scriv!$C$2:$AG$802,30,FALSE),""),O37)</f>
        <v/>
      </c>
      <c r="AG37" s="81" t="str">
        <f>IF(P37="",IFERROR(VLOOKUP($U37,scriv!$C$2:$AG$802,31,FALSE),""),P37)</f>
        <v/>
      </c>
      <c r="AH37" s="242" t="str">
        <f t="shared" si="10"/>
        <v/>
      </c>
      <c r="AI37" s="240" t="str">
        <f t="shared" si="11"/>
        <v/>
      </c>
      <c r="AJ37" s="242" t="str">
        <f t="shared" si="12"/>
        <v/>
      </c>
      <c r="AK37" s="240" t="str">
        <f t="shared" si="13"/>
        <v/>
      </c>
      <c r="AL37" s="242" t="str">
        <f t="shared" si="14"/>
        <v/>
      </c>
    </row>
    <row r="38" spans="1:38" ht="23" customHeight="1">
      <c r="A38"/>
      <c r="B38"/>
      <c r="C38"/>
      <c r="D38"/>
      <c r="E38"/>
      <c r="F38"/>
      <c r="G38"/>
      <c r="H38"/>
      <c r="I38"/>
      <c r="J38"/>
      <c r="K38"/>
      <c r="L38"/>
      <c r="M38"/>
      <c r="N38"/>
      <c r="O38"/>
      <c r="P38"/>
      <c r="Q38"/>
      <c r="R38"/>
      <c r="S38"/>
      <c r="T38"/>
      <c r="U38"/>
      <c r="V38"/>
      <c r="W38"/>
      <c r="X38"/>
      <c r="Y38"/>
      <c r="Z38"/>
      <c r="AA38"/>
      <c r="AB38"/>
      <c r="AC38"/>
      <c r="AD38" s="81" t="str">
        <f>IF(M38="",IFERROR(VLOOKUP($U38,scriv!$C$2:$AG$802,28,FALSE),""),M38)</f>
        <v/>
      </c>
      <c r="AE38" s="81" t="str">
        <f>IF(N38="",IFERROR(VLOOKUP($U38,scriv!$C$2:$AG$802,29,FALSE),""),N38)</f>
        <v/>
      </c>
      <c r="AF38" s="81" t="str">
        <f>IF(O38="",IFERROR(VLOOKUP($U38,scriv!$C$2:$AG$802,30,FALSE),""),O38)</f>
        <v/>
      </c>
      <c r="AG38" s="81" t="str">
        <f>IF(P38="",IFERROR(VLOOKUP($U38,scriv!$C$2:$AG$802,31,FALSE),""),P38)</f>
        <v/>
      </c>
      <c r="AH38" s="242" t="str">
        <f t="shared" si="10"/>
        <v/>
      </c>
      <c r="AI38" s="240" t="str">
        <f t="shared" si="11"/>
        <v/>
      </c>
      <c r="AJ38" s="242" t="str">
        <f t="shared" si="12"/>
        <v/>
      </c>
      <c r="AK38" s="240" t="str">
        <f t="shared" si="13"/>
        <v/>
      </c>
      <c r="AL38" s="242" t="str">
        <f t="shared" si="14"/>
        <v/>
      </c>
    </row>
    <row r="39" spans="1:38" ht="23" customHeight="1">
      <c r="A39"/>
      <c r="B39"/>
      <c r="C39"/>
      <c r="D39"/>
      <c r="E39"/>
      <c r="F39"/>
      <c r="G39"/>
      <c r="H39"/>
      <c r="I39"/>
      <c r="J39"/>
      <c r="K39"/>
      <c r="L39"/>
      <c r="M39"/>
      <c r="N39"/>
      <c r="O39"/>
      <c r="P39"/>
      <c r="Q39"/>
      <c r="R39"/>
      <c r="S39"/>
      <c r="T39"/>
      <c r="U39"/>
      <c r="V39"/>
      <c r="W39"/>
      <c r="X39"/>
      <c r="Y39"/>
      <c r="Z39"/>
      <c r="AA39"/>
      <c r="AB39"/>
      <c r="AC39"/>
      <c r="AD39" s="81" t="str">
        <f>IF(M39="",IFERROR(VLOOKUP($U39,scriv!$C$2:$AG$802,28,FALSE),""),M39)</f>
        <v/>
      </c>
      <c r="AE39" s="81" t="str">
        <f>IF(N39="",IFERROR(VLOOKUP($U39,scriv!$C$2:$AG$802,29,FALSE),""),N39)</f>
        <v/>
      </c>
      <c r="AF39" s="81" t="str">
        <f>IF(O39="",IFERROR(VLOOKUP($U39,scriv!$C$2:$AG$802,30,FALSE),""),O39)</f>
        <v/>
      </c>
      <c r="AG39" s="81" t="str">
        <f>IF(P39="",IFERROR(VLOOKUP($U39,scriv!$C$2:$AG$802,31,FALSE),""),P39)</f>
        <v/>
      </c>
      <c r="AH39" s="242" t="str">
        <f t="shared" si="10"/>
        <v/>
      </c>
      <c r="AI39" s="240" t="str">
        <f t="shared" si="11"/>
        <v/>
      </c>
      <c r="AJ39" s="242" t="str">
        <f t="shared" si="12"/>
        <v/>
      </c>
      <c r="AK39" s="240" t="str">
        <f t="shared" si="13"/>
        <v/>
      </c>
      <c r="AL39" s="242" t="str">
        <f t="shared" si="14"/>
        <v/>
      </c>
    </row>
    <row r="40" spans="1:38" ht="23" customHeight="1">
      <c r="A40"/>
      <c r="B40"/>
      <c r="C40"/>
      <c r="D40"/>
      <c r="E40"/>
      <c r="F40"/>
      <c r="G40"/>
      <c r="H40"/>
      <c r="I40"/>
      <c r="J40"/>
      <c r="K40"/>
      <c r="L40"/>
      <c r="M40"/>
      <c r="N40"/>
      <c r="O40"/>
      <c r="P40"/>
      <c r="Q40"/>
      <c r="R40"/>
      <c r="S40"/>
      <c r="T40"/>
      <c r="U40"/>
      <c r="V40"/>
      <c r="W40"/>
      <c r="X40"/>
      <c r="Y40"/>
      <c r="Z40"/>
      <c r="AA40"/>
      <c r="AB40"/>
      <c r="AC40"/>
      <c r="AD40" s="81" t="str">
        <f>IF(M40="",IFERROR(VLOOKUP($U40,scriv!$C$2:$AG$802,28,FALSE),""),M40)</f>
        <v/>
      </c>
      <c r="AE40" s="81" t="str">
        <f>IF(N40="",IFERROR(VLOOKUP($U40,scriv!$C$2:$AG$802,29,FALSE),""),N40)</f>
        <v/>
      </c>
      <c r="AF40" s="81" t="str">
        <f>IF(O40="",IFERROR(VLOOKUP($U40,scriv!$C$2:$AG$802,30,FALSE),""),O40)</f>
        <v/>
      </c>
      <c r="AG40" s="81" t="str">
        <f>IF(P40="",IFERROR(VLOOKUP($U40,scriv!$C$2:$AG$802,31,FALSE),""),P40)</f>
        <v/>
      </c>
      <c r="AH40" s="242" t="str">
        <f t="shared" si="10"/>
        <v/>
      </c>
      <c r="AI40" s="240" t="str">
        <f t="shared" si="11"/>
        <v/>
      </c>
      <c r="AJ40" s="242" t="str">
        <f t="shared" si="12"/>
        <v/>
      </c>
      <c r="AK40" s="240" t="str">
        <f t="shared" si="13"/>
        <v/>
      </c>
      <c r="AL40" s="242" t="str">
        <f t="shared" si="14"/>
        <v/>
      </c>
    </row>
    <row r="41" spans="1:38" ht="23" customHeight="1">
      <c r="A41"/>
      <c r="B41"/>
      <c r="C41"/>
      <c r="D41"/>
      <c r="E41"/>
      <c r="F41"/>
      <c r="G41"/>
      <c r="H41"/>
      <c r="I41"/>
      <c r="J41"/>
      <c r="K41"/>
      <c r="L41"/>
      <c r="M41"/>
      <c r="N41"/>
      <c r="O41"/>
      <c r="P41"/>
      <c r="Q41"/>
      <c r="R41"/>
      <c r="S41"/>
      <c r="T41"/>
      <c r="U41"/>
      <c r="V41"/>
      <c r="W41"/>
      <c r="X41"/>
      <c r="Y41"/>
      <c r="Z41"/>
      <c r="AA41"/>
      <c r="AB41"/>
      <c r="AC41"/>
      <c r="AD41" s="81" t="str">
        <f>IF(M41="",IFERROR(VLOOKUP($U41,scriv!$C$2:$AG$802,28,FALSE),""),M41)</f>
        <v/>
      </c>
      <c r="AE41" s="81" t="str">
        <f>IF(N41="",IFERROR(VLOOKUP($U41,scriv!$C$2:$AG$802,29,FALSE),""),N41)</f>
        <v/>
      </c>
      <c r="AF41" s="81" t="str">
        <f>IF(O41="",IFERROR(VLOOKUP($U41,scriv!$C$2:$AG$802,30,FALSE),""),O41)</f>
        <v/>
      </c>
      <c r="AG41" s="81" t="str">
        <f>IF(P41="",IFERROR(VLOOKUP($U41,scriv!$C$2:$AG$802,31,FALSE),""),P41)</f>
        <v/>
      </c>
      <c r="AH41" s="242" t="str">
        <f t="shared" si="10"/>
        <v/>
      </c>
      <c r="AI41" s="240" t="str">
        <f t="shared" si="11"/>
        <v/>
      </c>
      <c r="AJ41" s="242" t="str">
        <f t="shared" si="12"/>
        <v/>
      </c>
      <c r="AK41" s="240" t="str">
        <f t="shared" si="13"/>
        <v/>
      </c>
      <c r="AL41" s="242" t="str">
        <f t="shared" si="14"/>
        <v/>
      </c>
    </row>
    <row r="42" spans="1:38" ht="23" customHeight="1">
      <c r="A42"/>
      <c r="B42"/>
      <c r="C42"/>
      <c r="D42"/>
      <c r="E42"/>
      <c r="F42"/>
      <c r="G42"/>
      <c r="H42"/>
      <c r="I42"/>
      <c r="J42"/>
      <c r="K42"/>
      <c r="L42"/>
      <c r="M42"/>
      <c r="N42"/>
      <c r="O42"/>
      <c r="P42"/>
      <c r="Q42"/>
      <c r="R42"/>
      <c r="S42"/>
      <c r="T42"/>
      <c r="U42"/>
      <c r="V42"/>
      <c r="W42"/>
      <c r="X42"/>
      <c r="Y42"/>
      <c r="Z42"/>
      <c r="AA42"/>
      <c r="AB42"/>
      <c r="AC42"/>
      <c r="AD42" s="81" t="str">
        <f>IF(M42="",IFERROR(VLOOKUP($U42,scriv!$C$2:$AG$802,28,FALSE),""),M42)</f>
        <v/>
      </c>
      <c r="AE42" s="81" t="str">
        <f>IF(N42="",IFERROR(VLOOKUP($U42,scriv!$C$2:$AG$802,29,FALSE),""),N42)</f>
        <v/>
      </c>
      <c r="AF42" s="81" t="str">
        <f>IF(O42="",IFERROR(VLOOKUP($U42,scriv!$C$2:$AG$802,30,FALSE),""),O42)</f>
        <v/>
      </c>
      <c r="AG42" s="81" t="str">
        <f>IF(P42="",IFERROR(VLOOKUP($U42,scriv!$C$2:$AG$802,31,FALSE),""),P42)</f>
        <v/>
      </c>
      <c r="AH42" s="242" t="str">
        <f t="shared" si="10"/>
        <v/>
      </c>
      <c r="AI42" s="240" t="str">
        <f t="shared" si="11"/>
        <v/>
      </c>
      <c r="AJ42" s="242" t="str">
        <f t="shared" si="12"/>
        <v/>
      </c>
      <c r="AK42" s="240" t="str">
        <f t="shared" si="13"/>
        <v/>
      </c>
      <c r="AL42" s="242" t="str">
        <f t="shared" si="14"/>
        <v/>
      </c>
    </row>
    <row r="43" spans="1:38" ht="23" customHeight="1">
      <c r="A43"/>
      <c r="B43"/>
      <c r="C43"/>
      <c r="D43"/>
      <c r="E43"/>
      <c r="F43"/>
      <c r="G43"/>
      <c r="H43"/>
      <c r="I43"/>
      <c r="J43"/>
      <c r="K43"/>
      <c r="L43"/>
      <c r="M43"/>
      <c r="N43"/>
      <c r="O43"/>
      <c r="P43"/>
      <c r="Q43"/>
      <c r="R43"/>
      <c r="S43"/>
      <c r="T43"/>
      <c r="U43"/>
      <c r="V43"/>
      <c r="W43"/>
      <c r="X43"/>
      <c r="Y43"/>
      <c r="Z43"/>
      <c r="AA43"/>
      <c r="AB43"/>
      <c r="AC43"/>
      <c r="AD43" s="81" t="str">
        <f>IF(M43="",IFERROR(VLOOKUP($U43,scriv!$C$2:$AG$802,28,FALSE),""),M43)</f>
        <v/>
      </c>
      <c r="AE43" s="81" t="str">
        <f>IF(N43="",IFERROR(VLOOKUP($U43,scriv!$C$2:$AG$802,29,FALSE),""),N43)</f>
        <v/>
      </c>
      <c r="AF43" s="81" t="str">
        <f>IF(O43="",IFERROR(VLOOKUP($U43,scriv!$C$2:$AG$802,30,FALSE),""),O43)</f>
        <v/>
      </c>
      <c r="AG43" s="81" t="str">
        <f>IF(P43="",IFERROR(VLOOKUP($U43,scriv!$C$2:$AG$802,31,FALSE),""),P43)</f>
        <v/>
      </c>
      <c r="AH43" s="242" t="str">
        <f t="shared" si="10"/>
        <v/>
      </c>
      <c r="AI43" s="240" t="str">
        <f t="shared" si="11"/>
        <v/>
      </c>
      <c r="AJ43" s="242" t="str">
        <f t="shared" si="12"/>
        <v/>
      </c>
      <c r="AK43" s="240" t="str">
        <f t="shared" si="13"/>
        <v/>
      </c>
      <c r="AL43" s="242" t="str">
        <f t="shared" si="14"/>
        <v/>
      </c>
    </row>
    <row r="44" spans="1:38" ht="23" customHeight="1">
      <c r="A44"/>
      <c r="B44"/>
      <c r="C44"/>
      <c r="D44"/>
      <c r="E44"/>
      <c r="F44"/>
      <c r="G44"/>
      <c r="H44"/>
      <c r="I44"/>
      <c r="J44"/>
      <c r="K44"/>
      <c r="L44"/>
      <c r="M44"/>
      <c r="N44"/>
      <c r="O44"/>
      <c r="P44"/>
      <c r="Q44"/>
      <c r="R44"/>
      <c r="S44"/>
      <c r="T44"/>
      <c r="U44"/>
      <c r="V44"/>
      <c r="W44"/>
      <c r="X44"/>
      <c r="Y44"/>
      <c r="Z44"/>
      <c r="AA44"/>
      <c r="AB44"/>
      <c r="AC44"/>
      <c r="AD44" s="81" t="str">
        <f>IF(M44="",IFERROR(VLOOKUP($U44,scriv!$C$2:$AG$802,28,FALSE),""),M44)</f>
        <v/>
      </c>
      <c r="AE44" s="81" t="str">
        <f>IF(N44="",IFERROR(VLOOKUP($U44,scriv!$C$2:$AG$802,29,FALSE),""),N44)</f>
        <v/>
      </c>
      <c r="AF44" s="81" t="str">
        <f>IF(O44="",IFERROR(VLOOKUP($U44,scriv!$C$2:$AG$802,30,FALSE),""),O44)</f>
        <v/>
      </c>
      <c r="AG44" s="81" t="str">
        <f>IF(P44="",IFERROR(VLOOKUP($U44,scriv!$C$2:$AG$802,31,FALSE),""),P44)</f>
        <v/>
      </c>
      <c r="AH44" s="242" t="str">
        <f t="shared" si="10"/>
        <v/>
      </c>
      <c r="AI44" s="240" t="str">
        <f t="shared" si="11"/>
        <v/>
      </c>
      <c r="AJ44" s="242" t="str">
        <f t="shared" si="12"/>
        <v/>
      </c>
      <c r="AK44" s="240" t="str">
        <f t="shared" si="13"/>
        <v/>
      </c>
      <c r="AL44" s="242" t="str">
        <f t="shared" si="14"/>
        <v/>
      </c>
    </row>
    <row r="45" spans="1:38" ht="23" customHeight="1">
      <c r="A45"/>
      <c r="B45"/>
      <c r="C45"/>
      <c r="D45"/>
      <c r="E45"/>
      <c r="F45"/>
      <c r="G45"/>
      <c r="H45"/>
      <c r="I45"/>
      <c r="J45"/>
      <c r="K45"/>
      <c r="L45"/>
      <c r="M45"/>
      <c r="N45"/>
      <c r="O45"/>
      <c r="P45"/>
      <c r="Q45"/>
      <c r="R45"/>
      <c r="S45"/>
      <c r="T45"/>
      <c r="U45"/>
      <c r="V45"/>
      <c r="W45"/>
      <c r="X45"/>
      <c r="Y45"/>
      <c r="Z45"/>
      <c r="AA45"/>
      <c r="AB45"/>
      <c r="AC45"/>
      <c r="AD45" s="81" t="str">
        <f>IF(M45="",IFERROR(VLOOKUP($U45,scriv!$C$2:$AG$802,28,FALSE),""),M45)</f>
        <v/>
      </c>
      <c r="AE45" s="81" t="str">
        <f>IF(N45="",IFERROR(VLOOKUP($U45,scriv!$C$2:$AG$802,29,FALSE),""),N45)</f>
        <v/>
      </c>
      <c r="AF45" s="81" t="str">
        <f>IF(O45="",IFERROR(VLOOKUP($U45,scriv!$C$2:$AG$802,30,FALSE),""),O45)</f>
        <v/>
      </c>
      <c r="AG45" s="81" t="str">
        <f>IF(P45="",IFERROR(VLOOKUP($U45,scriv!$C$2:$AG$802,31,FALSE),""),P45)</f>
        <v/>
      </c>
      <c r="AH45" s="242" t="str">
        <f t="shared" si="10"/>
        <v/>
      </c>
      <c r="AI45" s="240" t="str">
        <f t="shared" si="11"/>
        <v/>
      </c>
      <c r="AJ45" s="242" t="str">
        <f t="shared" si="12"/>
        <v/>
      </c>
      <c r="AK45" s="240" t="str">
        <f t="shared" si="13"/>
        <v/>
      </c>
      <c r="AL45" s="242" t="str">
        <f t="shared" si="14"/>
        <v/>
      </c>
    </row>
    <row r="46" spans="1:38" ht="23" customHeight="1">
      <c r="A46"/>
      <c r="B46"/>
      <c r="C46"/>
      <c r="D46"/>
      <c r="E46"/>
      <c r="F46"/>
      <c r="G46"/>
      <c r="H46"/>
      <c r="I46"/>
      <c r="J46"/>
      <c r="K46"/>
      <c r="L46"/>
      <c r="M46"/>
      <c r="N46"/>
      <c r="O46"/>
      <c r="P46"/>
      <c r="Q46"/>
      <c r="R46"/>
      <c r="S46"/>
      <c r="T46"/>
      <c r="U46"/>
      <c r="V46"/>
      <c r="W46"/>
      <c r="X46"/>
      <c r="Y46"/>
      <c r="Z46"/>
      <c r="AA46"/>
      <c r="AB46"/>
      <c r="AC46"/>
      <c r="AD46" s="81" t="str">
        <f>IF(M46="",IFERROR(VLOOKUP($U46,scriv!$C$2:$AG$802,28,FALSE),""),M46)</f>
        <v/>
      </c>
      <c r="AE46" s="81" t="str">
        <f>IF(N46="",IFERROR(VLOOKUP($U46,scriv!$C$2:$AG$802,29,FALSE),""),N46)</f>
        <v/>
      </c>
      <c r="AF46" s="81" t="str">
        <f>IF(O46="",IFERROR(VLOOKUP($U46,scriv!$C$2:$AG$802,30,FALSE),""),O46)</f>
        <v/>
      </c>
      <c r="AG46" s="81" t="str">
        <f>IF(P46="",IFERROR(VLOOKUP($U46,scriv!$C$2:$AG$802,31,FALSE),""),P46)</f>
        <v/>
      </c>
      <c r="AH46" s="242" t="str">
        <f t="shared" si="10"/>
        <v/>
      </c>
      <c r="AI46" s="240" t="str">
        <f t="shared" si="11"/>
        <v/>
      </c>
      <c r="AJ46" s="242" t="str">
        <f t="shared" si="12"/>
        <v/>
      </c>
      <c r="AK46" s="240" t="str">
        <f t="shared" si="13"/>
        <v/>
      </c>
      <c r="AL46" s="242" t="str">
        <f t="shared" si="14"/>
        <v/>
      </c>
    </row>
    <row r="47" spans="1:38" ht="23" customHeight="1">
      <c r="A47"/>
      <c r="B47"/>
      <c r="C47"/>
      <c r="D47"/>
      <c r="E47"/>
      <c r="F47"/>
      <c r="G47"/>
      <c r="H47"/>
      <c r="I47"/>
      <c r="J47"/>
      <c r="K47"/>
      <c r="L47"/>
      <c r="M47"/>
      <c r="N47"/>
      <c r="O47"/>
      <c r="P47"/>
      <c r="Q47"/>
      <c r="R47"/>
      <c r="S47"/>
      <c r="T47"/>
      <c r="U47"/>
      <c r="V47"/>
      <c r="W47"/>
      <c r="X47"/>
      <c r="Y47"/>
      <c r="Z47"/>
      <c r="AA47"/>
      <c r="AB47"/>
      <c r="AC47"/>
      <c r="AD47" s="81" t="str">
        <f>IF(M47="",IFERROR(VLOOKUP($U47,scriv!$C$2:$AG$802,28,FALSE),""),M47)</f>
        <v/>
      </c>
      <c r="AE47" s="81" t="str">
        <f>IF(N47="",IFERROR(VLOOKUP($U47,scriv!$C$2:$AG$802,29,FALSE),""),N47)</f>
        <v/>
      </c>
      <c r="AF47" s="81" t="str">
        <f>IF(O47="",IFERROR(VLOOKUP($U47,scriv!$C$2:$AG$802,30,FALSE),""),O47)</f>
        <v/>
      </c>
      <c r="AG47" s="81" t="str">
        <f>IF(P47="",IFERROR(VLOOKUP($U47,scriv!$C$2:$AG$802,31,FALSE),""),P47)</f>
        <v/>
      </c>
      <c r="AH47" s="242" t="str">
        <f t="shared" si="10"/>
        <v/>
      </c>
      <c r="AI47" s="240" t="str">
        <f t="shared" si="11"/>
        <v/>
      </c>
      <c r="AJ47" s="242" t="str">
        <f t="shared" si="12"/>
        <v/>
      </c>
      <c r="AK47" s="240" t="str">
        <f t="shared" si="13"/>
        <v/>
      </c>
      <c r="AL47" s="242" t="str">
        <f t="shared" si="14"/>
        <v/>
      </c>
    </row>
    <row r="48" spans="1:38" ht="23" customHeight="1">
      <c r="A48"/>
      <c r="B48"/>
      <c r="C48"/>
      <c r="D48"/>
      <c r="E48"/>
      <c r="F48"/>
      <c r="G48"/>
      <c r="H48"/>
      <c r="I48"/>
      <c r="J48"/>
      <c r="K48"/>
      <c r="L48"/>
      <c r="M48"/>
      <c r="N48"/>
      <c r="O48"/>
      <c r="P48"/>
      <c r="Q48"/>
      <c r="R48"/>
      <c r="S48"/>
      <c r="T48"/>
      <c r="U48"/>
      <c r="V48"/>
      <c r="W48"/>
      <c r="X48"/>
      <c r="Y48"/>
      <c r="Z48"/>
      <c r="AA48"/>
      <c r="AB48"/>
      <c r="AC48"/>
      <c r="AD48" s="81" t="str">
        <f>IF(M48="",IFERROR(VLOOKUP($U48,scriv!$C$2:$AG$802,28,FALSE),""),M48)</f>
        <v/>
      </c>
      <c r="AE48" s="81" t="str">
        <f>IF(N48="",IFERROR(VLOOKUP($U48,scriv!$C$2:$AG$802,29,FALSE),""),N48)</f>
        <v/>
      </c>
      <c r="AF48" s="81" t="str">
        <f>IF(O48="",IFERROR(VLOOKUP($U48,scriv!$C$2:$AG$802,30,FALSE),""),O48)</f>
        <v/>
      </c>
      <c r="AG48" s="81" t="str">
        <f>IF(P48="",IFERROR(VLOOKUP($U48,scriv!$C$2:$AG$802,31,FALSE),""),P48)</f>
        <v/>
      </c>
      <c r="AH48" s="242" t="str">
        <f t="shared" si="10"/>
        <v/>
      </c>
      <c r="AI48" s="240" t="str">
        <f t="shared" si="11"/>
        <v/>
      </c>
      <c r="AJ48" s="242" t="str">
        <f t="shared" si="12"/>
        <v/>
      </c>
      <c r="AK48" s="240" t="str">
        <f t="shared" si="13"/>
        <v/>
      </c>
      <c r="AL48" s="242" t="str">
        <f t="shared" si="14"/>
        <v/>
      </c>
    </row>
    <row r="49" spans="1:38" ht="23" customHeight="1">
      <c r="A49"/>
      <c r="B49"/>
      <c r="C49"/>
      <c r="D49"/>
      <c r="E49"/>
      <c r="F49"/>
      <c r="G49"/>
      <c r="H49"/>
      <c r="I49"/>
      <c r="J49"/>
      <c r="K49"/>
      <c r="L49"/>
      <c r="M49"/>
      <c r="N49"/>
      <c r="O49"/>
      <c r="P49"/>
      <c r="Q49"/>
      <c r="R49"/>
      <c r="S49"/>
      <c r="T49"/>
      <c r="U49"/>
      <c r="V49"/>
      <c r="W49"/>
      <c r="X49"/>
      <c r="Y49"/>
      <c r="Z49"/>
      <c r="AA49"/>
      <c r="AB49"/>
      <c r="AC49"/>
      <c r="AD49" s="81" t="str">
        <f>IF(M49="",IFERROR(VLOOKUP($U49,scriv!$C$2:$AG$802,28,FALSE),""),M49)</f>
        <v/>
      </c>
      <c r="AE49" s="81" t="str">
        <f>IF(N49="",IFERROR(VLOOKUP($U49,scriv!$C$2:$AG$802,29,FALSE),""),N49)</f>
        <v/>
      </c>
      <c r="AF49" s="81" t="str">
        <f>IF(O49="",IFERROR(VLOOKUP($U49,scriv!$C$2:$AG$802,30,FALSE),""),O49)</f>
        <v/>
      </c>
      <c r="AG49" s="81" t="str">
        <f>IF(P49="",IFERROR(VLOOKUP($U49,scriv!$C$2:$AG$802,31,FALSE),""),P49)</f>
        <v/>
      </c>
      <c r="AH49" s="242" t="str">
        <f t="shared" si="10"/>
        <v/>
      </c>
      <c r="AI49" s="240" t="str">
        <f t="shared" si="11"/>
        <v/>
      </c>
      <c r="AJ49" s="242" t="str">
        <f t="shared" si="12"/>
        <v/>
      </c>
      <c r="AK49" s="240" t="str">
        <f t="shared" si="13"/>
        <v/>
      </c>
      <c r="AL49" s="242" t="str">
        <f t="shared" si="14"/>
        <v/>
      </c>
    </row>
    <row r="50" spans="1:38" ht="23" customHeight="1">
      <c r="A50"/>
      <c r="B50"/>
      <c r="C50"/>
      <c r="D50"/>
      <c r="E50"/>
      <c r="F50"/>
      <c r="G50"/>
      <c r="H50"/>
      <c r="I50"/>
      <c r="J50"/>
      <c r="K50"/>
      <c r="L50"/>
      <c r="M50"/>
      <c r="N50"/>
      <c r="O50"/>
      <c r="P50"/>
      <c r="Q50"/>
      <c r="R50"/>
      <c r="S50"/>
      <c r="T50"/>
      <c r="U50"/>
      <c r="V50"/>
      <c r="W50"/>
      <c r="X50"/>
      <c r="Y50"/>
      <c r="Z50"/>
      <c r="AA50"/>
      <c r="AB50"/>
      <c r="AC50"/>
      <c r="AD50" s="81" t="str">
        <f>IF(M50="",IFERROR(VLOOKUP($U50,scriv!$C$2:$AG$802,28,FALSE),""),M50)</f>
        <v/>
      </c>
      <c r="AE50" s="81" t="str">
        <f>IF(N50="",IFERROR(VLOOKUP($U50,scriv!$C$2:$AG$802,29,FALSE),""),N50)</f>
        <v/>
      </c>
      <c r="AF50" s="81" t="str">
        <f>IF(O50="",IFERROR(VLOOKUP($U50,scriv!$C$2:$AG$802,30,FALSE),""),O50)</f>
        <v/>
      </c>
      <c r="AG50" s="81" t="str">
        <f>IF(P50="",IFERROR(VLOOKUP($U50,scriv!$C$2:$AG$802,31,FALSE),""),P50)</f>
        <v/>
      </c>
      <c r="AH50" s="242" t="str">
        <f t="shared" si="10"/>
        <v/>
      </c>
      <c r="AI50" s="240" t="str">
        <f t="shared" si="11"/>
        <v/>
      </c>
      <c r="AJ50" s="242" t="str">
        <f t="shared" si="12"/>
        <v/>
      </c>
      <c r="AK50" s="240" t="str">
        <f t="shared" si="13"/>
        <v/>
      </c>
      <c r="AL50" s="242" t="str">
        <f t="shared" si="14"/>
        <v/>
      </c>
    </row>
    <row r="51" spans="1:38" ht="23" customHeight="1">
      <c r="A51"/>
      <c r="B51"/>
      <c r="C51"/>
      <c r="D51"/>
      <c r="E51"/>
      <c r="F51"/>
      <c r="G51"/>
      <c r="H51"/>
      <c r="I51"/>
      <c r="J51"/>
      <c r="K51"/>
      <c r="L51"/>
      <c r="M51"/>
      <c r="N51"/>
      <c r="O51"/>
      <c r="P51"/>
      <c r="Q51"/>
      <c r="R51"/>
      <c r="S51"/>
      <c r="T51"/>
      <c r="U51"/>
      <c r="V51"/>
      <c r="W51"/>
      <c r="X51"/>
      <c r="Y51"/>
      <c r="Z51"/>
      <c r="AA51"/>
      <c r="AB51"/>
      <c r="AC51"/>
      <c r="AD51" s="81" t="str">
        <f>IF(M51="",IFERROR(VLOOKUP($U51,scriv!$C$2:$AG$802,28,FALSE),""),M51)</f>
        <v/>
      </c>
      <c r="AE51" s="81" t="str">
        <f>IF(N51="",IFERROR(VLOOKUP($U51,scriv!$C$2:$AG$802,29,FALSE),""),N51)</f>
        <v/>
      </c>
      <c r="AF51" s="81" t="str">
        <f>IF(O51="",IFERROR(VLOOKUP($U51,scriv!$C$2:$AG$802,30,FALSE),""),O51)</f>
        <v/>
      </c>
      <c r="AG51" s="81" t="str">
        <f>IF(P51="",IFERROR(VLOOKUP($U51,scriv!$C$2:$AG$802,31,FALSE),""),P51)</f>
        <v/>
      </c>
      <c r="AH51" s="242" t="str">
        <f t="shared" si="10"/>
        <v/>
      </c>
      <c r="AI51" s="240" t="str">
        <f t="shared" si="11"/>
        <v/>
      </c>
      <c r="AJ51" s="242" t="str">
        <f t="shared" si="12"/>
        <v/>
      </c>
      <c r="AK51" s="240" t="str">
        <f t="shared" si="13"/>
        <v/>
      </c>
      <c r="AL51" s="242" t="str">
        <f t="shared" si="14"/>
        <v/>
      </c>
    </row>
    <row r="52" spans="1:38" ht="23" customHeight="1">
      <c r="A52"/>
      <c r="B52"/>
      <c r="C52"/>
      <c r="D52"/>
      <c r="E52"/>
      <c r="F52"/>
      <c r="G52"/>
      <c r="H52"/>
      <c r="I52"/>
      <c r="J52"/>
      <c r="K52"/>
      <c r="L52"/>
      <c r="M52"/>
      <c r="N52"/>
      <c r="O52"/>
      <c r="P52"/>
      <c r="Q52"/>
      <c r="R52"/>
      <c r="S52"/>
      <c r="T52"/>
      <c r="U52"/>
      <c r="V52"/>
      <c r="W52"/>
      <c r="X52"/>
      <c r="Y52"/>
      <c r="Z52"/>
      <c r="AA52"/>
      <c r="AB52"/>
      <c r="AC52"/>
      <c r="AD52" s="81" t="str">
        <f>IF(M52="",IFERROR(VLOOKUP($U52,scriv!$C$2:$AG$802,28,FALSE),""),M52)</f>
        <v/>
      </c>
      <c r="AE52" s="81" t="str">
        <f>IF(N52="",IFERROR(VLOOKUP($U52,scriv!$C$2:$AG$802,29,FALSE),""),N52)</f>
        <v/>
      </c>
      <c r="AF52" s="81" t="str">
        <f>IF(O52="",IFERROR(VLOOKUP($U52,scriv!$C$2:$AG$802,30,FALSE),""),O52)</f>
        <v/>
      </c>
      <c r="AG52" s="81" t="str">
        <f>IF(P52="",IFERROR(VLOOKUP($U52,scriv!$C$2:$AG$802,31,FALSE),""),P52)</f>
        <v/>
      </c>
      <c r="AH52" s="242" t="str">
        <f t="shared" si="10"/>
        <v/>
      </c>
      <c r="AI52" s="240" t="str">
        <f t="shared" si="11"/>
        <v/>
      </c>
      <c r="AJ52" s="242" t="str">
        <f t="shared" si="12"/>
        <v/>
      </c>
      <c r="AK52" s="240" t="str">
        <f t="shared" si="13"/>
        <v/>
      </c>
      <c r="AL52" s="242" t="str">
        <f t="shared" si="14"/>
        <v/>
      </c>
    </row>
    <row r="53" spans="1:38" ht="23" customHeight="1">
      <c r="A53"/>
      <c r="B53"/>
      <c r="C53"/>
      <c r="D53"/>
      <c r="E53"/>
      <c r="F53"/>
      <c r="G53"/>
      <c r="H53"/>
      <c r="I53"/>
      <c r="J53"/>
      <c r="K53"/>
      <c r="L53"/>
      <c r="M53"/>
      <c r="N53"/>
      <c r="O53"/>
      <c r="P53"/>
      <c r="Q53"/>
      <c r="R53"/>
      <c r="S53"/>
      <c r="T53"/>
      <c r="U53"/>
      <c r="V53"/>
      <c r="W53"/>
      <c r="X53"/>
      <c r="Y53"/>
      <c r="Z53"/>
      <c r="AA53"/>
      <c r="AB53"/>
      <c r="AC53"/>
      <c r="AD53" s="81" t="str">
        <f>IF(M53="",IFERROR(VLOOKUP($U53,scriv!$C$2:$AG$802,28,FALSE),""),M53)</f>
        <v/>
      </c>
      <c r="AE53" s="81" t="str">
        <f>IF(N53="",IFERROR(VLOOKUP($U53,scriv!$C$2:$AG$802,29,FALSE),""),N53)</f>
        <v/>
      </c>
      <c r="AF53" s="81" t="str">
        <f>IF(O53="",IFERROR(VLOOKUP($U53,scriv!$C$2:$AG$802,30,FALSE),""),O53)</f>
        <v/>
      </c>
      <c r="AG53" s="81" t="str">
        <f>IF(P53="",IFERROR(VLOOKUP($U53,scriv!$C$2:$AG$802,31,FALSE),""),P53)</f>
        <v/>
      </c>
      <c r="AH53" s="242" t="str">
        <f t="shared" si="10"/>
        <v/>
      </c>
      <c r="AI53" s="240" t="str">
        <f t="shared" si="11"/>
        <v/>
      </c>
      <c r="AJ53" s="242" t="str">
        <f t="shared" si="12"/>
        <v/>
      </c>
      <c r="AK53" s="240" t="str">
        <f t="shared" si="13"/>
        <v/>
      </c>
      <c r="AL53" s="242" t="str">
        <f t="shared" si="14"/>
        <v/>
      </c>
    </row>
    <row r="54" spans="1:38" ht="23" customHeight="1">
      <c r="A54"/>
      <c r="B54"/>
      <c r="C54"/>
      <c r="D54"/>
      <c r="E54"/>
      <c r="F54"/>
      <c r="G54"/>
      <c r="H54"/>
      <c r="I54"/>
      <c r="J54"/>
      <c r="K54"/>
      <c r="L54"/>
      <c r="M54"/>
      <c r="N54"/>
      <c r="O54"/>
      <c r="P54"/>
      <c r="Q54"/>
      <c r="R54"/>
      <c r="S54"/>
      <c r="T54"/>
      <c r="U54"/>
      <c r="V54"/>
      <c r="W54"/>
      <c r="X54"/>
      <c r="Y54"/>
      <c r="Z54"/>
      <c r="AA54"/>
      <c r="AB54"/>
      <c r="AC54"/>
      <c r="AD54" s="81" t="str">
        <f>IF(M54="",IFERROR(VLOOKUP($U54,scriv!$C$2:$AG$802,28,FALSE),""),M54)</f>
        <v/>
      </c>
      <c r="AE54" s="81" t="str">
        <f>IF(N54="",IFERROR(VLOOKUP($U54,scriv!$C$2:$AG$802,29,FALSE),""),N54)</f>
        <v/>
      </c>
      <c r="AF54" s="81" t="str">
        <f>IF(O54="",IFERROR(VLOOKUP($U54,scriv!$C$2:$AG$802,30,FALSE),""),O54)</f>
        <v/>
      </c>
      <c r="AG54" s="81" t="str">
        <f>IF(P54="",IFERROR(VLOOKUP($U54,scriv!$C$2:$AG$802,31,FALSE),""),P54)</f>
        <v/>
      </c>
      <c r="AH54" s="242" t="str">
        <f t="shared" si="10"/>
        <v/>
      </c>
      <c r="AI54" s="240" t="str">
        <f t="shared" si="11"/>
        <v/>
      </c>
      <c r="AJ54" s="242" t="str">
        <f t="shared" si="12"/>
        <v/>
      </c>
      <c r="AK54" s="240" t="str">
        <f t="shared" si="13"/>
        <v/>
      </c>
      <c r="AL54" s="242" t="str">
        <f t="shared" si="14"/>
        <v/>
      </c>
    </row>
    <row r="55" spans="1:38" ht="23" customHeight="1">
      <c r="A55"/>
      <c r="B55"/>
      <c r="C55"/>
      <c r="D55"/>
      <c r="E55"/>
      <c r="F55"/>
      <c r="G55"/>
      <c r="H55"/>
      <c r="I55"/>
      <c r="J55"/>
      <c r="K55"/>
      <c r="L55"/>
      <c r="M55"/>
      <c r="N55"/>
      <c r="O55"/>
      <c r="P55"/>
      <c r="Q55"/>
      <c r="R55"/>
      <c r="S55"/>
      <c r="T55"/>
      <c r="U55"/>
      <c r="V55"/>
      <c r="W55"/>
      <c r="X55"/>
      <c r="Y55"/>
      <c r="Z55"/>
      <c r="AA55"/>
      <c r="AB55"/>
      <c r="AC55"/>
      <c r="AD55" s="81" t="str">
        <f>IF(M55="",IFERROR(VLOOKUP($U55,scriv!$C$2:$AG$802,28,FALSE),""),M55)</f>
        <v/>
      </c>
      <c r="AE55" s="81" t="str">
        <f>IF(N55="",IFERROR(VLOOKUP($U55,scriv!$C$2:$AG$802,29,FALSE),""),N55)</f>
        <v/>
      </c>
      <c r="AF55" s="81" t="str">
        <f>IF(O55="",IFERROR(VLOOKUP($U55,scriv!$C$2:$AG$802,30,FALSE),""),O55)</f>
        <v/>
      </c>
      <c r="AG55" s="81" t="str">
        <f>IF(P55="",IFERROR(VLOOKUP($U55,scriv!$C$2:$AG$802,31,FALSE),""),P55)</f>
        <v/>
      </c>
      <c r="AH55" s="242" t="str">
        <f t="shared" si="10"/>
        <v/>
      </c>
      <c r="AI55" s="240" t="str">
        <f t="shared" si="11"/>
        <v/>
      </c>
      <c r="AJ55" s="242" t="str">
        <f t="shared" si="12"/>
        <v/>
      </c>
      <c r="AK55" s="240" t="str">
        <f t="shared" si="13"/>
        <v/>
      </c>
      <c r="AL55" s="242" t="str">
        <f t="shared" si="14"/>
        <v/>
      </c>
    </row>
    <row r="56" spans="1:38" ht="23" customHeight="1">
      <c r="A56"/>
      <c r="B56"/>
      <c r="C56"/>
      <c r="D56"/>
      <c r="E56"/>
      <c r="F56"/>
      <c r="G56"/>
      <c r="H56"/>
      <c r="I56"/>
      <c r="J56"/>
      <c r="K56"/>
      <c r="L56"/>
      <c r="M56"/>
      <c r="N56"/>
      <c r="O56"/>
      <c r="P56"/>
      <c r="Q56"/>
      <c r="R56"/>
      <c r="S56"/>
      <c r="T56"/>
      <c r="U56"/>
      <c r="V56"/>
      <c r="W56"/>
      <c r="X56"/>
      <c r="Y56"/>
      <c r="Z56"/>
      <c r="AA56"/>
      <c r="AB56"/>
      <c r="AC56"/>
      <c r="AD56" s="81" t="str">
        <f>IF(M56="",IFERROR(VLOOKUP($U56,scriv!$C$2:$AG$802,28,FALSE),""),M56)</f>
        <v/>
      </c>
      <c r="AE56" s="81" t="str">
        <f>IF(N56="",IFERROR(VLOOKUP($U56,scriv!$C$2:$AG$802,29,FALSE),""),N56)</f>
        <v/>
      </c>
      <c r="AF56" s="81" t="str">
        <f>IF(O56="",IFERROR(VLOOKUP($U56,scriv!$C$2:$AG$802,30,FALSE),""),O56)</f>
        <v/>
      </c>
      <c r="AG56" s="81" t="str">
        <f>IF(P56="",IFERROR(VLOOKUP($U56,scriv!$C$2:$AG$802,31,FALSE),""),P56)</f>
        <v/>
      </c>
      <c r="AH56" s="242" t="str">
        <f t="shared" si="10"/>
        <v/>
      </c>
      <c r="AI56" s="240" t="str">
        <f t="shared" si="11"/>
        <v/>
      </c>
      <c r="AJ56" s="242" t="str">
        <f t="shared" si="12"/>
        <v/>
      </c>
      <c r="AK56" s="240" t="str">
        <f t="shared" si="13"/>
        <v/>
      </c>
      <c r="AL56" s="242" t="str">
        <f t="shared" si="14"/>
        <v/>
      </c>
    </row>
    <row r="57" spans="1:38" ht="23" customHeight="1">
      <c r="A57"/>
      <c r="B57"/>
      <c r="C57"/>
      <c r="D57"/>
      <c r="E57"/>
      <c r="F57"/>
      <c r="G57"/>
      <c r="H57"/>
      <c r="I57"/>
      <c r="J57"/>
      <c r="K57"/>
      <c r="L57"/>
      <c r="M57"/>
      <c r="N57"/>
      <c r="O57"/>
      <c r="P57"/>
      <c r="Q57"/>
      <c r="R57"/>
      <c r="S57"/>
      <c r="T57"/>
      <c r="U57"/>
      <c r="V57"/>
      <c r="W57"/>
      <c r="X57"/>
      <c r="Y57"/>
      <c r="Z57"/>
      <c r="AA57"/>
      <c r="AB57"/>
      <c r="AC57"/>
      <c r="AD57" s="81" t="str">
        <f>IF(M57="",IFERROR(VLOOKUP($U57,scriv!$C$2:$AG$802,28,FALSE),""),M57)</f>
        <v/>
      </c>
      <c r="AE57" s="81" t="str">
        <f>IF(N57="",IFERROR(VLOOKUP($U57,scriv!$C$2:$AG$802,29,FALSE),""),N57)</f>
        <v/>
      </c>
      <c r="AF57" s="81" t="str">
        <f>IF(O57="",IFERROR(VLOOKUP($U57,scriv!$C$2:$AG$802,30,FALSE),""),O57)</f>
        <v/>
      </c>
      <c r="AG57" s="81" t="str">
        <f>IF(P57="",IFERROR(VLOOKUP($U57,scriv!$C$2:$AG$802,31,FALSE),""),P57)</f>
        <v/>
      </c>
      <c r="AH57" s="242" t="str">
        <f t="shared" si="10"/>
        <v/>
      </c>
      <c r="AI57" s="240" t="str">
        <f t="shared" si="11"/>
        <v/>
      </c>
      <c r="AJ57" s="242" t="str">
        <f t="shared" si="12"/>
        <v/>
      </c>
      <c r="AK57" s="240" t="str">
        <f t="shared" si="13"/>
        <v/>
      </c>
      <c r="AL57" s="242" t="str">
        <f t="shared" si="14"/>
        <v/>
      </c>
    </row>
    <row r="58" spans="1:38" ht="23" customHeight="1">
      <c r="A58"/>
      <c r="B58"/>
      <c r="C58"/>
      <c r="D58"/>
      <c r="E58"/>
      <c r="F58"/>
      <c r="G58"/>
      <c r="H58"/>
      <c r="I58"/>
      <c r="J58"/>
      <c r="K58"/>
      <c r="L58"/>
      <c r="M58"/>
      <c r="N58"/>
      <c r="O58"/>
      <c r="P58"/>
      <c r="Q58"/>
      <c r="R58"/>
      <c r="S58"/>
      <c r="T58"/>
      <c r="U58"/>
      <c r="V58"/>
      <c r="W58"/>
      <c r="X58"/>
      <c r="Y58"/>
      <c r="Z58"/>
      <c r="AA58"/>
      <c r="AB58"/>
      <c r="AC58"/>
      <c r="AD58" s="81" t="str">
        <f>IF(M58="",IFERROR(VLOOKUP($U58,scriv!$C$2:$AG$802,28,FALSE),""),M58)</f>
        <v/>
      </c>
      <c r="AE58" s="81" t="str">
        <f>IF(N58="",IFERROR(VLOOKUP($U58,scriv!$C$2:$AG$802,29,FALSE),""),N58)</f>
        <v/>
      </c>
      <c r="AF58" s="81" t="str">
        <f>IF(O58="",IFERROR(VLOOKUP($U58,scriv!$C$2:$AG$802,30,FALSE),""),O58)</f>
        <v/>
      </c>
      <c r="AG58" s="81" t="str">
        <f>IF(P58="",IFERROR(VLOOKUP($U58,scriv!$C$2:$AG$802,31,FALSE),""),P58)</f>
        <v/>
      </c>
      <c r="AH58" s="242" t="str">
        <f t="shared" si="10"/>
        <v/>
      </c>
      <c r="AI58" s="240" t="str">
        <f t="shared" si="11"/>
        <v/>
      </c>
      <c r="AJ58" s="242" t="str">
        <f t="shared" si="12"/>
        <v/>
      </c>
      <c r="AK58" s="240" t="str">
        <f t="shared" si="13"/>
        <v/>
      </c>
      <c r="AL58" s="242" t="str">
        <f t="shared" si="14"/>
        <v/>
      </c>
    </row>
    <row r="59" spans="1:38" ht="23" customHeight="1">
      <c r="A59"/>
      <c r="B59"/>
      <c r="C59"/>
      <c r="D59"/>
      <c r="E59"/>
      <c r="F59"/>
      <c r="G59"/>
      <c r="H59"/>
      <c r="I59"/>
      <c r="J59"/>
      <c r="K59"/>
      <c r="L59"/>
      <c r="M59"/>
      <c r="N59"/>
      <c r="O59"/>
      <c r="P59"/>
      <c r="Q59"/>
      <c r="R59"/>
      <c r="S59"/>
      <c r="T59"/>
      <c r="U59"/>
      <c r="V59"/>
      <c r="W59"/>
      <c r="X59"/>
      <c r="Y59"/>
      <c r="Z59"/>
      <c r="AA59"/>
      <c r="AB59"/>
      <c r="AC59"/>
      <c r="AD59" s="81" t="str">
        <f>IF(M59="",IFERROR(VLOOKUP($U59,scriv!$C$2:$AG$802,28,FALSE),""),M59)</f>
        <v/>
      </c>
      <c r="AE59" s="81" t="str">
        <f>IF(N59="",IFERROR(VLOOKUP($U59,scriv!$C$2:$AG$802,29,FALSE),""),N59)</f>
        <v/>
      </c>
      <c r="AF59" s="81" t="str">
        <f>IF(O59="",IFERROR(VLOOKUP($U59,scriv!$C$2:$AG$802,30,FALSE),""),O59)</f>
        <v/>
      </c>
      <c r="AG59" s="81" t="str">
        <f>IF(P59="",IFERROR(VLOOKUP($U59,scriv!$C$2:$AG$802,31,FALSE),""),P59)</f>
        <v/>
      </c>
      <c r="AH59" s="242" t="str">
        <f t="shared" si="10"/>
        <v/>
      </c>
      <c r="AI59" s="240" t="str">
        <f t="shared" si="11"/>
        <v/>
      </c>
      <c r="AJ59" s="242" t="str">
        <f t="shared" si="12"/>
        <v/>
      </c>
      <c r="AK59" s="240" t="str">
        <f t="shared" si="13"/>
        <v/>
      </c>
      <c r="AL59" s="242" t="str">
        <f t="shared" si="14"/>
        <v/>
      </c>
    </row>
    <row r="60" spans="1:38" ht="23" customHeight="1">
      <c r="A60"/>
      <c r="B60"/>
      <c r="C60"/>
      <c r="D60"/>
      <c r="E60"/>
      <c r="F60"/>
      <c r="G60"/>
      <c r="H60"/>
      <c r="I60"/>
      <c r="J60"/>
      <c r="K60"/>
      <c r="L60"/>
      <c r="M60"/>
      <c r="N60"/>
      <c r="O60"/>
      <c r="P60"/>
      <c r="Q60"/>
      <c r="R60"/>
      <c r="S60"/>
      <c r="T60"/>
      <c r="U60"/>
      <c r="V60"/>
      <c r="W60"/>
      <c r="X60"/>
      <c r="Y60"/>
      <c r="Z60"/>
      <c r="AA60"/>
      <c r="AB60"/>
      <c r="AC60"/>
      <c r="AD60" s="81" t="str">
        <f>IF(M60="",IFERROR(VLOOKUP($U60,scriv!$C$2:$AG$802,28,FALSE),""),M60)</f>
        <v/>
      </c>
      <c r="AE60" s="81" t="str">
        <f>IF(N60="",IFERROR(VLOOKUP($U60,scriv!$C$2:$AG$802,29,FALSE),""),N60)</f>
        <v/>
      </c>
      <c r="AF60" s="81" t="str">
        <f>IF(O60="",IFERROR(VLOOKUP($U60,scriv!$C$2:$AG$802,30,FALSE),""),O60)</f>
        <v/>
      </c>
      <c r="AG60" s="81" t="str">
        <f>IF(P60="",IFERROR(VLOOKUP($U60,scriv!$C$2:$AG$802,31,FALSE),""),P60)</f>
        <v/>
      </c>
      <c r="AH60" s="242" t="str">
        <f t="shared" si="10"/>
        <v/>
      </c>
      <c r="AI60" s="240" t="str">
        <f t="shared" si="11"/>
        <v/>
      </c>
      <c r="AJ60" s="242" t="str">
        <f t="shared" si="12"/>
        <v/>
      </c>
      <c r="AK60" s="240" t="str">
        <f t="shared" si="13"/>
        <v/>
      </c>
      <c r="AL60" s="242" t="str">
        <f t="shared" si="14"/>
        <v/>
      </c>
    </row>
    <row r="61" spans="1:38" ht="23" customHeight="1">
      <c r="A61"/>
      <c r="B61"/>
      <c r="C61"/>
      <c r="D61"/>
      <c r="E61"/>
      <c r="F61"/>
      <c r="G61"/>
      <c r="H61"/>
      <c r="I61"/>
      <c r="J61"/>
      <c r="K61"/>
      <c r="L61"/>
      <c r="M61"/>
      <c r="N61"/>
      <c r="O61"/>
      <c r="P61"/>
      <c r="Q61"/>
      <c r="R61"/>
      <c r="S61"/>
      <c r="T61"/>
      <c r="U61"/>
      <c r="V61"/>
      <c r="W61"/>
      <c r="X61"/>
      <c r="Y61"/>
      <c r="Z61"/>
      <c r="AA61"/>
      <c r="AB61"/>
      <c r="AC61"/>
      <c r="AD61" s="81" t="str">
        <f>IF(M61="",IFERROR(VLOOKUP($U61,scriv!$C$2:$AG$802,28,FALSE),""),M61)</f>
        <v/>
      </c>
      <c r="AE61" s="81" t="str">
        <f>IF(N61="",IFERROR(VLOOKUP($U61,scriv!$C$2:$AG$802,29,FALSE),""),N61)</f>
        <v/>
      </c>
      <c r="AF61" s="81" t="str">
        <f>IF(O61="",IFERROR(VLOOKUP($U61,scriv!$C$2:$AG$802,30,FALSE),""),O61)</f>
        <v/>
      </c>
      <c r="AG61" s="81" t="str">
        <f>IF(P61="",IFERROR(VLOOKUP($U61,scriv!$C$2:$AG$802,31,FALSE),""),P61)</f>
        <v/>
      </c>
      <c r="AH61" s="242" t="str">
        <f t="shared" si="10"/>
        <v/>
      </c>
      <c r="AI61" s="240" t="str">
        <f t="shared" si="11"/>
        <v/>
      </c>
      <c r="AJ61" s="242" t="str">
        <f t="shared" si="12"/>
        <v/>
      </c>
      <c r="AK61" s="240" t="str">
        <f t="shared" si="13"/>
        <v/>
      </c>
      <c r="AL61" s="242" t="str">
        <f t="shared" si="14"/>
        <v/>
      </c>
    </row>
    <row r="62" spans="1:38" ht="23" customHeight="1">
      <c r="A62"/>
      <c r="B62"/>
      <c r="C62"/>
      <c r="D62"/>
      <c r="E62"/>
      <c r="F62"/>
      <c r="G62"/>
      <c r="H62"/>
      <c r="I62"/>
      <c r="J62"/>
      <c r="K62"/>
      <c r="L62"/>
      <c r="M62"/>
      <c r="N62"/>
      <c r="O62"/>
      <c r="P62"/>
      <c r="Q62"/>
      <c r="R62"/>
      <c r="S62"/>
      <c r="T62"/>
      <c r="U62"/>
      <c r="V62"/>
      <c r="W62"/>
      <c r="X62"/>
      <c r="Y62"/>
      <c r="Z62"/>
      <c r="AA62"/>
      <c r="AB62"/>
      <c r="AC62"/>
      <c r="AD62" s="81" t="str">
        <f>IF(M62="",IFERROR(VLOOKUP($U62,scriv!$C$2:$AG$802,28,FALSE),""),M62)</f>
        <v/>
      </c>
      <c r="AE62" s="81" t="str">
        <f>IF(N62="",IFERROR(VLOOKUP($U62,scriv!$C$2:$AG$802,29,FALSE),""),N62)</f>
        <v/>
      </c>
      <c r="AF62" s="81" t="str">
        <f>IF(O62="",IFERROR(VLOOKUP($U62,scriv!$C$2:$AG$802,30,FALSE),""),O62)</f>
        <v/>
      </c>
      <c r="AG62" s="81" t="str">
        <f>IF(P62="",IFERROR(VLOOKUP($U62,scriv!$C$2:$AG$802,31,FALSE),""),P62)</f>
        <v/>
      </c>
      <c r="AH62" s="242" t="str">
        <f t="shared" si="10"/>
        <v/>
      </c>
      <c r="AI62" s="240" t="str">
        <f t="shared" si="11"/>
        <v/>
      </c>
      <c r="AJ62" s="242" t="str">
        <f t="shared" si="12"/>
        <v/>
      </c>
      <c r="AK62" s="240" t="str">
        <f t="shared" si="13"/>
        <v/>
      </c>
      <c r="AL62" s="242" t="str">
        <f t="shared" si="14"/>
        <v/>
      </c>
    </row>
    <row r="63" spans="1:38" ht="23" customHeight="1">
      <c r="A63"/>
      <c r="B63"/>
      <c r="C63"/>
      <c r="D63"/>
      <c r="E63"/>
      <c r="F63"/>
      <c r="G63"/>
      <c r="H63"/>
      <c r="I63"/>
      <c r="J63"/>
      <c r="K63"/>
      <c r="L63"/>
      <c r="M63"/>
      <c r="N63"/>
      <c r="O63"/>
      <c r="P63"/>
      <c r="Q63"/>
      <c r="R63"/>
      <c r="S63"/>
      <c r="T63"/>
      <c r="U63"/>
      <c r="V63"/>
      <c r="W63"/>
      <c r="X63"/>
      <c r="Y63"/>
      <c r="Z63"/>
      <c r="AA63"/>
      <c r="AB63"/>
      <c r="AC63"/>
      <c r="AD63" s="81" t="str">
        <f>IF(M63="",IFERROR(VLOOKUP($U63,scriv!$C$2:$AG$802,28,FALSE),""),M63)</f>
        <v/>
      </c>
      <c r="AE63" s="81" t="str">
        <f>IF(N63="",IFERROR(VLOOKUP($U63,scriv!$C$2:$AG$802,29,FALSE),""),N63)</f>
        <v/>
      </c>
      <c r="AF63" s="81" t="str">
        <f>IF(O63="",IFERROR(VLOOKUP($U63,scriv!$C$2:$AG$802,30,FALSE),""),O63)</f>
        <v/>
      </c>
      <c r="AG63" s="81" t="str">
        <f>IF(P63="",IFERROR(VLOOKUP($U63,scriv!$C$2:$AG$802,31,FALSE),""),P63)</f>
        <v/>
      </c>
      <c r="AH63" s="242" t="str">
        <f t="shared" si="10"/>
        <v/>
      </c>
      <c r="AI63" s="240" t="str">
        <f t="shared" si="11"/>
        <v/>
      </c>
      <c r="AJ63" s="242" t="str">
        <f t="shared" si="12"/>
        <v/>
      </c>
      <c r="AK63" s="240" t="str">
        <f t="shared" si="13"/>
        <v/>
      </c>
      <c r="AL63" s="242" t="str">
        <f t="shared" si="14"/>
        <v/>
      </c>
    </row>
    <row r="64" spans="1:38" ht="23" customHeight="1">
      <c r="A64"/>
      <c r="B64"/>
      <c r="C64"/>
      <c r="D64"/>
      <c r="E64"/>
      <c r="F64"/>
      <c r="G64"/>
      <c r="H64"/>
      <c r="I64"/>
      <c r="J64"/>
      <c r="K64"/>
      <c r="L64"/>
      <c r="M64"/>
      <c r="N64"/>
      <c r="O64"/>
      <c r="P64"/>
      <c r="Q64"/>
      <c r="R64"/>
      <c r="S64"/>
      <c r="T64"/>
      <c r="U64"/>
      <c r="V64"/>
      <c r="W64"/>
      <c r="X64"/>
      <c r="Y64"/>
      <c r="Z64"/>
      <c r="AA64"/>
      <c r="AB64"/>
      <c r="AC64"/>
      <c r="AD64" s="81" t="str">
        <f>IF(M64="",IFERROR(VLOOKUP($U64,scriv!$C$2:$AG$802,28,FALSE),""),M64)</f>
        <v/>
      </c>
      <c r="AE64" s="81" t="str">
        <f>IF(N64="",IFERROR(VLOOKUP($U64,scriv!$C$2:$AG$802,29,FALSE),""),N64)</f>
        <v/>
      </c>
      <c r="AF64" s="81" t="str">
        <f>IF(O64="",IFERROR(VLOOKUP($U64,scriv!$C$2:$AG$802,30,FALSE),""),O64)</f>
        <v/>
      </c>
      <c r="AG64" s="81" t="str">
        <f>IF(P64="",IFERROR(VLOOKUP($U64,scriv!$C$2:$AG$802,31,FALSE),""),P64)</f>
        <v/>
      </c>
      <c r="AH64" s="242" t="str">
        <f t="shared" si="10"/>
        <v/>
      </c>
      <c r="AI64" s="240" t="str">
        <f t="shared" si="11"/>
        <v/>
      </c>
      <c r="AJ64" s="242" t="str">
        <f t="shared" si="12"/>
        <v/>
      </c>
      <c r="AK64" s="240" t="str">
        <f t="shared" si="13"/>
        <v/>
      </c>
      <c r="AL64" s="242" t="str">
        <f t="shared" si="14"/>
        <v/>
      </c>
    </row>
    <row r="65" spans="1:38" ht="23" customHeight="1">
      <c r="A65"/>
      <c r="B65"/>
      <c r="C65"/>
      <c r="D65"/>
      <c r="E65"/>
      <c r="F65"/>
      <c r="G65"/>
      <c r="H65"/>
      <c r="I65"/>
      <c r="J65"/>
      <c r="K65"/>
      <c r="L65"/>
      <c r="M65"/>
      <c r="N65"/>
      <c r="O65"/>
      <c r="P65"/>
      <c r="Q65"/>
      <c r="R65"/>
      <c r="S65"/>
      <c r="T65"/>
      <c r="U65"/>
      <c r="V65"/>
      <c r="W65"/>
      <c r="X65"/>
      <c r="Y65"/>
      <c r="Z65"/>
      <c r="AA65"/>
      <c r="AB65"/>
      <c r="AC65"/>
      <c r="AD65" s="81" t="str">
        <f>IF(M65="",IFERROR(VLOOKUP($U65,scriv!$C$2:$AG$802,28,FALSE),""),M65)</f>
        <v/>
      </c>
      <c r="AE65" s="81" t="str">
        <f>IF(N65="",IFERROR(VLOOKUP($U65,scriv!$C$2:$AG$802,29,FALSE),""),N65)</f>
        <v/>
      </c>
      <c r="AF65" s="81" t="str">
        <f>IF(O65="",IFERROR(VLOOKUP($U65,scriv!$C$2:$AG$802,30,FALSE),""),O65)</f>
        <v/>
      </c>
      <c r="AG65" s="81" t="str">
        <f>IF(P65="",IFERROR(VLOOKUP($U65,scriv!$C$2:$AG$802,31,FALSE),""),P65)</f>
        <v/>
      </c>
      <c r="AH65" s="242" t="str">
        <f t="shared" si="10"/>
        <v/>
      </c>
      <c r="AI65" s="240" t="str">
        <f t="shared" si="11"/>
        <v/>
      </c>
      <c r="AJ65" s="242" t="str">
        <f t="shared" si="12"/>
        <v/>
      </c>
      <c r="AK65" s="240" t="str">
        <f t="shared" si="13"/>
        <v/>
      </c>
      <c r="AL65" s="242" t="str">
        <f t="shared" si="14"/>
        <v/>
      </c>
    </row>
    <row r="66" spans="1:38" ht="23" customHeight="1">
      <c r="A66"/>
      <c r="B66"/>
      <c r="C66"/>
      <c r="D66"/>
      <c r="E66"/>
      <c r="F66"/>
      <c r="G66"/>
      <c r="H66"/>
      <c r="I66"/>
      <c r="J66"/>
      <c r="K66"/>
      <c r="L66"/>
      <c r="M66"/>
      <c r="N66"/>
      <c r="O66"/>
      <c r="P66"/>
      <c r="Q66"/>
      <c r="R66"/>
      <c r="S66"/>
      <c r="T66"/>
      <c r="U66"/>
      <c r="V66"/>
      <c r="W66"/>
      <c r="X66"/>
      <c r="Y66"/>
      <c r="Z66"/>
      <c r="AA66"/>
      <c r="AB66"/>
      <c r="AC66"/>
      <c r="AD66" s="81" t="str">
        <f>IF(M66="",IFERROR(VLOOKUP($U66,scriv!$C$2:$AG$802,28,FALSE),""),M66)</f>
        <v/>
      </c>
      <c r="AE66" s="81" t="str">
        <f>IF(N66="",IFERROR(VLOOKUP($U66,scriv!$C$2:$AG$802,29,FALSE),""),N66)</f>
        <v/>
      </c>
      <c r="AF66" s="81" t="str">
        <f>IF(O66="",IFERROR(VLOOKUP($U66,scriv!$C$2:$AG$802,30,FALSE),""),O66)</f>
        <v/>
      </c>
      <c r="AG66" s="81" t="str">
        <f>IF(P66="",IFERROR(VLOOKUP($U66,scriv!$C$2:$AG$802,31,FALSE),""),P66)</f>
        <v/>
      </c>
      <c r="AH66" s="242" t="str">
        <f t="shared" si="10"/>
        <v/>
      </c>
      <c r="AI66" s="240" t="str">
        <f t="shared" si="11"/>
        <v/>
      </c>
      <c r="AJ66" s="242" t="str">
        <f t="shared" si="12"/>
        <v/>
      </c>
      <c r="AK66" s="240" t="str">
        <f t="shared" si="13"/>
        <v/>
      </c>
      <c r="AL66" s="242" t="str">
        <f t="shared" si="14"/>
        <v/>
      </c>
    </row>
    <row r="67" spans="1:38" ht="23" customHeight="1">
      <c r="A67"/>
      <c r="B67"/>
      <c r="C67"/>
      <c r="D67"/>
      <c r="E67"/>
      <c r="F67"/>
      <c r="G67"/>
      <c r="H67"/>
      <c r="I67"/>
      <c r="J67"/>
      <c r="K67"/>
      <c r="L67"/>
      <c r="M67"/>
      <c r="N67"/>
      <c r="O67"/>
      <c r="P67"/>
      <c r="Q67"/>
      <c r="R67"/>
      <c r="S67"/>
      <c r="T67"/>
      <c r="U67"/>
      <c r="V67"/>
      <c r="W67"/>
      <c r="X67"/>
      <c r="Y67"/>
      <c r="Z67"/>
      <c r="AA67"/>
      <c r="AB67"/>
      <c r="AC67"/>
      <c r="AD67" s="81" t="str">
        <f>IF(M67="",IFERROR(VLOOKUP($U67,scriv!$C$2:$AG$802,28,FALSE),""),M67)</f>
        <v/>
      </c>
      <c r="AE67" s="81" t="str">
        <f>IF(N67="",IFERROR(VLOOKUP($U67,scriv!$C$2:$AG$802,29,FALSE),""),N67)</f>
        <v/>
      </c>
      <c r="AF67" s="81" t="str">
        <f>IF(O67="",IFERROR(VLOOKUP($U67,scriv!$C$2:$AG$802,30,FALSE),""),O67)</f>
        <v/>
      </c>
      <c r="AG67" s="81" t="str">
        <f>IF(P67="",IFERROR(VLOOKUP($U67,scriv!$C$2:$AG$802,31,FALSE),""),P67)</f>
        <v/>
      </c>
      <c r="AH67" s="242" t="str">
        <f t="shared" si="10"/>
        <v/>
      </c>
      <c r="AI67" s="240" t="str">
        <f t="shared" si="11"/>
        <v/>
      </c>
      <c r="AJ67" s="242" t="str">
        <f t="shared" si="12"/>
        <v/>
      </c>
      <c r="AK67" s="240" t="str">
        <f t="shared" si="13"/>
        <v/>
      </c>
      <c r="AL67" s="242" t="str">
        <f t="shared" si="14"/>
        <v/>
      </c>
    </row>
    <row r="68" spans="1:38" ht="23" customHeight="1">
      <c r="A68"/>
      <c r="B68"/>
      <c r="C68"/>
      <c r="D68"/>
      <c r="E68"/>
      <c r="F68"/>
      <c r="G68"/>
      <c r="H68"/>
      <c r="I68"/>
      <c r="J68"/>
      <c r="K68"/>
      <c r="L68"/>
      <c r="M68"/>
      <c r="N68"/>
      <c r="O68"/>
      <c r="P68"/>
      <c r="Q68"/>
      <c r="R68"/>
      <c r="S68"/>
      <c r="T68"/>
      <c r="U68"/>
      <c r="V68"/>
      <c r="W68"/>
      <c r="X68"/>
      <c r="Y68"/>
      <c r="Z68"/>
      <c r="AA68"/>
      <c r="AB68"/>
      <c r="AC68"/>
      <c r="AD68" s="81" t="str">
        <f>IF(M68="",IFERROR(VLOOKUP($U68,scriv!$C$2:$AG$802,28,FALSE),""),M68)</f>
        <v/>
      </c>
      <c r="AE68" s="81" t="str">
        <f>IF(N68="",IFERROR(VLOOKUP($U68,scriv!$C$2:$AG$802,29,FALSE),""),N68)</f>
        <v/>
      </c>
      <c r="AF68" s="81" t="str">
        <f>IF(O68="",IFERROR(VLOOKUP($U68,scriv!$C$2:$AG$802,30,FALSE),""),O68)</f>
        <v/>
      </c>
      <c r="AG68" s="81" t="str">
        <f>IF(P68="",IFERROR(VLOOKUP($U68,scriv!$C$2:$AG$802,31,FALSE),""),P68)</f>
        <v/>
      </c>
      <c r="AH68" s="242" t="str">
        <f t="shared" si="10"/>
        <v/>
      </c>
      <c r="AI68" s="240" t="str">
        <f t="shared" si="11"/>
        <v/>
      </c>
      <c r="AJ68" s="242" t="str">
        <f t="shared" si="12"/>
        <v/>
      </c>
      <c r="AK68" s="240" t="str">
        <f t="shared" si="13"/>
        <v/>
      </c>
      <c r="AL68" s="242" t="str">
        <f t="shared" si="14"/>
        <v/>
      </c>
    </row>
    <row r="69" spans="1:38" ht="23" customHeight="1">
      <c r="A69"/>
      <c r="B69"/>
      <c r="C69"/>
      <c r="D69"/>
      <c r="E69"/>
      <c r="F69"/>
      <c r="G69"/>
      <c r="H69"/>
      <c r="I69"/>
      <c r="J69"/>
      <c r="K69"/>
      <c r="L69"/>
      <c r="M69"/>
      <c r="N69"/>
      <c r="O69"/>
      <c r="P69"/>
      <c r="Q69"/>
      <c r="R69"/>
      <c r="S69"/>
      <c r="T69"/>
      <c r="U69"/>
      <c r="V69"/>
      <c r="W69"/>
      <c r="X69"/>
      <c r="Y69"/>
      <c r="Z69"/>
      <c r="AA69"/>
      <c r="AB69"/>
      <c r="AC69"/>
      <c r="AD69" s="81" t="str">
        <f>IF(M69="",IFERROR(VLOOKUP($U69,scriv!$C$2:$AG$802,28,FALSE),""),M69)</f>
        <v/>
      </c>
      <c r="AE69" s="81" t="str">
        <f>IF(N69="",IFERROR(VLOOKUP($U69,scriv!$C$2:$AG$802,29,FALSE),""),N69)</f>
        <v/>
      </c>
      <c r="AF69" s="81" t="str">
        <f>IF(O69="",IFERROR(VLOOKUP($U69,scriv!$C$2:$AG$802,30,FALSE),""),O69)</f>
        <v/>
      </c>
      <c r="AG69" s="81" t="str">
        <f>IF(P69="",IFERROR(VLOOKUP($U69,scriv!$C$2:$AG$802,31,FALSE),""),P69)</f>
        <v/>
      </c>
      <c r="AH69" s="242" t="str">
        <f t="shared" ref="AH69:AH132" si="15">SUBSTITUTE(SUBSTITUTE(SUBSTITUTE(SUBSTITUTE(SUBSTITUTE(SUBSTITUTE(SUBSTITUTE(SUBSTITUTE(SUBSTITUTE(SUBSTITUTE(SUBSTITUTE(SUBSTITUTE(
C69,
":",""),
".",""),
"/",""),
"|",""),
",",""),
" ",""),
"'",""),
"(",""),
")",""),
"&amp;",""),
"!",""),
"?","")</f>
        <v/>
      </c>
      <c r="AI69" s="240" t="str">
        <f t="shared" ref="AI69:AI132" si="16">SUBSTITUTE(SUBSTITUTE(SUBSTITUTE(SUBSTITUTE(SUBSTITUTE(SUBSTITUTE(SUBSTITUTE(SUBSTITUTE(SUBSTITUTE(SUBSTITUTE(SUBSTITUTE(SUBSTITUTE(
U69,
":",""),
".",""),
"/",""),
"|",""),
",",""),
" ",""),
"'",""),
"(",""),
")",""),
"&amp;",""),
"!",""),
"?","")</f>
        <v/>
      </c>
      <c r="AJ69" s="242" t="str">
        <f t="shared" ref="AJ69:AJ132" si="17">IF(G69&lt;&gt;"",SUBSTITUTE(SUBSTITUTE(SUBSTITUTE(SUBSTITUTE(SUBSTITUTE(SUBSTITUTE(SUBSTITUTE(SUBSTITUTE(SUBSTITUTE(SUBSTITUTE(SUBSTITUTE(SUBSTITUTE(
G69,
":",""),
".",""),
"/",""),
"|",""),
",",""),
" ",""),
"'",""),
"(",""),
")",""),
"&amp;",""),
"!",""),
"?",""),
IF(H69&lt;&gt;"",AI69,""))</f>
        <v/>
      </c>
      <c r="AK69" s="240" t="str">
        <f t="shared" ref="AK69:AK132" si="18">SUBSTITUTE(SUBSTITUTE(SUBSTITUTE(SUBSTITUTE(SUBSTITUTE(SUBSTITUTE(SUBSTITUTE(SUBSTITUTE(SUBSTITUTE(SUBSTITUTE(SUBSTITUTE(SUBSTITUTE(
H69,
":",""),
".",""),
"/",""),
"|",""),
",",""),
" ",""),
"'",""),
"(",""),
")",""),
"&amp;",""),
"!",""),
"?","")</f>
        <v/>
      </c>
      <c r="AL69" s="242" t="str">
        <f t="shared" ref="AL69:AL132" si="19">SUBSTITUTE(SUBSTITUTE(SUBSTITUTE(SUBSTITUTE(SUBSTITUTE(SUBSTITUTE(SUBSTITUTE(SUBSTITUTE(SUBSTITUTE(SUBSTITUTE(SUBSTITUTE(
F69,
":",""),
".",""),
"/",""),
"|",""),
",",""),
"'",""),
"(",""),
")",""),
"&amp;",""),
"!",""),
"?","")</f>
        <v/>
      </c>
    </row>
    <row r="70" spans="1:38" ht="23" customHeight="1">
      <c r="A70"/>
      <c r="B70"/>
      <c r="C70"/>
      <c r="D70"/>
      <c r="E70"/>
      <c r="F70"/>
      <c r="G70"/>
      <c r="H70"/>
      <c r="I70"/>
      <c r="J70"/>
      <c r="K70"/>
      <c r="L70"/>
      <c r="M70"/>
      <c r="N70"/>
      <c r="O70"/>
      <c r="P70"/>
      <c r="Q70"/>
      <c r="R70"/>
      <c r="S70"/>
      <c r="T70"/>
      <c r="U70"/>
      <c r="V70"/>
      <c r="W70"/>
      <c r="X70"/>
      <c r="Y70"/>
      <c r="Z70"/>
      <c r="AA70"/>
      <c r="AB70"/>
      <c r="AC70"/>
      <c r="AD70" s="81" t="str">
        <f>IF(M70="",IFERROR(VLOOKUP($U70,scriv!$C$2:$AG$802,28,FALSE),""),M70)</f>
        <v/>
      </c>
      <c r="AE70" s="81" t="str">
        <f>IF(N70="",IFERROR(VLOOKUP($U70,scriv!$C$2:$AG$802,29,FALSE),""),N70)</f>
        <v/>
      </c>
      <c r="AF70" s="81" t="str">
        <f>IF(O70="",IFERROR(VLOOKUP($U70,scriv!$C$2:$AG$802,30,FALSE),""),O70)</f>
        <v/>
      </c>
      <c r="AG70" s="81" t="str">
        <f>IF(P70="",IFERROR(VLOOKUP($U70,scriv!$C$2:$AG$802,31,FALSE),""),P70)</f>
        <v/>
      </c>
      <c r="AH70" s="242" t="str">
        <f t="shared" si="15"/>
        <v/>
      </c>
      <c r="AI70" s="240" t="str">
        <f t="shared" si="16"/>
        <v/>
      </c>
      <c r="AJ70" s="242" t="str">
        <f t="shared" si="17"/>
        <v/>
      </c>
      <c r="AK70" s="240" t="str">
        <f t="shared" si="18"/>
        <v/>
      </c>
      <c r="AL70" s="242" t="str">
        <f t="shared" si="19"/>
        <v/>
      </c>
    </row>
    <row r="71" spans="1:38" ht="23" customHeight="1">
      <c r="A71"/>
      <c r="B71"/>
      <c r="C71"/>
      <c r="D71"/>
      <c r="E71"/>
      <c r="F71"/>
      <c r="G71"/>
      <c r="H71"/>
      <c r="I71"/>
      <c r="J71"/>
      <c r="K71"/>
      <c r="L71"/>
      <c r="M71"/>
      <c r="N71"/>
      <c r="O71"/>
      <c r="P71"/>
      <c r="Q71"/>
      <c r="R71"/>
      <c r="S71"/>
      <c r="T71"/>
      <c r="U71"/>
      <c r="V71"/>
      <c r="W71"/>
      <c r="X71"/>
      <c r="Y71"/>
      <c r="Z71"/>
      <c r="AA71"/>
      <c r="AB71"/>
      <c r="AC71"/>
      <c r="AD71" s="81" t="str">
        <f>IF(M71="",IFERROR(VLOOKUP($U71,scriv!$C$2:$AG$802,28,FALSE),""),M71)</f>
        <v/>
      </c>
      <c r="AE71" s="81" t="str">
        <f>IF(N71="",IFERROR(VLOOKUP($U71,scriv!$C$2:$AG$802,29,FALSE),""),N71)</f>
        <v/>
      </c>
      <c r="AF71" s="81" t="str">
        <f>IF(O71="",IFERROR(VLOOKUP($U71,scriv!$C$2:$AG$802,30,FALSE),""),O71)</f>
        <v/>
      </c>
      <c r="AG71" s="81" t="str">
        <f>IF(P71="",IFERROR(VLOOKUP($U71,scriv!$C$2:$AG$802,31,FALSE),""),P71)</f>
        <v/>
      </c>
      <c r="AH71" s="242" t="str">
        <f t="shared" si="15"/>
        <v/>
      </c>
      <c r="AI71" s="240" t="str">
        <f t="shared" si="16"/>
        <v/>
      </c>
      <c r="AJ71" s="242" t="str">
        <f t="shared" si="17"/>
        <v/>
      </c>
      <c r="AK71" s="240" t="str">
        <f t="shared" si="18"/>
        <v/>
      </c>
      <c r="AL71" s="242" t="str">
        <f t="shared" si="19"/>
        <v/>
      </c>
    </row>
    <row r="72" spans="1:38" ht="23" customHeight="1">
      <c r="A72"/>
      <c r="B72"/>
      <c r="C72"/>
      <c r="D72"/>
      <c r="E72"/>
      <c r="F72"/>
      <c r="G72"/>
      <c r="H72"/>
      <c r="I72"/>
      <c r="J72"/>
      <c r="K72"/>
      <c r="L72"/>
      <c r="M72"/>
      <c r="N72"/>
      <c r="O72"/>
      <c r="P72"/>
      <c r="Q72"/>
      <c r="R72"/>
      <c r="S72"/>
      <c r="T72"/>
      <c r="U72"/>
      <c r="V72"/>
      <c r="W72"/>
      <c r="X72"/>
      <c r="Y72"/>
      <c r="Z72"/>
      <c r="AA72"/>
      <c r="AB72"/>
      <c r="AC72"/>
      <c r="AD72" s="81" t="str">
        <f>IF(M72="",IFERROR(VLOOKUP($U72,scriv!$C$2:$AG$802,28,FALSE),""),M72)</f>
        <v/>
      </c>
      <c r="AE72" s="81" t="str">
        <f>IF(N72="",IFERROR(VLOOKUP($U72,scriv!$C$2:$AG$802,29,FALSE),""),N72)</f>
        <v/>
      </c>
      <c r="AF72" s="81" t="str">
        <f>IF(O72="",IFERROR(VLOOKUP($U72,scriv!$C$2:$AG$802,30,FALSE),""),O72)</f>
        <v/>
      </c>
      <c r="AG72" s="81" t="str">
        <f>IF(P72="",IFERROR(VLOOKUP($U72,scriv!$C$2:$AG$802,31,FALSE),""),P72)</f>
        <v/>
      </c>
      <c r="AH72" s="242" t="str">
        <f t="shared" si="15"/>
        <v/>
      </c>
      <c r="AI72" s="240" t="str">
        <f t="shared" si="16"/>
        <v/>
      </c>
      <c r="AJ72" s="242" t="str">
        <f t="shared" si="17"/>
        <v/>
      </c>
      <c r="AK72" s="240" t="str">
        <f t="shared" si="18"/>
        <v/>
      </c>
      <c r="AL72" s="242" t="str">
        <f t="shared" si="19"/>
        <v/>
      </c>
    </row>
    <row r="73" spans="1:38" ht="23" customHeight="1">
      <c r="A73"/>
      <c r="B73"/>
      <c r="C73"/>
      <c r="D73"/>
      <c r="E73"/>
      <c r="F73"/>
      <c r="G73"/>
      <c r="H73"/>
      <c r="I73"/>
      <c r="J73"/>
      <c r="K73"/>
      <c r="L73"/>
      <c r="M73"/>
      <c r="N73"/>
      <c r="O73"/>
      <c r="P73"/>
      <c r="Q73"/>
      <c r="R73"/>
      <c r="S73"/>
      <c r="T73"/>
      <c r="U73"/>
      <c r="V73"/>
      <c r="W73"/>
      <c r="X73"/>
      <c r="Y73"/>
      <c r="Z73"/>
      <c r="AA73"/>
      <c r="AB73"/>
      <c r="AC73"/>
      <c r="AD73" s="81" t="str">
        <f>IF(M73="",IFERROR(VLOOKUP($U73,scriv!$C$2:$AG$802,28,FALSE),""),M73)</f>
        <v/>
      </c>
      <c r="AE73" s="81" t="str">
        <f>IF(N73="",IFERROR(VLOOKUP($U73,scriv!$C$2:$AG$802,29,FALSE),""),N73)</f>
        <v/>
      </c>
      <c r="AF73" s="81" t="str">
        <f>IF(O73="",IFERROR(VLOOKUP($U73,scriv!$C$2:$AG$802,30,FALSE),""),O73)</f>
        <v/>
      </c>
      <c r="AG73" s="81" t="str">
        <f>IF(P73="",IFERROR(VLOOKUP($U73,scriv!$C$2:$AG$802,31,FALSE),""),P73)</f>
        <v/>
      </c>
      <c r="AH73" s="242" t="str">
        <f t="shared" si="15"/>
        <v/>
      </c>
      <c r="AI73" s="240" t="str">
        <f t="shared" si="16"/>
        <v/>
      </c>
      <c r="AJ73" s="242" t="str">
        <f t="shared" si="17"/>
        <v/>
      </c>
      <c r="AK73" s="240" t="str">
        <f t="shared" si="18"/>
        <v/>
      </c>
      <c r="AL73" s="242" t="str">
        <f t="shared" si="19"/>
        <v/>
      </c>
    </row>
    <row r="74" spans="1:38" ht="23" customHeight="1">
      <c r="A74"/>
      <c r="B74"/>
      <c r="C74"/>
      <c r="D74"/>
      <c r="E74"/>
      <c r="F74"/>
      <c r="G74"/>
      <c r="H74"/>
      <c r="I74"/>
      <c r="J74"/>
      <c r="K74"/>
      <c r="L74"/>
      <c r="M74"/>
      <c r="N74"/>
      <c r="O74"/>
      <c r="P74"/>
      <c r="Q74"/>
      <c r="R74"/>
      <c r="S74"/>
      <c r="T74"/>
      <c r="U74"/>
      <c r="V74"/>
      <c r="W74"/>
      <c r="X74"/>
      <c r="Y74"/>
      <c r="Z74"/>
      <c r="AA74"/>
      <c r="AB74"/>
      <c r="AC74"/>
      <c r="AD74" s="81" t="str">
        <f>IF(M74="",IFERROR(VLOOKUP($U74,scriv!$C$2:$AG$802,28,FALSE),""),M74)</f>
        <v/>
      </c>
      <c r="AE74" s="81" t="str">
        <f>IF(N74="",IFERROR(VLOOKUP($U74,scriv!$C$2:$AG$802,29,FALSE),""),N74)</f>
        <v/>
      </c>
      <c r="AF74" s="81" t="str">
        <f>IF(O74="",IFERROR(VLOOKUP($U74,scriv!$C$2:$AG$802,30,FALSE),""),O74)</f>
        <v/>
      </c>
      <c r="AG74" s="81" t="str">
        <f>IF(P74="",IFERROR(VLOOKUP($U74,scriv!$C$2:$AG$802,31,FALSE),""),P74)</f>
        <v/>
      </c>
      <c r="AH74" s="242" t="str">
        <f t="shared" si="15"/>
        <v/>
      </c>
      <c r="AI74" s="240" t="str">
        <f t="shared" si="16"/>
        <v/>
      </c>
      <c r="AJ74" s="242" t="str">
        <f t="shared" si="17"/>
        <v/>
      </c>
      <c r="AK74" s="240" t="str">
        <f t="shared" si="18"/>
        <v/>
      </c>
      <c r="AL74" s="242" t="str">
        <f t="shared" si="19"/>
        <v/>
      </c>
    </row>
    <row r="75" spans="1:38" ht="23" customHeight="1">
      <c r="A75"/>
      <c r="B75"/>
      <c r="C75"/>
      <c r="D75"/>
      <c r="E75"/>
      <c r="F75"/>
      <c r="G75"/>
      <c r="H75"/>
      <c r="I75"/>
      <c r="J75"/>
      <c r="K75"/>
      <c r="L75"/>
      <c r="M75"/>
      <c r="N75"/>
      <c r="O75"/>
      <c r="P75"/>
      <c r="Q75"/>
      <c r="R75"/>
      <c r="S75"/>
      <c r="T75"/>
      <c r="U75"/>
      <c r="V75"/>
      <c r="W75"/>
      <c r="X75"/>
      <c r="Y75"/>
      <c r="Z75"/>
      <c r="AA75"/>
      <c r="AB75"/>
      <c r="AC75"/>
      <c r="AD75" s="81" t="str">
        <f>IF(M75="",IFERROR(VLOOKUP($U75,scriv!$C$2:$AG$802,28,FALSE),""),M75)</f>
        <v/>
      </c>
      <c r="AE75" s="81" t="str">
        <f>IF(N75="",IFERROR(VLOOKUP($U75,scriv!$C$2:$AG$802,29,FALSE),""),N75)</f>
        <v/>
      </c>
      <c r="AF75" s="81" t="str">
        <f>IF(O75="",IFERROR(VLOOKUP($U75,scriv!$C$2:$AG$802,30,FALSE),""),O75)</f>
        <v/>
      </c>
      <c r="AG75" s="81" t="str">
        <f>IF(P75="",IFERROR(VLOOKUP($U75,scriv!$C$2:$AG$802,31,FALSE),""),P75)</f>
        <v/>
      </c>
      <c r="AH75" s="242" t="str">
        <f t="shared" si="15"/>
        <v/>
      </c>
      <c r="AI75" s="240" t="str">
        <f t="shared" si="16"/>
        <v/>
      </c>
      <c r="AJ75" s="242" t="str">
        <f t="shared" si="17"/>
        <v/>
      </c>
      <c r="AK75" s="240" t="str">
        <f t="shared" si="18"/>
        <v/>
      </c>
      <c r="AL75" s="242" t="str">
        <f t="shared" si="19"/>
        <v/>
      </c>
    </row>
    <row r="76" spans="1:38" ht="23" customHeight="1">
      <c r="A76"/>
      <c r="B76"/>
      <c r="C76"/>
      <c r="D76"/>
      <c r="E76"/>
      <c r="F76"/>
      <c r="G76"/>
      <c r="H76"/>
      <c r="I76"/>
      <c r="J76"/>
      <c r="K76"/>
      <c r="L76"/>
      <c r="M76"/>
      <c r="N76"/>
      <c r="O76"/>
      <c r="P76"/>
      <c r="Q76"/>
      <c r="R76"/>
      <c r="S76"/>
      <c r="T76"/>
      <c r="U76"/>
      <c r="V76"/>
      <c r="W76"/>
      <c r="X76"/>
      <c r="Y76"/>
      <c r="Z76"/>
      <c r="AA76"/>
      <c r="AB76"/>
      <c r="AC76"/>
      <c r="AD76" s="81" t="str">
        <f>IF(M76="",IFERROR(VLOOKUP($U76,scriv!$C$2:$AG$802,28,FALSE),""),M76)</f>
        <v/>
      </c>
      <c r="AE76" s="81" t="str">
        <f>IF(N76="",IFERROR(VLOOKUP($U76,scriv!$C$2:$AG$802,29,FALSE),""),N76)</f>
        <v/>
      </c>
      <c r="AF76" s="81" t="str">
        <f>IF(O76="",IFERROR(VLOOKUP($U76,scriv!$C$2:$AG$802,30,FALSE),""),O76)</f>
        <v/>
      </c>
      <c r="AG76" s="81" t="str">
        <f>IF(P76="",IFERROR(VLOOKUP($U76,scriv!$C$2:$AG$802,31,FALSE),""),P76)</f>
        <v/>
      </c>
      <c r="AH76" s="242" t="str">
        <f t="shared" si="15"/>
        <v/>
      </c>
      <c r="AI76" s="240" t="str">
        <f t="shared" si="16"/>
        <v/>
      </c>
      <c r="AJ76" s="242" t="str">
        <f t="shared" si="17"/>
        <v/>
      </c>
      <c r="AK76" s="240" t="str">
        <f t="shared" si="18"/>
        <v/>
      </c>
      <c r="AL76" s="242" t="str">
        <f t="shared" si="19"/>
        <v/>
      </c>
    </row>
    <row r="77" spans="1:38" ht="23" customHeight="1">
      <c r="A77"/>
      <c r="B77"/>
      <c r="C77"/>
      <c r="D77"/>
      <c r="E77"/>
      <c r="F77"/>
      <c r="G77"/>
      <c r="H77"/>
      <c r="I77"/>
      <c r="J77"/>
      <c r="K77"/>
      <c r="L77"/>
      <c r="M77"/>
      <c r="N77"/>
      <c r="O77"/>
      <c r="P77"/>
      <c r="Q77"/>
      <c r="R77"/>
      <c r="S77"/>
      <c r="T77"/>
      <c r="U77"/>
      <c r="V77"/>
      <c r="W77"/>
      <c r="X77"/>
      <c r="Y77"/>
      <c r="Z77"/>
      <c r="AA77"/>
      <c r="AB77"/>
      <c r="AC77"/>
      <c r="AD77" s="81" t="str">
        <f>IF(M77="",IFERROR(VLOOKUP($U77,scriv!$C$2:$AG$802,28,FALSE),""),M77)</f>
        <v/>
      </c>
      <c r="AE77" s="81" t="str">
        <f>IF(N77="",IFERROR(VLOOKUP($U77,scriv!$C$2:$AG$802,29,FALSE),""),N77)</f>
        <v/>
      </c>
      <c r="AF77" s="81" t="str">
        <f>IF(O77="",IFERROR(VLOOKUP($U77,scriv!$C$2:$AG$802,30,FALSE),""),O77)</f>
        <v/>
      </c>
      <c r="AG77" s="81" t="str">
        <f>IF(P77="",IFERROR(VLOOKUP($U77,scriv!$C$2:$AG$802,31,FALSE),""),P77)</f>
        <v/>
      </c>
      <c r="AH77" s="242" t="str">
        <f t="shared" si="15"/>
        <v/>
      </c>
      <c r="AI77" s="240" t="str">
        <f t="shared" si="16"/>
        <v/>
      </c>
      <c r="AJ77" s="242" t="str">
        <f t="shared" si="17"/>
        <v/>
      </c>
      <c r="AK77" s="240" t="str">
        <f t="shared" si="18"/>
        <v/>
      </c>
      <c r="AL77" s="242" t="str">
        <f t="shared" si="19"/>
        <v/>
      </c>
    </row>
    <row r="78" spans="1:38" ht="23" customHeight="1">
      <c r="A78"/>
      <c r="B78"/>
      <c r="C78"/>
      <c r="D78"/>
      <c r="E78"/>
      <c r="F78"/>
      <c r="G78"/>
      <c r="H78"/>
      <c r="I78"/>
      <c r="J78"/>
      <c r="K78"/>
      <c r="L78"/>
      <c r="M78"/>
      <c r="N78"/>
      <c r="O78"/>
      <c r="P78"/>
      <c r="Q78"/>
      <c r="R78"/>
      <c r="S78"/>
      <c r="T78"/>
      <c r="U78"/>
      <c r="V78"/>
      <c r="W78"/>
      <c r="X78"/>
      <c r="Y78"/>
      <c r="Z78"/>
      <c r="AA78"/>
      <c r="AB78"/>
      <c r="AC78"/>
      <c r="AD78" s="81" t="str">
        <f>IF(M78="",IFERROR(VLOOKUP($U78,scriv!$C$2:$AG$802,28,FALSE),""),M78)</f>
        <v/>
      </c>
      <c r="AE78" s="81" t="str">
        <f>IF(N78="",IFERROR(VLOOKUP($U78,scriv!$C$2:$AG$802,29,FALSE),""),N78)</f>
        <v/>
      </c>
      <c r="AF78" s="81" t="str">
        <f>IF(O78="",IFERROR(VLOOKUP($U78,scriv!$C$2:$AG$802,30,FALSE),""),O78)</f>
        <v/>
      </c>
      <c r="AG78" s="81" t="str">
        <f>IF(P78="",IFERROR(VLOOKUP($U78,scriv!$C$2:$AG$802,31,FALSE),""),P78)</f>
        <v/>
      </c>
      <c r="AH78" s="242" t="str">
        <f t="shared" si="15"/>
        <v/>
      </c>
      <c r="AI78" s="240" t="str">
        <f t="shared" si="16"/>
        <v/>
      </c>
      <c r="AJ78" s="242" t="str">
        <f t="shared" si="17"/>
        <v/>
      </c>
      <c r="AK78" s="240" t="str">
        <f t="shared" si="18"/>
        <v/>
      </c>
      <c r="AL78" s="242" t="str">
        <f t="shared" si="19"/>
        <v/>
      </c>
    </row>
    <row r="79" spans="1:38" ht="23" customHeight="1">
      <c r="A79"/>
      <c r="B79"/>
      <c r="C79"/>
      <c r="D79"/>
      <c r="E79"/>
      <c r="F79"/>
      <c r="G79"/>
      <c r="H79"/>
      <c r="I79"/>
      <c r="J79"/>
      <c r="K79"/>
      <c r="L79"/>
      <c r="M79"/>
      <c r="N79"/>
      <c r="O79"/>
      <c r="P79"/>
      <c r="Q79"/>
      <c r="R79"/>
      <c r="S79"/>
      <c r="T79"/>
      <c r="U79"/>
      <c r="V79"/>
      <c r="W79"/>
      <c r="X79"/>
      <c r="Y79"/>
      <c r="Z79"/>
      <c r="AA79"/>
      <c r="AB79"/>
      <c r="AC79"/>
      <c r="AD79" s="81" t="str">
        <f>IF(M79="",IFERROR(VLOOKUP($U79,scriv!$C$2:$AG$802,28,FALSE),""),M79)</f>
        <v/>
      </c>
      <c r="AE79" s="81" t="str">
        <f>IF(N79="",IFERROR(VLOOKUP($U79,scriv!$C$2:$AG$802,29,FALSE),""),N79)</f>
        <v/>
      </c>
      <c r="AF79" s="81" t="str">
        <f>IF(O79="",IFERROR(VLOOKUP($U79,scriv!$C$2:$AG$802,30,FALSE),""),O79)</f>
        <v/>
      </c>
      <c r="AG79" s="81" t="str">
        <f>IF(P79="",IFERROR(VLOOKUP($U79,scriv!$C$2:$AG$802,31,FALSE),""),P79)</f>
        <v/>
      </c>
      <c r="AH79" s="242" t="str">
        <f t="shared" si="15"/>
        <v/>
      </c>
      <c r="AI79" s="240" t="str">
        <f t="shared" si="16"/>
        <v/>
      </c>
      <c r="AJ79" s="242" t="str">
        <f t="shared" si="17"/>
        <v/>
      </c>
      <c r="AK79" s="240" t="str">
        <f t="shared" si="18"/>
        <v/>
      </c>
      <c r="AL79" s="242" t="str">
        <f t="shared" si="19"/>
        <v/>
      </c>
    </row>
    <row r="80" spans="1:38" ht="23" customHeight="1">
      <c r="A80"/>
      <c r="B80"/>
      <c r="C80"/>
      <c r="D80"/>
      <c r="E80"/>
      <c r="F80"/>
      <c r="G80"/>
      <c r="H80"/>
      <c r="I80"/>
      <c r="J80"/>
      <c r="K80"/>
      <c r="L80"/>
      <c r="M80"/>
      <c r="N80"/>
      <c r="O80"/>
      <c r="P80"/>
      <c r="Q80"/>
      <c r="R80"/>
      <c r="S80"/>
      <c r="T80"/>
      <c r="U80"/>
      <c r="V80"/>
      <c r="W80"/>
      <c r="X80"/>
      <c r="Y80"/>
      <c r="Z80"/>
      <c r="AA80"/>
      <c r="AB80"/>
      <c r="AC80"/>
      <c r="AD80" s="81" t="str">
        <f>IF(M80="",IFERROR(VLOOKUP($U80,scriv!$C$2:$AG$802,28,FALSE),""),M80)</f>
        <v/>
      </c>
      <c r="AE80" s="81" t="str">
        <f>IF(N80="",IFERROR(VLOOKUP($U80,scriv!$C$2:$AG$802,29,FALSE),""),N80)</f>
        <v/>
      </c>
      <c r="AF80" s="81" t="str">
        <f>IF(O80="",IFERROR(VLOOKUP($U80,scriv!$C$2:$AG$802,30,FALSE),""),O80)</f>
        <v/>
      </c>
      <c r="AG80" s="81" t="str">
        <f>IF(P80="",IFERROR(VLOOKUP($U80,scriv!$C$2:$AG$802,31,FALSE),""),P80)</f>
        <v/>
      </c>
      <c r="AH80" s="242" t="str">
        <f t="shared" si="15"/>
        <v/>
      </c>
      <c r="AI80" s="240" t="str">
        <f t="shared" si="16"/>
        <v/>
      </c>
      <c r="AJ80" s="242" t="str">
        <f t="shared" si="17"/>
        <v/>
      </c>
      <c r="AK80" s="240" t="str">
        <f t="shared" si="18"/>
        <v/>
      </c>
      <c r="AL80" s="242" t="str">
        <f t="shared" si="19"/>
        <v/>
      </c>
    </row>
    <row r="81" spans="1:38" ht="23" customHeight="1">
      <c r="A81"/>
      <c r="B81"/>
      <c r="C81"/>
      <c r="D81"/>
      <c r="E81"/>
      <c r="F81"/>
      <c r="G81"/>
      <c r="H81"/>
      <c r="I81"/>
      <c r="J81"/>
      <c r="K81"/>
      <c r="L81"/>
      <c r="M81"/>
      <c r="N81"/>
      <c r="O81"/>
      <c r="P81"/>
      <c r="Q81"/>
      <c r="R81"/>
      <c r="S81"/>
      <c r="T81"/>
      <c r="U81"/>
      <c r="V81"/>
      <c r="W81"/>
      <c r="X81"/>
      <c r="Y81"/>
      <c r="Z81"/>
      <c r="AA81"/>
      <c r="AB81"/>
      <c r="AC81"/>
      <c r="AD81" s="81" t="str">
        <f>IF(M81="",IFERROR(VLOOKUP($U81,scriv!$C$2:$AG$802,28,FALSE),""),M81)</f>
        <v/>
      </c>
      <c r="AE81" s="81" t="str">
        <f>IF(N81="",IFERROR(VLOOKUP($U81,scriv!$C$2:$AG$802,29,FALSE),""),N81)</f>
        <v/>
      </c>
      <c r="AF81" s="81" t="str">
        <f>IF(O81="",IFERROR(VLOOKUP($U81,scriv!$C$2:$AG$802,30,FALSE),""),O81)</f>
        <v/>
      </c>
      <c r="AG81" s="81" t="str">
        <f>IF(P81="",IFERROR(VLOOKUP($U81,scriv!$C$2:$AG$802,31,FALSE),""),P81)</f>
        <v/>
      </c>
      <c r="AH81" s="242" t="str">
        <f t="shared" si="15"/>
        <v/>
      </c>
      <c r="AI81" s="240" t="str">
        <f t="shared" si="16"/>
        <v/>
      </c>
      <c r="AJ81" s="242" t="str">
        <f t="shared" si="17"/>
        <v/>
      </c>
      <c r="AK81" s="240" t="str">
        <f t="shared" si="18"/>
        <v/>
      </c>
      <c r="AL81" s="242" t="str">
        <f t="shared" si="19"/>
        <v/>
      </c>
    </row>
    <row r="82" spans="1:38" ht="23" customHeight="1">
      <c r="A82"/>
      <c r="B82"/>
      <c r="C82"/>
      <c r="D82"/>
      <c r="E82"/>
      <c r="F82"/>
      <c r="G82"/>
      <c r="H82"/>
      <c r="I82"/>
      <c r="J82"/>
      <c r="K82"/>
      <c r="L82"/>
      <c r="M82"/>
      <c r="N82"/>
      <c r="O82"/>
      <c r="P82"/>
      <c r="Q82"/>
      <c r="R82"/>
      <c r="S82"/>
      <c r="T82"/>
      <c r="U82"/>
      <c r="V82"/>
      <c r="W82"/>
      <c r="X82"/>
      <c r="Y82"/>
      <c r="Z82"/>
      <c r="AA82"/>
      <c r="AB82"/>
      <c r="AC82"/>
      <c r="AD82" s="81" t="str">
        <f>IF(M82="",IFERROR(VLOOKUP($U82,scriv!$C$2:$AG$802,28,FALSE),""),M82)</f>
        <v/>
      </c>
      <c r="AE82" s="81" t="str">
        <f>IF(N82="",IFERROR(VLOOKUP($U82,scriv!$C$2:$AG$802,29,FALSE),""),N82)</f>
        <v/>
      </c>
      <c r="AF82" s="81" t="str">
        <f>IF(O82="",IFERROR(VLOOKUP($U82,scriv!$C$2:$AG$802,30,FALSE),""),O82)</f>
        <v/>
      </c>
      <c r="AG82" s="81" t="str">
        <f>IF(P82="",IFERROR(VLOOKUP($U82,scriv!$C$2:$AG$802,31,FALSE),""),P82)</f>
        <v/>
      </c>
      <c r="AH82" s="242" t="str">
        <f t="shared" si="15"/>
        <v/>
      </c>
      <c r="AI82" s="240" t="str">
        <f t="shared" si="16"/>
        <v/>
      </c>
      <c r="AJ82" s="242" t="str">
        <f t="shared" si="17"/>
        <v/>
      </c>
      <c r="AK82" s="240" t="str">
        <f t="shared" si="18"/>
        <v/>
      </c>
      <c r="AL82" s="242" t="str">
        <f t="shared" si="19"/>
        <v/>
      </c>
    </row>
    <row r="83" spans="1:38" ht="23" customHeight="1">
      <c r="A83"/>
      <c r="B83"/>
      <c r="C83"/>
      <c r="D83"/>
      <c r="E83"/>
      <c r="F83"/>
      <c r="G83"/>
      <c r="H83"/>
      <c r="I83"/>
      <c r="J83"/>
      <c r="K83"/>
      <c r="L83"/>
      <c r="M83"/>
      <c r="N83"/>
      <c r="O83"/>
      <c r="P83"/>
      <c r="Q83"/>
      <c r="R83"/>
      <c r="S83"/>
      <c r="T83"/>
      <c r="U83"/>
      <c r="V83"/>
      <c r="W83"/>
      <c r="X83"/>
      <c r="Y83"/>
      <c r="Z83"/>
      <c r="AA83"/>
      <c r="AB83"/>
      <c r="AC83"/>
      <c r="AD83" s="81" t="str">
        <f>IF(M83="",IFERROR(VLOOKUP($U83,scriv!$C$2:$AG$802,28,FALSE),""),M83)</f>
        <v/>
      </c>
      <c r="AE83" s="81" t="str">
        <f>IF(N83="",IFERROR(VLOOKUP($U83,scriv!$C$2:$AG$802,29,FALSE),""),N83)</f>
        <v/>
      </c>
      <c r="AF83" s="81" t="str">
        <f>IF(O83="",IFERROR(VLOOKUP($U83,scriv!$C$2:$AG$802,30,FALSE),""),O83)</f>
        <v/>
      </c>
      <c r="AG83" s="81" t="str">
        <f>IF(P83="",IFERROR(VLOOKUP($U83,scriv!$C$2:$AG$802,31,FALSE),""),P83)</f>
        <v/>
      </c>
      <c r="AH83" s="242" t="str">
        <f t="shared" si="15"/>
        <v/>
      </c>
      <c r="AI83" s="240" t="str">
        <f t="shared" si="16"/>
        <v/>
      </c>
      <c r="AJ83" s="242" t="str">
        <f t="shared" si="17"/>
        <v/>
      </c>
      <c r="AK83" s="240" t="str">
        <f t="shared" si="18"/>
        <v/>
      </c>
      <c r="AL83" s="242" t="str">
        <f t="shared" si="19"/>
        <v/>
      </c>
    </row>
    <row r="84" spans="1:38" ht="23" customHeight="1">
      <c r="A84"/>
      <c r="B84"/>
      <c r="C84"/>
      <c r="D84"/>
      <c r="E84"/>
      <c r="F84"/>
      <c r="G84"/>
      <c r="H84"/>
      <c r="I84"/>
      <c r="J84"/>
      <c r="K84"/>
      <c r="L84"/>
      <c r="M84"/>
      <c r="N84"/>
      <c r="O84"/>
      <c r="P84"/>
      <c r="Q84"/>
      <c r="R84"/>
      <c r="S84"/>
      <c r="T84"/>
      <c r="U84"/>
      <c r="V84"/>
      <c r="W84"/>
      <c r="X84"/>
      <c r="Y84"/>
      <c r="Z84"/>
      <c r="AA84"/>
      <c r="AB84"/>
      <c r="AC84"/>
      <c r="AD84" s="81" t="str">
        <f>IF(M84="",IFERROR(VLOOKUP($U84,scriv!$C$2:$AG$802,28,FALSE),""),M84)</f>
        <v/>
      </c>
      <c r="AE84" s="81" t="str">
        <f>IF(N84="",IFERROR(VLOOKUP($U84,scriv!$C$2:$AG$802,29,FALSE),""),N84)</f>
        <v/>
      </c>
      <c r="AF84" s="81" t="str">
        <f>IF(O84="",IFERROR(VLOOKUP($U84,scriv!$C$2:$AG$802,30,FALSE),""),O84)</f>
        <v/>
      </c>
      <c r="AG84" s="81" t="str">
        <f>IF(P84="",IFERROR(VLOOKUP($U84,scriv!$C$2:$AG$802,31,FALSE),""),P84)</f>
        <v/>
      </c>
      <c r="AH84" s="242" t="str">
        <f t="shared" si="15"/>
        <v/>
      </c>
      <c r="AI84" s="240" t="str">
        <f t="shared" si="16"/>
        <v/>
      </c>
      <c r="AJ84" s="242" t="str">
        <f t="shared" si="17"/>
        <v/>
      </c>
      <c r="AK84" s="240" t="str">
        <f t="shared" si="18"/>
        <v/>
      </c>
      <c r="AL84" s="242" t="str">
        <f t="shared" si="19"/>
        <v/>
      </c>
    </row>
    <row r="85" spans="1:38" ht="23" customHeight="1">
      <c r="A85"/>
      <c r="B85"/>
      <c r="C85"/>
      <c r="D85"/>
      <c r="E85"/>
      <c r="F85"/>
      <c r="G85"/>
      <c r="H85"/>
      <c r="I85"/>
      <c r="J85"/>
      <c r="K85"/>
      <c r="L85"/>
      <c r="M85"/>
      <c r="N85"/>
      <c r="O85"/>
      <c r="P85"/>
      <c r="Q85"/>
      <c r="R85"/>
      <c r="S85"/>
      <c r="T85"/>
      <c r="U85"/>
      <c r="V85"/>
      <c r="W85"/>
      <c r="X85"/>
      <c r="Y85"/>
      <c r="Z85"/>
      <c r="AA85"/>
      <c r="AB85"/>
      <c r="AC85"/>
      <c r="AD85" s="81" t="str">
        <f>IF(M85="",IFERROR(VLOOKUP($U85,scriv!$C$2:$AG$802,28,FALSE),""),M85)</f>
        <v/>
      </c>
      <c r="AE85" s="81" t="str">
        <f>IF(N85="",IFERROR(VLOOKUP($U85,scriv!$C$2:$AG$802,29,FALSE),""),N85)</f>
        <v/>
      </c>
      <c r="AF85" s="81" t="str">
        <f>IF(O85="",IFERROR(VLOOKUP($U85,scriv!$C$2:$AG$802,30,FALSE),""),O85)</f>
        <v/>
      </c>
      <c r="AG85" s="81" t="str">
        <f>IF(P85="",IFERROR(VLOOKUP($U85,scriv!$C$2:$AG$802,31,FALSE),""),P85)</f>
        <v/>
      </c>
      <c r="AH85" s="242" t="str">
        <f t="shared" si="15"/>
        <v/>
      </c>
      <c r="AI85" s="240" t="str">
        <f t="shared" si="16"/>
        <v/>
      </c>
      <c r="AJ85" s="242" t="str">
        <f t="shared" si="17"/>
        <v/>
      </c>
      <c r="AK85" s="240" t="str">
        <f t="shared" si="18"/>
        <v/>
      </c>
      <c r="AL85" s="242" t="str">
        <f t="shared" si="19"/>
        <v/>
      </c>
    </row>
    <row r="86" spans="1:38" ht="23" customHeight="1">
      <c r="A86"/>
      <c r="B86"/>
      <c r="C86"/>
      <c r="D86"/>
      <c r="E86"/>
      <c r="F86"/>
      <c r="G86"/>
      <c r="H86"/>
      <c r="I86"/>
      <c r="J86"/>
      <c r="K86"/>
      <c r="L86"/>
      <c r="M86"/>
      <c r="N86"/>
      <c r="O86"/>
      <c r="P86"/>
      <c r="Q86"/>
      <c r="R86"/>
      <c r="S86"/>
      <c r="T86"/>
      <c r="U86"/>
      <c r="V86"/>
      <c r="W86"/>
      <c r="X86"/>
      <c r="Y86"/>
      <c r="Z86"/>
      <c r="AA86"/>
      <c r="AB86"/>
      <c r="AC86"/>
      <c r="AD86" s="81" t="str">
        <f>IF(M86="",IFERROR(VLOOKUP($U86,scriv!$C$2:$AG$802,28,FALSE),""),M86)</f>
        <v/>
      </c>
      <c r="AE86" s="81" t="str">
        <f>IF(N86="",IFERROR(VLOOKUP($U86,scriv!$C$2:$AG$802,29,FALSE),""),N86)</f>
        <v/>
      </c>
      <c r="AF86" s="81" t="str">
        <f>IF(O86="",IFERROR(VLOOKUP($U86,scriv!$C$2:$AG$802,30,FALSE),""),O86)</f>
        <v/>
      </c>
      <c r="AG86" s="81" t="str">
        <f>IF(P86="",IFERROR(VLOOKUP($U86,scriv!$C$2:$AG$802,31,FALSE),""),P86)</f>
        <v/>
      </c>
      <c r="AH86" s="242" t="str">
        <f t="shared" si="15"/>
        <v/>
      </c>
      <c r="AI86" s="240" t="str">
        <f t="shared" si="16"/>
        <v/>
      </c>
      <c r="AJ86" s="242" t="str">
        <f t="shared" si="17"/>
        <v/>
      </c>
      <c r="AK86" s="240" t="str">
        <f t="shared" si="18"/>
        <v/>
      </c>
      <c r="AL86" s="242" t="str">
        <f t="shared" si="19"/>
        <v/>
      </c>
    </row>
    <row r="87" spans="1:38" ht="23" customHeight="1">
      <c r="A87"/>
      <c r="B87"/>
      <c r="C87"/>
      <c r="D87"/>
      <c r="E87"/>
      <c r="F87"/>
      <c r="G87"/>
      <c r="H87"/>
      <c r="I87"/>
      <c r="J87"/>
      <c r="K87"/>
      <c r="L87"/>
      <c r="M87"/>
      <c r="N87"/>
      <c r="O87"/>
      <c r="P87"/>
      <c r="Q87"/>
      <c r="R87"/>
      <c r="S87"/>
      <c r="T87"/>
      <c r="U87"/>
      <c r="V87"/>
      <c r="W87"/>
      <c r="X87"/>
      <c r="Y87"/>
      <c r="Z87"/>
      <c r="AA87"/>
      <c r="AB87"/>
      <c r="AC87"/>
      <c r="AD87" s="81" t="str">
        <f>IF(M87="",IFERROR(VLOOKUP($U87,scriv!$C$2:$AG$802,28,FALSE),""),M87)</f>
        <v/>
      </c>
      <c r="AE87" s="81" t="str">
        <f>IF(N87="",IFERROR(VLOOKUP($U87,scriv!$C$2:$AG$802,29,FALSE),""),N87)</f>
        <v/>
      </c>
      <c r="AF87" s="81" t="str">
        <f>IF(O87="",IFERROR(VLOOKUP($U87,scriv!$C$2:$AG$802,30,FALSE),""),O87)</f>
        <v/>
      </c>
      <c r="AG87" s="81" t="str">
        <f>IF(P87="",IFERROR(VLOOKUP($U87,scriv!$C$2:$AG$802,31,FALSE),""),P87)</f>
        <v/>
      </c>
      <c r="AH87" s="242" t="str">
        <f t="shared" si="15"/>
        <v/>
      </c>
      <c r="AI87" s="240" t="str">
        <f t="shared" si="16"/>
        <v/>
      </c>
      <c r="AJ87" s="242" t="str">
        <f t="shared" si="17"/>
        <v/>
      </c>
      <c r="AK87" s="240" t="str">
        <f t="shared" si="18"/>
        <v/>
      </c>
      <c r="AL87" s="242" t="str">
        <f t="shared" si="19"/>
        <v/>
      </c>
    </row>
    <row r="88" spans="1:38" ht="23" customHeight="1">
      <c r="A88"/>
      <c r="B88"/>
      <c r="C88"/>
      <c r="D88"/>
      <c r="E88"/>
      <c r="F88"/>
      <c r="G88"/>
      <c r="H88"/>
      <c r="I88"/>
      <c r="J88"/>
      <c r="K88"/>
      <c r="L88"/>
      <c r="M88"/>
      <c r="N88"/>
      <c r="O88"/>
      <c r="P88"/>
      <c r="Q88"/>
      <c r="R88"/>
      <c r="S88"/>
      <c r="T88"/>
      <c r="U88"/>
      <c r="V88"/>
      <c r="W88"/>
      <c r="X88"/>
      <c r="Y88"/>
      <c r="Z88"/>
      <c r="AA88"/>
      <c r="AB88"/>
      <c r="AC88"/>
      <c r="AD88" s="81" t="str">
        <f>IF(M88="",IFERROR(VLOOKUP($U88,scriv!$C$2:$AG$802,28,FALSE),""),M88)</f>
        <v/>
      </c>
      <c r="AE88" s="81" t="str">
        <f>IF(N88="",IFERROR(VLOOKUP($U88,scriv!$C$2:$AG$802,29,FALSE),""),N88)</f>
        <v/>
      </c>
      <c r="AF88" s="81" t="str">
        <f>IF(O88="",IFERROR(VLOOKUP($U88,scriv!$C$2:$AG$802,30,FALSE),""),O88)</f>
        <v/>
      </c>
      <c r="AG88" s="81" t="str">
        <f>IF(P88="",IFERROR(VLOOKUP($U88,scriv!$C$2:$AG$802,31,FALSE),""),P88)</f>
        <v/>
      </c>
      <c r="AH88" s="242" t="str">
        <f t="shared" si="15"/>
        <v/>
      </c>
      <c r="AI88" s="240" t="str">
        <f t="shared" si="16"/>
        <v/>
      </c>
      <c r="AJ88" s="242" t="str">
        <f t="shared" si="17"/>
        <v/>
      </c>
      <c r="AK88" s="240" t="str">
        <f t="shared" si="18"/>
        <v/>
      </c>
      <c r="AL88" s="242" t="str">
        <f t="shared" si="19"/>
        <v/>
      </c>
    </row>
    <row r="89" spans="1:38" ht="23" customHeight="1">
      <c r="A89"/>
      <c r="B89"/>
      <c r="C89"/>
      <c r="D89"/>
      <c r="E89"/>
      <c r="F89"/>
      <c r="G89"/>
      <c r="H89"/>
      <c r="I89"/>
      <c r="J89"/>
      <c r="K89"/>
      <c r="L89"/>
      <c r="M89"/>
      <c r="N89"/>
      <c r="O89"/>
      <c r="P89"/>
      <c r="Q89"/>
      <c r="R89"/>
      <c r="S89"/>
      <c r="T89"/>
      <c r="U89"/>
      <c r="V89"/>
      <c r="W89"/>
      <c r="X89"/>
      <c r="Y89"/>
      <c r="Z89"/>
      <c r="AA89"/>
      <c r="AB89"/>
      <c r="AC89"/>
      <c r="AD89" s="81" t="str">
        <f>IF(M89="",IFERROR(VLOOKUP($U89,scriv!$C$2:$AG$802,28,FALSE),""),M89)</f>
        <v/>
      </c>
      <c r="AE89" s="81" t="str">
        <f>IF(N89="",IFERROR(VLOOKUP($U89,scriv!$C$2:$AG$802,29,FALSE),""),N89)</f>
        <v/>
      </c>
      <c r="AF89" s="81" t="str">
        <f>IF(O89="",IFERROR(VLOOKUP($U89,scriv!$C$2:$AG$802,30,FALSE),""),O89)</f>
        <v/>
      </c>
      <c r="AG89" s="81" t="str">
        <f>IF(P89="",IFERROR(VLOOKUP($U89,scriv!$C$2:$AG$802,31,FALSE),""),P89)</f>
        <v/>
      </c>
      <c r="AH89" s="242" t="str">
        <f t="shared" si="15"/>
        <v/>
      </c>
      <c r="AI89" s="240" t="str">
        <f t="shared" si="16"/>
        <v/>
      </c>
      <c r="AJ89" s="242" t="str">
        <f t="shared" si="17"/>
        <v/>
      </c>
      <c r="AK89" s="240" t="str">
        <f t="shared" si="18"/>
        <v/>
      </c>
      <c r="AL89" s="242" t="str">
        <f t="shared" si="19"/>
        <v/>
      </c>
    </row>
    <row r="90" spans="1:38" ht="23" customHeight="1">
      <c r="A90"/>
      <c r="B90"/>
      <c r="C90"/>
      <c r="D90"/>
      <c r="E90"/>
      <c r="F90"/>
      <c r="G90"/>
      <c r="H90"/>
      <c r="I90"/>
      <c r="J90"/>
      <c r="K90"/>
      <c r="L90"/>
      <c r="M90"/>
      <c r="N90"/>
      <c r="O90"/>
      <c r="P90"/>
      <c r="Q90"/>
      <c r="R90"/>
      <c r="S90"/>
      <c r="T90"/>
      <c r="U90"/>
      <c r="V90"/>
      <c r="W90"/>
      <c r="X90"/>
      <c r="Y90"/>
      <c r="Z90"/>
      <c r="AA90"/>
      <c r="AB90"/>
      <c r="AC90"/>
      <c r="AD90" s="81" t="str">
        <f>IF(M90="",IFERROR(VLOOKUP($U90,scriv!$C$2:$AG$802,28,FALSE),""),M90)</f>
        <v/>
      </c>
      <c r="AE90" s="81" t="str">
        <f>IF(N90="",IFERROR(VLOOKUP($U90,scriv!$C$2:$AG$802,29,FALSE),""),N90)</f>
        <v/>
      </c>
      <c r="AF90" s="81" t="str">
        <f>IF(O90="",IFERROR(VLOOKUP($U90,scriv!$C$2:$AG$802,30,FALSE),""),O90)</f>
        <v/>
      </c>
      <c r="AG90" s="81" t="str">
        <f>IF(P90="",IFERROR(VLOOKUP($U90,scriv!$C$2:$AG$802,31,FALSE),""),P90)</f>
        <v/>
      </c>
      <c r="AH90" s="242" t="str">
        <f t="shared" si="15"/>
        <v/>
      </c>
      <c r="AI90" s="240" t="str">
        <f t="shared" si="16"/>
        <v/>
      </c>
      <c r="AJ90" s="242" t="str">
        <f t="shared" si="17"/>
        <v/>
      </c>
      <c r="AK90" s="240" t="str">
        <f t="shared" si="18"/>
        <v/>
      </c>
      <c r="AL90" s="242" t="str">
        <f t="shared" si="19"/>
        <v/>
      </c>
    </row>
    <row r="91" spans="1:38" ht="23" customHeight="1">
      <c r="A91"/>
      <c r="B91"/>
      <c r="C91"/>
      <c r="D91"/>
      <c r="E91"/>
      <c r="F91"/>
      <c r="G91"/>
      <c r="H91"/>
      <c r="I91"/>
      <c r="J91"/>
      <c r="K91"/>
      <c r="L91"/>
      <c r="M91"/>
      <c r="N91"/>
      <c r="O91"/>
      <c r="P91"/>
      <c r="Q91"/>
      <c r="R91"/>
      <c r="S91"/>
      <c r="T91"/>
      <c r="U91"/>
      <c r="V91"/>
      <c r="W91"/>
      <c r="X91"/>
      <c r="Y91"/>
      <c r="Z91"/>
      <c r="AA91"/>
      <c r="AB91"/>
      <c r="AC91"/>
      <c r="AD91" s="81" t="str">
        <f>IF(M91="",IFERROR(VLOOKUP($U91,scriv!$C$2:$AG$802,28,FALSE),""),M91)</f>
        <v/>
      </c>
      <c r="AE91" s="81" t="str">
        <f>IF(N91="",IFERROR(VLOOKUP($U91,scriv!$C$2:$AG$802,29,FALSE),""),N91)</f>
        <v/>
      </c>
      <c r="AF91" s="81" t="str">
        <f>IF(O91="",IFERROR(VLOOKUP($U91,scriv!$C$2:$AG$802,30,FALSE),""),O91)</f>
        <v/>
      </c>
      <c r="AG91" s="81" t="str">
        <f>IF(P91="",IFERROR(VLOOKUP($U91,scriv!$C$2:$AG$802,31,FALSE),""),P91)</f>
        <v/>
      </c>
      <c r="AH91" s="242" t="str">
        <f t="shared" si="15"/>
        <v/>
      </c>
      <c r="AI91" s="240" t="str">
        <f t="shared" si="16"/>
        <v/>
      </c>
      <c r="AJ91" s="242" t="str">
        <f t="shared" si="17"/>
        <v/>
      </c>
      <c r="AK91" s="240" t="str">
        <f t="shared" si="18"/>
        <v/>
      </c>
      <c r="AL91" s="242" t="str">
        <f t="shared" si="19"/>
        <v/>
      </c>
    </row>
    <row r="92" spans="1:38" ht="23" customHeight="1">
      <c r="A92"/>
      <c r="B92"/>
      <c r="C92"/>
      <c r="D92"/>
      <c r="E92"/>
      <c r="F92"/>
      <c r="G92"/>
      <c r="H92"/>
      <c r="I92"/>
      <c r="J92"/>
      <c r="K92"/>
      <c r="L92"/>
      <c r="M92"/>
      <c r="N92"/>
      <c r="O92"/>
      <c r="P92"/>
      <c r="Q92"/>
      <c r="R92"/>
      <c r="S92"/>
      <c r="T92"/>
      <c r="U92"/>
      <c r="V92"/>
      <c r="W92"/>
      <c r="X92"/>
      <c r="Y92"/>
      <c r="Z92"/>
      <c r="AA92"/>
      <c r="AB92"/>
      <c r="AC92"/>
      <c r="AD92" s="81" t="str">
        <f>IF(M92="",IFERROR(VLOOKUP($U92,scriv!$C$2:$AG$802,28,FALSE),""),M92)</f>
        <v/>
      </c>
      <c r="AE92" s="81" t="str">
        <f>IF(N92="",IFERROR(VLOOKUP($U92,scriv!$C$2:$AG$802,29,FALSE),""),N92)</f>
        <v/>
      </c>
      <c r="AF92" s="81" t="str">
        <f>IF(O92="",IFERROR(VLOOKUP($U92,scriv!$C$2:$AG$802,30,FALSE),""),O92)</f>
        <v/>
      </c>
      <c r="AG92" s="81" t="str">
        <f>IF(P92="",IFERROR(VLOOKUP($U92,scriv!$C$2:$AG$802,31,FALSE),""),P92)</f>
        <v/>
      </c>
      <c r="AH92" s="242" t="str">
        <f t="shared" si="15"/>
        <v/>
      </c>
      <c r="AI92" s="240" t="str">
        <f t="shared" si="16"/>
        <v/>
      </c>
      <c r="AJ92" s="242" t="str">
        <f t="shared" si="17"/>
        <v/>
      </c>
      <c r="AK92" s="240" t="str">
        <f t="shared" si="18"/>
        <v/>
      </c>
      <c r="AL92" s="242" t="str">
        <f t="shared" si="19"/>
        <v/>
      </c>
    </row>
    <row r="93" spans="1:38" ht="23" customHeight="1">
      <c r="A93"/>
      <c r="B93"/>
      <c r="C93"/>
      <c r="D93"/>
      <c r="E93"/>
      <c r="F93"/>
      <c r="G93"/>
      <c r="H93"/>
      <c r="I93"/>
      <c r="J93"/>
      <c r="K93"/>
      <c r="L93"/>
      <c r="M93"/>
      <c r="N93"/>
      <c r="O93"/>
      <c r="P93"/>
      <c r="Q93"/>
      <c r="R93"/>
      <c r="S93"/>
      <c r="T93"/>
      <c r="U93"/>
      <c r="V93"/>
      <c r="W93"/>
      <c r="X93"/>
      <c r="Y93"/>
      <c r="Z93"/>
      <c r="AA93"/>
      <c r="AB93"/>
      <c r="AC93"/>
      <c r="AD93" s="81" t="str">
        <f>IF(M93="",IFERROR(VLOOKUP($U93,scriv!$C$2:$AG$802,28,FALSE),""),M93)</f>
        <v/>
      </c>
      <c r="AE93" s="81" t="str">
        <f>IF(N93="",IFERROR(VLOOKUP($U93,scriv!$C$2:$AG$802,29,FALSE),""),N93)</f>
        <v/>
      </c>
      <c r="AF93" s="81" t="str">
        <f>IF(O93="",IFERROR(VLOOKUP($U93,scriv!$C$2:$AG$802,30,FALSE),""),O93)</f>
        <v/>
      </c>
      <c r="AG93" s="81" t="str">
        <f>IF(P93="",IFERROR(VLOOKUP($U93,scriv!$C$2:$AG$802,31,FALSE),""),P93)</f>
        <v/>
      </c>
      <c r="AH93" s="242" t="str">
        <f t="shared" si="15"/>
        <v/>
      </c>
      <c r="AI93" s="240" t="str">
        <f t="shared" si="16"/>
        <v/>
      </c>
      <c r="AJ93" s="242" t="str">
        <f t="shared" si="17"/>
        <v/>
      </c>
      <c r="AK93" s="240" t="str">
        <f t="shared" si="18"/>
        <v/>
      </c>
      <c r="AL93" s="242" t="str">
        <f t="shared" si="19"/>
        <v/>
      </c>
    </row>
    <row r="94" spans="1:38" ht="23" customHeight="1">
      <c r="A94"/>
      <c r="B94"/>
      <c r="C94"/>
      <c r="D94"/>
      <c r="E94"/>
      <c r="F94"/>
      <c r="G94"/>
      <c r="H94"/>
      <c r="I94"/>
      <c r="J94"/>
      <c r="K94"/>
      <c r="L94"/>
      <c r="M94"/>
      <c r="N94"/>
      <c r="O94"/>
      <c r="P94"/>
      <c r="Q94"/>
      <c r="R94"/>
      <c r="S94"/>
      <c r="T94"/>
      <c r="U94"/>
      <c r="V94"/>
      <c r="W94"/>
      <c r="X94"/>
      <c r="Y94"/>
      <c r="Z94"/>
      <c r="AA94"/>
      <c r="AB94"/>
      <c r="AC94"/>
      <c r="AD94" s="81" t="str">
        <f>IF(M94="",IFERROR(VLOOKUP($U94,scriv!$C$2:$AG$802,28,FALSE),""),M94)</f>
        <v/>
      </c>
      <c r="AE94" s="81" t="str">
        <f>IF(N94="",IFERROR(VLOOKUP($U94,scriv!$C$2:$AG$802,29,FALSE),""),N94)</f>
        <v/>
      </c>
      <c r="AF94" s="81" t="str">
        <f>IF(O94="",IFERROR(VLOOKUP($U94,scriv!$C$2:$AG$802,30,FALSE),""),O94)</f>
        <v/>
      </c>
      <c r="AG94" s="81" t="str">
        <f>IF(P94="",IFERROR(VLOOKUP($U94,scriv!$C$2:$AG$802,31,FALSE),""),P94)</f>
        <v/>
      </c>
      <c r="AH94" s="242" t="str">
        <f t="shared" si="15"/>
        <v/>
      </c>
      <c r="AI94" s="240" t="str">
        <f t="shared" si="16"/>
        <v/>
      </c>
      <c r="AJ94" s="242" t="str">
        <f t="shared" si="17"/>
        <v/>
      </c>
      <c r="AK94" s="240" t="str">
        <f t="shared" si="18"/>
        <v/>
      </c>
      <c r="AL94" s="242" t="str">
        <f t="shared" si="19"/>
        <v/>
      </c>
    </row>
    <row r="95" spans="1:38" ht="23" customHeight="1">
      <c r="A95"/>
      <c r="B95"/>
      <c r="C95"/>
      <c r="D95"/>
      <c r="E95"/>
      <c r="F95"/>
      <c r="G95"/>
      <c r="H95"/>
      <c r="I95"/>
      <c r="J95"/>
      <c r="K95"/>
      <c r="L95"/>
      <c r="M95"/>
      <c r="N95"/>
      <c r="O95"/>
      <c r="P95"/>
      <c r="Q95"/>
      <c r="R95"/>
      <c r="S95"/>
      <c r="T95"/>
      <c r="U95"/>
      <c r="V95"/>
      <c r="W95"/>
      <c r="X95"/>
      <c r="Y95"/>
      <c r="Z95"/>
      <c r="AA95"/>
      <c r="AB95"/>
      <c r="AC95"/>
      <c r="AD95" s="81" t="str">
        <f>IF(M95="",IFERROR(VLOOKUP($U95,scriv!$C$2:$AG$802,28,FALSE),""),M95)</f>
        <v/>
      </c>
      <c r="AE95" s="81" t="str">
        <f>IF(N95="",IFERROR(VLOOKUP($U95,scriv!$C$2:$AG$802,29,FALSE),""),N95)</f>
        <v/>
      </c>
      <c r="AF95" s="81" t="str">
        <f>IF(O95="",IFERROR(VLOOKUP($U95,scriv!$C$2:$AG$802,30,FALSE),""),O95)</f>
        <v/>
      </c>
      <c r="AG95" s="81" t="str">
        <f>IF(P95="",IFERROR(VLOOKUP($U95,scriv!$C$2:$AG$802,31,FALSE),""),P95)</f>
        <v/>
      </c>
      <c r="AH95" s="242" t="str">
        <f t="shared" si="15"/>
        <v/>
      </c>
      <c r="AI95" s="240" t="str">
        <f t="shared" si="16"/>
        <v/>
      </c>
      <c r="AJ95" s="242" t="str">
        <f t="shared" si="17"/>
        <v/>
      </c>
      <c r="AK95" s="240" t="str">
        <f t="shared" si="18"/>
        <v/>
      </c>
      <c r="AL95" s="242" t="str">
        <f t="shared" si="19"/>
        <v/>
      </c>
    </row>
    <row r="96" spans="1:38" ht="23" customHeight="1">
      <c r="A96"/>
      <c r="B96"/>
      <c r="C96"/>
      <c r="D96"/>
      <c r="E96"/>
      <c r="F96"/>
      <c r="G96"/>
      <c r="H96"/>
      <c r="I96"/>
      <c r="J96"/>
      <c r="K96"/>
      <c r="L96"/>
      <c r="M96"/>
      <c r="N96"/>
      <c r="O96"/>
      <c r="P96"/>
      <c r="Q96"/>
      <c r="R96"/>
      <c r="S96"/>
      <c r="T96"/>
      <c r="U96"/>
      <c r="V96"/>
      <c r="W96"/>
      <c r="X96"/>
      <c r="Y96"/>
      <c r="Z96"/>
      <c r="AA96"/>
      <c r="AB96"/>
      <c r="AC96"/>
      <c r="AD96" s="81" t="str">
        <f>IF(M96="",IFERROR(VLOOKUP($U96,scriv!$C$2:$AG$802,28,FALSE),""),M96)</f>
        <v/>
      </c>
      <c r="AE96" s="81" t="str">
        <f>IF(N96="",IFERROR(VLOOKUP($U96,scriv!$C$2:$AG$802,29,FALSE),""),N96)</f>
        <v/>
      </c>
      <c r="AF96" s="81" t="str">
        <f>IF(O96="",IFERROR(VLOOKUP($U96,scriv!$C$2:$AG$802,30,FALSE),""),O96)</f>
        <v/>
      </c>
      <c r="AG96" s="81" t="str">
        <f>IF(P96="",IFERROR(VLOOKUP($U96,scriv!$C$2:$AG$802,31,FALSE),""),P96)</f>
        <v/>
      </c>
      <c r="AH96" s="242" t="str">
        <f t="shared" si="15"/>
        <v/>
      </c>
      <c r="AI96" s="240" t="str">
        <f t="shared" si="16"/>
        <v/>
      </c>
      <c r="AJ96" s="242" t="str">
        <f t="shared" si="17"/>
        <v/>
      </c>
      <c r="AK96" s="240" t="str">
        <f t="shared" si="18"/>
        <v/>
      </c>
      <c r="AL96" s="242" t="str">
        <f t="shared" si="19"/>
        <v/>
      </c>
    </row>
    <row r="97" spans="1:38" ht="23" customHeight="1">
      <c r="A97"/>
      <c r="B97"/>
      <c r="C97"/>
      <c r="D97"/>
      <c r="E97"/>
      <c r="F97"/>
      <c r="G97"/>
      <c r="H97"/>
      <c r="I97"/>
      <c r="J97"/>
      <c r="K97"/>
      <c r="L97"/>
      <c r="M97"/>
      <c r="N97"/>
      <c r="O97"/>
      <c r="P97"/>
      <c r="Q97"/>
      <c r="R97"/>
      <c r="S97"/>
      <c r="T97"/>
      <c r="U97"/>
      <c r="V97"/>
      <c r="W97"/>
      <c r="X97"/>
      <c r="Y97"/>
      <c r="Z97"/>
      <c r="AA97"/>
      <c r="AB97"/>
      <c r="AC97"/>
      <c r="AD97" s="81" t="str">
        <f>IF(M97="",IFERROR(VLOOKUP($U97,scriv!$C$2:$AG$802,28,FALSE),""),M97)</f>
        <v/>
      </c>
      <c r="AE97" s="81" t="str">
        <f>IF(N97="",IFERROR(VLOOKUP($U97,scriv!$C$2:$AG$802,29,FALSE),""),N97)</f>
        <v/>
      </c>
      <c r="AF97" s="81" t="str">
        <f>IF(O97="",IFERROR(VLOOKUP($U97,scriv!$C$2:$AG$802,30,FALSE),""),O97)</f>
        <v/>
      </c>
      <c r="AG97" s="81" t="str">
        <f>IF(P97="",IFERROR(VLOOKUP($U97,scriv!$C$2:$AG$802,31,FALSE),""),P97)</f>
        <v/>
      </c>
      <c r="AH97" s="242" t="str">
        <f t="shared" si="15"/>
        <v/>
      </c>
      <c r="AI97" s="240" t="str">
        <f t="shared" si="16"/>
        <v/>
      </c>
      <c r="AJ97" s="242" t="str">
        <f t="shared" si="17"/>
        <v/>
      </c>
      <c r="AK97" s="240" t="str">
        <f t="shared" si="18"/>
        <v/>
      </c>
      <c r="AL97" s="242" t="str">
        <f t="shared" si="19"/>
        <v/>
      </c>
    </row>
    <row r="98" spans="1:38" ht="23" customHeight="1">
      <c r="A98"/>
      <c r="B98"/>
      <c r="C98"/>
      <c r="D98"/>
      <c r="E98"/>
      <c r="F98"/>
      <c r="G98"/>
      <c r="H98"/>
      <c r="I98"/>
      <c r="J98"/>
      <c r="K98"/>
      <c r="L98"/>
      <c r="M98"/>
      <c r="N98"/>
      <c r="O98"/>
      <c r="P98"/>
      <c r="Q98"/>
      <c r="R98"/>
      <c r="S98"/>
      <c r="T98"/>
      <c r="U98"/>
      <c r="V98"/>
      <c r="W98"/>
      <c r="X98"/>
      <c r="Y98"/>
      <c r="Z98"/>
      <c r="AA98"/>
      <c r="AB98"/>
      <c r="AC98"/>
      <c r="AD98" s="81" t="str">
        <f>IF(M98="",IFERROR(VLOOKUP($U98,scriv!$C$2:$AG$802,28,FALSE),""),M98)</f>
        <v/>
      </c>
      <c r="AE98" s="81" t="str">
        <f>IF(N98="",IFERROR(VLOOKUP($U98,scriv!$C$2:$AG$802,29,FALSE),""),N98)</f>
        <v/>
      </c>
      <c r="AF98" s="81" t="str">
        <f>IF(O98="",IFERROR(VLOOKUP($U98,scriv!$C$2:$AG$802,30,FALSE),""),O98)</f>
        <v/>
      </c>
      <c r="AG98" s="81" t="str">
        <f>IF(P98="",IFERROR(VLOOKUP($U98,scriv!$C$2:$AG$802,31,FALSE),""),P98)</f>
        <v/>
      </c>
      <c r="AH98" s="242" t="str">
        <f t="shared" si="15"/>
        <v/>
      </c>
      <c r="AI98" s="240" t="str">
        <f t="shared" si="16"/>
        <v/>
      </c>
      <c r="AJ98" s="242" t="str">
        <f t="shared" si="17"/>
        <v/>
      </c>
      <c r="AK98" s="240" t="str">
        <f t="shared" si="18"/>
        <v/>
      </c>
      <c r="AL98" s="242" t="str">
        <f t="shared" si="19"/>
        <v/>
      </c>
    </row>
    <row r="99" spans="1:38" ht="23" customHeight="1">
      <c r="A99"/>
      <c r="B99"/>
      <c r="C99"/>
      <c r="D99"/>
      <c r="E99"/>
      <c r="F99"/>
      <c r="G99"/>
      <c r="H99"/>
      <c r="I99"/>
      <c r="J99"/>
      <c r="K99"/>
      <c r="L99"/>
      <c r="M99"/>
      <c r="N99"/>
      <c r="O99"/>
      <c r="P99"/>
      <c r="Q99"/>
      <c r="R99"/>
      <c r="S99"/>
      <c r="T99"/>
      <c r="U99"/>
      <c r="V99"/>
      <c r="W99"/>
      <c r="X99"/>
      <c r="Y99"/>
      <c r="Z99"/>
      <c r="AA99"/>
      <c r="AB99"/>
      <c r="AC99"/>
      <c r="AD99" s="81" t="str">
        <f>IF(M99="",IFERROR(VLOOKUP($U99,scriv!$C$2:$AG$802,28,FALSE),""),M99)</f>
        <v/>
      </c>
      <c r="AE99" s="81" t="str">
        <f>IF(N99="",IFERROR(VLOOKUP($U99,scriv!$C$2:$AG$802,29,FALSE),""),N99)</f>
        <v/>
      </c>
      <c r="AF99" s="81" t="str">
        <f>IF(O99="",IFERROR(VLOOKUP($U99,scriv!$C$2:$AG$802,30,FALSE),""),O99)</f>
        <v/>
      </c>
      <c r="AG99" s="81" t="str">
        <f>IF(P99="",IFERROR(VLOOKUP($U99,scriv!$C$2:$AG$802,31,FALSE),""),P99)</f>
        <v/>
      </c>
      <c r="AH99" s="242" t="str">
        <f t="shared" si="15"/>
        <v/>
      </c>
      <c r="AI99" s="240" t="str">
        <f t="shared" si="16"/>
        <v/>
      </c>
      <c r="AJ99" s="242" t="str">
        <f t="shared" si="17"/>
        <v/>
      </c>
      <c r="AK99" s="240" t="str">
        <f t="shared" si="18"/>
        <v/>
      </c>
      <c r="AL99" s="242" t="str">
        <f t="shared" si="19"/>
        <v/>
      </c>
    </row>
    <row r="100" spans="1:38" ht="23" customHeight="1">
      <c r="A100"/>
      <c r="B100"/>
      <c r="C100"/>
      <c r="D100"/>
      <c r="E100"/>
      <c r="F100"/>
      <c r="G100"/>
      <c r="H100"/>
      <c r="I100"/>
      <c r="J100"/>
      <c r="K100"/>
      <c r="L100"/>
      <c r="M100"/>
      <c r="N100"/>
      <c r="O100"/>
      <c r="P100"/>
      <c r="Q100"/>
      <c r="R100"/>
      <c r="S100"/>
      <c r="T100"/>
      <c r="U100"/>
      <c r="V100"/>
      <c r="W100"/>
      <c r="X100"/>
      <c r="Y100"/>
      <c r="Z100"/>
      <c r="AA100"/>
      <c r="AB100"/>
      <c r="AC100"/>
      <c r="AD100" s="81" t="str">
        <f>IF(M100="",IFERROR(VLOOKUP($U100,scriv!$C$2:$AG$802,28,FALSE),""),M100)</f>
        <v/>
      </c>
      <c r="AE100" s="81" t="str">
        <f>IF(N100="",IFERROR(VLOOKUP($U100,scriv!$C$2:$AG$802,29,FALSE),""),N100)</f>
        <v/>
      </c>
      <c r="AF100" s="81" t="str">
        <f>IF(O100="",IFERROR(VLOOKUP($U100,scriv!$C$2:$AG$802,30,FALSE),""),O100)</f>
        <v/>
      </c>
      <c r="AG100" s="81" t="str">
        <f>IF(P100="",IFERROR(VLOOKUP($U100,scriv!$C$2:$AG$802,31,FALSE),""),P100)</f>
        <v/>
      </c>
      <c r="AH100" s="242" t="str">
        <f t="shared" si="15"/>
        <v/>
      </c>
      <c r="AI100" s="240" t="str">
        <f t="shared" si="16"/>
        <v/>
      </c>
      <c r="AJ100" s="242" t="str">
        <f t="shared" si="17"/>
        <v/>
      </c>
      <c r="AK100" s="240" t="str">
        <f t="shared" si="18"/>
        <v/>
      </c>
      <c r="AL100" s="242" t="str">
        <f t="shared" si="19"/>
        <v/>
      </c>
    </row>
    <row r="101" spans="1:38" ht="23" customHeight="1">
      <c r="A101"/>
      <c r="B101"/>
      <c r="C101"/>
      <c r="D101"/>
      <c r="E101"/>
      <c r="F101"/>
      <c r="G101"/>
      <c r="H101"/>
      <c r="I101"/>
      <c r="J101"/>
      <c r="K101"/>
      <c r="L101"/>
      <c r="M101"/>
      <c r="N101"/>
      <c r="O101"/>
      <c r="P101"/>
      <c r="Q101"/>
      <c r="R101"/>
      <c r="S101"/>
      <c r="T101"/>
      <c r="U101"/>
      <c r="V101"/>
      <c r="W101"/>
      <c r="X101"/>
      <c r="Y101"/>
      <c r="Z101"/>
      <c r="AA101"/>
      <c r="AB101"/>
      <c r="AC101"/>
      <c r="AD101" s="81" t="str">
        <f>IF(M101="",IFERROR(VLOOKUP($U101,scriv!$C$2:$AG$802,28,FALSE),""),M101)</f>
        <v/>
      </c>
      <c r="AE101" s="81" t="str">
        <f>IF(N101="",IFERROR(VLOOKUP($U101,scriv!$C$2:$AG$802,29,FALSE),""),N101)</f>
        <v/>
      </c>
      <c r="AF101" s="81" t="str">
        <f>IF(O101="",IFERROR(VLOOKUP($U101,scriv!$C$2:$AG$802,30,FALSE),""),O101)</f>
        <v/>
      </c>
      <c r="AG101" s="81" t="str">
        <f>IF(P101="",IFERROR(VLOOKUP($U101,scriv!$C$2:$AG$802,31,FALSE),""),P101)</f>
        <v/>
      </c>
      <c r="AH101" s="242" t="str">
        <f t="shared" si="15"/>
        <v/>
      </c>
      <c r="AI101" s="240" t="str">
        <f t="shared" si="16"/>
        <v/>
      </c>
      <c r="AJ101" s="242" t="str">
        <f t="shared" si="17"/>
        <v/>
      </c>
      <c r="AK101" s="240" t="str">
        <f t="shared" si="18"/>
        <v/>
      </c>
      <c r="AL101" s="242" t="str">
        <f t="shared" si="19"/>
        <v/>
      </c>
    </row>
    <row r="102" spans="1:38" ht="23" customHeight="1">
      <c r="A102"/>
      <c r="B102"/>
      <c r="C102"/>
      <c r="D102"/>
      <c r="E102"/>
      <c r="F102"/>
      <c r="G102"/>
      <c r="H102"/>
      <c r="I102"/>
      <c r="J102"/>
      <c r="K102"/>
      <c r="L102"/>
      <c r="M102"/>
      <c r="N102"/>
      <c r="O102"/>
      <c r="P102"/>
      <c r="Q102"/>
      <c r="R102"/>
      <c r="S102"/>
      <c r="T102"/>
      <c r="U102"/>
      <c r="V102"/>
      <c r="W102"/>
      <c r="X102"/>
      <c r="Y102"/>
      <c r="Z102"/>
      <c r="AA102"/>
      <c r="AB102"/>
      <c r="AC102"/>
      <c r="AD102" s="81" t="str">
        <f>IF(M102="",IFERROR(VLOOKUP($U102,scriv!$C$2:$AG$802,28,FALSE),""),M102)</f>
        <v/>
      </c>
      <c r="AE102" s="81" t="str">
        <f>IF(N102="",IFERROR(VLOOKUP($U102,scriv!$C$2:$AG$802,29,FALSE),""),N102)</f>
        <v/>
      </c>
      <c r="AF102" s="81" t="str">
        <f>IF(O102="",IFERROR(VLOOKUP($U102,scriv!$C$2:$AG$802,30,FALSE),""),O102)</f>
        <v/>
      </c>
      <c r="AG102" s="81" t="str">
        <f>IF(P102="",IFERROR(VLOOKUP($U102,scriv!$C$2:$AG$802,31,FALSE),""),P102)</f>
        <v/>
      </c>
      <c r="AH102" s="242" t="str">
        <f t="shared" si="15"/>
        <v/>
      </c>
      <c r="AI102" s="240" t="str">
        <f t="shared" si="16"/>
        <v/>
      </c>
      <c r="AJ102" s="242" t="str">
        <f t="shared" si="17"/>
        <v/>
      </c>
      <c r="AK102" s="240" t="str">
        <f t="shared" si="18"/>
        <v/>
      </c>
      <c r="AL102" s="242" t="str">
        <f t="shared" si="19"/>
        <v/>
      </c>
    </row>
    <row r="103" spans="1:38" ht="23" customHeight="1">
      <c r="A103"/>
      <c r="B103"/>
      <c r="C103"/>
      <c r="D103"/>
      <c r="E103"/>
      <c r="F103"/>
      <c r="G103"/>
      <c r="H103"/>
      <c r="I103"/>
      <c r="J103"/>
      <c r="K103"/>
      <c r="L103"/>
      <c r="M103"/>
      <c r="N103"/>
      <c r="O103"/>
      <c r="P103"/>
      <c r="Q103"/>
      <c r="R103"/>
      <c r="S103"/>
      <c r="T103"/>
      <c r="U103"/>
      <c r="V103"/>
      <c r="W103"/>
      <c r="X103"/>
      <c r="Y103"/>
      <c r="Z103"/>
      <c r="AA103"/>
      <c r="AB103"/>
      <c r="AC103"/>
      <c r="AD103" s="81" t="str">
        <f>IF(M103="",IFERROR(VLOOKUP($U103,scriv!$C$2:$AG$802,28,FALSE),""),M103)</f>
        <v/>
      </c>
      <c r="AE103" s="81" t="str">
        <f>IF(N103="",IFERROR(VLOOKUP($U103,scriv!$C$2:$AG$802,29,FALSE),""),N103)</f>
        <v/>
      </c>
      <c r="AF103" s="81" t="str">
        <f>IF(O103="",IFERROR(VLOOKUP($U103,scriv!$C$2:$AG$802,30,FALSE),""),O103)</f>
        <v/>
      </c>
      <c r="AG103" s="81" t="str">
        <f>IF(P103="",IFERROR(VLOOKUP($U103,scriv!$C$2:$AG$802,31,FALSE),""),P103)</f>
        <v/>
      </c>
      <c r="AH103" s="242" t="str">
        <f t="shared" si="15"/>
        <v/>
      </c>
      <c r="AI103" s="240" t="str">
        <f t="shared" si="16"/>
        <v/>
      </c>
      <c r="AJ103" s="242" t="str">
        <f t="shared" si="17"/>
        <v/>
      </c>
      <c r="AK103" s="240" t="str">
        <f t="shared" si="18"/>
        <v/>
      </c>
      <c r="AL103" s="242" t="str">
        <f t="shared" si="19"/>
        <v/>
      </c>
    </row>
    <row r="104" spans="1:38" ht="23" customHeight="1">
      <c r="A104"/>
      <c r="B104"/>
      <c r="C104"/>
      <c r="D104"/>
      <c r="E104"/>
      <c r="F104"/>
      <c r="G104"/>
      <c r="H104"/>
      <c r="I104"/>
      <c r="J104"/>
      <c r="K104"/>
      <c r="L104"/>
      <c r="M104"/>
      <c r="N104"/>
      <c r="O104"/>
      <c r="P104"/>
      <c r="Q104"/>
      <c r="R104"/>
      <c r="S104"/>
      <c r="T104"/>
      <c r="U104"/>
      <c r="V104"/>
      <c r="W104"/>
      <c r="X104"/>
      <c r="Y104"/>
      <c r="Z104"/>
      <c r="AA104"/>
      <c r="AB104"/>
      <c r="AC104"/>
      <c r="AD104" s="81" t="str">
        <f>IF(M104="",IFERROR(VLOOKUP($U104,scriv!$C$2:$AG$802,28,FALSE),""),M104)</f>
        <v/>
      </c>
      <c r="AE104" s="81" t="str">
        <f>IF(N104="",IFERROR(VLOOKUP($U104,scriv!$C$2:$AG$802,29,FALSE),""),N104)</f>
        <v/>
      </c>
      <c r="AF104" s="81" t="str">
        <f>IF(O104="",IFERROR(VLOOKUP($U104,scriv!$C$2:$AG$802,30,FALSE),""),O104)</f>
        <v/>
      </c>
      <c r="AG104" s="81" t="str">
        <f>IF(P104="",IFERROR(VLOOKUP($U104,scriv!$C$2:$AG$802,31,FALSE),""),P104)</f>
        <v/>
      </c>
      <c r="AH104" s="242" t="str">
        <f t="shared" si="15"/>
        <v/>
      </c>
      <c r="AI104" s="240" t="str">
        <f t="shared" si="16"/>
        <v/>
      </c>
      <c r="AJ104" s="242" t="str">
        <f t="shared" si="17"/>
        <v/>
      </c>
      <c r="AK104" s="240" t="str">
        <f t="shared" si="18"/>
        <v/>
      </c>
      <c r="AL104" s="242" t="str">
        <f t="shared" si="19"/>
        <v/>
      </c>
    </row>
    <row r="105" spans="1:38" ht="23" customHeight="1">
      <c r="A105"/>
      <c r="B105"/>
      <c r="C105"/>
      <c r="D105"/>
      <c r="E105"/>
      <c r="F105"/>
      <c r="G105"/>
      <c r="H105"/>
      <c r="I105"/>
      <c r="J105"/>
      <c r="K105"/>
      <c r="L105"/>
      <c r="M105"/>
      <c r="N105"/>
      <c r="O105"/>
      <c r="P105"/>
      <c r="Q105"/>
      <c r="R105"/>
      <c r="S105"/>
      <c r="T105"/>
      <c r="U105"/>
      <c r="V105"/>
      <c r="W105"/>
      <c r="X105"/>
      <c r="Y105"/>
      <c r="Z105"/>
      <c r="AA105"/>
      <c r="AB105"/>
      <c r="AC105"/>
      <c r="AD105" s="81" t="str">
        <f>IF(M105="",IFERROR(VLOOKUP($U105,scriv!$C$2:$AG$802,28,FALSE),""),M105)</f>
        <v/>
      </c>
      <c r="AE105" s="81" t="str">
        <f>IF(N105="",IFERROR(VLOOKUP($U105,scriv!$C$2:$AG$802,29,FALSE),""),N105)</f>
        <v/>
      </c>
      <c r="AF105" s="81" t="str">
        <f>IF(O105="",IFERROR(VLOOKUP($U105,scriv!$C$2:$AG$802,30,FALSE),""),O105)</f>
        <v/>
      </c>
      <c r="AG105" s="81" t="str">
        <f>IF(P105="",IFERROR(VLOOKUP($U105,scriv!$C$2:$AG$802,31,FALSE),""),P105)</f>
        <v/>
      </c>
      <c r="AH105" s="242" t="str">
        <f t="shared" si="15"/>
        <v/>
      </c>
      <c r="AI105" s="240" t="str">
        <f t="shared" si="16"/>
        <v/>
      </c>
      <c r="AJ105" s="242" t="str">
        <f t="shared" si="17"/>
        <v/>
      </c>
      <c r="AK105" s="240" t="str">
        <f t="shared" si="18"/>
        <v/>
      </c>
      <c r="AL105" s="242" t="str">
        <f t="shared" si="19"/>
        <v/>
      </c>
    </row>
    <row r="106" spans="1:38" ht="23" customHeight="1">
      <c r="A106"/>
      <c r="B106"/>
      <c r="C106"/>
      <c r="D106"/>
      <c r="E106"/>
      <c r="F106"/>
      <c r="G106"/>
      <c r="H106"/>
      <c r="I106"/>
      <c r="J106"/>
      <c r="K106"/>
      <c r="L106"/>
      <c r="M106"/>
      <c r="N106"/>
      <c r="O106"/>
      <c r="P106"/>
      <c r="Q106"/>
      <c r="R106"/>
      <c r="S106"/>
      <c r="T106"/>
      <c r="U106"/>
      <c r="V106"/>
      <c r="W106"/>
      <c r="X106"/>
      <c r="Y106"/>
      <c r="Z106"/>
      <c r="AA106"/>
      <c r="AB106"/>
      <c r="AC106"/>
      <c r="AD106" s="81" t="str">
        <f>IF(M106="",IFERROR(VLOOKUP($U106,scriv!$C$2:$AG$802,28,FALSE),""),M106)</f>
        <v/>
      </c>
      <c r="AE106" s="81" t="str">
        <f>IF(N106="",IFERROR(VLOOKUP($U106,scriv!$C$2:$AG$802,29,FALSE),""),N106)</f>
        <v/>
      </c>
      <c r="AF106" s="81" t="str">
        <f>IF(O106="",IFERROR(VLOOKUP($U106,scriv!$C$2:$AG$802,30,FALSE),""),O106)</f>
        <v/>
      </c>
      <c r="AG106" s="81" t="str">
        <f>IF(P106="",IFERROR(VLOOKUP($U106,scriv!$C$2:$AG$802,31,FALSE),""),P106)</f>
        <v/>
      </c>
      <c r="AH106" s="242" t="str">
        <f t="shared" si="15"/>
        <v/>
      </c>
      <c r="AI106" s="240" t="str">
        <f t="shared" si="16"/>
        <v/>
      </c>
      <c r="AJ106" s="242" t="str">
        <f t="shared" si="17"/>
        <v/>
      </c>
      <c r="AK106" s="240" t="str">
        <f t="shared" si="18"/>
        <v/>
      </c>
      <c r="AL106" s="242" t="str">
        <f t="shared" si="19"/>
        <v/>
      </c>
    </row>
    <row r="107" spans="1:38" ht="23" customHeight="1">
      <c r="A107"/>
      <c r="B107"/>
      <c r="C107"/>
      <c r="D107"/>
      <c r="E107"/>
      <c r="F107"/>
      <c r="G107"/>
      <c r="H107"/>
      <c r="I107"/>
      <c r="J107"/>
      <c r="K107"/>
      <c r="L107"/>
      <c r="M107"/>
      <c r="N107"/>
      <c r="O107"/>
      <c r="P107"/>
      <c r="Q107"/>
      <c r="R107"/>
      <c r="S107"/>
      <c r="T107"/>
      <c r="U107"/>
      <c r="V107"/>
      <c r="W107"/>
      <c r="X107"/>
      <c r="Y107"/>
      <c r="Z107"/>
      <c r="AA107"/>
      <c r="AB107"/>
      <c r="AC107"/>
      <c r="AD107" s="81" t="str">
        <f>IF(M107="",IFERROR(VLOOKUP($U107,scriv!$C$2:$AG$802,28,FALSE),""),M107)</f>
        <v/>
      </c>
      <c r="AE107" s="81" t="str">
        <f>IF(N107="",IFERROR(VLOOKUP($U107,scriv!$C$2:$AG$802,29,FALSE),""),N107)</f>
        <v/>
      </c>
      <c r="AF107" s="81" t="str">
        <f>IF(O107="",IFERROR(VLOOKUP($U107,scriv!$C$2:$AG$802,30,FALSE),""),O107)</f>
        <v/>
      </c>
      <c r="AG107" s="81" t="str">
        <f>IF(P107="",IFERROR(VLOOKUP($U107,scriv!$C$2:$AG$802,31,FALSE),""),P107)</f>
        <v/>
      </c>
      <c r="AH107" s="242" t="str">
        <f t="shared" si="15"/>
        <v/>
      </c>
      <c r="AI107" s="240" t="str">
        <f t="shared" si="16"/>
        <v/>
      </c>
      <c r="AJ107" s="242" t="str">
        <f t="shared" si="17"/>
        <v/>
      </c>
      <c r="AK107" s="240" t="str">
        <f t="shared" si="18"/>
        <v/>
      </c>
      <c r="AL107" s="242" t="str">
        <f t="shared" si="19"/>
        <v/>
      </c>
    </row>
    <row r="108" spans="1:38" ht="23" customHeight="1">
      <c r="A108"/>
      <c r="B108"/>
      <c r="C108"/>
      <c r="D108"/>
      <c r="E108"/>
      <c r="F108"/>
      <c r="G108"/>
      <c r="H108"/>
      <c r="I108"/>
      <c r="J108"/>
      <c r="K108"/>
      <c r="L108"/>
      <c r="M108"/>
      <c r="N108"/>
      <c r="O108"/>
      <c r="P108"/>
      <c r="Q108"/>
      <c r="R108"/>
      <c r="S108"/>
      <c r="T108"/>
      <c r="U108"/>
      <c r="V108"/>
      <c r="W108"/>
      <c r="X108"/>
      <c r="Y108"/>
      <c r="Z108"/>
      <c r="AA108"/>
      <c r="AB108"/>
      <c r="AC108"/>
      <c r="AD108" s="81" t="str">
        <f>IF(M108="",IFERROR(VLOOKUP($U108,scriv!$C$2:$AG$802,28,FALSE),""),M108)</f>
        <v/>
      </c>
      <c r="AE108" s="81" t="str">
        <f>IF(N108="",IFERROR(VLOOKUP($U108,scriv!$C$2:$AG$802,29,FALSE),""),N108)</f>
        <v/>
      </c>
      <c r="AF108" s="81" t="str">
        <f>IF(O108="",IFERROR(VLOOKUP($U108,scriv!$C$2:$AG$802,30,FALSE),""),O108)</f>
        <v/>
      </c>
      <c r="AG108" s="81" t="str">
        <f>IF(P108="",IFERROR(VLOOKUP($U108,scriv!$C$2:$AG$802,31,FALSE),""),P108)</f>
        <v/>
      </c>
      <c r="AH108" s="242" t="str">
        <f t="shared" si="15"/>
        <v/>
      </c>
      <c r="AI108" s="240" t="str">
        <f t="shared" si="16"/>
        <v/>
      </c>
      <c r="AJ108" s="242" t="str">
        <f t="shared" si="17"/>
        <v/>
      </c>
      <c r="AK108" s="240" t="str">
        <f t="shared" si="18"/>
        <v/>
      </c>
      <c r="AL108" s="242" t="str">
        <f t="shared" si="19"/>
        <v/>
      </c>
    </row>
    <row r="109" spans="1:38" ht="23" customHeight="1">
      <c r="A109"/>
      <c r="B109"/>
      <c r="C109"/>
      <c r="D109"/>
      <c r="E109"/>
      <c r="F109"/>
      <c r="G109"/>
      <c r="H109"/>
      <c r="I109"/>
      <c r="J109"/>
      <c r="K109"/>
      <c r="L109"/>
      <c r="M109"/>
      <c r="N109"/>
      <c r="O109"/>
      <c r="P109"/>
      <c r="Q109"/>
      <c r="R109"/>
      <c r="S109"/>
      <c r="T109"/>
      <c r="U109"/>
      <c r="V109"/>
      <c r="W109"/>
      <c r="X109"/>
      <c r="Y109"/>
      <c r="Z109"/>
      <c r="AA109"/>
      <c r="AB109"/>
      <c r="AC109"/>
      <c r="AD109" s="81" t="str">
        <f>IF(M109="",IFERROR(VLOOKUP($U109,scriv!$C$2:$AG$802,28,FALSE),""),M109)</f>
        <v/>
      </c>
      <c r="AE109" s="81" t="str">
        <f>IF(N109="",IFERROR(VLOOKUP($U109,scriv!$C$2:$AG$802,29,FALSE),""),N109)</f>
        <v/>
      </c>
      <c r="AF109" s="81" t="str">
        <f>IF(O109="",IFERROR(VLOOKUP($U109,scriv!$C$2:$AG$802,30,FALSE),""),O109)</f>
        <v/>
      </c>
      <c r="AG109" s="81" t="str">
        <f>IF(P109="",IFERROR(VLOOKUP($U109,scriv!$C$2:$AG$802,31,FALSE),""),P109)</f>
        <v/>
      </c>
      <c r="AH109" s="242" t="str">
        <f t="shared" si="15"/>
        <v/>
      </c>
      <c r="AI109" s="240" t="str">
        <f t="shared" si="16"/>
        <v/>
      </c>
      <c r="AJ109" s="242" t="str">
        <f t="shared" si="17"/>
        <v/>
      </c>
      <c r="AK109" s="240" t="str">
        <f t="shared" si="18"/>
        <v/>
      </c>
      <c r="AL109" s="242" t="str">
        <f t="shared" si="19"/>
        <v/>
      </c>
    </row>
    <row r="110" spans="1:38" ht="23" customHeight="1">
      <c r="A110"/>
      <c r="B110"/>
      <c r="C110"/>
      <c r="D110"/>
      <c r="E110"/>
      <c r="F110"/>
      <c r="G110"/>
      <c r="H110"/>
      <c r="I110"/>
      <c r="J110"/>
      <c r="K110"/>
      <c r="L110"/>
      <c r="M110"/>
      <c r="N110"/>
      <c r="O110"/>
      <c r="P110"/>
      <c r="Q110"/>
      <c r="R110"/>
      <c r="S110"/>
      <c r="T110"/>
      <c r="U110"/>
      <c r="V110"/>
      <c r="W110"/>
      <c r="X110"/>
      <c r="Y110"/>
      <c r="Z110"/>
      <c r="AA110"/>
      <c r="AB110"/>
      <c r="AC110"/>
      <c r="AD110" s="81" t="str">
        <f>IF(M110="",IFERROR(VLOOKUP($U110,scriv!$C$2:$AG$802,28,FALSE),""),M110)</f>
        <v/>
      </c>
      <c r="AE110" s="81" t="str">
        <f>IF(N110="",IFERROR(VLOOKUP($U110,scriv!$C$2:$AG$802,29,FALSE),""),N110)</f>
        <v/>
      </c>
      <c r="AF110" s="81" t="str">
        <f>IF(O110="",IFERROR(VLOOKUP($U110,scriv!$C$2:$AG$802,30,FALSE),""),O110)</f>
        <v/>
      </c>
      <c r="AG110" s="81" t="str">
        <f>IF(P110="",IFERROR(VLOOKUP($U110,scriv!$C$2:$AG$802,31,FALSE),""),P110)</f>
        <v/>
      </c>
      <c r="AH110" s="242" t="str">
        <f t="shared" si="15"/>
        <v/>
      </c>
      <c r="AI110" s="240" t="str">
        <f t="shared" si="16"/>
        <v/>
      </c>
      <c r="AJ110" s="242" t="str">
        <f t="shared" si="17"/>
        <v/>
      </c>
      <c r="AK110" s="240" t="str">
        <f t="shared" si="18"/>
        <v/>
      </c>
      <c r="AL110" s="242" t="str">
        <f t="shared" si="19"/>
        <v/>
      </c>
    </row>
    <row r="111" spans="1:38" ht="23" customHeight="1">
      <c r="A111"/>
      <c r="B111"/>
      <c r="C111"/>
      <c r="D111"/>
      <c r="E111"/>
      <c r="F111"/>
      <c r="G111"/>
      <c r="H111"/>
      <c r="I111"/>
      <c r="J111"/>
      <c r="K111"/>
      <c r="L111"/>
      <c r="M111"/>
      <c r="N111"/>
      <c r="O111"/>
      <c r="P111"/>
      <c r="Q111"/>
      <c r="R111"/>
      <c r="S111"/>
      <c r="T111"/>
      <c r="U111"/>
      <c r="V111"/>
      <c r="W111"/>
      <c r="X111"/>
      <c r="Y111"/>
      <c r="Z111"/>
      <c r="AA111"/>
      <c r="AB111"/>
      <c r="AC111"/>
      <c r="AD111" s="81" t="str">
        <f>IF(M111="",IFERROR(VLOOKUP($U111,scriv!$C$2:$AG$802,28,FALSE),""),M111)</f>
        <v/>
      </c>
      <c r="AE111" s="81" t="str">
        <f>IF(N111="",IFERROR(VLOOKUP($U111,scriv!$C$2:$AG$802,29,FALSE),""),N111)</f>
        <v/>
      </c>
      <c r="AF111" s="81" t="str">
        <f>IF(O111="",IFERROR(VLOOKUP($U111,scriv!$C$2:$AG$802,30,FALSE),""),O111)</f>
        <v/>
      </c>
      <c r="AG111" s="81" t="str">
        <f>IF(P111="",IFERROR(VLOOKUP($U111,scriv!$C$2:$AG$802,31,FALSE),""),P111)</f>
        <v/>
      </c>
      <c r="AH111" s="242" t="str">
        <f t="shared" si="15"/>
        <v/>
      </c>
      <c r="AI111" s="240" t="str">
        <f t="shared" si="16"/>
        <v/>
      </c>
      <c r="AJ111" s="242" t="str">
        <f t="shared" si="17"/>
        <v/>
      </c>
      <c r="AK111" s="240" t="str">
        <f t="shared" si="18"/>
        <v/>
      </c>
      <c r="AL111" s="242" t="str">
        <f t="shared" si="19"/>
        <v/>
      </c>
    </row>
    <row r="112" spans="1:38" ht="23" customHeight="1">
      <c r="A112"/>
      <c r="B112"/>
      <c r="C112"/>
      <c r="D112"/>
      <c r="E112"/>
      <c r="F112"/>
      <c r="G112"/>
      <c r="H112"/>
      <c r="I112"/>
      <c r="J112"/>
      <c r="K112"/>
      <c r="L112"/>
      <c r="M112"/>
      <c r="N112"/>
      <c r="O112"/>
      <c r="P112"/>
      <c r="Q112"/>
      <c r="R112"/>
      <c r="S112"/>
      <c r="T112"/>
      <c r="U112"/>
      <c r="V112"/>
      <c r="W112"/>
      <c r="X112"/>
      <c r="Y112"/>
      <c r="Z112"/>
      <c r="AA112"/>
      <c r="AB112"/>
      <c r="AC112"/>
      <c r="AD112" s="81" t="str">
        <f>IF(M112="",IFERROR(VLOOKUP($U112,scriv!$C$2:$AG$802,28,FALSE),""),M112)</f>
        <v/>
      </c>
      <c r="AE112" s="81" t="str">
        <f>IF(N112="",IFERROR(VLOOKUP($U112,scriv!$C$2:$AG$802,29,FALSE),""),N112)</f>
        <v/>
      </c>
      <c r="AF112" s="81" t="str">
        <f>IF(O112="",IFERROR(VLOOKUP($U112,scriv!$C$2:$AG$802,30,FALSE),""),O112)</f>
        <v/>
      </c>
      <c r="AG112" s="81" t="str">
        <f>IF(P112="",IFERROR(VLOOKUP($U112,scriv!$C$2:$AG$802,31,FALSE),""),P112)</f>
        <v/>
      </c>
      <c r="AH112" s="242" t="str">
        <f t="shared" si="15"/>
        <v/>
      </c>
      <c r="AI112" s="240" t="str">
        <f t="shared" si="16"/>
        <v/>
      </c>
      <c r="AJ112" s="242" t="str">
        <f t="shared" si="17"/>
        <v/>
      </c>
      <c r="AK112" s="240" t="str">
        <f t="shared" si="18"/>
        <v/>
      </c>
      <c r="AL112" s="242" t="str">
        <f t="shared" si="19"/>
        <v/>
      </c>
    </row>
    <row r="113" spans="1:38" ht="23" customHeight="1">
      <c r="A113"/>
      <c r="B113"/>
      <c r="C113"/>
      <c r="D113"/>
      <c r="E113"/>
      <c r="F113"/>
      <c r="G113"/>
      <c r="H113"/>
      <c r="I113"/>
      <c r="J113"/>
      <c r="K113"/>
      <c r="L113"/>
      <c r="M113"/>
      <c r="N113"/>
      <c r="O113"/>
      <c r="P113"/>
      <c r="Q113"/>
      <c r="R113"/>
      <c r="S113"/>
      <c r="T113"/>
      <c r="U113"/>
      <c r="V113"/>
      <c r="W113"/>
      <c r="X113"/>
      <c r="Y113"/>
      <c r="Z113"/>
      <c r="AA113"/>
      <c r="AB113"/>
      <c r="AC113"/>
      <c r="AD113" s="81" t="str">
        <f>IF(M113="",IFERROR(VLOOKUP($U113,scriv!$C$2:$AG$802,28,FALSE),""),M113)</f>
        <v/>
      </c>
      <c r="AE113" s="81" t="str">
        <f>IF(N113="",IFERROR(VLOOKUP($U113,scriv!$C$2:$AG$802,29,FALSE),""),N113)</f>
        <v/>
      </c>
      <c r="AF113" s="81" t="str">
        <f>IF(O113="",IFERROR(VLOOKUP($U113,scriv!$C$2:$AG$802,30,FALSE),""),O113)</f>
        <v/>
      </c>
      <c r="AG113" s="81" t="str">
        <f>IF(P113="",IFERROR(VLOOKUP($U113,scriv!$C$2:$AG$802,31,FALSE),""),P113)</f>
        <v/>
      </c>
      <c r="AH113" s="242" t="str">
        <f t="shared" si="15"/>
        <v/>
      </c>
      <c r="AI113" s="240" t="str">
        <f t="shared" si="16"/>
        <v/>
      </c>
      <c r="AJ113" s="242" t="str">
        <f t="shared" si="17"/>
        <v/>
      </c>
      <c r="AK113" s="240" t="str">
        <f t="shared" si="18"/>
        <v/>
      </c>
      <c r="AL113" s="242" t="str">
        <f t="shared" si="19"/>
        <v/>
      </c>
    </row>
    <row r="114" spans="1:38" ht="23" customHeight="1">
      <c r="A114"/>
      <c r="B114"/>
      <c r="C114"/>
      <c r="D114"/>
      <c r="E114"/>
      <c r="F114"/>
      <c r="G114"/>
      <c r="H114"/>
      <c r="I114"/>
      <c r="J114"/>
      <c r="K114"/>
      <c r="L114"/>
      <c r="M114"/>
      <c r="N114"/>
      <c r="O114"/>
      <c r="P114"/>
      <c r="Q114"/>
      <c r="R114"/>
      <c r="S114"/>
      <c r="T114"/>
      <c r="U114"/>
      <c r="V114"/>
      <c r="W114"/>
      <c r="X114"/>
      <c r="Y114"/>
      <c r="Z114"/>
      <c r="AA114"/>
      <c r="AB114"/>
      <c r="AC114"/>
      <c r="AD114" s="81" t="str">
        <f>IF(M114="",IFERROR(VLOOKUP($U114,scriv!$C$2:$AG$802,28,FALSE),""),M114)</f>
        <v/>
      </c>
      <c r="AE114" s="81" t="str">
        <f>IF(N114="",IFERROR(VLOOKUP($U114,scriv!$C$2:$AG$802,29,FALSE),""),N114)</f>
        <v/>
      </c>
      <c r="AF114" s="81" t="str">
        <f>IF(O114="",IFERROR(VLOOKUP($U114,scriv!$C$2:$AG$802,30,FALSE),""),O114)</f>
        <v/>
      </c>
      <c r="AG114" s="81" t="str">
        <f>IF(P114="",IFERROR(VLOOKUP($U114,scriv!$C$2:$AG$802,31,FALSE),""),P114)</f>
        <v/>
      </c>
      <c r="AH114" s="242" t="str">
        <f t="shared" si="15"/>
        <v/>
      </c>
      <c r="AI114" s="240" t="str">
        <f t="shared" si="16"/>
        <v/>
      </c>
      <c r="AJ114" s="242" t="str">
        <f t="shared" si="17"/>
        <v/>
      </c>
      <c r="AK114" s="240" t="str">
        <f t="shared" si="18"/>
        <v/>
      </c>
      <c r="AL114" s="242" t="str">
        <f t="shared" si="19"/>
        <v/>
      </c>
    </row>
    <row r="115" spans="1:38" ht="23" customHeight="1">
      <c r="A115"/>
      <c r="B115"/>
      <c r="C115"/>
      <c r="D115"/>
      <c r="E115"/>
      <c r="F115"/>
      <c r="G115"/>
      <c r="H115"/>
      <c r="I115"/>
      <c r="J115"/>
      <c r="K115"/>
      <c r="L115"/>
      <c r="M115"/>
      <c r="N115"/>
      <c r="O115"/>
      <c r="P115"/>
      <c r="Q115"/>
      <c r="R115"/>
      <c r="S115"/>
      <c r="T115"/>
      <c r="U115"/>
      <c r="V115"/>
      <c r="W115"/>
      <c r="X115"/>
      <c r="Y115"/>
      <c r="Z115"/>
      <c r="AA115"/>
      <c r="AB115"/>
      <c r="AC115"/>
      <c r="AD115" s="81" t="str">
        <f>IF(M115="",IFERROR(VLOOKUP($U115,scriv!$C$2:$AG$802,28,FALSE),""),M115)</f>
        <v/>
      </c>
      <c r="AE115" s="81" t="str">
        <f>IF(N115="",IFERROR(VLOOKUP($U115,scriv!$C$2:$AG$802,29,FALSE),""),N115)</f>
        <v/>
      </c>
      <c r="AF115" s="81" t="str">
        <f>IF(O115="",IFERROR(VLOOKUP($U115,scriv!$C$2:$AG$802,30,FALSE),""),O115)</f>
        <v/>
      </c>
      <c r="AG115" s="81" t="str">
        <f>IF(P115="",IFERROR(VLOOKUP($U115,scriv!$C$2:$AG$802,31,FALSE),""),P115)</f>
        <v/>
      </c>
      <c r="AH115" s="242" t="str">
        <f t="shared" si="15"/>
        <v/>
      </c>
      <c r="AI115" s="240" t="str">
        <f t="shared" si="16"/>
        <v/>
      </c>
      <c r="AJ115" s="242" t="str">
        <f t="shared" si="17"/>
        <v/>
      </c>
      <c r="AK115" s="240" t="str">
        <f t="shared" si="18"/>
        <v/>
      </c>
      <c r="AL115" s="242" t="str">
        <f t="shared" si="19"/>
        <v/>
      </c>
    </row>
    <row r="116" spans="1:38" ht="23" customHeight="1">
      <c r="A116"/>
      <c r="B116"/>
      <c r="C116"/>
      <c r="D116"/>
      <c r="E116"/>
      <c r="F116"/>
      <c r="G116"/>
      <c r="H116"/>
      <c r="I116"/>
      <c r="J116"/>
      <c r="K116"/>
      <c r="L116"/>
      <c r="M116"/>
      <c r="N116"/>
      <c r="O116"/>
      <c r="P116"/>
      <c r="Q116"/>
      <c r="R116"/>
      <c r="S116"/>
      <c r="T116"/>
      <c r="U116"/>
      <c r="V116"/>
      <c r="W116"/>
      <c r="X116"/>
      <c r="Y116"/>
      <c r="Z116"/>
      <c r="AA116"/>
      <c r="AB116"/>
      <c r="AC116"/>
      <c r="AD116" s="81" t="str">
        <f>IF(M116="",IFERROR(VLOOKUP($U116,scriv!$C$2:$AG$802,28,FALSE),""),M116)</f>
        <v/>
      </c>
      <c r="AE116" s="81" t="str">
        <f>IF(N116="",IFERROR(VLOOKUP($U116,scriv!$C$2:$AG$802,29,FALSE),""),N116)</f>
        <v/>
      </c>
      <c r="AF116" s="81" t="str">
        <f>IF(O116="",IFERROR(VLOOKUP($U116,scriv!$C$2:$AG$802,30,FALSE),""),O116)</f>
        <v/>
      </c>
      <c r="AG116" s="81" t="str">
        <f>IF(P116="",IFERROR(VLOOKUP($U116,scriv!$C$2:$AG$802,31,FALSE),""),P116)</f>
        <v/>
      </c>
      <c r="AH116" s="242" t="str">
        <f t="shared" si="15"/>
        <v/>
      </c>
      <c r="AI116" s="240" t="str">
        <f t="shared" si="16"/>
        <v/>
      </c>
      <c r="AJ116" s="242" t="str">
        <f t="shared" si="17"/>
        <v/>
      </c>
      <c r="AK116" s="240" t="str">
        <f t="shared" si="18"/>
        <v/>
      </c>
      <c r="AL116" s="242" t="str">
        <f t="shared" si="19"/>
        <v/>
      </c>
    </row>
    <row r="117" spans="1:38" ht="23" customHeight="1">
      <c r="A117"/>
      <c r="B117"/>
      <c r="C117"/>
      <c r="D117"/>
      <c r="E117"/>
      <c r="F117"/>
      <c r="G117"/>
      <c r="H117"/>
      <c r="I117"/>
      <c r="J117"/>
      <c r="K117"/>
      <c r="L117"/>
      <c r="M117"/>
      <c r="N117"/>
      <c r="O117"/>
      <c r="P117"/>
      <c r="Q117"/>
      <c r="R117"/>
      <c r="S117"/>
      <c r="T117"/>
      <c r="U117"/>
      <c r="V117"/>
      <c r="W117"/>
      <c r="X117"/>
      <c r="Y117"/>
      <c r="Z117"/>
      <c r="AA117"/>
      <c r="AB117"/>
      <c r="AC117"/>
      <c r="AD117" s="81" t="str">
        <f>IF(M117="",IFERROR(VLOOKUP($U117,scriv!$C$2:$AG$802,28,FALSE),""),M117)</f>
        <v/>
      </c>
      <c r="AE117" s="81" t="str">
        <f>IF(N117="",IFERROR(VLOOKUP($U117,scriv!$C$2:$AG$802,29,FALSE),""),N117)</f>
        <v/>
      </c>
      <c r="AF117" s="81" t="str">
        <f>IF(O117="",IFERROR(VLOOKUP($U117,scriv!$C$2:$AG$802,30,FALSE),""),O117)</f>
        <v/>
      </c>
      <c r="AG117" s="81" t="str">
        <f>IF(P117="",IFERROR(VLOOKUP($U117,scriv!$C$2:$AG$802,31,FALSE),""),P117)</f>
        <v/>
      </c>
      <c r="AH117" s="242" t="str">
        <f t="shared" si="15"/>
        <v/>
      </c>
      <c r="AI117" s="240" t="str">
        <f t="shared" si="16"/>
        <v/>
      </c>
      <c r="AJ117" s="242" t="str">
        <f t="shared" si="17"/>
        <v/>
      </c>
      <c r="AK117" s="240" t="str">
        <f t="shared" si="18"/>
        <v/>
      </c>
      <c r="AL117" s="242" t="str">
        <f t="shared" si="19"/>
        <v/>
      </c>
    </row>
    <row r="118" spans="1:38" ht="23" customHeight="1">
      <c r="A118"/>
      <c r="B118"/>
      <c r="C118"/>
      <c r="D118"/>
      <c r="E118"/>
      <c r="F118"/>
      <c r="G118"/>
      <c r="H118"/>
      <c r="I118"/>
      <c r="J118"/>
      <c r="K118"/>
      <c r="L118"/>
      <c r="M118"/>
      <c r="N118"/>
      <c r="O118"/>
      <c r="P118"/>
      <c r="Q118"/>
      <c r="R118"/>
      <c r="S118"/>
      <c r="T118"/>
      <c r="U118"/>
      <c r="V118"/>
      <c r="W118"/>
      <c r="X118"/>
      <c r="Y118"/>
      <c r="Z118"/>
      <c r="AA118"/>
      <c r="AB118"/>
      <c r="AC118"/>
      <c r="AD118" s="81" t="str">
        <f>IF(M118="",IFERROR(VLOOKUP($U118,scriv!$C$2:$AG$802,28,FALSE),""),M118)</f>
        <v/>
      </c>
      <c r="AE118" s="81" t="str">
        <f>IF(N118="",IFERROR(VLOOKUP($U118,scriv!$C$2:$AG$802,29,FALSE),""),N118)</f>
        <v/>
      </c>
      <c r="AF118" s="81" t="str">
        <f>IF(O118="",IFERROR(VLOOKUP($U118,scriv!$C$2:$AG$802,30,FALSE),""),O118)</f>
        <v/>
      </c>
      <c r="AG118" s="81" t="str">
        <f>IF(P118="",IFERROR(VLOOKUP($U118,scriv!$C$2:$AG$802,31,FALSE),""),P118)</f>
        <v/>
      </c>
      <c r="AH118" s="242" t="str">
        <f t="shared" si="15"/>
        <v/>
      </c>
      <c r="AI118" s="240" t="str">
        <f t="shared" si="16"/>
        <v/>
      </c>
      <c r="AJ118" s="242" t="str">
        <f t="shared" si="17"/>
        <v/>
      </c>
      <c r="AK118" s="240" t="str">
        <f t="shared" si="18"/>
        <v/>
      </c>
      <c r="AL118" s="242" t="str">
        <f t="shared" si="19"/>
        <v/>
      </c>
    </row>
    <row r="119" spans="1:38" ht="23" customHeight="1">
      <c r="A119"/>
      <c r="B119"/>
      <c r="C119"/>
      <c r="D119"/>
      <c r="E119"/>
      <c r="F119"/>
      <c r="G119"/>
      <c r="H119"/>
      <c r="I119"/>
      <c r="J119"/>
      <c r="K119"/>
      <c r="L119"/>
      <c r="M119"/>
      <c r="N119"/>
      <c r="O119"/>
      <c r="P119"/>
      <c r="Q119"/>
      <c r="R119"/>
      <c r="S119"/>
      <c r="T119"/>
      <c r="U119"/>
      <c r="V119"/>
      <c r="W119"/>
      <c r="X119"/>
      <c r="Y119"/>
      <c r="Z119"/>
      <c r="AA119"/>
      <c r="AB119"/>
      <c r="AC119"/>
      <c r="AD119" s="81" t="str">
        <f>IF(M119="",IFERROR(VLOOKUP($U119,scriv!$C$2:$AG$802,28,FALSE),""),M119)</f>
        <v/>
      </c>
      <c r="AE119" s="81" t="str">
        <f>IF(N119="",IFERROR(VLOOKUP($U119,scriv!$C$2:$AG$802,29,FALSE),""),N119)</f>
        <v/>
      </c>
      <c r="AF119" s="81" t="str">
        <f>IF(O119="",IFERROR(VLOOKUP($U119,scriv!$C$2:$AG$802,30,FALSE),""),O119)</f>
        <v/>
      </c>
      <c r="AG119" s="81" t="str">
        <f>IF(P119="",IFERROR(VLOOKUP($U119,scriv!$C$2:$AG$802,31,FALSE),""),P119)</f>
        <v/>
      </c>
      <c r="AH119" s="242" t="str">
        <f t="shared" si="15"/>
        <v/>
      </c>
      <c r="AI119" s="240" t="str">
        <f t="shared" si="16"/>
        <v/>
      </c>
      <c r="AJ119" s="242" t="str">
        <f t="shared" si="17"/>
        <v/>
      </c>
      <c r="AK119" s="240" t="str">
        <f t="shared" si="18"/>
        <v/>
      </c>
      <c r="AL119" s="242" t="str">
        <f t="shared" si="19"/>
        <v/>
      </c>
    </row>
    <row r="120" spans="1:38" ht="23" customHeight="1">
      <c r="A120"/>
      <c r="B120"/>
      <c r="C120"/>
      <c r="D120"/>
      <c r="E120"/>
      <c r="F120"/>
      <c r="G120"/>
      <c r="H120"/>
      <c r="I120"/>
      <c r="J120"/>
      <c r="K120"/>
      <c r="L120"/>
      <c r="M120"/>
      <c r="N120"/>
      <c r="O120"/>
      <c r="P120"/>
      <c r="Q120"/>
      <c r="R120"/>
      <c r="S120"/>
      <c r="T120"/>
      <c r="U120"/>
      <c r="V120"/>
      <c r="W120"/>
      <c r="X120"/>
      <c r="Y120"/>
      <c r="Z120"/>
      <c r="AA120"/>
      <c r="AB120"/>
      <c r="AC120"/>
      <c r="AD120" s="81" t="str">
        <f>IF(M120="",IFERROR(VLOOKUP($U120,scriv!$C$2:$AG$802,28,FALSE),""),M120)</f>
        <v/>
      </c>
      <c r="AE120" s="81" t="str">
        <f>IF(N120="",IFERROR(VLOOKUP($U120,scriv!$C$2:$AG$802,29,FALSE),""),N120)</f>
        <v/>
      </c>
      <c r="AF120" s="81" t="str">
        <f>IF(O120="",IFERROR(VLOOKUP($U120,scriv!$C$2:$AG$802,30,FALSE),""),O120)</f>
        <v/>
      </c>
      <c r="AG120" s="81" t="str">
        <f>IF(P120="",IFERROR(VLOOKUP($U120,scriv!$C$2:$AG$802,31,FALSE),""),P120)</f>
        <v/>
      </c>
      <c r="AH120" s="242" t="str">
        <f t="shared" si="15"/>
        <v/>
      </c>
      <c r="AI120" s="240" t="str">
        <f t="shared" si="16"/>
        <v/>
      </c>
      <c r="AJ120" s="242" t="str">
        <f t="shared" si="17"/>
        <v/>
      </c>
      <c r="AK120" s="240" t="str">
        <f t="shared" si="18"/>
        <v/>
      </c>
      <c r="AL120" s="242" t="str">
        <f t="shared" si="19"/>
        <v/>
      </c>
    </row>
    <row r="121" spans="1:38" ht="23" customHeight="1">
      <c r="A121"/>
      <c r="B121"/>
      <c r="C121"/>
      <c r="D121"/>
      <c r="E121"/>
      <c r="F121"/>
      <c r="G121"/>
      <c r="H121"/>
      <c r="I121"/>
      <c r="J121"/>
      <c r="K121"/>
      <c r="L121"/>
      <c r="M121"/>
      <c r="N121"/>
      <c r="O121"/>
      <c r="P121"/>
      <c r="Q121"/>
      <c r="R121"/>
      <c r="S121"/>
      <c r="T121"/>
      <c r="U121"/>
      <c r="V121"/>
      <c r="W121"/>
      <c r="X121"/>
      <c r="Y121"/>
      <c r="Z121"/>
      <c r="AA121"/>
      <c r="AB121"/>
      <c r="AC121"/>
      <c r="AD121" s="81" t="str">
        <f>IF(M121="",IFERROR(VLOOKUP($U121,scriv!$C$2:$AG$802,28,FALSE),""),M121)</f>
        <v/>
      </c>
      <c r="AE121" s="81" t="str">
        <f>IF(N121="",IFERROR(VLOOKUP($U121,scriv!$C$2:$AG$802,29,FALSE),""),N121)</f>
        <v/>
      </c>
      <c r="AF121" s="81" t="str">
        <f>IF(O121="",IFERROR(VLOOKUP($U121,scriv!$C$2:$AG$802,30,FALSE),""),O121)</f>
        <v/>
      </c>
      <c r="AG121" s="81" t="str">
        <f>IF(P121="",IFERROR(VLOOKUP($U121,scriv!$C$2:$AG$802,31,FALSE),""),P121)</f>
        <v/>
      </c>
      <c r="AH121" s="242" t="str">
        <f t="shared" si="15"/>
        <v/>
      </c>
      <c r="AI121" s="240" t="str">
        <f t="shared" si="16"/>
        <v/>
      </c>
      <c r="AJ121" s="242" t="str">
        <f t="shared" si="17"/>
        <v/>
      </c>
      <c r="AK121" s="240" t="str">
        <f t="shared" si="18"/>
        <v/>
      </c>
      <c r="AL121" s="242" t="str">
        <f t="shared" si="19"/>
        <v/>
      </c>
    </row>
    <row r="122" spans="1:38" ht="23" customHeight="1">
      <c r="A122"/>
      <c r="B122"/>
      <c r="C122"/>
      <c r="D122"/>
      <c r="E122"/>
      <c r="F122"/>
      <c r="G122"/>
      <c r="H122"/>
      <c r="I122"/>
      <c r="J122"/>
      <c r="K122"/>
      <c r="L122"/>
      <c r="M122"/>
      <c r="N122"/>
      <c r="O122"/>
      <c r="P122"/>
      <c r="Q122"/>
      <c r="R122"/>
      <c r="S122"/>
      <c r="T122"/>
      <c r="U122"/>
      <c r="V122"/>
      <c r="W122"/>
      <c r="X122"/>
      <c r="Y122"/>
      <c r="Z122"/>
      <c r="AA122"/>
      <c r="AB122"/>
      <c r="AC122"/>
      <c r="AD122" s="81" t="str">
        <f>IF(M122="",IFERROR(VLOOKUP($U122,scriv!$C$2:$AG$802,28,FALSE),""),M122)</f>
        <v/>
      </c>
      <c r="AE122" s="81" t="str">
        <f>IF(N122="",IFERROR(VLOOKUP($U122,scriv!$C$2:$AG$802,29,FALSE),""),N122)</f>
        <v/>
      </c>
      <c r="AF122" s="81" t="str">
        <f>IF(O122="",IFERROR(VLOOKUP($U122,scriv!$C$2:$AG$802,30,FALSE),""),O122)</f>
        <v/>
      </c>
      <c r="AG122" s="81" t="str">
        <f>IF(P122="",IFERROR(VLOOKUP($U122,scriv!$C$2:$AG$802,31,FALSE),""),P122)</f>
        <v/>
      </c>
      <c r="AH122" s="242" t="str">
        <f t="shared" si="15"/>
        <v/>
      </c>
      <c r="AI122" s="240" t="str">
        <f t="shared" si="16"/>
        <v/>
      </c>
      <c r="AJ122" s="242" t="str">
        <f t="shared" si="17"/>
        <v/>
      </c>
      <c r="AK122" s="240" t="str">
        <f t="shared" si="18"/>
        <v/>
      </c>
      <c r="AL122" s="242" t="str">
        <f t="shared" si="19"/>
        <v/>
      </c>
    </row>
    <row r="123" spans="1:38" ht="23" customHeight="1">
      <c r="A123"/>
      <c r="B123"/>
      <c r="C123"/>
      <c r="D123"/>
      <c r="E123"/>
      <c r="F123"/>
      <c r="G123"/>
      <c r="H123"/>
      <c r="I123"/>
      <c r="J123"/>
      <c r="K123"/>
      <c r="L123"/>
      <c r="M123"/>
      <c r="N123"/>
      <c r="O123"/>
      <c r="P123"/>
      <c r="Q123"/>
      <c r="R123"/>
      <c r="S123"/>
      <c r="T123"/>
      <c r="U123"/>
      <c r="V123"/>
      <c r="W123"/>
      <c r="X123"/>
      <c r="Y123"/>
      <c r="Z123"/>
      <c r="AA123"/>
      <c r="AB123"/>
      <c r="AC123"/>
      <c r="AD123" s="81" t="str">
        <f>IF(M123="",IFERROR(VLOOKUP($U123,scriv!$C$2:$AG$802,28,FALSE),""),M123)</f>
        <v/>
      </c>
      <c r="AE123" s="81" t="str">
        <f>IF(N123="",IFERROR(VLOOKUP($U123,scriv!$C$2:$AG$802,29,FALSE),""),N123)</f>
        <v/>
      </c>
      <c r="AF123" s="81" t="str">
        <f>IF(O123="",IFERROR(VLOOKUP($U123,scriv!$C$2:$AG$802,30,FALSE),""),O123)</f>
        <v/>
      </c>
      <c r="AG123" s="81" t="str">
        <f>IF(P123="",IFERROR(VLOOKUP($U123,scriv!$C$2:$AG$802,31,FALSE),""),P123)</f>
        <v/>
      </c>
      <c r="AH123" s="242" t="str">
        <f t="shared" si="15"/>
        <v/>
      </c>
      <c r="AI123" s="240" t="str">
        <f t="shared" si="16"/>
        <v/>
      </c>
      <c r="AJ123" s="242" t="str">
        <f t="shared" si="17"/>
        <v/>
      </c>
      <c r="AK123" s="240" t="str">
        <f t="shared" si="18"/>
        <v/>
      </c>
      <c r="AL123" s="242" t="str">
        <f t="shared" si="19"/>
        <v/>
      </c>
    </row>
    <row r="124" spans="1:38" ht="23" customHeight="1">
      <c r="A124"/>
      <c r="B124"/>
      <c r="C124"/>
      <c r="D124"/>
      <c r="E124"/>
      <c r="F124"/>
      <c r="G124"/>
      <c r="H124"/>
      <c r="I124"/>
      <c r="J124"/>
      <c r="K124"/>
      <c r="L124"/>
      <c r="M124"/>
      <c r="N124"/>
      <c r="O124"/>
      <c r="P124"/>
      <c r="Q124"/>
      <c r="R124"/>
      <c r="S124"/>
      <c r="T124"/>
      <c r="U124"/>
      <c r="V124"/>
      <c r="W124"/>
      <c r="X124"/>
      <c r="Y124"/>
      <c r="Z124"/>
      <c r="AA124"/>
      <c r="AB124"/>
      <c r="AC124"/>
      <c r="AD124" s="81" t="str">
        <f>IF(M124="",IFERROR(VLOOKUP($U124,scriv!$C$2:$AG$802,28,FALSE),""),M124)</f>
        <v/>
      </c>
      <c r="AE124" s="81" t="str">
        <f>IF(N124="",IFERROR(VLOOKUP($U124,scriv!$C$2:$AG$802,29,FALSE),""),N124)</f>
        <v/>
      </c>
      <c r="AF124" s="81" t="str">
        <f>IF(O124="",IFERROR(VLOOKUP($U124,scriv!$C$2:$AG$802,30,FALSE),""),O124)</f>
        <v/>
      </c>
      <c r="AG124" s="81" t="str">
        <f>IF(P124="",IFERROR(VLOOKUP($U124,scriv!$C$2:$AG$802,31,FALSE),""),P124)</f>
        <v/>
      </c>
      <c r="AH124" s="242" t="str">
        <f t="shared" si="15"/>
        <v/>
      </c>
      <c r="AI124" s="240" t="str">
        <f t="shared" si="16"/>
        <v/>
      </c>
      <c r="AJ124" s="242" t="str">
        <f t="shared" si="17"/>
        <v/>
      </c>
      <c r="AK124" s="240" t="str">
        <f t="shared" si="18"/>
        <v/>
      </c>
      <c r="AL124" s="242" t="str">
        <f t="shared" si="19"/>
        <v/>
      </c>
    </row>
    <row r="125" spans="1:38" ht="23" customHeight="1">
      <c r="A125"/>
      <c r="B125"/>
      <c r="C125"/>
      <c r="D125"/>
      <c r="E125"/>
      <c r="F125"/>
      <c r="G125"/>
      <c r="H125"/>
      <c r="I125"/>
      <c r="J125"/>
      <c r="K125"/>
      <c r="L125"/>
      <c r="M125"/>
      <c r="N125"/>
      <c r="O125"/>
      <c r="P125"/>
      <c r="Q125"/>
      <c r="R125"/>
      <c r="S125"/>
      <c r="T125"/>
      <c r="U125"/>
      <c r="V125"/>
      <c r="W125"/>
      <c r="X125"/>
      <c r="Y125"/>
      <c r="Z125"/>
      <c r="AA125"/>
      <c r="AB125"/>
      <c r="AC125"/>
      <c r="AD125" s="81" t="str">
        <f>IF(M125="",IFERROR(VLOOKUP($U125,scriv!$C$2:$AG$802,28,FALSE),""),M125)</f>
        <v/>
      </c>
      <c r="AE125" s="81" t="str">
        <f>IF(N125="",IFERROR(VLOOKUP($U125,scriv!$C$2:$AG$802,29,FALSE),""),N125)</f>
        <v/>
      </c>
      <c r="AF125" s="81" t="str">
        <f>IF(O125="",IFERROR(VLOOKUP($U125,scriv!$C$2:$AG$802,30,FALSE),""),O125)</f>
        <v/>
      </c>
      <c r="AG125" s="81" t="str">
        <f>IF(P125="",IFERROR(VLOOKUP($U125,scriv!$C$2:$AG$802,31,FALSE),""),P125)</f>
        <v/>
      </c>
      <c r="AH125" s="242" t="str">
        <f t="shared" si="15"/>
        <v/>
      </c>
      <c r="AI125" s="240" t="str">
        <f t="shared" si="16"/>
        <v/>
      </c>
      <c r="AJ125" s="242" t="str">
        <f t="shared" si="17"/>
        <v/>
      </c>
      <c r="AK125" s="240" t="str">
        <f t="shared" si="18"/>
        <v/>
      </c>
      <c r="AL125" s="242" t="str">
        <f t="shared" si="19"/>
        <v/>
      </c>
    </row>
    <row r="126" spans="1:38" ht="23" customHeight="1">
      <c r="A126"/>
      <c r="B126"/>
      <c r="C126"/>
      <c r="D126"/>
      <c r="E126"/>
      <c r="F126"/>
      <c r="G126"/>
      <c r="H126"/>
      <c r="I126"/>
      <c r="J126"/>
      <c r="K126"/>
      <c r="L126"/>
      <c r="M126"/>
      <c r="N126"/>
      <c r="O126"/>
      <c r="P126"/>
      <c r="Q126"/>
      <c r="R126"/>
      <c r="S126"/>
      <c r="T126"/>
      <c r="U126"/>
      <c r="V126"/>
      <c r="W126"/>
      <c r="X126"/>
      <c r="Y126"/>
      <c r="Z126"/>
      <c r="AA126"/>
      <c r="AB126"/>
      <c r="AC126"/>
      <c r="AD126" s="81" t="str">
        <f>IF(M126="",IFERROR(VLOOKUP($U126,scriv!$C$2:$AG$802,28,FALSE),""),M126)</f>
        <v/>
      </c>
      <c r="AE126" s="81" t="str">
        <f>IF(N126="",IFERROR(VLOOKUP($U126,scriv!$C$2:$AG$802,29,FALSE),""),N126)</f>
        <v/>
      </c>
      <c r="AF126" s="81" t="str">
        <f>IF(O126="",IFERROR(VLOOKUP($U126,scriv!$C$2:$AG$802,30,FALSE),""),O126)</f>
        <v/>
      </c>
      <c r="AG126" s="81" t="str">
        <f>IF(P126="",IFERROR(VLOOKUP($U126,scriv!$C$2:$AG$802,31,FALSE),""),P126)</f>
        <v/>
      </c>
      <c r="AH126" s="242" t="str">
        <f t="shared" si="15"/>
        <v/>
      </c>
      <c r="AI126" s="240" t="str">
        <f t="shared" si="16"/>
        <v/>
      </c>
      <c r="AJ126" s="242" t="str">
        <f t="shared" si="17"/>
        <v/>
      </c>
      <c r="AK126" s="240" t="str">
        <f t="shared" si="18"/>
        <v/>
      </c>
      <c r="AL126" s="242" t="str">
        <f t="shared" si="19"/>
        <v/>
      </c>
    </row>
    <row r="127" spans="1:38" ht="23" customHeight="1">
      <c r="A127"/>
      <c r="B127"/>
      <c r="C127"/>
      <c r="D127"/>
      <c r="E127"/>
      <c r="F127"/>
      <c r="G127"/>
      <c r="H127"/>
      <c r="I127"/>
      <c r="J127"/>
      <c r="K127"/>
      <c r="L127"/>
      <c r="M127"/>
      <c r="N127"/>
      <c r="O127"/>
      <c r="P127"/>
      <c r="Q127"/>
      <c r="R127"/>
      <c r="S127"/>
      <c r="T127"/>
      <c r="U127"/>
      <c r="V127"/>
      <c r="W127"/>
      <c r="X127"/>
      <c r="Y127"/>
      <c r="Z127"/>
      <c r="AA127"/>
      <c r="AB127"/>
      <c r="AC127"/>
      <c r="AD127" s="81" t="str">
        <f>IF(M127="",IFERROR(VLOOKUP($U127,scriv!$C$2:$AG$802,28,FALSE),""),M127)</f>
        <v/>
      </c>
      <c r="AE127" s="81" t="str">
        <f>IF(N127="",IFERROR(VLOOKUP($U127,scriv!$C$2:$AG$802,29,FALSE),""),N127)</f>
        <v/>
      </c>
      <c r="AF127" s="81" t="str">
        <f>IF(O127="",IFERROR(VLOOKUP($U127,scriv!$C$2:$AG$802,30,FALSE),""),O127)</f>
        <v/>
      </c>
      <c r="AG127" s="81" t="str">
        <f>IF(P127="",IFERROR(VLOOKUP($U127,scriv!$C$2:$AG$802,31,FALSE),""),P127)</f>
        <v/>
      </c>
      <c r="AH127" s="242" t="str">
        <f t="shared" si="15"/>
        <v/>
      </c>
      <c r="AI127" s="240" t="str">
        <f t="shared" si="16"/>
        <v/>
      </c>
      <c r="AJ127" s="242" t="str">
        <f t="shared" si="17"/>
        <v/>
      </c>
      <c r="AK127" s="240" t="str">
        <f t="shared" si="18"/>
        <v/>
      </c>
      <c r="AL127" s="242" t="str">
        <f t="shared" si="19"/>
        <v/>
      </c>
    </row>
    <row r="128" spans="1:38" ht="23" customHeight="1">
      <c r="A128"/>
      <c r="B128"/>
      <c r="C128"/>
      <c r="D128"/>
      <c r="E128"/>
      <c r="F128"/>
      <c r="G128"/>
      <c r="H128"/>
      <c r="I128"/>
      <c r="J128"/>
      <c r="K128"/>
      <c r="L128"/>
      <c r="M128"/>
      <c r="N128"/>
      <c r="O128"/>
      <c r="P128"/>
      <c r="Q128"/>
      <c r="R128"/>
      <c r="S128"/>
      <c r="T128"/>
      <c r="U128"/>
      <c r="V128"/>
      <c r="W128"/>
      <c r="X128"/>
      <c r="Y128"/>
      <c r="Z128"/>
      <c r="AA128"/>
      <c r="AB128"/>
      <c r="AC128"/>
      <c r="AD128" s="81" t="str">
        <f>IF(M128="",IFERROR(VLOOKUP($U128,scriv!$C$2:$AG$802,28,FALSE),""),M128)</f>
        <v/>
      </c>
      <c r="AE128" s="81" t="str">
        <f>IF(N128="",IFERROR(VLOOKUP($U128,scriv!$C$2:$AG$802,29,FALSE),""),N128)</f>
        <v/>
      </c>
      <c r="AF128" s="81" t="str">
        <f>IF(O128="",IFERROR(VLOOKUP($U128,scriv!$C$2:$AG$802,30,FALSE),""),O128)</f>
        <v/>
      </c>
      <c r="AG128" s="81" t="str">
        <f>IF(P128="",IFERROR(VLOOKUP($U128,scriv!$C$2:$AG$802,31,FALSE),""),P128)</f>
        <v/>
      </c>
      <c r="AH128" s="242" t="str">
        <f t="shared" si="15"/>
        <v/>
      </c>
      <c r="AI128" s="240" t="str">
        <f t="shared" si="16"/>
        <v/>
      </c>
      <c r="AJ128" s="242" t="str">
        <f t="shared" si="17"/>
        <v/>
      </c>
      <c r="AK128" s="240" t="str">
        <f t="shared" si="18"/>
        <v/>
      </c>
      <c r="AL128" s="242" t="str">
        <f t="shared" si="19"/>
        <v/>
      </c>
    </row>
    <row r="129" spans="1:38" ht="23" customHeight="1">
      <c r="A129"/>
      <c r="B129"/>
      <c r="C129"/>
      <c r="D129"/>
      <c r="E129"/>
      <c r="F129"/>
      <c r="G129"/>
      <c r="H129"/>
      <c r="I129"/>
      <c r="J129"/>
      <c r="K129"/>
      <c r="L129"/>
      <c r="M129"/>
      <c r="N129"/>
      <c r="O129"/>
      <c r="P129"/>
      <c r="Q129"/>
      <c r="R129"/>
      <c r="S129"/>
      <c r="T129"/>
      <c r="U129"/>
      <c r="V129"/>
      <c r="W129"/>
      <c r="X129"/>
      <c r="Y129"/>
      <c r="Z129"/>
      <c r="AA129"/>
      <c r="AB129"/>
      <c r="AC129"/>
      <c r="AD129" s="81" t="str">
        <f>IF(M129="",IFERROR(VLOOKUP($U129,scriv!$C$2:$AG$802,28,FALSE),""),M129)</f>
        <v/>
      </c>
      <c r="AE129" s="81" t="str">
        <f>IF(N129="",IFERROR(VLOOKUP($U129,scriv!$C$2:$AG$802,29,FALSE),""),N129)</f>
        <v/>
      </c>
      <c r="AF129" s="81" t="str">
        <f>IF(O129="",IFERROR(VLOOKUP($U129,scriv!$C$2:$AG$802,30,FALSE),""),O129)</f>
        <v/>
      </c>
      <c r="AG129" s="81" t="str">
        <f>IF(P129="",IFERROR(VLOOKUP($U129,scriv!$C$2:$AG$802,31,FALSE),""),P129)</f>
        <v/>
      </c>
      <c r="AH129" s="242" t="str">
        <f t="shared" si="15"/>
        <v/>
      </c>
      <c r="AI129" s="240" t="str">
        <f t="shared" si="16"/>
        <v/>
      </c>
      <c r="AJ129" s="242" t="str">
        <f t="shared" si="17"/>
        <v/>
      </c>
      <c r="AK129" s="240" t="str">
        <f t="shared" si="18"/>
        <v/>
      </c>
      <c r="AL129" s="242" t="str">
        <f t="shared" si="19"/>
        <v/>
      </c>
    </row>
    <row r="130" spans="1:38" ht="23" customHeight="1">
      <c r="A130"/>
      <c r="B130"/>
      <c r="C130"/>
      <c r="D130"/>
      <c r="E130"/>
      <c r="F130"/>
      <c r="G130"/>
      <c r="H130"/>
      <c r="I130"/>
      <c r="J130"/>
      <c r="K130"/>
      <c r="L130"/>
      <c r="M130"/>
      <c r="N130"/>
      <c r="O130"/>
      <c r="P130"/>
      <c r="Q130"/>
      <c r="R130"/>
      <c r="S130"/>
      <c r="T130"/>
      <c r="U130"/>
      <c r="V130"/>
      <c r="W130"/>
      <c r="X130"/>
      <c r="Y130"/>
      <c r="Z130"/>
      <c r="AA130"/>
      <c r="AB130"/>
      <c r="AC130"/>
      <c r="AD130" s="81" t="str">
        <f>IF(M130="",IFERROR(VLOOKUP($U130,scriv!$C$2:$AG$802,28,FALSE),""),M130)</f>
        <v/>
      </c>
      <c r="AE130" s="81" t="str">
        <f>IF(N130="",IFERROR(VLOOKUP($U130,scriv!$C$2:$AG$802,29,FALSE),""),N130)</f>
        <v/>
      </c>
      <c r="AF130" s="81" t="str">
        <f>IF(O130="",IFERROR(VLOOKUP($U130,scriv!$C$2:$AG$802,30,FALSE),""),O130)</f>
        <v/>
      </c>
      <c r="AG130" s="81" t="str">
        <f>IF(P130="",IFERROR(VLOOKUP($U130,scriv!$C$2:$AG$802,31,FALSE),""),P130)</f>
        <v/>
      </c>
      <c r="AH130" s="242" t="str">
        <f t="shared" si="15"/>
        <v/>
      </c>
      <c r="AI130" s="240" t="str">
        <f t="shared" si="16"/>
        <v/>
      </c>
      <c r="AJ130" s="242" t="str">
        <f t="shared" si="17"/>
        <v/>
      </c>
      <c r="AK130" s="240" t="str">
        <f t="shared" si="18"/>
        <v/>
      </c>
      <c r="AL130" s="242" t="str">
        <f t="shared" si="19"/>
        <v/>
      </c>
    </row>
    <row r="131" spans="1:38" ht="23" customHeight="1">
      <c r="A131"/>
      <c r="B131"/>
      <c r="C131"/>
      <c r="D131"/>
      <c r="E131"/>
      <c r="F131"/>
      <c r="G131"/>
      <c r="H131"/>
      <c r="I131"/>
      <c r="J131"/>
      <c r="K131"/>
      <c r="L131"/>
      <c r="M131"/>
      <c r="N131"/>
      <c r="O131"/>
      <c r="P131"/>
      <c r="Q131"/>
      <c r="R131"/>
      <c r="S131"/>
      <c r="T131"/>
      <c r="U131"/>
      <c r="V131"/>
      <c r="W131"/>
      <c r="X131"/>
      <c r="Y131"/>
      <c r="Z131"/>
      <c r="AA131"/>
      <c r="AB131"/>
      <c r="AC131"/>
      <c r="AD131" s="81" t="str">
        <f>IF(M131="",IFERROR(VLOOKUP($U131,scriv!$C$2:$AG$802,28,FALSE),""),M131)</f>
        <v/>
      </c>
      <c r="AE131" s="81" t="str">
        <f>IF(N131="",IFERROR(VLOOKUP($U131,scriv!$C$2:$AG$802,29,FALSE),""),N131)</f>
        <v/>
      </c>
      <c r="AF131" s="81" t="str">
        <f>IF(O131="",IFERROR(VLOOKUP($U131,scriv!$C$2:$AG$802,30,FALSE),""),O131)</f>
        <v/>
      </c>
      <c r="AG131" s="81" t="str">
        <f>IF(P131="",IFERROR(VLOOKUP($U131,scriv!$C$2:$AG$802,31,FALSE),""),P131)</f>
        <v/>
      </c>
      <c r="AH131" s="242" t="str">
        <f t="shared" si="15"/>
        <v/>
      </c>
      <c r="AI131" s="240" t="str">
        <f t="shared" si="16"/>
        <v/>
      </c>
      <c r="AJ131" s="242" t="str">
        <f t="shared" si="17"/>
        <v/>
      </c>
      <c r="AK131" s="240" t="str">
        <f t="shared" si="18"/>
        <v/>
      </c>
      <c r="AL131" s="242" t="str">
        <f t="shared" si="19"/>
        <v/>
      </c>
    </row>
    <row r="132" spans="1:38" ht="23" customHeight="1">
      <c r="A132"/>
      <c r="B132"/>
      <c r="C132"/>
      <c r="D132"/>
      <c r="E132"/>
      <c r="F132"/>
      <c r="G132"/>
      <c r="H132"/>
      <c r="I132"/>
      <c r="J132"/>
      <c r="K132"/>
      <c r="L132"/>
      <c r="M132"/>
      <c r="N132"/>
      <c r="O132"/>
      <c r="P132"/>
      <c r="Q132"/>
      <c r="R132"/>
      <c r="S132"/>
      <c r="T132"/>
      <c r="U132"/>
      <c r="V132"/>
      <c r="W132"/>
      <c r="X132"/>
      <c r="Y132"/>
      <c r="Z132"/>
      <c r="AA132"/>
      <c r="AB132"/>
      <c r="AC132"/>
      <c r="AD132" s="81" t="str">
        <f>IF(M132="",IFERROR(VLOOKUP($U132,scriv!$C$2:$AG$802,28,FALSE),""),M132)</f>
        <v/>
      </c>
      <c r="AE132" s="81" t="str">
        <f>IF(N132="",IFERROR(VLOOKUP($U132,scriv!$C$2:$AG$802,29,FALSE),""),N132)</f>
        <v/>
      </c>
      <c r="AF132" s="81" t="str">
        <f>IF(O132="",IFERROR(VLOOKUP($U132,scriv!$C$2:$AG$802,30,FALSE),""),O132)</f>
        <v/>
      </c>
      <c r="AG132" s="81" t="str">
        <f>IF(P132="",IFERROR(VLOOKUP($U132,scriv!$C$2:$AG$802,31,FALSE),""),P132)</f>
        <v/>
      </c>
      <c r="AH132" s="242" t="str">
        <f t="shared" si="15"/>
        <v/>
      </c>
      <c r="AI132" s="240" t="str">
        <f t="shared" si="16"/>
        <v/>
      </c>
      <c r="AJ132" s="242" t="str">
        <f t="shared" si="17"/>
        <v/>
      </c>
      <c r="AK132" s="240" t="str">
        <f t="shared" si="18"/>
        <v/>
      </c>
      <c r="AL132" s="242" t="str">
        <f t="shared" si="19"/>
        <v/>
      </c>
    </row>
    <row r="133" spans="1:38" ht="23" customHeight="1">
      <c r="A133"/>
      <c r="B133"/>
      <c r="C133"/>
      <c r="D133"/>
      <c r="E133"/>
      <c r="F133"/>
      <c r="G133"/>
      <c r="H133"/>
      <c r="I133"/>
      <c r="J133"/>
      <c r="K133"/>
      <c r="L133"/>
      <c r="M133"/>
      <c r="N133"/>
      <c r="O133"/>
      <c r="P133"/>
      <c r="Q133"/>
      <c r="R133"/>
      <c r="S133"/>
      <c r="T133"/>
      <c r="U133"/>
      <c r="V133"/>
      <c r="W133"/>
      <c r="X133"/>
      <c r="Y133"/>
      <c r="Z133"/>
      <c r="AA133"/>
      <c r="AB133"/>
      <c r="AC133"/>
      <c r="AD133" s="81" t="str">
        <f>IF(M133="",IFERROR(VLOOKUP($U133,scriv!$C$2:$AG$802,28,FALSE),""),M133)</f>
        <v/>
      </c>
      <c r="AE133" s="81" t="str">
        <f>IF(N133="",IFERROR(VLOOKUP($U133,scriv!$C$2:$AG$802,29,FALSE),""),N133)</f>
        <v/>
      </c>
      <c r="AF133" s="81" t="str">
        <f>IF(O133="",IFERROR(VLOOKUP($U133,scriv!$C$2:$AG$802,30,FALSE),""),O133)</f>
        <v/>
      </c>
      <c r="AG133" s="81" t="str">
        <f>IF(P133="",IFERROR(VLOOKUP($U133,scriv!$C$2:$AG$802,31,FALSE),""),P133)</f>
        <v/>
      </c>
      <c r="AH133" s="242" t="str">
        <f t="shared" ref="AH133:AH196" si="20">SUBSTITUTE(SUBSTITUTE(SUBSTITUTE(SUBSTITUTE(SUBSTITUTE(SUBSTITUTE(SUBSTITUTE(SUBSTITUTE(SUBSTITUTE(SUBSTITUTE(SUBSTITUTE(SUBSTITUTE(
C133,
":",""),
".",""),
"/",""),
"|",""),
",",""),
" ",""),
"'",""),
"(",""),
")",""),
"&amp;",""),
"!",""),
"?","")</f>
        <v/>
      </c>
      <c r="AI133" s="240" t="str">
        <f t="shared" ref="AI133:AI196" si="21">SUBSTITUTE(SUBSTITUTE(SUBSTITUTE(SUBSTITUTE(SUBSTITUTE(SUBSTITUTE(SUBSTITUTE(SUBSTITUTE(SUBSTITUTE(SUBSTITUTE(SUBSTITUTE(SUBSTITUTE(
U133,
":",""),
".",""),
"/",""),
"|",""),
",",""),
" ",""),
"'",""),
"(",""),
")",""),
"&amp;",""),
"!",""),
"?","")</f>
        <v/>
      </c>
      <c r="AJ133" s="242" t="str">
        <f t="shared" ref="AJ133:AJ196" si="22">IF(G133&lt;&gt;"",SUBSTITUTE(SUBSTITUTE(SUBSTITUTE(SUBSTITUTE(SUBSTITUTE(SUBSTITUTE(SUBSTITUTE(SUBSTITUTE(SUBSTITUTE(SUBSTITUTE(SUBSTITUTE(SUBSTITUTE(
G133,
":",""),
".",""),
"/",""),
"|",""),
",",""),
" ",""),
"'",""),
"(",""),
")",""),
"&amp;",""),
"!",""),
"?",""),
IF(H133&lt;&gt;"",AI133,""))</f>
        <v/>
      </c>
      <c r="AK133" s="240" t="str">
        <f t="shared" ref="AK133:AK196" si="23">SUBSTITUTE(SUBSTITUTE(SUBSTITUTE(SUBSTITUTE(SUBSTITUTE(SUBSTITUTE(SUBSTITUTE(SUBSTITUTE(SUBSTITUTE(SUBSTITUTE(SUBSTITUTE(SUBSTITUTE(
H133,
":",""),
".",""),
"/",""),
"|",""),
",",""),
" ",""),
"'",""),
"(",""),
")",""),
"&amp;",""),
"!",""),
"?","")</f>
        <v/>
      </c>
      <c r="AL133" s="242" t="str">
        <f t="shared" ref="AL133:AL196" si="24">SUBSTITUTE(SUBSTITUTE(SUBSTITUTE(SUBSTITUTE(SUBSTITUTE(SUBSTITUTE(SUBSTITUTE(SUBSTITUTE(SUBSTITUTE(SUBSTITUTE(SUBSTITUTE(
F133,
":",""),
".",""),
"/",""),
"|",""),
",",""),
"'",""),
"(",""),
")",""),
"&amp;",""),
"!",""),
"?","")</f>
        <v/>
      </c>
    </row>
    <row r="134" spans="1:38" ht="23" customHeight="1">
      <c r="A134"/>
      <c r="B134"/>
      <c r="C134"/>
      <c r="D134"/>
      <c r="E134"/>
      <c r="F134"/>
      <c r="G134"/>
      <c r="H134"/>
      <c r="I134"/>
      <c r="J134"/>
      <c r="K134"/>
      <c r="L134"/>
      <c r="M134"/>
      <c r="N134"/>
      <c r="O134"/>
      <c r="P134"/>
      <c r="Q134"/>
      <c r="R134"/>
      <c r="S134"/>
      <c r="T134"/>
      <c r="U134"/>
      <c r="V134"/>
      <c r="W134"/>
      <c r="X134"/>
      <c r="Y134"/>
      <c r="Z134"/>
      <c r="AA134"/>
      <c r="AB134"/>
      <c r="AC134"/>
      <c r="AD134" s="81" t="str">
        <f>IF(M134="",IFERROR(VLOOKUP($U134,scriv!$C$2:$AG$802,28,FALSE),""),M134)</f>
        <v/>
      </c>
      <c r="AE134" s="81" t="str">
        <f>IF(N134="",IFERROR(VLOOKUP($U134,scriv!$C$2:$AG$802,29,FALSE),""),N134)</f>
        <v/>
      </c>
      <c r="AF134" s="81" t="str">
        <f>IF(O134="",IFERROR(VLOOKUP($U134,scriv!$C$2:$AG$802,30,FALSE),""),O134)</f>
        <v/>
      </c>
      <c r="AG134" s="81" t="str">
        <f>IF(P134="",IFERROR(VLOOKUP($U134,scriv!$C$2:$AG$802,31,FALSE),""),P134)</f>
        <v/>
      </c>
      <c r="AH134" s="242" t="str">
        <f t="shared" si="20"/>
        <v/>
      </c>
      <c r="AI134" s="240" t="str">
        <f t="shared" si="21"/>
        <v/>
      </c>
      <c r="AJ134" s="242" t="str">
        <f t="shared" si="22"/>
        <v/>
      </c>
      <c r="AK134" s="240" t="str">
        <f t="shared" si="23"/>
        <v/>
      </c>
      <c r="AL134" s="242" t="str">
        <f t="shared" si="24"/>
        <v/>
      </c>
    </row>
    <row r="135" spans="1:38" ht="23" customHeight="1">
      <c r="A135"/>
      <c r="B135"/>
      <c r="C135"/>
      <c r="D135"/>
      <c r="E135"/>
      <c r="F135"/>
      <c r="G135"/>
      <c r="H135"/>
      <c r="I135"/>
      <c r="J135"/>
      <c r="K135"/>
      <c r="L135"/>
      <c r="M135"/>
      <c r="N135"/>
      <c r="O135"/>
      <c r="P135"/>
      <c r="Q135"/>
      <c r="R135"/>
      <c r="S135"/>
      <c r="T135"/>
      <c r="U135"/>
      <c r="V135"/>
      <c r="W135"/>
      <c r="X135"/>
      <c r="Y135"/>
      <c r="Z135"/>
      <c r="AA135"/>
      <c r="AB135"/>
      <c r="AC135"/>
      <c r="AD135" s="81" t="str">
        <f>IF(M135="",IFERROR(VLOOKUP($U135,scriv!$C$2:$AG$802,28,FALSE),""),M135)</f>
        <v/>
      </c>
      <c r="AE135" s="81" t="str">
        <f>IF(N135="",IFERROR(VLOOKUP($U135,scriv!$C$2:$AG$802,29,FALSE),""),N135)</f>
        <v/>
      </c>
      <c r="AF135" s="81" t="str">
        <f>IF(O135="",IFERROR(VLOOKUP($U135,scriv!$C$2:$AG$802,30,FALSE),""),O135)</f>
        <v/>
      </c>
      <c r="AG135" s="81" t="str">
        <f>IF(P135="",IFERROR(VLOOKUP($U135,scriv!$C$2:$AG$802,31,FALSE),""),P135)</f>
        <v/>
      </c>
      <c r="AH135" s="242" t="str">
        <f t="shared" si="20"/>
        <v/>
      </c>
      <c r="AI135" s="240" t="str">
        <f t="shared" si="21"/>
        <v/>
      </c>
      <c r="AJ135" s="242" t="str">
        <f t="shared" si="22"/>
        <v/>
      </c>
      <c r="AK135" s="240" t="str">
        <f t="shared" si="23"/>
        <v/>
      </c>
      <c r="AL135" s="242" t="str">
        <f t="shared" si="24"/>
        <v/>
      </c>
    </row>
    <row r="136" spans="1:38" ht="23" customHeight="1">
      <c r="A136"/>
      <c r="B136"/>
      <c r="C136"/>
      <c r="D136"/>
      <c r="E136"/>
      <c r="F136"/>
      <c r="G136"/>
      <c r="H136"/>
      <c r="I136"/>
      <c r="J136"/>
      <c r="K136"/>
      <c r="L136"/>
      <c r="M136"/>
      <c r="N136"/>
      <c r="O136"/>
      <c r="P136"/>
      <c r="Q136"/>
      <c r="R136"/>
      <c r="S136"/>
      <c r="T136"/>
      <c r="U136"/>
      <c r="V136"/>
      <c r="W136"/>
      <c r="X136"/>
      <c r="Y136"/>
      <c r="Z136"/>
      <c r="AA136"/>
      <c r="AB136"/>
      <c r="AC136"/>
      <c r="AD136" s="81" t="str">
        <f>IF(M136="",IFERROR(VLOOKUP($U136,scriv!$C$2:$AG$802,28,FALSE),""),M136)</f>
        <v/>
      </c>
      <c r="AE136" s="81" t="str">
        <f>IF(N136="",IFERROR(VLOOKUP($U136,scriv!$C$2:$AG$802,29,FALSE),""),N136)</f>
        <v/>
      </c>
      <c r="AF136" s="81" t="str">
        <f>IF(O136="",IFERROR(VLOOKUP($U136,scriv!$C$2:$AG$802,30,FALSE),""),O136)</f>
        <v/>
      </c>
      <c r="AG136" s="81" t="str">
        <f>IF(P136="",IFERROR(VLOOKUP($U136,scriv!$C$2:$AG$802,31,FALSE),""),P136)</f>
        <v/>
      </c>
      <c r="AH136" s="242" t="str">
        <f t="shared" si="20"/>
        <v/>
      </c>
      <c r="AI136" s="240" t="str">
        <f t="shared" si="21"/>
        <v/>
      </c>
      <c r="AJ136" s="242" t="str">
        <f t="shared" si="22"/>
        <v/>
      </c>
      <c r="AK136" s="240" t="str">
        <f t="shared" si="23"/>
        <v/>
      </c>
      <c r="AL136" s="242" t="str">
        <f t="shared" si="24"/>
        <v/>
      </c>
    </row>
    <row r="137" spans="1:38" ht="23" customHeight="1">
      <c r="A137"/>
      <c r="B137"/>
      <c r="C137"/>
      <c r="D137"/>
      <c r="E137"/>
      <c r="F137"/>
      <c r="G137"/>
      <c r="H137"/>
      <c r="I137"/>
      <c r="J137"/>
      <c r="K137"/>
      <c r="L137"/>
      <c r="M137"/>
      <c r="N137"/>
      <c r="O137"/>
      <c r="P137"/>
      <c r="Q137"/>
      <c r="R137"/>
      <c r="S137"/>
      <c r="T137"/>
      <c r="U137"/>
      <c r="V137"/>
      <c r="W137"/>
      <c r="X137"/>
      <c r="Y137"/>
      <c r="Z137"/>
      <c r="AA137"/>
      <c r="AB137"/>
      <c r="AC137"/>
      <c r="AD137" s="81" t="str">
        <f>IF(M137="",IFERROR(VLOOKUP($U137,scriv!$C$2:$AG$802,28,FALSE),""),M137)</f>
        <v/>
      </c>
      <c r="AE137" s="81" t="str">
        <f>IF(N137="",IFERROR(VLOOKUP($U137,scriv!$C$2:$AG$802,29,FALSE),""),N137)</f>
        <v/>
      </c>
      <c r="AF137" s="81" t="str">
        <f>IF(O137="",IFERROR(VLOOKUP($U137,scriv!$C$2:$AG$802,30,FALSE),""),O137)</f>
        <v/>
      </c>
      <c r="AG137" s="81" t="str">
        <f>IF(P137="",IFERROR(VLOOKUP($U137,scriv!$C$2:$AG$802,31,FALSE),""),P137)</f>
        <v/>
      </c>
      <c r="AH137" s="242" t="str">
        <f t="shared" si="20"/>
        <v/>
      </c>
      <c r="AI137" s="240" t="str">
        <f t="shared" si="21"/>
        <v/>
      </c>
      <c r="AJ137" s="242" t="str">
        <f t="shared" si="22"/>
        <v/>
      </c>
      <c r="AK137" s="240" t="str">
        <f t="shared" si="23"/>
        <v/>
      </c>
      <c r="AL137" s="242" t="str">
        <f t="shared" si="24"/>
        <v/>
      </c>
    </row>
    <row r="138" spans="1:38" ht="23" customHeight="1">
      <c r="A138"/>
      <c r="B138"/>
      <c r="C138"/>
      <c r="D138"/>
      <c r="E138"/>
      <c r="F138"/>
      <c r="G138"/>
      <c r="H138"/>
      <c r="I138"/>
      <c r="J138"/>
      <c r="K138"/>
      <c r="L138"/>
      <c r="M138"/>
      <c r="N138"/>
      <c r="O138"/>
      <c r="P138"/>
      <c r="Q138"/>
      <c r="R138"/>
      <c r="S138"/>
      <c r="T138"/>
      <c r="U138"/>
      <c r="V138"/>
      <c r="W138"/>
      <c r="X138"/>
      <c r="Y138"/>
      <c r="Z138"/>
      <c r="AA138"/>
      <c r="AB138"/>
      <c r="AC138"/>
      <c r="AD138" s="81" t="str">
        <f>IF(M138="",IFERROR(VLOOKUP($U138,scriv!$C$2:$AG$802,28,FALSE),""),M138)</f>
        <v/>
      </c>
      <c r="AE138" s="81" t="str">
        <f>IF(N138="",IFERROR(VLOOKUP($U138,scriv!$C$2:$AG$802,29,FALSE),""),N138)</f>
        <v/>
      </c>
      <c r="AF138" s="81" t="str">
        <f>IF(O138="",IFERROR(VLOOKUP($U138,scriv!$C$2:$AG$802,30,FALSE),""),O138)</f>
        <v/>
      </c>
      <c r="AG138" s="81" t="str">
        <f>IF(P138="",IFERROR(VLOOKUP($U138,scriv!$C$2:$AG$802,31,FALSE),""),P138)</f>
        <v/>
      </c>
      <c r="AH138" s="242" t="str">
        <f t="shared" si="20"/>
        <v/>
      </c>
      <c r="AI138" s="240" t="str">
        <f t="shared" si="21"/>
        <v/>
      </c>
      <c r="AJ138" s="242" t="str">
        <f t="shared" si="22"/>
        <v/>
      </c>
      <c r="AK138" s="240" t="str">
        <f t="shared" si="23"/>
        <v/>
      </c>
      <c r="AL138" s="242" t="str">
        <f t="shared" si="24"/>
        <v/>
      </c>
    </row>
    <row r="139" spans="1:38" ht="23" customHeight="1">
      <c r="A139"/>
      <c r="B139"/>
      <c r="C139"/>
      <c r="D139"/>
      <c r="E139"/>
      <c r="F139"/>
      <c r="G139"/>
      <c r="H139"/>
      <c r="I139"/>
      <c r="J139"/>
      <c r="K139"/>
      <c r="L139"/>
      <c r="M139"/>
      <c r="N139"/>
      <c r="O139"/>
      <c r="P139"/>
      <c r="Q139"/>
      <c r="R139"/>
      <c r="S139"/>
      <c r="T139"/>
      <c r="U139"/>
      <c r="V139"/>
      <c r="W139"/>
      <c r="X139"/>
      <c r="Y139"/>
      <c r="Z139"/>
      <c r="AA139"/>
      <c r="AB139"/>
      <c r="AC139"/>
      <c r="AD139" s="81" t="str">
        <f>IF(M139="",IFERROR(VLOOKUP($U139,scriv!$C$2:$AG$802,28,FALSE),""),M139)</f>
        <v/>
      </c>
      <c r="AE139" s="81" t="str">
        <f>IF(N139="",IFERROR(VLOOKUP($U139,scriv!$C$2:$AG$802,29,FALSE),""),N139)</f>
        <v/>
      </c>
      <c r="AF139" s="81" t="str">
        <f>IF(O139="",IFERROR(VLOOKUP($U139,scriv!$C$2:$AG$802,30,FALSE),""),O139)</f>
        <v/>
      </c>
      <c r="AG139" s="81" t="str">
        <f>IF(P139="",IFERROR(VLOOKUP($U139,scriv!$C$2:$AG$802,31,FALSE),""),P139)</f>
        <v/>
      </c>
      <c r="AH139" s="242" t="str">
        <f t="shared" si="20"/>
        <v/>
      </c>
      <c r="AI139" s="240" t="str">
        <f t="shared" si="21"/>
        <v/>
      </c>
      <c r="AJ139" s="242" t="str">
        <f t="shared" si="22"/>
        <v/>
      </c>
      <c r="AK139" s="240" t="str">
        <f t="shared" si="23"/>
        <v/>
      </c>
      <c r="AL139" s="242" t="str">
        <f t="shared" si="24"/>
        <v/>
      </c>
    </row>
    <row r="140" spans="1:38" ht="23" customHeight="1">
      <c r="A140"/>
      <c r="B140"/>
      <c r="C140"/>
      <c r="D140"/>
      <c r="E140"/>
      <c r="F140"/>
      <c r="G140"/>
      <c r="H140"/>
      <c r="I140"/>
      <c r="J140"/>
      <c r="K140"/>
      <c r="L140"/>
      <c r="M140"/>
      <c r="N140"/>
      <c r="O140"/>
      <c r="P140"/>
      <c r="Q140"/>
      <c r="R140"/>
      <c r="S140"/>
      <c r="T140"/>
      <c r="U140"/>
      <c r="V140"/>
      <c r="W140"/>
      <c r="X140"/>
      <c r="Y140"/>
      <c r="Z140"/>
      <c r="AA140"/>
      <c r="AB140"/>
      <c r="AC140"/>
      <c r="AD140" s="81" t="str">
        <f>IF(M140="",IFERROR(VLOOKUP($U140,scriv!$C$2:$AG$802,28,FALSE),""),M140)</f>
        <v/>
      </c>
      <c r="AE140" s="81" t="str">
        <f>IF(N140="",IFERROR(VLOOKUP($U140,scriv!$C$2:$AG$802,29,FALSE),""),N140)</f>
        <v/>
      </c>
      <c r="AF140" s="81" t="str">
        <f>IF(O140="",IFERROR(VLOOKUP($U140,scriv!$C$2:$AG$802,30,FALSE),""),O140)</f>
        <v/>
      </c>
      <c r="AG140" s="81" t="str">
        <f>IF(P140="",IFERROR(VLOOKUP($U140,scriv!$C$2:$AG$802,31,FALSE),""),P140)</f>
        <v/>
      </c>
      <c r="AH140" s="242" t="str">
        <f t="shared" si="20"/>
        <v/>
      </c>
      <c r="AI140" s="240" t="str">
        <f t="shared" si="21"/>
        <v/>
      </c>
      <c r="AJ140" s="242" t="str">
        <f t="shared" si="22"/>
        <v/>
      </c>
      <c r="AK140" s="240" t="str">
        <f t="shared" si="23"/>
        <v/>
      </c>
      <c r="AL140" s="242" t="str">
        <f t="shared" si="24"/>
        <v/>
      </c>
    </row>
    <row r="141" spans="1:38" ht="23" customHeight="1">
      <c r="A141"/>
      <c r="B141"/>
      <c r="C141"/>
      <c r="D141"/>
      <c r="E141"/>
      <c r="F141"/>
      <c r="G141"/>
      <c r="H141"/>
      <c r="I141"/>
      <c r="J141"/>
      <c r="K141"/>
      <c r="L141"/>
      <c r="M141"/>
      <c r="N141"/>
      <c r="O141"/>
      <c r="P141"/>
      <c r="Q141"/>
      <c r="R141"/>
      <c r="S141"/>
      <c r="T141"/>
      <c r="U141"/>
      <c r="V141"/>
      <c r="W141"/>
      <c r="X141"/>
      <c r="Y141"/>
      <c r="Z141"/>
      <c r="AA141"/>
      <c r="AB141"/>
      <c r="AC141"/>
      <c r="AD141" s="81" t="str">
        <f>IF(M141="",IFERROR(VLOOKUP($U141,scriv!$C$2:$AG$802,28,FALSE),""),M141)</f>
        <v/>
      </c>
      <c r="AE141" s="81" t="str">
        <f>IF(N141="",IFERROR(VLOOKUP($U141,scriv!$C$2:$AG$802,29,FALSE),""),N141)</f>
        <v/>
      </c>
      <c r="AF141" s="81" t="str">
        <f>IF(O141="",IFERROR(VLOOKUP($U141,scriv!$C$2:$AG$802,30,FALSE),""),O141)</f>
        <v/>
      </c>
      <c r="AG141" s="81" t="str">
        <f>IF(P141="",IFERROR(VLOOKUP($U141,scriv!$C$2:$AG$802,31,FALSE),""),P141)</f>
        <v/>
      </c>
      <c r="AH141" s="242" t="str">
        <f t="shared" si="20"/>
        <v/>
      </c>
      <c r="AI141" s="240" t="str">
        <f t="shared" si="21"/>
        <v/>
      </c>
      <c r="AJ141" s="242" t="str">
        <f t="shared" si="22"/>
        <v/>
      </c>
      <c r="AK141" s="240" t="str">
        <f t="shared" si="23"/>
        <v/>
      </c>
      <c r="AL141" s="242" t="str">
        <f t="shared" si="24"/>
        <v/>
      </c>
    </row>
    <row r="142" spans="1:38" ht="23" customHeight="1">
      <c r="A142"/>
      <c r="B142"/>
      <c r="C142"/>
      <c r="D142"/>
      <c r="E142"/>
      <c r="F142"/>
      <c r="G142"/>
      <c r="H142"/>
      <c r="I142"/>
      <c r="J142"/>
      <c r="K142"/>
      <c r="L142"/>
      <c r="M142"/>
      <c r="N142"/>
      <c r="O142"/>
      <c r="P142"/>
      <c r="Q142"/>
      <c r="R142"/>
      <c r="S142"/>
      <c r="T142"/>
      <c r="U142"/>
      <c r="V142"/>
      <c r="W142"/>
      <c r="X142"/>
      <c r="Y142"/>
      <c r="Z142"/>
      <c r="AA142"/>
      <c r="AB142"/>
      <c r="AC142"/>
      <c r="AD142" s="81" t="str">
        <f>IF(M142="",IFERROR(VLOOKUP($U142,scriv!$C$2:$AG$802,28,FALSE),""),M142)</f>
        <v/>
      </c>
      <c r="AE142" s="81" t="str">
        <f>IF(N142="",IFERROR(VLOOKUP($U142,scriv!$C$2:$AG$802,29,FALSE),""),N142)</f>
        <v/>
      </c>
      <c r="AF142" s="81" t="str">
        <f>IF(O142="",IFERROR(VLOOKUP($U142,scriv!$C$2:$AG$802,30,FALSE),""),O142)</f>
        <v/>
      </c>
      <c r="AG142" s="81" t="str">
        <f>IF(P142="",IFERROR(VLOOKUP($U142,scriv!$C$2:$AG$802,31,FALSE),""),P142)</f>
        <v/>
      </c>
      <c r="AH142" s="242" t="str">
        <f t="shared" si="20"/>
        <v/>
      </c>
      <c r="AI142" s="240" t="str">
        <f t="shared" si="21"/>
        <v/>
      </c>
      <c r="AJ142" s="242" t="str">
        <f t="shared" si="22"/>
        <v/>
      </c>
      <c r="AK142" s="240" t="str">
        <f t="shared" si="23"/>
        <v/>
      </c>
      <c r="AL142" s="242" t="str">
        <f t="shared" si="24"/>
        <v/>
      </c>
    </row>
    <row r="143" spans="1:38" ht="23" customHeight="1">
      <c r="A143"/>
      <c r="B143"/>
      <c r="C143"/>
      <c r="D143"/>
      <c r="E143"/>
      <c r="F143"/>
      <c r="G143"/>
      <c r="H143"/>
      <c r="I143"/>
      <c r="J143"/>
      <c r="K143"/>
      <c r="L143"/>
      <c r="M143"/>
      <c r="N143"/>
      <c r="O143"/>
      <c r="P143"/>
      <c r="Q143"/>
      <c r="R143"/>
      <c r="S143"/>
      <c r="T143"/>
      <c r="U143"/>
      <c r="V143"/>
      <c r="W143"/>
      <c r="X143"/>
      <c r="Y143"/>
      <c r="Z143"/>
      <c r="AA143"/>
      <c r="AB143"/>
      <c r="AC143"/>
      <c r="AD143" s="81" t="str">
        <f>IF(M143="",IFERROR(VLOOKUP($U143,scriv!$C$2:$AG$802,28,FALSE),""),M143)</f>
        <v/>
      </c>
      <c r="AE143" s="81" t="str">
        <f>IF(N143="",IFERROR(VLOOKUP($U143,scriv!$C$2:$AG$802,29,FALSE),""),N143)</f>
        <v/>
      </c>
      <c r="AF143" s="81" t="str">
        <f>IF(O143="",IFERROR(VLOOKUP($U143,scriv!$C$2:$AG$802,30,FALSE),""),O143)</f>
        <v/>
      </c>
      <c r="AG143" s="81" t="str">
        <f>IF(P143="",IFERROR(VLOOKUP($U143,scriv!$C$2:$AG$802,31,FALSE),""),P143)</f>
        <v/>
      </c>
      <c r="AH143" s="242" t="str">
        <f t="shared" si="20"/>
        <v/>
      </c>
      <c r="AI143" s="240" t="str">
        <f t="shared" si="21"/>
        <v/>
      </c>
      <c r="AJ143" s="242" t="str">
        <f t="shared" si="22"/>
        <v/>
      </c>
      <c r="AK143" s="240" t="str">
        <f t="shared" si="23"/>
        <v/>
      </c>
      <c r="AL143" s="242" t="str">
        <f t="shared" si="24"/>
        <v/>
      </c>
    </row>
    <row r="144" spans="1:38" ht="23" customHeight="1">
      <c r="A144"/>
      <c r="B144"/>
      <c r="C144"/>
      <c r="D144"/>
      <c r="E144"/>
      <c r="F144"/>
      <c r="G144"/>
      <c r="H144"/>
      <c r="I144"/>
      <c r="J144"/>
      <c r="K144"/>
      <c r="L144"/>
      <c r="M144"/>
      <c r="N144"/>
      <c r="O144"/>
      <c r="P144"/>
      <c r="Q144"/>
      <c r="R144"/>
      <c r="S144"/>
      <c r="T144"/>
      <c r="U144"/>
      <c r="V144"/>
      <c r="W144"/>
      <c r="X144"/>
      <c r="Y144"/>
      <c r="Z144"/>
      <c r="AA144"/>
      <c r="AB144"/>
      <c r="AC144"/>
      <c r="AD144" s="81" t="str">
        <f>IF(M144="",IFERROR(VLOOKUP($U144,scriv!$C$2:$AG$802,28,FALSE),""),M144)</f>
        <v/>
      </c>
      <c r="AE144" s="81" t="str">
        <f>IF(N144="",IFERROR(VLOOKUP($U144,scriv!$C$2:$AG$802,29,FALSE),""),N144)</f>
        <v/>
      </c>
      <c r="AF144" s="81" t="str">
        <f>IF(O144="",IFERROR(VLOOKUP($U144,scriv!$C$2:$AG$802,30,FALSE),""),O144)</f>
        <v/>
      </c>
      <c r="AG144" s="81" t="str">
        <f>IF(P144="",IFERROR(VLOOKUP($U144,scriv!$C$2:$AG$802,31,FALSE),""),P144)</f>
        <v/>
      </c>
      <c r="AH144" s="242" t="str">
        <f t="shared" si="20"/>
        <v/>
      </c>
      <c r="AI144" s="240" t="str">
        <f t="shared" si="21"/>
        <v/>
      </c>
      <c r="AJ144" s="242" t="str">
        <f t="shared" si="22"/>
        <v/>
      </c>
      <c r="AK144" s="240" t="str">
        <f t="shared" si="23"/>
        <v/>
      </c>
      <c r="AL144" s="242" t="str">
        <f t="shared" si="24"/>
        <v/>
      </c>
    </row>
    <row r="145" spans="1:38" ht="23" customHeight="1">
      <c r="A145"/>
      <c r="B145"/>
      <c r="C145"/>
      <c r="D145"/>
      <c r="E145"/>
      <c r="F145"/>
      <c r="G145"/>
      <c r="H145"/>
      <c r="I145"/>
      <c r="J145"/>
      <c r="K145"/>
      <c r="L145"/>
      <c r="M145"/>
      <c r="N145"/>
      <c r="O145"/>
      <c r="P145"/>
      <c r="Q145"/>
      <c r="R145"/>
      <c r="S145"/>
      <c r="T145"/>
      <c r="U145"/>
      <c r="V145"/>
      <c r="W145"/>
      <c r="X145"/>
      <c r="Y145"/>
      <c r="Z145"/>
      <c r="AA145"/>
      <c r="AB145"/>
      <c r="AC145"/>
      <c r="AD145" s="81" t="str">
        <f>IF(M145="",IFERROR(VLOOKUP($U145,scriv!$C$2:$AG$802,28,FALSE),""),M145)</f>
        <v/>
      </c>
      <c r="AE145" s="81" t="str">
        <f>IF(N145="",IFERROR(VLOOKUP($U145,scriv!$C$2:$AG$802,29,FALSE),""),N145)</f>
        <v/>
      </c>
      <c r="AF145" s="81" t="str">
        <f>IF(O145="",IFERROR(VLOOKUP($U145,scriv!$C$2:$AG$802,30,FALSE),""),O145)</f>
        <v/>
      </c>
      <c r="AG145" s="81" t="str">
        <f>IF(P145="",IFERROR(VLOOKUP($U145,scriv!$C$2:$AG$802,31,FALSE),""),P145)</f>
        <v/>
      </c>
      <c r="AH145" s="242" t="str">
        <f t="shared" si="20"/>
        <v/>
      </c>
      <c r="AI145" s="240" t="str">
        <f t="shared" si="21"/>
        <v/>
      </c>
      <c r="AJ145" s="242" t="str">
        <f t="shared" si="22"/>
        <v/>
      </c>
      <c r="AK145" s="240" t="str">
        <f t="shared" si="23"/>
        <v/>
      </c>
      <c r="AL145" s="242" t="str">
        <f t="shared" si="24"/>
        <v/>
      </c>
    </row>
    <row r="146" spans="1:38" ht="23" customHeight="1">
      <c r="A146"/>
      <c r="B146"/>
      <c r="C146"/>
      <c r="D146"/>
      <c r="E146"/>
      <c r="F146"/>
      <c r="G146"/>
      <c r="H146"/>
      <c r="I146"/>
      <c r="J146"/>
      <c r="K146"/>
      <c r="L146"/>
      <c r="M146"/>
      <c r="N146"/>
      <c r="O146"/>
      <c r="P146"/>
      <c r="Q146"/>
      <c r="R146"/>
      <c r="S146"/>
      <c r="T146"/>
      <c r="U146"/>
      <c r="V146"/>
      <c r="W146"/>
      <c r="X146"/>
      <c r="Y146"/>
      <c r="Z146"/>
      <c r="AA146"/>
      <c r="AB146"/>
      <c r="AC146"/>
      <c r="AD146" s="81" t="str">
        <f>IF(M146="",IFERROR(VLOOKUP($U146,scriv!$C$2:$AG$802,28,FALSE),""),M146)</f>
        <v/>
      </c>
      <c r="AE146" s="81" t="str">
        <f>IF(N146="",IFERROR(VLOOKUP($U146,scriv!$C$2:$AG$802,29,FALSE),""),N146)</f>
        <v/>
      </c>
      <c r="AF146" s="81" t="str">
        <f>IF(O146="",IFERROR(VLOOKUP($U146,scriv!$C$2:$AG$802,30,FALSE),""),O146)</f>
        <v/>
      </c>
      <c r="AG146" s="81" t="str">
        <f>IF(P146="",IFERROR(VLOOKUP($U146,scriv!$C$2:$AG$802,31,FALSE),""),P146)</f>
        <v/>
      </c>
      <c r="AH146" s="242" t="str">
        <f t="shared" si="20"/>
        <v/>
      </c>
      <c r="AI146" s="240" t="str">
        <f t="shared" si="21"/>
        <v/>
      </c>
      <c r="AJ146" s="242" t="str">
        <f t="shared" si="22"/>
        <v/>
      </c>
      <c r="AK146" s="240" t="str">
        <f t="shared" si="23"/>
        <v/>
      </c>
      <c r="AL146" s="242" t="str">
        <f t="shared" si="24"/>
        <v/>
      </c>
    </row>
    <row r="147" spans="1:38" ht="23" customHeight="1">
      <c r="A147"/>
      <c r="B147"/>
      <c r="C147"/>
      <c r="D147"/>
      <c r="E147"/>
      <c r="F147"/>
      <c r="G147"/>
      <c r="H147"/>
      <c r="I147"/>
      <c r="J147"/>
      <c r="K147"/>
      <c r="L147"/>
      <c r="M147"/>
      <c r="N147"/>
      <c r="O147"/>
      <c r="P147"/>
      <c r="Q147"/>
      <c r="R147"/>
      <c r="S147"/>
      <c r="T147"/>
      <c r="U147"/>
      <c r="V147"/>
      <c r="W147"/>
      <c r="X147"/>
      <c r="Y147"/>
      <c r="Z147"/>
      <c r="AA147"/>
      <c r="AB147"/>
      <c r="AC147"/>
      <c r="AD147" s="81" t="str">
        <f>IF(M147="",IFERROR(VLOOKUP($U147,scriv!$C$2:$AG$802,28,FALSE),""),M147)</f>
        <v/>
      </c>
      <c r="AE147" s="81" t="str">
        <f>IF(N147="",IFERROR(VLOOKUP($U147,scriv!$C$2:$AG$802,29,FALSE),""),N147)</f>
        <v/>
      </c>
      <c r="AF147" s="81" t="str">
        <f>IF(O147="",IFERROR(VLOOKUP($U147,scriv!$C$2:$AG$802,30,FALSE),""),O147)</f>
        <v/>
      </c>
      <c r="AG147" s="81" t="str">
        <f>IF(P147="",IFERROR(VLOOKUP($U147,scriv!$C$2:$AG$802,31,FALSE),""),P147)</f>
        <v/>
      </c>
      <c r="AH147" s="242" t="str">
        <f t="shared" si="20"/>
        <v/>
      </c>
      <c r="AI147" s="240" t="str">
        <f t="shared" si="21"/>
        <v/>
      </c>
      <c r="AJ147" s="242" t="str">
        <f t="shared" si="22"/>
        <v/>
      </c>
      <c r="AK147" s="240" t="str">
        <f t="shared" si="23"/>
        <v/>
      </c>
      <c r="AL147" s="242" t="str">
        <f t="shared" si="24"/>
        <v/>
      </c>
    </row>
    <row r="148" spans="1:38" ht="23" customHeight="1">
      <c r="A148"/>
      <c r="B148"/>
      <c r="C148"/>
      <c r="D148"/>
      <c r="E148"/>
      <c r="F148"/>
      <c r="G148"/>
      <c r="H148"/>
      <c r="I148"/>
      <c r="J148"/>
      <c r="K148"/>
      <c r="L148"/>
      <c r="M148"/>
      <c r="N148"/>
      <c r="O148"/>
      <c r="P148"/>
      <c r="Q148"/>
      <c r="R148"/>
      <c r="S148"/>
      <c r="T148"/>
      <c r="U148"/>
      <c r="V148"/>
      <c r="W148"/>
      <c r="X148"/>
      <c r="Y148"/>
      <c r="Z148"/>
      <c r="AA148"/>
      <c r="AB148"/>
      <c r="AC148"/>
      <c r="AD148" s="81" t="str">
        <f>IF(M148="",IFERROR(VLOOKUP($U148,scriv!$C$2:$AG$802,28,FALSE),""),M148)</f>
        <v/>
      </c>
      <c r="AE148" s="81" t="str">
        <f>IF(N148="",IFERROR(VLOOKUP($U148,scriv!$C$2:$AG$802,29,FALSE),""),N148)</f>
        <v/>
      </c>
      <c r="AF148" s="81" t="str">
        <f>IF(O148="",IFERROR(VLOOKUP($U148,scriv!$C$2:$AG$802,30,FALSE),""),O148)</f>
        <v/>
      </c>
      <c r="AG148" s="81" t="str">
        <f>IF(P148="",IFERROR(VLOOKUP($U148,scriv!$C$2:$AG$802,31,FALSE),""),P148)</f>
        <v/>
      </c>
      <c r="AH148" s="242" t="str">
        <f t="shared" si="20"/>
        <v/>
      </c>
      <c r="AI148" s="240" t="str">
        <f t="shared" si="21"/>
        <v/>
      </c>
      <c r="AJ148" s="242" t="str">
        <f t="shared" si="22"/>
        <v/>
      </c>
      <c r="AK148" s="240" t="str">
        <f t="shared" si="23"/>
        <v/>
      </c>
      <c r="AL148" s="242" t="str">
        <f t="shared" si="24"/>
        <v/>
      </c>
    </row>
    <row r="149" spans="1:38" ht="23" customHeight="1">
      <c r="A149"/>
      <c r="B149"/>
      <c r="C149"/>
      <c r="D149"/>
      <c r="E149"/>
      <c r="F149"/>
      <c r="G149"/>
      <c r="H149"/>
      <c r="I149"/>
      <c r="J149"/>
      <c r="K149"/>
      <c r="L149"/>
      <c r="M149"/>
      <c r="N149"/>
      <c r="O149"/>
      <c r="P149"/>
      <c r="Q149"/>
      <c r="R149"/>
      <c r="S149"/>
      <c r="T149"/>
      <c r="U149"/>
      <c r="V149"/>
      <c r="W149"/>
      <c r="X149"/>
      <c r="Y149"/>
      <c r="Z149"/>
      <c r="AA149"/>
      <c r="AB149"/>
      <c r="AC149"/>
      <c r="AD149" s="81" t="str">
        <f>IF(M149="",IFERROR(VLOOKUP($U149,scriv!$C$2:$AG$802,28,FALSE),""),M149)</f>
        <v/>
      </c>
      <c r="AE149" s="81" t="str">
        <f>IF(N149="",IFERROR(VLOOKUP($U149,scriv!$C$2:$AG$802,29,FALSE),""),N149)</f>
        <v/>
      </c>
      <c r="AF149" s="81" t="str">
        <f>IF(O149="",IFERROR(VLOOKUP($U149,scriv!$C$2:$AG$802,30,FALSE),""),O149)</f>
        <v/>
      </c>
      <c r="AG149" s="81" t="str">
        <f>IF(P149="",IFERROR(VLOOKUP($U149,scriv!$C$2:$AG$802,31,FALSE),""),P149)</f>
        <v/>
      </c>
      <c r="AH149" s="242" t="str">
        <f t="shared" si="20"/>
        <v/>
      </c>
      <c r="AI149" s="240" t="str">
        <f t="shared" si="21"/>
        <v/>
      </c>
      <c r="AJ149" s="242" t="str">
        <f t="shared" si="22"/>
        <v/>
      </c>
      <c r="AK149" s="240" t="str">
        <f t="shared" si="23"/>
        <v/>
      </c>
      <c r="AL149" s="242" t="str">
        <f t="shared" si="24"/>
        <v/>
      </c>
    </row>
    <row r="150" spans="1:38" ht="23" customHeight="1">
      <c r="A150"/>
      <c r="B150"/>
      <c r="C150"/>
      <c r="D150"/>
      <c r="E150"/>
      <c r="F150"/>
      <c r="G150"/>
      <c r="H150"/>
      <c r="I150"/>
      <c r="J150"/>
      <c r="K150"/>
      <c r="L150"/>
      <c r="M150"/>
      <c r="N150"/>
      <c r="O150"/>
      <c r="P150"/>
      <c r="Q150"/>
      <c r="R150"/>
      <c r="S150"/>
      <c r="T150"/>
      <c r="U150"/>
      <c r="V150"/>
      <c r="W150"/>
      <c r="X150"/>
      <c r="Y150"/>
      <c r="Z150"/>
      <c r="AA150"/>
      <c r="AB150"/>
      <c r="AC150"/>
      <c r="AD150" s="81" t="str">
        <f>IF(M150="",IFERROR(VLOOKUP($U150,scriv!$C$2:$AG$802,28,FALSE),""),M150)</f>
        <v/>
      </c>
      <c r="AE150" s="81" t="str">
        <f>IF(N150="",IFERROR(VLOOKUP($U150,scriv!$C$2:$AG$802,29,FALSE),""),N150)</f>
        <v/>
      </c>
      <c r="AF150" s="81" t="str">
        <f>IF(O150="",IFERROR(VLOOKUP($U150,scriv!$C$2:$AG$802,30,FALSE),""),O150)</f>
        <v/>
      </c>
      <c r="AG150" s="81" t="str">
        <f>IF(P150="",IFERROR(VLOOKUP($U150,scriv!$C$2:$AG$802,31,FALSE),""),P150)</f>
        <v/>
      </c>
      <c r="AH150" s="242" t="str">
        <f t="shared" si="20"/>
        <v/>
      </c>
      <c r="AI150" s="240" t="str">
        <f t="shared" si="21"/>
        <v/>
      </c>
      <c r="AJ150" s="242" t="str">
        <f t="shared" si="22"/>
        <v/>
      </c>
      <c r="AK150" s="240" t="str">
        <f t="shared" si="23"/>
        <v/>
      </c>
      <c r="AL150" s="242" t="str">
        <f t="shared" si="24"/>
        <v/>
      </c>
    </row>
    <row r="151" spans="1:38" ht="23" customHeight="1">
      <c r="A151"/>
      <c r="B151"/>
      <c r="C151"/>
      <c r="D151"/>
      <c r="E151"/>
      <c r="F151"/>
      <c r="G151"/>
      <c r="H151"/>
      <c r="I151"/>
      <c r="J151"/>
      <c r="K151"/>
      <c r="L151"/>
      <c r="M151"/>
      <c r="N151"/>
      <c r="O151"/>
      <c r="P151"/>
      <c r="Q151"/>
      <c r="R151"/>
      <c r="S151"/>
      <c r="T151"/>
      <c r="U151"/>
      <c r="V151"/>
      <c r="W151"/>
      <c r="X151"/>
      <c r="Y151"/>
      <c r="Z151"/>
      <c r="AA151"/>
      <c r="AB151"/>
      <c r="AC151"/>
      <c r="AD151" s="81" t="str">
        <f>IF(M151="",IFERROR(VLOOKUP($U151,scriv!$C$2:$AG$802,28,FALSE),""),M151)</f>
        <v/>
      </c>
      <c r="AE151" s="81" t="str">
        <f>IF(N151="",IFERROR(VLOOKUP($U151,scriv!$C$2:$AG$802,29,FALSE),""),N151)</f>
        <v/>
      </c>
      <c r="AF151" s="81" t="str">
        <f>IF(O151="",IFERROR(VLOOKUP($U151,scriv!$C$2:$AG$802,30,FALSE),""),O151)</f>
        <v/>
      </c>
      <c r="AG151" s="81" t="str">
        <f>IF(P151="",IFERROR(VLOOKUP($U151,scriv!$C$2:$AG$802,31,FALSE),""),P151)</f>
        <v/>
      </c>
      <c r="AH151" s="242" t="str">
        <f t="shared" si="20"/>
        <v/>
      </c>
      <c r="AI151" s="240" t="str">
        <f t="shared" si="21"/>
        <v/>
      </c>
      <c r="AJ151" s="242" t="str">
        <f t="shared" si="22"/>
        <v/>
      </c>
      <c r="AK151" s="240" t="str">
        <f t="shared" si="23"/>
        <v/>
      </c>
      <c r="AL151" s="242" t="str">
        <f t="shared" si="24"/>
        <v/>
      </c>
    </row>
    <row r="152" spans="1:38" ht="23" customHeight="1">
      <c r="A152"/>
      <c r="B152"/>
      <c r="C152"/>
      <c r="D152"/>
      <c r="E152"/>
      <c r="F152"/>
      <c r="G152"/>
      <c r="H152"/>
      <c r="I152"/>
      <c r="J152"/>
      <c r="K152"/>
      <c r="L152"/>
      <c r="M152"/>
      <c r="N152"/>
      <c r="O152"/>
      <c r="P152"/>
      <c r="Q152"/>
      <c r="R152"/>
      <c r="S152"/>
      <c r="T152"/>
      <c r="U152"/>
      <c r="V152"/>
      <c r="W152"/>
      <c r="X152"/>
      <c r="Y152"/>
      <c r="Z152"/>
      <c r="AA152"/>
      <c r="AB152"/>
      <c r="AC152"/>
      <c r="AD152" s="81" t="str">
        <f>IF(M152="",IFERROR(VLOOKUP($U152,scriv!$C$2:$AG$802,28,FALSE),""),M152)</f>
        <v/>
      </c>
      <c r="AE152" s="81" t="str">
        <f>IF(N152="",IFERROR(VLOOKUP($U152,scriv!$C$2:$AG$802,29,FALSE),""),N152)</f>
        <v/>
      </c>
      <c r="AF152" s="81" t="str">
        <f>IF(O152="",IFERROR(VLOOKUP($U152,scriv!$C$2:$AG$802,30,FALSE),""),O152)</f>
        <v/>
      </c>
      <c r="AG152" s="81" t="str">
        <f>IF(P152="",IFERROR(VLOOKUP($U152,scriv!$C$2:$AG$802,31,FALSE),""),P152)</f>
        <v/>
      </c>
      <c r="AH152" s="242" t="str">
        <f t="shared" si="20"/>
        <v/>
      </c>
      <c r="AI152" s="240" t="str">
        <f t="shared" si="21"/>
        <v/>
      </c>
      <c r="AJ152" s="242" t="str">
        <f t="shared" si="22"/>
        <v/>
      </c>
      <c r="AK152" s="240" t="str">
        <f t="shared" si="23"/>
        <v/>
      </c>
      <c r="AL152" s="242" t="str">
        <f t="shared" si="24"/>
        <v/>
      </c>
    </row>
    <row r="153" spans="1:38" ht="23" customHeight="1">
      <c r="A153"/>
      <c r="B153"/>
      <c r="C153"/>
      <c r="D153"/>
      <c r="E153"/>
      <c r="F153"/>
      <c r="G153"/>
      <c r="H153"/>
      <c r="I153"/>
      <c r="J153"/>
      <c r="K153"/>
      <c r="L153"/>
      <c r="M153"/>
      <c r="N153"/>
      <c r="O153"/>
      <c r="P153"/>
      <c r="Q153"/>
      <c r="R153"/>
      <c r="S153"/>
      <c r="T153"/>
      <c r="U153"/>
      <c r="V153"/>
      <c r="W153"/>
      <c r="X153"/>
      <c r="Y153"/>
      <c r="Z153"/>
      <c r="AA153"/>
      <c r="AB153"/>
      <c r="AC153"/>
      <c r="AD153" s="81" t="str">
        <f>IF(M153="",IFERROR(VLOOKUP($U153,scriv!$C$2:$AG$802,28,FALSE),""),M153)</f>
        <v/>
      </c>
      <c r="AE153" s="81" t="str">
        <f>IF(N153="",IFERROR(VLOOKUP($U153,scriv!$C$2:$AG$802,29,FALSE),""),N153)</f>
        <v/>
      </c>
      <c r="AF153" s="81" t="str">
        <f>IF(O153="",IFERROR(VLOOKUP($U153,scriv!$C$2:$AG$802,30,FALSE),""),O153)</f>
        <v/>
      </c>
      <c r="AG153" s="81" t="str">
        <f>IF(P153="",IFERROR(VLOOKUP($U153,scriv!$C$2:$AG$802,31,FALSE),""),P153)</f>
        <v/>
      </c>
      <c r="AH153" s="242" t="str">
        <f t="shared" si="20"/>
        <v/>
      </c>
      <c r="AI153" s="240" t="str">
        <f t="shared" si="21"/>
        <v/>
      </c>
      <c r="AJ153" s="242" t="str">
        <f t="shared" si="22"/>
        <v/>
      </c>
      <c r="AK153" s="240" t="str">
        <f t="shared" si="23"/>
        <v/>
      </c>
      <c r="AL153" s="242" t="str">
        <f t="shared" si="24"/>
        <v/>
      </c>
    </row>
    <row r="154" spans="1:38" ht="23" customHeight="1">
      <c r="A154"/>
      <c r="B154"/>
      <c r="C154"/>
      <c r="D154"/>
      <c r="E154"/>
      <c r="F154"/>
      <c r="G154"/>
      <c r="H154"/>
      <c r="I154"/>
      <c r="J154"/>
      <c r="K154"/>
      <c r="L154"/>
      <c r="M154"/>
      <c r="N154"/>
      <c r="O154"/>
      <c r="P154"/>
      <c r="Q154"/>
      <c r="R154"/>
      <c r="S154"/>
      <c r="T154"/>
      <c r="U154"/>
      <c r="V154"/>
      <c r="W154"/>
      <c r="X154"/>
      <c r="Y154"/>
      <c r="Z154"/>
      <c r="AA154"/>
      <c r="AB154"/>
      <c r="AC154"/>
      <c r="AD154" s="81" t="str">
        <f>IF(M154="",IFERROR(VLOOKUP($U154,scriv!$C$2:$AG$802,28,FALSE),""),M154)</f>
        <v/>
      </c>
      <c r="AE154" s="81" t="str">
        <f>IF(N154="",IFERROR(VLOOKUP($U154,scriv!$C$2:$AG$802,29,FALSE),""),N154)</f>
        <v/>
      </c>
      <c r="AF154" s="81" t="str">
        <f>IF(O154="",IFERROR(VLOOKUP($U154,scriv!$C$2:$AG$802,30,FALSE),""),O154)</f>
        <v/>
      </c>
      <c r="AG154" s="81" t="str">
        <f>IF(P154="",IFERROR(VLOOKUP($U154,scriv!$C$2:$AG$802,31,FALSE),""),P154)</f>
        <v/>
      </c>
      <c r="AH154" s="242" t="str">
        <f t="shared" si="20"/>
        <v/>
      </c>
      <c r="AI154" s="240" t="str">
        <f t="shared" si="21"/>
        <v/>
      </c>
      <c r="AJ154" s="242" t="str">
        <f t="shared" si="22"/>
        <v/>
      </c>
      <c r="AK154" s="240" t="str">
        <f t="shared" si="23"/>
        <v/>
      </c>
      <c r="AL154" s="242" t="str">
        <f t="shared" si="24"/>
        <v/>
      </c>
    </row>
    <row r="155" spans="1:38" ht="23" customHeight="1">
      <c r="A155"/>
      <c r="B155"/>
      <c r="C155"/>
      <c r="D155"/>
      <c r="E155"/>
      <c r="F155"/>
      <c r="G155"/>
      <c r="H155"/>
      <c r="I155"/>
      <c r="J155"/>
      <c r="K155"/>
      <c r="L155"/>
      <c r="M155"/>
      <c r="N155"/>
      <c r="O155"/>
      <c r="P155"/>
      <c r="Q155"/>
      <c r="R155"/>
      <c r="S155"/>
      <c r="T155"/>
      <c r="U155"/>
      <c r="V155"/>
      <c r="W155"/>
      <c r="X155"/>
      <c r="Y155"/>
      <c r="Z155"/>
      <c r="AA155"/>
      <c r="AB155"/>
      <c r="AC155"/>
      <c r="AD155" s="81" t="str">
        <f>IF(M155="",IFERROR(VLOOKUP($U155,scriv!$C$2:$AG$802,28,FALSE),""),M155)</f>
        <v/>
      </c>
      <c r="AE155" s="81" t="str">
        <f>IF(N155="",IFERROR(VLOOKUP($U155,scriv!$C$2:$AG$802,29,FALSE),""),N155)</f>
        <v/>
      </c>
      <c r="AF155" s="81" t="str">
        <f>IF(O155="",IFERROR(VLOOKUP($U155,scriv!$C$2:$AG$802,30,FALSE),""),O155)</f>
        <v/>
      </c>
      <c r="AG155" s="81" t="str">
        <f>IF(P155="",IFERROR(VLOOKUP($U155,scriv!$C$2:$AG$802,31,FALSE),""),P155)</f>
        <v/>
      </c>
      <c r="AH155" s="242" t="str">
        <f t="shared" si="20"/>
        <v/>
      </c>
      <c r="AI155" s="240" t="str">
        <f t="shared" si="21"/>
        <v/>
      </c>
      <c r="AJ155" s="242" t="str">
        <f t="shared" si="22"/>
        <v/>
      </c>
      <c r="AK155" s="240" t="str">
        <f t="shared" si="23"/>
        <v/>
      </c>
      <c r="AL155" s="242" t="str">
        <f t="shared" si="24"/>
        <v/>
      </c>
    </row>
    <row r="156" spans="1:38" ht="23" customHeight="1">
      <c r="A156"/>
      <c r="B156"/>
      <c r="C156"/>
      <c r="D156"/>
      <c r="E156"/>
      <c r="F156"/>
      <c r="G156"/>
      <c r="H156"/>
      <c r="I156"/>
      <c r="J156"/>
      <c r="K156"/>
      <c r="L156"/>
      <c r="M156"/>
      <c r="N156"/>
      <c r="O156"/>
      <c r="P156"/>
      <c r="Q156"/>
      <c r="R156"/>
      <c r="S156"/>
      <c r="T156"/>
      <c r="U156"/>
      <c r="V156"/>
      <c r="W156"/>
      <c r="X156"/>
      <c r="Y156"/>
      <c r="Z156"/>
      <c r="AA156"/>
      <c r="AB156"/>
      <c r="AC156"/>
      <c r="AD156" s="81" t="str">
        <f>IF(M156="",IFERROR(VLOOKUP($U156,scriv!$C$2:$AG$802,28,FALSE),""),M156)</f>
        <v/>
      </c>
      <c r="AE156" s="81" t="str">
        <f>IF(N156="",IFERROR(VLOOKUP($U156,scriv!$C$2:$AG$802,29,FALSE),""),N156)</f>
        <v/>
      </c>
      <c r="AF156" s="81" t="str">
        <f>IF(O156="",IFERROR(VLOOKUP($U156,scriv!$C$2:$AG$802,30,FALSE),""),O156)</f>
        <v/>
      </c>
      <c r="AG156" s="81" t="str">
        <f>IF(P156="",IFERROR(VLOOKUP($U156,scriv!$C$2:$AG$802,31,FALSE),""),P156)</f>
        <v/>
      </c>
      <c r="AH156" s="242" t="str">
        <f t="shared" si="20"/>
        <v/>
      </c>
      <c r="AI156" s="240" t="str">
        <f t="shared" si="21"/>
        <v/>
      </c>
      <c r="AJ156" s="242" t="str">
        <f t="shared" si="22"/>
        <v/>
      </c>
      <c r="AK156" s="240" t="str">
        <f t="shared" si="23"/>
        <v/>
      </c>
      <c r="AL156" s="242" t="str">
        <f t="shared" si="24"/>
        <v/>
      </c>
    </row>
    <row r="157" spans="1:38" ht="23" customHeight="1">
      <c r="A157"/>
      <c r="B157"/>
      <c r="C157"/>
      <c r="D157"/>
      <c r="E157"/>
      <c r="F157"/>
      <c r="G157"/>
      <c r="H157"/>
      <c r="I157"/>
      <c r="J157"/>
      <c r="K157"/>
      <c r="L157"/>
      <c r="M157"/>
      <c r="N157"/>
      <c r="O157"/>
      <c r="P157"/>
      <c r="Q157"/>
      <c r="R157"/>
      <c r="S157"/>
      <c r="T157"/>
      <c r="U157"/>
      <c r="V157"/>
      <c r="W157"/>
      <c r="X157"/>
      <c r="Y157"/>
      <c r="Z157"/>
      <c r="AA157"/>
      <c r="AB157"/>
      <c r="AC157"/>
      <c r="AD157" s="81" t="str">
        <f>IF(M157="",IFERROR(VLOOKUP($U157,scriv!$C$2:$AG$802,28,FALSE),""),M157)</f>
        <v/>
      </c>
      <c r="AE157" s="81" t="str">
        <f>IF(N157="",IFERROR(VLOOKUP($U157,scriv!$C$2:$AG$802,29,FALSE),""),N157)</f>
        <v/>
      </c>
      <c r="AF157" s="81" t="str">
        <f>IF(O157="",IFERROR(VLOOKUP($U157,scriv!$C$2:$AG$802,30,FALSE),""),O157)</f>
        <v/>
      </c>
      <c r="AG157" s="81" t="str">
        <f>IF(P157="",IFERROR(VLOOKUP($U157,scriv!$C$2:$AG$802,31,FALSE),""),P157)</f>
        <v/>
      </c>
      <c r="AH157" s="242" t="str">
        <f t="shared" si="20"/>
        <v/>
      </c>
      <c r="AI157" s="240" t="str">
        <f t="shared" si="21"/>
        <v/>
      </c>
      <c r="AJ157" s="242" t="str">
        <f t="shared" si="22"/>
        <v/>
      </c>
      <c r="AK157" s="240" t="str">
        <f t="shared" si="23"/>
        <v/>
      </c>
      <c r="AL157" s="242" t="str">
        <f t="shared" si="24"/>
        <v/>
      </c>
    </row>
    <row r="158" spans="1:38" ht="23" customHeight="1">
      <c r="A158"/>
      <c r="B158"/>
      <c r="C158"/>
      <c r="D158"/>
      <c r="E158"/>
      <c r="F158"/>
      <c r="G158"/>
      <c r="H158"/>
      <c r="I158"/>
      <c r="J158"/>
      <c r="K158"/>
      <c r="L158"/>
      <c r="M158"/>
      <c r="N158"/>
      <c r="O158"/>
      <c r="P158"/>
      <c r="Q158"/>
      <c r="R158"/>
      <c r="S158"/>
      <c r="T158"/>
      <c r="U158"/>
      <c r="V158"/>
      <c r="W158"/>
      <c r="X158"/>
      <c r="Y158"/>
      <c r="Z158"/>
      <c r="AA158"/>
      <c r="AB158"/>
      <c r="AC158"/>
      <c r="AD158" s="81" t="str">
        <f>IF(M158="",IFERROR(VLOOKUP($U158,scriv!$C$2:$AG$802,28,FALSE),""),M158)</f>
        <v/>
      </c>
      <c r="AE158" s="81" t="str">
        <f>IF(N158="",IFERROR(VLOOKUP($U158,scriv!$C$2:$AG$802,29,FALSE),""),N158)</f>
        <v/>
      </c>
      <c r="AF158" s="81" t="str">
        <f>IF(O158="",IFERROR(VLOOKUP($U158,scriv!$C$2:$AG$802,30,FALSE),""),O158)</f>
        <v/>
      </c>
      <c r="AG158" s="81" t="str">
        <f>IF(P158="",IFERROR(VLOOKUP($U158,scriv!$C$2:$AG$802,31,FALSE),""),P158)</f>
        <v/>
      </c>
      <c r="AH158" s="242" t="str">
        <f t="shared" si="20"/>
        <v/>
      </c>
      <c r="AI158" s="240" t="str">
        <f t="shared" si="21"/>
        <v/>
      </c>
      <c r="AJ158" s="242" t="str">
        <f t="shared" si="22"/>
        <v/>
      </c>
      <c r="AK158" s="240" t="str">
        <f t="shared" si="23"/>
        <v/>
      </c>
      <c r="AL158" s="242" t="str">
        <f t="shared" si="24"/>
        <v/>
      </c>
    </row>
    <row r="159" spans="1:38" ht="23" customHeight="1">
      <c r="A159"/>
      <c r="B159"/>
      <c r="C159"/>
      <c r="D159"/>
      <c r="E159"/>
      <c r="F159"/>
      <c r="G159"/>
      <c r="H159"/>
      <c r="I159"/>
      <c r="J159"/>
      <c r="K159"/>
      <c r="L159"/>
      <c r="M159"/>
      <c r="N159"/>
      <c r="O159"/>
      <c r="P159"/>
      <c r="Q159"/>
      <c r="R159"/>
      <c r="S159"/>
      <c r="T159"/>
      <c r="U159"/>
      <c r="V159"/>
      <c r="W159"/>
      <c r="X159"/>
      <c r="Y159"/>
      <c r="Z159"/>
      <c r="AA159"/>
      <c r="AB159"/>
      <c r="AC159"/>
      <c r="AD159" s="81" t="str">
        <f>IF(M159="",IFERROR(VLOOKUP($U159,scriv!$C$2:$AG$802,28,FALSE),""),M159)</f>
        <v/>
      </c>
      <c r="AE159" s="81" t="str">
        <f>IF(N159="",IFERROR(VLOOKUP($U159,scriv!$C$2:$AG$802,29,FALSE),""),N159)</f>
        <v/>
      </c>
      <c r="AF159" s="81" t="str">
        <f>IF(O159="",IFERROR(VLOOKUP($U159,scriv!$C$2:$AG$802,30,FALSE),""),O159)</f>
        <v/>
      </c>
      <c r="AG159" s="81" t="str">
        <f>IF(P159="",IFERROR(VLOOKUP($U159,scriv!$C$2:$AG$802,31,FALSE),""),P159)</f>
        <v/>
      </c>
      <c r="AH159" s="242" t="str">
        <f t="shared" si="20"/>
        <v/>
      </c>
      <c r="AI159" s="240" t="str">
        <f t="shared" si="21"/>
        <v/>
      </c>
      <c r="AJ159" s="242" t="str">
        <f t="shared" si="22"/>
        <v/>
      </c>
      <c r="AK159" s="240" t="str">
        <f t="shared" si="23"/>
        <v/>
      </c>
      <c r="AL159" s="242" t="str">
        <f t="shared" si="24"/>
        <v/>
      </c>
    </row>
    <row r="160" spans="1:38" ht="23" customHeight="1">
      <c r="A160"/>
      <c r="B160"/>
      <c r="C160"/>
      <c r="D160"/>
      <c r="E160"/>
      <c r="F160"/>
      <c r="G160"/>
      <c r="H160"/>
      <c r="I160"/>
      <c r="J160"/>
      <c r="K160"/>
      <c r="L160"/>
      <c r="M160"/>
      <c r="N160"/>
      <c r="O160"/>
      <c r="P160"/>
      <c r="Q160"/>
      <c r="R160"/>
      <c r="S160"/>
      <c r="T160"/>
      <c r="U160"/>
      <c r="V160"/>
      <c r="W160"/>
      <c r="X160"/>
      <c r="Y160"/>
      <c r="Z160"/>
      <c r="AA160"/>
      <c r="AB160"/>
      <c r="AC160"/>
      <c r="AD160" s="81" t="str">
        <f>IF(M160="",IFERROR(VLOOKUP($U160,scriv!$C$2:$AG$802,28,FALSE),""),M160)</f>
        <v/>
      </c>
      <c r="AE160" s="81" t="str">
        <f>IF(N160="",IFERROR(VLOOKUP($U160,scriv!$C$2:$AG$802,29,FALSE),""),N160)</f>
        <v/>
      </c>
      <c r="AF160" s="81" t="str">
        <f>IF(O160="",IFERROR(VLOOKUP($U160,scriv!$C$2:$AG$802,30,FALSE),""),O160)</f>
        <v/>
      </c>
      <c r="AG160" s="81" t="str">
        <f>IF(P160="",IFERROR(VLOOKUP($U160,scriv!$C$2:$AG$802,31,FALSE),""),P160)</f>
        <v/>
      </c>
      <c r="AH160" s="242" t="str">
        <f t="shared" si="20"/>
        <v/>
      </c>
      <c r="AI160" s="240" t="str">
        <f t="shared" si="21"/>
        <v/>
      </c>
      <c r="AJ160" s="242" t="str">
        <f t="shared" si="22"/>
        <v/>
      </c>
      <c r="AK160" s="240" t="str">
        <f t="shared" si="23"/>
        <v/>
      </c>
      <c r="AL160" s="242" t="str">
        <f t="shared" si="24"/>
        <v/>
      </c>
    </row>
    <row r="161" spans="1:38" ht="23" customHeight="1">
      <c r="A161"/>
      <c r="B161"/>
      <c r="C161"/>
      <c r="D161"/>
      <c r="E161"/>
      <c r="F161"/>
      <c r="G161"/>
      <c r="H161"/>
      <c r="I161"/>
      <c r="J161"/>
      <c r="K161"/>
      <c r="L161"/>
      <c r="M161"/>
      <c r="N161"/>
      <c r="O161"/>
      <c r="P161"/>
      <c r="Q161"/>
      <c r="R161"/>
      <c r="S161"/>
      <c r="T161"/>
      <c r="U161"/>
      <c r="V161"/>
      <c r="W161"/>
      <c r="X161"/>
      <c r="Y161"/>
      <c r="Z161"/>
      <c r="AA161"/>
      <c r="AB161"/>
      <c r="AC161"/>
      <c r="AD161" s="81" t="str">
        <f>IF(M161="",IFERROR(VLOOKUP($U161,scriv!$C$2:$AG$802,28,FALSE),""),M161)</f>
        <v/>
      </c>
      <c r="AE161" s="81" t="str">
        <f>IF(N161="",IFERROR(VLOOKUP($U161,scriv!$C$2:$AG$802,29,FALSE),""),N161)</f>
        <v/>
      </c>
      <c r="AF161" s="81" t="str">
        <f>IF(O161="",IFERROR(VLOOKUP($U161,scriv!$C$2:$AG$802,30,FALSE),""),O161)</f>
        <v/>
      </c>
      <c r="AG161" s="81" t="str">
        <f>IF(P161="",IFERROR(VLOOKUP($U161,scriv!$C$2:$AG$802,31,FALSE),""),P161)</f>
        <v/>
      </c>
      <c r="AH161" s="242" t="str">
        <f t="shared" si="20"/>
        <v/>
      </c>
      <c r="AI161" s="240" t="str">
        <f t="shared" si="21"/>
        <v/>
      </c>
      <c r="AJ161" s="242" t="str">
        <f t="shared" si="22"/>
        <v/>
      </c>
      <c r="AK161" s="240" t="str">
        <f t="shared" si="23"/>
        <v/>
      </c>
      <c r="AL161" s="242" t="str">
        <f t="shared" si="24"/>
        <v/>
      </c>
    </row>
    <row r="162" spans="1:38" ht="23" customHeight="1">
      <c r="A162"/>
      <c r="B162"/>
      <c r="C162"/>
      <c r="D162"/>
      <c r="E162"/>
      <c r="F162"/>
      <c r="G162"/>
      <c r="H162"/>
      <c r="I162"/>
      <c r="J162"/>
      <c r="K162"/>
      <c r="L162"/>
      <c r="M162"/>
      <c r="N162"/>
      <c r="O162"/>
      <c r="P162"/>
      <c r="Q162"/>
      <c r="R162"/>
      <c r="S162"/>
      <c r="T162"/>
      <c r="U162"/>
      <c r="V162"/>
      <c r="W162"/>
      <c r="X162"/>
      <c r="Y162"/>
      <c r="Z162"/>
      <c r="AA162"/>
      <c r="AB162"/>
      <c r="AC162"/>
      <c r="AD162" s="81" t="str">
        <f>IF(M162="",IFERROR(VLOOKUP($U162,scriv!$C$2:$AG$802,28,FALSE),""),M162)</f>
        <v/>
      </c>
      <c r="AE162" s="81" t="str">
        <f>IF(N162="",IFERROR(VLOOKUP($U162,scriv!$C$2:$AG$802,29,FALSE),""),N162)</f>
        <v/>
      </c>
      <c r="AF162" s="81" t="str">
        <f>IF(O162="",IFERROR(VLOOKUP($U162,scriv!$C$2:$AG$802,30,FALSE),""),O162)</f>
        <v/>
      </c>
      <c r="AG162" s="81" t="str">
        <f>IF(P162="",IFERROR(VLOOKUP($U162,scriv!$C$2:$AG$802,31,FALSE),""),P162)</f>
        <v/>
      </c>
      <c r="AH162" s="242" t="str">
        <f t="shared" si="20"/>
        <v/>
      </c>
      <c r="AI162" s="240" t="str">
        <f t="shared" si="21"/>
        <v/>
      </c>
      <c r="AJ162" s="242" t="str">
        <f t="shared" si="22"/>
        <v/>
      </c>
      <c r="AK162" s="240" t="str">
        <f t="shared" si="23"/>
        <v/>
      </c>
      <c r="AL162" s="242" t="str">
        <f t="shared" si="24"/>
        <v/>
      </c>
    </row>
    <row r="163" spans="1:38" ht="23" customHeight="1">
      <c r="A163"/>
      <c r="B163"/>
      <c r="C163"/>
      <c r="D163"/>
      <c r="E163"/>
      <c r="F163"/>
      <c r="G163"/>
      <c r="H163"/>
      <c r="I163"/>
      <c r="J163"/>
      <c r="K163"/>
      <c r="L163"/>
      <c r="M163"/>
      <c r="N163"/>
      <c r="O163"/>
      <c r="P163"/>
      <c r="Q163"/>
      <c r="R163"/>
      <c r="S163"/>
      <c r="T163"/>
      <c r="U163"/>
      <c r="V163"/>
      <c r="W163"/>
      <c r="X163"/>
      <c r="Y163"/>
      <c r="Z163"/>
      <c r="AA163"/>
      <c r="AB163"/>
      <c r="AC163"/>
      <c r="AD163" s="81" t="str">
        <f>IF(M163="",IFERROR(VLOOKUP($U163,scriv!$C$2:$AG$802,28,FALSE),""),M163)</f>
        <v/>
      </c>
      <c r="AE163" s="81" t="str">
        <f>IF(N163="",IFERROR(VLOOKUP($U163,scriv!$C$2:$AG$802,29,FALSE),""),N163)</f>
        <v/>
      </c>
      <c r="AF163" s="81" t="str">
        <f>IF(O163="",IFERROR(VLOOKUP($U163,scriv!$C$2:$AG$802,30,FALSE),""),O163)</f>
        <v/>
      </c>
      <c r="AG163" s="81" t="str">
        <f>IF(P163="",IFERROR(VLOOKUP($U163,scriv!$C$2:$AG$802,31,FALSE),""),P163)</f>
        <v/>
      </c>
      <c r="AH163" s="242" t="str">
        <f t="shared" si="20"/>
        <v/>
      </c>
      <c r="AI163" s="240" t="str">
        <f t="shared" si="21"/>
        <v/>
      </c>
      <c r="AJ163" s="242" t="str">
        <f t="shared" si="22"/>
        <v/>
      </c>
      <c r="AK163" s="240" t="str">
        <f t="shared" si="23"/>
        <v/>
      </c>
      <c r="AL163" s="242" t="str">
        <f t="shared" si="24"/>
        <v/>
      </c>
    </row>
    <row r="164" spans="1:38" ht="23" customHeight="1">
      <c r="A164"/>
      <c r="B164"/>
      <c r="C164"/>
      <c r="D164"/>
      <c r="E164"/>
      <c r="F164"/>
      <c r="G164"/>
      <c r="H164"/>
      <c r="I164"/>
      <c r="J164"/>
      <c r="K164"/>
      <c r="L164"/>
      <c r="M164"/>
      <c r="N164"/>
      <c r="O164"/>
      <c r="P164"/>
      <c r="Q164"/>
      <c r="R164"/>
      <c r="S164"/>
      <c r="T164"/>
      <c r="U164"/>
      <c r="V164"/>
      <c r="W164"/>
      <c r="X164"/>
      <c r="Y164"/>
      <c r="Z164"/>
      <c r="AA164"/>
      <c r="AB164"/>
      <c r="AC164"/>
      <c r="AD164" s="81" t="str">
        <f>IF(M164="",IFERROR(VLOOKUP($U164,scriv!$C$2:$AG$802,28,FALSE),""),M164)</f>
        <v/>
      </c>
      <c r="AE164" s="81" t="str">
        <f>IF(N164="",IFERROR(VLOOKUP($U164,scriv!$C$2:$AG$802,29,FALSE),""),N164)</f>
        <v/>
      </c>
      <c r="AF164" s="81" t="str">
        <f>IF(O164="",IFERROR(VLOOKUP($U164,scriv!$C$2:$AG$802,30,FALSE),""),O164)</f>
        <v/>
      </c>
      <c r="AG164" s="81" t="str">
        <f>IF(P164="",IFERROR(VLOOKUP($U164,scriv!$C$2:$AG$802,31,FALSE),""),P164)</f>
        <v/>
      </c>
      <c r="AH164" s="242" t="str">
        <f t="shared" si="20"/>
        <v/>
      </c>
      <c r="AI164" s="240" t="str">
        <f t="shared" si="21"/>
        <v/>
      </c>
      <c r="AJ164" s="242" t="str">
        <f t="shared" si="22"/>
        <v/>
      </c>
      <c r="AK164" s="240" t="str">
        <f t="shared" si="23"/>
        <v/>
      </c>
      <c r="AL164" s="242" t="str">
        <f t="shared" si="24"/>
        <v/>
      </c>
    </row>
    <row r="165" spans="1:38" ht="23" customHeight="1">
      <c r="A165"/>
      <c r="B165"/>
      <c r="C165"/>
      <c r="D165"/>
      <c r="E165"/>
      <c r="F165"/>
      <c r="G165"/>
      <c r="H165"/>
      <c r="I165"/>
      <c r="J165"/>
      <c r="K165"/>
      <c r="L165"/>
      <c r="M165"/>
      <c r="N165"/>
      <c r="O165"/>
      <c r="P165"/>
      <c r="Q165"/>
      <c r="R165"/>
      <c r="S165"/>
      <c r="T165"/>
      <c r="U165"/>
      <c r="V165"/>
      <c r="W165"/>
      <c r="X165"/>
      <c r="Y165"/>
      <c r="Z165"/>
      <c r="AA165"/>
      <c r="AB165"/>
      <c r="AC165"/>
      <c r="AD165" s="81" t="str">
        <f>IF(M165="",IFERROR(VLOOKUP($U165,scriv!$C$2:$AG$802,28,FALSE),""),M165)</f>
        <v/>
      </c>
      <c r="AE165" s="81" t="str">
        <f>IF(N165="",IFERROR(VLOOKUP($U165,scriv!$C$2:$AG$802,29,FALSE),""),N165)</f>
        <v/>
      </c>
      <c r="AF165" s="81" t="str">
        <f>IF(O165="",IFERROR(VLOOKUP($U165,scriv!$C$2:$AG$802,30,FALSE),""),O165)</f>
        <v/>
      </c>
      <c r="AG165" s="81" t="str">
        <f>IF(P165="",IFERROR(VLOOKUP($U165,scriv!$C$2:$AG$802,31,FALSE),""),P165)</f>
        <v/>
      </c>
      <c r="AH165" s="242" t="str">
        <f t="shared" si="20"/>
        <v/>
      </c>
      <c r="AI165" s="240" t="str">
        <f t="shared" si="21"/>
        <v/>
      </c>
      <c r="AJ165" s="242" t="str">
        <f t="shared" si="22"/>
        <v/>
      </c>
      <c r="AK165" s="240" t="str">
        <f t="shared" si="23"/>
        <v/>
      </c>
      <c r="AL165" s="242" t="str">
        <f t="shared" si="24"/>
        <v/>
      </c>
    </row>
    <row r="166" spans="1:38" ht="23" customHeight="1">
      <c r="A166"/>
      <c r="B166"/>
      <c r="C166"/>
      <c r="D166"/>
      <c r="E166"/>
      <c r="F166"/>
      <c r="G166"/>
      <c r="H166"/>
      <c r="I166"/>
      <c r="J166"/>
      <c r="K166"/>
      <c r="L166"/>
      <c r="M166"/>
      <c r="N166"/>
      <c r="O166"/>
      <c r="P166"/>
      <c r="Q166"/>
      <c r="R166"/>
      <c r="S166"/>
      <c r="T166"/>
      <c r="U166"/>
      <c r="V166"/>
      <c r="W166"/>
      <c r="X166"/>
      <c r="Y166"/>
      <c r="Z166"/>
      <c r="AA166"/>
      <c r="AB166"/>
      <c r="AC166"/>
      <c r="AD166" s="81" t="str">
        <f>IF(M166="",IFERROR(VLOOKUP($U166,scriv!$C$2:$AG$802,28,FALSE),""),M166)</f>
        <v/>
      </c>
      <c r="AE166" s="81" t="str">
        <f>IF(N166="",IFERROR(VLOOKUP($U166,scriv!$C$2:$AG$802,29,FALSE),""),N166)</f>
        <v/>
      </c>
      <c r="AF166" s="81" t="str">
        <f>IF(O166="",IFERROR(VLOOKUP($U166,scriv!$C$2:$AG$802,30,FALSE),""),O166)</f>
        <v/>
      </c>
      <c r="AG166" s="81" t="str">
        <f>IF(P166="",IFERROR(VLOOKUP($U166,scriv!$C$2:$AG$802,31,FALSE),""),P166)</f>
        <v/>
      </c>
      <c r="AH166" s="242" t="str">
        <f t="shared" si="20"/>
        <v/>
      </c>
      <c r="AI166" s="240" t="str">
        <f t="shared" si="21"/>
        <v/>
      </c>
      <c r="AJ166" s="242" t="str">
        <f t="shared" si="22"/>
        <v/>
      </c>
      <c r="AK166" s="240" t="str">
        <f t="shared" si="23"/>
        <v/>
      </c>
      <c r="AL166" s="242" t="str">
        <f t="shared" si="24"/>
        <v/>
      </c>
    </row>
    <row r="167" spans="1:38" ht="23" customHeight="1">
      <c r="A167"/>
      <c r="B167"/>
      <c r="C167"/>
      <c r="D167"/>
      <c r="E167"/>
      <c r="F167"/>
      <c r="G167"/>
      <c r="H167"/>
      <c r="I167"/>
      <c r="J167"/>
      <c r="K167"/>
      <c r="L167"/>
      <c r="M167"/>
      <c r="N167"/>
      <c r="O167"/>
      <c r="P167"/>
      <c r="Q167"/>
      <c r="R167"/>
      <c r="S167"/>
      <c r="T167"/>
      <c r="U167"/>
      <c r="V167"/>
      <c r="W167"/>
      <c r="X167"/>
      <c r="Y167"/>
      <c r="Z167"/>
      <c r="AA167"/>
      <c r="AB167"/>
      <c r="AC167"/>
      <c r="AD167" s="81" t="str">
        <f>IF(M167="",IFERROR(VLOOKUP($U167,scriv!$C$2:$AG$802,28,FALSE),""),M167)</f>
        <v/>
      </c>
      <c r="AE167" s="81" t="str">
        <f>IF(N167="",IFERROR(VLOOKUP($U167,scriv!$C$2:$AG$802,29,FALSE),""),N167)</f>
        <v/>
      </c>
      <c r="AF167" s="81" t="str">
        <f>IF(O167="",IFERROR(VLOOKUP($U167,scriv!$C$2:$AG$802,30,FALSE),""),O167)</f>
        <v/>
      </c>
      <c r="AG167" s="81" t="str">
        <f>IF(P167="",IFERROR(VLOOKUP($U167,scriv!$C$2:$AG$802,31,FALSE),""),P167)</f>
        <v/>
      </c>
      <c r="AH167" s="242" t="str">
        <f t="shared" si="20"/>
        <v/>
      </c>
      <c r="AI167" s="240" t="str">
        <f t="shared" si="21"/>
        <v/>
      </c>
      <c r="AJ167" s="242" t="str">
        <f t="shared" si="22"/>
        <v/>
      </c>
      <c r="AK167" s="240" t="str">
        <f t="shared" si="23"/>
        <v/>
      </c>
      <c r="AL167" s="242" t="str">
        <f t="shared" si="24"/>
        <v/>
      </c>
    </row>
    <row r="168" spans="1:38" ht="23" customHeight="1">
      <c r="A168"/>
      <c r="B168"/>
      <c r="C168"/>
      <c r="D168"/>
      <c r="E168"/>
      <c r="F168"/>
      <c r="G168"/>
      <c r="H168"/>
      <c r="I168"/>
      <c r="J168"/>
      <c r="K168"/>
      <c r="L168"/>
      <c r="M168"/>
      <c r="N168"/>
      <c r="O168"/>
      <c r="P168"/>
      <c r="Q168"/>
      <c r="R168"/>
      <c r="S168"/>
      <c r="T168"/>
      <c r="U168"/>
      <c r="V168"/>
      <c r="W168"/>
      <c r="X168"/>
      <c r="Y168"/>
      <c r="Z168"/>
      <c r="AA168"/>
      <c r="AB168"/>
      <c r="AC168"/>
      <c r="AD168" s="81" t="str">
        <f>IF(M168="",IFERROR(VLOOKUP($U168,scriv!$C$2:$AG$802,28,FALSE),""),M168)</f>
        <v/>
      </c>
      <c r="AE168" s="81" t="str">
        <f>IF(N168="",IFERROR(VLOOKUP($U168,scriv!$C$2:$AG$802,29,FALSE),""),N168)</f>
        <v/>
      </c>
      <c r="AF168" s="81" t="str">
        <f>IF(O168="",IFERROR(VLOOKUP($U168,scriv!$C$2:$AG$802,30,FALSE),""),O168)</f>
        <v/>
      </c>
      <c r="AG168" s="81" t="str">
        <f>IF(P168="",IFERROR(VLOOKUP($U168,scriv!$C$2:$AG$802,31,FALSE),""),P168)</f>
        <v/>
      </c>
      <c r="AH168" s="242" t="str">
        <f t="shared" si="20"/>
        <v/>
      </c>
      <c r="AI168" s="240" t="str">
        <f t="shared" si="21"/>
        <v/>
      </c>
      <c r="AJ168" s="242" t="str">
        <f t="shared" si="22"/>
        <v/>
      </c>
      <c r="AK168" s="240" t="str">
        <f t="shared" si="23"/>
        <v/>
      </c>
      <c r="AL168" s="242" t="str">
        <f t="shared" si="24"/>
        <v/>
      </c>
    </row>
    <row r="169" spans="1:38" ht="23" customHeight="1">
      <c r="A169"/>
      <c r="B169"/>
      <c r="C169"/>
      <c r="D169"/>
      <c r="E169"/>
      <c r="F169"/>
      <c r="G169"/>
      <c r="H169"/>
      <c r="I169"/>
      <c r="J169"/>
      <c r="K169"/>
      <c r="L169"/>
      <c r="M169"/>
      <c r="N169"/>
      <c r="O169"/>
      <c r="P169"/>
      <c r="Q169"/>
      <c r="R169"/>
      <c r="S169"/>
      <c r="T169"/>
      <c r="U169"/>
      <c r="V169"/>
      <c r="W169"/>
      <c r="X169"/>
      <c r="Y169"/>
      <c r="Z169"/>
      <c r="AA169"/>
      <c r="AB169"/>
      <c r="AC169"/>
      <c r="AD169" s="81" t="str">
        <f>IF(M169="",IFERROR(VLOOKUP($U169,scriv!$C$2:$AG$802,28,FALSE),""),M169)</f>
        <v/>
      </c>
      <c r="AE169" s="81" t="str">
        <f>IF(N169="",IFERROR(VLOOKUP($U169,scriv!$C$2:$AG$802,29,FALSE),""),N169)</f>
        <v/>
      </c>
      <c r="AF169" s="81" t="str">
        <f>IF(O169="",IFERROR(VLOOKUP($U169,scriv!$C$2:$AG$802,30,FALSE),""),O169)</f>
        <v/>
      </c>
      <c r="AG169" s="81" t="str">
        <f>IF(P169="",IFERROR(VLOOKUP($U169,scriv!$C$2:$AG$802,31,FALSE),""),P169)</f>
        <v/>
      </c>
      <c r="AH169" s="242" t="str">
        <f t="shared" si="20"/>
        <v/>
      </c>
      <c r="AI169" s="240" t="str">
        <f t="shared" si="21"/>
        <v/>
      </c>
      <c r="AJ169" s="242" t="str">
        <f t="shared" si="22"/>
        <v/>
      </c>
      <c r="AK169" s="240" t="str">
        <f t="shared" si="23"/>
        <v/>
      </c>
      <c r="AL169" s="242" t="str">
        <f t="shared" si="24"/>
        <v/>
      </c>
    </row>
    <row r="170" spans="1:38" ht="23" customHeight="1">
      <c r="A170"/>
      <c r="B170"/>
      <c r="C170"/>
      <c r="D170"/>
      <c r="E170"/>
      <c r="F170"/>
      <c r="G170"/>
      <c r="H170"/>
      <c r="I170"/>
      <c r="J170"/>
      <c r="K170"/>
      <c r="L170"/>
      <c r="M170"/>
      <c r="N170"/>
      <c r="O170"/>
      <c r="P170"/>
      <c r="Q170"/>
      <c r="R170"/>
      <c r="S170"/>
      <c r="T170"/>
      <c r="U170"/>
      <c r="V170"/>
      <c r="W170"/>
      <c r="X170"/>
      <c r="Y170"/>
      <c r="Z170"/>
      <c r="AA170"/>
      <c r="AB170"/>
      <c r="AC170"/>
      <c r="AD170" s="81" t="str">
        <f>IF(M170="",IFERROR(VLOOKUP($U170,scriv!$C$2:$AG$802,28,FALSE),""),M170)</f>
        <v/>
      </c>
      <c r="AE170" s="81" t="str">
        <f>IF(N170="",IFERROR(VLOOKUP($U170,scriv!$C$2:$AG$802,29,FALSE),""),N170)</f>
        <v/>
      </c>
      <c r="AF170" s="81" t="str">
        <f>IF(O170="",IFERROR(VLOOKUP($U170,scriv!$C$2:$AG$802,30,FALSE),""),O170)</f>
        <v/>
      </c>
      <c r="AG170" s="81" t="str">
        <f>IF(P170="",IFERROR(VLOOKUP($U170,scriv!$C$2:$AG$802,31,FALSE),""),P170)</f>
        <v/>
      </c>
      <c r="AH170" s="242" t="str">
        <f t="shared" si="20"/>
        <v/>
      </c>
      <c r="AI170" s="240" t="str">
        <f t="shared" si="21"/>
        <v/>
      </c>
      <c r="AJ170" s="242" t="str">
        <f t="shared" si="22"/>
        <v/>
      </c>
      <c r="AK170" s="240" t="str">
        <f t="shared" si="23"/>
        <v/>
      </c>
      <c r="AL170" s="242" t="str">
        <f t="shared" si="24"/>
        <v/>
      </c>
    </row>
    <row r="171" spans="1:38" ht="23" customHeight="1">
      <c r="A171"/>
      <c r="B171"/>
      <c r="C171"/>
      <c r="D171"/>
      <c r="E171"/>
      <c r="F171"/>
      <c r="G171"/>
      <c r="H171"/>
      <c r="I171"/>
      <c r="J171"/>
      <c r="K171"/>
      <c r="L171"/>
      <c r="M171"/>
      <c r="N171"/>
      <c r="O171"/>
      <c r="P171"/>
      <c r="Q171"/>
      <c r="R171"/>
      <c r="S171"/>
      <c r="T171"/>
      <c r="U171"/>
      <c r="V171"/>
      <c r="W171"/>
      <c r="X171"/>
      <c r="Y171"/>
      <c r="Z171"/>
      <c r="AA171"/>
      <c r="AB171"/>
      <c r="AC171"/>
      <c r="AD171" s="81" t="str">
        <f>IF(M171="",IFERROR(VLOOKUP($U171,scriv!$C$2:$AG$802,28,FALSE),""),M171)</f>
        <v/>
      </c>
      <c r="AE171" s="81" t="str">
        <f>IF(N171="",IFERROR(VLOOKUP($U171,scriv!$C$2:$AG$802,29,FALSE),""),N171)</f>
        <v/>
      </c>
      <c r="AF171" s="81" t="str">
        <f>IF(O171="",IFERROR(VLOOKUP($U171,scriv!$C$2:$AG$802,30,FALSE),""),O171)</f>
        <v/>
      </c>
      <c r="AG171" s="81" t="str">
        <f>IF(P171="",IFERROR(VLOOKUP($U171,scriv!$C$2:$AG$802,31,FALSE),""),P171)</f>
        <v/>
      </c>
      <c r="AH171" s="242" t="str">
        <f t="shared" si="20"/>
        <v/>
      </c>
      <c r="AI171" s="240" t="str">
        <f t="shared" si="21"/>
        <v/>
      </c>
      <c r="AJ171" s="242" t="str">
        <f t="shared" si="22"/>
        <v/>
      </c>
      <c r="AK171" s="240" t="str">
        <f t="shared" si="23"/>
        <v/>
      </c>
      <c r="AL171" s="242" t="str">
        <f t="shared" si="24"/>
        <v/>
      </c>
    </row>
    <row r="172" spans="1:38" ht="23" customHeight="1">
      <c r="A172"/>
      <c r="B172"/>
      <c r="C172"/>
      <c r="D172"/>
      <c r="E172"/>
      <c r="F172"/>
      <c r="G172"/>
      <c r="H172"/>
      <c r="I172"/>
      <c r="J172"/>
      <c r="K172"/>
      <c r="L172"/>
      <c r="M172"/>
      <c r="N172"/>
      <c r="O172"/>
      <c r="P172"/>
      <c r="Q172"/>
      <c r="R172"/>
      <c r="S172"/>
      <c r="T172"/>
      <c r="U172"/>
      <c r="V172"/>
      <c r="W172"/>
      <c r="X172"/>
      <c r="Y172"/>
      <c r="Z172"/>
      <c r="AA172"/>
      <c r="AB172"/>
      <c r="AC172"/>
      <c r="AD172" s="81" t="str">
        <f>IF(M172="",IFERROR(VLOOKUP($U172,scriv!$C$2:$AG$802,28,FALSE),""),M172)</f>
        <v/>
      </c>
      <c r="AE172" s="81" t="str">
        <f>IF(N172="",IFERROR(VLOOKUP($U172,scriv!$C$2:$AG$802,29,FALSE),""),N172)</f>
        <v/>
      </c>
      <c r="AF172" s="81" t="str">
        <f>IF(O172="",IFERROR(VLOOKUP($U172,scriv!$C$2:$AG$802,30,FALSE),""),O172)</f>
        <v/>
      </c>
      <c r="AG172" s="81" t="str">
        <f>IF(P172="",IFERROR(VLOOKUP($U172,scriv!$C$2:$AG$802,31,FALSE),""),P172)</f>
        <v/>
      </c>
      <c r="AH172" s="242" t="str">
        <f t="shared" si="20"/>
        <v/>
      </c>
      <c r="AI172" s="240" t="str">
        <f t="shared" si="21"/>
        <v/>
      </c>
      <c r="AJ172" s="242" t="str">
        <f t="shared" si="22"/>
        <v/>
      </c>
      <c r="AK172" s="240" t="str">
        <f t="shared" si="23"/>
        <v/>
      </c>
      <c r="AL172" s="242" t="str">
        <f t="shared" si="24"/>
        <v/>
      </c>
    </row>
    <row r="173" spans="1:38" ht="23" customHeight="1">
      <c r="A173"/>
      <c r="B173"/>
      <c r="C173"/>
      <c r="D173"/>
      <c r="E173"/>
      <c r="F173"/>
      <c r="G173"/>
      <c r="H173"/>
      <c r="I173"/>
      <c r="J173"/>
      <c r="K173"/>
      <c r="L173"/>
      <c r="M173"/>
      <c r="N173"/>
      <c r="O173"/>
      <c r="P173"/>
      <c r="Q173"/>
      <c r="R173"/>
      <c r="S173"/>
      <c r="T173"/>
      <c r="U173"/>
      <c r="V173"/>
      <c r="W173"/>
      <c r="X173"/>
      <c r="Y173"/>
      <c r="Z173"/>
      <c r="AA173"/>
      <c r="AB173"/>
      <c r="AC173"/>
      <c r="AD173" s="81" t="str">
        <f>IF(M173="",IFERROR(VLOOKUP($U173,scriv!$C$2:$AG$802,28,FALSE),""),M173)</f>
        <v/>
      </c>
      <c r="AE173" s="81" t="str">
        <f>IF(N173="",IFERROR(VLOOKUP($U173,scriv!$C$2:$AG$802,29,FALSE),""),N173)</f>
        <v/>
      </c>
      <c r="AF173" s="81" t="str">
        <f>IF(O173="",IFERROR(VLOOKUP($U173,scriv!$C$2:$AG$802,30,FALSE),""),O173)</f>
        <v/>
      </c>
      <c r="AG173" s="81" t="str">
        <f>IF(P173="",IFERROR(VLOOKUP($U173,scriv!$C$2:$AG$802,31,FALSE),""),P173)</f>
        <v/>
      </c>
      <c r="AH173" s="242" t="str">
        <f t="shared" si="20"/>
        <v/>
      </c>
      <c r="AI173" s="240" t="str">
        <f t="shared" si="21"/>
        <v/>
      </c>
      <c r="AJ173" s="242" t="str">
        <f t="shared" si="22"/>
        <v/>
      </c>
      <c r="AK173" s="240" t="str">
        <f t="shared" si="23"/>
        <v/>
      </c>
      <c r="AL173" s="242" t="str">
        <f t="shared" si="24"/>
        <v/>
      </c>
    </row>
    <row r="174" spans="1:38" ht="23" customHeight="1">
      <c r="A174"/>
      <c r="B174"/>
      <c r="C174"/>
      <c r="D174"/>
      <c r="E174"/>
      <c r="F174"/>
      <c r="G174"/>
      <c r="H174"/>
      <c r="I174"/>
      <c r="J174"/>
      <c r="K174"/>
      <c r="L174"/>
      <c r="M174"/>
      <c r="N174"/>
      <c r="O174"/>
      <c r="P174"/>
      <c r="Q174"/>
      <c r="R174"/>
      <c r="S174"/>
      <c r="T174"/>
      <c r="U174"/>
      <c r="V174"/>
      <c r="W174"/>
      <c r="X174"/>
      <c r="Y174"/>
      <c r="Z174"/>
      <c r="AA174"/>
      <c r="AB174"/>
      <c r="AC174"/>
      <c r="AD174" s="81" t="str">
        <f>IF(M174="",IFERROR(VLOOKUP($U174,scriv!$C$2:$AG$802,28,FALSE),""),M174)</f>
        <v/>
      </c>
      <c r="AE174" s="81" t="str">
        <f>IF(N174="",IFERROR(VLOOKUP($U174,scriv!$C$2:$AG$802,29,FALSE),""),N174)</f>
        <v/>
      </c>
      <c r="AF174" s="81" t="str">
        <f>IF(O174="",IFERROR(VLOOKUP($U174,scriv!$C$2:$AG$802,30,FALSE),""),O174)</f>
        <v/>
      </c>
      <c r="AG174" s="81" t="str">
        <f>IF(P174="",IFERROR(VLOOKUP($U174,scriv!$C$2:$AG$802,31,FALSE),""),P174)</f>
        <v/>
      </c>
      <c r="AH174" s="242" t="str">
        <f t="shared" si="20"/>
        <v/>
      </c>
      <c r="AI174" s="240" t="str">
        <f t="shared" si="21"/>
        <v/>
      </c>
      <c r="AJ174" s="242" t="str">
        <f t="shared" si="22"/>
        <v/>
      </c>
      <c r="AK174" s="240" t="str">
        <f t="shared" si="23"/>
        <v/>
      </c>
      <c r="AL174" s="242" t="str">
        <f t="shared" si="24"/>
        <v/>
      </c>
    </row>
    <row r="175" spans="1:38" ht="23" customHeight="1">
      <c r="A175"/>
      <c r="B175"/>
      <c r="C175"/>
      <c r="D175"/>
      <c r="E175"/>
      <c r="F175"/>
      <c r="G175"/>
      <c r="H175"/>
      <c r="I175"/>
      <c r="J175"/>
      <c r="K175"/>
      <c r="L175"/>
      <c r="M175"/>
      <c r="N175"/>
      <c r="O175"/>
      <c r="P175"/>
      <c r="Q175"/>
      <c r="R175"/>
      <c r="S175"/>
      <c r="T175"/>
      <c r="U175"/>
      <c r="V175"/>
      <c r="W175"/>
      <c r="X175"/>
      <c r="Y175"/>
      <c r="Z175"/>
      <c r="AA175"/>
      <c r="AB175"/>
      <c r="AC175"/>
      <c r="AD175" s="81" t="str">
        <f>IF(M175="",IFERROR(VLOOKUP($U175,scriv!$C$2:$AG$802,28,FALSE),""),M175)</f>
        <v/>
      </c>
      <c r="AE175" s="81" t="str">
        <f>IF(N175="",IFERROR(VLOOKUP($U175,scriv!$C$2:$AG$802,29,FALSE),""),N175)</f>
        <v/>
      </c>
      <c r="AF175" s="81" t="str">
        <f>IF(O175="",IFERROR(VLOOKUP($U175,scriv!$C$2:$AG$802,30,FALSE),""),O175)</f>
        <v/>
      </c>
      <c r="AG175" s="81" t="str">
        <f>IF(P175="",IFERROR(VLOOKUP($U175,scriv!$C$2:$AG$802,31,FALSE),""),P175)</f>
        <v/>
      </c>
      <c r="AH175" s="242" t="str">
        <f t="shared" si="20"/>
        <v/>
      </c>
      <c r="AI175" s="240" t="str">
        <f t="shared" si="21"/>
        <v/>
      </c>
      <c r="AJ175" s="242" t="str">
        <f t="shared" si="22"/>
        <v/>
      </c>
      <c r="AK175" s="240" t="str">
        <f t="shared" si="23"/>
        <v/>
      </c>
      <c r="AL175" s="242" t="str">
        <f t="shared" si="24"/>
        <v/>
      </c>
    </row>
    <row r="176" spans="1:38" ht="23" customHeight="1">
      <c r="A176"/>
      <c r="B176"/>
      <c r="C176"/>
      <c r="D176"/>
      <c r="E176"/>
      <c r="F176"/>
      <c r="G176"/>
      <c r="H176"/>
      <c r="I176"/>
      <c r="J176"/>
      <c r="K176"/>
      <c r="L176"/>
      <c r="M176"/>
      <c r="N176"/>
      <c r="O176"/>
      <c r="P176"/>
      <c r="Q176"/>
      <c r="R176"/>
      <c r="S176"/>
      <c r="T176"/>
      <c r="U176"/>
      <c r="V176"/>
      <c r="W176"/>
      <c r="X176"/>
      <c r="Y176"/>
      <c r="Z176"/>
      <c r="AA176"/>
      <c r="AB176"/>
      <c r="AC176"/>
      <c r="AD176" s="81" t="str">
        <f>IF(M176="",IFERROR(VLOOKUP($U176,scriv!$C$2:$AG$802,28,FALSE),""),M176)</f>
        <v/>
      </c>
      <c r="AE176" s="81" t="str">
        <f>IF(N176="",IFERROR(VLOOKUP($U176,scriv!$C$2:$AG$802,29,FALSE),""),N176)</f>
        <v/>
      </c>
      <c r="AF176" s="81" t="str">
        <f>IF(O176="",IFERROR(VLOOKUP($U176,scriv!$C$2:$AG$802,30,FALSE),""),O176)</f>
        <v/>
      </c>
      <c r="AG176" s="81" t="str">
        <f>IF(P176="",IFERROR(VLOOKUP($U176,scriv!$C$2:$AG$802,31,FALSE),""),P176)</f>
        <v/>
      </c>
      <c r="AH176" s="242" t="str">
        <f t="shared" si="20"/>
        <v/>
      </c>
      <c r="AI176" s="240" t="str">
        <f t="shared" si="21"/>
        <v/>
      </c>
      <c r="AJ176" s="242" t="str">
        <f t="shared" si="22"/>
        <v/>
      </c>
      <c r="AK176" s="240" t="str">
        <f t="shared" si="23"/>
        <v/>
      </c>
      <c r="AL176" s="242" t="str">
        <f t="shared" si="24"/>
        <v/>
      </c>
    </row>
    <row r="177" spans="1:38" ht="23" customHeight="1">
      <c r="A177"/>
      <c r="B177"/>
      <c r="C177"/>
      <c r="D177"/>
      <c r="E177"/>
      <c r="F177"/>
      <c r="G177"/>
      <c r="H177"/>
      <c r="I177"/>
      <c r="J177"/>
      <c r="K177"/>
      <c r="L177"/>
      <c r="M177"/>
      <c r="N177"/>
      <c r="O177"/>
      <c r="P177"/>
      <c r="Q177"/>
      <c r="R177"/>
      <c r="S177"/>
      <c r="T177"/>
      <c r="U177"/>
      <c r="V177"/>
      <c r="W177"/>
      <c r="X177"/>
      <c r="Y177"/>
      <c r="Z177"/>
      <c r="AA177"/>
      <c r="AB177"/>
      <c r="AC177"/>
      <c r="AD177" s="81" t="str">
        <f>IF(M177="",IFERROR(VLOOKUP($U177,scriv!$C$2:$AG$802,28,FALSE),""),M177)</f>
        <v/>
      </c>
      <c r="AE177" s="81" t="str">
        <f>IF(N177="",IFERROR(VLOOKUP($U177,scriv!$C$2:$AG$802,29,FALSE),""),N177)</f>
        <v/>
      </c>
      <c r="AF177" s="81" t="str">
        <f>IF(O177="",IFERROR(VLOOKUP($U177,scriv!$C$2:$AG$802,30,FALSE),""),O177)</f>
        <v/>
      </c>
      <c r="AG177" s="81" t="str">
        <f>IF(P177="",IFERROR(VLOOKUP($U177,scriv!$C$2:$AG$802,31,FALSE),""),P177)</f>
        <v/>
      </c>
      <c r="AH177" s="242" t="str">
        <f t="shared" si="20"/>
        <v/>
      </c>
      <c r="AI177" s="240" t="str">
        <f t="shared" si="21"/>
        <v/>
      </c>
      <c r="AJ177" s="242" t="str">
        <f t="shared" si="22"/>
        <v/>
      </c>
      <c r="AK177" s="240" t="str">
        <f t="shared" si="23"/>
        <v/>
      </c>
      <c r="AL177" s="242" t="str">
        <f t="shared" si="24"/>
        <v/>
      </c>
    </row>
    <row r="178" spans="1:38" ht="23" customHeight="1">
      <c r="A178"/>
      <c r="B178"/>
      <c r="C178"/>
      <c r="D178"/>
      <c r="E178"/>
      <c r="F178"/>
      <c r="G178"/>
      <c r="H178"/>
      <c r="I178"/>
      <c r="J178"/>
      <c r="K178"/>
      <c r="L178"/>
      <c r="M178"/>
      <c r="N178"/>
      <c r="O178"/>
      <c r="P178"/>
      <c r="Q178"/>
      <c r="R178"/>
      <c r="S178"/>
      <c r="T178"/>
      <c r="U178"/>
      <c r="V178"/>
      <c r="W178"/>
      <c r="X178"/>
      <c r="Y178"/>
      <c r="Z178"/>
      <c r="AA178"/>
      <c r="AB178"/>
      <c r="AC178"/>
      <c r="AD178" s="81" t="str">
        <f>IF(M178="",IFERROR(VLOOKUP($U178,scriv!$C$2:$AG$802,28,FALSE),""),M178)</f>
        <v/>
      </c>
      <c r="AE178" s="81" t="str">
        <f>IF(N178="",IFERROR(VLOOKUP($U178,scriv!$C$2:$AG$802,29,FALSE),""),N178)</f>
        <v/>
      </c>
      <c r="AF178" s="81" t="str">
        <f>IF(O178="",IFERROR(VLOOKUP($U178,scriv!$C$2:$AG$802,30,FALSE),""),O178)</f>
        <v/>
      </c>
      <c r="AG178" s="81" t="str">
        <f>IF(P178="",IFERROR(VLOOKUP($U178,scriv!$C$2:$AG$802,31,FALSE),""),P178)</f>
        <v/>
      </c>
      <c r="AH178" s="242" t="str">
        <f t="shared" si="20"/>
        <v/>
      </c>
      <c r="AI178" s="240" t="str">
        <f t="shared" si="21"/>
        <v/>
      </c>
      <c r="AJ178" s="242" t="str">
        <f t="shared" si="22"/>
        <v/>
      </c>
      <c r="AK178" s="240" t="str">
        <f t="shared" si="23"/>
        <v/>
      </c>
      <c r="AL178" s="242" t="str">
        <f t="shared" si="24"/>
        <v/>
      </c>
    </row>
    <row r="179" spans="1:38" ht="23" customHeight="1">
      <c r="A179"/>
      <c r="B179"/>
      <c r="C179"/>
      <c r="D179"/>
      <c r="E179"/>
      <c r="F179"/>
      <c r="G179"/>
      <c r="H179"/>
      <c r="I179"/>
      <c r="J179"/>
      <c r="K179"/>
      <c r="L179"/>
      <c r="M179"/>
      <c r="N179"/>
      <c r="O179"/>
      <c r="P179"/>
      <c r="Q179"/>
      <c r="R179"/>
      <c r="S179"/>
      <c r="T179"/>
      <c r="U179"/>
      <c r="V179"/>
      <c r="W179"/>
      <c r="X179"/>
      <c r="Y179"/>
      <c r="Z179"/>
      <c r="AA179"/>
      <c r="AB179"/>
      <c r="AC179"/>
      <c r="AD179" s="81" t="str">
        <f>IF(M179="",IFERROR(VLOOKUP($U179,scriv!$C$2:$AG$802,28,FALSE),""),M179)</f>
        <v/>
      </c>
      <c r="AE179" s="81" t="str">
        <f>IF(N179="",IFERROR(VLOOKUP($U179,scriv!$C$2:$AG$802,29,FALSE),""),N179)</f>
        <v/>
      </c>
      <c r="AF179" s="81" t="str">
        <f>IF(O179="",IFERROR(VLOOKUP($U179,scriv!$C$2:$AG$802,30,FALSE),""),O179)</f>
        <v/>
      </c>
      <c r="AG179" s="81" t="str">
        <f>IF(P179="",IFERROR(VLOOKUP($U179,scriv!$C$2:$AG$802,31,FALSE),""),P179)</f>
        <v/>
      </c>
      <c r="AH179" s="242" t="str">
        <f t="shared" si="20"/>
        <v/>
      </c>
      <c r="AI179" s="240" t="str">
        <f t="shared" si="21"/>
        <v/>
      </c>
      <c r="AJ179" s="242" t="str">
        <f t="shared" si="22"/>
        <v/>
      </c>
      <c r="AK179" s="240" t="str">
        <f t="shared" si="23"/>
        <v/>
      </c>
      <c r="AL179" s="242" t="str">
        <f t="shared" si="24"/>
        <v/>
      </c>
    </row>
    <row r="180" spans="1:38" ht="23" customHeight="1">
      <c r="A180"/>
      <c r="B180"/>
      <c r="C180"/>
      <c r="D180"/>
      <c r="E180"/>
      <c r="F180"/>
      <c r="G180"/>
      <c r="H180"/>
      <c r="I180"/>
      <c r="J180"/>
      <c r="K180"/>
      <c r="L180"/>
      <c r="M180"/>
      <c r="N180"/>
      <c r="O180"/>
      <c r="P180"/>
      <c r="Q180"/>
      <c r="R180"/>
      <c r="S180"/>
      <c r="T180"/>
      <c r="U180"/>
      <c r="V180"/>
      <c r="W180"/>
      <c r="X180"/>
      <c r="Y180"/>
      <c r="Z180"/>
      <c r="AA180"/>
      <c r="AB180"/>
      <c r="AC180"/>
      <c r="AD180" s="81" t="str">
        <f>IF(M180="",IFERROR(VLOOKUP($U180,scriv!$C$2:$AG$802,28,FALSE),""),M180)</f>
        <v/>
      </c>
      <c r="AE180" s="81" t="str">
        <f>IF(N180="",IFERROR(VLOOKUP($U180,scriv!$C$2:$AG$802,29,FALSE),""),N180)</f>
        <v/>
      </c>
      <c r="AF180" s="81" t="str">
        <f>IF(O180="",IFERROR(VLOOKUP($U180,scriv!$C$2:$AG$802,30,FALSE),""),O180)</f>
        <v/>
      </c>
      <c r="AG180" s="81" t="str">
        <f>IF(P180="",IFERROR(VLOOKUP($U180,scriv!$C$2:$AG$802,31,FALSE),""),P180)</f>
        <v/>
      </c>
      <c r="AH180" s="242" t="str">
        <f t="shared" si="20"/>
        <v/>
      </c>
      <c r="AI180" s="240" t="str">
        <f t="shared" si="21"/>
        <v/>
      </c>
      <c r="AJ180" s="242" t="str">
        <f t="shared" si="22"/>
        <v/>
      </c>
      <c r="AK180" s="240" t="str">
        <f t="shared" si="23"/>
        <v/>
      </c>
      <c r="AL180" s="242" t="str">
        <f t="shared" si="24"/>
        <v/>
      </c>
    </row>
    <row r="181" spans="1:38" ht="23" customHeight="1">
      <c r="A181"/>
      <c r="B181"/>
      <c r="C181"/>
      <c r="D181"/>
      <c r="E181"/>
      <c r="F181"/>
      <c r="G181"/>
      <c r="H181"/>
      <c r="I181"/>
      <c r="J181"/>
      <c r="K181"/>
      <c r="L181"/>
      <c r="M181"/>
      <c r="N181"/>
      <c r="O181"/>
      <c r="P181"/>
      <c r="Q181"/>
      <c r="R181"/>
      <c r="S181"/>
      <c r="T181"/>
      <c r="U181"/>
      <c r="V181"/>
      <c r="W181"/>
      <c r="X181"/>
      <c r="Y181"/>
      <c r="Z181"/>
      <c r="AA181"/>
      <c r="AB181"/>
      <c r="AC181"/>
      <c r="AD181" s="81" t="str">
        <f>IF(M181="",IFERROR(VLOOKUP($U181,scriv!$C$2:$AG$802,28,FALSE),""),M181)</f>
        <v/>
      </c>
      <c r="AE181" s="81" t="str">
        <f>IF(N181="",IFERROR(VLOOKUP($U181,scriv!$C$2:$AG$802,29,FALSE),""),N181)</f>
        <v/>
      </c>
      <c r="AF181" s="81" t="str">
        <f>IF(O181="",IFERROR(VLOOKUP($U181,scriv!$C$2:$AG$802,30,FALSE),""),O181)</f>
        <v/>
      </c>
      <c r="AG181" s="81" t="str">
        <f>IF(P181="",IFERROR(VLOOKUP($U181,scriv!$C$2:$AG$802,31,FALSE),""),P181)</f>
        <v/>
      </c>
      <c r="AH181" s="242" t="str">
        <f t="shared" si="20"/>
        <v/>
      </c>
      <c r="AI181" s="240" t="str">
        <f t="shared" si="21"/>
        <v/>
      </c>
      <c r="AJ181" s="242" t="str">
        <f t="shared" si="22"/>
        <v/>
      </c>
      <c r="AK181" s="240" t="str">
        <f t="shared" si="23"/>
        <v/>
      </c>
      <c r="AL181" s="242" t="str">
        <f t="shared" si="24"/>
        <v/>
      </c>
    </row>
    <row r="182" spans="1:38" ht="23" customHeight="1">
      <c r="A182"/>
      <c r="B182"/>
      <c r="C182"/>
      <c r="D182"/>
      <c r="E182"/>
      <c r="F182"/>
      <c r="G182"/>
      <c r="H182"/>
      <c r="I182"/>
      <c r="J182"/>
      <c r="K182"/>
      <c r="L182"/>
      <c r="M182"/>
      <c r="N182"/>
      <c r="O182"/>
      <c r="P182"/>
      <c r="Q182"/>
      <c r="R182"/>
      <c r="S182"/>
      <c r="T182"/>
      <c r="U182"/>
      <c r="V182"/>
      <c r="W182"/>
      <c r="X182"/>
      <c r="Y182"/>
      <c r="Z182"/>
      <c r="AA182"/>
      <c r="AB182"/>
      <c r="AC182"/>
      <c r="AD182" s="81" t="str">
        <f>IF(M182="",IFERROR(VLOOKUP($U182,scriv!$C$2:$AG$802,28,FALSE),""),M182)</f>
        <v/>
      </c>
      <c r="AE182" s="81" t="str">
        <f>IF(N182="",IFERROR(VLOOKUP($U182,scriv!$C$2:$AG$802,29,FALSE),""),N182)</f>
        <v/>
      </c>
      <c r="AF182" s="81" t="str">
        <f>IF(O182="",IFERROR(VLOOKUP($U182,scriv!$C$2:$AG$802,30,FALSE),""),O182)</f>
        <v/>
      </c>
      <c r="AG182" s="81" t="str">
        <f>IF(P182="",IFERROR(VLOOKUP($U182,scriv!$C$2:$AG$802,31,FALSE),""),P182)</f>
        <v/>
      </c>
      <c r="AH182" s="242" t="str">
        <f t="shared" si="20"/>
        <v/>
      </c>
      <c r="AI182" s="240" t="str">
        <f t="shared" si="21"/>
        <v/>
      </c>
      <c r="AJ182" s="242" t="str">
        <f t="shared" si="22"/>
        <v/>
      </c>
      <c r="AK182" s="240" t="str">
        <f t="shared" si="23"/>
        <v/>
      </c>
      <c r="AL182" s="242" t="str">
        <f t="shared" si="24"/>
        <v/>
      </c>
    </row>
    <row r="183" spans="1:38" ht="23" customHeight="1">
      <c r="A183"/>
      <c r="B183"/>
      <c r="C183"/>
      <c r="D183"/>
      <c r="E183"/>
      <c r="F183"/>
      <c r="G183"/>
      <c r="H183"/>
      <c r="I183"/>
      <c r="J183"/>
      <c r="K183"/>
      <c r="L183"/>
      <c r="M183"/>
      <c r="N183"/>
      <c r="O183"/>
      <c r="P183"/>
      <c r="Q183"/>
      <c r="R183"/>
      <c r="S183"/>
      <c r="T183"/>
      <c r="U183"/>
      <c r="V183"/>
      <c r="W183"/>
      <c r="X183"/>
      <c r="Y183"/>
      <c r="Z183"/>
      <c r="AA183"/>
      <c r="AB183"/>
      <c r="AC183"/>
      <c r="AD183" s="81" t="str">
        <f>IF(M183="",IFERROR(VLOOKUP($U183,scriv!$C$2:$AG$802,28,FALSE),""),M183)</f>
        <v/>
      </c>
      <c r="AE183" s="81" t="str">
        <f>IF(N183="",IFERROR(VLOOKUP($U183,scriv!$C$2:$AG$802,29,FALSE),""),N183)</f>
        <v/>
      </c>
      <c r="AF183" s="81" t="str">
        <f>IF(O183="",IFERROR(VLOOKUP($U183,scriv!$C$2:$AG$802,30,FALSE),""),O183)</f>
        <v/>
      </c>
      <c r="AG183" s="81" t="str">
        <f>IF(P183="",IFERROR(VLOOKUP($U183,scriv!$C$2:$AG$802,31,FALSE),""),P183)</f>
        <v/>
      </c>
      <c r="AH183" s="242" t="str">
        <f t="shared" si="20"/>
        <v/>
      </c>
      <c r="AI183" s="240" t="str">
        <f t="shared" si="21"/>
        <v/>
      </c>
      <c r="AJ183" s="242" t="str">
        <f t="shared" si="22"/>
        <v/>
      </c>
      <c r="AK183" s="240" t="str">
        <f t="shared" si="23"/>
        <v/>
      </c>
      <c r="AL183" s="242" t="str">
        <f t="shared" si="24"/>
        <v/>
      </c>
    </row>
    <row r="184" spans="1:38" ht="23" customHeight="1">
      <c r="A184"/>
      <c r="B184"/>
      <c r="C184"/>
      <c r="D184"/>
      <c r="E184"/>
      <c r="F184"/>
      <c r="G184"/>
      <c r="H184"/>
      <c r="I184"/>
      <c r="J184"/>
      <c r="K184"/>
      <c r="L184"/>
      <c r="M184"/>
      <c r="N184"/>
      <c r="O184"/>
      <c r="P184"/>
      <c r="Q184"/>
      <c r="R184"/>
      <c r="S184"/>
      <c r="T184"/>
      <c r="U184"/>
      <c r="V184"/>
      <c r="W184"/>
      <c r="X184"/>
      <c r="Y184"/>
      <c r="Z184"/>
      <c r="AA184"/>
      <c r="AB184"/>
      <c r="AC184"/>
      <c r="AD184" s="81" t="str">
        <f>IF(M184="",IFERROR(VLOOKUP($U184,scriv!$C$2:$AG$802,28,FALSE),""),M184)</f>
        <v/>
      </c>
      <c r="AE184" s="81" t="str">
        <f>IF(N184="",IFERROR(VLOOKUP($U184,scriv!$C$2:$AG$802,29,FALSE),""),N184)</f>
        <v/>
      </c>
      <c r="AF184" s="81" t="str">
        <f>IF(O184="",IFERROR(VLOOKUP($U184,scriv!$C$2:$AG$802,30,FALSE),""),O184)</f>
        <v/>
      </c>
      <c r="AG184" s="81" t="str">
        <f>IF(P184="",IFERROR(VLOOKUP($U184,scriv!$C$2:$AG$802,31,FALSE),""),P184)</f>
        <v/>
      </c>
      <c r="AH184" s="242" t="str">
        <f t="shared" si="20"/>
        <v/>
      </c>
      <c r="AI184" s="240" t="str">
        <f t="shared" si="21"/>
        <v/>
      </c>
      <c r="AJ184" s="242" t="str">
        <f t="shared" si="22"/>
        <v/>
      </c>
      <c r="AK184" s="240" t="str">
        <f t="shared" si="23"/>
        <v/>
      </c>
      <c r="AL184" s="242" t="str">
        <f t="shared" si="24"/>
        <v/>
      </c>
    </row>
    <row r="185" spans="1:38" ht="23" customHeight="1">
      <c r="A185"/>
      <c r="B185"/>
      <c r="C185"/>
      <c r="D185"/>
      <c r="E185"/>
      <c r="F185"/>
      <c r="G185"/>
      <c r="H185"/>
      <c r="I185"/>
      <c r="J185"/>
      <c r="K185"/>
      <c r="L185"/>
      <c r="M185"/>
      <c r="N185"/>
      <c r="O185"/>
      <c r="P185"/>
      <c r="Q185"/>
      <c r="R185"/>
      <c r="S185"/>
      <c r="T185"/>
      <c r="U185"/>
      <c r="V185"/>
      <c r="W185"/>
      <c r="X185"/>
      <c r="Y185"/>
      <c r="Z185"/>
      <c r="AA185"/>
      <c r="AB185"/>
      <c r="AC185"/>
      <c r="AD185" s="81" t="str">
        <f>IF(M185="",IFERROR(VLOOKUP($U185,scriv!$C$2:$AG$802,28,FALSE),""),M185)</f>
        <v/>
      </c>
      <c r="AE185" s="81" t="str">
        <f>IF(N185="",IFERROR(VLOOKUP($U185,scriv!$C$2:$AG$802,29,FALSE),""),N185)</f>
        <v/>
      </c>
      <c r="AF185" s="81" t="str">
        <f>IF(O185="",IFERROR(VLOOKUP($U185,scriv!$C$2:$AG$802,30,FALSE),""),O185)</f>
        <v/>
      </c>
      <c r="AG185" s="81" t="str">
        <f>IF(P185="",IFERROR(VLOOKUP($U185,scriv!$C$2:$AG$802,31,FALSE),""),P185)</f>
        <v/>
      </c>
      <c r="AH185" s="242" t="str">
        <f t="shared" si="20"/>
        <v/>
      </c>
      <c r="AI185" s="240" t="str">
        <f t="shared" si="21"/>
        <v/>
      </c>
      <c r="AJ185" s="242" t="str">
        <f t="shared" si="22"/>
        <v/>
      </c>
      <c r="AK185" s="240" t="str">
        <f t="shared" si="23"/>
        <v/>
      </c>
      <c r="AL185" s="242" t="str">
        <f t="shared" si="24"/>
        <v/>
      </c>
    </row>
    <row r="186" spans="1:38" ht="23" customHeight="1">
      <c r="A186"/>
      <c r="B186"/>
      <c r="C186"/>
      <c r="D186"/>
      <c r="E186"/>
      <c r="F186"/>
      <c r="G186"/>
      <c r="H186"/>
      <c r="I186"/>
      <c r="J186"/>
      <c r="K186"/>
      <c r="L186"/>
      <c r="M186"/>
      <c r="N186"/>
      <c r="O186"/>
      <c r="P186"/>
      <c r="Q186"/>
      <c r="R186"/>
      <c r="S186"/>
      <c r="T186"/>
      <c r="U186"/>
      <c r="V186"/>
      <c r="W186"/>
      <c r="X186"/>
      <c r="Y186"/>
      <c r="Z186"/>
      <c r="AA186"/>
      <c r="AB186"/>
      <c r="AC186"/>
      <c r="AD186" s="81" t="str">
        <f>IF(M186="",IFERROR(VLOOKUP($U186,scriv!$C$2:$AG$802,28,FALSE),""),M186)</f>
        <v/>
      </c>
      <c r="AE186" s="81" t="str">
        <f>IF(N186="",IFERROR(VLOOKUP($U186,scriv!$C$2:$AG$802,29,FALSE),""),N186)</f>
        <v/>
      </c>
      <c r="AF186" s="81" t="str">
        <f>IF(O186="",IFERROR(VLOOKUP($U186,scriv!$C$2:$AG$802,30,FALSE),""),O186)</f>
        <v/>
      </c>
      <c r="AG186" s="81" t="str">
        <f>IF(P186="",IFERROR(VLOOKUP($U186,scriv!$C$2:$AG$802,31,FALSE),""),P186)</f>
        <v/>
      </c>
      <c r="AH186" s="242" t="str">
        <f t="shared" si="20"/>
        <v/>
      </c>
      <c r="AI186" s="240" t="str">
        <f t="shared" si="21"/>
        <v/>
      </c>
      <c r="AJ186" s="242" t="str">
        <f t="shared" si="22"/>
        <v/>
      </c>
      <c r="AK186" s="240" t="str">
        <f t="shared" si="23"/>
        <v/>
      </c>
      <c r="AL186" s="242" t="str">
        <f t="shared" si="24"/>
        <v/>
      </c>
    </row>
    <row r="187" spans="1:38" ht="23" customHeight="1">
      <c r="A187"/>
      <c r="B187"/>
      <c r="C187"/>
      <c r="D187"/>
      <c r="E187"/>
      <c r="F187"/>
      <c r="G187"/>
      <c r="H187"/>
      <c r="I187"/>
      <c r="J187"/>
      <c r="K187"/>
      <c r="L187"/>
      <c r="M187"/>
      <c r="N187"/>
      <c r="O187"/>
      <c r="P187"/>
      <c r="Q187"/>
      <c r="R187"/>
      <c r="S187"/>
      <c r="T187"/>
      <c r="U187"/>
      <c r="V187"/>
      <c r="W187"/>
      <c r="X187"/>
      <c r="Y187"/>
      <c r="Z187"/>
      <c r="AA187"/>
      <c r="AB187"/>
      <c r="AC187"/>
      <c r="AD187" s="81" t="str">
        <f>IF(M187="",IFERROR(VLOOKUP($U187,scriv!$C$2:$AG$802,28,FALSE),""),M187)</f>
        <v/>
      </c>
      <c r="AE187" s="81" t="str">
        <f>IF(N187="",IFERROR(VLOOKUP($U187,scriv!$C$2:$AG$802,29,FALSE),""),N187)</f>
        <v/>
      </c>
      <c r="AF187" s="81" t="str">
        <f>IF(O187="",IFERROR(VLOOKUP($U187,scriv!$C$2:$AG$802,30,FALSE),""),O187)</f>
        <v/>
      </c>
      <c r="AG187" s="81" t="str">
        <f>IF(P187="",IFERROR(VLOOKUP($U187,scriv!$C$2:$AG$802,31,FALSE),""),P187)</f>
        <v/>
      </c>
      <c r="AH187" s="242" t="str">
        <f t="shared" si="20"/>
        <v/>
      </c>
      <c r="AI187" s="240" t="str">
        <f t="shared" si="21"/>
        <v/>
      </c>
      <c r="AJ187" s="242" t="str">
        <f t="shared" si="22"/>
        <v/>
      </c>
      <c r="AK187" s="240" t="str">
        <f t="shared" si="23"/>
        <v/>
      </c>
      <c r="AL187" s="242" t="str">
        <f t="shared" si="24"/>
        <v/>
      </c>
    </row>
    <row r="188" spans="1:38" ht="23" customHeight="1">
      <c r="A188"/>
      <c r="B188"/>
      <c r="C188"/>
      <c r="D188"/>
      <c r="E188"/>
      <c r="F188"/>
      <c r="G188"/>
      <c r="H188"/>
      <c r="I188"/>
      <c r="J188"/>
      <c r="K188"/>
      <c r="L188"/>
      <c r="M188"/>
      <c r="N188"/>
      <c r="O188"/>
      <c r="P188"/>
      <c r="Q188"/>
      <c r="R188"/>
      <c r="S188"/>
      <c r="T188"/>
      <c r="U188"/>
      <c r="V188"/>
      <c r="W188"/>
      <c r="X188"/>
      <c r="Y188"/>
      <c r="Z188"/>
      <c r="AA188"/>
      <c r="AB188"/>
      <c r="AC188"/>
      <c r="AD188" s="81" t="str">
        <f>IF(M188="",IFERROR(VLOOKUP($U188,scriv!$C$2:$AG$802,28,FALSE),""),M188)</f>
        <v/>
      </c>
      <c r="AE188" s="81" t="str">
        <f>IF(N188="",IFERROR(VLOOKUP($U188,scriv!$C$2:$AG$802,29,FALSE),""),N188)</f>
        <v/>
      </c>
      <c r="AF188" s="81" t="str">
        <f>IF(O188="",IFERROR(VLOOKUP($U188,scriv!$C$2:$AG$802,30,FALSE),""),O188)</f>
        <v/>
      </c>
      <c r="AG188" s="81" t="str">
        <f>IF(P188="",IFERROR(VLOOKUP($U188,scriv!$C$2:$AG$802,31,FALSE),""),P188)</f>
        <v/>
      </c>
      <c r="AH188" s="242" t="str">
        <f t="shared" si="20"/>
        <v/>
      </c>
      <c r="AI188" s="240" t="str">
        <f t="shared" si="21"/>
        <v/>
      </c>
      <c r="AJ188" s="242" t="str">
        <f t="shared" si="22"/>
        <v/>
      </c>
      <c r="AK188" s="240" t="str">
        <f t="shared" si="23"/>
        <v/>
      </c>
      <c r="AL188" s="242" t="str">
        <f t="shared" si="24"/>
        <v/>
      </c>
    </row>
    <row r="189" spans="1:38" ht="23" customHeight="1">
      <c r="A189"/>
      <c r="B189"/>
      <c r="C189"/>
      <c r="D189"/>
      <c r="E189"/>
      <c r="F189"/>
      <c r="G189"/>
      <c r="H189"/>
      <c r="I189"/>
      <c r="J189"/>
      <c r="K189"/>
      <c r="L189"/>
      <c r="M189"/>
      <c r="N189"/>
      <c r="O189"/>
      <c r="P189"/>
      <c r="Q189"/>
      <c r="R189"/>
      <c r="S189"/>
      <c r="T189"/>
      <c r="U189"/>
      <c r="V189"/>
      <c r="W189"/>
      <c r="X189"/>
      <c r="Y189"/>
      <c r="Z189"/>
      <c r="AA189"/>
      <c r="AB189"/>
      <c r="AC189"/>
      <c r="AD189" s="81" t="str">
        <f>IF(M189="",IFERROR(VLOOKUP($U189,scriv!$C$2:$AG$802,28,FALSE),""),M189)</f>
        <v/>
      </c>
      <c r="AE189" s="81" t="str">
        <f>IF(N189="",IFERROR(VLOOKUP($U189,scriv!$C$2:$AG$802,29,FALSE),""),N189)</f>
        <v/>
      </c>
      <c r="AF189" s="81" t="str">
        <f>IF(O189="",IFERROR(VLOOKUP($U189,scriv!$C$2:$AG$802,30,FALSE),""),O189)</f>
        <v/>
      </c>
      <c r="AG189" s="81" t="str">
        <f>IF(P189="",IFERROR(VLOOKUP($U189,scriv!$C$2:$AG$802,31,FALSE),""),P189)</f>
        <v/>
      </c>
      <c r="AH189" s="242" t="str">
        <f t="shared" si="20"/>
        <v/>
      </c>
      <c r="AI189" s="240" t="str">
        <f t="shared" si="21"/>
        <v/>
      </c>
      <c r="AJ189" s="242" t="str">
        <f t="shared" si="22"/>
        <v/>
      </c>
      <c r="AK189" s="240" t="str">
        <f t="shared" si="23"/>
        <v/>
      </c>
      <c r="AL189" s="242" t="str">
        <f t="shared" si="24"/>
        <v/>
      </c>
    </row>
    <row r="190" spans="1:38" ht="23" customHeight="1">
      <c r="A190"/>
      <c r="B190"/>
      <c r="C190"/>
      <c r="D190"/>
      <c r="E190"/>
      <c r="F190"/>
      <c r="G190"/>
      <c r="H190"/>
      <c r="I190"/>
      <c r="J190"/>
      <c r="K190"/>
      <c r="L190"/>
      <c r="M190"/>
      <c r="N190"/>
      <c r="O190"/>
      <c r="P190"/>
      <c r="Q190"/>
      <c r="R190"/>
      <c r="S190"/>
      <c r="T190"/>
      <c r="U190"/>
      <c r="V190"/>
      <c r="W190"/>
      <c r="X190"/>
      <c r="Y190"/>
      <c r="Z190"/>
      <c r="AA190"/>
      <c r="AB190"/>
      <c r="AC190"/>
      <c r="AD190" s="81" t="str">
        <f>IF(M190="",IFERROR(VLOOKUP($U190,scriv!$C$2:$AG$802,28,FALSE),""),M190)</f>
        <v/>
      </c>
      <c r="AE190" s="81" t="str">
        <f>IF(N190="",IFERROR(VLOOKUP($U190,scriv!$C$2:$AG$802,29,FALSE),""),N190)</f>
        <v/>
      </c>
      <c r="AF190" s="81" t="str">
        <f>IF(O190="",IFERROR(VLOOKUP($U190,scriv!$C$2:$AG$802,30,FALSE),""),O190)</f>
        <v/>
      </c>
      <c r="AG190" s="81" t="str">
        <f>IF(P190="",IFERROR(VLOOKUP($U190,scriv!$C$2:$AG$802,31,FALSE),""),P190)</f>
        <v/>
      </c>
      <c r="AH190" s="242" t="str">
        <f t="shared" si="20"/>
        <v/>
      </c>
      <c r="AI190" s="240" t="str">
        <f t="shared" si="21"/>
        <v/>
      </c>
      <c r="AJ190" s="242" t="str">
        <f t="shared" si="22"/>
        <v/>
      </c>
      <c r="AK190" s="240" t="str">
        <f t="shared" si="23"/>
        <v/>
      </c>
      <c r="AL190" s="242" t="str">
        <f t="shared" si="24"/>
        <v/>
      </c>
    </row>
    <row r="191" spans="1:38" ht="23" customHeight="1">
      <c r="A191"/>
      <c r="B191"/>
      <c r="C191"/>
      <c r="D191"/>
      <c r="E191"/>
      <c r="F191"/>
      <c r="G191"/>
      <c r="H191"/>
      <c r="I191"/>
      <c r="J191"/>
      <c r="K191"/>
      <c r="L191"/>
      <c r="M191"/>
      <c r="N191"/>
      <c r="O191"/>
      <c r="P191"/>
      <c r="Q191"/>
      <c r="R191"/>
      <c r="S191"/>
      <c r="T191"/>
      <c r="U191"/>
      <c r="V191"/>
      <c r="W191"/>
      <c r="X191"/>
      <c r="Y191"/>
      <c r="Z191"/>
      <c r="AA191"/>
      <c r="AB191"/>
      <c r="AC191"/>
      <c r="AD191" s="81" t="str">
        <f>IF(M191="",IFERROR(VLOOKUP($U191,scriv!$C$2:$AG$802,28,FALSE),""),M191)</f>
        <v/>
      </c>
      <c r="AE191" s="81" t="str">
        <f>IF(N191="",IFERROR(VLOOKUP($U191,scriv!$C$2:$AG$802,29,FALSE),""),N191)</f>
        <v/>
      </c>
      <c r="AF191" s="81" t="str">
        <f>IF(O191="",IFERROR(VLOOKUP($U191,scriv!$C$2:$AG$802,30,FALSE),""),O191)</f>
        <v/>
      </c>
      <c r="AG191" s="81" t="str">
        <f>IF(P191="",IFERROR(VLOOKUP($U191,scriv!$C$2:$AG$802,31,FALSE),""),P191)</f>
        <v/>
      </c>
      <c r="AH191" s="242" t="str">
        <f t="shared" si="20"/>
        <v/>
      </c>
      <c r="AI191" s="240" t="str">
        <f t="shared" si="21"/>
        <v/>
      </c>
      <c r="AJ191" s="242" t="str">
        <f t="shared" si="22"/>
        <v/>
      </c>
      <c r="AK191" s="240" t="str">
        <f t="shared" si="23"/>
        <v/>
      </c>
      <c r="AL191" s="242" t="str">
        <f t="shared" si="24"/>
        <v/>
      </c>
    </row>
    <row r="192" spans="1:38" ht="23" customHeight="1">
      <c r="A192"/>
      <c r="B192"/>
      <c r="C192"/>
      <c r="D192"/>
      <c r="E192"/>
      <c r="F192"/>
      <c r="G192"/>
      <c r="H192"/>
      <c r="I192"/>
      <c r="J192"/>
      <c r="K192"/>
      <c r="L192"/>
      <c r="M192"/>
      <c r="N192"/>
      <c r="O192"/>
      <c r="P192"/>
      <c r="Q192"/>
      <c r="R192"/>
      <c r="S192"/>
      <c r="T192"/>
      <c r="U192"/>
      <c r="V192"/>
      <c r="W192"/>
      <c r="X192"/>
      <c r="Y192"/>
      <c r="Z192"/>
      <c r="AA192"/>
      <c r="AB192"/>
      <c r="AC192"/>
      <c r="AD192" s="81" t="str">
        <f>IF(M192="",IFERROR(VLOOKUP($U192,scriv!$C$2:$AG$802,28,FALSE),""),M192)</f>
        <v/>
      </c>
      <c r="AE192" s="81" t="str">
        <f>IF(N192="",IFERROR(VLOOKUP($U192,scriv!$C$2:$AG$802,29,FALSE),""),N192)</f>
        <v/>
      </c>
      <c r="AF192" s="81" t="str">
        <f>IF(O192="",IFERROR(VLOOKUP($U192,scriv!$C$2:$AG$802,30,FALSE),""),O192)</f>
        <v/>
      </c>
      <c r="AG192" s="81" t="str">
        <f>IF(P192="",IFERROR(VLOOKUP($U192,scriv!$C$2:$AG$802,31,FALSE),""),P192)</f>
        <v/>
      </c>
      <c r="AH192" s="242" t="str">
        <f t="shared" si="20"/>
        <v/>
      </c>
      <c r="AI192" s="240" t="str">
        <f t="shared" si="21"/>
        <v/>
      </c>
      <c r="AJ192" s="242" t="str">
        <f t="shared" si="22"/>
        <v/>
      </c>
      <c r="AK192" s="240" t="str">
        <f t="shared" si="23"/>
        <v/>
      </c>
      <c r="AL192" s="242" t="str">
        <f t="shared" si="24"/>
        <v/>
      </c>
    </row>
    <row r="193" spans="1:38" ht="23" customHeight="1">
      <c r="A193"/>
      <c r="B193"/>
      <c r="C193"/>
      <c r="D193"/>
      <c r="E193"/>
      <c r="F193"/>
      <c r="G193"/>
      <c r="H193"/>
      <c r="I193"/>
      <c r="J193"/>
      <c r="K193"/>
      <c r="L193"/>
      <c r="M193"/>
      <c r="N193"/>
      <c r="O193"/>
      <c r="P193"/>
      <c r="Q193"/>
      <c r="R193"/>
      <c r="S193"/>
      <c r="T193"/>
      <c r="U193"/>
      <c r="V193"/>
      <c r="W193"/>
      <c r="X193"/>
      <c r="Y193"/>
      <c r="Z193"/>
      <c r="AA193"/>
      <c r="AB193"/>
      <c r="AC193"/>
      <c r="AD193" s="81" t="str">
        <f>IF(M193="",IFERROR(VLOOKUP($U193,scriv!$C$2:$AG$802,28,FALSE),""),M193)</f>
        <v/>
      </c>
      <c r="AE193" s="81" t="str">
        <f>IF(N193="",IFERROR(VLOOKUP($U193,scriv!$C$2:$AG$802,29,FALSE),""),N193)</f>
        <v/>
      </c>
      <c r="AF193" s="81" t="str">
        <f>IF(O193="",IFERROR(VLOOKUP($U193,scriv!$C$2:$AG$802,30,FALSE),""),O193)</f>
        <v/>
      </c>
      <c r="AG193" s="81" t="str">
        <f>IF(P193="",IFERROR(VLOOKUP($U193,scriv!$C$2:$AG$802,31,FALSE),""),P193)</f>
        <v/>
      </c>
      <c r="AH193" s="242" t="str">
        <f t="shared" si="20"/>
        <v/>
      </c>
      <c r="AI193" s="240" t="str">
        <f t="shared" si="21"/>
        <v/>
      </c>
      <c r="AJ193" s="242" t="str">
        <f t="shared" si="22"/>
        <v/>
      </c>
      <c r="AK193" s="240" t="str">
        <f t="shared" si="23"/>
        <v/>
      </c>
      <c r="AL193" s="242" t="str">
        <f t="shared" si="24"/>
        <v/>
      </c>
    </row>
    <row r="194" spans="1:38" ht="23" customHeight="1">
      <c r="A194"/>
      <c r="B194"/>
      <c r="C194"/>
      <c r="D194"/>
      <c r="E194"/>
      <c r="F194"/>
      <c r="G194"/>
      <c r="H194"/>
      <c r="I194"/>
      <c r="J194"/>
      <c r="K194"/>
      <c r="L194"/>
      <c r="M194"/>
      <c r="N194"/>
      <c r="O194"/>
      <c r="P194"/>
      <c r="Q194"/>
      <c r="R194"/>
      <c r="S194"/>
      <c r="T194"/>
      <c r="U194"/>
      <c r="V194"/>
      <c r="W194"/>
      <c r="X194"/>
      <c r="Y194"/>
      <c r="Z194"/>
      <c r="AA194"/>
      <c r="AB194"/>
      <c r="AC194"/>
      <c r="AD194" s="81" t="str">
        <f>IF(M194="",IFERROR(VLOOKUP($U194,scriv!$C$2:$AG$802,28,FALSE),""),M194)</f>
        <v/>
      </c>
      <c r="AE194" s="81" t="str">
        <f>IF(N194="",IFERROR(VLOOKUP($U194,scriv!$C$2:$AG$802,29,FALSE),""),N194)</f>
        <v/>
      </c>
      <c r="AF194" s="81" t="str">
        <f>IF(O194="",IFERROR(VLOOKUP($U194,scriv!$C$2:$AG$802,30,FALSE),""),O194)</f>
        <v/>
      </c>
      <c r="AG194" s="81" t="str">
        <f>IF(P194="",IFERROR(VLOOKUP($U194,scriv!$C$2:$AG$802,31,FALSE),""),P194)</f>
        <v/>
      </c>
      <c r="AH194" s="242" t="str">
        <f t="shared" si="20"/>
        <v/>
      </c>
      <c r="AI194" s="240" t="str">
        <f t="shared" si="21"/>
        <v/>
      </c>
      <c r="AJ194" s="242" t="str">
        <f t="shared" si="22"/>
        <v/>
      </c>
      <c r="AK194" s="240" t="str">
        <f t="shared" si="23"/>
        <v/>
      </c>
      <c r="AL194" s="242" t="str">
        <f t="shared" si="24"/>
        <v/>
      </c>
    </row>
    <row r="195" spans="1:38" ht="23" customHeight="1">
      <c r="A195"/>
      <c r="B195"/>
      <c r="C195"/>
      <c r="D195"/>
      <c r="E195"/>
      <c r="F195"/>
      <c r="G195"/>
      <c r="H195"/>
      <c r="I195"/>
      <c r="J195"/>
      <c r="K195"/>
      <c r="L195"/>
      <c r="M195"/>
      <c r="N195"/>
      <c r="O195"/>
      <c r="P195"/>
      <c r="Q195"/>
      <c r="R195"/>
      <c r="S195"/>
      <c r="T195"/>
      <c r="U195"/>
      <c r="V195"/>
      <c r="W195"/>
      <c r="X195"/>
      <c r="Y195"/>
      <c r="Z195"/>
      <c r="AA195"/>
      <c r="AB195"/>
      <c r="AC195"/>
      <c r="AD195" s="81" t="str">
        <f>IF(M195="",IFERROR(VLOOKUP($U195,scriv!$C$2:$AG$802,28,FALSE),""),M195)</f>
        <v/>
      </c>
      <c r="AE195" s="81" t="str">
        <f>IF(N195="",IFERROR(VLOOKUP($U195,scriv!$C$2:$AG$802,29,FALSE),""),N195)</f>
        <v/>
      </c>
      <c r="AF195" s="81" t="str">
        <f>IF(O195="",IFERROR(VLOOKUP($U195,scriv!$C$2:$AG$802,30,FALSE),""),O195)</f>
        <v/>
      </c>
      <c r="AG195" s="81" t="str">
        <f>IF(P195="",IFERROR(VLOOKUP($U195,scriv!$C$2:$AG$802,31,FALSE),""),P195)</f>
        <v/>
      </c>
      <c r="AH195" s="242" t="str">
        <f t="shared" si="20"/>
        <v/>
      </c>
      <c r="AI195" s="240" t="str">
        <f t="shared" si="21"/>
        <v/>
      </c>
      <c r="AJ195" s="242" t="str">
        <f t="shared" si="22"/>
        <v/>
      </c>
      <c r="AK195" s="240" t="str">
        <f t="shared" si="23"/>
        <v/>
      </c>
      <c r="AL195" s="242" t="str">
        <f t="shared" si="24"/>
        <v/>
      </c>
    </row>
    <row r="196" spans="1:38" ht="23" customHeight="1">
      <c r="A196"/>
      <c r="B196"/>
      <c r="C196"/>
      <c r="D196"/>
      <c r="E196"/>
      <c r="F196"/>
      <c r="G196"/>
      <c r="H196"/>
      <c r="I196"/>
      <c r="J196"/>
      <c r="K196"/>
      <c r="L196"/>
      <c r="M196"/>
      <c r="N196"/>
      <c r="O196"/>
      <c r="P196"/>
      <c r="Q196"/>
      <c r="R196"/>
      <c r="S196"/>
      <c r="T196"/>
      <c r="U196"/>
      <c r="V196"/>
      <c r="W196"/>
      <c r="X196"/>
      <c r="Y196"/>
      <c r="Z196"/>
      <c r="AA196"/>
      <c r="AB196"/>
      <c r="AC196"/>
      <c r="AD196" s="81" t="str">
        <f>IF(M196="",IFERROR(VLOOKUP($U196,scriv!$C$2:$AG$802,28,FALSE),""),M196)</f>
        <v/>
      </c>
      <c r="AE196" s="81" t="str">
        <f>IF(N196="",IFERROR(VLOOKUP($U196,scriv!$C$2:$AG$802,29,FALSE),""),N196)</f>
        <v/>
      </c>
      <c r="AF196" s="81" t="str">
        <f>IF(O196="",IFERROR(VLOOKUP($U196,scriv!$C$2:$AG$802,30,FALSE),""),O196)</f>
        <v/>
      </c>
      <c r="AG196" s="81" t="str">
        <f>IF(P196="",IFERROR(VLOOKUP($U196,scriv!$C$2:$AG$802,31,FALSE),""),P196)</f>
        <v/>
      </c>
      <c r="AH196" s="242" t="str">
        <f t="shared" si="20"/>
        <v/>
      </c>
      <c r="AI196" s="240" t="str">
        <f t="shared" si="21"/>
        <v/>
      </c>
      <c r="AJ196" s="242" t="str">
        <f t="shared" si="22"/>
        <v/>
      </c>
      <c r="AK196" s="240" t="str">
        <f t="shared" si="23"/>
        <v/>
      </c>
      <c r="AL196" s="242" t="str">
        <f t="shared" si="24"/>
        <v/>
      </c>
    </row>
    <row r="197" spans="1:38" ht="23" customHeight="1">
      <c r="A197"/>
      <c r="B197"/>
      <c r="C197"/>
      <c r="D197"/>
      <c r="E197"/>
      <c r="F197"/>
      <c r="G197"/>
      <c r="H197"/>
      <c r="I197"/>
      <c r="J197"/>
      <c r="K197"/>
      <c r="L197"/>
      <c r="M197"/>
      <c r="N197"/>
      <c r="O197"/>
      <c r="P197"/>
      <c r="Q197"/>
      <c r="R197"/>
      <c r="S197"/>
      <c r="T197"/>
      <c r="U197"/>
      <c r="V197"/>
      <c r="W197"/>
      <c r="X197"/>
      <c r="Y197"/>
      <c r="Z197"/>
      <c r="AA197"/>
      <c r="AB197"/>
      <c r="AC197"/>
      <c r="AD197" s="81" t="str">
        <f>IF(M197="",IFERROR(VLOOKUP($U197,scriv!$C$2:$AG$802,28,FALSE),""),M197)</f>
        <v/>
      </c>
      <c r="AE197" s="81" t="str">
        <f>IF(N197="",IFERROR(VLOOKUP($U197,scriv!$C$2:$AG$802,29,FALSE),""),N197)</f>
        <v/>
      </c>
      <c r="AF197" s="81" t="str">
        <f>IF(O197="",IFERROR(VLOOKUP($U197,scriv!$C$2:$AG$802,30,FALSE),""),O197)</f>
        <v/>
      </c>
      <c r="AG197" s="81" t="str">
        <f>IF(P197="",IFERROR(VLOOKUP($U197,scriv!$C$2:$AG$802,31,FALSE),""),P197)</f>
        <v/>
      </c>
      <c r="AH197" s="242" t="str">
        <f t="shared" ref="AH197:AH260" si="25">SUBSTITUTE(SUBSTITUTE(SUBSTITUTE(SUBSTITUTE(SUBSTITUTE(SUBSTITUTE(SUBSTITUTE(SUBSTITUTE(SUBSTITUTE(SUBSTITUTE(SUBSTITUTE(SUBSTITUTE(
C197,
":",""),
".",""),
"/",""),
"|",""),
",",""),
" ",""),
"'",""),
"(",""),
")",""),
"&amp;",""),
"!",""),
"?","")</f>
        <v/>
      </c>
      <c r="AI197" s="240" t="str">
        <f t="shared" ref="AI197:AI260" si="26">SUBSTITUTE(SUBSTITUTE(SUBSTITUTE(SUBSTITUTE(SUBSTITUTE(SUBSTITUTE(SUBSTITUTE(SUBSTITUTE(SUBSTITUTE(SUBSTITUTE(SUBSTITUTE(SUBSTITUTE(
U197,
":",""),
".",""),
"/",""),
"|",""),
",",""),
" ",""),
"'",""),
"(",""),
")",""),
"&amp;",""),
"!",""),
"?","")</f>
        <v/>
      </c>
      <c r="AJ197" s="242" t="str">
        <f t="shared" ref="AJ197:AJ260" si="27">IF(G197&lt;&gt;"",SUBSTITUTE(SUBSTITUTE(SUBSTITUTE(SUBSTITUTE(SUBSTITUTE(SUBSTITUTE(SUBSTITUTE(SUBSTITUTE(SUBSTITUTE(SUBSTITUTE(SUBSTITUTE(SUBSTITUTE(
G197,
":",""),
".",""),
"/",""),
"|",""),
",",""),
" ",""),
"'",""),
"(",""),
")",""),
"&amp;",""),
"!",""),
"?",""),
IF(H197&lt;&gt;"",AI197,""))</f>
        <v/>
      </c>
      <c r="AK197" s="240" t="str">
        <f t="shared" ref="AK197:AK260" si="28">SUBSTITUTE(SUBSTITUTE(SUBSTITUTE(SUBSTITUTE(SUBSTITUTE(SUBSTITUTE(SUBSTITUTE(SUBSTITUTE(SUBSTITUTE(SUBSTITUTE(SUBSTITUTE(SUBSTITUTE(
H197,
":",""),
".",""),
"/",""),
"|",""),
",",""),
" ",""),
"'",""),
"(",""),
")",""),
"&amp;",""),
"!",""),
"?","")</f>
        <v/>
      </c>
      <c r="AL197" s="242" t="str">
        <f t="shared" ref="AL197:AL260" si="29">SUBSTITUTE(SUBSTITUTE(SUBSTITUTE(SUBSTITUTE(SUBSTITUTE(SUBSTITUTE(SUBSTITUTE(SUBSTITUTE(SUBSTITUTE(SUBSTITUTE(SUBSTITUTE(
F197,
":",""),
".",""),
"/",""),
"|",""),
",",""),
"'",""),
"(",""),
")",""),
"&amp;",""),
"!",""),
"?","")</f>
        <v/>
      </c>
    </row>
    <row r="198" spans="1:38" ht="23" customHeight="1">
      <c r="A198"/>
      <c r="B198"/>
      <c r="C198"/>
      <c r="D198"/>
      <c r="E198"/>
      <c r="F198"/>
      <c r="G198"/>
      <c r="H198"/>
      <c r="I198"/>
      <c r="J198"/>
      <c r="K198"/>
      <c r="L198"/>
      <c r="M198"/>
      <c r="N198"/>
      <c r="O198"/>
      <c r="P198"/>
      <c r="Q198"/>
      <c r="R198"/>
      <c r="S198"/>
      <c r="T198"/>
      <c r="U198"/>
      <c r="V198"/>
      <c r="W198"/>
      <c r="X198"/>
      <c r="Y198"/>
      <c r="Z198"/>
      <c r="AA198"/>
      <c r="AB198"/>
      <c r="AC198"/>
      <c r="AD198" s="81" t="str">
        <f>IF(M198="",IFERROR(VLOOKUP($U198,scriv!$C$2:$AG$802,28,FALSE),""),M198)</f>
        <v/>
      </c>
      <c r="AE198" s="81" t="str">
        <f>IF(N198="",IFERROR(VLOOKUP($U198,scriv!$C$2:$AG$802,29,FALSE),""),N198)</f>
        <v/>
      </c>
      <c r="AF198" s="81" t="str">
        <f>IF(O198="",IFERROR(VLOOKUP($U198,scriv!$C$2:$AG$802,30,FALSE),""),O198)</f>
        <v/>
      </c>
      <c r="AG198" s="81" t="str">
        <f>IF(P198="",IFERROR(VLOOKUP($U198,scriv!$C$2:$AG$802,31,FALSE),""),P198)</f>
        <v/>
      </c>
      <c r="AH198" s="242" t="str">
        <f t="shared" si="25"/>
        <v/>
      </c>
      <c r="AI198" s="240" t="str">
        <f t="shared" si="26"/>
        <v/>
      </c>
      <c r="AJ198" s="242" t="str">
        <f t="shared" si="27"/>
        <v/>
      </c>
      <c r="AK198" s="240" t="str">
        <f t="shared" si="28"/>
        <v/>
      </c>
      <c r="AL198" s="242" t="str">
        <f t="shared" si="29"/>
        <v/>
      </c>
    </row>
    <row r="199" spans="1:38" ht="23" customHeight="1">
      <c r="A199"/>
      <c r="B199"/>
      <c r="C199"/>
      <c r="D199"/>
      <c r="E199"/>
      <c r="F199"/>
      <c r="G199"/>
      <c r="H199"/>
      <c r="I199"/>
      <c r="J199"/>
      <c r="K199"/>
      <c r="L199"/>
      <c r="M199"/>
      <c r="N199"/>
      <c r="O199"/>
      <c r="P199"/>
      <c r="Q199"/>
      <c r="R199"/>
      <c r="S199"/>
      <c r="T199"/>
      <c r="U199"/>
      <c r="V199"/>
      <c r="W199"/>
      <c r="X199"/>
      <c r="Y199"/>
      <c r="Z199"/>
      <c r="AA199"/>
      <c r="AB199"/>
      <c r="AC199"/>
      <c r="AD199" s="81" t="str">
        <f>IF(M199="",IFERROR(VLOOKUP($U199,scriv!$C$2:$AG$802,28,FALSE),""),M199)</f>
        <v/>
      </c>
      <c r="AE199" s="81" t="str">
        <f>IF(N199="",IFERROR(VLOOKUP($U199,scriv!$C$2:$AG$802,29,FALSE),""),N199)</f>
        <v/>
      </c>
      <c r="AF199" s="81" t="str">
        <f>IF(O199="",IFERROR(VLOOKUP($U199,scriv!$C$2:$AG$802,30,FALSE),""),O199)</f>
        <v/>
      </c>
      <c r="AG199" s="81" t="str">
        <f>IF(P199="",IFERROR(VLOOKUP($U199,scriv!$C$2:$AG$802,31,FALSE),""),P199)</f>
        <v/>
      </c>
      <c r="AH199" s="242" t="str">
        <f t="shared" si="25"/>
        <v/>
      </c>
      <c r="AI199" s="240" t="str">
        <f t="shared" si="26"/>
        <v/>
      </c>
      <c r="AJ199" s="242" t="str">
        <f t="shared" si="27"/>
        <v/>
      </c>
      <c r="AK199" s="240" t="str">
        <f t="shared" si="28"/>
        <v/>
      </c>
      <c r="AL199" s="242" t="str">
        <f t="shared" si="29"/>
        <v/>
      </c>
    </row>
    <row r="200" spans="1:38" ht="23" customHeight="1">
      <c r="A200"/>
      <c r="B200"/>
      <c r="C200"/>
      <c r="D200"/>
      <c r="E200"/>
      <c r="F200"/>
      <c r="G200"/>
      <c r="H200"/>
      <c r="I200"/>
      <c r="J200"/>
      <c r="K200"/>
      <c r="L200"/>
      <c r="M200"/>
      <c r="N200"/>
      <c r="O200"/>
      <c r="P200"/>
      <c r="Q200"/>
      <c r="R200"/>
      <c r="S200"/>
      <c r="T200"/>
      <c r="U200"/>
      <c r="V200"/>
      <c r="W200"/>
      <c r="X200"/>
      <c r="Y200"/>
      <c r="Z200"/>
      <c r="AA200"/>
      <c r="AB200"/>
      <c r="AC200"/>
      <c r="AD200" s="81" t="str">
        <f>IF(M200="",IFERROR(VLOOKUP($U200,scriv!$C$2:$AG$802,28,FALSE),""),M200)</f>
        <v/>
      </c>
      <c r="AE200" s="81" t="str">
        <f>IF(N200="",IFERROR(VLOOKUP($U200,scriv!$C$2:$AG$802,29,FALSE),""),N200)</f>
        <v/>
      </c>
      <c r="AF200" s="81" t="str">
        <f>IF(O200="",IFERROR(VLOOKUP($U200,scriv!$C$2:$AG$802,30,FALSE),""),O200)</f>
        <v/>
      </c>
      <c r="AG200" s="81" t="str">
        <f>IF(P200="",IFERROR(VLOOKUP($U200,scriv!$C$2:$AG$802,31,FALSE),""),P200)</f>
        <v/>
      </c>
      <c r="AH200" s="242" t="str">
        <f t="shared" si="25"/>
        <v/>
      </c>
      <c r="AI200" s="240" t="str">
        <f t="shared" si="26"/>
        <v/>
      </c>
      <c r="AJ200" s="242" t="str">
        <f t="shared" si="27"/>
        <v/>
      </c>
      <c r="AK200" s="240" t="str">
        <f t="shared" si="28"/>
        <v/>
      </c>
      <c r="AL200" s="242" t="str">
        <f t="shared" si="29"/>
        <v/>
      </c>
    </row>
    <row r="201" spans="1:38" ht="23" customHeight="1">
      <c r="A201"/>
      <c r="B201"/>
      <c r="C201"/>
      <c r="D201"/>
      <c r="E201"/>
      <c r="F201"/>
      <c r="G201"/>
      <c r="H201"/>
      <c r="I201"/>
      <c r="J201"/>
      <c r="K201"/>
      <c r="L201"/>
      <c r="M201"/>
      <c r="N201"/>
      <c r="O201"/>
      <c r="P201"/>
      <c r="Q201"/>
      <c r="R201"/>
      <c r="S201"/>
      <c r="T201"/>
      <c r="U201"/>
      <c r="V201"/>
      <c r="W201"/>
      <c r="X201"/>
      <c r="Y201"/>
      <c r="Z201"/>
      <c r="AA201"/>
      <c r="AB201"/>
      <c r="AC201"/>
      <c r="AD201" s="81" t="str">
        <f>IF(M201="",IFERROR(VLOOKUP($U201,scriv!$C$2:$AG$802,28,FALSE),""),M201)</f>
        <v/>
      </c>
      <c r="AE201" s="81" t="str">
        <f>IF(N201="",IFERROR(VLOOKUP($U201,scriv!$C$2:$AG$802,29,FALSE),""),N201)</f>
        <v/>
      </c>
      <c r="AF201" s="81" t="str">
        <f>IF(O201="",IFERROR(VLOOKUP($U201,scriv!$C$2:$AG$802,30,FALSE),""),O201)</f>
        <v/>
      </c>
      <c r="AG201" s="81" t="str">
        <f>IF(P201="",IFERROR(VLOOKUP($U201,scriv!$C$2:$AG$802,31,FALSE),""),P201)</f>
        <v/>
      </c>
      <c r="AH201" s="242" t="str">
        <f t="shared" si="25"/>
        <v/>
      </c>
      <c r="AI201" s="240" t="str">
        <f t="shared" si="26"/>
        <v/>
      </c>
      <c r="AJ201" s="242" t="str">
        <f t="shared" si="27"/>
        <v/>
      </c>
      <c r="AK201" s="240" t="str">
        <f t="shared" si="28"/>
        <v/>
      </c>
      <c r="AL201" s="242" t="str">
        <f t="shared" si="29"/>
        <v/>
      </c>
    </row>
    <row r="202" spans="1:38" ht="23" customHeight="1">
      <c r="A202"/>
      <c r="B202"/>
      <c r="C202"/>
      <c r="D202"/>
      <c r="E202"/>
      <c r="F202"/>
      <c r="G202"/>
      <c r="H202"/>
      <c r="I202"/>
      <c r="J202"/>
      <c r="K202"/>
      <c r="L202"/>
      <c r="M202"/>
      <c r="N202"/>
      <c r="O202"/>
      <c r="P202"/>
      <c r="Q202"/>
      <c r="R202"/>
      <c r="S202"/>
      <c r="T202"/>
      <c r="U202"/>
      <c r="V202"/>
      <c r="W202"/>
      <c r="X202"/>
      <c r="Y202"/>
      <c r="Z202"/>
      <c r="AA202"/>
      <c r="AB202"/>
      <c r="AC202"/>
      <c r="AD202" s="81" t="str">
        <f>IF(M202="",IFERROR(VLOOKUP($U202,scriv!$C$2:$AG$802,28,FALSE),""),M202)</f>
        <v/>
      </c>
      <c r="AE202" s="81" t="str">
        <f>IF(N202="",IFERROR(VLOOKUP($U202,scriv!$C$2:$AG$802,29,FALSE),""),N202)</f>
        <v/>
      </c>
      <c r="AF202" s="81" t="str">
        <f>IF(O202="",IFERROR(VLOOKUP($U202,scriv!$C$2:$AG$802,30,FALSE),""),O202)</f>
        <v/>
      </c>
      <c r="AG202" s="81" t="str">
        <f>IF(P202="",IFERROR(VLOOKUP($U202,scriv!$C$2:$AG$802,31,FALSE),""),P202)</f>
        <v/>
      </c>
      <c r="AH202" s="242" t="str">
        <f t="shared" si="25"/>
        <v/>
      </c>
      <c r="AI202" s="240" t="str">
        <f t="shared" si="26"/>
        <v/>
      </c>
      <c r="AJ202" s="242" t="str">
        <f t="shared" si="27"/>
        <v/>
      </c>
      <c r="AK202" s="240" t="str">
        <f t="shared" si="28"/>
        <v/>
      </c>
      <c r="AL202" s="242" t="str">
        <f t="shared" si="29"/>
        <v/>
      </c>
    </row>
    <row r="203" spans="1:38" ht="23" customHeight="1">
      <c r="A203"/>
      <c r="B203"/>
      <c r="C203"/>
      <c r="D203"/>
      <c r="E203"/>
      <c r="F203"/>
      <c r="G203"/>
      <c r="H203"/>
      <c r="I203"/>
      <c r="J203"/>
      <c r="K203"/>
      <c r="L203"/>
      <c r="M203"/>
      <c r="N203"/>
      <c r="O203"/>
      <c r="P203"/>
      <c r="Q203"/>
      <c r="R203"/>
      <c r="S203"/>
      <c r="T203"/>
      <c r="U203"/>
      <c r="V203"/>
      <c r="W203"/>
      <c r="X203"/>
      <c r="Y203"/>
      <c r="Z203"/>
      <c r="AA203"/>
      <c r="AB203"/>
      <c r="AC203"/>
      <c r="AD203" s="81" t="str">
        <f>IF(M203="",IFERROR(VLOOKUP($U203,scriv!$C$2:$AG$802,28,FALSE),""),M203)</f>
        <v/>
      </c>
      <c r="AE203" s="81" t="str">
        <f>IF(N203="",IFERROR(VLOOKUP($U203,scriv!$C$2:$AG$802,29,FALSE),""),N203)</f>
        <v/>
      </c>
      <c r="AF203" s="81" t="str">
        <f>IF(O203="",IFERROR(VLOOKUP($U203,scriv!$C$2:$AG$802,30,FALSE),""),O203)</f>
        <v/>
      </c>
      <c r="AG203" s="81" t="str">
        <f>IF(P203="",IFERROR(VLOOKUP($U203,scriv!$C$2:$AG$802,31,FALSE),""),P203)</f>
        <v/>
      </c>
      <c r="AH203" s="242" t="str">
        <f t="shared" si="25"/>
        <v/>
      </c>
      <c r="AI203" s="240" t="str">
        <f t="shared" si="26"/>
        <v/>
      </c>
      <c r="AJ203" s="242" t="str">
        <f t="shared" si="27"/>
        <v/>
      </c>
      <c r="AK203" s="240" t="str">
        <f t="shared" si="28"/>
        <v/>
      </c>
      <c r="AL203" s="242" t="str">
        <f t="shared" si="29"/>
        <v/>
      </c>
    </row>
    <row r="204" spans="1:38" ht="23" customHeight="1">
      <c r="A204"/>
      <c r="B204"/>
      <c r="C204"/>
      <c r="D204"/>
      <c r="E204"/>
      <c r="F204"/>
      <c r="G204"/>
      <c r="H204"/>
      <c r="I204"/>
      <c r="J204"/>
      <c r="K204"/>
      <c r="L204"/>
      <c r="M204"/>
      <c r="N204"/>
      <c r="O204"/>
      <c r="P204"/>
      <c r="Q204"/>
      <c r="R204"/>
      <c r="S204"/>
      <c r="T204"/>
      <c r="U204"/>
      <c r="V204"/>
      <c r="W204"/>
      <c r="X204"/>
      <c r="Y204"/>
      <c r="Z204"/>
      <c r="AA204"/>
      <c r="AB204"/>
      <c r="AC204"/>
      <c r="AD204" s="81" t="str">
        <f>IF(M204="",IFERROR(VLOOKUP($U204,scriv!$C$2:$AG$802,28,FALSE),""),M204)</f>
        <v/>
      </c>
      <c r="AE204" s="81" t="str">
        <f>IF(N204="",IFERROR(VLOOKUP($U204,scriv!$C$2:$AG$802,29,FALSE),""),N204)</f>
        <v/>
      </c>
      <c r="AF204" s="81" t="str">
        <f>IF(O204="",IFERROR(VLOOKUP($U204,scriv!$C$2:$AG$802,30,FALSE),""),O204)</f>
        <v/>
      </c>
      <c r="AG204" s="81" t="str">
        <f>IF(P204="",IFERROR(VLOOKUP($U204,scriv!$C$2:$AG$802,31,FALSE),""),P204)</f>
        <v/>
      </c>
      <c r="AH204" s="242" t="str">
        <f t="shared" si="25"/>
        <v/>
      </c>
      <c r="AI204" s="240" t="str">
        <f t="shared" si="26"/>
        <v/>
      </c>
      <c r="AJ204" s="242" t="str">
        <f t="shared" si="27"/>
        <v/>
      </c>
      <c r="AK204" s="240" t="str">
        <f t="shared" si="28"/>
        <v/>
      </c>
      <c r="AL204" s="242" t="str">
        <f t="shared" si="29"/>
        <v/>
      </c>
    </row>
    <row r="205" spans="1:38" ht="23" customHeight="1">
      <c r="A205"/>
      <c r="B205"/>
      <c r="C205"/>
      <c r="D205"/>
      <c r="E205"/>
      <c r="F205"/>
      <c r="G205"/>
      <c r="H205"/>
      <c r="I205"/>
      <c r="J205"/>
      <c r="K205"/>
      <c r="L205"/>
      <c r="M205"/>
      <c r="N205"/>
      <c r="O205"/>
      <c r="P205"/>
      <c r="Q205"/>
      <c r="R205"/>
      <c r="S205"/>
      <c r="T205"/>
      <c r="U205"/>
      <c r="V205"/>
      <c r="W205"/>
      <c r="X205"/>
      <c r="Y205"/>
      <c r="Z205"/>
      <c r="AA205"/>
      <c r="AB205"/>
      <c r="AC205"/>
      <c r="AD205" s="81" t="str">
        <f>IF(M205="",IFERROR(VLOOKUP($U205,scriv!$C$2:$AG$802,28,FALSE),""),M205)</f>
        <v/>
      </c>
      <c r="AE205" s="81" t="str">
        <f>IF(N205="",IFERROR(VLOOKUP($U205,scriv!$C$2:$AG$802,29,FALSE),""),N205)</f>
        <v/>
      </c>
      <c r="AF205" s="81" t="str">
        <f>IF(O205="",IFERROR(VLOOKUP($U205,scriv!$C$2:$AG$802,30,FALSE),""),O205)</f>
        <v/>
      </c>
      <c r="AG205" s="81" t="str">
        <f>IF(P205="",IFERROR(VLOOKUP($U205,scriv!$C$2:$AG$802,31,FALSE),""),P205)</f>
        <v/>
      </c>
      <c r="AH205" s="242" t="str">
        <f t="shared" si="25"/>
        <v/>
      </c>
      <c r="AI205" s="240" t="str">
        <f t="shared" si="26"/>
        <v/>
      </c>
      <c r="AJ205" s="242" t="str">
        <f t="shared" si="27"/>
        <v/>
      </c>
      <c r="AK205" s="240" t="str">
        <f t="shared" si="28"/>
        <v/>
      </c>
      <c r="AL205" s="242" t="str">
        <f t="shared" si="29"/>
        <v/>
      </c>
    </row>
    <row r="206" spans="1:38" ht="23" customHeight="1">
      <c r="A206"/>
      <c r="B206"/>
      <c r="C206"/>
      <c r="D206"/>
      <c r="E206"/>
      <c r="F206"/>
      <c r="G206"/>
      <c r="H206"/>
      <c r="I206"/>
      <c r="J206"/>
      <c r="K206"/>
      <c r="L206"/>
      <c r="M206"/>
      <c r="N206"/>
      <c r="O206"/>
      <c r="P206"/>
      <c r="Q206"/>
      <c r="R206"/>
      <c r="S206"/>
      <c r="T206"/>
      <c r="U206"/>
      <c r="V206"/>
      <c r="W206"/>
      <c r="X206"/>
      <c r="Y206"/>
      <c r="Z206"/>
      <c r="AA206"/>
      <c r="AB206"/>
      <c r="AC206"/>
      <c r="AD206" s="81" t="str">
        <f>IF(M206="",IFERROR(VLOOKUP($U206,scriv!$C$2:$AG$802,28,FALSE),""),M206)</f>
        <v/>
      </c>
      <c r="AE206" s="81" t="str">
        <f>IF(N206="",IFERROR(VLOOKUP($U206,scriv!$C$2:$AG$802,29,FALSE),""),N206)</f>
        <v/>
      </c>
      <c r="AF206" s="81" t="str">
        <f>IF(O206="",IFERROR(VLOOKUP($U206,scriv!$C$2:$AG$802,30,FALSE),""),O206)</f>
        <v/>
      </c>
      <c r="AG206" s="81" t="str">
        <f>IF(P206="",IFERROR(VLOOKUP($U206,scriv!$C$2:$AG$802,31,FALSE),""),P206)</f>
        <v/>
      </c>
      <c r="AH206" s="242" t="str">
        <f t="shared" si="25"/>
        <v/>
      </c>
      <c r="AI206" s="240" t="str">
        <f t="shared" si="26"/>
        <v/>
      </c>
      <c r="AJ206" s="242" t="str">
        <f t="shared" si="27"/>
        <v/>
      </c>
      <c r="AK206" s="240" t="str">
        <f t="shared" si="28"/>
        <v/>
      </c>
      <c r="AL206" s="242" t="str">
        <f t="shared" si="29"/>
        <v/>
      </c>
    </row>
    <row r="207" spans="1:38" ht="23" customHeight="1">
      <c r="A207"/>
      <c r="B207"/>
      <c r="C207"/>
      <c r="D207"/>
      <c r="E207"/>
      <c r="F207"/>
      <c r="G207"/>
      <c r="H207"/>
      <c r="I207"/>
      <c r="J207"/>
      <c r="K207"/>
      <c r="L207"/>
      <c r="M207"/>
      <c r="N207"/>
      <c r="O207"/>
      <c r="P207"/>
      <c r="Q207"/>
      <c r="R207"/>
      <c r="S207"/>
      <c r="T207"/>
      <c r="U207"/>
      <c r="V207"/>
      <c r="W207"/>
      <c r="X207"/>
      <c r="Y207"/>
      <c r="Z207"/>
      <c r="AA207"/>
      <c r="AB207"/>
      <c r="AC207"/>
      <c r="AD207" s="81" t="str">
        <f>IF(M207="",IFERROR(VLOOKUP($U207,scriv!$C$2:$AG$802,28,FALSE),""),M207)</f>
        <v/>
      </c>
      <c r="AE207" s="81" t="str">
        <f>IF(N207="",IFERROR(VLOOKUP($U207,scriv!$C$2:$AG$802,29,FALSE),""),N207)</f>
        <v/>
      </c>
      <c r="AF207" s="81" t="str">
        <f>IF(O207="",IFERROR(VLOOKUP($U207,scriv!$C$2:$AG$802,30,FALSE),""),O207)</f>
        <v/>
      </c>
      <c r="AG207" s="81" t="str">
        <f>IF(P207="",IFERROR(VLOOKUP($U207,scriv!$C$2:$AG$802,31,FALSE),""),P207)</f>
        <v/>
      </c>
      <c r="AH207" s="242" t="str">
        <f t="shared" si="25"/>
        <v/>
      </c>
      <c r="AI207" s="240" t="str">
        <f t="shared" si="26"/>
        <v/>
      </c>
      <c r="AJ207" s="242" t="str">
        <f t="shared" si="27"/>
        <v/>
      </c>
      <c r="AK207" s="240" t="str">
        <f t="shared" si="28"/>
        <v/>
      </c>
      <c r="AL207" s="242" t="str">
        <f t="shared" si="29"/>
        <v/>
      </c>
    </row>
    <row r="208" spans="1:38" ht="23" customHeight="1">
      <c r="A208"/>
      <c r="B208"/>
      <c r="C208"/>
      <c r="D208"/>
      <c r="E208"/>
      <c r="F208"/>
      <c r="G208"/>
      <c r="H208"/>
      <c r="I208"/>
      <c r="J208"/>
      <c r="K208"/>
      <c r="L208"/>
      <c r="M208"/>
      <c r="N208"/>
      <c r="O208"/>
      <c r="P208"/>
      <c r="Q208"/>
      <c r="R208"/>
      <c r="S208"/>
      <c r="T208"/>
      <c r="U208"/>
      <c r="V208"/>
      <c r="W208"/>
      <c r="X208"/>
      <c r="Y208"/>
      <c r="Z208"/>
      <c r="AA208"/>
      <c r="AB208"/>
      <c r="AC208"/>
      <c r="AD208" s="81" t="str">
        <f>IF(M208="",IFERROR(VLOOKUP($U208,scriv!$C$2:$AG$802,28,FALSE),""),M208)</f>
        <v/>
      </c>
      <c r="AE208" s="81" t="str">
        <f>IF(N208="",IFERROR(VLOOKUP($U208,scriv!$C$2:$AG$802,29,FALSE),""),N208)</f>
        <v/>
      </c>
      <c r="AF208" s="81" t="str">
        <f>IF(O208="",IFERROR(VLOOKUP($U208,scriv!$C$2:$AG$802,30,FALSE),""),O208)</f>
        <v/>
      </c>
      <c r="AG208" s="81" t="str">
        <f>IF(P208="",IFERROR(VLOOKUP($U208,scriv!$C$2:$AG$802,31,FALSE),""),P208)</f>
        <v/>
      </c>
      <c r="AH208" s="242" t="str">
        <f t="shared" si="25"/>
        <v/>
      </c>
      <c r="AI208" s="240" t="str">
        <f t="shared" si="26"/>
        <v/>
      </c>
      <c r="AJ208" s="242" t="str">
        <f t="shared" si="27"/>
        <v/>
      </c>
      <c r="AK208" s="240" t="str">
        <f t="shared" si="28"/>
        <v/>
      </c>
      <c r="AL208" s="242" t="str">
        <f t="shared" si="29"/>
        <v/>
      </c>
    </row>
    <row r="209" spans="1:38" ht="23" customHeight="1">
      <c r="A209"/>
      <c r="B209"/>
      <c r="C209"/>
      <c r="D209"/>
      <c r="E209"/>
      <c r="F209"/>
      <c r="G209"/>
      <c r="H209"/>
      <c r="I209"/>
      <c r="J209"/>
      <c r="K209"/>
      <c r="L209"/>
      <c r="M209"/>
      <c r="N209"/>
      <c r="O209"/>
      <c r="P209"/>
      <c r="Q209"/>
      <c r="R209"/>
      <c r="S209"/>
      <c r="T209"/>
      <c r="U209"/>
      <c r="V209"/>
      <c r="W209"/>
      <c r="X209"/>
      <c r="Y209"/>
      <c r="Z209"/>
      <c r="AA209"/>
      <c r="AB209"/>
      <c r="AC209"/>
      <c r="AD209" s="81" t="str">
        <f>IF(M209="",IFERROR(VLOOKUP($U209,scriv!$C$2:$AG$802,28,FALSE),""),M209)</f>
        <v/>
      </c>
      <c r="AE209" s="81" t="str">
        <f>IF(N209="",IFERROR(VLOOKUP($U209,scriv!$C$2:$AG$802,29,FALSE),""),N209)</f>
        <v/>
      </c>
      <c r="AF209" s="81" t="str">
        <f>IF(O209="",IFERROR(VLOOKUP($U209,scriv!$C$2:$AG$802,30,FALSE),""),O209)</f>
        <v/>
      </c>
      <c r="AG209" s="81" t="str">
        <f>IF(P209="",IFERROR(VLOOKUP($U209,scriv!$C$2:$AG$802,31,FALSE),""),P209)</f>
        <v/>
      </c>
      <c r="AH209" s="242" t="str">
        <f t="shared" si="25"/>
        <v/>
      </c>
      <c r="AI209" s="240" t="str">
        <f t="shared" si="26"/>
        <v/>
      </c>
      <c r="AJ209" s="242" t="str">
        <f t="shared" si="27"/>
        <v/>
      </c>
      <c r="AK209" s="240" t="str">
        <f t="shared" si="28"/>
        <v/>
      </c>
      <c r="AL209" s="242" t="str">
        <f t="shared" si="29"/>
        <v/>
      </c>
    </row>
    <row r="210" spans="1:38" ht="23" customHeight="1">
      <c r="A210"/>
      <c r="B210"/>
      <c r="C210"/>
      <c r="D210"/>
      <c r="E210"/>
      <c r="F210"/>
      <c r="G210"/>
      <c r="H210"/>
      <c r="I210"/>
      <c r="J210"/>
      <c r="K210"/>
      <c r="L210"/>
      <c r="M210"/>
      <c r="N210"/>
      <c r="O210"/>
      <c r="P210"/>
      <c r="Q210"/>
      <c r="R210"/>
      <c r="S210"/>
      <c r="T210"/>
      <c r="U210"/>
      <c r="V210"/>
      <c r="W210"/>
      <c r="X210"/>
      <c r="Y210"/>
      <c r="Z210"/>
      <c r="AA210"/>
      <c r="AB210"/>
      <c r="AC210"/>
      <c r="AD210" s="81" t="str">
        <f>IF(M210="",IFERROR(VLOOKUP($U210,scriv!$C$2:$AG$802,28,FALSE),""),M210)</f>
        <v/>
      </c>
      <c r="AE210" s="81" t="str">
        <f>IF(N210="",IFERROR(VLOOKUP($U210,scriv!$C$2:$AG$802,29,FALSE),""),N210)</f>
        <v/>
      </c>
      <c r="AF210" s="81" t="str">
        <f>IF(O210="",IFERROR(VLOOKUP($U210,scriv!$C$2:$AG$802,30,FALSE),""),O210)</f>
        <v/>
      </c>
      <c r="AG210" s="81" t="str">
        <f>IF(P210="",IFERROR(VLOOKUP($U210,scriv!$C$2:$AG$802,31,FALSE),""),P210)</f>
        <v/>
      </c>
      <c r="AH210" s="242" t="str">
        <f t="shared" si="25"/>
        <v/>
      </c>
      <c r="AI210" s="240" t="str">
        <f t="shared" si="26"/>
        <v/>
      </c>
      <c r="AJ210" s="242" t="str">
        <f t="shared" si="27"/>
        <v/>
      </c>
      <c r="AK210" s="240" t="str">
        <f t="shared" si="28"/>
        <v/>
      </c>
      <c r="AL210" s="242" t="str">
        <f t="shared" si="29"/>
        <v/>
      </c>
    </row>
    <row r="211" spans="1:38" ht="23" customHeight="1">
      <c r="A211"/>
      <c r="B211"/>
      <c r="C211"/>
      <c r="D211"/>
      <c r="E211"/>
      <c r="F211"/>
      <c r="G211"/>
      <c r="H211"/>
      <c r="I211"/>
      <c r="J211"/>
      <c r="K211"/>
      <c r="L211"/>
      <c r="M211"/>
      <c r="N211"/>
      <c r="O211"/>
      <c r="P211"/>
      <c r="Q211"/>
      <c r="R211"/>
      <c r="S211"/>
      <c r="T211"/>
      <c r="U211"/>
      <c r="V211"/>
      <c r="W211"/>
      <c r="X211"/>
      <c r="Y211"/>
      <c r="Z211"/>
      <c r="AA211"/>
      <c r="AB211"/>
      <c r="AC211"/>
      <c r="AD211" s="81" t="str">
        <f>IF(M211="",IFERROR(VLOOKUP($U211,scriv!$C$2:$AG$802,28,FALSE),""),M211)</f>
        <v/>
      </c>
      <c r="AE211" s="81" t="str">
        <f>IF(N211="",IFERROR(VLOOKUP($U211,scriv!$C$2:$AG$802,29,FALSE),""),N211)</f>
        <v/>
      </c>
      <c r="AF211" s="81" t="str">
        <f>IF(O211="",IFERROR(VLOOKUP($U211,scriv!$C$2:$AG$802,30,FALSE),""),O211)</f>
        <v/>
      </c>
      <c r="AG211" s="81" t="str">
        <f>IF(P211="",IFERROR(VLOOKUP($U211,scriv!$C$2:$AG$802,31,FALSE),""),P211)</f>
        <v/>
      </c>
      <c r="AH211" s="242" t="str">
        <f t="shared" si="25"/>
        <v/>
      </c>
      <c r="AI211" s="240" t="str">
        <f t="shared" si="26"/>
        <v/>
      </c>
      <c r="AJ211" s="242" t="str">
        <f t="shared" si="27"/>
        <v/>
      </c>
      <c r="AK211" s="240" t="str">
        <f t="shared" si="28"/>
        <v/>
      </c>
      <c r="AL211" s="242" t="str">
        <f t="shared" si="29"/>
        <v/>
      </c>
    </row>
    <row r="212" spans="1:38" ht="23" customHeight="1">
      <c r="A212"/>
      <c r="B212"/>
      <c r="C212"/>
      <c r="D212"/>
      <c r="E212"/>
      <c r="F212"/>
      <c r="G212"/>
      <c r="H212"/>
      <c r="I212"/>
      <c r="J212"/>
      <c r="K212"/>
      <c r="L212"/>
      <c r="M212"/>
      <c r="N212"/>
      <c r="O212"/>
      <c r="P212"/>
      <c r="Q212"/>
      <c r="R212"/>
      <c r="S212"/>
      <c r="T212"/>
      <c r="U212"/>
      <c r="V212"/>
      <c r="W212"/>
      <c r="X212"/>
      <c r="Y212"/>
      <c r="Z212"/>
      <c r="AA212"/>
      <c r="AB212"/>
      <c r="AC212"/>
      <c r="AD212" s="81" t="str">
        <f>IF(M212="",IFERROR(VLOOKUP($U212,scriv!$C$2:$AG$802,28,FALSE),""),M212)</f>
        <v/>
      </c>
      <c r="AE212" s="81" t="str">
        <f>IF(N212="",IFERROR(VLOOKUP($U212,scriv!$C$2:$AG$802,29,FALSE),""),N212)</f>
        <v/>
      </c>
      <c r="AF212" s="81" t="str">
        <f>IF(O212="",IFERROR(VLOOKUP($U212,scriv!$C$2:$AG$802,30,FALSE),""),O212)</f>
        <v/>
      </c>
      <c r="AG212" s="81" t="str">
        <f>IF(P212="",IFERROR(VLOOKUP($U212,scriv!$C$2:$AG$802,31,FALSE),""),P212)</f>
        <v/>
      </c>
      <c r="AH212" s="242" t="str">
        <f t="shared" si="25"/>
        <v/>
      </c>
      <c r="AI212" s="240" t="str">
        <f t="shared" si="26"/>
        <v/>
      </c>
      <c r="AJ212" s="242" t="str">
        <f t="shared" si="27"/>
        <v/>
      </c>
      <c r="AK212" s="240" t="str">
        <f t="shared" si="28"/>
        <v/>
      </c>
      <c r="AL212" s="242" t="str">
        <f t="shared" si="29"/>
        <v/>
      </c>
    </row>
    <row r="213" spans="1:38" ht="23" customHeight="1">
      <c r="A213"/>
      <c r="B213"/>
      <c r="C213"/>
      <c r="D213"/>
      <c r="E213"/>
      <c r="F213"/>
      <c r="G213"/>
      <c r="H213"/>
      <c r="I213"/>
      <c r="J213"/>
      <c r="K213"/>
      <c r="L213"/>
      <c r="M213"/>
      <c r="N213"/>
      <c r="O213"/>
      <c r="P213"/>
      <c r="Q213"/>
      <c r="R213"/>
      <c r="S213"/>
      <c r="T213"/>
      <c r="U213"/>
      <c r="V213"/>
      <c r="W213"/>
      <c r="X213"/>
      <c r="Y213"/>
      <c r="Z213"/>
      <c r="AA213"/>
      <c r="AB213"/>
      <c r="AC213"/>
      <c r="AD213" s="81" t="str">
        <f>IF(M213="",IFERROR(VLOOKUP($U213,scriv!$C$2:$AG$802,28,FALSE),""),M213)</f>
        <v/>
      </c>
      <c r="AE213" s="81" t="str">
        <f>IF(N213="",IFERROR(VLOOKUP($U213,scriv!$C$2:$AG$802,29,FALSE),""),N213)</f>
        <v/>
      </c>
      <c r="AF213" s="81" t="str">
        <f>IF(O213="",IFERROR(VLOOKUP($U213,scriv!$C$2:$AG$802,30,FALSE),""),O213)</f>
        <v/>
      </c>
      <c r="AG213" s="81" t="str">
        <f>IF(P213="",IFERROR(VLOOKUP($U213,scriv!$C$2:$AG$802,31,FALSE),""),P213)</f>
        <v/>
      </c>
      <c r="AH213" s="242" t="str">
        <f t="shared" si="25"/>
        <v/>
      </c>
      <c r="AI213" s="240" t="str">
        <f t="shared" si="26"/>
        <v/>
      </c>
      <c r="AJ213" s="242" t="str">
        <f t="shared" si="27"/>
        <v/>
      </c>
      <c r="AK213" s="240" t="str">
        <f t="shared" si="28"/>
        <v/>
      </c>
      <c r="AL213" s="242" t="str">
        <f t="shared" si="29"/>
        <v/>
      </c>
    </row>
    <row r="214" spans="1:38" ht="23" customHeight="1">
      <c r="A214"/>
      <c r="B214"/>
      <c r="C214"/>
      <c r="D214"/>
      <c r="E214"/>
      <c r="F214"/>
      <c r="G214"/>
      <c r="H214"/>
      <c r="I214"/>
      <c r="J214"/>
      <c r="K214"/>
      <c r="L214"/>
      <c r="M214"/>
      <c r="N214"/>
      <c r="O214"/>
      <c r="P214"/>
      <c r="Q214"/>
      <c r="R214"/>
      <c r="S214"/>
      <c r="T214"/>
      <c r="U214"/>
      <c r="V214"/>
      <c r="W214"/>
      <c r="X214"/>
      <c r="Y214"/>
      <c r="Z214"/>
      <c r="AA214"/>
      <c r="AB214"/>
      <c r="AC214"/>
      <c r="AD214" s="81" t="str">
        <f>IF(M214="",IFERROR(VLOOKUP($U214,scriv!$C$2:$AG$802,28,FALSE),""),M214)</f>
        <v/>
      </c>
      <c r="AE214" s="81" t="str">
        <f>IF(N214="",IFERROR(VLOOKUP($U214,scriv!$C$2:$AG$802,29,FALSE),""),N214)</f>
        <v/>
      </c>
      <c r="AF214" s="81" t="str">
        <f>IF(O214="",IFERROR(VLOOKUP($U214,scriv!$C$2:$AG$802,30,FALSE),""),O214)</f>
        <v/>
      </c>
      <c r="AG214" s="81" t="str">
        <f>IF(P214="",IFERROR(VLOOKUP($U214,scriv!$C$2:$AG$802,31,FALSE),""),P214)</f>
        <v/>
      </c>
      <c r="AH214" s="242" t="str">
        <f t="shared" si="25"/>
        <v/>
      </c>
      <c r="AI214" s="240" t="str">
        <f t="shared" si="26"/>
        <v/>
      </c>
      <c r="AJ214" s="242" t="str">
        <f t="shared" si="27"/>
        <v/>
      </c>
      <c r="AK214" s="240" t="str">
        <f t="shared" si="28"/>
        <v/>
      </c>
      <c r="AL214" s="242" t="str">
        <f t="shared" si="29"/>
        <v/>
      </c>
    </row>
    <row r="215" spans="1:38" ht="23" customHeight="1">
      <c r="A215"/>
      <c r="B215"/>
      <c r="C215"/>
      <c r="D215"/>
      <c r="E215"/>
      <c r="F215"/>
      <c r="G215"/>
      <c r="H215"/>
      <c r="I215"/>
      <c r="J215"/>
      <c r="K215"/>
      <c r="L215"/>
      <c r="M215"/>
      <c r="N215"/>
      <c r="O215"/>
      <c r="P215"/>
      <c r="Q215"/>
      <c r="R215"/>
      <c r="S215"/>
      <c r="T215"/>
      <c r="U215"/>
      <c r="V215"/>
      <c r="W215"/>
      <c r="X215"/>
      <c r="Y215"/>
      <c r="Z215"/>
      <c r="AA215"/>
      <c r="AB215"/>
      <c r="AC215"/>
      <c r="AD215" s="81" t="str">
        <f>IF(M215="",IFERROR(VLOOKUP($U215,scriv!$C$2:$AG$802,28,FALSE),""),M215)</f>
        <v/>
      </c>
      <c r="AE215" s="81" t="str">
        <f>IF(N215="",IFERROR(VLOOKUP($U215,scriv!$C$2:$AG$802,29,FALSE),""),N215)</f>
        <v/>
      </c>
      <c r="AF215" s="81" t="str">
        <f>IF(O215="",IFERROR(VLOOKUP($U215,scriv!$C$2:$AG$802,30,FALSE),""),O215)</f>
        <v/>
      </c>
      <c r="AG215" s="81" t="str">
        <f>IF(P215="",IFERROR(VLOOKUP($U215,scriv!$C$2:$AG$802,31,FALSE),""),P215)</f>
        <v/>
      </c>
      <c r="AH215" s="242" t="str">
        <f t="shared" si="25"/>
        <v/>
      </c>
      <c r="AI215" s="240" t="str">
        <f t="shared" si="26"/>
        <v/>
      </c>
      <c r="AJ215" s="242" t="str">
        <f t="shared" si="27"/>
        <v/>
      </c>
      <c r="AK215" s="240" t="str">
        <f t="shared" si="28"/>
        <v/>
      </c>
      <c r="AL215" s="242" t="str">
        <f t="shared" si="29"/>
        <v/>
      </c>
    </row>
    <row r="216" spans="1:38" ht="23" customHeight="1">
      <c r="A216"/>
      <c r="B216"/>
      <c r="C216"/>
      <c r="D216"/>
      <c r="E216"/>
      <c r="F216"/>
      <c r="G216"/>
      <c r="H216"/>
      <c r="I216"/>
      <c r="J216"/>
      <c r="K216"/>
      <c r="L216"/>
      <c r="M216"/>
      <c r="N216"/>
      <c r="O216"/>
      <c r="P216"/>
      <c r="Q216"/>
      <c r="R216"/>
      <c r="S216"/>
      <c r="T216"/>
      <c r="U216"/>
      <c r="V216"/>
      <c r="W216"/>
      <c r="X216"/>
      <c r="Y216"/>
      <c r="Z216"/>
      <c r="AA216"/>
      <c r="AB216"/>
      <c r="AC216"/>
      <c r="AD216" s="81" t="str">
        <f>IF(M216="",IFERROR(VLOOKUP($U216,scriv!$C$2:$AG$802,28,FALSE),""),M216)</f>
        <v/>
      </c>
      <c r="AE216" s="81" t="str">
        <f>IF(N216="",IFERROR(VLOOKUP($U216,scriv!$C$2:$AG$802,29,FALSE),""),N216)</f>
        <v/>
      </c>
      <c r="AF216" s="81" t="str">
        <f>IF(O216="",IFERROR(VLOOKUP($U216,scriv!$C$2:$AG$802,30,FALSE),""),O216)</f>
        <v/>
      </c>
      <c r="AG216" s="81" t="str">
        <f>IF(P216="",IFERROR(VLOOKUP($U216,scriv!$C$2:$AG$802,31,FALSE),""),P216)</f>
        <v/>
      </c>
      <c r="AH216" s="242" t="str">
        <f t="shared" si="25"/>
        <v/>
      </c>
      <c r="AI216" s="240" t="str">
        <f t="shared" si="26"/>
        <v/>
      </c>
      <c r="AJ216" s="242" t="str">
        <f t="shared" si="27"/>
        <v/>
      </c>
      <c r="AK216" s="240" t="str">
        <f t="shared" si="28"/>
        <v/>
      </c>
      <c r="AL216" s="242" t="str">
        <f t="shared" si="29"/>
        <v/>
      </c>
    </row>
    <row r="217" spans="1:38" ht="23" customHeight="1">
      <c r="A217"/>
      <c r="B217"/>
      <c r="C217"/>
      <c r="D217"/>
      <c r="E217"/>
      <c r="F217"/>
      <c r="G217"/>
      <c r="H217"/>
      <c r="I217"/>
      <c r="J217"/>
      <c r="K217"/>
      <c r="L217"/>
      <c r="M217"/>
      <c r="N217"/>
      <c r="O217"/>
      <c r="P217"/>
      <c r="Q217"/>
      <c r="R217"/>
      <c r="S217"/>
      <c r="T217"/>
      <c r="U217"/>
      <c r="V217"/>
      <c r="W217"/>
      <c r="X217"/>
      <c r="Y217"/>
      <c r="Z217"/>
      <c r="AA217"/>
      <c r="AB217"/>
      <c r="AC217"/>
      <c r="AD217" s="81" t="str">
        <f>IF(M217="",IFERROR(VLOOKUP($U217,scriv!$C$2:$AG$802,28,FALSE),""),M217)</f>
        <v/>
      </c>
      <c r="AE217" s="81" t="str">
        <f>IF(N217="",IFERROR(VLOOKUP($U217,scriv!$C$2:$AG$802,29,FALSE),""),N217)</f>
        <v/>
      </c>
      <c r="AF217" s="81" t="str">
        <f>IF(O217="",IFERROR(VLOOKUP($U217,scriv!$C$2:$AG$802,30,FALSE),""),O217)</f>
        <v/>
      </c>
      <c r="AG217" s="81" t="str">
        <f>IF(P217="",IFERROR(VLOOKUP($U217,scriv!$C$2:$AG$802,31,FALSE),""),P217)</f>
        <v/>
      </c>
      <c r="AH217" s="242" t="str">
        <f t="shared" si="25"/>
        <v/>
      </c>
      <c r="AI217" s="240" t="str">
        <f t="shared" si="26"/>
        <v/>
      </c>
      <c r="AJ217" s="242" t="str">
        <f t="shared" si="27"/>
        <v/>
      </c>
      <c r="AK217" s="240" t="str">
        <f t="shared" si="28"/>
        <v/>
      </c>
      <c r="AL217" s="242" t="str">
        <f t="shared" si="29"/>
        <v/>
      </c>
    </row>
    <row r="218" spans="1:38" ht="23" customHeight="1">
      <c r="A218"/>
      <c r="B218"/>
      <c r="C218"/>
      <c r="D218"/>
      <c r="E218"/>
      <c r="F218"/>
      <c r="G218"/>
      <c r="H218"/>
      <c r="I218"/>
      <c r="J218"/>
      <c r="K218"/>
      <c r="L218"/>
      <c r="M218"/>
      <c r="N218"/>
      <c r="O218"/>
      <c r="P218"/>
      <c r="Q218"/>
      <c r="R218"/>
      <c r="S218"/>
      <c r="T218"/>
      <c r="U218"/>
      <c r="V218"/>
      <c r="W218"/>
      <c r="X218"/>
      <c r="Y218"/>
      <c r="Z218"/>
      <c r="AA218"/>
      <c r="AB218"/>
      <c r="AC218"/>
      <c r="AD218" s="81" t="str">
        <f>IF(M218="",IFERROR(VLOOKUP($U218,scriv!$C$2:$AG$802,28,FALSE),""),M218)</f>
        <v/>
      </c>
      <c r="AE218" s="81" t="str">
        <f>IF(N218="",IFERROR(VLOOKUP($U218,scriv!$C$2:$AG$802,29,FALSE),""),N218)</f>
        <v/>
      </c>
      <c r="AF218" s="81" t="str">
        <f>IF(O218="",IFERROR(VLOOKUP($U218,scriv!$C$2:$AG$802,30,FALSE),""),O218)</f>
        <v/>
      </c>
      <c r="AG218" s="81" t="str">
        <f>IF(P218="",IFERROR(VLOOKUP($U218,scriv!$C$2:$AG$802,31,FALSE),""),P218)</f>
        <v/>
      </c>
      <c r="AH218" s="242" t="str">
        <f t="shared" si="25"/>
        <v/>
      </c>
      <c r="AI218" s="240" t="str">
        <f t="shared" si="26"/>
        <v/>
      </c>
      <c r="AJ218" s="242" t="str">
        <f t="shared" si="27"/>
        <v/>
      </c>
      <c r="AK218" s="240" t="str">
        <f t="shared" si="28"/>
        <v/>
      </c>
      <c r="AL218" s="242" t="str">
        <f t="shared" si="29"/>
        <v/>
      </c>
    </row>
    <row r="219" spans="1:38" ht="23" customHeight="1">
      <c r="A219"/>
      <c r="B219"/>
      <c r="C219"/>
      <c r="D219"/>
      <c r="E219"/>
      <c r="F219"/>
      <c r="G219"/>
      <c r="H219"/>
      <c r="I219"/>
      <c r="J219"/>
      <c r="K219"/>
      <c r="L219"/>
      <c r="M219"/>
      <c r="N219"/>
      <c r="O219"/>
      <c r="P219"/>
      <c r="Q219"/>
      <c r="R219"/>
      <c r="S219"/>
      <c r="T219"/>
      <c r="U219"/>
      <c r="V219"/>
      <c r="W219"/>
      <c r="X219"/>
      <c r="Y219"/>
      <c r="Z219"/>
      <c r="AA219"/>
      <c r="AB219"/>
      <c r="AC219"/>
      <c r="AD219" s="81" t="str">
        <f>IF(M219="",IFERROR(VLOOKUP($U219,scriv!$C$2:$AG$802,28,FALSE),""),M219)</f>
        <v/>
      </c>
      <c r="AE219" s="81" t="str">
        <f>IF(N219="",IFERROR(VLOOKUP($U219,scriv!$C$2:$AG$802,29,FALSE),""),N219)</f>
        <v/>
      </c>
      <c r="AF219" s="81" t="str">
        <f>IF(O219="",IFERROR(VLOOKUP($U219,scriv!$C$2:$AG$802,30,FALSE),""),O219)</f>
        <v/>
      </c>
      <c r="AG219" s="81" t="str">
        <f>IF(P219="",IFERROR(VLOOKUP($U219,scriv!$C$2:$AG$802,31,FALSE),""),P219)</f>
        <v/>
      </c>
      <c r="AH219" s="242" t="str">
        <f t="shared" si="25"/>
        <v/>
      </c>
      <c r="AI219" s="240" t="str">
        <f t="shared" si="26"/>
        <v/>
      </c>
      <c r="AJ219" s="242" t="str">
        <f t="shared" si="27"/>
        <v/>
      </c>
      <c r="AK219" s="240" t="str">
        <f t="shared" si="28"/>
        <v/>
      </c>
      <c r="AL219" s="242" t="str">
        <f t="shared" si="29"/>
        <v/>
      </c>
    </row>
    <row r="220" spans="1:38" ht="23" customHeight="1">
      <c r="A220"/>
      <c r="B220"/>
      <c r="C220"/>
      <c r="D220"/>
      <c r="E220"/>
      <c r="F220"/>
      <c r="G220"/>
      <c r="H220"/>
      <c r="I220"/>
      <c r="J220"/>
      <c r="K220"/>
      <c r="L220"/>
      <c r="M220"/>
      <c r="N220"/>
      <c r="O220"/>
      <c r="P220"/>
      <c r="Q220"/>
      <c r="R220"/>
      <c r="S220"/>
      <c r="T220"/>
      <c r="U220"/>
      <c r="V220"/>
      <c r="W220"/>
      <c r="X220"/>
      <c r="Y220"/>
      <c r="Z220"/>
      <c r="AA220"/>
      <c r="AB220"/>
      <c r="AC220"/>
      <c r="AD220" s="81" t="str">
        <f>IF(M220="",IFERROR(VLOOKUP($U220,scriv!$C$2:$AG$802,28,FALSE),""),M220)</f>
        <v/>
      </c>
      <c r="AE220" s="81" t="str">
        <f>IF(N220="",IFERROR(VLOOKUP($U220,scriv!$C$2:$AG$802,29,FALSE),""),N220)</f>
        <v/>
      </c>
      <c r="AF220" s="81" t="str">
        <f>IF(O220="",IFERROR(VLOOKUP($U220,scriv!$C$2:$AG$802,30,FALSE),""),O220)</f>
        <v/>
      </c>
      <c r="AG220" s="81" t="str">
        <f>IF(P220="",IFERROR(VLOOKUP($U220,scriv!$C$2:$AG$802,31,FALSE),""),P220)</f>
        <v/>
      </c>
      <c r="AH220" s="242" t="str">
        <f t="shared" si="25"/>
        <v/>
      </c>
      <c r="AI220" s="240" t="str">
        <f t="shared" si="26"/>
        <v/>
      </c>
      <c r="AJ220" s="242" t="str">
        <f t="shared" si="27"/>
        <v/>
      </c>
      <c r="AK220" s="240" t="str">
        <f t="shared" si="28"/>
        <v/>
      </c>
      <c r="AL220" s="242" t="str">
        <f t="shared" si="29"/>
        <v/>
      </c>
    </row>
    <row r="221" spans="1:38" ht="23" customHeight="1">
      <c r="A221"/>
      <c r="B221"/>
      <c r="C221"/>
      <c r="D221"/>
      <c r="E221"/>
      <c r="F221"/>
      <c r="G221"/>
      <c r="H221"/>
      <c r="I221"/>
      <c r="J221"/>
      <c r="K221"/>
      <c r="L221"/>
      <c r="M221"/>
      <c r="N221"/>
      <c r="O221"/>
      <c r="P221"/>
      <c r="Q221"/>
      <c r="R221"/>
      <c r="S221"/>
      <c r="T221"/>
      <c r="U221"/>
      <c r="V221"/>
      <c r="W221"/>
      <c r="X221"/>
      <c r="Y221"/>
      <c r="Z221"/>
      <c r="AA221"/>
      <c r="AB221"/>
      <c r="AC221"/>
      <c r="AD221" s="81" t="str">
        <f>IF(M221="",IFERROR(VLOOKUP($U221,scriv!$C$2:$AG$802,28,FALSE),""),M221)</f>
        <v/>
      </c>
      <c r="AE221" s="81" t="str">
        <f>IF(N221="",IFERROR(VLOOKUP($U221,scriv!$C$2:$AG$802,29,FALSE),""),N221)</f>
        <v/>
      </c>
      <c r="AF221" s="81" t="str">
        <f>IF(O221="",IFERROR(VLOOKUP($U221,scriv!$C$2:$AG$802,30,FALSE),""),O221)</f>
        <v/>
      </c>
      <c r="AG221" s="81" t="str">
        <f>IF(P221="",IFERROR(VLOOKUP($U221,scriv!$C$2:$AG$802,31,FALSE),""),P221)</f>
        <v/>
      </c>
      <c r="AH221" s="242" t="str">
        <f t="shared" si="25"/>
        <v/>
      </c>
      <c r="AI221" s="240" t="str">
        <f t="shared" si="26"/>
        <v/>
      </c>
      <c r="AJ221" s="242" t="str">
        <f t="shared" si="27"/>
        <v/>
      </c>
      <c r="AK221" s="240" t="str">
        <f t="shared" si="28"/>
        <v/>
      </c>
      <c r="AL221" s="242" t="str">
        <f t="shared" si="29"/>
        <v/>
      </c>
    </row>
    <row r="222" spans="1:38" ht="23" customHeight="1">
      <c r="A222"/>
      <c r="B222"/>
      <c r="C222"/>
      <c r="D222"/>
      <c r="E222"/>
      <c r="F222"/>
      <c r="G222"/>
      <c r="H222"/>
      <c r="I222"/>
      <c r="J222"/>
      <c r="K222"/>
      <c r="L222"/>
      <c r="M222"/>
      <c r="N222"/>
      <c r="O222"/>
      <c r="P222"/>
      <c r="Q222"/>
      <c r="R222"/>
      <c r="S222"/>
      <c r="T222"/>
      <c r="U222"/>
      <c r="V222"/>
      <c r="W222"/>
      <c r="X222"/>
      <c r="Y222"/>
      <c r="Z222"/>
      <c r="AA222"/>
      <c r="AB222"/>
      <c r="AC222"/>
      <c r="AD222" s="81" t="str">
        <f>IF(M222="",IFERROR(VLOOKUP($U222,scriv!$C$2:$AG$802,28,FALSE),""),M222)</f>
        <v/>
      </c>
      <c r="AE222" s="81" t="str">
        <f>IF(N222="",IFERROR(VLOOKUP($U222,scriv!$C$2:$AG$802,29,FALSE),""),N222)</f>
        <v/>
      </c>
      <c r="AF222" s="81" t="str">
        <f>IF(O222="",IFERROR(VLOOKUP($U222,scriv!$C$2:$AG$802,30,FALSE),""),O222)</f>
        <v/>
      </c>
      <c r="AG222" s="81" t="str">
        <f>IF(P222="",IFERROR(VLOOKUP($U222,scriv!$C$2:$AG$802,31,FALSE),""),P222)</f>
        <v/>
      </c>
      <c r="AH222" s="242" t="str">
        <f t="shared" si="25"/>
        <v/>
      </c>
      <c r="AI222" s="240" t="str">
        <f t="shared" si="26"/>
        <v/>
      </c>
      <c r="AJ222" s="242" t="str">
        <f t="shared" si="27"/>
        <v/>
      </c>
      <c r="AK222" s="240" t="str">
        <f t="shared" si="28"/>
        <v/>
      </c>
      <c r="AL222" s="242" t="str">
        <f t="shared" si="29"/>
        <v/>
      </c>
    </row>
    <row r="223" spans="1:38" ht="23" customHeight="1">
      <c r="A223"/>
      <c r="B223"/>
      <c r="C223"/>
      <c r="D223"/>
      <c r="E223"/>
      <c r="F223"/>
      <c r="G223"/>
      <c r="H223"/>
      <c r="I223"/>
      <c r="J223"/>
      <c r="K223"/>
      <c r="L223"/>
      <c r="M223"/>
      <c r="N223"/>
      <c r="O223"/>
      <c r="P223"/>
      <c r="Q223"/>
      <c r="R223"/>
      <c r="S223"/>
      <c r="T223"/>
      <c r="U223"/>
      <c r="V223"/>
      <c r="W223"/>
      <c r="X223"/>
      <c r="Y223"/>
      <c r="Z223"/>
      <c r="AA223"/>
      <c r="AB223"/>
      <c r="AC223"/>
      <c r="AD223" s="81" t="str">
        <f>IF(M223="",IFERROR(VLOOKUP($U223,scriv!$C$2:$AG$802,28,FALSE),""),M223)</f>
        <v/>
      </c>
      <c r="AE223" s="81" t="str">
        <f>IF(N223="",IFERROR(VLOOKUP($U223,scriv!$C$2:$AG$802,29,FALSE),""),N223)</f>
        <v/>
      </c>
      <c r="AF223" s="81" t="str">
        <f>IF(O223="",IFERROR(VLOOKUP($U223,scriv!$C$2:$AG$802,30,FALSE),""),O223)</f>
        <v/>
      </c>
      <c r="AG223" s="81" t="str">
        <f>IF(P223="",IFERROR(VLOOKUP($U223,scriv!$C$2:$AG$802,31,FALSE),""),P223)</f>
        <v/>
      </c>
      <c r="AH223" s="242" t="str">
        <f t="shared" si="25"/>
        <v/>
      </c>
      <c r="AI223" s="240" t="str">
        <f t="shared" si="26"/>
        <v/>
      </c>
      <c r="AJ223" s="242" t="str">
        <f t="shared" si="27"/>
        <v/>
      </c>
      <c r="AK223" s="240" t="str">
        <f t="shared" si="28"/>
        <v/>
      </c>
      <c r="AL223" s="242" t="str">
        <f t="shared" si="29"/>
        <v/>
      </c>
    </row>
    <row r="224" spans="1:38" ht="23" customHeight="1">
      <c r="A224"/>
      <c r="B224"/>
      <c r="C224"/>
      <c r="D224"/>
      <c r="E224"/>
      <c r="F224"/>
      <c r="G224"/>
      <c r="H224"/>
      <c r="I224"/>
      <c r="J224"/>
      <c r="K224"/>
      <c r="L224"/>
      <c r="M224"/>
      <c r="N224"/>
      <c r="O224"/>
      <c r="P224"/>
      <c r="Q224"/>
      <c r="R224"/>
      <c r="S224"/>
      <c r="T224"/>
      <c r="U224"/>
      <c r="V224"/>
      <c r="W224"/>
      <c r="X224"/>
      <c r="Y224"/>
      <c r="Z224"/>
      <c r="AA224"/>
      <c r="AB224"/>
      <c r="AC224"/>
      <c r="AD224" s="81" t="str">
        <f>IF(M224="",IFERROR(VLOOKUP($U224,scriv!$C$2:$AG$802,28,FALSE),""),M224)</f>
        <v/>
      </c>
      <c r="AE224" s="81" t="str">
        <f>IF(N224="",IFERROR(VLOOKUP($U224,scriv!$C$2:$AG$802,29,FALSE),""),N224)</f>
        <v/>
      </c>
      <c r="AF224" s="81" t="str">
        <f>IF(O224="",IFERROR(VLOOKUP($U224,scriv!$C$2:$AG$802,30,FALSE),""),O224)</f>
        <v/>
      </c>
      <c r="AG224" s="81" t="str">
        <f>IF(P224="",IFERROR(VLOOKUP($U224,scriv!$C$2:$AG$802,31,FALSE),""),P224)</f>
        <v/>
      </c>
      <c r="AH224" s="242" t="str">
        <f t="shared" si="25"/>
        <v/>
      </c>
      <c r="AI224" s="240" t="str">
        <f t="shared" si="26"/>
        <v/>
      </c>
      <c r="AJ224" s="242" t="str">
        <f t="shared" si="27"/>
        <v/>
      </c>
      <c r="AK224" s="240" t="str">
        <f t="shared" si="28"/>
        <v/>
      </c>
      <c r="AL224" s="242" t="str">
        <f t="shared" si="29"/>
        <v/>
      </c>
    </row>
    <row r="225" spans="1:38" ht="23" customHeight="1">
      <c r="A225"/>
      <c r="B225"/>
      <c r="C225"/>
      <c r="D225"/>
      <c r="E225"/>
      <c r="F225"/>
      <c r="G225"/>
      <c r="H225"/>
      <c r="I225"/>
      <c r="J225"/>
      <c r="K225"/>
      <c r="L225"/>
      <c r="M225"/>
      <c r="N225"/>
      <c r="O225"/>
      <c r="P225"/>
      <c r="Q225"/>
      <c r="R225"/>
      <c r="S225"/>
      <c r="T225"/>
      <c r="U225"/>
      <c r="V225"/>
      <c r="W225"/>
      <c r="X225"/>
      <c r="Y225"/>
      <c r="Z225"/>
      <c r="AA225"/>
      <c r="AB225"/>
      <c r="AC225"/>
      <c r="AD225" s="81" t="str">
        <f>IF(M225="",IFERROR(VLOOKUP($U225,scriv!$C$2:$AG$802,28,FALSE),""),M225)</f>
        <v/>
      </c>
      <c r="AE225" s="81" t="str">
        <f>IF(N225="",IFERROR(VLOOKUP($U225,scriv!$C$2:$AG$802,29,FALSE),""),N225)</f>
        <v/>
      </c>
      <c r="AF225" s="81" t="str">
        <f>IF(O225="",IFERROR(VLOOKUP($U225,scriv!$C$2:$AG$802,30,FALSE),""),O225)</f>
        <v/>
      </c>
      <c r="AG225" s="81" t="str">
        <f>IF(P225="",IFERROR(VLOOKUP($U225,scriv!$C$2:$AG$802,31,FALSE),""),P225)</f>
        <v/>
      </c>
      <c r="AH225" s="242" t="str">
        <f t="shared" si="25"/>
        <v/>
      </c>
      <c r="AI225" s="240" t="str">
        <f t="shared" si="26"/>
        <v/>
      </c>
      <c r="AJ225" s="242" t="str">
        <f t="shared" si="27"/>
        <v/>
      </c>
      <c r="AK225" s="240" t="str">
        <f t="shared" si="28"/>
        <v/>
      </c>
      <c r="AL225" s="242" t="str">
        <f t="shared" si="29"/>
        <v/>
      </c>
    </row>
    <row r="226" spans="1:38" ht="23" customHeight="1">
      <c r="A226"/>
      <c r="B226"/>
      <c r="C226"/>
      <c r="D226"/>
      <c r="E226"/>
      <c r="F226"/>
      <c r="G226"/>
      <c r="H226"/>
      <c r="I226"/>
      <c r="J226"/>
      <c r="K226"/>
      <c r="L226"/>
      <c r="M226"/>
      <c r="N226"/>
      <c r="O226"/>
      <c r="P226"/>
      <c r="Q226"/>
      <c r="R226"/>
      <c r="S226"/>
      <c r="T226"/>
      <c r="U226"/>
      <c r="V226"/>
      <c r="W226"/>
      <c r="X226"/>
      <c r="Y226"/>
      <c r="Z226"/>
      <c r="AA226"/>
      <c r="AB226"/>
      <c r="AC226"/>
      <c r="AD226" s="81" t="str">
        <f>IF(M226="",IFERROR(VLOOKUP($U226,scriv!$C$2:$AG$802,28,FALSE),""),M226)</f>
        <v/>
      </c>
      <c r="AE226" s="81" t="str">
        <f>IF(N226="",IFERROR(VLOOKUP($U226,scriv!$C$2:$AG$802,29,FALSE),""),N226)</f>
        <v/>
      </c>
      <c r="AF226" s="81" t="str">
        <f>IF(O226="",IFERROR(VLOOKUP($U226,scriv!$C$2:$AG$802,30,FALSE),""),O226)</f>
        <v/>
      </c>
      <c r="AG226" s="81" t="str">
        <f>IF(P226="",IFERROR(VLOOKUP($U226,scriv!$C$2:$AG$802,31,FALSE),""),P226)</f>
        <v/>
      </c>
      <c r="AH226" s="242" t="str">
        <f t="shared" si="25"/>
        <v/>
      </c>
      <c r="AI226" s="240" t="str">
        <f t="shared" si="26"/>
        <v/>
      </c>
      <c r="AJ226" s="242" t="str">
        <f t="shared" si="27"/>
        <v/>
      </c>
      <c r="AK226" s="240" t="str">
        <f t="shared" si="28"/>
        <v/>
      </c>
      <c r="AL226" s="242" t="str">
        <f t="shared" si="29"/>
        <v/>
      </c>
    </row>
    <row r="227" spans="1:38" ht="23" customHeight="1">
      <c r="A227"/>
      <c r="B227"/>
      <c r="C227"/>
      <c r="D227"/>
      <c r="E227"/>
      <c r="F227"/>
      <c r="G227"/>
      <c r="H227"/>
      <c r="I227"/>
      <c r="J227"/>
      <c r="K227"/>
      <c r="L227"/>
      <c r="M227"/>
      <c r="N227"/>
      <c r="O227"/>
      <c r="P227"/>
      <c r="Q227"/>
      <c r="R227"/>
      <c r="S227"/>
      <c r="T227"/>
      <c r="U227"/>
      <c r="V227"/>
      <c r="W227"/>
      <c r="X227"/>
      <c r="Y227"/>
      <c r="Z227"/>
      <c r="AA227"/>
      <c r="AB227"/>
      <c r="AC227"/>
      <c r="AD227" s="81" t="str">
        <f>IF(M227="",IFERROR(VLOOKUP($U227,scriv!$C$2:$AG$802,28,FALSE),""),M227)</f>
        <v/>
      </c>
      <c r="AE227" s="81" t="str">
        <f>IF(N227="",IFERROR(VLOOKUP($U227,scriv!$C$2:$AG$802,29,FALSE),""),N227)</f>
        <v/>
      </c>
      <c r="AF227" s="81" t="str">
        <f>IF(O227="",IFERROR(VLOOKUP($U227,scriv!$C$2:$AG$802,30,FALSE),""),O227)</f>
        <v/>
      </c>
      <c r="AG227" s="81" t="str">
        <f>IF(P227="",IFERROR(VLOOKUP($U227,scriv!$C$2:$AG$802,31,FALSE),""),P227)</f>
        <v/>
      </c>
      <c r="AH227" s="242" t="str">
        <f t="shared" si="25"/>
        <v/>
      </c>
      <c r="AI227" s="240" t="str">
        <f t="shared" si="26"/>
        <v/>
      </c>
      <c r="AJ227" s="242" t="str">
        <f t="shared" si="27"/>
        <v/>
      </c>
      <c r="AK227" s="240" t="str">
        <f t="shared" si="28"/>
        <v/>
      </c>
      <c r="AL227" s="242" t="str">
        <f t="shared" si="29"/>
        <v/>
      </c>
    </row>
    <row r="228" spans="1:38" ht="23" customHeight="1">
      <c r="A228"/>
      <c r="B228"/>
      <c r="C228"/>
      <c r="D228"/>
      <c r="E228"/>
      <c r="F228"/>
      <c r="G228"/>
      <c r="H228"/>
      <c r="I228"/>
      <c r="J228"/>
      <c r="K228"/>
      <c r="L228"/>
      <c r="M228"/>
      <c r="N228"/>
      <c r="O228"/>
      <c r="P228"/>
      <c r="Q228"/>
      <c r="R228"/>
      <c r="S228"/>
      <c r="T228"/>
      <c r="U228"/>
      <c r="V228"/>
      <c r="W228"/>
      <c r="X228"/>
      <c r="Y228"/>
      <c r="Z228"/>
      <c r="AA228"/>
      <c r="AB228"/>
      <c r="AC228"/>
      <c r="AD228" s="81" t="str">
        <f>IF(M228="",IFERROR(VLOOKUP($U228,scriv!$C$2:$AG$802,28,FALSE),""),M228)</f>
        <v/>
      </c>
      <c r="AE228" s="81" t="str">
        <f>IF(N228="",IFERROR(VLOOKUP($U228,scriv!$C$2:$AG$802,29,FALSE),""),N228)</f>
        <v/>
      </c>
      <c r="AF228" s="81" t="str">
        <f>IF(O228="",IFERROR(VLOOKUP($U228,scriv!$C$2:$AG$802,30,FALSE),""),O228)</f>
        <v/>
      </c>
      <c r="AG228" s="81" t="str">
        <f>IF(P228="",IFERROR(VLOOKUP($U228,scriv!$C$2:$AG$802,31,FALSE),""),P228)</f>
        <v/>
      </c>
      <c r="AH228" s="242" t="str">
        <f t="shared" si="25"/>
        <v/>
      </c>
      <c r="AI228" s="240" t="str">
        <f t="shared" si="26"/>
        <v/>
      </c>
      <c r="AJ228" s="242" t="str">
        <f t="shared" si="27"/>
        <v/>
      </c>
      <c r="AK228" s="240" t="str">
        <f t="shared" si="28"/>
        <v/>
      </c>
      <c r="AL228" s="242" t="str">
        <f t="shared" si="29"/>
        <v/>
      </c>
    </row>
    <row r="229" spans="1:38" ht="23" customHeight="1">
      <c r="A229"/>
      <c r="B229"/>
      <c r="C229"/>
      <c r="D229"/>
      <c r="E229"/>
      <c r="F229"/>
      <c r="G229"/>
      <c r="H229"/>
      <c r="I229"/>
      <c r="J229"/>
      <c r="K229"/>
      <c r="L229"/>
      <c r="M229"/>
      <c r="N229"/>
      <c r="O229"/>
      <c r="P229"/>
      <c r="Q229"/>
      <c r="R229"/>
      <c r="S229"/>
      <c r="T229"/>
      <c r="U229"/>
      <c r="V229"/>
      <c r="W229"/>
      <c r="X229"/>
      <c r="Y229"/>
      <c r="Z229"/>
      <c r="AA229"/>
      <c r="AB229"/>
      <c r="AC229"/>
      <c r="AD229" s="81" t="str">
        <f>IF(M229="",IFERROR(VLOOKUP($U229,scriv!$C$2:$AG$802,28,FALSE),""),M229)</f>
        <v/>
      </c>
      <c r="AE229" s="81" t="str">
        <f>IF(N229="",IFERROR(VLOOKUP($U229,scriv!$C$2:$AG$802,29,FALSE),""),N229)</f>
        <v/>
      </c>
      <c r="AF229" s="81" t="str">
        <f>IF(O229="",IFERROR(VLOOKUP($U229,scriv!$C$2:$AG$802,30,FALSE),""),O229)</f>
        <v/>
      </c>
      <c r="AG229" s="81" t="str">
        <f>IF(P229="",IFERROR(VLOOKUP($U229,scriv!$C$2:$AG$802,31,FALSE),""),P229)</f>
        <v/>
      </c>
      <c r="AH229" s="242" t="str">
        <f t="shared" si="25"/>
        <v/>
      </c>
      <c r="AI229" s="240" t="str">
        <f t="shared" si="26"/>
        <v/>
      </c>
      <c r="AJ229" s="242" t="str">
        <f t="shared" si="27"/>
        <v/>
      </c>
      <c r="AK229" s="240" t="str">
        <f t="shared" si="28"/>
        <v/>
      </c>
      <c r="AL229" s="242" t="str">
        <f t="shared" si="29"/>
        <v/>
      </c>
    </row>
    <row r="230" spans="1:38" ht="23" customHeight="1">
      <c r="A230"/>
      <c r="B230"/>
      <c r="C230"/>
      <c r="D230"/>
      <c r="E230"/>
      <c r="F230"/>
      <c r="G230"/>
      <c r="H230"/>
      <c r="I230"/>
      <c r="J230"/>
      <c r="K230"/>
      <c r="L230"/>
      <c r="M230"/>
      <c r="N230"/>
      <c r="O230"/>
      <c r="P230"/>
      <c r="Q230"/>
      <c r="R230"/>
      <c r="S230"/>
      <c r="T230"/>
      <c r="U230"/>
      <c r="V230"/>
      <c r="W230"/>
      <c r="X230"/>
      <c r="Y230"/>
      <c r="Z230"/>
      <c r="AA230"/>
      <c r="AB230"/>
      <c r="AC230"/>
      <c r="AD230" s="81" t="str">
        <f>IF(M230="",IFERROR(VLOOKUP($U230,scriv!$C$2:$AG$802,28,FALSE),""),M230)</f>
        <v/>
      </c>
      <c r="AE230" s="81" t="str">
        <f>IF(N230="",IFERROR(VLOOKUP($U230,scriv!$C$2:$AG$802,29,FALSE),""),N230)</f>
        <v/>
      </c>
      <c r="AF230" s="81" t="str">
        <f>IF(O230="",IFERROR(VLOOKUP($U230,scriv!$C$2:$AG$802,30,FALSE),""),O230)</f>
        <v/>
      </c>
      <c r="AG230" s="81" t="str">
        <f>IF(P230="",IFERROR(VLOOKUP($U230,scriv!$C$2:$AG$802,31,FALSE),""),P230)</f>
        <v/>
      </c>
      <c r="AH230" s="242" t="str">
        <f t="shared" si="25"/>
        <v/>
      </c>
      <c r="AI230" s="240" t="str">
        <f t="shared" si="26"/>
        <v/>
      </c>
      <c r="AJ230" s="242" t="str">
        <f t="shared" si="27"/>
        <v/>
      </c>
      <c r="AK230" s="240" t="str">
        <f t="shared" si="28"/>
        <v/>
      </c>
      <c r="AL230" s="242" t="str">
        <f t="shared" si="29"/>
        <v/>
      </c>
    </row>
    <row r="231" spans="1:38" ht="23" customHeight="1">
      <c r="A231"/>
      <c r="B231"/>
      <c r="C231"/>
      <c r="D231"/>
      <c r="E231"/>
      <c r="F231"/>
      <c r="G231"/>
      <c r="H231"/>
      <c r="I231"/>
      <c r="J231"/>
      <c r="K231"/>
      <c r="L231"/>
      <c r="M231"/>
      <c r="N231"/>
      <c r="O231"/>
      <c r="P231"/>
      <c r="Q231"/>
      <c r="R231"/>
      <c r="S231"/>
      <c r="T231"/>
      <c r="U231"/>
      <c r="V231"/>
      <c r="W231"/>
      <c r="X231"/>
      <c r="Y231"/>
      <c r="Z231"/>
      <c r="AA231"/>
      <c r="AB231"/>
      <c r="AC231"/>
      <c r="AD231" s="81" t="str">
        <f>IF(M231="",IFERROR(VLOOKUP($U231,scriv!$C$2:$AG$802,28,FALSE),""),M231)</f>
        <v/>
      </c>
      <c r="AE231" s="81" t="str">
        <f>IF(N231="",IFERROR(VLOOKUP($U231,scriv!$C$2:$AG$802,29,FALSE),""),N231)</f>
        <v/>
      </c>
      <c r="AF231" s="81" t="str">
        <f>IF(O231="",IFERROR(VLOOKUP($U231,scriv!$C$2:$AG$802,30,FALSE),""),O231)</f>
        <v/>
      </c>
      <c r="AG231" s="81" t="str">
        <f>IF(P231="",IFERROR(VLOOKUP($U231,scriv!$C$2:$AG$802,31,FALSE),""),P231)</f>
        <v/>
      </c>
      <c r="AH231" s="242" t="str">
        <f t="shared" si="25"/>
        <v/>
      </c>
      <c r="AI231" s="240" t="str">
        <f t="shared" si="26"/>
        <v/>
      </c>
      <c r="AJ231" s="242" t="str">
        <f t="shared" si="27"/>
        <v/>
      </c>
      <c r="AK231" s="240" t="str">
        <f t="shared" si="28"/>
        <v/>
      </c>
      <c r="AL231" s="242" t="str">
        <f t="shared" si="29"/>
        <v/>
      </c>
    </row>
    <row r="232" spans="1:38" ht="23" customHeight="1">
      <c r="A232"/>
      <c r="B232"/>
      <c r="C232"/>
      <c r="D232"/>
      <c r="E232"/>
      <c r="F232"/>
      <c r="G232"/>
      <c r="H232"/>
      <c r="I232"/>
      <c r="J232"/>
      <c r="K232"/>
      <c r="L232"/>
      <c r="M232"/>
      <c r="N232"/>
      <c r="O232"/>
      <c r="P232"/>
      <c r="Q232"/>
      <c r="R232"/>
      <c r="S232"/>
      <c r="T232"/>
      <c r="U232"/>
      <c r="V232"/>
      <c r="W232"/>
      <c r="X232"/>
      <c r="Y232"/>
      <c r="Z232"/>
      <c r="AA232"/>
      <c r="AB232"/>
      <c r="AC232"/>
      <c r="AD232" s="81" t="str">
        <f>IF(M232="",IFERROR(VLOOKUP($U232,scriv!$C$2:$AG$802,28,FALSE),""),M232)</f>
        <v/>
      </c>
      <c r="AE232" s="81" t="str">
        <f>IF(N232="",IFERROR(VLOOKUP($U232,scriv!$C$2:$AG$802,29,FALSE),""),N232)</f>
        <v/>
      </c>
      <c r="AF232" s="81" t="str">
        <f>IF(O232="",IFERROR(VLOOKUP($U232,scriv!$C$2:$AG$802,30,FALSE),""),O232)</f>
        <v/>
      </c>
      <c r="AG232" s="81" t="str">
        <f>IF(P232="",IFERROR(VLOOKUP($U232,scriv!$C$2:$AG$802,31,FALSE),""),P232)</f>
        <v/>
      </c>
      <c r="AH232" s="242" t="str">
        <f t="shared" si="25"/>
        <v/>
      </c>
      <c r="AI232" s="240" t="str">
        <f t="shared" si="26"/>
        <v/>
      </c>
      <c r="AJ232" s="242" t="str">
        <f t="shared" si="27"/>
        <v/>
      </c>
      <c r="AK232" s="240" t="str">
        <f t="shared" si="28"/>
        <v/>
      </c>
      <c r="AL232" s="242" t="str">
        <f t="shared" si="29"/>
        <v/>
      </c>
    </row>
    <row r="233" spans="1:38" ht="23" customHeight="1">
      <c r="A233"/>
      <c r="B233"/>
      <c r="C233"/>
      <c r="D233"/>
      <c r="E233"/>
      <c r="F233"/>
      <c r="G233"/>
      <c r="H233"/>
      <c r="I233"/>
      <c r="J233"/>
      <c r="K233"/>
      <c r="L233"/>
      <c r="M233"/>
      <c r="N233"/>
      <c r="O233"/>
      <c r="P233"/>
      <c r="Q233"/>
      <c r="R233"/>
      <c r="S233"/>
      <c r="T233"/>
      <c r="U233"/>
      <c r="V233"/>
      <c r="W233"/>
      <c r="X233"/>
      <c r="Y233"/>
      <c r="Z233"/>
      <c r="AA233"/>
      <c r="AB233"/>
      <c r="AC233"/>
      <c r="AD233" s="81" t="str">
        <f>IF(M233="",IFERROR(VLOOKUP($U233,scriv!$C$2:$AG$802,28,FALSE),""),M233)</f>
        <v/>
      </c>
      <c r="AE233" s="81" t="str">
        <f>IF(N233="",IFERROR(VLOOKUP($U233,scriv!$C$2:$AG$802,29,FALSE),""),N233)</f>
        <v/>
      </c>
      <c r="AF233" s="81" t="str">
        <f>IF(O233="",IFERROR(VLOOKUP($U233,scriv!$C$2:$AG$802,30,FALSE),""),O233)</f>
        <v/>
      </c>
      <c r="AG233" s="81" t="str">
        <f>IF(P233="",IFERROR(VLOOKUP($U233,scriv!$C$2:$AG$802,31,FALSE),""),P233)</f>
        <v/>
      </c>
      <c r="AH233" s="242" t="str">
        <f t="shared" si="25"/>
        <v/>
      </c>
      <c r="AI233" s="240" t="str">
        <f t="shared" si="26"/>
        <v/>
      </c>
      <c r="AJ233" s="242" t="str">
        <f t="shared" si="27"/>
        <v/>
      </c>
      <c r="AK233" s="240" t="str">
        <f t="shared" si="28"/>
        <v/>
      </c>
      <c r="AL233" s="242" t="str">
        <f t="shared" si="29"/>
        <v/>
      </c>
    </row>
    <row r="234" spans="1:38" ht="23" customHeight="1">
      <c r="A234"/>
      <c r="B234"/>
      <c r="C234"/>
      <c r="D234"/>
      <c r="E234"/>
      <c r="F234"/>
      <c r="G234"/>
      <c r="H234"/>
      <c r="I234"/>
      <c r="J234"/>
      <c r="K234"/>
      <c r="L234"/>
      <c r="M234"/>
      <c r="N234"/>
      <c r="O234"/>
      <c r="P234"/>
      <c r="Q234"/>
      <c r="R234"/>
      <c r="S234"/>
      <c r="T234"/>
      <c r="U234"/>
      <c r="V234"/>
      <c r="W234"/>
      <c r="X234"/>
      <c r="Y234"/>
      <c r="Z234"/>
      <c r="AA234"/>
      <c r="AB234"/>
      <c r="AC234"/>
      <c r="AD234" s="81" t="str">
        <f>IF(M234="",IFERROR(VLOOKUP($U234,scriv!$C$2:$AG$802,28,FALSE),""),M234)</f>
        <v/>
      </c>
      <c r="AE234" s="81" t="str">
        <f>IF(N234="",IFERROR(VLOOKUP($U234,scriv!$C$2:$AG$802,29,FALSE),""),N234)</f>
        <v/>
      </c>
      <c r="AF234" s="81" t="str">
        <f>IF(O234="",IFERROR(VLOOKUP($U234,scriv!$C$2:$AG$802,30,FALSE),""),O234)</f>
        <v/>
      </c>
      <c r="AG234" s="81" t="str">
        <f>IF(P234="",IFERROR(VLOOKUP($U234,scriv!$C$2:$AG$802,31,FALSE),""),P234)</f>
        <v/>
      </c>
      <c r="AH234" s="242" t="str">
        <f t="shared" si="25"/>
        <v/>
      </c>
      <c r="AI234" s="240" t="str">
        <f t="shared" si="26"/>
        <v/>
      </c>
      <c r="AJ234" s="242" t="str">
        <f t="shared" si="27"/>
        <v/>
      </c>
      <c r="AK234" s="240" t="str">
        <f t="shared" si="28"/>
        <v/>
      </c>
      <c r="AL234" s="242" t="str">
        <f t="shared" si="29"/>
        <v/>
      </c>
    </row>
    <row r="235" spans="1:38" ht="23" customHeight="1">
      <c r="A235"/>
      <c r="B235"/>
      <c r="C235"/>
      <c r="D235"/>
      <c r="E235"/>
      <c r="F235"/>
      <c r="G235"/>
      <c r="H235"/>
      <c r="I235"/>
      <c r="J235"/>
      <c r="K235"/>
      <c r="L235"/>
      <c r="M235"/>
      <c r="N235"/>
      <c r="O235"/>
      <c r="P235"/>
      <c r="Q235"/>
      <c r="R235"/>
      <c r="S235"/>
      <c r="T235"/>
      <c r="U235"/>
      <c r="V235"/>
      <c r="W235"/>
      <c r="X235"/>
      <c r="Y235"/>
      <c r="Z235"/>
      <c r="AA235"/>
      <c r="AB235"/>
      <c r="AC235"/>
      <c r="AD235" s="81" t="str">
        <f>IF(M235="",IFERROR(VLOOKUP($U235,scriv!$C$2:$AG$802,28,FALSE),""),M235)</f>
        <v/>
      </c>
      <c r="AE235" s="81" t="str">
        <f>IF(N235="",IFERROR(VLOOKUP($U235,scriv!$C$2:$AG$802,29,FALSE),""),N235)</f>
        <v/>
      </c>
      <c r="AF235" s="81" t="str">
        <f>IF(O235="",IFERROR(VLOOKUP($U235,scriv!$C$2:$AG$802,30,FALSE),""),O235)</f>
        <v/>
      </c>
      <c r="AG235" s="81" t="str">
        <f>IF(P235="",IFERROR(VLOOKUP($U235,scriv!$C$2:$AG$802,31,FALSE),""),P235)</f>
        <v/>
      </c>
      <c r="AH235" s="242" t="str">
        <f t="shared" si="25"/>
        <v/>
      </c>
      <c r="AI235" s="240" t="str">
        <f t="shared" si="26"/>
        <v/>
      </c>
      <c r="AJ235" s="242" t="str">
        <f t="shared" si="27"/>
        <v/>
      </c>
      <c r="AK235" s="240" t="str">
        <f t="shared" si="28"/>
        <v/>
      </c>
      <c r="AL235" s="242" t="str">
        <f t="shared" si="29"/>
        <v/>
      </c>
    </row>
    <row r="236" spans="1:38" ht="23" customHeight="1">
      <c r="A236"/>
      <c r="B236"/>
      <c r="C236"/>
      <c r="D236"/>
      <c r="E236"/>
      <c r="F236"/>
      <c r="G236"/>
      <c r="H236"/>
      <c r="I236"/>
      <c r="J236"/>
      <c r="K236"/>
      <c r="L236"/>
      <c r="M236"/>
      <c r="N236"/>
      <c r="O236"/>
      <c r="P236"/>
      <c r="Q236"/>
      <c r="R236"/>
      <c r="S236"/>
      <c r="T236"/>
      <c r="U236"/>
      <c r="V236"/>
      <c r="W236"/>
      <c r="X236"/>
      <c r="Y236"/>
      <c r="Z236"/>
      <c r="AA236"/>
      <c r="AB236"/>
      <c r="AC236"/>
      <c r="AD236" s="81" t="str">
        <f>IF(M236="",IFERROR(VLOOKUP($U236,scriv!$C$2:$AG$802,28,FALSE),""),M236)</f>
        <v/>
      </c>
      <c r="AE236" s="81" t="str">
        <f>IF(N236="",IFERROR(VLOOKUP($U236,scriv!$C$2:$AG$802,29,FALSE),""),N236)</f>
        <v/>
      </c>
      <c r="AF236" s="81" t="str">
        <f>IF(O236="",IFERROR(VLOOKUP($U236,scriv!$C$2:$AG$802,30,FALSE),""),O236)</f>
        <v/>
      </c>
      <c r="AG236" s="81" t="str">
        <f>IF(P236="",IFERROR(VLOOKUP($U236,scriv!$C$2:$AG$802,31,FALSE),""),P236)</f>
        <v/>
      </c>
      <c r="AH236" s="242" t="str">
        <f t="shared" si="25"/>
        <v/>
      </c>
      <c r="AI236" s="240" t="str">
        <f t="shared" si="26"/>
        <v/>
      </c>
      <c r="AJ236" s="242" t="str">
        <f t="shared" si="27"/>
        <v/>
      </c>
      <c r="AK236" s="240" t="str">
        <f t="shared" si="28"/>
        <v/>
      </c>
      <c r="AL236" s="242" t="str">
        <f t="shared" si="29"/>
        <v/>
      </c>
    </row>
    <row r="237" spans="1:38" ht="23" customHeight="1">
      <c r="A237"/>
      <c r="B237"/>
      <c r="C237"/>
      <c r="D237"/>
      <c r="E237"/>
      <c r="F237"/>
      <c r="G237"/>
      <c r="H237"/>
      <c r="I237"/>
      <c r="J237"/>
      <c r="K237"/>
      <c r="L237"/>
      <c r="M237"/>
      <c r="N237"/>
      <c r="O237"/>
      <c r="P237"/>
      <c r="Q237"/>
      <c r="R237"/>
      <c r="S237"/>
      <c r="T237"/>
      <c r="U237"/>
      <c r="V237"/>
      <c r="W237"/>
      <c r="X237"/>
      <c r="Y237"/>
      <c r="Z237"/>
      <c r="AA237"/>
      <c r="AB237"/>
      <c r="AC237"/>
      <c r="AD237" s="81" t="str">
        <f>IF(M237="",IFERROR(VLOOKUP($U237,scriv!$C$2:$AG$802,28,FALSE),""),M237)</f>
        <v/>
      </c>
      <c r="AE237" s="81" t="str">
        <f>IF(N237="",IFERROR(VLOOKUP($U237,scriv!$C$2:$AG$802,29,FALSE),""),N237)</f>
        <v/>
      </c>
      <c r="AF237" s="81" t="str">
        <f>IF(O237="",IFERROR(VLOOKUP($U237,scriv!$C$2:$AG$802,30,FALSE),""),O237)</f>
        <v/>
      </c>
      <c r="AG237" s="81" t="str">
        <f>IF(P237="",IFERROR(VLOOKUP($U237,scriv!$C$2:$AG$802,31,FALSE),""),P237)</f>
        <v/>
      </c>
      <c r="AH237" s="242" t="str">
        <f t="shared" si="25"/>
        <v/>
      </c>
      <c r="AI237" s="240" t="str">
        <f t="shared" si="26"/>
        <v/>
      </c>
      <c r="AJ237" s="242" t="str">
        <f t="shared" si="27"/>
        <v/>
      </c>
      <c r="AK237" s="240" t="str">
        <f t="shared" si="28"/>
        <v/>
      </c>
      <c r="AL237" s="242" t="str">
        <f t="shared" si="29"/>
        <v/>
      </c>
    </row>
    <row r="238" spans="1:38" ht="23" customHeight="1">
      <c r="A238"/>
      <c r="B238"/>
      <c r="C238"/>
      <c r="D238"/>
      <c r="E238"/>
      <c r="F238"/>
      <c r="G238"/>
      <c r="H238"/>
      <c r="I238"/>
      <c r="J238"/>
      <c r="K238"/>
      <c r="L238"/>
      <c r="M238"/>
      <c r="N238"/>
      <c r="O238"/>
      <c r="P238"/>
      <c r="Q238"/>
      <c r="R238"/>
      <c r="S238"/>
      <c r="T238"/>
      <c r="U238"/>
      <c r="V238"/>
      <c r="W238"/>
      <c r="X238"/>
      <c r="Y238"/>
      <c r="Z238"/>
      <c r="AA238"/>
      <c r="AB238"/>
      <c r="AC238"/>
      <c r="AD238" s="81" t="str">
        <f>IF(M238="",IFERROR(VLOOKUP($U238,scriv!$C$2:$AG$802,28,FALSE),""),M238)</f>
        <v/>
      </c>
      <c r="AE238" s="81" t="str">
        <f>IF(N238="",IFERROR(VLOOKUP($U238,scriv!$C$2:$AG$802,29,FALSE),""),N238)</f>
        <v/>
      </c>
      <c r="AF238" s="81" t="str">
        <f>IF(O238="",IFERROR(VLOOKUP($U238,scriv!$C$2:$AG$802,30,FALSE),""),O238)</f>
        <v/>
      </c>
      <c r="AG238" s="81" t="str">
        <f>IF(P238="",IFERROR(VLOOKUP($U238,scriv!$C$2:$AG$802,31,FALSE),""),P238)</f>
        <v/>
      </c>
      <c r="AH238" s="242" t="str">
        <f t="shared" si="25"/>
        <v/>
      </c>
      <c r="AI238" s="240" t="str">
        <f t="shared" si="26"/>
        <v/>
      </c>
      <c r="AJ238" s="242" t="str">
        <f t="shared" si="27"/>
        <v/>
      </c>
      <c r="AK238" s="240" t="str">
        <f t="shared" si="28"/>
        <v/>
      </c>
      <c r="AL238" s="242" t="str">
        <f t="shared" si="29"/>
        <v/>
      </c>
    </row>
    <row r="239" spans="1:38" ht="23" customHeight="1">
      <c r="A239"/>
      <c r="B239"/>
      <c r="C239"/>
      <c r="D239"/>
      <c r="E239"/>
      <c r="F239"/>
      <c r="G239"/>
      <c r="H239"/>
      <c r="I239"/>
      <c r="J239"/>
      <c r="K239"/>
      <c r="L239"/>
      <c r="M239"/>
      <c r="N239"/>
      <c r="O239"/>
      <c r="P239"/>
      <c r="Q239"/>
      <c r="R239"/>
      <c r="S239"/>
      <c r="T239"/>
      <c r="U239"/>
      <c r="V239"/>
      <c r="W239"/>
      <c r="X239"/>
      <c r="Y239"/>
      <c r="Z239"/>
      <c r="AA239"/>
      <c r="AB239"/>
      <c r="AC239"/>
      <c r="AD239" s="81" t="str">
        <f>IF(M239="",IFERROR(VLOOKUP($U239,scriv!$C$2:$AG$802,28,FALSE),""),M239)</f>
        <v/>
      </c>
      <c r="AE239" s="81" t="str">
        <f>IF(N239="",IFERROR(VLOOKUP($U239,scriv!$C$2:$AG$802,29,FALSE),""),N239)</f>
        <v/>
      </c>
      <c r="AF239" s="81" t="str">
        <f>IF(O239="",IFERROR(VLOOKUP($U239,scriv!$C$2:$AG$802,30,FALSE),""),O239)</f>
        <v/>
      </c>
      <c r="AG239" s="81" t="str">
        <f>IF(P239="",IFERROR(VLOOKUP($U239,scriv!$C$2:$AG$802,31,FALSE),""),P239)</f>
        <v/>
      </c>
      <c r="AH239" s="242" t="str">
        <f t="shared" si="25"/>
        <v/>
      </c>
      <c r="AI239" s="240" t="str">
        <f t="shared" si="26"/>
        <v/>
      </c>
      <c r="AJ239" s="242" t="str">
        <f t="shared" si="27"/>
        <v/>
      </c>
      <c r="AK239" s="240" t="str">
        <f t="shared" si="28"/>
        <v/>
      </c>
      <c r="AL239" s="242" t="str">
        <f t="shared" si="29"/>
        <v/>
      </c>
    </row>
    <row r="240" spans="1:38" ht="23" customHeight="1">
      <c r="A240"/>
      <c r="B240"/>
      <c r="C240"/>
      <c r="D240"/>
      <c r="E240"/>
      <c r="F240"/>
      <c r="G240"/>
      <c r="H240"/>
      <c r="I240"/>
      <c r="J240"/>
      <c r="K240"/>
      <c r="L240"/>
      <c r="M240"/>
      <c r="N240"/>
      <c r="O240"/>
      <c r="P240"/>
      <c r="Q240"/>
      <c r="R240"/>
      <c r="S240"/>
      <c r="T240"/>
      <c r="U240"/>
      <c r="V240"/>
      <c r="W240"/>
      <c r="X240"/>
      <c r="Y240"/>
      <c r="Z240"/>
      <c r="AA240"/>
      <c r="AB240"/>
      <c r="AC240"/>
      <c r="AD240" s="81" t="str">
        <f>IF(M240="",IFERROR(VLOOKUP($U240,scriv!$C$2:$AG$802,28,FALSE),""),M240)</f>
        <v/>
      </c>
      <c r="AE240" s="81" t="str">
        <f>IF(N240="",IFERROR(VLOOKUP($U240,scriv!$C$2:$AG$802,29,FALSE),""),N240)</f>
        <v/>
      </c>
      <c r="AF240" s="81" t="str">
        <f>IF(O240="",IFERROR(VLOOKUP($U240,scriv!$C$2:$AG$802,30,FALSE),""),O240)</f>
        <v/>
      </c>
      <c r="AG240" s="81" t="str">
        <f>IF(P240="",IFERROR(VLOOKUP($U240,scriv!$C$2:$AG$802,31,FALSE),""),P240)</f>
        <v/>
      </c>
      <c r="AH240" s="242" t="str">
        <f t="shared" si="25"/>
        <v/>
      </c>
      <c r="AI240" s="240" t="str">
        <f t="shared" si="26"/>
        <v/>
      </c>
      <c r="AJ240" s="242" t="str">
        <f t="shared" si="27"/>
        <v/>
      </c>
      <c r="AK240" s="240" t="str">
        <f t="shared" si="28"/>
        <v/>
      </c>
      <c r="AL240" s="242" t="str">
        <f t="shared" si="29"/>
        <v/>
      </c>
    </row>
    <row r="241" spans="1:38" ht="23" customHeight="1">
      <c r="A241"/>
      <c r="B241"/>
      <c r="C241"/>
      <c r="D241"/>
      <c r="E241"/>
      <c r="F241"/>
      <c r="G241"/>
      <c r="H241"/>
      <c r="I241"/>
      <c r="J241"/>
      <c r="K241"/>
      <c r="L241"/>
      <c r="M241"/>
      <c r="N241"/>
      <c r="O241"/>
      <c r="P241"/>
      <c r="Q241"/>
      <c r="R241"/>
      <c r="S241"/>
      <c r="T241"/>
      <c r="U241"/>
      <c r="V241"/>
      <c r="W241"/>
      <c r="X241"/>
      <c r="Y241"/>
      <c r="Z241"/>
      <c r="AA241"/>
      <c r="AB241"/>
      <c r="AC241"/>
      <c r="AD241" s="81" t="str">
        <f>IF(M241="",IFERROR(VLOOKUP($U241,scriv!$C$2:$AG$802,28,FALSE),""),M241)</f>
        <v/>
      </c>
      <c r="AE241" s="81" t="str">
        <f>IF(N241="",IFERROR(VLOOKUP($U241,scriv!$C$2:$AG$802,29,FALSE),""),N241)</f>
        <v/>
      </c>
      <c r="AF241" s="81" t="str">
        <f>IF(O241="",IFERROR(VLOOKUP($U241,scriv!$C$2:$AG$802,30,FALSE),""),O241)</f>
        <v/>
      </c>
      <c r="AG241" s="81" t="str">
        <f>IF(P241="",IFERROR(VLOOKUP($U241,scriv!$C$2:$AG$802,31,FALSE),""),P241)</f>
        <v/>
      </c>
      <c r="AH241" s="242" t="str">
        <f t="shared" si="25"/>
        <v/>
      </c>
      <c r="AI241" s="240" t="str">
        <f t="shared" si="26"/>
        <v/>
      </c>
      <c r="AJ241" s="242" t="str">
        <f t="shared" si="27"/>
        <v/>
      </c>
      <c r="AK241" s="240" t="str">
        <f t="shared" si="28"/>
        <v/>
      </c>
      <c r="AL241" s="242" t="str">
        <f t="shared" si="29"/>
        <v/>
      </c>
    </row>
    <row r="242" spans="1:38" ht="23" customHeight="1">
      <c r="A242"/>
      <c r="B242"/>
      <c r="C242"/>
      <c r="D242"/>
      <c r="E242"/>
      <c r="F242"/>
      <c r="G242"/>
      <c r="H242"/>
      <c r="I242"/>
      <c r="J242"/>
      <c r="K242"/>
      <c r="L242"/>
      <c r="M242"/>
      <c r="N242"/>
      <c r="O242"/>
      <c r="P242"/>
      <c r="Q242"/>
      <c r="R242"/>
      <c r="S242"/>
      <c r="T242"/>
      <c r="U242"/>
      <c r="V242"/>
      <c r="W242"/>
      <c r="X242"/>
      <c r="Y242"/>
      <c r="Z242"/>
      <c r="AA242"/>
      <c r="AB242"/>
      <c r="AC242"/>
      <c r="AD242" s="81" t="str">
        <f>IF(M242="",IFERROR(VLOOKUP($U242,scriv!$C$2:$AG$802,28,FALSE),""),M242)</f>
        <v/>
      </c>
      <c r="AE242" s="81" t="str">
        <f>IF(N242="",IFERROR(VLOOKUP($U242,scriv!$C$2:$AG$802,29,FALSE),""),N242)</f>
        <v/>
      </c>
      <c r="AF242" s="81" t="str">
        <f>IF(O242="",IFERROR(VLOOKUP($U242,scriv!$C$2:$AG$802,30,FALSE),""),O242)</f>
        <v/>
      </c>
      <c r="AG242" s="81" t="str">
        <f>IF(P242="",IFERROR(VLOOKUP($U242,scriv!$C$2:$AG$802,31,FALSE),""),P242)</f>
        <v/>
      </c>
      <c r="AH242" s="242" t="str">
        <f t="shared" si="25"/>
        <v/>
      </c>
      <c r="AI242" s="240" t="str">
        <f t="shared" si="26"/>
        <v/>
      </c>
      <c r="AJ242" s="242" t="str">
        <f t="shared" si="27"/>
        <v/>
      </c>
      <c r="AK242" s="240" t="str">
        <f t="shared" si="28"/>
        <v/>
      </c>
      <c r="AL242" s="242" t="str">
        <f t="shared" si="29"/>
        <v/>
      </c>
    </row>
    <row r="243" spans="1:38" ht="23" customHeight="1">
      <c r="A243"/>
      <c r="B243"/>
      <c r="C243"/>
      <c r="D243"/>
      <c r="E243"/>
      <c r="F243"/>
      <c r="G243"/>
      <c r="H243"/>
      <c r="I243"/>
      <c r="J243"/>
      <c r="K243"/>
      <c r="L243"/>
      <c r="M243"/>
      <c r="N243"/>
      <c r="O243"/>
      <c r="P243"/>
      <c r="Q243"/>
      <c r="R243"/>
      <c r="S243"/>
      <c r="T243"/>
      <c r="U243"/>
      <c r="V243"/>
      <c r="W243"/>
      <c r="X243"/>
      <c r="Y243"/>
      <c r="Z243"/>
      <c r="AA243"/>
      <c r="AB243"/>
      <c r="AC243"/>
      <c r="AD243" s="81" t="str">
        <f>IF(M243="",IFERROR(VLOOKUP($U243,scriv!$C$2:$AG$802,28,FALSE),""),M243)</f>
        <v/>
      </c>
      <c r="AE243" s="81" t="str">
        <f>IF(N243="",IFERROR(VLOOKUP($U243,scriv!$C$2:$AG$802,29,FALSE),""),N243)</f>
        <v/>
      </c>
      <c r="AF243" s="81" t="str">
        <f>IF(O243="",IFERROR(VLOOKUP($U243,scriv!$C$2:$AG$802,30,FALSE),""),O243)</f>
        <v/>
      </c>
      <c r="AG243" s="81" t="str">
        <f>IF(P243="",IFERROR(VLOOKUP($U243,scriv!$C$2:$AG$802,31,FALSE),""),P243)</f>
        <v/>
      </c>
      <c r="AH243" s="242" t="str">
        <f t="shared" si="25"/>
        <v/>
      </c>
      <c r="AI243" s="240" t="str">
        <f t="shared" si="26"/>
        <v/>
      </c>
      <c r="AJ243" s="242" t="str">
        <f t="shared" si="27"/>
        <v/>
      </c>
      <c r="AK243" s="240" t="str">
        <f t="shared" si="28"/>
        <v/>
      </c>
      <c r="AL243" s="242" t="str">
        <f t="shared" si="29"/>
        <v/>
      </c>
    </row>
    <row r="244" spans="1:38" ht="23" customHeight="1">
      <c r="A244"/>
      <c r="B244"/>
      <c r="C244"/>
      <c r="D244"/>
      <c r="E244"/>
      <c r="F244"/>
      <c r="G244"/>
      <c r="H244"/>
      <c r="I244"/>
      <c r="J244"/>
      <c r="K244"/>
      <c r="L244"/>
      <c r="M244"/>
      <c r="N244"/>
      <c r="O244"/>
      <c r="P244"/>
      <c r="Q244"/>
      <c r="R244"/>
      <c r="S244"/>
      <c r="T244"/>
      <c r="U244"/>
      <c r="V244"/>
      <c r="W244"/>
      <c r="X244"/>
      <c r="Y244"/>
      <c r="Z244"/>
      <c r="AA244"/>
      <c r="AB244"/>
      <c r="AC244"/>
      <c r="AD244" s="81" t="str">
        <f>IF(M244="",IFERROR(VLOOKUP($U244,scriv!$C$2:$AG$802,28,FALSE),""),M244)</f>
        <v/>
      </c>
      <c r="AE244" s="81" t="str">
        <f>IF(N244="",IFERROR(VLOOKUP($U244,scriv!$C$2:$AG$802,29,FALSE),""),N244)</f>
        <v/>
      </c>
      <c r="AF244" s="81" t="str">
        <f>IF(O244="",IFERROR(VLOOKUP($U244,scriv!$C$2:$AG$802,30,FALSE),""),O244)</f>
        <v/>
      </c>
      <c r="AG244" s="81" t="str">
        <f>IF(P244="",IFERROR(VLOOKUP($U244,scriv!$C$2:$AG$802,31,FALSE),""),P244)</f>
        <v/>
      </c>
      <c r="AH244" s="242" t="str">
        <f t="shared" si="25"/>
        <v/>
      </c>
      <c r="AI244" s="240" t="str">
        <f t="shared" si="26"/>
        <v/>
      </c>
      <c r="AJ244" s="242" t="str">
        <f t="shared" si="27"/>
        <v/>
      </c>
      <c r="AK244" s="240" t="str">
        <f t="shared" si="28"/>
        <v/>
      </c>
      <c r="AL244" s="242" t="str">
        <f t="shared" si="29"/>
        <v/>
      </c>
    </row>
    <row r="245" spans="1:38" ht="23" customHeight="1">
      <c r="A245"/>
      <c r="B245"/>
      <c r="C245"/>
      <c r="D245"/>
      <c r="E245"/>
      <c r="F245"/>
      <c r="G245"/>
      <c r="H245"/>
      <c r="I245"/>
      <c r="J245"/>
      <c r="K245"/>
      <c r="L245"/>
      <c r="M245"/>
      <c r="N245"/>
      <c r="O245"/>
      <c r="P245"/>
      <c r="Q245"/>
      <c r="R245"/>
      <c r="S245"/>
      <c r="T245"/>
      <c r="U245"/>
      <c r="V245"/>
      <c r="W245"/>
      <c r="X245"/>
      <c r="Y245"/>
      <c r="Z245"/>
      <c r="AA245"/>
      <c r="AB245"/>
      <c r="AC245"/>
      <c r="AD245" s="81" t="str">
        <f>IF(M245="",IFERROR(VLOOKUP($U245,scriv!$C$2:$AG$802,28,FALSE),""),M245)</f>
        <v/>
      </c>
      <c r="AE245" s="81" t="str">
        <f>IF(N245="",IFERROR(VLOOKUP($U245,scriv!$C$2:$AG$802,29,FALSE),""),N245)</f>
        <v/>
      </c>
      <c r="AF245" s="81" t="str">
        <f>IF(O245="",IFERROR(VLOOKUP($U245,scriv!$C$2:$AG$802,30,FALSE),""),O245)</f>
        <v/>
      </c>
      <c r="AG245" s="81" t="str">
        <f>IF(P245="",IFERROR(VLOOKUP($U245,scriv!$C$2:$AG$802,31,FALSE),""),P245)</f>
        <v/>
      </c>
      <c r="AH245" s="242" t="str">
        <f t="shared" si="25"/>
        <v/>
      </c>
      <c r="AI245" s="240" t="str">
        <f t="shared" si="26"/>
        <v/>
      </c>
      <c r="AJ245" s="242" t="str">
        <f t="shared" si="27"/>
        <v/>
      </c>
      <c r="AK245" s="240" t="str">
        <f t="shared" si="28"/>
        <v/>
      </c>
      <c r="AL245" s="242" t="str">
        <f t="shared" si="29"/>
        <v/>
      </c>
    </row>
    <row r="246" spans="1:38" ht="23" customHeight="1">
      <c r="A246"/>
      <c r="B246"/>
      <c r="C246"/>
      <c r="D246"/>
      <c r="E246"/>
      <c r="F246"/>
      <c r="G246"/>
      <c r="H246"/>
      <c r="I246"/>
      <c r="J246"/>
      <c r="K246"/>
      <c r="L246"/>
      <c r="M246"/>
      <c r="N246"/>
      <c r="O246"/>
      <c r="P246"/>
      <c r="Q246"/>
      <c r="R246"/>
      <c r="S246"/>
      <c r="T246"/>
      <c r="U246"/>
      <c r="V246"/>
      <c r="W246"/>
      <c r="X246"/>
      <c r="Y246"/>
      <c r="Z246"/>
      <c r="AA246"/>
      <c r="AB246"/>
      <c r="AC246"/>
      <c r="AD246" s="81" t="str">
        <f>IF(M246="",IFERROR(VLOOKUP($U246,scriv!$C$2:$AG$802,28,FALSE),""),M246)</f>
        <v/>
      </c>
      <c r="AE246" s="81" t="str">
        <f>IF(N246="",IFERROR(VLOOKUP($U246,scriv!$C$2:$AG$802,29,FALSE),""),N246)</f>
        <v/>
      </c>
      <c r="AF246" s="81" t="str">
        <f>IF(O246="",IFERROR(VLOOKUP($U246,scriv!$C$2:$AG$802,30,FALSE),""),O246)</f>
        <v/>
      </c>
      <c r="AG246" s="81" t="str">
        <f>IF(P246="",IFERROR(VLOOKUP($U246,scriv!$C$2:$AG$802,31,FALSE),""),P246)</f>
        <v/>
      </c>
      <c r="AH246" s="242" t="str">
        <f t="shared" si="25"/>
        <v/>
      </c>
      <c r="AI246" s="240" t="str">
        <f t="shared" si="26"/>
        <v/>
      </c>
      <c r="AJ246" s="242" t="str">
        <f t="shared" si="27"/>
        <v/>
      </c>
      <c r="AK246" s="240" t="str">
        <f t="shared" si="28"/>
        <v/>
      </c>
      <c r="AL246" s="242" t="str">
        <f t="shared" si="29"/>
        <v/>
      </c>
    </row>
    <row r="247" spans="1:38" ht="23" customHeight="1">
      <c r="A247"/>
      <c r="B247"/>
      <c r="C247"/>
      <c r="D247"/>
      <c r="E247"/>
      <c r="F247"/>
      <c r="G247"/>
      <c r="H247"/>
      <c r="I247"/>
      <c r="J247"/>
      <c r="K247"/>
      <c r="L247"/>
      <c r="M247"/>
      <c r="N247"/>
      <c r="O247"/>
      <c r="P247"/>
      <c r="Q247"/>
      <c r="R247"/>
      <c r="S247"/>
      <c r="T247"/>
      <c r="U247"/>
      <c r="V247"/>
      <c r="W247"/>
      <c r="X247"/>
      <c r="Y247"/>
      <c r="Z247"/>
      <c r="AA247"/>
      <c r="AB247"/>
      <c r="AC247"/>
      <c r="AD247" s="81" t="str">
        <f>IF(M247="",IFERROR(VLOOKUP($U247,scriv!$C$2:$AG$802,28,FALSE),""),M247)</f>
        <v/>
      </c>
      <c r="AE247" s="81" t="str">
        <f>IF(N247="",IFERROR(VLOOKUP($U247,scriv!$C$2:$AG$802,29,FALSE),""),N247)</f>
        <v/>
      </c>
      <c r="AF247" s="81" t="str">
        <f>IF(O247="",IFERROR(VLOOKUP($U247,scriv!$C$2:$AG$802,30,FALSE),""),O247)</f>
        <v/>
      </c>
      <c r="AG247" s="81" t="str">
        <f>IF(P247="",IFERROR(VLOOKUP($U247,scriv!$C$2:$AG$802,31,FALSE),""),P247)</f>
        <v/>
      </c>
      <c r="AH247" s="242" t="str">
        <f t="shared" si="25"/>
        <v/>
      </c>
      <c r="AI247" s="240" t="str">
        <f t="shared" si="26"/>
        <v/>
      </c>
      <c r="AJ247" s="242" t="str">
        <f t="shared" si="27"/>
        <v/>
      </c>
      <c r="AK247" s="240" t="str">
        <f t="shared" si="28"/>
        <v/>
      </c>
      <c r="AL247" s="242" t="str">
        <f t="shared" si="29"/>
        <v/>
      </c>
    </row>
    <row r="248" spans="1:38" ht="23" customHeight="1">
      <c r="A248"/>
      <c r="B248"/>
      <c r="C248"/>
      <c r="D248"/>
      <c r="E248"/>
      <c r="F248"/>
      <c r="G248"/>
      <c r="H248"/>
      <c r="I248"/>
      <c r="J248"/>
      <c r="K248"/>
      <c r="L248"/>
      <c r="M248"/>
      <c r="N248"/>
      <c r="O248"/>
      <c r="P248"/>
      <c r="Q248"/>
      <c r="R248"/>
      <c r="S248"/>
      <c r="T248"/>
      <c r="U248"/>
      <c r="V248"/>
      <c r="W248"/>
      <c r="X248"/>
      <c r="Y248"/>
      <c r="Z248"/>
      <c r="AA248"/>
      <c r="AB248"/>
      <c r="AC248"/>
      <c r="AD248" s="81" t="str">
        <f>IF(M248="",IFERROR(VLOOKUP($U248,scriv!$C$2:$AG$802,28,FALSE),""),M248)</f>
        <v/>
      </c>
      <c r="AE248" s="81" t="str">
        <f>IF(N248="",IFERROR(VLOOKUP($U248,scriv!$C$2:$AG$802,29,FALSE),""),N248)</f>
        <v/>
      </c>
      <c r="AF248" s="81" t="str">
        <f>IF(O248="",IFERROR(VLOOKUP($U248,scriv!$C$2:$AG$802,30,FALSE),""),O248)</f>
        <v/>
      </c>
      <c r="AG248" s="81" t="str">
        <f>IF(P248="",IFERROR(VLOOKUP($U248,scriv!$C$2:$AG$802,31,FALSE),""),P248)</f>
        <v/>
      </c>
      <c r="AH248" s="242" t="str">
        <f t="shared" si="25"/>
        <v/>
      </c>
      <c r="AI248" s="240" t="str">
        <f t="shared" si="26"/>
        <v/>
      </c>
      <c r="AJ248" s="242" t="str">
        <f t="shared" si="27"/>
        <v/>
      </c>
      <c r="AK248" s="240" t="str">
        <f t="shared" si="28"/>
        <v/>
      </c>
      <c r="AL248" s="242" t="str">
        <f t="shared" si="29"/>
        <v/>
      </c>
    </row>
    <row r="249" spans="1:38" ht="23" customHeight="1">
      <c r="A249"/>
      <c r="B249"/>
      <c r="C249"/>
      <c r="D249"/>
      <c r="E249"/>
      <c r="F249"/>
      <c r="G249"/>
      <c r="H249"/>
      <c r="I249"/>
      <c r="J249"/>
      <c r="K249"/>
      <c r="L249"/>
      <c r="M249"/>
      <c r="N249"/>
      <c r="O249"/>
      <c r="P249"/>
      <c r="Q249"/>
      <c r="R249"/>
      <c r="S249"/>
      <c r="T249"/>
      <c r="U249"/>
      <c r="V249"/>
      <c r="W249"/>
      <c r="X249"/>
      <c r="Y249"/>
      <c r="Z249"/>
      <c r="AA249"/>
      <c r="AB249"/>
      <c r="AC249"/>
      <c r="AD249" s="81" t="str">
        <f>IF(M249="",IFERROR(VLOOKUP($U249,scriv!$C$2:$AG$802,28,FALSE),""),M249)</f>
        <v/>
      </c>
      <c r="AE249" s="81" t="str">
        <f>IF(N249="",IFERROR(VLOOKUP($U249,scriv!$C$2:$AG$802,29,FALSE),""),N249)</f>
        <v/>
      </c>
      <c r="AF249" s="81" t="str">
        <f>IF(O249="",IFERROR(VLOOKUP($U249,scriv!$C$2:$AG$802,30,FALSE),""),O249)</f>
        <v/>
      </c>
      <c r="AG249" s="81" t="str">
        <f>IF(P249="",IFERROR(VLOOKUP($U249,scriv!$C$2:$AG$802,31,FALSE),""),P249)</f>
        <v/>
      </c>
      <c r="AH249" s="242" t="str">
        <f t="shared" si="25"/>
        <v/>
      </c>
      <c r="AI249" s="240" t="str">
        <f t="shared" si="26"/>
        <v/>
      </c>
      <c r="AJ249" s="242" t="str">
        <f t="shared" si="27"/>
        <v/>
      </c>
      <c r="AK249" s="240" t="str">
        <f t="shared" si="28"/>
        <v/>
      </c>
      <c r="AL249" s="242" t="str">
        <f t="shared" si="29"/>
        <v/>
      </c>
    </row>
    <row r="250" spans="1:38" ht="23" customHeight="1">
      <c r="A250"/>
      <c r="B250"/>
      <c r="C250"/>
      <c r="D250"/>
      <c r="E250"/>
      <c r="F250"/>
      <c r="G250"/>
      <c r="H250"/>
      <c r="I250"/>
      <c r="J250"/>
      <c r="K250"/>
      <c r="L250"/>
      <c r="M250"/>
      <c r="N250"/>
      <c r="O250"/>
      <c r="P250"/>
      <c r="Q250"/>
      <c r="R250"/>
      <c r="S250"/>
      <c r="T250"/>
      <c r="U250"/>
      <c r="V250"/>
      <c r="W250"/>
      <c r="X250"/>
      <c r="Y250"/>
      <c r="Z250"/>
      <c r="AA250"/>
      <c r="AB250"/>
      <c r="AC250"/>
      <c r="AD250" s="81" t="str">
        <f>IF(M250="",IFERROR(VLOOKUP($U250,scriv!$C$2:$AG$802,28,FALSE),""),M250)</f>
        <v/>
      </c>
      <c r="AE250" s="81" t="str">
        <f>IF(N250="",IFERROR(VLOOKUP($U250,scriv!$C$2:$AG$802,29,FALSE),""),N250)</f>
        <v/>
      </c>
      <c r="AF250" s="81" t="str">
        <f>IF(O250="",IFERROR(VLOOKUP($U250,scriv!$C$2:$AG$802,30,FALSE),""),O250)</f>
        <v/>
      </c>
      <c r="AG250" s="81" t="str">
        <f>IF(P250="",IFERROR(VLOOKUP($U250,scriv!$C$2:$AG$802,31,FALSE),""),P250)</f>
        <v/>
      </c>
      <c r="AH250" s="242" t="str">
        <f t="shared" si="25"/>
        <v/>
      </c>
      <c r="AI250" s="240" t="str">
        <f t="shared" si="26"/>
        <v/>
      </c>
      <c r="AJ250" s="242" t="str">
        <f t="shared" si="27"/>
        <v/>
      </c>
      <c r="AK250" s="240" t="str">
        <f t="shared" si="28"/>
        <v/>
      </c>
      <c r="AL250" s="242" t="str">
        <f t="shared" si="29"/>
        <v/>
      </c>
    </row>
    <row r="251" spans="1:38" ht="23" customHeight="1">
      <c r="A251"/>
      <c r="B251"/>
      <c r="C251"/>
      <c r="D251"/>
      <c r="E251"/>
      <c r="F251"/>
      <c r="G251"/>
      <c r="H251"/>
      <c r="I251"/>
      <c r="J251"/>
      <c r="K251"/>
      <c r="L251"/>
      <c r="M251"/>
      <c r="N251"/>
      <c r="O251"/>
      <c r="P251"/>
      <c r="Q251"/>
      <c r="R251"/>
      <c r="S251"/>
      <c r="T251"/>
      <c r="U251"/>
      <c r="V251"/>
      <c r="W251"/>
      <c r="X251"/>
      <c r="Y251"/>
      <c r="Z251"/>
      <c r="AA251"/>
      <c r="AB251"/>
      <c r="AC251"/>
      <c r="AD251" s="81" t="str">
        <f>IF(M251="",IFERROR(VLOOKUP($U251,scriv!$C$2:$AG$802,28,FALSE),""),M251)</f>
        <v/>
      </c>
      <c r="AE251" s="81" t="str">
        <f>IF(N251="",IFERROR(VLOOKUP($U251,scriv!$C$2:$AG$802,29,FALSE),""),N251)</f>
        <v/>
      </c>
      <c r="AF251" s="81" t="str">
        <f>IF(O251="",IFERROR(VLOOKUP($U251,scriv!$C$2:$AG$802,30,FALSE),""),O251)</f>
        <v/>
      </c>
      <c r="AG251" s="81" t="str">
        <f>IF(P251="",IFERROR(VLOOKUP($U251,scriv!$C$2:$AG$802,31,FALSE),""),P251)</f>
        <v/>
      </c>
      <c r="AH251" s="242" t="str">
        <f t="shared" si="25"/>
        <v/>
      </c>
      <c r="AI251" s="240" t="str">
        <f t="shared" si="26"/>
        <v/>
      </c>
      <c r="AJ251" s="242" t="str">
        <f t="shared" si="27"/>
        <v/>
      </c>
      <c r="AK251" s="240" t="str">
        <f t="shared" si="28"/>
        <v/>
      </c>
      <c r="AL251" s="242" t="str">
        <f t="shared" si="29"/>
        <v/>
      </c>
    </row>
    <row r="252" spans="1:38" ht="23" customHeight="1">
      <c r="A252"/>
      <c r="B252"/>
      <c r="C252"/>
      <c r="D252"/>
      <c r="E252"/>
      <c r="F252"/>
      <c r="G252"/>
      <c r="H252"/>
      <c r="I252"/>
      <c r="J252"/>
      <c r="K252"/>
      <c r="L252"/>
      <c r="M252"/>
      <c r="N252"/>
      <c r="O252"/>
      <c r="P252"/>
      <c r="Q252"/>
      <c r="R252"/>
      <c r="S252"/>
      <c r="T252"/>
      <c r="U252"/>
      <c r="V252"/>
      <c r="W252"/>
      <c r="X252"/>
      <c r="Y252"/>
      <c r="Z252"/>
      <c r="AA252"/>
      <c r="AB252"/>
      <c r="AC252"/>
      <c r="AD252" s="81" t="str">
        <f>IF(M252="",IFERROR(VLOOKUP($U252,scriv!$C$2:$AG$802,28,FALSE),""),M252)</f>
        <v/>
      </c>
      <c r="AE252" s="81" t="str">
        <f>IF(N252="",IFERROR(VLOOKUP($U252,scriv!$C$2:$AG$802,29,FALSE),""),N252)</f>
        <v/>
      </c>
      <c r="AF252" s="81" t="str">
        <f>IF(O252="",IFERROR(VLOOKUP($U252,scriv!$C$2:$AG$802,30,FALSE),""),O252)</f>
        <v/>
      </c>
      <c r="AG252" s="81" t="str">
        <f>IF(P252="",IFERROR(VLOOKUP($U252,scriv!$C$2:$AG$802,31,FALSE),""),P252)</f>
        <v/>
      </c>
      <c r="AH252" s="242" t="str">
        <f t="shared" si="25"/>
        <v/>
      </c>
      <c r="AI252" s="240" t="str">
        <f t="shared" si="26"/>
        <v/>
      </c>
      <c r="AJ252" s="242" t="str">
        <f t="shared" si="27"/>
        <v/>
      </c>
      <c r="AK252" s="240" t="str">
        <f t="shared" si="28"/>
        <v/>
      </c>
      <c r="AL252" s="242" t="str">
        <f t="shared" si="29"/>
        <v/>
      </c>
    </row>
    <row r="253" spans="1:38" ht="23" customHeight="1">
      <c r="A253"/>
      <c r="B253"/>
      <c r="C253"/>
      <c r="D253"/>
      <c r="E253"/>
      <c r="F253"/>
      <c r="G253"/>
      <c r="H253"/>
      <c r="I253"/>
      <c r="J253"/>
      <c r="K253"/>
      <c r="L253"/>
      <c r="M253"/>
      <c r="N253"/>
      <c r="O253"/>
      <c r="P253"/>
      <c r="Q253"/>
      <c r="R253"/>
      <c r="S253"/>
      <c r="T253"/>
      <c r="U253"/>
      <c r="V253"/>
      <c r="W253"/>
      <c r="X253"/>
      <c r="Y253"/>
      <c r="Z253"/>
      <c r="AA253"/>
      <c r="AB253"/>
      <c r="AC253"/>
      <c r="AD253" s="81" t="str">
        <f>IF(M253="",IFERROR(VLOOKUP($U253,scriv!$C$2:$AG$802,28,FALSE),""),M253)</f>
        <v/>
      </c>
      <c r="AE253" s="81" t="str">
        <f>IF(N253="",IFERROR(VLOOKUP($U253,scriv!$C$2:$AG$802,29,FALSE),""),N253)</f>
        <v/>
      </c>
      <c r="AF253" s="81" t="str">
        <f>IF(O253="",IFERROR(VLOOKUP($U253,scriv!$C$2:$AG$802,30,FALSE),""),O253)</f>
        <v/>
      </c>
      <c r="AG253" s="81" t="str">
        <f>IF(P253="",IFERROR(VLOOKUP($U253,scriv!$C$2:$AG$802,31,FALSE),""),P253)</f>
        <v/>
      </c>
      <c r="AH253" s="242" t="str">
        <f t="shared" si="25"/>
        <v/>
      </c>
      <c r="AI253" s="240" t="str">
        <f t="shared" si="26"/>
        <v/>
      </c>
      <c r="AJ253" s="242" t="str">
        <f t="shared" si="27"/>
        <v/>
      </c>
      <c r="AK253" s="240" t="str">
        <f t="shared" si="28"/>
        <v/>
      </c>
      <c r="AL253" s="242" t="str">
        <f t="shared" si="29"/>
        <v/>
      </c>
    </row>
    <row r="254" spans="1:38" ht="23" customHeight="1">
      <c r="A254"/>
      <c r="B254"/>
      <c r="C254"/>
      <c r="D254"/>
      <c r="E254"/>
      <c r="F254"/>
      <c r="G254"/>
      <c r="H254"/>
      <c r="I254"/>
      <c r="J254"/>
      <c r="K254"/>
      <c r="L254"/>
      <c r="M254"/>
      <c r="N254"/>
      <c r="O254"/>
      <c r="P254"/>
      <c r="Q254"/>
      <c r="R254"/>
      <c r="S254"/>
      <c r="T254"/>
      <c r="U254"/>
      <c r="V254"/>
      <c r="W254"/>
      <c r="X254"/>
      <c r="Y254"/>
      <c r="Z254"/>
      <c r="AA254"/>
      <c r="AB254"/>
      <c r="AC254"/>
      <c r="AD254" s="81" t="str">
        <f>IF(M254="",IFERROR(VLOOKUP($U254,scriv!$C$2:$AG$802,28,FALSE),""),M254)</f>
        <v/>
      </c>
      <c r="AE254" s="81" t="str">
        <f>IF(N254="",IFERROR(VLOOKUP($U254,scriv!$C$2:$AG$802,29,FALSE),""),N254)</f>
        <v/>
      </c>
      <c r="AF254" s="81" t="str">
        <f>IF(O254="",IFERROR(VLOOKUP($U254,scriv!$C$2:$AG$802,30,FALSE),""),O254)</f>
        <v/>
      </c>
      <c r="AG254" s="81" t="str">
        <f>IF(P254="",IFERROR(VLOOKUP($U254,scriv!$C$2:$AG$802,31,FALSE),""),P254)</f>
        <v/>
      </c>
      <c r="AH254" s="242" t="str">
        <f t="shared" si="25"/>
        <v/>
      </c>
      <c r="AI254" s="240" t="str">
        <f t="shared" si="26"/>
        <v/>
      </c>
      <c r="AJ254" s="242" t="str">
        <f t="shared" si="27"/>
        <v/>
      </c>
      <c r="AK254" s="240" t="str">
        <f t="shared" si="28"/>
        <v/>
      </c>
      <c r="AL254" s="242" t="str">
        <f t="shared" si="29"/>
        <v/>
      </c>
    </row>
    <row r="255" spans="1:38" ht="23" customHeight="1">
      <c r="A255"/>
      <c r="B255"/>
      <c r="C255"/>
      <c r="D255"/>
      <c r="E255"/>
      <c r="F255"/>
      <c r="G255"/>
      <c r="H255"/>
      <c r="I255"/>
      <c r="J255"/>
      <c r="K255"/>
      <c r="L255"/>
      <c r="M255"/>
      <c r="N255"/>
      <c r="O255"/>
      <c r="P255"/>
      <c r="Q255"/>
      <c r="R255"/>
      <c r="S255"/>
      <c r="T255"/>
      <c r="U255"/>
      <c r="V255"/>
      <c r="W255"/>
      <c r="X255"/>
      <c r="Y255"/>
      <c r="Z255"/>
      <c r="AA255"/>
      <c r="AB255"/>
      <c r="AC255"/>
      <c r="AD255" s="81" t="str">
        <f>IF(M255="",IFERROR(VLOOKUP($U255,scriv!$C$2:$AG$802,28,FALSE),""),M255)</f>
        <v/>
      </c>
      <c r="AE255" s="81" t="str">
        <f>IF(N255="",IFERROR(VLOOKUP($U255,scriv!$C$2:$AG$802,29,FALSE),""),N255)</f>
        <v/>
      </c>
      <c r="AF255" s="81" t="str">
        <f>IF(O255="",IFERROR(VLOOKUP($U255,scriv!$C$2:$AG$802,30,FALSE),""),O255)</f>
        <v/>
      </c>
      <c r="AG255" s="81" t="str">
        <f>IF(P255="",IFERROR(VLOOKUP($U255,scriv!$C$2:$AG$802,31,FALSE),""),P255)</f>
        <v/>
      </c>
      <c r="AH255" s="242" t="str">
        <f t="shared" si="25"/>
        <v/>
      </c>
      <c r="AI255" s="240" t="str">
        <f t="shared" si="26"/>
        <v/>
      </c>
      <c r="AJ255" s="242" t="str">
        <f t="shared" si="27"/>
        <v/>
      </c>
      <c r="AK255" s="240" t="str">
        <f t="shared" si="28"/>
        <v/>
      </c>
      <c r="AL255" s="242" t="str">
        <f t="shared" si="29"/>
        <v/>
      </c>
    </row>
    <row r="256" spans="1:38" ht="23" customHeight="1">
      <c r="A256"/>
      <c r="B256"/>
      <c r="C256"/>
      <c r="D256"/>
      <c r="E256"/>
      <c r="F256"/>
      <c r="G256"/>
      <c r="H256"/>
      <c r="I256"/>
      <c r="J256"/>
      <c r="K256"/>
      <c r="L256"/>
      <c r="M256"/>
      <c r="N256"/>
      <c r="O256"/>
      <c r="P256"/>
      <c r="Q256"/>
      <c r="R256"/>
      <c r="S256"/>
      <c r="T256"/>
      <c r="U256"/>
      <c r="V256"/>
      <c r="W256"/>
      <c r="X256"/>
      <c r="Y256"/>
      <c r="Z256"/>
      <c r="AA256"/>
      <c r="AB256"/>
      <c r="AC256"/>
      <c r="AD256" s="81" t="str">
        <f>IF(M256="",IFERROR(VLOOKUP($U256,scriv!$C$2:$AG$802,28,FALSE),""),M256)</f>
        <v/>
      </c>
      <c r="AE256" s="81" t="str">
        <f>IF(N256="",IFERROR(VLOOKUP($U256,scriv!$C$2:$AG$802,29,FALSE),""),N256)</f>
        <v/>
      </c>
      <c r="AF256" s="81" t="str">
        <f>IF(O256="",IFERROR(VLOOKUP($U256,scriv!$C$2:$AG$802,30,FALSE),""),O256)</f>
        <v/>
      </c>
      <c r="AG256" s="81" t="str">
        <f>IF(P256="",IFERROR(VLOOKUP($U256,scriv!$C$2:$AG$802,31,FALSE),""),P256)</f>
        <v/>
      </c>
      <c r="AH256" s="242" t="str">
        <f t="shared" si="25"/>
        <v/>
      </c>
      <c r="AI256" s="240" t="str">
        <f t="shared" si="26"/>
        <v/>
      </c>
      <c r="AJ256" s="242" t="str">
        <f t="shared" si="27"/>
        <v/>
      </c>
      <c r="AK256" s="240" t="str">
        <f t="shared" si="28"/>
        <v/>
      </c>
      <c r="AL256" s="242" t="str">
        <f t="shared" si="29"/>
        <v/>
      </c>
    </row>
    <row r="257" spans="1:38" ht="23" customHeight="1">
      <c r="A257"/>
      <c r="B257"/>
      <c r="C257"/>
      <c r="D257"/>
      <c r="E257"/>
      <c r="F257"/>
      <c r="G257"/>
      <c r="H257"/>
      <c r="I257"/>
      <c r="J257"/>
      <c r="K257"/>
      <c r="L257"/>
      <c r="M257"/>
      <c r="N257"/>
      <c r="O257"/>
      <c r="P257"/>
      <c r="Q257"/>
      <c r="R257"/>
      <c r="S257"/>
      <c r="T257"/>
      <c r="U257"/>
      <c r="V257"/>
      <c r="W257"/>
      <c r="X257"/>
      <c r="Y257"/>
      <c r="Z257"/>
      <c r="AA257"/>
      <c r="AB257"/>
      <c r="AC257"/>
      <c r="AD257" s="81" t="str">
        <f>IF(M257="",IFERROR(VLOOKUP($U257,scriv!$C$2:$AG$802,28,FALSE),""),M257)</f>
        <v/>
      </c>
      <c r="AE257" s="81" t="str">
        <f>IF(N257="",IFERROR(VLOOKUP($U257,scriv!$C$2:$AG$802,29,FALSE),""),N257)</f>
        <v/>
      </c>
      <c r="AF257" s="81" t="str">
        <f>IF(O257="",IFERROR(VLOOKUP($U257,scriv!$C$2:$AG$802,30,FALSE),""),O257)</f>
        <v/>
      </c>
      <c r="AG257" s="81" t="str">
        <f>IF(P257="",IFERROR(VLOOKUP($U257,scriv!$C$2:$AG$802,31,FALSE),""),P257)</f>
        <v/>
      </c>
      <c r="AH257" s="242" t="str">
        <f t="shared" si="25"/>
        <v/>
      </c>
      <c r="AI257" s="240" t="str">
        <f t="shared" si="26"/>
        <v/>
      </c>
      <c r="AJ257" s="242" t="str">
        <f t="shared" si="27"/>
        <v/>
      </c>
      <c r="AK257" s="240" t="str">
        <f t="shared" si="28"/>
        <v/>
      </c>
      <c r="AL257" s="242" t="str">
        <f t="shared" si="29"/>
        <v/>
      </c>
    </row>
    <row r="258" spans="1:38" ht="23" customHeight="1">
      <c r="A258"/>
      <c r="B258"/>
      <c r="C258"/>
      <c r="D258"/>
      <c r="E258"/>
      <c r="F258"/>
      <c r="G258"/>
      <c r="H258"/>
      <c r="I258"/>
      <c r="J258"/>
      <c r="K258"/>
      <c r="L258"/>
      <c r="M258"/>
      <c r="N258"/>
      <c r="O258"/>
      <c r="P258"/>
      <c r="Q258"/>
      <c r="R258"/>
      <c r="S258"/>
      <c r="T258"/>
      <c r="U258"/>
      <c r="V258"/>
      <c r="W258"/>
      <c r="X258"/>
      <c r="Y258"/>
      <c r="Z258"/>
      <c r="AA258"/>
      <c r="AB258"/>
      <c r="AC258"/>
      <c r="AD258" s="81" t="str">
        <f>IF(M258="",IFERROR(VLOOKUP($U258,scriv!$C$2:$AG$802,28,FALSE),""),M258)</f>
        <v/>
      </c>
      <c r="AE258" s="81" t="str">
        <f>IF(N258="",IFERROR(VLOOKUP($U258,scriv!$C$2:$AG$802,29,FALSE),""),N258)</f>
        <v/>
      </c>
      <c r="AF258" s="81" t="str">
        <f>IF(O258="",IFERROR(VLOOKUP($U258,scriv!$C$2:$AG$802,30,FALSE),""),O258)</f>
        <v/>
      </c>
      <c r="AG258" s="81" t="str">
        <f>IF(P258="",IFERROR(VLOOKUP($U258,scriv!$C$2:$AG$802,31,FALSE),""),P258)</f>
        <v/>
      </c>
      <c r="AH258" s="242" t="str">
        <f t="shared" si="25"/>
        <v/>
      </c>
      <c r="AI258" s="240" t="str">
        <f t="shared" si="26"/>
        <v/>
      </c>
      <c r="AJ258" s="242" t="str">
        <f t="shared" si="27"/>
        <v/>
      </c>
      <c r="AK258" s="240" t="str">
        <f t="shared" si="28"/>
        <v/>
      </c>
      <c r="AL258" s="242" t="str">
        <f t="shared" si="29"/>
        <v/>
      </c>
    </row>
    <row r="259" spans="1:38" ht="23" customHeight="1">
      <c r="A259"/>
      <c r="B259"/>
      <c r="C259"/>
      <c r="D259"/>
      <c r="E259"/>
      <c r="F259"/>
      <c r="G259"/>
      <c r="H259"/>
      <c r="I259"/>
      <c r="J259"/>
      <c r="K259"/>
      <c r="L259"/>
      <c r="M259"/>
      <c r="N259"/>
      <c r="O259"/>
      <c r="P259"/>
      <c r="Q259"/>
      <c r="R259"/>
      <c r="S259"/>
      <c r="T259"/>
      <c r="U259"/>
      <c r="V259"/>
      <c r="W259"/>
      <c r="X259"/>
      <c r="Y259"/>
      <c r="Z259"/>
      <c r="AA259"/>
      <c r="AB259"/>
      <c r="AC259"/>
      <c r="AD259" s="81" t="str">
        <f>IF(M259="",IFERROR(VLOOKUP($U259,scriv!$C$2:$AG$802,28,FALSE),""),M259)</f>
        <v/>
      </c>
      <c r="AE259" s="81" t="str">
        <f>IF(N259="",IFERROR(VLOOKUP($U259,scriv!$C$2:$AG$802,29,FALSE),""),N259)</f>
        <v/>
      </c>
      <c r="AF259" s="81" t="str">
        <f>IF(O259="",IFERROR(VLOOKUP($U259,scriv!$C$2:$AG$802,30,FALSE),""),O259)</f>
        <v/>
      </c>
      <c r="AG259" s="81" t="str">
        <f>IF(P259="",IFERROR(VLOOKUP($U259,scriv!$C$2:$AG$802,31,FALSE),""),P259)</f>
        <v/>
      </c>
      <c r="AH259" s="242" t="str">
        <f t="shared" si="25"/>
        <v/>
      </c>
      <c r="AI259" s="240" t="str">
        <f t="shared" si="26"/>
        <v/>
      </c>
      <c r="AJ259" s="242" t="str">
        <f t="shared" si="27"/>
        <v/>
      </c>
      <c r="AK259" s="240" t="str">
        <f t="shared" si="28"/>
        <v/>
      </c>
      <c r="AL259" s="242" t="str">
        <f t="shared" si="29"/>
        <v/>
      </c>
    </row>
    <row r="260" spans="1:38" ht="23" customHeight="1">
      <c r="A260"/>
      <c r="B260"/>
      <c r="C260"/>
      <c r="D260"/>
      <c r="E260"/>
      <c r="F260"/>
      <c r="G260"/>
      <c r="H260"/>
      <c r="I260"/>
      <c r="J260"/>
      <c r="K260"/>
      <c r="L260"/>
      <c r="M260"/>
      <c r="N260"/>
      <c r="O260"/>
      <c r="P260"/>
      <c r="Q260"/>
      <c r="R260"/>
      <c r="S260"/>
      <c r="T260"/>
      <c r="U260"/>
      <c r="V260"/>
      <c r="W260"/>
      <c r="X260"/>
      <c r="Y260"/>
      <c r="Z260"/>
      <c r="AA260"/>
      <c r="AB260"/>
      <c r="AC260"/>
      <c r="AD260" s="81" t="str">
        <f>IF(M260="",IFERROR(VLOOKUP($U260,scriv!$C$2:$AG$802,28,FALSE),""),M260)</f>
        <v/>
      </c>
      <c r="AE260" s="81" t="str">
        <f>IF(N260="",IFERROR(VLOOKUP($U260,scriv!$C$2:$AG$802,29,FALSE),""),N260)</f>
        <v/>
      </c>
      <c r="AF260" s="81" t="str">
        <f>IF(O260="",IFERROR(VLOOKUP($U260,scriv!$C$2:$AG$802,30,FALSE),""),O260)</f>
        <v/>
      </c>
      <c r="AG260" s="81" t="str">
        <f>IF(P260="",IFERROR(VLOOKUP($U260,scriv!$C$2:$AG$802,31,FALSE),""),P260)</f>
        <v/>
      </c>
      <c r="AH260" s="242" t="str">
        <f t="shared" si="25"/>
        <v/>
      </c>
      <c r="AI260" s="240" t="str">
        <f t="shared" si="26"/>
        <v/>
      </c>
      <c r="AJ260" s="242" t="str">
        <f t="shared" si="27"/>
        <v/>
      </c>
      <c r="AK260" s="240" t="str">
        <f t="shared" si="28"/>
        <v/>
      </c>
      <c r="AL260" s="242" t="str">
        <f t="shared" si="29"/>
        <v/>
      </c>
    </row>
    <row r="261" spans="1:38" ht="23" customHeight="1">
      <c r="A261"/>
      <c r="B261"/>
      <c r="C261"/>
      <c r="D261"/>
      <c r="E261"/>
      <c r="F261"/>
      <c r="G261"/>
      <c r="H261"/>
      <c r="I261"/>
      <c r="J261"/>
      <c r="K261"/>
      <c r="L261"/>
      <c r="M261"/>
      <c r="N261"/>
      <c r="O261"/>
      <c r="P261"/>
      <c r="Q261"/>
      <c r="R261"/>
      <c r="S261"/>
      <c r="T261"/>
      <c r="U261"/>
      <c r="V261"/>
      <c r="W261"/>
      <c r="X261"/>
      <c r="Y261"/>
      <c r="Z261"/>
      <c r="AA261"/>
      <c r="AB261"/>
      <c r="AC261"/>
      <c r="AD261" s="81" t="str">
        <f>IF(M261="",IFERROR(VLOOKUP($U261,scriv!$C$2:$AG$802,28,FALSE),""),M261)</f>
        <v/>
      </c>
      <c r="AE261" s="81" t="str">
        <f>IF(N261="",IFERROR(VLOOKUP($U261,scriv!$C$2:$AG$802,29,FALSE),""),N261)</f>
        <v/>
      </c>
      <c r="AF261" s="81" t="str">
        <f>IF(O261="",IFERROR(VLOOKUP($U261,scriv!$C$2:$AG$802,30,FALSE),""),O261)</f>
        <v/>
      </c>
      <c r="AG261" s="81" t="str">
        <f>IF(P261="",IFERROR(VLOOKUP($U261,scriv!$C$2:$AG$802,31,FALSE),""),P261)</f>
        <v/>
      </c>
      <c r="AH261" s="242" t="str">
        <f t="shared" ref="AH261:AH324" si="30">SUBSTITUTE(SUBSTITUTE(SUBSTITUTE(SUBSTITUTE(SUBSTITUTE(SUBSTITUTE(SUBSTITUTE(SUBSTITUTE(SUBSTITUTE(SUBSTITUTE(SUBSTITUTE(SUBSTITUTE(
C261,
":",""),
".",""),
"/",""),
"|",""),
",",""),
" ",""),
"'",""),
"(",""),
")",""),
"&amp;",""),
"!",""),
"?","")</f>
        <v/>
      </c>
      <c r="AI261" s="240" t="str">
        <f t="shared" ref="AI261:AI324" si="31">SUBSTITUTE(SUBSTITUTE(SUBSTITUTE(SUBSTITUTE(SUBSTITUTE(SUBSTITUTE(SUBSTITUTE(SUBSTITUTE(SUBSTITUTE(SUBSTITUTE(SUBSTITUTE(SUBSTITUTE(
U261,
":",""),
".",""),
"/",""),
"|",""),
",",""),
" ",""),
"'",""),
"(",""),
")",""),
"&amp;",""),
"!",""),
"?","")</f>
        <v/>
      </c>
      <c r="AJ261" s="242" t="str">
        <f t="shared" ref="AJ261:AJ324" si="32">IF(G261&lt;&gt;"",SUBSTITUTE(SUBSTITUTE(SUBSTITUTE(SUBSTITUTE(SUBSTITUTE(SUBSTITUTE(SUBSTITUTE(SUBSTITUTE(SUBSTITUTE(SUBSTITUTE(SUBSTITUTE(SUBSTITUTE(
G261,
":",""),
".",""),
"/",""),
"|",""),
",",""),
" ",""),
"'",""),
"(",""),
")",""),
"&amp;",""),
"!",""),
"?",""),
IF(H261&lt;&gt;"",AI261,""))</f>
        <v/>
      </c>
      <c r="AK261" s="240" t="str">
        <f t="shared" ref="AK261:AK324" si="33">SUBSTITUTE(SUBSTITUTE(SUBSTITUTE(SUBSTITUTE(SUBSTITUTE(SUBSTITUTE(SUBSTITUTE(SUBSTITUTE(SUBSTITUTE(SUBSTITUTE(SUBSTITUTE(SUBSTITUTE(
H261,
":",""),
".",""),
"/",""),
"|",""),
",",""),
" ",""),
"'",""),
"(",""),
")",""),
"&amp;",""),
"!",""),
"?","")</f>
        <v/>
      </c>
      <c r="AL261" s="242" t="str">
        <f t="shared" ref="AL261:AL324" si="34">SUBSTITUTE(SUBSTITUTE(SUBSTITUTE(SUBSTITUTE(SUBSTITUTE(SUBSTITUTE(SUBSTITUTE(SUBSTITUTE(SUBSTITUTE(SUBSTITUTE(SUBSTITUTE(
F261,
":",""),
".",""),
"/",""),
"|",""),
",",""),
"'",""),
"(",""),
")",""),
"&amp;",""),
"!",""),
"?","")</f>
        <v/>
      </c>
    </row>
    <row r="262" spans="1:38" ht="23" customHeight="1">
      <c r="A262"/>
      <c r="B262"/>
      <c r="C262"/>
      <c r="D262"/>
      <c r="E262"/>
      <c r="F262"/>
      <c r="G262"/>
      <c r="H262"/>
      <c r="I262"/>
      <c r="J262"/>
      <c r="K262"/>
      <c r="L262"/>
      <c r="M262"/>
      <c r="N262"/>
      <c r="O262"/>
      <c r="P262"/>
      <c r="Q262"/>
      <c r="R262"/>
      <c r="S262"/>
      <c r="T262"/>
      <c r="U262"/>
      <c r="V262"/>
      <c r="W262"/>
      <c r="X262"/>
      <c r="Y262"/>
      <c r="Z262"/>
      <c r="AA262"/>
      <c r="AB262"/>
      <c r="AC262"/>
      <c r="AD262" s="81" t="str">
        <f>IF(M262="",IFERROR(VLOOKUP($U262,scriv!$C$2:$AG$802,28,FALSE),""),M262)</f>
        <v/>
      </c>
      <c r="AE262" s="81" t="str">
        <f>IF(N262="",IFERROR(VLOOKUP($U262,scriv!$C$2:$AG$802,29,FALSE),""),N262)</f>
        <v/>
      </c>
      <c r="AF262" s="81" t="str">
        <f>IF(O262="",IFERROR(VLOOKUP($U262,scriv!$C$2:$AG$802,30,FALSE),""),O262)</f>
        <v/>
      </c>
      <c r="AG262" s="81" t="str">
        <f>IF(P262="",IFERROR(VLOOKUP($U262,scriv!$C$2:$AG$802,31,FALSE),""),P262)</f>
        <v/>
      </c>
      <c r="AH262" s="242" t="str">
        <f t="shared" si="30"/>
        <v/>
      </c>
      <c r="AI262" s="240" t="str">
        <f t="shared" si="31"/>
        <v/>
      </c>
      <c r="AJ262" s="242" t="str">
        <f t="shared" si="32"/>
        <v/>
      </c>
      <c r="AK262" s="240" t="str">
        <f t="shared" si="33"/>
        <v/>
      </c>
      <c r="AL262" s="242" t="str">
        <f t="shared" si="34"/>
        <v/>
      </c>
    </row>
    <row r="263" spans="1:38" ht="23" customHeight="1">
      <c r="A263"/>
      <c r="B263"/>
      <c r="C263"/>
      <c r="D263"/>
      <c r="E263"/>
      <c r="F263"/>
      <c r="G263"/>
      <c r="H263"/>
      <c r="I263"/>
      <c r="J263"/>
      <c r="K263"/>
      <c r="L263"/>
      <c r="M263"/>
      <c r="N263"/>
      <c r="O263"/>
      <c r="P263"/>
      <c r="Q263"/>
      <c r="R263"/>
      <c r="S263"/>
      <c r="T263"/>
      <c r="U263"/>
      <c r="V263"/>
      <c r="W263"/>
      <c r="X263"/>
      <c r="Y263"/>
      <c r="Z263"/>
      <c r="AA263"/>
      <c r="AB263"/>
      <c r="AC263"/>
      <c r="AD263" s="81" t="str">
        <f>IF(M263="",IFERROR(VLOOKUP($U263,scriv!$C$2:$AG$802,28,FALSE),""),M263)</f>
        <v/>
      </c>
      <c r="AE263" s="81" t="str">
        <f>IF(N263="",IFERROR(VLOOKUP($U263,scriv!$C$2:$AG$802,29,FALSE),""),N263)</f>
        <v/>
      </c>
      <c r="AF263" s="81" t="str">
        <f>IF(O263="",IFERROR(VLOOKUP($U263,scriv!$C$2:$AG$802,30,FALSE),""),O263)</f>
        <v/>
      </c>
      <c r="AG263" s="81" t="str">
        <f>IF(P263="",IFERROR(VLOOKUP($U263,scriv!$C$2:$AG$802,31,FALSE),""),P263)</f>
        <v/>
      </c>
      <c r="AH263" s="242" t="str">
        <f t="shared" si="30"/>
        <v/>
      </c>
      <c r="AI263" s="240" t="str">
        <f t="shared" si="31"/>
        <v/>
      </c>
      <c r="AJ263" s="242" t="str">
        <f t="shared" si="32"/>
        <v/>
      </c>
      <c r="AK263" s="240" t="str">
        <f t="shared" si="33"/>
        <v/>
      </c>
      <c r="AL263" s="242" t="str">
        <f t="shared" si="34"/>
        <v/>
      </c>
    </row>
    <row r="264" spans="1:38" ht="23" customHeight="1">
      <c r="A264"/>
      <c r="B264"/>
      <c r="C264"/>
      <c r="D264"/>
      <c r="E264"/>
      <c r="F264"/>
      <c r="G264"/>
      <c r="H264"/>
      <c r="I264"/>
      <c r="J264"/>
      <c r="K264"/>
      <c r="L264"/>
      <c r="M264"/>
      <c r="N264"/>
      <c r="O264"/>
      <c r="P264"/>
      <c r="Q264"/>
      <c r="R264"/>
      <c r="S264"/>
      <c r="T264"/>
      <c r="U264"/>
      <c r="V264"/>
      <c r="W264"/>
      <c r="X264"/>
      <c r="Y264"/>
      <c r="Z264"/>
      <c r="AA264"/>
      <c r="AB264"/>
      <c r="AC264"/>
      <c r="AD264" s="81" t="str">
        <f>IF(M264="",IFERROR(VLOOKUP($U264,scriv!$C$2:$AG$802,28,FALSE),""),M264)</f>
        <v/>
      </c>
      <c r="AE264" s="81" t="str">
        <f>IF(N264="",IFERROR(VLOOKUP($U264,scriv!$C$2:$AG$802,29,FALSE),""),N264)</f>
        <v/>
      </c>
      <c r="AF264" s="81" t="str">
        <f>IF(O264="",IFERROR(VLOOKUP($U264,scriv!$C$2:$AG$802,30,FALSE),""),O264)</f>
        <v/>
      </c>
      <c r="AG264" s="81" t="str">
        <f>IF(P264="",IFERROR(VLOOKUP($U264,scriv!$C$2:$AG$802,31,FALSE),""),P264)</f>
        <v/>
      </c>
      <c r="AH264" s="242" t="str">
        <f t="shared" si="30"/>
        <v/>
      </c>
      <c r="AI264" s="240" t="str">
        <f t="shared" si="31"/>
        <v/>
      </c>
      <c r="AJ264" s="242" t="str">
        <f t="shared" si="32"/>
        <v/>
      </c>
      <c r="AK264" s="240" t="str">
        <f t="shared" si="33"/>
        <v/>
      </c>
      <c r="AL264" s="242" t="str">
        <f t="shared" si="34"/>
        <v/>
      </c>
    </row>
    <row r="265" spans="1:38" ht="23" customHeight="1">
      <c r="A265"/>
      <c r="B265"/>
      <c r="C265"/>
      <c r="D265"/>
      <c r="E265"/>
      <c r="F265"/>
      <c r="G265"/>
      <c r="H265"/>
      <c r="I265"/>
      <c r="J265"/>
      <c r="K265"/>
      <c r="L265"/>
      <c r="M265"/>
      <c r="N265"/>
      <c r="O265"/>
      <c r="P265"/>
      <c r="Q265"/>
      <c r="R265"/>
      <c r="S265"/>
      <c r="T265"/>
      <c r="U265"/>
      <c r="V265"/>
      <c r="W265"/>
      <c r="X265"/>
      <c r="Y265"/>
      <c r="Z265"/>
      <c r="AA265"/>
      <c r="AB265"/>
      <c r="AC265"/>
      <c r="AD265" s="81" t="str">
        <f>IF(M265="",IFERROR(VLOOKUP($U265,scriv!$C$2:$AG$802,28,FALSE),""),M265)</f>
        <v/>
      </c>
      <c r="AE265" s="81" t="str">
        <f>IF(N265="",IFERROR(VLOOKUP($U265,scriv!$C$2:$AG$802,29,FALSE),""),N265)</f>
        <v/>
      </c>
      <c r="AF265" s="81" t="str">
        <f>IF(O265="",IFERROR(VLOOKUP($U265,scriv!$C$2:$AG$802,30,FALSE),""),O265)</f>
        <v/>
      </c>
      <c r="AG265" s="81" t="str">
        <f>IF(P265="",IFERROR(VLOOKUP($U265,scriv!$C$2:$AG$802,31,FALSE),""),P265)</f>
        <v/>
      </c>
      <c r="AH265" s="242" t="str">
        <f t="shared" si="30"/>
        <v/>
      </c>
      <c r="AI265" s="240" t="str">
        <f t="shared" si="31"/>
        <v/>
      </c>
      <c r="AJ265" s="242" t="str">
        <f t="shared" si="32"/>
        <v/>
      </c>
      <c r="AK265" s="240" t="str">
        <f t="shared" si="33"/>
        <v/>
      </c>
      <c r="AL265" s="242" t="str">
        <f t="shared" si="34"/>
        <v/>
      </c>
    </row>
    <row r="266" spans="1:38" ht="23" customHeight="1">
      <c r="A266"/>
      <c r="B266"/>
      <c r="C266"/>
      <c r="D266"/>
      <c r="E266"/>
      <c r="F266"/>
      <c r="G266"/>
      <c r="H266"/>
      <c r="I266"/>
      <c r="J266"/>
      <c r="K266"/>
      <c r="L266"/>
      <c r="M266"/>
      <c r="N266"/>
      <c r="O266"/>
      <c r="P266"/>
      <c r="Q266"/>
      <c r="R266"/>
      <c r="S266"/>
      <c r="T266"/>
      <c r="U266"/>
      <c r="V266"/>
      <c r="W266"/>
      <c r="X266"/>
      <c r="Y266"/>
      <c r="Z266"/>
      <c r="AA266"/>
      <c r="AB266"/>
      <c r="AC266"/>
      <c r="AD266" s="81" t="str">
        <f>IF(M266="",IFERROR(VLOOKUP($U266,scriv!$C$2:$AG$802,28,FALSE),""),M266)</f>
        <v/>
      </c>
      <c r="AE266" s="81" t="str">
        <f>IF(N266="",IFERROR(VLOOKUP($U266,scriv!$C$2:$AG$802,29,FALSE),""),N266)</f>
        <v/>
      </c>
      <c r="AF266" s="81" t="str">
        <f>IF(O266="",IFERROR(VLOOKUP($U266,scriv!$C$2:$AG$802,30,FALSE),""),O266)</f>
        <v/>
      </c>
      <c r="AG266" s="81" t="str">
        <f>IF(P266="",IFERROR(VLOOKUP($U266,scriv!$C$2:$AG$802,31,FALSE),""),P266)</f>
        <v/>
      </c>
      <c r="AH266" s="242" t="str">
        <f t="shared" si="30"/>
        <v/>
      </c>
      <c r="AI266" s="240" t="str">
        <f t="shared" si="31"/>
        <v/>
      </c>
      <c r="AJ266" s="242" t="str">
        <f t="shared" si="32"/>
        <v/>
      </c>
      <c r="AK266" s="240" t="str">
        <f t="shared" si="33"/>
        <v/>
      </c>
      <c r="AL266" s="242" t="str">
        <f t="shared" si="34"/>
        <v/>
      </c>
    </row>
    <row r="267" spans="1:38" ht="23" customHeight="1">
      <c r="A267"/>
      <c r="B267"/>
      <c r="C267"/>
      <c r="D267"/>
      <c r="E267"/>
      <c r="F267"/>
      <c r="G267"/>
      <c r="H267"/>
      <c r="I267"/>
      <c r="J267"/>
      <c r="K267"/>
      <c r="L267"/>
      <c r="M267"/>
      <c r="N267"/>
      <c r="O267"/>
      <c r="P267"/>
      <c r="Q267"/>
      <c r="R267"/>
      <c r="S267"/>
      <c r="T267"/>
      <c r="U267"/>
      <c r="V267"/>
      <c r="W267"/>
      <c r="X267"/>
      <c r="Y267"/>
      <c r="Z267"/>
      <c r="AA267"/>
      <c r="AB267"/>
      <c r="AC267"/>
      <c r="AD267" s="81" t="str">
        <f>IF(M267="",IFERROR(VLOOKUP($U267,scriv!$C$2:$AG$802,28,FALSE),""),M267)</f>
        <v/>
      </c>
      <c r="AE267" s="81" t="str">
        <f>IF(N267="",IFERROR(VLOOKUP($U267,scriv!$C$2:$AG$802,29,FALSE),""),N267)</f>
        <v/>
      </c>
      <c r="AF267" s="81" t="str">
        <f>IF(O267="",IFERROR(VLOOKUP($U267,scriv!$C$2:$AG$802,30,FALSE),""),O267)</f>
        <v/>
      </c>
      <c r="AG267" s="81" t="str">
        <f>IF(P267="",IFERROR(VLOOKUP($U267,scriv!$C$2:$AG$802,31,FALSE),""),P267)</f>
        <v/>
      </c>
      <c r="AH267" s="242" t="str">
        <f t="shared" si="30"/>
        <v/>
      </c>
      <c r="AI267" s="240" t="str">
        <f t="shared" si="31"/>
        <v/>
      </c>
      <c r="AJ267" s="242" t="str">
        <f t="shared" si="32"/>
        <v/>
      </c>
      <c r="AK267" s="240" t="str">
        <f t="shared" si="33"/>
        <v/>
      </c>
      <c r="AL267" s="242" t="str">
        <f t="shared" si="34"/>
        <v/>
      </c>
    </row>
    <row r="268" spans="1:38" ht="23" customHeight="1">
      <c r="A268"/>
      <c r="B268"/>
      <c r="C268"/>
      <c r="D268"/>
      <c r="E268"/>
      <c r="F268"/>
      <c r="G268"/>
      <c r="H268"/>
      <c r="I268"/>
      <c r="J268"/>
      <c r="K268"/>
      <c r="L268"/>
      <c r="M268"/>
      <c r="N268"/>
      <c r="O268"/>
      <c r="P268"/>
      <c r="Q268"/>
      <c r="R268"/>
      <c r="S268"/>
      <c r="T268"/>
      <c r="U268"/>
      <c r="V268"/>
      <c r="W268"/>
      <c r="X268"/>
      <c r="Y268"/>
      <c r="Z268"/>
      <c r="AA268"/>
      <c r="AB268"/>
      <c r="AC268"/>
      <c r="AD268" s="81" t="str">
        <f>IF(M268="",IFERROR(VLOOKUP($U268,scriv!$C$2:$AG$802,28,FALSE),""),M268)</f>
        <v/>
      </c>
      <c r="AE268" s="81" t="str">
        <f>IF(N268="",IFERROR(VLOOKUP($U268,scriv!$C$2:$AG$802,29,FALSE),""),N268)</f>
        <v/>
      </c>
      <c r="AF268" s="81" t="str">
        <f>IF(O268="",IFERROR(VLOOKUP($U268,scriv!$C$2:$AG$802,30,FALSE),""),O268)</f>
        <v/>
      </c>
      <c r="AG268" s="81" t="str">
        <f>IF(P268="",IFERROR(VLOOKUP($U268,scriv!$C$2:$AG$802,31,FALSE),""),P268)</f>
        <v/>
      </c>
      <c r="AH268" s="242" t="str">
        <f t="shared" si="30"/>
        <v/>
      </c>
      <c r="AI268" s="240" t="str">
        <f t="shared" si="31"/>
        <v/>
      </c>
      <c r="AJ268" s="242" t="str">
        <f t="shared" si="32"/>
        <v/>
      </c>
      <c r="AK268" s="240" t="str">
        <f t="shared" si="33"/>
        <v/>
      </c>
      <c r="AL268" s="242" t="str">
        <f t="shared" si="34"/>
        <v/>
      </c>
    </row>
    <row r="269" spans="1:38" ht="23" customHeight="1">
      <c r="A269"/>
      <c r="B269"/>
      <c r="C269"/>
      <c r="D269"/>
      <c r="E269"/>
      <c r="F269"/>
      <c r="G269"/>
      <c r="H269"/>
      <c r="I269"/>
      <c r="J269"/>
      <c r="K269"/>
      <c r="L269"/>
      <c r="M269"/>
      <c r="N269"/>
      <c r="O269"/>
      <c r="P269"/>
      <c r="Q269"/>
      <c r="R269"/>
      <c r="S269"/>
      <c r="T269"/>
      <c r="U269"/>
      <c r="V269"/>
      <c r="W269"/>
      <c r="X269"/>
      <c r="Y269"/>
      <c r="Z269"/>
      <c r="AA269"/>
      <c r="AB269"/>
      <c r="AC269"/>
      <c r="AD269" s="81" t="str">
        <f>IF(M269="",IFERROR(VLOOKUP($U269,scriv!$C$2:$AG$802,28,FALSE),""),M269)</f>
        <v/>
      </c>
      <c r="AE269" s="81" t="str">
        <f>IF(N269="",IFERROR(VLOOKUP($U269,scriv!$C$2:$AG$802,29,FALSE),""),N269)</f>
        <v/>
      </c>
      <c r="AF269" s="81" t="str">
        <f>IF(O269="",IFERROR(VLOOKUP($U269,scriv!$C$2:$AG$802,30,FALSE),""),O269)</f>
        <v/>
      </c>
      <c r="AG269" s="81" t="str">
        <f>IF(P269="",IFERROR(VLOOKUP($U269,scriv!$C$2:$AG$802,31,FALSE),""),P269)</f>
        <v/>
      </c>
      <c r="AH269" s="242" t="str">
        <f t="shared" si="30"/>
        <v/>
      </c>
      <c r="AI269" s="240" t="str">
        <f t="shared" si="31"/>
        <v/>
      </c>
      <c r="AJ269" s="242" t="str">
        <f t="shared" si="32"/>
        <v/>
      </c>
      <c r="AK269" s="240" t="str">
        <f t="shared" si="33"/>
        <v/>
      </c>
      <c r="AL269" s="242" t="str">
        <f t="shared" si="34"/>
        <v/>
      </c>
    </row>
    <row r="270" spans="1:38" ht="23" customHeight="1">
      <c r="A270"/>
      <c r="B270"/>
      <c r="C270"/>
      <c r="D270"/>
      <c r="E270"/>
      <c r="F270"/>
      <c r="G270"/>
      <c r="H270"/>
      <c r="I270"/>
      <c r="J270"/>
      <c r="K270"/>
      <c r="L270"/>
      <c r="M270"/>
      <c r="N270"/>
      <c r="O270"/>
      <c r="P270"/>
      <c r="Q270"/>
      <c r="R270"/>
      <c r="S270"/>
      <c r="T270"/>
      <c r="U270"/>
      <c r="V270"/>
      <c r="W270"/>
      <c r="X270"/>
      <c r="Y270"/>
      <c r="Z270"/>
      <c r="AA270"/>
      <c r="AB270"/>
      <c r="AC270"/>
      <c r="AD270" s="81" t="str">
        <f>IF(M270="",IFERROR(VLOOKUP($U270,scriv!$C$2:$AG$802,28,FALSE),""),M270)</f>
        <v/>
      </c>
      <c r="AE270" s="81" t="str">
        <f>IF(N270="",IFERROR(VLOOKUP($U270,scriv!$C$2:$AG$802,29,FALSE),""),N270)</f>
        <v/>
      </c>
      <c r="AF270" s="81" t="str">
        <f>IF(O270="",IFERROR(VLOOKUP($U270,scriv!$C$2:$AG$802,30,FALSE),""),O270)</f>
        <v/>
      </c>
      <c r="AG270" s="81" t="str">
        <f>IF(P270="",IFERROR(VLOOKUP($U270,scriv!$C$2:$AG$802,31,FALSE),""),P270)</f>
        <v/>
      </c>
      <c r="AH270" s="242" t="str">
        <f t="shared" si="30"/>
        <v/>
      </c>
      <c r="AI270" s="240" t="str">
        <f t="shared" si="31"/>
        <v/>
      </c>
      <c r="AJ270" s="242" t="str">
        <f t="shared" si="32"/>
        <v/>
      </c>
      <c r="AK270" s="240" t="str">
        <f t="shared" si="33"/>
        <v/>
      </c>
      <c r="AL270" s="242" t="str">
        <f t="shared" si="34"/>
        <v/>
      </c>
    </row>
    <row r="271" spans="1:38" ht="23" customHeight="1">
      <c r="A271"/>
      <c r="B271"/>
      <c r="C271"/>
      <c r="D271"/>
      <c r="E271"/>
      <c r="F271"/>
      <c r="G271"/>
      <c r="H271"/>
      <c r="I271"/>
      <c r="J271"/>
      <c r="K271"/>
      <c r="L271"/>
      <c r="M271"/>
      <c r="N271"/>
      <c r="O271"/>
      <c r="P271"/>
      <c r="Q271"/>
      <c r="R271"/>
      <c r="S271"/>
      <c r="T271"/>
      <c r="U271"/>
      <c r="V271"/>
      <c r="W271"/>
      <c r="X271"/>
      <c r="Y271"/>
      <c r="Z271"/>
      <c r="AA271"/>
      <c r="AB271"/>
      <c r="AC271"/>
      <c r="AD271" s="81" t="str">
        <f>IF(M271="",IFERROR(VLOOKUP($U271,scriv!$C$2:$AG$802,28,FALSE),""),M271)</f>
        <v/>
      </c>
      <c r="AE271" s="81" t="str">
        <f>IF(N271="",IFERROR(VLOOKUP($U271,scriv!$C$2:$AG$802,29,FALSE),""),N271)</f>
        <v/>
      </c>
      <c r="AF271" s="81" t="str">
        <f>IF(O271="",IFERROR(VLOOKUP($U271,scriv!$C$2:$AG$802,30,FALSE),""),O271)</f>
        <v/>
      </c>
      <c r="AG271" s="81" t="str">
        <f>IF(P271="",IFERROR(VLOOKUP($U271,scriv!$C$2:$AG$802,31,FALSE),""),P271)</f>
        <v/>
      </c>
      <c r="AH271" s="242" t="str">
        <f t="shared" si="30"/>
        <v/>
      </c>
      <c r="AI271" s="240" t="str">
        <f t="shared" si="31"/>
        <v/>
      </c>
      <c r="AJ271" s="242" t="str">
        <f t="shared" si="32"/>
        <v/>
      </c>
      <c r="AK271" s="240" t="str">
        <f t="shared" si="33"/>
        <v/>
      </c>
      <c r="AL271" s="242" t="str">
        <f t="shared" si="34"/>
        <v/>
      </c>
    </row>
    <row r="272" spans="1:38" ht="23" customHeight="1">
      <c r="A272"/>
      <c r="B272"/>
      <c r="C272"/>
      <c r="D272"/>
      <c r="E272"/>
      <c r="F272"/>
      <c r="G272"/>
      <c r="H272"/>
      <c r="I272"/>
      <c r="J272"/>
      <c r="K272"/>
      <c r="L272"/>
      <c r="M272"/>
      <c r="N272"/>
      <c r="O272"/>
      <c r="P272"/>
      <c r="Q272"/>
      <c r="R272"/>
      <c r="S272"/>
      <c r="T272"/>
      <c r="U272"/>
      <c r="V272"/>
      <c r="W272"/>
      <c r="X272"/>
      <c r="Y272"/>
      <c r="Z272"/>
      <c r="AA272"/>
      <c r="AB272"/>
      <c r="AC272"/>
      <c r="AD272" s="81" t="str">
        <f>IF(M272="",IFERROR(VLOOKUP($U272,scriv!$C$2:$AG$802,28,FALSE),""),M272)</f>
        <v/>
      </c>
      <c r="AE272" s="81" t="str">
        <f>IF(N272="",IFERROR(VLOOKUP($U272,scriv!$C$2:$AG$802,29,FALSE),""),N272)</f>
        <v/>
      </c>
      <c r="AF272" s="81" t="str">
        <f>IF(O272="",IFERROR(VLOOKUP($U272,scriv!$C$2:$AG$802,30,FALSE),""),O272)</f>
        <v/>
      </c>
      <c r="AG272" s="81" t="str">
        <f>IF(P272="",IFERROR(VLOOKUP($U272,scriv!$C$2:$AG$802,31,FALSE),""),P272)</f>
        <v/>
      </c>
      <c r="AH272" s="242" t="str">
        <f t="shared" si="30"/>
        <v/>
      </c>
      <c r="AI272" s="240" t="str">
        <f t="shared" si="31"/>
        <v/>
      </c>
      <c r="AJ272" s="242" t="str">
        <f t="shared" si="32"/>
        <v/>
      </c>
      <c r="AK272" s="240" t="str">
        <f t="shared" si="33"/>
        <v/>
      </c>
      <c r="AL272" s="242" t="str">
        <f t="shared" si="34"/>
        <v/>
      </c>
    </row>
    <row r="273" spans="1:38" ht="23" customHeight="1">
      <c r="A273"/>
      <c r="B273"/>
      <c r="C273"/>
      <c r="D273"/>
      <c r="E273"/>
      <c r="F273"/>
      <c r="G273"/>
      <c r="H273"/>
      <c r="I273"/>
      <c r="J273"/>
      <c r="K273"/>
      <c r="L273"/>
      <c r="M273"/>
      <c r="N273"/>
      <c r="O273"/>
      <c r="P273"/>
      <c r="Q273"/>
      <c r="R273"/>
      <c r="S273"/>
      <c r="T273"/>
      <c r="U273"/>
      <c r="V273"/>
      <c r="W273"/>
      <c r="X273"/>
      <c r="Y273"/>
      <c r="Z273"/>
      <c r="AA273"/>
      <c r="AB273"/>
      <c r="AC273"/>
      <c r="AD273" s="81" t="str">
        <f>IF(M273="",IFERROR(VLOOKUP($U273,scriv!$C$2:$AG$802,28,FALSE),""),M273)</f>
        <v/>
      </c>
      <c r="AE273" s="81" t="str">
        <f>IF(N273="",IFERROR(VLOOKUP($U273,scriv!$C$2:$AG$802,29,FALSE),""),N273)</f>
        <v/>
      </c>
      <c r="AF273" s="81" t="str">
        <f>IF(O273="",IFERROR(VLOOKUP($U273,scriv!$C$2:$AG$802,30,FALSE),""),O273)</f>
        <v/>
      </c>
      <c r="AG273" s="81" t="str">
        <f>IF(P273="",IFERROR(VLOOKUP($U273,scriv!$C$2:$AG$802,31,FALSE),""),P273)</f>
        <v/>
      </c>
      <c r="AH273" s="242" t="str">
        <f t="shared" si="30"/>
        <v/>
      </c>
      <c r="AI273" s="240" t="str">
        <f t="shared" si="31"/>
        <v/>
      </c>
      <c r="AJ273" s="242" t="str">
        <f t="shared" si="32"/>
        <v/>
      </c>
      <c r="AK273" s="240" t="str">
        <f t="shared" si="33"/>
        <v/>
      </c>
      <c r="AL273" s="242" t="str">
        <f t="shared" si="34"/>
        <v/>
      </c>
    </row>
    <row r="274" spans="1:38" ht="23" customHeight="1">
      <c r="A274"/>
      <c r="B274"/>
      <c r="C274"/>
      <c r="D274"/>
      <c r="E274"/>
      <c r="F274"/>
      <c r="G274"/>
      <c r="H274"/>
      <c r="I274"/>
      <c r="J274"/>
      <c r="K274"/>
      <c r="L274"/>
      <c r="M274"/>
      <c r="N274"/>
      <c r="O274"/>
      <c r="P274"/>
      <c r="Q274"/>
      <c r="R274"/>
      <c r="S274"/>
      <c r="T274"/>
      <c r="U274"/>
      <c r="V274"/>
      <c r="W274"/>
      <c r="X274"/>
      <c r="Y274"/>
      <c r="Z274"/>
      <c r="AA274"/>
      <c r="AB274"/>
      <c r="AC274"/>
      <c r="AD274" s="81" t="str">
        <f>IF(M274="",IFERROR(VLOOKUP($U274,scriv!$C$2:$AG$802,28,FALSE),""),M274)</f>
        <v/>
      </c>
      <c r="AE274" s="81" t="str">
        <f>IF(N274="",IFERROR(VLOOKUP($U274,scriv!$C$2:$AG$802,29,FALSE),""),N274)</f>
        <v/>
      </c>
      <c r="AF274" s="81" t="str">
        <f>IF(O274="",IFERROR(VLOOKUP($U274,scriv!$C$2:$AG$802,30,FALSE),""),O274)</f>
        <v/>
      </c>
      <c r="AG274" s="81" t="str">
        <f>IF(P274="",IFERROR(VLOOKUP($U274,scriv!$C$2:$AG$802,31,FALSE),""),P274)</f>
        <v/>
      </c>
      <c r="AH274" s="242" t="str">
        <f t="shared" si="30"/>
        <v/>
      </c>
      <c r="AI274" s="240" t="str">
        <f t="shared" si="31"/>
        <v/>
      </c>
      <c r="AJ274" s="242" t="str">
        <f t="shared" si="32"/>
        <v/>
      </c>
      <c r="AK274" s="240" t="str">
        <f t="shared" si="33"/>
        <v/>
      </c>
      <c r="AL274" s="242" t="str">
        <f t="shared" si="34"/>
        <v/>
      </c>
    </row>
    <row r="275" spans="1:38" ht="23" customHeight="1">
      <c r="A275"/>
      <c r="B275"/>
      <c r="C275"/>
      <c r="D275"/>
      <c r="E275"/>
      <c r="F275"/>
      <c r="G275"/>
      <c r="H275"/>
      <c r="I275"/>
      <c r="J275"/>
      <c r="K275"/>
      <c r="L275"/>
      <c r="M275"/>
      <c r="N275"/>
      <c r="O275"/>
      <c r="P275"/>
      <c r="Q275"/>
      <c r="R275"/>
      <c r="S275"/>
      <c r="T275"/>
      <c r="U275"/>
      <c r="V275"/>
      <c r="W275"/>
      <c r="X275"/>
      <c r="Y275"/>
      <c r="Z275"/>
      <c r="AA275"/>
      <c r="AB275"/>
      <c r="AC275"/>
      <c r="AD275" s="81" t="str">
        <f>IF(M275="",IFERROR(VLOOKUP($U275,scriv!$C$2:$AG$802,28,FALSE),""),M275)</f>
        <v/>
      </c>
      <c r="AE275" s="81" t="str">
        <f>IF(N275="",IFERROR(VLOOKUP($U275,scriv!$C$2:$AG$802,29,FALSE),""),N275)</f>
        <v/>
      </c>
      <c r="AF275" s="81" t="str">
        <f>IF(O275="",IFERROR(VLOOKUP($U275,scriv!$C$2:$AG$802,30,FALSE),""),O275)</f>
        <v/>
      </c>
      <c r="AG275" s="81" t="str">
        <f>IF(P275="",IFERROR(VLOOKUP($U275,scriv!$C$2:$AG$802,31,FALSE),""),P275)</f>
        <v/>
      </c>
      <c r="AH275" s="242" t="str">
        <f t="shared" si="30"/>
        <v/>
      </c>
      <c r="AI275" s="240" t="str">
        <f t="shared" si="31"/>
        <v/>
      </c>
      <c r="AJ275" s="242" t="str">
        <f t="shared" si="32"/>
        <v/>
      </c>
      <c r="AK275" s="240" t="str">
        <f t="shared" si="33"/>
        <v/>
      </c>
      <c r="AL275" s="242" t="str">
        <f t="shared" si="34"/>
        <v/>
      </c>
    </row>
    <row r="276" spans="1:38" ht="23" customHeight="1">
      <c r="A276"/>
      <c r="B276"/>
      <c r="C276"/>
      <c r="D276"/>
      <c r="E276"/>
      <c r="F276"/>
      <c r="G276"/>
      <c r="H276"/>
      <c r="I276"/>
      <c r="J276"/>
      <c r="K276"/>
      <c r="L276"/>
      <c r="M276"/>
      <c r="N276"/>
      <c r="O276"/>
      <c r="P276"/>
      <c r="Q276"/>
      <c r="R276"/>
      <c r="S276"/>
      <c r="T276"/>
      <c r="U276"/>
      <c r="V276"/>
      <c r="W276"/>
      <c r="X276"/>
      <c r="Y276"/>
      <c r="Z276"/>
      <c r="AA276"/>
      <c r="AB276"/>
      <c r="AC276"/>
      <c r="AD276" s="81" t="str">
        <f>IF(M276="",IFERROR(VLOOKUP($U276,scriv!$C$2:$AG$802,28,FALSE),""),M276)</f>
        <v/>
      </c>
      <c r="AE276" s="81" t="str">
        <f>IF(N276="",IFERROR(VLOOKUP($U276,scriv!$C$2:$AG$802,29,FALSE),""),N276)</f>
        <v/>
      </c>
      <c r="AF276" s="81" t="str">
        <f>IF(O276="",IFERROR(VLOOKUP($U276,scriv!$C$2:$AG$802,30,FALSE),""),O276)</f>
        <v/>
      </c>
      <c r="AG276" s="81" t="str">
        <f>IF(P276="",IFERROR(VLOOKUP($U276,scriv!$C$2:$AG$802,31,FALSE),""),P276)</f>
        <v/>
      </c>
      <c r="AH276" s="242" t="str">
        <f t="shared" si="30"/>
        <v/>
      </c>
      <c r="AI276" s="240" t="str">
        <f t="shared" si="31"/>
        <v/>
      </c>
      <c r="AJ276" s="242" t="str">
        <f t="shared" si="32"/>
        <v/>
      </c>
      <c r="AK276" s="240" t="str">
        <f t="shared" si="33"/>
        <v/>
      </c>
      <c r="AL276" s="242" t="str">
        <f t="shared" si="34"/>
        <v/>
      </c>
    </row>
    <row r="277" spans="1:38" ht="23" customHeight="1">
      <c r="A277"/>
      <c r="B277"/>
      <c r="C277"/>
      <c r="D277"/>
      <c r="E277"/>
      <c r="F277"/>
      <c r="G277"/>
      <c r="H277"/>
      <c r="I277"/>
      <c r="J277"/>
      <c r="K277"/>
      <c r="L277"/>
      <c r="M277"/>
      <c r="N277"/>
      <c r="O277"/>
      <c r="P277"/>
      <c r="Q277"/>
      <c r="R277"/>
      <c r="S277"/>
      <c r="T277"/>
      <c r="U277"/>
      <c r="V277"/>
      <c r="W277"/>
      <c r="X277"/>
      <c r="Y277"/>
      <c r="Z277"/>
      <c r="AA277"/>
      <c r="AB277"/>
      <c r="AC277"/>
      <c r="AD277" s="81" t="str">
        <f>IF(M277="",IFERROR(VLOOKUP($U277,scriv!$C$2:$AG$802,28,FALSE),""),M277)</f>
        <v/>
      </c>
      <c r="AE277" s="81" t="str">
        <f>IF(N277="",IFERROR(VLOOKUP($U277,scriv!$C$2:$AG$802,29,FALSE),""),N277)</f>
        <v/>
      </c>
      <c r="AF277" s="81" t="str">
        <f>IF(O277="",IFERROR(VLOOKUP($U277,scriv!$C$2:$AG$802,30,FALSE),""),O277)</f>
        <v/>
      </c>
      <c r="AG277" s="81" t="str">
        <f>IF(P277="",IFERROR(VLOOKUP($U277,scriv!$C$2:$AG$802,31,FALSE),""),P277)</f>
        <v/>
      </c>
      <c r="AH277" s="242" t="str">
        <f t="shared" si="30"/>
        <v/>
      </c>
      <c r="AI277" s="240" t="str">
        <f t="shared" si="31"/>
        <v/>
      </c>
      <c r="AJ277" s="242" t="str">
        <f t="shared" si="32"/>
        <v/>
      </c>
      <c r="AK277" s="240" t="str">
        <f t="shared" si="33"/>
        <v/>
      </c>
      <c r="AL277" s="242" t="str">
        <f t="shared" si="34"/>
        <v/>
      </c>
    </row>
    <row r="278" spans="1:38" ht="23" customHeight="1">
      <c r="A278"/>
      <c r="B278"/>
      <c r="C278"/>
      <c r="D278"/>
      <c r="E278"/>
      <c r="F278"/>
      <c r="G278"/>
      <c r="H278"/>
      <c r="I278"/>
      <c r="J278"/>
      <c r="K278"/>
      <c r="L278"/>
      <c r="M278"/>
      <c r="N278"/>
      <c r="O278"/>
      <c r="P278"/>
      <c r="Q278"/>
      <c r="R278"/>
      <c r="S278"/>
      <c r="T278"/>
      <c r="U278"/>
      <c r="V278"/>
      <c r="W278"/>
      <c r="X278"/>
      <c r="Y278"/>
      <c r="Z278"/>
      <c r="AA278"/>
      <c r="AB278"/>
      <c r="AC278"/>
      <c r="AD278" s="81" t="str">
        <f>IF(M278="",IFERROR(VLOOKUP($U278,scriv!$C$2:$AG$802,28,FALSE),""),M278)</f>
        <v/>
      </c>
      <c r="AE278" s="81" t="str">
        <f>IF(N278="",IFERROR(VLOOKUP($U278,scriv!$C$2:$AG$802,29,FALSE),""),N278)</f>
        <v/>
      </c>
      <c r="AF278" s="81" t="str">
        <f>IF(O278="",IFERROR(VLOOKUP($U278,scriv!$C$2:$AG$802,30,FALSE),""),O278)</f>
        <v/>
      </c>
      <c r="AG278" s="81" t="str">
        <f>IF(P278="",IFERROR(VLOOKUP($U278,scriv!$C$2:$AG$802,31,FALSE),""),P278)</f>
        <v/>
      </c>
      <c r="AH278" s="242" t="str">
        <f t="shared" si="30"/>
        <v/>
      </c>
      <c r="AI278" s="240" t="str">
        <f t="shared" si="31"/>
        <v/>
      </c>
      <c r="AJ278" s="242" t="str">
        <f t="shared" si="32"/>
        <v/>
      </c>
      <c r="AK278" s="240" t="str">
        <f t="shared" si="33"/>
        <v/>
      </c>
      <c r="AL278" s="242" t="str">
        <f t="shared" si="34"/>
        <v/>
      </c>
    </row>
    <row r="279" spans="1:38" ht="23" customHeight="1">
      <c r="A279"/>
      <c r="B279"/>
      <c r="C279"/>
      <c r="D279"/>
      <c r="E279"/>
      <c r="F279"/>
      <c r="G279"/>
      <c r="H279"/>
      <c r="I279"/>
      <c r="J279"/>
      <c r="K279"/>
      <c r="L279"/>
      <c r="M279"/>
      <c r="N279"/>
      <c r="O279"/>
      <c r="P279"/>
      <c r="Q279"/>
      <c r="R279"/>
      <c r="S279"/>
      <c r="T279"/>
      <c r="U279"/>
      <c r="V279"/>
      <c r="W279"/>
      <c r="X279"/>
      <c r="Y279"/>
      <c r="Z279"/>
      <c r="AA279"/>
      <c r="AB279"/>
      <c r="AC279"/>
      <c r="AD279" s="81" t="str">
        <f>IF(M279="",IFERROR(VLOOKUP($U279,scriv!$C$2:$AG$802,28,FALSE),""),M279)</f>
        <v/>
      </c>
      <c r="AE279" s="81" t="str">
        <f>IF(N279="",IFERROR(VLOOKUP($U279,scriv!$C$2:$AG$802,29,FALSE),""),N279)</f>
        <v/>
      </c>
      <c r="AF279" s="81" t="str">
        <f>IF(O279="",IFERROR(VLOOKUP($U279,scriv!$C$2:$AG$802,30,FALSE),""),O279)</f>
        <v/>
      </c>
      <c r="AG279" s="81" t="str">
        <f>IF(P279="",IFERROR(VLOOKUP($U279,scriv!$C$2:$AG$802,31,FALSE),""),P279)</f>
        <v/>
      </c>
      <c r="AH279" s="242" t="str">
        <f t="shared" si="30"/>
        <v/>
      </c>
      <c r="AI279" s="240" t="str">
        <f t="shared" si="31"/>
        <v/>
      </c>
      <c r="AJ279" s="242" t="str">
        <f t="shared" si="32"/>
        <v/>
      </c>
      <c r="AK279" s="240" t="str">
        <f t="shared" si="33"/>
        <v/>
      </c>
      <c r="AL279" s="242" t="str">
        <f t="shared" si="34"/>
        <v/>
      </c>
    </row>
    <row r="280" spans="1:38" ht="23" customHeight="1">
      <c r="A280"/>
      <c r="B280"/>
      <c r="C280"/>
      <c r="D280"/>
      <c r="E280"/>
      <c r="F280"/>
      <c r="G280"/>
      <c r="H280"/>
      <c r="I280"/>
      <c r="J280"/>
      <c r="K280"/>
      <c r="L280"/>
      <c r="M280"/>
      <c r="N280"/>
      <c r="O280"/>
      <c r="P280"/>
      <c r="Q280"/>
      <c r="R280"/>
      <c r="S280"/>
      <c r="T280"/>
      <c r="U280"/>
      <c r="V280"/>
      <c r="W280"/>
      <c r="X280"/>
      <c r="Y280"/>
      <c r="Z280"/>
      <c r="AA280"/>
      <c r="AB280"/>
      <c r="AC280"/>
      <c r="AD280" s="81" t="str">
        <f>IF(M280="",IFERROR(VLOOKUP($U280,scriv!$C$2:$AG$802,28,FALSE),""),M280)</f>
        <v/>
      </c>
      <c r="AE280" s="81" t="str">
        <f>IF(N280="",IFERROR(VLOOKUP($U280,scriv!$C$2:$AG$802,29,FALSE),""),N280)</f>
        <v/>
      </c>
      <c r="AF280" s="81" t="str">
        <f>IF(O280="",IFERROR(VLOOKUP($U280,scriv!$C$2:$AG$802,30,FALSE),""),O280)</f>
        <v/>
      </c>
      <c r="AG280" s="81" t="str">
        <f>IF(P280="",IFERROR(VLOOKUP($U280,scriv!$C$2:$AG$802,31,FALSE),""),P280)</f>
        <v/>
      </c>
      <c r="AH280" s="242" t="str">
        <f t="shared" si="30"/>
        <v/>
      </c>
      <c r="AI280" s="240" t="str">
        <f t="shared" si="31"/>
        <v/>
      </c>
      <c r="AJ280" s="242" t="str">
        <f t="shared" si="32"/>
        <v/>
      </c>
      <c r="AK280" s="240" t="str">
        <f t="shared" si="33"/>
        <v/>
      </c>
      <c r="AL280" s="242" t="str">
        <f t="shared" si="34"/>
        <v/>
      </c>
    </row>
    <row r="281" spans="1:38" ht="23" customHeight="1">
      <c r="A281"/>
      <c r="B281"/>
      <c r="C281"/>
      <c r="D281"/>
      <c r="E281"/>
      <c r="F281"/>
      <c r="G281"/>
      <c r="H281"/>
      <c r="I281"/>
      <c r="J281"/>
      <c r="K281"/>
      <c r="L281"/>
      <c r="M281"/>
      <c r="N281"/>
      <c r="O281"/>
      <c r="P281"/>
      <c r="Q281"/>
      <c r="R281"/>
      <c r="S281"/>
      <c r="T281"/>
      <c r="U281"/>
      <c r="V281"/>
      <c r="W281"/>
      <c r="X281"/>
      <c r="Y281"/>
      <c r="Z281"/>
      <c r="AA281"/>
      <c r="AB281"/>
      <c r="AC281"/>
      <c r="AD281" s="81" t="str">
        <f>IF(M281="",IFERROR(VLOOKUP($U281,scriv!$C$2:$AG$802,28,FALSE),""),M281)</f>
        <v/>
      </c>
      <c r="AE281" s="81" t="str">
        <f>IF(N281="",IFERROR(VLOOKUP($U281,scriv!$C$2:$AG$802,29,FALSE),""),N281)</f>
        <v/>
      </c>
      <c r="AF281" s="81" t="str">
        <f>IF(O281="",IFERROR(VLOOKUP($U281,scriv!$C$2:$AG$802,30,FALSE),""),O281)</f>
        <v/>
      </c>
      <c r="AG281" s="81" t="str">
        <f>IF(P281="",IFERROR(VLOOKUP($U281,scriv!$C$2:$AG$802,31,FALSE),""),P281)</f>
        <v/>
      </c>
      <c r="AH281" s="242" t="str">
        <f t="shared" si="30"/>
        <v/>
      </c>
      <c r="AI281" s="240" t="str">
        <f t="shared" si="31"/>
        <v/>
      </c>
      <c r="AJ281" s="242" t="str">
        <f t="shared" si="32"/>
        <v/>
      </c>
      <c r="AK281" s="240" t="str">
        <f t="shared" si="33"/>
        <v/>
      </c>
      <c r="AL281" s="242" t="str">
        <f t="shared" si="34"/>
        <v/>
      </c>
    </row>
    <row r="282" spans="1:38" ht="23" customHeight="1">
      <c r="A282"/>
      <c r="B282"/>
      <c r="C282"/>
      <c r="D282"/>
      <c r="E282"/>
      <c r="F282"/>
      <c r="G282"/>
      <c r="H282"/>
      <c r="I282"/>
      <c r="J282"/>
      <c r="K282"/>
      <c r="L282"/>
      <c r="M282"/>
      <c r="N282"/>
      <c r="O282"/>
      <c r="P282"/>
      <c r="Q282"/>
      <c r="R282"/>
      <c r="S282"/>
      <c r="T282"/>
      <c r="U282"/>
      <c r="V282"/>
      <c r="W282"/>
      <c r="X282"/>
      <c r="Y282"/>
      <c r="Z282"/>
      <c r="AA282"/>
      <c r="AB282"/>
      <c r="AC282"/>
      <c r="AD282" s="81" t="str">
        <f>IF(M282="",IFERROR(VLOOKUP($U282,scriv!$C$2:$AG$802,28,FALSE),""),M282)</f>
        <v/>
      </c>
      <c r="AE282" s="81" t="str">
        <f>IF(N282="",IFERROR(VLOOKUP($U282,scriv!$C$2:$AG$802,29,FALSE),""),N282)</f>
        <v/>
      </c>
      <c r="AF282" s="81" t="str">
        <f>IF(O282="",IFERROR(VLOOKUP($U282,scriv!$C$2:$AG$802,30,FALSE),""),O282)</f>
        <v/>
      </c>
      <c r="AG282" s="81" t="str">
        <f>IF(P282="",IFERROR(VLOOKUP($U282,scriv!$C$2:$AG$802,31,FALSE),""),P282)</f>
        <v/>
      </c>
      <c r="AH282" s="242" t="str">
        <f t="shared" si="30"/>
        <v/>
      </c>
      <c r="AI282" s="240" t="str">
        <f t="shared" si="31"/>
        <v/>
      </c>
      <c r="AJ282" s="242" t="str">
        <f t="shared" si="32"/>
        <v/>
      </c>
      <c r="AK282" s="240" t="str">
        <f t="shared" si="33"/>
        <v/>
      </c>
      <c r="AL282" s="242" t="str">
        <f t="shared" si="34"/>
        <v/>
      </c>
    </row>
    <row r="283" spans="1:38" ht="23" customHeight="1">
      <c r="A283"/>
      <c r="B283"/>
      <c r="C283"/>
      <c r="D283"/>
      <c r="E283"/>
      <c r="F283"/>
      <c r="G283"/>
      <c r="H283"/>
      <c r="I283"/>
      <c r="J283"/>
      <c r="K283"/>
      <c r="L283"/>
      <c r="M283"/>
      <c r="N283"/>
      <c r="O283"/>
      <c r="P283"/>
      <c r="Q283"/>
      <c r="R283"/>
      <c r="S283"/>
      <c r="T283"/>
      <c r="U283"/>
      <c r="V283"/>
      <c r="W283"/>
      <c r="X283"/>
      <c r="Y283"/>
      <c r="Z283"/>
      <c r="AA283"/>
      <c r="AB283"/>
      <c r="AC283"/>
      <c r="AD283" s="81" t="str">
        <f>IF(M283="",IFERROR(VLOOKUP($U283,scriv!$C$2:$AG$802,28,FALSE),""),M283)</f>
        <v/>
      </c>
      <c r="AE283" s="81" t="str">
        <f>IF(N283="",IFERROR(VLOOKUP($U283,scriv!$C$2:$AG$802,29,FALSE),""),N283)</f>
        <v/>
      </c>
      <c r="AF283" s="81" t="str">
        <f>IF(O283="",IFERROR(VLOOKUP($U283,scriv!$C$2:$AG$802,30,FALSE),""),O283)</f>
        <v/>
      </c>
      <c r="AG283" s="81" t="str">
        <f>IF(P283="",IFERROR(VLOOKUP($U283,scriv!$C$2:$AG$802,31,FALSE),""),P283)</f>
        <v/>
      </c>
      <c r="AH283" s="242" t="str">
        <f t="shared" si="30"/>
        <v/>
      </c>
      <c r="AI283" s="240" t="str">
        <f t="shared" si="31"/>
        <v/>
      </c>
      <c r="AJ283" s="242" t="str">
        <f t="shared" si="32"/>
        <v/>
      </c>
      <c r="AK283" s="240" t="str">
        <f t="shared" si="33"/>
        <v/>
      </c>
      <c r="AL283" s="242" t="str">
        <f t="shared" si="34"/>
        <v/>
      </c>
    </row>
    <row r="284" spans="1:38" ht="23" customHeight="1">
      <c r="A284"/>
      <c r="B284"/>
      <c r="C284"/>
      <c r="D284"/>
      <c r="E284"/>
      <c r="F284"/>
      <c r="G284"/>
      <c r="H284"/>
      <c r="I284"/>
      <c r="J284"/>
      <c r="K284"/>
      <c r="L284"/>
      <c r="M284"/>
      <c r="N284"/>
      <c r="O284"/>
      <c r="P284"/>
      <c r="Q284"/>
      <c r="R284"/>
      <c r="S284"/>
      <c r="T284"/>
      <c r="U284"/>
      <c r="V284"/>
      <c r="W284"/>
      <c r="X284"/>
      <c r="Y284"/>
      <c r="Z284"/>
      <c r="AA284"/>
      <c r="AB284"/>
      <c r="AC284"/>
      <c r="AD284" s="81" t="str">
        <f>IF(M284="",IFERROR(VLOOKUP($U284,scriv!$C$2:$AG$802,28,FALSE),""),M284)</f>
        <v/>
      </c>
      <c r="AE284" s="81" t="str">
        <f>IF(N284="",IFERROR(VLOOKUP($U284,scriv!$C$2:$AG$802,29,FALSE),""),N284)</f>
        <v/>
      </c>
      <c r="AF284" s="81" t="str">
        <f>IF(O284="",IFERROR(VLOOKUP($U284,scriv!$C$2:$AG$802,30,FALSE),""),O284)</f>
        <v/>
      </c>
      <c r="AG284" s="81" t="str">
        <f>IF(P284="",IFERROR(VLOOKUP($U284,scriv!$C$2:$AG$802,31,FALSE),""),P284)</f>
        <v/>
      </c>
      <c r="AH284" s="242" t="str">
        <f t="shared" si="30"/>
        <v/>
      </c>
      <c r="AI284" s="240" t="str">
        <f t="shared" si="31"/>
        <v/>
      </c>
      <c r="AJ284" s="242" t="str">
        <f t="shared" si="32"/>
        <v/>
      </c>
      <c r="AK284" s="240" t="str">
        <f t="shared" si="33"/>
        <v/>
      </c>
      <c r="AL284" s="242" t="str">
        <f t="shared" si="34"/>
        <v/>
      </c>
    </row>
    <row r="285" spans="1:38" ht="23" customHeight="1">
      <c r="A285"/>
      <c r="B285"/>
      <c r="C285"/>
      <c r="D285"/>
      <c r="E285"/>
      <c r="F285"/>
      <c r="G285"/>
      <c r="H285"/>
      <c r="I285"/>
      <c r="J285"/>
      <c r="K285"/>
      <c r="L285"/>
      <c r="M285"/>
      <c r="N285"/>
      <c r="O285"/>
      <c r="P285"/>
      <c r="Q285"/>
      <c r="R285"/>
      <c r="S285"/>
      <c r="T285"/>
      <c r="U285"/>
      <c r="V285"/>
      <c r="W285"/>
      <c r="X285"/>
      <c r="Y285"/>
      <c r="Z285"/>
      <c r="AA285"/>
      <c r="AB285"/>
      <c r="AC285"/>
      <c r="AD285" s="81" t="str">
        <f>IF(M285="",IFERROR(VLOOKUP($U285,scriv!$C$2:$AG$802,28,FALSE),""),M285)</f>
        <v/>
      </c>
      <c r="AE285" s="81" t="str">
        <f>IF(N285="",IFERROR(VLOOKUP($U285,scriv!$C$2:$AG$802,29,FALSE),""),N285)</f>
        <v/>
      </c>
      <c r="AF285" s="81" t="str">
        <f>IF(O285="",IFERROR(VLOOKUP($U285,scriv!$C$2:$AG$802,30,FALSE),""),O285)</f>
        <v/>
      </c>
      <c r="AG285" s="81" t="str">
        <f>IF(P285="",IFERROR(VLOOKUP($U285,scriv!$C$2:$AG$802,31,FALSE),""),P285)</f>
        <v/>
      </c>
      <c r="AH285" s="242" t="str">
        <f t="shared" si="30"/>
        <v/>
      </c>
      <c r="AI285" s="240" t="str">
        <f t="shared" si="31"/>
        <v/>
      </c>
      <c r="AJ285" s="242" t="str">
        <f t="shared" si="32"/>
        <v/>
      </c>
      <c r="AK285" s="240" t="str">
        <f t="shared" si="33"/>
        <v/>
      </c>
      <c r="AL285" s="242" t="str">
        <f t="shared" si="34"/>
        <v/>
      </c>
    </row>
    <row r="286" spans="1:38" ht="23" customHeight="1">
      <c r="A286"/>
      <c r="B286"/>
      <c r="C286"/>
      <c r="D286"/>
      <c r="E286"/>
      <c r="F286"/>
      <c r="G286"/>
      <c r="H286"/>
      <c r="I286"/>
      <c r="J286"/>
      <c r="K286"/>
      <c r="L286"/>
      <c r="M286"/>
      <c r="N286"/>
      <c r="O286"/>
      <c r="P286"/>
      <c r="Q286"/>
      <c r="R286"/>
      <c r="S286"/>
      <c r="T286"/>
      <c r="U286"/>
      <c r="V286"/>
      <c r="W286"/>
      <c r="X286"/>
      <c r="Y286"/>
      <c r="Z286"/>
      <c r="AA286"/>
      <c r="AB286"/>
      <c r="AC286"/>
      <c r="AD286" s="81" t="str">
        <f>IF(M286="",IFERROR(VLOOKUP($U286,scriv!$C$2:$AG$802,28,FALSE),""),M286)</f>
        <v/>
      </c>
      <c r="AE286" s="81" t="str">
        <f>IF(N286="",IFERROR(VLOOKUP($U286,scriv!$C$2:$AG$802,29,FALSE),""),N286)</f>
        <v/>
      </c>
      <c r="AF286" s="81" t="str">
        <f>IF(O286="",IFERROR(VLOOKUP($U286,scriv!$C$2:$AG$802,30,FALSE),""),O286)</f>
        <v/>
      </c>
      <c r="AG286" s="81" t="str">
        <f>IF(P286="",IFERROR(VLOOKUP($U286,scriv!$C$2:$AG$802,31,FALSE),""),P286)</f>
        <v/>
      </c>
      <c r="AH286" s="242" t="str">
        <f t="shared" si="30"/>
        <v/>
      </c>
      <c r="AI286" s="240" t="str">
        <f t="shared" si="31"/>
        <v/>
      </c>
      <c r="AJ286" s="242" t="str">
        <f t="shared" si="32"/>
        <v/>
      </c>
      <c r="AK286" s="240" t="str">
        <f t="shared" si="33"/>
        <v/>
      </c>
      <c r="AL286" s="242" t="str">
        <f t="shared" si="34"/>
        <v/>
      </c>
    </row>
    <row r="287" spans="1:38" ht="23" customHeight="1">
      <c r="A287"/>
      <c r="B287"/>
      <c r="C287"/>
      <c r="D287"/>
      <c r="E287"/>
      <c r="F287"/>
      <c r="G287"/>
      <c r="H287"/>
      <c r="I287"/>
      <c r="J287"/>
      <c r="K287"/>
      <c r="L287"/>
      <c r="M287"/>
      <c r="N287"/>
      <c r="O287"/>
      <c r="P287"/>
      <c r="Q287"/>
      <c r="R287"/>
      <c r="S287"/>
      <c r="T287"/>
      <c r="U287"/>
      <c r="V287"/>
      <c r="W287"/>
      <c r="X287"/>
      <c r="Y287"/>
      <c r="Z287"/>
      <c r="AA287"/>
      <c r="AB287"/>
      <c r="AC287"/>
      <c r="AD287" s="81" t="str">
        <f>IF(M287="",IFERROR(VLOOKUP($U287,scriv!$C$2:$AG$802,28,FALSE),""),M287)</f>
        <v/>
      </c>
      <c r="AE287" s="81" t="str">
        <f>IF(N287="",IFERROR(VLOOKUP($U287,scriv!$C$2:$AG$802,29,FALSE),""),N287)</f>
        <v/>
      </c>
      <c r="AF287" s="81" t="str">
        <f>IF(O287="",IFERROR(VLOOKUP($U287,scriv!$C$2:$AG$802,30,FALSE),""),O287)</f>
        <v/>
      </c>
      <c r="AG287" s="81" t="str">
        <f>IF(P287="",IFERROR(VLOOKUP($U287,scriv!$C$2:$AG$802,31,FALSE),""),P287)</f>
        <v/>
      </c>
      <c r="AH287" s="242" t="str">
        <f t="shared" si="30"/>
        <v/>
      </c>
      <c r="AI287" s="240" t="str">
        <f t="shared" si="31"/>
        <v/>
      </c>
      <c r="AJ287" s="242" t="str">
        <f t="shared" si="32"/>
        <v/>
      </c>
      <c r="AK287" s="240" t="str">
        <f t="shared" si="33"/>
        <v/>
      </c>
      <c r="AL287" s="242" t="str">
        <f t="shared" si="34"/>
        <v/>
      </c>
    </row>
    <row r="288" spans="1:38" ht="23" customHeight="1">
      <c r="A288"/>
      <c r="B288"/>
      <c r="C288"/>
      <c r="D288"/>
      <c r="E288"/>
      <c r="F288"/>
      <c r="G288"/>
      <c r="H288"/>
      <c r="I288"/>
      <c r="J288"/>
      <c r="K288"/>
      <c r="L288"/>
      <c r="M288"/>
      <c r="N288"/>
      <c r="O288"/>
      <c r="P288"/>
      <c r="Q288"/>
      <c r="R288"/>
      <c r="S288"/>
      <c r="T288"/>
      <c r="U288"/>
      <c r="V288"/>
      <c r="W288"/>
      <c r="X288"/>
      <c r="Y288"/>
      <c r="Z288"/>
      <c r="AA288"/>
      <c r="AB288"/>
      <c r="AC288"/>
      <c r="AD288" s="81" t="str">
        <f>IF(M288="",IFERROR(VLOOKUP($U288,scriv!$C$2:$AG$802,28,FALSE),""),M288)</f>
        <v/>
      </c>
      <c r="AE288" s="81" t="str">
        <f>IF(N288="",IFERROR(VLOOKUP($U288,scriv!$C$2:$AG$802,29,FALSE),""),N288)</f>
        <v/>
      </c>
      <c r="AF288" s="81" t="str">
        <f>IF(O288="",IFERROR(VLOOKUP($U288,scriv!$C$2:$AG$802,30,FALSE),""),O288)</f>
        <v/>
      </c>
      <c r="AG288" s="81" t="str">
        <f>IF(P288="",IFERROR(VLOOKUP($U288,scriv!$C$2:$AG$802,31,FALSE),""),P288)</f>
        <v/>
      </c>
      <c r="AH288" s="242" t="str">
        <f t="shared" si="30"/>
        <v/>
      </c>
      <c r="AI288" s="240" t="str">
        <f t="shared" si="31"/>
        <v/>
      </c>
      <c r="AJ288" s="242" t="str">
        <f t="shared" si="32"/>
        <v/>
      </c>
      <c r="AK288" s="240" t="str">
        <f t="shared" si="33"/>
        <v/>
      </c>
      <c r="AL288" s="242" t="str">
        <f t="shared" si="34"/>
        <v/>
      </c>
    </row>
    <row r="289" spans="1:38" ht="23" customHeight="1">
      <c r="A289"/>
      <c r="B289"/>
      <c r="C289"/>
      <c r="D289"/>
      <c r="E289"/>
      <c r="F289"/>
      <c r="G289"/>
      <c r="H289"/>
      <c r="I289"/>
      <c r="J289"/>
      <c r="K289"/>
      <c r="L289"/>
      <c r="M289"/>
      <c r="N289"/>
      <c r="O289"/>
      <c r="P289"/>
      <c r="Q289"/>
      <c r="R289"/>
      <c r="S289"/>
      <c r="T289"/>
      <c r="U289"/>
      <c r="V289"/>
      <c r="W289"/>
      <c r="X289"/>
      <c r="Y289"/>
      <c r="Z289"/>
      <c r="AA289"/>
      <c r="AB289"/>
      <c r="AC289"/>
      <c r="AD289" s="81" t="str">
        <f>IF(M289="",IFERROR(VLOOKUP($U289,scriv!$C$2:$AG$802,28,FALSE),""),M289)</f>
        <v/>
      </c>
      <c r="AE289" s="81" t="str">
        <f>IF(N289="",IFERROR(VLOOKUP($U289,scriv!$C$2:$AG$802,29,FALSE),""),N289)</f>
        <v/>
      </c>
      <c r="AF289" s="81" t="str">
        <f>IF(O289="",IFERROR(VLOOKUP($U289,scriv!$C$2:$AG$802,30,FALSE),""),O289)</f>
        <v/>
      </c>
      <c r="AG289" s="81" t="str">
        <f>IF(P289="",IFERROR(VLOOKUP($U289,scriv!$C$2:$AG$802,31,FALSE),""),P289)</f>
        <v/>
      </c>
      <c r="AH289" s="242" t="str">
        <f t="shared" si="30"/>
        <v/>
      </c>
      <c r="AI289" s="240" t="str">
        <f t="shared" si="31"/>
        <v/>
      </c>
      <c r="AJ289" s="242" t="str">
        <f t="shared" si="32"/>
        <v/>
      </c>
      <c r="AK289" s="240" t="str">
        <f t="shared" si="33"/>
        <v/>
      </c>
      <c r="AL289" s="242" t="str">
        <f t="shared" si="34"/>
        <v/>
      </c>
    </row>
    <row r="290" spans="1:38" ht="23" customHeight="1">
      <c r="A290"/>
      <c r="B290"/>
      <c r="C290"/>
      <c r="D290"/>
      <c r="E290"/>
      <c r="F290"/>
      <c r="G290"/>
      <c r="H290"/>
      <c r="I290"/>
      <c r="J290"/>
      <c r="K290"/>
      <c r="L290"/>
      <c r="M290"/>
      <c r="N290"/>
      <c r="O290"/>
      <c r="P290"/>
      <c r="Q290"/>
      <c r="R290"/>
      <c r="S290"/>
      <c r="T290"/>
      <c r="U290"/>
      <c r="V290"/>
      <c r="W290"/>
      <c r="X290"/>
      <c r="Y290"/>
      <c r="Z290"/>
      <c r="AA290"/>
      <c r="AB290"/>
      <c r="AC290"/>
      <c r="AD290" s="81" t="str">
        <f>IF(M290="",IFERROR(VLOOKUP($U290,scriv!$C$2:$AG$802,28,FALSE),""),M290)</f>
        <v/>
      </c>
      <c r="AE290" s="81" t="str">
        <f>IF(N290="",IFERROR(VLOOKUP($U290,scriv!$C$2:$AG$802,29,FALSE),""),N290)</f>
        <v/>
      </c>
      <c r="AF290" s="81" t="str">
        <f>IF(O290="",IFERROR(VLOOKUP($U290,scriv!$C$2:$AG$802,30,FALSE),""),O290)</f>
        <v/>
      </c>
      <c r="AG290" s="81" t="str">
        <f>IF(P290="",IFERROR(VLOOKUP($U290,scriv!$C$2:$AG$802,31,FALSE),""),P290)</f>
        <v/>
      </c>
      <c r="AH290" s="242" t="str">
        <f t="shared" si="30"/>
        <v/>
      </c>
      <c r="AI290" s="240" t="str">
        <f t="shared" si="31"/>
        <v/>
      </c>
      <c r="AJ290" s="242" t="str">
        <f t="shared" si="32"/>
        <v/>
      </c>
      <c r="AK290" s="240" t="str">
        <f t="shared" si="33"/>
        <v/>
      </c>
      <c r="AL290" s="242" t="str">
        <f t="shared" si="34"/>
        <v/>
      </c>
    </row>
    <row r="291" spans="1:38" ht="23" customHeight="1">
      <c r="A291"/>
      <c r="B291"/>
      <c r="C291"/>
      <c r="D291"/>
      <c r="E291"/>
      <c r="F291"/>
      <c r="G291"/>
      <c r="H291"/>
      <c r="I291"/>
      <c r="J291"/>
      <c r="K291"/>
      <c r="L291"/>
      <c r="M291"/>
      <c r="N291"/>
      <c r="O291"/>
      <c r="P291"/>
      <c r="Q291"/>
      <c r="R291"/>
      <c r="S291"/>
      <c r="T291"/>
      <c r="U291"/>
      <c r="V291"/>
      <c r="W291"/>
      <c r="X291"/>
      <c r="Y291"/>
      <c r="Z291"/>
      <c r="AA291"/>
      <c r="AB291"/>
      <c r="AC291"/>
      <c r="AD291" s="81" t="str">
        <f>IF(M291="",IFERROR(VLOOKUP($U291,scriv!$C$2:$AG$802,28,FALSE),""),M291)</f>
        <v/>
      </c>
      <c r="AE291" s="81" t="str">
        <f>IF(N291="",IFERROR(VLOOKUP($U291,scriv!$C$2:$AG$802,29,FALSE),""),N291)</f>
        <v/>
      </c>
      <c r="AF291" s="81" t="str">
        <f>IF(O291="",IFERROR(VLOOKUP($U291,scriv!$C$2:$AG$802,30,FALSE),""),O291)</f>
        <v/>
      </c>
      <c r="AG291" s="81" t="str">
        <f>IF(P291="",IFERROR(VLOOKUP($U291,scriv!$C$2:$AG$802,31,FALSE),""),P291)</f>
        <v/>
      </c>
      <c r="AH291" s="242" t="str">
        <f t="shared" si="30"/>
        <v/>
      </c>
      <c r="AI291" s="240" t="str">
        <f t="shared" si="31"/>
        <v/>
      </c>
      <c r="AJ291" s="242" t="str">
        <f t="shared" si="32"/>
        <v/>
      </c>
      <c r="AK291" s="240" t="str">
        <f t="shared" si="33"/>
        <v/>
      </c>
      <c r="AL291" s="242" t="str">
        <f t="shared" si="34"/>
        <v/>
      </c>
    </row>
    <row r="292" spans="1:38" ht="23" customHeight="1">
      <c r="A292"/>
      <c r="B292"/>
      <c r="C292"/>
      <c r="D292"/>
      <c r="E292"/>
      <c r="F292"/>
      <c r="G292"/>
      <c r="H292"/>
      <c r="I292"/>
      <c r="J292"/>
      <c r="K292"/>
      <c r="L292"/>
      <c r="M292"/>
      <c r="N292"/>
      <c r="O292"/>
      <c r="P292"/>
      <c r="Q292"/>
      <c r="R292"/>
      <c r="S292"/>
      <c r="T292"/>
      <c r="U292"/>
      <c r="V292"/>
      <c r="W292"/>
      <c r="X292"/>
      <c r="Y292"/>
      <c r="Z292"/>
      <c r="AA292"/>
      <c r="AB292"/>
      <c r="AC292"/>
      <c r="AD292" s="81" t="str">
        <f>IF(M292="",IFERROR(VLOOKUP($U292,scriv!$C$2:$AG$802,28,FALSE),""),M292)</f>
        <v/>
      </c>
      <c r="AE292" s="81" t="str">
        <f>IF(N292="",IFERROR(VLOOKUP($U292,scriv!$C$2:$AG$802,29,FALSE),""),N292)</f>
        <v/>
      </c>
      <c r="AF292" s="81" t="str">
        <f>IF(O292="",IFERROR(VLOOKUP($U292,scriv!$C$2:$AG$802,30,FALSE),""),O292)</f>
        <v/>
      </c>
      <c r="AG292" s="81" t="str">
        <f>IF(P292="",IFERROR(VLOOKUP($U292,scriv!$C$2:$AG$802,31,FALSE),""),P292)</f>
        <v/>
      </c>
      <c r="AH292" s="242" t="str">
        <f t="shared" si="30"/>
        <v/>
      </c>
      <c r="AI292" s="240" t="str">
        <f t="shared" si="31"/>
        <v/>
      </c>
      <c r="AJ292" s="242" t="str">
        <f t="shared" si="32"/>
        <v/>
      </c>
      <c r="AK292" s="240" t="str">
        <f t="shared" si="33"/>
        <v/>
      </c>
      <c r="AL292" s="242" t="str">
        <f t="shared" si="34"/>
        <v/>
      </c>
    </row>
    <row r="293" spans="1:38" ht="23" customHeight="1">
      <c r="A293"/>
      <c r="B293"/>
      <c r="C293"/>
      <c r="D293"/>
      <c r="E293"/>
      <c r="F293"/>
      <c r="G293"/>
      <c r="H293"/>
      <c r="I293"/>
      <c r="J293"/>
      <c r="K293"/>
      <c r="L293"/>
      <c r="M293"/>
      <c r="N293"/>
      <c r="O293"/>
      <c r="P293"/>
      <c r="Q293"/>
      <c r="R293"/>
      <c r="S293"/>
      <c r="T293"/>
      <c r="U293"/>
      <c r="V293"/>
      <c r="W293"/>
      <c r="X293"/>
      <c r="Y293"/>
      <c r="Z293"/>
      <c r="AA293"/>
      <c r="AB293"/>
      <c r="AC293"/>
      <c r="AD293" s="81" t="str">
        <f>IF(M293="",IFERROR(VLOOKUP($U293,scriv!$C$2:$AG$802,28,FALSE),""),M293)</f>
        <v/>
      </c>
      <c r="AE293" s="81" t="str">
        <f>IF(N293="",IFERROR(VLOOKUP($U293,scriv!$C$2:$AG$802,29,FALSE),""),N293)</f>
        <v/>
      </c>
      <c r="AF293" s="81" t="str">
        <f>IF(O293="",IFERROR(VLOOKUP($U293,scriv!$C$2:$AG$802,30,FALSE),""),O293)</f>
        <v/>
      </c>
      <c r="AG293" s="81" t="str">
        <f>IF(P293="",IFERROR(VLOOKUP($U293,scriv!$C$2:$AG$802,31,FALSE),""),P293)</f>
        <v/>
      </c>
      <c r="AH293" s="242" t="str">
        <f t="shared" si="30"/>
        <v/>
      </c>
      <c r="AI293" s="240" t="str">
        <f t="shared" si="31"/>
        <v/>
      </c>
      <c r="AJ293" s="242" t="str">
        <f t="shared" si="32"/>
        <v/>
      </c>
      <c r="AK293" s="240" t="str">
        <f t="shared" si="33"/>
        <v/>
      </c>
      <c r="AL293" s="242" t="str">
        <f t="shared" si="34"/>
        <v/>
      </c>
    </row>
    <row r="294" spans="1:38" ht="23" customHeight="1">
      <c r="A294"/>
      <c r="B294"/>
      <c r="C294"/>
      <c r="D294"/>
      <c r="E294"/>
      <c r="F294"/>
      <c r="G294"/>
      <c r="H294"/>
      <c r="I294"/>
      <c r="J294"/>
      <c r="K294"/>
      <c r="L294"/>
      <c r="M294"/>
      <c r="N294"/>
      <c r="O294"/>
      <c r="P294"/>
      <c r="Q294"/>
      <c r="R294"/>
      <c r="S294"/>
      <c r="T294"/>
      <c r="U294"/>
      <c r="V294"/>
      <c r="W294"/>
      <c r="X294"/>
      <c r="Y294"/>
      <c r="Z294"/>
      <c r="AA294"/>
      <c r="AB294"/>
      <c r="AC294"/>
      <c r="AD294" s="81" t="str">
        <f>IF(M294="",IFERROR(VLOOKUP($U294,scriv!$C$2:$AG$802,28,FALSE),""),M294)</f>
        <v/>
      </c>
      <c r="AE294" s="81" t="str">
        <f>IF(N294="",IFERROR(VLOOKUP($U294,scriv!$C$2:$AG$802,29,FALSE),""),N294)</f>
        <v/>
      </c>
      <c r="AF294" s="81" t="str">
        <f>IF(O294="",IFERROR(VLOOKUP($U294,scriv!$C$2:$AG$802,30,FALSE),""),O294)</f>
        <v/>
      </c>
      <c r="AG294" s="81" t="str">
        <f>IF(P294="",IFERROR(VLOOKUP($U294,scriv!$C$2:$AG$802,31,FALSE),""),P294)</f>
        <v/>
      </c>
      <c r="AH294" s="242" t="str">
        <f t="shared" si="30"/>
        <v/>
      </c>
      <c r="AI294" s="240" t="str">
        <f t="shared" si="31"/>
        <v/>
      </c>
      <c r="AJ294" s="242" t="str">
        <f t="shared" si="32"/>
        <v/>
      </c>
      <c r="AK294" s="240" t="str">
        <f t="shared" si="33"/>
        <v/>
      </c>
      <c r="AL294" s="242" t="str">
        <f t="shared" si="34"/>
        <v/>
      </c>
    </row>
    <row r="295" spans="1:38" ht="23" customHeight="1">
      <c r="A295"/>
      <c r="B295"/>
      <c r="C295"/>
      <c r="D295"/>
      <c r="E295"/>
      <c r="F295"/>
      <c r="G295"/>
      <c r="H295"/>
      <c r="I295"/>
      <c r="J295"/>
      <c r="K295"/>
      <c r="L295"/>
      <c r="M295"/>
      <c r="N295"/>
      <c r="O295"/>
      <c r="P295"/>
      <c r="Q295"/>
      <c r="R295"/>
      <c r="S295"/>
      <c r="T295"/>
      <c r="U295"/>
      <c r="V295"/>
      <c r="W295"/>
      <c r="X295"/>
      <c r="Y295"/>
      <c r="Z295"/>
      <c r="AA295"/>
      <c r="AB295"/>
      <c r="AC295"/>
      <c r="AD295" s="81" t="str">
        <f>IF(M295="",IFERROR(VLOOKUP($U295,scriv!$C$2:$AG$802,28,FALSE),""),M295)</f>
        <v/>
      </c>
      <c r="AE295" s="81" t="str">
        <f>IF(N295="",IFERROR(VLOOKUP($U295,scriv!$C$2:$AG$802,29,FALSE),""),N295)</f>
        <v/>
      </c>
      <c r="AF295" s="81" t="str">
        <f>IF(O295="",IFERROR(VLOOKUP($U295,scriv!$C$2:$AG$802,30,FALSE),""),O295)</f>
        <v/>
      </c>
      <c r="AG295" s="81" t="str">
        <f>IF(P295="",IFERROR(VLOOKUP($U295,scriv!$C$2:$AG$802,31,FALSE),""),P295)</f>
        <v/>
      </c>
      <c r="AH295" s="242" t="str">
        <f t="shared" si="30"/>
        <v/>
      </c>
      <c r="AI295" s="240" t="str">
        <f t="shared" si="31"/>
        <v/>
      </c>
      <c r="AJ295" s="242" t="str">
        <f t="shared" si="32"/>
        <v/>
      </c>
      <c r="AK295" s="240" t="str">
        <f t="shared" si="33"/>
        <v/>
      </c>
      <c r="AL295" s="242" t="str">
        <f t="shared" si="34"/>
        <v/>
      </c>
    </row>
    <row r="296" spans="1:38" ht="23" customHeight="1">
      <c r="A296"/>
      <c r="B296"/>
      <c r="C296"/>
      <c r="D296"/>
      <c r="E296"/>
      <c r="F296"/>
      <c r="G296"/>
      <c r="H296"/>
      <c r="I296"/>
      <c r="J296"/>
      <c r="K296"/>
      <c r="L296"/>
      <c r="M296"/>
      <c r="N296"/>
      <c r="O296"/>
      <c r="P296"/>
      <c r="Q296"/>
      <c r="R296"/>
      <c r="S296"/>
      <c r="T296"/>
      <c r="U296"/>
      <c r="V296"/>
      <c r="W296"/>
      <c r="X296"/>
      <c r="Y296"/>
      <c r="Z296"/>
      <c r="AA296"/>
      <c r="AB296"/>
      <c r="AC296"/>
      <c r="AD296" s="81" t="str">
        <f>IF(M296="",IFERROR(VLOOKUP($U296,scriv!$C$2:$AG$802,28,FALSE),""),M296)</f>
        <v/>
      </c>
      <c r="AE296" s="81" t="str">
        <f>IF(N296="",IFERROR(VLOOKUP($U296,scriv!$C$2:$AG$802,29,FALSE),""),N296)</f>
        <v/>
      </c>
      <c r="AF296" s="81" t="str">
        <f>IF(O296="",IFERROR(VLOOKUP($U296,scriv!$C$2:$AG$802,30,FALSE),""),O296)</f>
        <v/>
      </c>
      <c r="AG296" s="81" t="str">
        <f>IF(P296="",IFERROR(VLOOKUP($U296,scriv!$C$2:$AG$802,31,FALSE),""),P296)</f>
        <v/>
      </c>
      <c r="AH296" s="242" t="str">
        <f t="shared" si="30"/>
        <v/>
      </c>
      <c r="AI296" s="240" t="str">
        <f t="shared" si="31"/>
        <v/>
      </c>
      <c r="AJ296" s="242" t="str">
        <f t="shared" si="32"/>
        <v/>
      </c>
      <c r="AK296" s="240" t="str">
        <f t="shared" si="33"/>
        <v/>
      </c>
      <c r="AL296" s="242" t="str">
        <f t="shared" si="34"/>
        <v/>
      </c>
    </row>
    <row r="297" spans="1:38" ht="23" customHeight="1">
      <c r="A297"/>
      <c r="B297"/>
      <c r="C297"/>
      <c r="D297"/>
      <c r="E297"/>
      <c r="F297"/>
      <c r="G297"/>
      <c r="H297"/>
      <c r="I297"/>
      <c r="J297"/>
      <c r="K297"/>
      <c r="L297"/>
      <c r="M297"/>
      <c r="N297"/>
      <c r="O297"/>
      <c r="P297"/>
      <c r="Q297"/>
      <c r="R297"/>
      <c r="S297"/>
      <c r="T297"/>
      <c r="U297"/>
      <c r="V297"/>
      <c r="W297"/>
      <c r="X297"/>
      <c r="Y297"/>
      <c r="Z297"/>
      <c r="AA297"/>
      <c r="AB297"/>
      <c r="AC297"/>
      <c r="AD297" s="81" t="str">
        <f>IF(M297="",IFERROR(VLOOKUP($U297,scriv!$C$2:$AG$802,28,FALSE),""),M297)</f>
        <v/>
      </c>
      <c r="AE297" s="81" t="str">
        <f>IF(N297="",IFERROR(VLOOKUP($U297,scriv!$C$2:$AG$802,29,FALSE),""),N297)</f>
        <v/>
      </c>
      <c r="AF297" s="81" t="str">
        <f>IF(O297="",IFERROR(VLOOKUP($U297,scriv!$C$2:$AG$802,30,FALSE),""),O297)</f>
        <v/>
      </c>
      <c r="AG297" s="81" t="str">
        <f>IF(P297="",IFERROR(VLOOKUP($U297,scriv!$C$2:$AG$802,31,FALSE),""),P297)</f>
        <v/>
      </c>
      <c r="AH297" s="242" t="str">
        <f t="shared" si="30"/>
        <v/>
      </c>
      <c r="AI297" s="240" t="str">
        <f t="shared" si="31"/>
        <v/>
      </c>
      <c r="AJ297" s="242" t="str">
        <f t="shared" si="32"/>
        <v/>
      </c>
      <c r="AK297" s="240" t="str">
        <f t="shared" si="33"/>
        <v/>
      </c>
      <c r="AL297" s="242" t="str">
        <f t="shared" si="34"/>
        <v/>
      </c>
    </row>
    <row r="298" spans="1:38" ht="23" customHeight="1">
      <c r="A298"/>
      <c r="B298"/>
      <c r="C298"/>
      <c r="D298"/>
      <c r="E298"/>
      <c r="F298"/>
      <c r="G298"/>
      <c r="H298"/>
      <c r="I298"/>
      <c r="J298"/>
      <c r="K298"/>
      <c r="L298"/>
      <c r="M298"/>
      <c r="N298"/>
      <c r="O298"/>
      <c r="P298"/>
      <c r="Q298"/>
      <c r="R298"/>
      <c r="S298"/>
      <c r="T298"/>
      <c r="U298"/>
      <c r="V298"/>
      <c r="W298"/>
      <c r="X298"/>
      <c r="Y298"/>
      <c r="Z298"/>
      <c r="AA298"/>
      <c r="AB298"/>
      <c r="AC298"/>
      <c r="AD298" s="81" t="str">
        <f>IF(M298="",IFERROR(VLOOKUP($U298,scriv!$C$2:$AG$802,28,FALSE),""),M298)</f>
        <v/>
      </c>
      <c r="AE298" s="81" t="str">
        <f>IF(N298="",IFERROR(VLOOKUP($U298,scriv!$C$2:$AG$802,29,FALSE),""),N298)</f>
        <v/>
      </c>
      <c r="AF298" s="81" t="str">
        <f>IF(O298="",IFERROR(VLOOKUP($U298,scriv!$C$2:$AG$802,30,FALSE),""),O298)</f>
        <v/>
      </c>
      <c r="AG298" s="81" t="str">
        <f>IF(P298="",IFERROR(VLOOKUP($U298,scriv!$C$2:$AG$802,31,FALSE),""),P298)</f>
        <v/>
      </c>
      <c r="AH298" s="242" t="str">
        <f t="shared" si="30"/>
        <v/>
      </c>
      <c r="AI298" s="240" t="str">
        <f t="shared" si="31"/>
        <v/>
      </c>
      <c r="AJ298" s="242" t="str">
        <f t="shared" si="32"/>
        <v/>
      </c>
      <c r="AK298" s="240" t="str">
        <f t="shared" si="33"/>
        <v/>
      </c>
      <c r="AL298" s="242" t="str">
        <f t="shared" si="34"/>
        <v/>
      </c>
    </row>
    <row r="299" spans="1:38" ht="23" customHeight="1">
      <c r="A299"/>
      <c r="B299"/>
      <c r="C299"/>
      <c r="D299"/>
      <c r="E299"/>
      <c r="F299"/>
      <c r="G299"/>
      <c r="H299"/>
      <c r="I299"/>
      <c r="J299"/>
      <c r="K299"/>
      <c r="L299"/>
      <c r="M299"/>
      <c r="N299"/>
      <c r="O299"/>
      <c r="P299"/>
      <c r="Q299"/>
      <c r="R299"/>
      <c r="S299"/>
      <c r="T299"/>
      <c r="U299"/>
      <c r="V299"/>
      <c r="W299"/>
      <c r="X299"/>
      <c r="Y299"/>
      <c r="Z299"/>
      <c r="AA299"/>
      <c r="AB299"/>
      <c r="AC299"/>
      <c r="AD299" s="81" t="str">
        <f>IF(M299="",IFERROR(VLOOKUP($U299,scriv!$C$2:$AG$802,28,FALSE),""),M299)</f>
        <v/>
      </c>
      <c r="AE299" s="81" t="str">
        <f>IF(N299="",IFERROR(VLOOKUP($U299,scriv!$C$2:$AG$802,29,FALSE),""),N299)</f>
        <v/>
      </c>
      <c r="AF299" s="81" t="str">
        <f>IF(O299="",IFERROR(VLOOKUP($U299,scriv!$C$2:$AG$802,30,FALSE),""),O299)</f>
        <v/>
      </c>
      <c r="AG299" s="81" t="str">
        <f>IF(P299="",IFERROR(VLOOKUP($U299,scriv!$C$2:$AG$802,31,FALSE),""),P299)</f>
        <v/>
      </c>
      <c r="AH299" s="242" t="str">
        <f t="shared" si="30"/>
        <v/>
      </c>
      <c r="AI299" s="240" t="str">
        <f t="shared" si="31"/>
        <v/>
      </c>
      <c r="AJ299" s="242" t="str">
        <f t="shared" si="32"/>
        <v/>
      </c>
      <c r="AK299" s="240" t="str">
        <f t="shared" si="33"/>
        <v/>
      </c>
      <c r="AL299" s="242" t="str">
        <f t="shared" si="34"/>
        <v/>
      </c>
    </row>
    <row r="300" spans="1:38" ht="23" customHeight="1">
      <c r="A300"/>
      <c r="B300"/>
      <c r="C300"/>
      <c r="D300"/>
      <c r="E300"/>
      <c r="F300"/>
      <c r="G300"/>
      <c r="H300"/>
      <c r="I300"/>
      <c r="J300"/>
      <c r="K300"/>
      <c r="L300"/>
      <c r="M300"/>
      <c r="N300"/>
      <c r="O300"/>
      <c r="P300"/>
      <c r="Q300"/>
      <c r="R300"/>
      <c r="S300"/>
      <c r="T300"/>
      <c r="U300"/>
      <c r="V300"/>
      <c r="W300"/>
      <c r="X300"/>
      <c r="Y300"/>
      <c r="Z300"/>
      <c r="AA300"/>
      <c r="AB300"/>
      <c r="AC300"/>
      <c r="AD300" s="81" t="str">
        <f>IF(M300="",IFERROR(VLOOKUP($U300,scriv!$C$2:$AG$802,28,FALSE),""),M300)</f>
        <v/>
      </c>
      <c r="AE300" s="81" t="str">
        <f>IF(N300="",IFERROR(VLOOKUP($U300,scriv!$C$2:$AG$802,29,FALSE),""),N300)</f>
        <v/>
      </c>
      <c r="AF300" s="81" t="str">
        <f>IF(O300="",IFERROR(VLOOKUP($U300,scriv!$C$2:$AG$802,30,FALSE),""),O300)</f>
        <v/>
      </c>
      <c r="AG300" s="81" t="str">
        <f>IF(P300="",IFERROR(VLOOKUP($U300,scriv!$C$2:$AG$802,31,FALSE),""),P300)</f>
        <v/>
      </c>
      <c r="AH300" s="242" t="str">
        <f t="shared" si="30"/>
        <v/>
      </c>
      <c r="AI300" s="240" t="str">
        <f t="shared" si="31"/>
        <v/>
      </c>
      <c r="AJ300" s="242" t="str">
        <f t="shared" si="32"/>
        <v/>
      </c>
      <c r="AK300" s="240" t="str">
        <f t="shared" si="33"/>
        <v/>
      </c>
      <c r="AL300" s="242" t="str">
        <f t="shared" si="34"/>
        <v/>
      </c>
    </row>
    <row r="301" spans="1:38" ht="23" customHeight="1">
      <c r="A301"/>
      <c r="B301"/>
      <c r="C301"/>
      <c r="D301"/>
      <c r="E301"/>
      <c r="F301"/>
      <c r="G301"/>
      <c r="H301"/>
      <c r="I301"/>
      <c r="J301"/>
      <c r="K301"/>
      <c r="L301"/>
      <c r="M301"/>
      <c r="N301"/>
      <c r="O301"/>
      <c r="P301"/>
      <c r="Q301"/>
      <c r="R301"/>
      <c r="S301"/>
      <c r="T301"/>
      <c r="U301"/>
      <c r="V301"/>
      <c r="W301"/>
      <c r="X301"/>
      <c r="Y301"/>
      <c r="Z301"/>
      <c r="AA301"/>
      <c r="AB301"/>
      <c r="AC301"/>
      <c r="AD301" s="81" t="str">
        <f>IF(M301="",IFERROR(VLOOKUP($U301,scriv!$C$2:$AG$802,28,FALSE),""),M301)</f>
        <v/>
      </c>
      <c r="AE301" s="81" t="str">
        <f>IF(N301="",IFERROR(VLOOKUP($U301,scriv!$C$2:$AG$802,29,FALSE),""),N301)</f>
        <v/>
      </c>
      <c r="AF301" s="81" t="str">
        <f>IF(O301="",IFERROR(VLOOKUP($U301,scriv!$C$2:$AG$802,30,FALSE),""),O301)</f>
        <v/>
      </c>
      <c r="AG301" s="81" t="str">
        <f>IF(P301="",IFERROR(VLOOKUP($U301,scriv!$C$2:$AG$802,31,FALSE),""),P301)</f>
        <v/>
      </c>
      <c r="AH301" s="242" t="str">
        <f t="shared" si="30"/>
        <v/>
      </c>
      <c r="AI301" s="240" t="str">
        <f t="shared" si="31"/>
        <v/>
      </c>
      <c r="AJ301" s="242" t="str">
        <f t="shared" si="32"/>
        <v/>
      </c>
      <c r="AK301" s="240" t="str">
        <f t="shared" si="33"/>
        <v/>
      </c>
      <c r="AL301" s="242" t="str">
        <f t="shared" si="34"/>
        <v/>
      </c>
    </row>
    <row r="302" spans="1:38" ht="23" customHeight="1">
      <c r="A302"/>
      <c r="B302"/>
      <c r="C302"/>
      <c r="D302"/>
      <c r="E302"/>
      <c r="F302"/>
      <c r="G302"/>
      <c r="H302"/>
      <c r="I302"/>
      <c r="J302"/>
      <c r="K302"/>
      <c r="L302"/>
      <c r="M302"/>
      <c r="N302"/>
      <c r="O302"/>
      <c r="P302"/>
      <c r="Q302"/>
      <c r="R302"/>
      <c r="S302"/>
      <c r="T302"/>
      <c r="U302"/>
      <c r="V302"/>
      <c r="W302"/>
      <c r="X302"/>
      <c r="Y302"/>
      <c r="Z302"/>
      <c r="AA302"/>
      <c r="AB302"/>
      <c r="AC302"/>
      <c r="AD302" s="81" t="str">
        <f>IF(M302="",IFERROR(VLOOKUP($U302,scriv!$C$2:$AG$802,28,FALSE),""),M302)</f>
        <v/>
      </c>
      <c r="AE302" s="81" t="str">
        <f>IF(N302="",IFERROR(VLOOKUP($U302,scriv!$C$2:$AG$802,29,FALSE),""),N302)</f>
        <v/>
      </c>
      <c r="AF302" s="81" t="str">
        <f>IF(O302="",IFERROR(VLOOKUP($U302,scriv!$C$2:$AG$802,30,FALSE),""),O302)</f>
        <v/>
      </c>
      <c r="AG302" s="81" t="str">
        <f>IF(P302="",IFERROR(VLOOKUP($U302,scriv!$C$2:$AG$802,31,FALSE),""),P302)</f>
        <v/>
      </c>
      <c r="AH302" s="242" t="str">
        <f t="shared" si="30"/>
        <v/>
      </c>
      <c r="AI302" s="240" t="str">
        <f t="shared" si="31"/>
        <v/>
      </c>
      <c r="AJ302" s="242" t="str">
        <f t="shared" si="32"/>
        <v/>
      </c>
      <c r="AK302" s="240" t="str">
        <f t="shared" si="33"/>
        <v/>
      </c>
      <c r="AL302" s="242" t="str">
        <f t="shared" si="34"/>
        <v/>
      </c>
    </row>
    <row r="303" spans="1:38" ht="23" customHeight="1">
      <c r="A303"/>
      <c r="B303"/>
      <c r="C303"/>
      <c r="D303"/>
      <c r="E303"/>
      <c r="F303"/>
      <c r="G303"/>
      <c r="H303"/>
      <c r="I303"/>
      <c r="J303"/>
      <c r="K303"/>
      <c r="L303"/>
      <c r="M303"/>
      <c r="N303"/>
      <c r="O303"/>
      <c r="P303"/>
      <c r="Q303"/>
      <c r="R303"/>
      <c r="S303"/>
      <c r="T303"/>
      <c r="U303"/>
      <c r="V303"/>
      <c r="W303"/>
      <c r="X303"/>
      <c r="Y303"/>
      <c r="Z303"/>
      <c r="AA303"/>
      <c r="AB303"/>
      <c r="AC303"/>
      <c r="AD303" s="81" t="str">
        <f>IF(M303="",IFERROR(VLOOKUP($U303,scriv!$C$2:$AG$802,28,FALSE),""),M303)</f>
        <v/>
      </c>
      <c r="AE303" s="81" t="str">
        <f>IF(N303="",IFERROR(VLOOKUP($U303,scriv!$C$2:$AG$802,29,FALSE),""),N303)</f>
        <v/>
      </c>
      <c r="AF303" s="81" t="str">
        <f>IF(O303="",IFERROR(VLOOKUP($U303,scriv!$C$2:$AG$802,30,FALSE),""),O303)</f>
        <v/>
      </c>
      <c r="AG303" s="81" t="str">
        <f>IF(P303="",IFERROR(VLOOKUP($U303,scriv!$C$2:$AG$802,31,FALSE),""),P303)</f>
        <v/>
      </c>
      <c r="AH303" s="242" t="str">
        <f t="shared" si="30"/>
        <v/>
      </c>
      <c r="AI303" s="240" t="str">
        <f t="shared" si="31"/>
        <v/>
      </c>
      <c r="AJ303" s="242" t="str">
        <f t="shared" si="32"/>
        <v/>
      </c>
      <c r="AK303" s="240" t="str">
        <f t="shared" si="33"/>
        <v/>
      </c>
      <c r="AL303" s="242" t="str">
        <f t="shared" si="34"/>
        <v/>
      </c>
    </row>
    <row r="304" spans="1:38" ht="23" customHeight="1">
      <c r="A304"/>
      <c r="B304"/>
      <c r="C304"/>
      <c r="D304"/>
      <c r="E304"/>
      <c r="F304"/>
      <c r="G304"/>
      <c r="H304"/>
      <c r="I304"/>
      <c r="J304"/>
      <c r="K304"/>
      <c r="L304"/>
      <c r="M304"/>
      <c r="N304"/>
      <c r="O304"/>
      <c r="P304"/>
      <c r="Q304"/>
      <c r="R304"/>
      <c r="S304"/>
      <c r="T304"/>
      <c r="U304"/>
      <c r="V304"/>
      <c r="W304"/>
      <c r="X304"/>
      <c r="Y304"/>
      <c r="Z304"/>
      <c r="AA304"/>
      <c r="AB304"/>
      <c r="AC304"/>
      <c r="AD304" s="81" t="str">
        <f>IF(M304="",IFERROR(VLOOKUP($U304,scriv!$C$2:$AG$802,28,FALSE),""),M304)</f>
        <v/>
      </c>
      <c r="AE304" s="81" t="str">
        <f>IF(N304="",IFERROR(VLOOKUP($U304,scriv!$C$2:$AG$802,29,FALSE),""),N304)</f>
        <v/>
      </c>
      <c r="AF304" s="81" t="str">
        <f>IF(O304="",IFERROR(VLOOKUP($U304,scriv!$C$2:$AG$802,30,FALSE),""),O304)</f>
        <v/>
      </c>
      <c r="AG304" s="81" t="str">
        <f>IF(P304="",IFERROR(VLOOKUP($U304,scriv!$C$2:$AG$802,31,FALSE),""),P304)</f>
        <v/>
      </c>
      <c r="AH304" s="242" t="str">
        <f t="shared" si="30"/>
        <v/>
      </c>
      <c r="AI304" s="240" t="str">
        <f t="shared" si="31"/>
        <v/>
      </c>
      <c r="AJ304" s="242" t="str">
        <f t="shared" si="32"/>
        <v/>
      </c>
      <c r="AK304" s="240" t="str">
        <f t="shared" si="33"/>
        <v/>
      </c>
      <c r="AL304" s="242" t="str">
        <f t="shared" si="34"/>
        <v/>
      </c>
    </row>
    <row r="305" spans="1:38" ht="23" customHeight="1">
      <c r="A305"/>
      <c r="B305"/>
      <c r="C305"/>
      <c r="D305"/>
      <c r="E305"/>
      <c r="F305"/>
      <c r="G305"/>
      <c r="H305"/>
      <c r="I305"/>
      <c r="J305"/>
      <c r="K305"/>
      <c r="L305"/>
      <c r="M305"/>
      <c r="N305"/>
      <c r="O305"/>
      <c r="P305"/>
      <c r="Q305"/>
      <c r="R305"/>
      <c r="S305"/>
      <c r="T305"/>
      <c r="U305"/>
      <c r="V305"/>
      <c r="W305"/>
      <c r="X305"/>
      <c r="Y305"/>
      <c r="Z305"/>
      <c r="AA305"/>
      <c r="AB305"/>
      <c r="AC305"/>
      <c r="AD305" s="81" t="str">
        <f>IF(M305="",IFERROR(VLOOKUP($U305,scriv!$C$2:$AG$802,28,FALSE),""),M305)</f>
        <v/>
      </c>
      <c r="AE305" s="81" t="str">
        <f>IF(N305="",IFERROR(VLOOKUP($U305,scriv!$C$2:$AG$802,29,FALSE),""),N305)</f>
        <v/>
      </c>
      <c r="AF305" s="81" t="str">
        <f>IF(O305="",IFERROR(VLOOKUP($U305,scriv!$C$2:$AG$802,30,FALSE),""),O305)</f>
        <v/>
      </c>
      <c r="AG305" s="81" t="str">
        <f>IF(P305="",IFERROR(VLOOKUP($U305,scriv!$C$2:$AG$802,31,FALSE),""),P305)</f>
        <v/>
      </c>
      <c r="AH305" s="242" t="str">
        <f t="shared" si="30"/>
        <v/>
      </c>
      <c r="AI305" s="240" t="str">
        <f t="shared" si="31"/>
        <v/>
      </c>
      <c r="AJ305" s="242" t="str">
        <f t="shared" si="32"/>
        <v/>
      </c>
      <c r="AK305" s="240" t="str">
        <f t="shared" si="33"/>
        <v/>
      </c>
      <c r="AL305" s="242" t="str">
        <f t="shared" si="34"/>
        <v/>
      </c>
    </row>
    <row r="306" spans="1:38" ht="23" customHeight="1">
      <c r="A306"/>
      <c r="B306"/>
      <c r="C306"/>
      <c r="D306"/>
      <c r="E306"/>
      <c r="F306"/>
      <c r="G306"/>
      <c r="H306"/>
      <c r="I306"/>
      <c r="J306"/>
      <c r="K306"/>
      <c r="L306"/>
      <c r="M306"/>
      <c r="N306"/>
      <c r="O306"/>
      <c r="P306"/>
      <c r="Q306"/>
      <c r="R306"/>
      <c r="S306"/>
      <c r="T306"/>
      <c r="U306"/>
      <c r="V306"/>
      <c r="W306"/>
      <c r="X306"/>
      <c r="Y306"/>
      <c r="Z306"/>
      <c r="AA306"/>
      <c r="AB306"/>
      <c r="AC306"/>
      <c r="AD306" s="81" t="str">
        <f>IF(M306="",IFERROR(VLOOKUP($U306,scriv!$C$2:$AG$802,28,FALSE),""),M306)</f>
        <v/>
      </c>
      <c r="AE306" s="81" t="str">
        <f>IF(N306="",IFERROR(VLOOKUP($U306,scriv!$C$2:$AG$802,29,FALSE),""),N306)</f>
        <v/>
      </c>
      <c r="AF306" s="81" t="str">
        <f>IF(O306="",IFERROR(VLOOKUP($U306,scriv!$C$2:$AG$802,30,FALSE),""),O306)</f>
        <v/>
      </c>
      <c r="AG306" s="81" t="str">
        <f>IF(P306="",IFERROR(VLOOKUP($U306,scriv!$C$2:$AG$802,31,FALSE),""),P306)</f>
        <v/>
      </c>
      <c r="AH306" s="242" t="str">
        <f t="shared" si="30"/>
        <v/>
      </c>
      <c r="AI306" s="240" t="str">
        <f t="shared" si="31"/>
        <v/>
      </c>
      <c r="AJ306" s="242" t="str">
        <f t="shared" si="32"/>
        <v/>
      </c>
      <c r="AK306" s="240" t="str">
        <f t="shared" si="33"/>
        <v/>
      </c>
      <c r="AL306" s="242" t="str">
        <f t="shared" si="34"/>
        <v/>
      </c>
    </row>
    <row r="307" spans="1:38" ht="23" customHeight="1">
      <c r="A307"/>
      <c r="B307"/>
      <c r="C307"/>
      <c r="D307"/>
      <c r="E307"/>
      <c r="F307"/>
      <c r="G307"/>
      <c r="H307"/>
      <c r="I307"/>
      <c r="J307"/>
      <c r="K307"/>
      <c r="L307"/>
      <c r="M307"/>
      <c r="N307"/>
      <c r="O307"/>
      <c r="P307"/>
      <c r="Q307"/>
      <c r="R307"/>
      <c r="S307"/>
      <c r="T307"/>
      <c r="U307"/>
      <c r="V307"/>
      <c r="W307"/>
      <c r="X307"/>
      <c r="Y307"/>
      <c r="Z307"/>
      <c r="AA307"/>
      <c r="AB307"/>
      <c r="AC307"/>
      <c r="AD307" s="81" t="str">
        <f>IF(M307="",IFERROR(VLOOKUP($U307,scriv!$C$2:$AG$802,28,FALSE),""),M307)</f>
        <v/>
      </c>
      <c r="AE307" s="81" t="str">
        <f>IF(N307="",IFERROR(VLOOKUP($U307,scriv!$C$2:$AG$802,29,FALSE),""),N307)</f>
        <v/>
      </c>
      <c r="AF307" s="81" t="str">
        <f>IF(O307="",IFERROR(VLOOKUP($U307,scriv!$C$2:$AG$802,30,FALSE),""),O307)</f>
        <v/>
      </c>
      <c r="AG307" s="81" t="str">
        <f>IF(P307="",IFERROR(VLOOKUP($U307,scriv!$C$2:$AG$802,31,FALSE),""),P307)</f>
        <v/>
      </c>
      <c r="AH307" s="242" t="str">
        <f t="shared" si="30"/>
        <v/>
      </c>
      <c r="AI307" s="240" t="str">
        <f t="shared" si="31"/>
        <v/>
      </c>
      <c r="AJ307" s="242" t="str">
        <f t="shared" si="32"/>
        <v/>
      </c>
      <c r="AK307" s="240" t="str">
        <f t="shared" si="33"/>
        <v/>
      </c>
      <c r="AL307" s="242" t="str">
        <f t="shared" si="34"/>
        <v/>
      </c>
    </row>
    <row r="308" spans="1:38" ht="23" customHeight="1">
      <c r="A308"/>
      <c r="B308"/>
      <c r="C308"/>
      <c r="D308"/>
      <c r="E308"/>
      <c r="F308"/>
      <c r="G308"/>
      <c r="H308"/>
      <c r="I308"/>
      <c r="J308"/>
      <c r="K308"/>
      <c r="L308"/>
      <c r="M308"/>
      <c r="N308"/>
      <c r="O308"/>
      <c r="P308"/>
      <c r="Q308"/>
      <c r="R308"/>
      <c r="S308"/>
      <c r="T308"/>
      <c r="U308"/>
      <c r="V308"/>
      <c r="W308"/>
      <c r="X308"/>
      <c r="Y308"/>
      <c r="Z308"/>
      <c r="AA308"/>
      <c r="AB308"/>
      <c r="AC308"/>
      <c r="AD308" s="81" t="str">
        <f>IF(M308="",IFERROR(VLOOKUP($U308,scriv!$C$2:$AG$802,28,FALSE),""),M308)</f>
        <v/>
      </c>
      <c r="AE308" s="81" t="str">
        <f>IF(N308="",IFERROR(VLOOKUP($U308,scriv!$C$2:$AG$802,29,FALSE),""),N308)</f>
        <v/>
      </c>
      <c r="AF308" s="81" t="str">
        <f>IF(O308="",IFERROR(VLOOKUP($U308,scriv!$C$2:$AG$802,30,FALSE),""),O308)</f>
        <v/>
      </c>
      <c r="AG308" s="81" t="str">
        <f>IF(P308="",IFERROR(VLOOKUP($U308,scriv!$C$2:$AG$802,31,FALSE),""),P308)</f>
        <v/>
      </c>
      <c r="AH308" s="242" t="str">
        <f t="shared" si="30"/>
        <v/>
      </c>
      <c r="AI308" s="240" t="str">
        <f t="shared" si="31"/>
        <v/>
      </c>
      <c r="AJ308" s="242" t="str">
        <f t="shared" si="32"/>
        <v/>
      </c>
      <c r="AK308" s="240" t="str">
        <f t="shared" si="33"/>
        <v/>
      </c>
      <c r="AL308" s="242" t="str">
        <f t="shared" si="34"/>
        <v/>
      </c>
    </row>
    <row r="309" spans="1:38" ht="23" customHeight="1">
      <c r="A309"/>
      <c r="B309"/>
      <c r="C309"/>
      <c r="D309"/>
      <c r="E309"/>
      <c r="F309"/>
      <c r="G309"/>
      <c r="H309"/>
      <c r="I309"/>
      <c r="J309"/>
      <c r="K309"/>
      <c r="L309"/>
      <c r="M309"/>
      <c r="N309"/>
      <c r="O309"/>
      <c r="P309"/>
      <c r="Q309"/>
      <c r="R309"/>
      <c r="S309"/>
      <c r="T309"/>
      <c r="U309"/>
      <c r="V309"/>
      <c r="W309"/>
      <c r="X309"/>
      <c r="Y309"/>
      <c r="Z309"/>
      <c r="AA309"/>
      <c r="AB309"/>
      <c r="AC309"/>
      <c r="AD309" s="81" t="str">
        <f>IF(M309="",IFERROR(VLOOKUP($U309,scriv!$C$2:$AG$802,28,FALSE),""),M309)</f>
        <v/>
      </c>
      <c r="AE309" s="81" t="str">
        <f>IF(N309="",IFERROR(VLOOKUP($U309,scriv!$C$2:$AG$802,29,FALSE),""),N309)</f>
        <v/>
      </c>
      <c r="AF309" s="81" t="str">
        <f>IF(O309="",IFERROR(VLOOKUP($U309,scriv!$C$2:$AG$802,30,FALSE),""),O309)</f>
        <v/>
      </c>
      <c r="AG309" s="81" t="str">
        <f>IF(P309="",IFERROR(VLOOKUP($U309,scriv!$C$2:$AG$802,31,FALSE),""),P309)</f>
        <v/>
      </c>
      <c r="AH309" s="242" t="str">
        <f t="shared" si="30"/>
        <v/>
      </c>
      <c r="AI309" s="240" t="str">
        <f t="shared" si="31"/>
        <v/>
      </c>
      <c r="AJ309" s="242" t="str">
        <f t="shared" si="32"/>
        <v/>
      </c>
      <c r="AK309" s="240" t="str">
        <f t="shared" si="33"/>
        <v/>
      </c>
      <c r="AL309" s="242" t="str">
        <f t="shared" si="34"/>
        <v/>
      </c>
    </row>
    <row r="310" spans="1:38" ht="23" customHeight="1">
      <c r="A310"/>
      <c r="B310"/>
      <c r="C310"/>
      <c r="D310"/>
      <c r="E310"/>
      <c r="F310"/>
      <c r="G310"/>
      <c r="H310"/>
      <c r="I310"/>
      <c r="J310"/>
      <c r="K310"/>
      <c r="L310"/>
      <c r="M310"/>
      <c r="N310"/>
      <c r="O310"/>
      <c r="P310"/>
      <c r="Q310"/>
      <c r="R310"/>
      <c r="S310"/>
      <c r="T310"/>
      <c r="U310"/>
      <c r="V310"/>
      <c r="W310"/>
      <c r="X310"/>
      <c r="Y310"/>
      <c r="Z310"/>
      <c r="AA310"/>
      <c r="AB310"/>
      <c r="AC310"/>
      <c r="AD310" s="81" t="str">
        <f>IF(M310="",IFERROR(VLOOKUP($U310,scriv!$C$2:$AG$802,28,FALSE),""),M310)</f>
        <v/>
      </c>
      <c r="AE310" s="81" t="str">
        <f>IF(N310="",IFERROR(VLOOKUP($U310,scriv!$C$2:$AG$802,29,FALSE),""),N310)</f>
        <v/>
      </c>
      <c r="AF310" s="81" t="str">
        <f>IF(O310="",IFERROR(VLOOKUP($U310,scriv!$C$2:$AG$802,30,FALSE),""),O310)</f>
        <v/>
      </c>
      <c r="AG310" s="81" t="str">
        <f>IF(P310="",IFERROR(VLOOKUP($U310,scriv!$C$2:$AG$802,31,FALSE),""),P310)</f>
        <v/>
      </c>
      <c r="AH310" s="242" t="str">
        <f t="shared" si="30"/>
        <v/>
      </c>
      <c r="AI310" s="240" t="str">
        <f t="shared" si="31"/>
        <v/>
      </c>
      <c r="AJ310" s="242" t="str">
        <f t="shared" si="32"/>
        <v/>
      </c>
      <c r="AK310" s="240" t="str">
        <f t="shared" si="33"/>
        <v/>
      </c>
      <c r="AL310" s="242" t="str">
        <f t="shared" si="34"/>
        <v/>
      </c>
    </row>
    <row r="311" spans="1:38" ht="23" customHeight="1">
      <c r="A311"/>
      <c r="B311"/>
      <c r="C311"/>
      <c r="D311"/>
      <c r="E311"/>
      <c r="F311"/>
      <c r="G311"/>
      <c r="H311"/>
      <c r="I311"/>
      <c r="J311"/>
      <c r="K311"/>
      <c r="L311"/>
      <c r="M311"/>
      <c r="N311"/>
      <c r="O311"/>
      <c r="P311"/>
      <c r="Q311"/>
      <c r="R311"/>
      <c r="S311"/>
      <c r="T311"/>
      <c r="U311"/>
      <c r="V311"/>
      <c r="W311"/>
      <c r="X311"/>
      <c r="Y311"/>
      <c r="Z311"/>
      <c r="AA311"/>
      <c r="AB311"/>
      <c r="AC311"/>
      <c r="AD311" s="81" t="str">
        <f>IF(M311="",IFERROR(VLOOKUP($U311,scriv!$C$2:$AG$802,28,FALSE),""),M311)</f>
        <v/>
      </c>
      <c r="AE311" s="81" t="str">
        <f>IF(N311="",IFERROR(VLOOKUP($U311,scriv!$C$2:$AG$802,29,FALSE),""),N311)</f>
        <v/>
      </c>
      <c r="AF311" s="81" t="str">
        <f>IF(O311="",IFERROR(VLOOKUP($U311,scriv!$C$2:$AG$802,30,FALSE),""),O311)</f>
        <v/>
      </c>
      <c r="AG311" s="81" t="str">
        <f>IF(P311="",IFERROR(VLOOKUP($U311,scriv!$C$2:$AG$802,31,FALSE),""),P311)</f>
        <v/>
      </c>
      <c r="AH311" s="242" t="str">
        <f t="shared" si="30"/>
        <v/>
      </c>
      <c r="AI311" s="240" t="str">
        <f t="shared" si="31"/>
        <v/>
      </c>
      <c r="AJ311" s="242" t="str">
        <f t="shared" si="32"/>
        <v/>
      </c>
      <c r="AK311" s="240" t="str">
        <f t="shared" si="33"/>
        <v/>
      </c>
      <c r="AL311" s="242" t="str">
        <f t="shared" si="34"/>
        <v/>
      </c>
    </row>
    <row r="312" spans="1:38" ht="23" customHeight="1">
      <c r="A312"/>
      <c r="B312"/>
      <c r="C312"/>
      <c r="D312"/>
      <c r="E312"/>
      <c r="F312"/>
      <c r="G312"/>
      <c r="H312"/>
      <c r="I312"/>
      <c r="J312"/>
      <c r="K312"/>
      <c r="L312"/>
      <c r="M312"/>
      <c r="N312"/>
      <c r="O312"/>
      <c r="P312"/>
      <c r="Q312"/>
      <c r="R312"/>
      <c r="S312"/>
      <c r="T312"/>
      <c r="U312"/>
      <c r="V312"/>
      <c r="W312"/>
      <c r="X312"/>
      <c r="Y312"/>
      <c r="Z312"/>
      <c r="AA312"/>
      <c r="AB312"/>
      <c r="AC312"/>
      <c r="AD312" s="81" t="str">
        <f>IF(M312="",IFERROR(VLOOKUP($U312,scriv!$C$2:$AG$802,28,FALSE),""),M312)</f>
        <v/>
      </c>
      <c r="AE312" s="81" t="str">
        <f>IF(N312="",IFERROR(VLOOKUP($U312,scriv!$C$2:$AG$802,29,FALSE),""),N312)</f>
        <v/>
      </c>
      <c r="AF312" s="81" t="str">
        <f>IF(O312="",IFERROR(VLOOKUP($U312,scriv!$C$2:$AG$802,30,FALSE),""),O312)</f>
        <v/>
      </c>
      <c r="AG312" s="81" t="str">
        <f>IF(P312="",IFERROR(VLOOKUP($U312,scriv!$C$2:$AG$802,31,FALSE),""),P312)</f>
        <v/>
      </c>
      <c r="AH312" s="242" t="str">
        <f t="shared" si="30"/>
        <v/>
      </c>
      <c r="AI312" s="240" t="str">
        <f t="shared" si="31"/>
        <v/>
      </c>
      <c r="AJ312" s="242" t="str">
        <f t="shared" si="32"/>
        <v/>
      </c>
      <c r="AK312" s="240" t="str">
        <f t="shared" si="33"/>
        <v/>
      </c>
      <c r="AL312" s="242" t="str">
        <f t="shared" si="34"/>
        <v/>
      </c>
    </row>
    <row r="313" spans="1:38" ht="23" customHeight="1">
      <c r="A313"/>
      <c r="B313"/>
      <c r="C313"/>
      <c r="D313"/>
      <c r="E313"/>
      <c r="F313"/>
      <c r="G313"/>
      <c r="H313"/>
      <c r="I313"/>
      <c r="J313"/>
      <c r="K313"/>
      <c r="L313"/>
      <c r="M313"/>
      <c r="N313"/>
      <c r="O313"/>
      <c r="P313"/>
      <c r="Q313"/>
      <c r="R313"/>
      <c r="S313"/>
      <c r="T313"/>
      <c r="U313"/>
      <c r="V313"/>
      <c r="W313"/>
      <c r="X313"/>
      <c r="Y313"/>
      <c r="Z313"/>
      <c r="AA313"/>
      <c r="AB313"/>
      <c r="AC313"/>
      <c r="AD313" s="81" t="str">
        <f>IF(M313="",IFERROR(VLOOKUP($U313,scriv!$C$2:$AG$802,28,FALSE),""),M313)</f>
        <v/>
      </c>
      <c r="AE313" s="81" t="str">
        <f>IF(N313="",IFERROR(VLOOKUP($U313,scriv!$C$2:$AG$802,29,FALSE),""),N313)</f>
        <v/>
      </c>
      <c r="AF313" s="81" t="str">
        <f>IF(O313="",IFERROR(VLOOKUP($U313,scriv!$C$2:$AG$802,30,FALSE),""),O313)</f>
        <v/>
      </c>
      <c r="AG313" s="81" t="str">
        <f>IF(P313="",IFERROR(VLOOKUP($U313,scriv!$C$2:$AG$802,31,FALSE),""),P313)</f>
        <v/>
      </c>
      <c r="AH313" s="242" t="str">
        <f t="shared" si="30"/>
        <v/>
      </c>
      <c r="AI313" s="240" t="str">
        <f t="shared" si="31"/>
        <v/>
      </c>
      <c r="AJ313" s="242" t="str">
        <f t="shared" si="32"/>
        <v/>
      </c>
      <c r="AK313" s="240" t="str">
        <f t="shared" si="33"/>
        <v/>
      </c>
      <c r="AL313" s="242" t="str">
        <f t="shared" si="34"/>
        <v/>
      </c>
    </row>
    <row r="314" spans="1:38" ht="23" customHeight="1">
      <c r="A314"/>
      <c r="B314"/>
      <c r="C314"/>
      <c r="D314"/>
      <c r="E314"/>
      <c r="F314"/>
      <c r="G314"/>
      <c r="H314"/>
      <c r="I314"/>
      <c r="J314"/>
      <c r="K314"/>
      <c r="L314"/>
      <c r="M314"/>
      <c r="N314"/>
      <c r="O314"/>
      <c r="P314"/>
      <c r="Q314"/>
      <c r="R314"/>
      <c r="S314"/>
      <c r="T314"/>
      <c r="U314"/>
      <c r="V314"/>
      <c r="W314"/>
      <c r="X314"/>
      <c r="Y314"/>
      <c r="Z314"/>
      <c r="AA314"/>
      <c r="AB314"/>
      <c r="AC314"/>
      <c r="AD314" s="81" t="str">
        <f>IF(M314="",IFERROR(VLOOKUP($U314,scriv!$C$2:$AG$802,28,FALSE),""),M314)</f>
        <v/>
      </c>
      <c r="AE314" s="81" t="str">
        <f>IF(N314="",IFERROR(VLOOKUP($U314,scriv!$C$2:$AG$802,29,FALSE),""),N314)</f>
        <v/>
      </c>
      <c r="AF314" s="81" t="str">
        <f>IF(O314="",IFERROR(VLOOKUP($U314,scriv!$C$2:$AG$802,30,FALSE),""),O314)</f>
        <v/>
      </c>
      <c r="AG314" s="81" t="str">
        <f>IF(P314="",IFERROR(VLOOKUP($U314,scriv!$C$2:$AG$802,31,FALSE),""),P314)</f>
        <v/>
      </c>
      <c r="AH314" s="242" t="str">
        <f t="shared" si="30"/>
        <v/>
      </c>
      <c r="AI314" s="240" t="str">
        <f t="shared" si="31"/>
        <v/>
      </c>
      <c r="AJ314" s="242" t="str">
        <f t="shared" si="32"/>
        <v/>
      </c>
      <c r="AK314" s="240" t="str">
        <f t="shared" si="33"/>
        <v/>
      </c>
      <c r="AL314" s="242" t="str">
        <f t="shared" si="34"/>
        <v/>
      </c>
    </row>
    <row r="315" spans="1:38" ht="23" customHeight="1">
      <c r="A315"/>
      <c r="B315"/>
      <c r="C315"/>
      <c r="D315"/>
      <c r="E315"/>
      <c r="F315"/>
      <c r="G315"/>
      <c r="H315"/>
      <c r="I315"/>
      <c r="J315"/>
      <c r="K315"/>
      <c r="L315"/>
      <c r="M315"/>
      <c r="N315"/>
      <c r="O315"/>
      <c r="P315"/>
      <c r="Q315"/>
      <c r="R315"/>
      <c r="S315"/>
      <c r="T315"/>
      <c r="U315"/>
      <c r="V315"/>
      <c r="W315"/>
      <c r="X315"/>
      <c r="Y315"/>
      <c r="Z315"/>
      <c r="AA315"/>
      <c r="AB315"/>
      <c r="AC315"/>
      <c r="AD315" s="81" t="str">
        <f>IF(M315="",IFERROR(VLOOKUP($U315,scriv!$C$2:$AG$802,28,FALSE),""),M315)</f>
        <v/>
      </c>
      <c r="AE315" s="81" t="str">
        <f>IF(N315="",IFERROR(VLOOKUP($U315,scriv!$C$2:$AG$802,29,FALSE),""),N315)</f>
        <v/>
      </c>
      <c r="AF315" s="81" t="str">
        <f>IF(O315="",IFERROR(VLOOKUP($U315,scriv!$C$2:$AG$802,30,FALSE),""),O315)</f>
        <v/>
      </c>
      <c r="AG315" s="81" t="str">
        <f>IF(P315="",IFERROR(VLOOKUP($U315,scriv!$C$2:$AG$802,31,FALSE),""),P315)</f>
        <v/>
      </c>
      <c r="AH315" s="242" t="str">
        <f t="shared" si="30"/>
        <v/>
      </c>
      <c r="AI315" s="240" t="str">
        <f t="shared" si="31"/>
        <v/>
      </c>
      <c r="AJ315" s="242" t="str">
        <f t="shared" si="32"/>
        <v/>
      </c>
      <c r="AK315" s="240" t="str">
        <f t="shared" si="33"/>
        <v/>
      </c>
      <c r="AL315" s="242" t="str">
        <f t="shared" si="34"/>
        <v/>
      </c>
    </row>
    <row r="316" spans="1:38" ht="23" customHeight="1">
      <c r="A316"/>
      <c r="B316"/>
      <c r="C316"/>
      <c r="D316"/>
      <c r="E316"/>
      <c r="F316"/>
      <c r="G316"/>
      <c r="H316"/>
      <c r="I316"/>
      <c r="J316"/>
      <c r="K316"/>
      <c r="L316"/>
      <c r="M316"/>
      <c r="N316"/>
      <c r="O316"/>
      <c r="P316"/>
      <c r="Q316"/>
      <c r="R316"/>
      <c r="S316"/>
      <c r="T316"/>
      <c r="U316"/>
      <c r="V316"/>
      <c r="W316"/>
      <c r="X316"/>
      <c r="Y316"/>
      <c r="Z316"/>
      <c r="AA316"/>
      <c r="AB316"/>
      <c r="AC316"/>
      <c r="AD316" s="81" t="str">
        <f>IF(M316="",IFERROR(VLOOKUP($U316,scriv!$C$2:$AG$802,28,FALSE),""),M316)</f>
        <v/>
      </c>
      <c r="AE316" s="81" t="str">
        <f>IF(N316="",IFERROR(VLOOKUP($U316,scriv!$C$2:$AG$802,29,FALSE),""),N316)</f>
        <v/>
      </c>
      <c r="AF316" s="81" t="str">
        <f>IF(O316="",IFERROR(VLOOKUP($U316,scriv!$C$2:$AG$802,30,FALSE),""),O316)</f>
        <v/>
      </c>
      <c r="AG316" s="81" t="str">
        <f>IF(P316="",IFERROR(VLOOKUP($U316,scriv!$C$2:$AG$802,31,FALSE),""),P316)</f>
        <v/>
      </c>
      <c r="AH316" s="242" t="str">
        <f t="shared" si="30"/>
        <v/>
      </c>
      <c r="AI316" s="240" t="str">
        <f t="shared" si="31"/>
        <v/>
      </c>
      <c r="AJ316" s="242" t="str">
        <f t="shared" si="32"/>
        <v/>
      </c>
      <c r="AK316" s="240" t="str">
        <f t="shared" si="33"/>
        <v/>
      </c>
      <c r="AL316" s="242" t="str">
        <f t="shared" si="34"/>
        <v/>
      </c>
    </row>
    <row r="317" spans="1:38" ht="23" customHeight="1">
      <c r="A317"/>
      <c r="B317"/>
      <c r="C317"/>
      <c r="D317"/>
      <c r="E317"/>
      <c r="F317"/>
      <c r="G317"/>
      <c r="H317"/>
      <c r="I317"/>
      <c r="J317"/>
      <c r="K317"/>
      <c r="L317"/>
      <c r="M317"/>
      <c r="N317"/>
      <c r="O317"/>
      <c r="P317"/>
      <c r="Q317"/>
      <c r="R317"/>
      <c r="S317"/>
      <c r="T317"/>
      <c r="U317"/>
      <c r="V317"/>
      <c r="W317"/>
      <c r="X317"/>
      <c r="Y317"/>
      <c r="Z317"/>
      <c r="AA317"/>
      <c r="AB317"/>
      <c r="AC317"/>
      <c r="AD317" s="81" t="str">
        <f>IF(M317="",IFERROR(VLOOKUP($U317,scriv!$C$2:$AG$802,28,FALSE),""),M317)</f>
        <v/>
      </c>
      <c r="AE317" s="81" t="str">
        <f>IF(N317="",IFERROR(VLOOKUP($U317,scriv!$C$2:$AG$802,29,FALSE),""),N317)</f>
        <v/>
      </c>
      <c r="AF317" s="81" t="str">
        <f>IF(O317="",IFERROR(VLOOKUP($U317,scriv!$C$2:$AG$802,30,FALSE),""),O317)</f>
        <v/>
      </c>
      <c r="AG317" s="81" t="str">
        <f>IF(P317="",IFERROR(VLOOKUP($U317,scriv!$C$2:$AG$802,31,FALSE),""),P317)</f>
        <v/>
      </c>
      <c r="AH317" s="242" t="str">
        <f t="shared" si="30"/>
        <v/>
      </c>
      <c r="AI317" s="240" t="str">
        <f t="shared" si="31"/>
        <v/>
      </c>
      <c r="AJ317" s="242" t="str">
        <f t="shared" si="32"/>
        <v/>
      </c>
      <c r="AK317" s="240" t="str">
        <f t="shared" si="33"/>
        <v/>
      </c>
      <c r="AL317" s="242" t="str">
        <f t="shared" si="34"/>
        <v/>
      </c>
    </row>
    <row r="318" spans="1:38" ht="23" customHeight="1">
      <c r="A318"/>
      <c r="B318"/>
      <c r="C318"/>
      <c r="D318"/>
      <c r="E318"/>
      <c r="F318"/>
      <c r="G318"/>
      <c r="H318"/>
      <c r="I318"/>
      <c r="J318"/>
      <c r="K318"/>
      <c r="L318"/>
      <c r="M318"/>
      <c r="N318"/>
      <c r="O318"/>
      <c r="P318"/>
      <c r="Q318"/>
      <c r="R318"/>
      <c r="S318"/>
      <c r="T318"/>
      <c r="U318"/>
      <c r="V318"/>
      <c r="W318"/>
      <c r="X318"/>
      <c r="Y318"/>
      <c r="Z318"/>
      <c r="AA318"/>
      <c r="AB318"/>
      <c r="AC318"/>
      <c r="AD318" s="81" t="str">
        <f>IF(M318="",IFERROR(VLOOKUP($U318,scriv!$C$2:$AG$802,28,FALSE),""),M318)</f>
        <v/>
      </c>
      <c r="AE318" s="81" t="str">
        <f>IF(N318="",IFERROR(VLOOKUP($U318,scriv!$C$2:$AG$802,29,FALSE),""),N318)</f>
        <v/>
      </c>
      <c r="AF318" s="81" t="str">
        <f>IF(O318="",IFERROR(VLOOKUP($U318,scriv!$C$2:$AG$802,30,FALSE),""),O318)</f>
        <v/>
      </c>
      <c r="AG318" s="81" t="str">
        <f>IF(P318="",IFERROR(VLOOKUP($U318,scriv!$C$2:$AG$802,31,FALSE),""),P318)</f>
        <v/>
      </c>
      <c r="AH318" s="242" t="str">
        <f t="shared" si="30"/>
        <v/>
      </c>
      <c r="AI318" s="240" t="str">
        <f t="shared" si="31"/>
        <v/>
      </c>
      <c r="AJ318" s="242" t="str">
        <f t="shared" si="32"/>
        <v/>
      </c>
      <c r="AK318" s="240" t="str">
        <f t="shared" si="33"/>
        <v/>
      </c>
      <c r="AL318" s="242" t="str">
        <f t="shared" si="34"/>
        <v/>
      </c>
    </row>
    <row r="319" spans="1:38" ht="23" customHeight="1">
      <c r="A319"/>
      <c r="B319"/>
      <c r="C319"/>
      <c r="D319"/>
      <c r="E319"/>
      <c r="F319"/>
      <c r="G319"/>
      <c r="H319"/>
      <c r="I319"/>
      <c r="J319"/>
      <c r="K319"/>
      <c r="L319"/>
      <c r="M319"/>
      <c r="N319"/>
      <c r="O319"/>
      <c r="P319"/>
      <c r="Q319"/>
      <c r="R319"/>
      <c r="S319"/>
      <c r="T319"/>
      <c r="U319"/>
      <c r="V319"/>
      <c r="W319"/>
      <c r="X319"/>
      <c r="Y319"/>
      <c r="Z319"/>
      <c r="AA319"/>
      <c r="AB319"/>
      <c r="AC319"/>
      <c r="AD319" s="81" t="str">
        <f>IF(M319="",IFERROR(VLOOKUP($U319,scriv!$C$2:$AG$802,28,FALSE),""),M319)</f>
        <v/>
      </c>
      <c r="AE319" s="81" t="str">
        <f>IF(N319="",IFERROR(VLOOKUP($U319,scriv!$C$2:$AG$802,29,FALSE),""),N319)</f>
        <v/>
      </c>
      <c r="AF319" s="81" t="str">
        <f>IF(O319="",IFERROR(VLOOKUP($U319,scriv!$C$2:$AG$802,30,FALSE),""),O319)</f>
        <v/>
      </c>
      <c r="AG319" s="81" t="str">
        <f>IF(P319="",IFERROR(VLOOKUP($U319,scriv!$C$2:$AG$802,31,FALSE),""),P319)</f>
        <v/>
      </c>
      <c r="AH319" s="242" t="str">
        <f t="shared" si="30"/>
        <v/>
      </c>
      <c r="AI319" s="240" t="str">
        <f t="shared" si="31"/>
        <v/>
      </c>
      <c r="AJ319" s="242" t="str">
        <f t="shared" si="32"/>
        <v/>
      </c>
      <c r="AK319" s="240" t="str">
        <f t="shared" si="33"/>
        <v/>
      </c>
      <c r="AL319" s="242" t="str">
        <f t="shared" si="34"/>
        <v/>
      </c>
    </row>
    <row r="320" spans="1:38" ht="23" customHeight="1">
      <c r="A320"/>
      <c r="B320"/>
      <c r="C320"/>
      <c r="D320"/>
      <c r="E320"/>
      <c r="F320"/>
      <c r="G320"/>
      <c r="H320"/>
      <c r="I320"/>
      <c r="J320"/>
      <c r="K320"/>
      <c r="L320"/>
      <c r="M320"/>
      <c r="N320"/>
      <c r="O320"/>
      <c r="P320"/>
      <c r="Q320"/>
      <c r="R320"/>
      <c r="S320"/>
      <c r="T320"/>
      <c r="U320"/>
      <c r="V320"/>
      <c r="W320"/>
      <c r="X320"/>
      <c r="Y320"/>
      <c r="Z320"/>
      <c r="AA320"/>
      <c r="AB320"/>
      <c r="AC320"/>
      <c r="AD320" s="81" t="str">
        <f>IF(M320="",IFERROR(VLOOKUP($U320,scriv!$C$2:$AG$802,28,FALSE),""),M320)</f>
        <v/>
      </c>
      <c r="AE320" s="81" t="str">
        <f>IF(N320="",IFERROR(VLOOKUP($U320,scriv!$C$2:$AG$802,29,FALSE),""),N320)</f>
        <v/>
      </c>
      <c r="AF320" s="81" t="str">
        <f>IF(O320="",IFERROR(VLOOKUP($U320,scriv!$C$2:$AG$802,30,FALSE),""),O320)</f>
        <v/>
      </c>
      <c r="AG320" s="81" t="str">
        <f>IF(P320="",IFERROR(VLOOKUP($U320,scriv!$C$2:$AG$802,31,FALSE),""),P320)</f>
        <v/>
      </c>
      <c r="AH320" s="242" t="str">
        <f t="shared" si="30"/>
        <v/>
      </c>
      <c r="AI320" s="240" t="str">
        <f t="shared" si="31"/>
        <v/>
      </c>
      <c r="AJ320" s="242" t="str">
        <f t="shared" si="32"/>
        <v/>
      </c>
      <c r="AK320" s="240" t="str">
        <f t="shared" si="33"/>
        <v/>
      </c>
      <c r="AL320" s="242" t="str">
        <f t="shared" si="34"/>
        <v/>
      </c>
    </row>
    <row r="321" spans="1:38" ht="23" customHeight="1">
      <c r="A321"/>
      <c r="B321"/>
      <c r="C321"/>
      <c r="D321"/>
      <c r="E321"/>
      <c r="F321"/>
      <c r="G321"/>
      <c r="H321"/>
      <c r="I321"/>
      <c r="J321"/>
      <c r="K321"/>
      <c r="L321"/>
      <c r="M321"/>
      <c r="N321"/>
      <c r="O321"/>
      <c r="P321"/>
      <c r="Q321"/>
      <c r="R321"/>
      <c r="S321"/>
      <c r="T321"/>
      <c r="U321"/>
      <c r="V321"/>
      <c r="W321"/>
      <c r="X321"/>
      <c r="Y321"/>
      <c r="Z321"/>
      <c r="AA321"/>
      <c r="AB321"/>
      <c r="AC321"/>
      <c r="AD321" s="81" t="str">
        <f>IF(M321="",IFERROR(VLOOKUP($U321,scriv!$C$2:$AG$802,28,FALSE),""),M321)</f>
        <v/>
      </c>
      <c r="AE321" s="81" t="str">
        <f>IF(N321="",IFERROR(VLOOKUP($U321,scriv!$C$2:$AG$802,29,FALSE),""),N321)</f>
        <v/>
      </c>
      <c r="AF321" s="81" t="str">
        <f>IF(O321="",IFERROR(VLOOKUP($U321,scriv!$C$2:$AG$802,30,FALSE),""),O321)</f>
        <v/>
      </c>
      <c r="AG321" s="81" t="str">
        <f>IF(P321="",IFERROR(VLOOKUP($U321,scriv!$C$2:$AG$802,31,FALSE),""),P321)</f>
        <v/>
      </c>
      <c r="AH321" s="242" t="str">
        <f t="shared" si="30"/>
        <v/>
      </c>
      <c r="AI321" s="240" t="str">
        <f t="shared" si="31"/>
        <v/>
      </c>
      <c r="AJ321" s="242" t="str">
        <f t="shared" si="32"/>
        <v/>
      </c>
      <c r="AK321" s="240" t="str">
        <f t="shared" si="33"/>
        <v/>
      </c>
      <c r="AL321" s="242" t="str">
        <f t="shared" si="34"/>
        <v/>
      </c>
    </row>
    <row r="322" spans="1:38" ht="23" customHeight="1">
      <c r="A322"/>
      <c r="B322"/>
      <c r="C322"/>
      <c r="D322"/>
      <c r="E322"/>
      <c r="F322"/>
      <c r="G322"/>
      <c r="H322"/>
      <c r="I322"/>
      <c r="J322"/>
      <c r="K322"/>
      <c r="L322"/>
      <c r="M322"/>
      <c r="N322"/>
      <c r="O322"/>
      <c r="P322"/>
      <c r="Q322"/>
      <c r="R322"/>
      <c r="S322"/>
      <c r="T322"/>
      <c r="U322"/>
      <c r="V322"/>
      <c r="W322"/>
      <c r="X322"/>
      <c r="Y322"/>
      <c r="Z322"/>
      <c r="AA322"/>
      <c r="AB322"/>
      <c r="AC322"/>
      <c r="AD322" s="81" t="str">
        <f>IF(M322="",IFERROR(VLOOKUP($U322,scriv!$C$2:$AG$802,28,FALSE),""),M322)</f>
        <v/>
      </c>
      <c r="AE322" s="81" t="str">
        <f>IF(N322="",IFERROR(VLOOKUP($U322,scriv!$C$2:$AG$802,29,FALSE),""),N322)</f>
        <v/>
      </c>
      <c r="AF322" s="81" t="str">
        <f>IF(O322="",IFERROR(VLOOKUP($U322,scriv!$C$2:$AG$802,30,FALSE),""),O322)</f>
        <v/>
      </c>
      <c r="AG322" s="81" t="str">
        <f>IF(P322="",IFERROR(VLOOKUP($U322,scriv!$C$2:$AG$802,31,FALSE),""),P322)</f>
        <v/>
      </c>
      <c r="AH322" s="242" t="str">
        <f t="shared" si="30"/>
        <v/>
      </c>
      <c r="AI322" s="240" t="str">
        <f t="shared" si="31"/>
        <v/>
      </c>
      <c r="AJ322" s="242" t="str">
        <f t="shared" si="32"/>
        <v/>
      </c>
      <c r="AK322" s="240" t="str">
        <f t="shared" si="33"/>
        <v/>
      </c>
      <c r="AL322" s="242" t="str">
        <f t="shared" si="34"/>
        <v/>
      </c>
    </row>
    <row r="323" spans="1:38" ht="23" customHeight="1">
      <c r="A323"/>
      <c r="B323"/>
      <c r="C323"/>
      <c r="D323"/>
      <c r="E323"/>
      <c r="F323"/>
      <c r="G323"/>
      <c r="H323"/>
      <c r="I323"/>
      <c r="J323"/>
      <c r="K323"/>
      <c r="L323"/>
      <c r="M323"/>
      <c r="N323"/>
      <c r="O323"/>
      <c r="P323"/>
      <c r="Q323"/>
      <c r="R323"/>
      <c r="S323"/>
      <c r="T323"/>
      <c r="U323"/>
      <c r="V323"/>
      <c r="W323"/>
      <c r="X323"/>
      <c r="Y323"/>
      <c r="Z323"/>
      <c r="AA323"/>
      <c r="AB323"/>
      <c r="AC323"/>
      <c r="AD323" s="81" t="str">
        <f>IF(M323="",IFERROR(VLOOKUP($U323,scriv!$C$2:$AG$802,28,FALSE),""),M323)</f>
        <v/>
      </c>
      <c r="AE323" s="81" t="str">
        <f>IF(N323="",IFERROR(VLOOKUP($U323,scriv!$C$2:$AG$802,29,FALSE),""),N323)</f>
        <v/>
      </c>
      <c r="AF323" s="81" t="str">
        <f>IF(O323="",IFERROR(VLOOKUP($U323,scriv!$C$2:$AG$802,30,FALSE),""),O323)</f>
        <v/>
      </c>
      <c r="AG323" s="81" t="str">
        <f>IF(P323="",IFERROR(VLOOKUP($U323,scriv!$C$2:$AG$802,31,FALSE),""),P323)</f>
        <v/>
      </c>
      <c r="AH323" s="242" t="str">
        <f t="shared" si="30"/>
        <v/>
      </c>
      <c r="AI323" s="240" t="str">
        <f t="shared" si="31"/>
        <v/>
      </c>
      <c r="AJ323" s="242" t="str">
        <f t="shared" si="32"/>
        <v/>
      </c>
      <c r="AK323" s="240" t="str">
        <f t="shared" si="33"/>
        <v/>
      </c>
      <c r="AL323" s="242" t="str">
        <f t="shared" si="34"/>
        <v/>
      </c>
    </row>
    <row r="324" spans="1:38" ht="23" customHeight="1">
      <c r="A324"/>
      <c r="B324"/>
      <c r="C324"/>
      <c r="D324"/>
      <c r="E324"/>
      <c r="F324"/>
      <c r="G324"/>
      <c r="H324"/>
      <c r="I324"/>
      <c r="J324"/>
      <c r="K324"/>
      <c r="L324"/>
      <c r="M324"/>
      <c r="N324"/>
      <c r="O324"/>
      <c r="P324"/>
      <c r="Q324"/>
      <c r="R324"/>
      <c r="S324"/>
      <c r="T324"/>
      <c r="U324"/>
      <c r="V324"/>
      <c r="W324"/>
      <c r="X324"/>
      <c r="Y324"/>
      <c r="Z324"/>
      <c r="AA324"/>
      <c r="AB324"/>
      <c r="AC324"/>
      <c r="AD324" s="81" t="str">
        <f>IF(M324="",IFERROR(VLOOKUP($U324,scriv!$C$2:$AG$802,28,FALSE),""),M324)</f>
        <v/>
      </c>
      <c r="AE324" s="81" t="str">
        <f>IF(N324="",IFERROR(VLOOKUP($U324,scriv!$C$2:$AG$802,29,FALSE),""),N324)</f>
        <v/>
      </c>
      <c r="AF324" s="81" t="str">
        <f>IF(O324="",IFERROR(VLOOKUP($U324,scriv!$C$2:$AG$802,30,FALSE),""),O324)</f>
        <v/>
      </c>
      <c r="AG324" s="81" t="str">
        <f>IF(P324="",IFERROR(VLOOKUP($U324,scriv!$C$2:$AG$802,31,FALSE),""),P324)</f>
        <v/>
      </c>
      <c r="AH324" s="242" t="str">
        <f t="shared" si="30"/>
        <v/>
      </c>
      <c r="AI324" s="240" t="str">
        <f t="shared" si="31"/>
        <v/>
      </c>
      <c r="AJ324" s="242" t="str">
        <f t="shared" si="32"/>
        <v/>
      </c>
      <c r="AK324" s="240" t="str">
        <f t="shared" si="33"/>
        <v/>
      </c>
      <c r="AL324" s="242" t="str">
        <f t="shared" si="34"/>
        <v/>
      </c>
    </row>
    <row r="325" spans="1:38" ht="23" customHeight="1">
      <c r="A325"/>
      <c r="B325"/>
      <c r="C325"/>
      <c r="D325"/>
      <c r="E325"/>
      <c r="F325"/>
      <c r="G325"/>
      <c r="H325"/>
      <c r="I325"/>
      <c r="J325"/>
      <c r="K325"/>
      <c r="L325"/>
      <c r="M325"/>
      <c r="N325"/>
      <c r="O325"/>
      <c r="P325"/>
      <c r="Q325"/>
      <c r="R325"/>
      <c r="S325"/>
      <c r="T325"/>
      <c r="U325"/>
      <c r="V325"/>
      <c r="W325"/>
      <c r="X325"/>
      <c r="Y325"/>
      <c r="Z325"/>
      <c r="AA325"/>
      <c r="AB325"/>
      <c r="AC325"/>
      <c r="AD325" s="81" t="str">
        <f>IF(M325="",IFERROR(VLOOKUP($U325,scriv!$C$2:$AG$802,28,FALSE),""),M325)</f>
        <v/>
      </c>
      <c r="AE325" s="81" t="str">
        <f>IF(N325="",IFERROR(VLOOKUP($U325,scriv!$C$2:$AG$802,29,FALSE),""),N325)</f>
        <v/>
      </c>
      <c r="AF325" s="81" t="str">
        <f>IF(O325="",IFERROR(VLOOKUP($U325,scriv!$C$2:$AG$802,30,FALSE),""),O325)</f>
        <v/>
      </c>
      <c r="AG325" s="81" t="str">
        <f>IF(P325="",IFERROR(VLOOKUP($U325,scriv!$C$2:$AG$802,31,FALSE),""),P325)</f>
        <v/>
      </c>
      <c r="AH325" s="242" t="str">
        <f t="shared" ref="AH325:AH388" si="35">SUBSTITUTE(SUBSTITUTE(SUBSTITUTE(SUBSTITUTE(SUBSTITUTE(SUBSTITUTE(SUBSTITUTE(SUBSTITUTE(SUBSTITUTE(SUBSTITUTE(SUBSTITUTE(SUBSTITUTE(
C325,
":",""),
".",""),
"/",""),
"|",""),
",",""),
" ",""),
"'",""),
"(",""),
")",""),
"&amp;",""),
"!",""),
"?","")</f>
        <v/>
      </c>
      <c r="AI325" s="240" t="str">
        <f t="shared" ref="AI325:AI388" si="36">SUBSTITUTE(SUBSTITUTE(SUBSTITUTE(SUBSTITUTE(SUBSTITUTE(SUBSTITUTE(SUBSTITUTE(SUBSTITUTE(SUBSTITUTE(SUBSTITUTE(SUBSTITUTE(SUBSTITUTE(
U325,
":",""),
".",""),
"/",""),
"|",""),
",",""),
" ",""),
"'",""),
"(",""),
")",""),
"&amp;",""),
"!",""),
"?","")</f>
        <v/>
      </c>
      <c r="AJ325" s="242" t="str">
        <f t="shared" ref="AJ325:AJ388" si="37">IF(G325&lt;&gt;"",SUBSTITUTE(SUBSTITUTE(SUBSTITUTE(SUBSTITUTE(SUBSTITUTE(SUBSTITUTE(SUBSTITUTE(SUBSTITUTE(SUBSTITUTE(SUBSTITUTE(SUBSTITUTE(SUBSTITUTE(
G325,
":",""),
".",""),
"/",""),
"|",""),
",",""),
" ",""),
"'",""),
"(",""),
")",""),
"&amp;",""),
"!",""),
"?",""),
IF(H325&lt;&gt;"",AI325,""))</f>
        <v/>
      </c>
      <c r="AK325" s="240" t="str">
        <f t="shared" ref="AK325:AK388" si="38">SUBSTITUTE(SUBSTITUTE(SUBSTITUTE(SUBSTITUTE(SUBSTITUTE(SUBSTITUTE(SUBSTITUTE(SUBSTITUTE(SUBSTITUTE(SUBSTITUTE(SUBSTITUTE(SUBSTITUTE(
H325,
":",""),
".",""),
"/",""),
"|",""),
",",""),
" ",""),
"'",""),
"(",""),
")",""),
"&amp;",""),
"!",""),
"?","")</f>
        <v/>
      </c>
      <c r="AL325" s="242" t="str">
        <f t="shared" ref="AL325:AL388" si="39">SUBSTITUTE(SUBSTITUTE(SUBSTITUTE(SUBSTITUTE(SUBSTITUTE(SUBSTITUTE(SUBSTITUTE(SUBSTITUTE(SUBSTITUTE(SUBSTITUTE(SUBSTITUTE(
F325,
":",""),
".",""),
"/",""),
"|",""),
",",""),
"'",""),
"(",""),
")",""),
"&amp;",""),
"!",""),
"?","")</f>
        <v/>
      </c>
    </row>
    <row r="326" spans="1:38" ht="23" customHeight="1">
      <c r="A326"/>
      <c r="B326"/>
      <c r="C326"/>
      <c r="D326"/>
      <c r="E326"/>
      <c r="F326"/>
      <c r="G326"/>
      <c r="H326"/>
      <c r="I326"/>
      <c r="J326"/>
      <c r="K326"/>
      <c r="L326"/>
      <c r="M326"/>
      <c r="N326"/>
      <c r="O326"/>
      <c r="P326"/>
      <c r="Q326"/>
      <c r="R326"/>
      <c r="S326"/>
      <c r="T326"/>
      <c r="U326"/>
      <c r="V326"/>
      <c r="W326"/>
      <c r="X326"/>
      <c r="Y326"/>
      <c r="Z326"/>
      <c r="AA326"/>
      <c r="AB326"/>
      <c r="AC326"/>
      <c r="AD326" s="81" t="str">
        <f>IF(M326="",IFERROR(VLOOKUP($U326,scriv!$C$2:$AG$802,28,FALSE),""),M326)</f>
        <v/>
      </c>
      <c r="AE326" s="81" t="str">
        <f>IF(N326="",IFERROR(VLOOKUP($U326,scriv!$C$2:$AG$802,29,FALSE),""),N326)</f>
        <v/>
      </c>
      <c r="AF326" s="81" t="str">
        <f>IF(O326="",IFERROR(VLOOKUP($U326,scriv!$C$2:$AG$802,30,FALSE),""),O326)</f>
        <v/>
      </c>
      <c r="AG326" s="81" t="str">
        <f>IF(P326="",IFERROR(VLOOKUP($U326,scriv!$C$2:$AG$802,31,FALSE),""),P326)</f>
        <v/>
      </c>
      <c r="AH326" s="242" t="str">
        <f t="shared" si="35"/>
        <v/>
      </c>
      <c r="AI326" s="240" t="str">
        <f t="shared" si="36"/>
        <v/>
      </c>
      <c r="AJ326" s="242" t="str">
        <f t="shared" si="37"/>
        <v/>
      </c>
      <c r="AK326" s="240" t="str">
        <f t="shared" si="38"/>
        <v/>
      </c>
      <c r="AL326" s="242" t="str">
        <f t="shared" si="39"/>
        <v/>
      </c>
    </row>
    <row r="327" spans="1:38" ht="23" customHeight="1">
      <c r="A327"/>
      <c r="B327"/>
      <c r="C327"/>
      <c r="D327"/>
      <c r="E327"/>
      <c r="F327"/>
      <c r="G327"/>
      <c r="H327"/>
      <c r="I327"/>
      <c r="J327"/>
      <c r="K327"/>
      <c r="L327"/>
      <c r="M327"/>
      <c r="N327"/>
      <c r="O327"/>
      <c r="P327"/>
      <c r="Q327"/>
      <c r="R327"/>
      <c r="S327"/>
      <c r="T327"/>
      <c r="U327"/>
      <c r="V327"/>
      <c r="W327"/>
      <c r="X327"/>
      <c r="Y327"/>
      <c r="Z327"/>
      <c r="AA327"/>
      <c r="AB327"/>
      <c r="AC327"/>
      <c r="AD327" s="81" t="str">
        <f>IF(M327="",IFERROR(VLOOKUP($U327,scriv!$C$2:$AG$802,28,FALSE),""),M327)</f>
        <v/>
      </c>
      <c r="AE327" s="81" t="str">
        <f>IF(N327="",IFERROR(VLOOKUP($U327,scriv!$C$2:$AG$802,29,FALSE),""),N327)</f>
        <v/>
      </c>
      <c r="AF327" s="81" t="str">
        <f>IF(O327="",IFERROR(VLOOKUP($U327,scriv!$C$2:$AG$802,30,FALSE),""),O327)</f>
        <v/>
      </c>
      <c r="AG327" s="81" t="str">
        <f>IF(P327="",IFERROR(VLOOKUP($U327,scriv!$C$2:$AG$802,31,FALSE),""),P327)</f>
        <v/>
      </c>
      <c r="AH327" s="242" t="str">
        <f t="shared" si="35"/>
        <v/>
      </c>
      <c r="AI327" s="240" t="str">
        <f t="shared" si="36"/>
        <v/>
      </c>
      <c r="AJ327" s="242" t="str">
        <f t="shared" si="37"/>
        <v/>
      </c>
      <c r="AK327" s="240" t="str">
        <f t="shared" si="38"/>
        <v/>
      </c>
      <c r="AL327" s="242" t="str">
        <f t="shared" si="39"/>
        <v/>
      </c>
    </row>
    <row r="328" spans="1:38" ht="23" customHeight="1">
      <c r="A328"/>
      <c r="B328"/>
      <c r="C328"/>
      <c r="D328"/>
      <c r="E328"/>
      <c r="F328"/>
      <c r="G328"/>
      <c r="H328"/>
      <c r="I328"/>
      <c r="J328"/>
      <c r="K328"/>
      <c r="L328"/>
      <c r="M328"/>
      <c r="N328"/>
      <c r="O328"/>
      <c r="P328"/>
      <c r="Q328"/>
      <c r="R328"/>
      <c r="S328"/>
      <c r="T328"/>
      <c r="U328"/>
      <c r="V328"/>
      <c r="W328"/>
      <c r="X328"/>
      <c r="Y328"/>
      <c r="Z328"/>
      <c r="AA328"/>
      <c r="AB328"/>
      <c r="AC328"/>
      <c r="AD328" s="81" t="str">
        <f>IF(M328="",IFERROR(VLOOKUP($U328,scriv!$C$2:$AG$802,28,FALSE),""),M328)</f>
        <v/>
      </c>
      <c r="AE328" s="81" t="str">
        <f>IF(N328="",IFERROR(VLOOKUP($U328,scriv!$C$2:$AG$802,29,FALSE),""),N328)</f>
        <v/>
      </c>
      <c r="AF328" s="81" t="str">
        <f>IF(O328="",IFERROR(VLOOKUP($U328,scriv!$C$2:$AG$802,30,FALSE),""),O328)</f>
        <v/>
      </c>
      <c r="AG328" s="81" t="str">
        <f>IF(P328="",IFERROR(VLOOKUP($U328,scriv!$C$2:$AG$802,31,FALSE),""),P328)</f>
        <v/>
      </c>
      <c r="AH328" s="242" t="str">
        <f t="shared" si="35"/>
        <v/>
      </c>
      <c r="AI328" s="240" t="str">
        <f t="shared" si="36"/>
        <v/>
      </c>
      <c r="AJ328" s="242" t="str">
        <f t="shared" si="37"/>
        <v/>
      </c>
      <c r="AK328" s="240" t="str">
        <f t="shared" si="38"/>
        <v/>
      </c>
      <c r="AL328" s="242" t="str">
        <f t="shared" si="39"/>
        <v/>
      </c>
    </row>
    <row r="329" spans="1:38" ht="23" customHeight="1">
      <c r="A329"/>
      <c r="B329"/>
      <c r="C329"/>
      <c r="D329"/>
      <c r="E329"/>
      <c r="F329"/>
      <c r="G329"/>
      <c r="H329"/>
      <c r="I329"/>
      <c r="J329"/>
      <c r="K329"/>
      <c r="L329"/>
      <c r="M329"/>
      <c r="N329"/>
      <c r="O329"/>
      <c r="P329"/>
      <c r="Q329"/>
      <c r="R329"/>
      <c r="S329"/>
      <c r="T329"/>
      <c r="U329"/>
      <c r="V329"/>
      <c r="W329"/>
      <c r="X329"/>
      <c r="Y329"/>
      <c r="Z329"/>
      <c r="AA329"/>
      <c r="AB329"/>
      <c r="AC329"/>
      <c r="AD329" s="81" t="str">
        <f>IF(M329="",IFERROR(VLOOKUP($U329,scriv!$C$2:$AG$802,28,FALSE),""),M329)</f>
        <v/>
      </c>
      <c r="AE329" s="81" t="str">
        <f>IF(N329="",IFERROR(VLOOKUP($U329,scriv!$C$2:$AG$802,29,FALSE),""),N329)</f>
        <v/>
      </c>
      <c r="AF329" s="81" t="str">
        <f>IF(O329="",IFERROR(VLOOKUP($U329,scriv!$C$2:$AG$802,30,FALSE),""),O329)</f>
        <v/>
      </c>
      <c r="AG329" s="81" t="str">
        <f>IF(P329="",IFERROR(VLOOKUP($U329,scriv!$C$2:$AG$802,31,FALSE),""),P329)</f>
        <v/>
      </c>
      <c r="AH329" s="242" t="str">
        <f t="shared" si="35"/>
        <v/>
      </c>
      <c r="AI329" s="240" t="str">
        <f t="shared" si="36"/>
        <v/>
      </c>
      <c r="AJ329" s="242" t="str">
        <f t="shared" si="37"/>
        <v/>
      </c>
      <c r="AK329" s="240" t="str">
        <f t="shared" si="38"/>
        <v/>
      </c>
      <c r="AL329" s="242" t="str">
        <f t="shared" si="39"/>
        <v/>
      </c>
    </row>
    <row r="330" spans="1:38" ht="23" customHeight="1">
      <c r="A330"/>
      <c r="B330"/>
      <c r="C330"/>
      <c r="D330"/>
      <c r="E330"/>
      <c r="F330"/>
      <c r="G330"/>
      <c r="H330"/>
      <c r="I330"/>
      <c r="J330"/>
      <c r="K330"/>
      <c r="L330"/>
      <c r="M330"/>
      <c r="N330"/>
      <c r="O330"/>
      <c r="P330"/>
      <c r="Q330"/>
      <c r="R330"/>
      <c r="S330"/>
      <c r="T330"/>
      <c r="U330"/>
      <c r="V330"/>
      <c r="W330"/>
      <c r="X330"/>
      <c r="Y330"/>
      <c r="Z330"/>
      <c r="AA330"/>
      <c r="AB330"/>
      <c r="AC330"/>
      <c r="AD330" s="81" t="str">
        <f>IF(M330="",IFERROR(VLOOKUP($U330,scriv!$C$2:$AG$802,28,FALSE),""),M330)</f>
        <v/>
      </c>
      <c r="AE330" s="81" t="str">
        <f>IF(N330="",IFERROR(VLOOKUP($U330,scriv!$C$2:$AG$802,29,FALSE),""),N330)</f>
        <v/>
      </c>
      <c r="AF330" s="81" t="str">
        <f>IF(O330="",IFERROR(VLOOKUP($U330,scriv!$C$2:$AG$802,30,FALSE),""),O330)</f>
        <v/>
      </c>
      <c r="AG330" s="81" t="str">
        <f>IF(P330="",IFERROR(VLOOKUP($U330,scriv!$C$2:$AG$802,31,FALSE),""),P330)</f>
        <v/>
      </c>
      <c r="AH330" s="242" t="str">
        <f t="shared" si="35"/>
        <v/>
      </c>
      <c r="AI330" s="240" t="str">
        <f t="shared" si="36"/>
        <v/>
      </c>
      <c r="AJ330" s="242" t="str">
        <f t="shared" si="37"/>
        <v/>
      </c>
      <c r="AK330" s="240" t="str">
        <f t="shared" si="38"/>
        <v/>
      </c>
      <c r="AL330" s="242" t="str">
        <f t="shared" si="39"/>
        <v/>
      </c>
    </row>
    <row r="331" spans="1:38" ht="23" customHeight="1">
      <c r="A331"/>
      <c r="B331"/>
      <c r="C331"/>
      <c r="D331"/>
      <c r="E331"/>
      <c r="F331"/>
      <c r="G331"/>
      <c r="H331"/>
      <c r="I331"/>
      <c r="J331"/>
      <c r="K331"/>
      <c r="L331"/>
      <c r="M331"/>
      <c r="N331"/>
      <c r="O331"/>
      <c r="P331"/>
      <c r="Q331"/>
      <c r="R331"/>
      <c r="S331"/>
      <c r="T331"/>
      <c r="U331"/>
      <c r="V331"/>
      <c r="W331"/>
      <c r="X331"/>
      <c r="Y331"/>
      <c r="Z331"/>
      <c r="AA331"/>
      <c r="AB331"/>
      <c r="AC331"/>
      <c r="AD331" s="81" t="str">
        <f>IF(M331="",IFERROR(VLOOKUP($U331,scriv!$C$2:$AG$802,28,FALSE),""),M331)</f>
        <v/>
      </c>
      <c r="AE331" s="81" t="str">
        <f>IF(N331="",IFERROR(VLOOKUP($U331,scriv!$C$2:$AG$802,29,FALSE),""),N331)</f>
        <v/>
      </c>
      <c r="AF331" s="81" t="str">
        <f>IF(O331="",IFERROR(VLOOKUP($U331,scriv!$C$2:$AG$802,30,FALSE),""),O331)</f>
        <v/>
      </c>
      <c r="AG331" s="81" t="str">
        <f>IF(P331="",IFERROR(VLOOKUP($U331,scriv!$C$2:$AG$802,31,FALSE),""),P331)</f>
        <v/>
      </c>
      <c r="AH331" s="242" t="str">
        <f t="shared" si="35"/>
        <v/>
      </c>
      <c r="AI331" s="240" t="str">
        <f t="shared" si="36"/>
        <v/>
      </c>
      <c r="AJ331" s="242" t="str">
        <f t="shared" si="37"/>
        <v/>
      </c>
      <c r="AK331" s="240" t="str">
        <f t="shared" si="38"/>
        <v/>
      </c>
      <c r="AL331" s="242" t="str">
        <f t="shared" si="39"/>
        <v/>
      </c>
    </row>
    <row r="332" spans="1:38" ht="23" customHeight="1">
      <c r="A332"/>
      <c r="B332"/>
      <c r="C332"/>
      <c r="D332"/>
      <c r="E332"/>
      <c r="F332"/>
      <c r="G332"/>
      <c r="H332"/>
      <c r="I332"/>
      <c r="J332"/>
      <c r="K332"/>
      <c r="L332"/>
      <c r="M332"/>
      <c r="N332"/>
      <c r="O332"/>
      <c r="P332"/>
      <c r="Q332"/>
      <c r="R332"/>
      <c r="S332"/>
      <c r="T332"/>
      <c r="U332"/>
      <c r="V332"/>
      <c r="W332"/>
      <c r="X332"/>
      <c r="Y332"/>
      <c r="Z332"/>
      <c r="AA332"/>
      <c r="AB332"/>
      <c r="AC332"/>
      <c r="AD332" s="81" t="str">
        <f>IF(M332="",IFERROR(VLOOKUP($U332,scriv!$C$2:$AG$802,28,FALSE),""),M332)</f>
        <v/>
      </c>
      <c r="AE332" s="81" t="str">
        <f>IF(N332="",IFERROR(VLOOKUP($U332,scriv!$C$2:$AG$802,29,FALSE),""),N332)</f>
        <v/>
      </c>
      <c r="AF332" s="81" t="str">
        <f>IF(O332="",IFERROR(VLOOKUP($U332,scriv!$C$2:$AG$802,30,FALSE),""),O332)</f>
        <v/>
      </c>
      <c r="AG332" s="81" t="str">
        <f>IF(P332="",IFERROR(VLOOKUP($U332,scriv!$C$2:$AG$802,31,FALSE),""),P332)</f>
        <v/>
      </c>
      <c r="AH332" s="242" t="str">
        <f t="shared" si="35"/>
        <v/>
      </c>
      <c r="AI332" s="240" t="str">
        <f t="shared" si="36"/>
        <v/>
      </c>
      <c r="AJ332" s="242" t="str">
        <f t="shared" si="37"/>
        <v/>
      </c>
      <c r="AK332" s="240" t="str">
        <f t="shared" si="38"/>
        <v/>
      </c>
      <c r="AL332" s="242" t="str">
        <f t="shared" si="39"/>
        <v/>
      </c>
    </row>
    <row r="333" spans="1:38" ht="23" customHeight="1">
      <c r="A333"/>
      <c r="B333"/>
      <c r="C333"/>
      <c r="D333"/>
      <c r="E333"/>
      <c r="F333"/>
      <c r="G333"/>
      <c r="H333"/>
      <c r="I333"/>
      <c r="J333"/>
      <c r="K333"/>
      <c r="L333"/>
      <c r="M333"/>
      <c r="N333"/>
      <c r="O333"/>
      <c r="P333"/>
      <c r="Q333"/>
      <c r="R333"/>
      <c r="S333"/>
      <c r="T333"/>
      <c r="U333"/>
      <c r="V333"/>
      <c r="W333"/>
      <c r="X333"/>
      <c r="Y333"/>
      <c r="Z333"/>
      <c r="AA333"/>
      <c r="AB333"/>
      <c r="AC333"/>
      <c r="AD333" s="81" t="str">
        <f>IF(M333="",IFERROR(VLOOKUP($U333,scriv!$C$2:$AG$802,28,FALSE),""),M333)</f>
        <v/>
      </c>
      <c r="AE333" s="81" t="str">
        <f>IF(N333="",IFERROR(VLOOKUP($U333,scriv!$C$2:$AG$802,29,FALSE),""),N333)</f>
        <v/>
      </c>
      <c r="AF333" s="81" t="str">
        <f>IF(O333="",IFERROR(VLOOKUP($U333,scriv!$C$2:$AG$802,30,FALSE),""),O333)</f>
        <v/>
      </c>
      <c r="AG333" s="81" t="str">
        <f>IF(P333="",IFERROR(VLOOKUP($U333,scriv!$C$2:$AG$802,31,FALSE),""),P333)</f>
        <v/>
      </c>
      <c r="AH333" s="242" t="str">
        <f t="shared" si="35"/>
        <v/>
      </c>
      <c r="AI333" s="240" t="str">
        <f t="shared" si="36"/>
        <v/>
      </c>
      <c r="AJ333" s="242" t="str">
        <f t="shared" si="37"/>
        <v/>
      </c>
      <c r="AK333" s="240" t="str">
        <f t="shared" si="38"/>
        <v/>
      </c>
      <c r="AL333" s="242" t="str">
        <f t="shared" si="39"/>
        <v/>
      </c>
    </row>
    <row r="334" spans="1:38" ht="23" customHeight="1">
      <c r="A334"/>
      <c r="B334"/>
      <c r="C334"/>
      <c r="D334"/>
      <c r="E334"/>
      <c r="F334"/>
      <c r="G334"/>
      <c r="H334"/>
      <c r="I334"/>
      <c r="J334"/>
      <c r="K334"/>
      <c r="L334"/>
      <c r="M334"/>
      <c r="N334"/>
      <c r="O334"/>
      <c r="P334"/>
      <c r="Q334"/>
      <c r="R334"/>
      <c r="S334"/>
      <c r="T334"/>
      <c r="U334"/>
      <c r="V334"/>
      <c r="W334"/>
      <c r="X334"/>
      <c r="Y334"/>
      <c r="Z334"/>
      <c r="AA334"/>
      <c r="AB334"/>
      <c r="AC334"/>
      <c r="AD334" s="81" t="str">
        <f>IF(M334="",IFERROR(VLOOKUP($U334,scriv!$C$2:$AG$802,28,FALSE),""),M334)</f>
        <v/>
      </c>
      <c r="AE334" s="81" t="str">
        <f>IF(N334="",IFERROR(VLOOKUP($U334,scriv!$C$2:$AG$802,29,FALSE),""),N334)</f>
        <v/>
      </c>
      <c r="AF334" s="81" t="str">
        <f>IF(O334="",IFERROR(VLOOKUP($U334,scriv!$C$2:$AG$802,30,FALSE),""),O334)</f>
        <v/>
      </c>
      <c r="AG334" s="81" t="str">
        <f>IF(P334="",IFERROR(VLOOKUP($U334,scriv!$C$2:$AG$802,31,FALSE),""),P334)</f>
        <v/>
      </c>
      <c r="AH334" s="242" t="str">
        <f t="shared" si="35"/>
        <v/>
      </c>
      <c r="AI334" s="240" t="str">
        <f t="shared" si="36"/>
        <v/>
      </c>
      <c r="AJ334" s="242" t="str">
        <f t="shared" si="37"/>
        <v/>
      </c>
      <c r="AK334" s="240" t="str">
        <f t="shared" si="38"/>
        <v/>
      </c>
      <c r="AL334" s="242" t="str">
        <f t="shared" si="39"/>
        <v/>
      </c>
    </row>
    <row r="335" spans="1:38" ht="23" customHeight="1">
      <c r="A335"/>
      <c r="B335"/>
      <c r="C335"/>
      <c r="D335"/>
      <c r="E335"/>
      <c r="F335"/>
      <c r="G335"/>
      <c r="H335"/>
      <c r="I335"/>
      <c r="J335"/>
      <c r="K335"/>
      <c r="L335"/>
      <c r="M335"/>
      <c r="N335"/>
      <c r="O335"/>
      <c r="P335"/>
      <c r="Q335"/>
      <c r="R335"/>
      <c r="S335"/>
      <c r="T335"/>
      <c r="U335"/>
      <c r="V335"/>
      <c r="W335"/>
      <c r="X335"/>
      <c r="Y335"/>
      <c r="Z335"/>
      <c r="AA335"/>
      <c r="AB335"/>
      <c r="AC335"/>
      <c r="AD335" s="81" t="str">
        <f>IF(M335="",IFERROR(VLOOKUP($U335,scriv!$C$2:$AG$802,28,FALSE),""),M335)</f>
        <v/>
      </c>
      <c r="AE335" s="81" t="str">
        <f>IF(N335="",IFERROR(VLOOKUP($U335,scriv!$C$2:$AG$802,29,FALSE),""),N335)</f>
        <v/>
      </c>
      <c r="AF335" s="81" t="str">
        <f>IF(O335="",IFERROR(VLOOKUP($U335,scriv!$C$2:$AG$802,30,FALSE),""),O335)</f>
        <v/>
      </c>
      <c r="AG335" s="81" t="str">
        <f>IF(P335="",IFERROR(VLOOKUP($U335,scriv!$C$2:$AG$802,31,FALSE),""),P335)</f>
        <v/>
      </c>
      <c r="AH335" s="242" t="str">
        <f t="shared" si="35"/>
        <v/>
      </c>
      <c r="AI335" s="240" t="str">
        <f t="shared" si="36"/>
        <v/>
      </c>
      <c r="AJ335" s="242" t="str">
        <f t="shared" si="37"/>
        <v/>
      </c>
      <c r="AK335" s="240" t="str">
        <f t="shared" si="38"/>
        <v/>
      </c>
      <c r="AL335" s="242" t="str">
        <f t="shared" si="39"/>
        <v/>
      </c>
    </row>
    <row r="336" spans="1:38" ht="23" customHeight="1">
      <c r="A336"/>
      <c r="B336"/>
      <c r="C336"/>
      <c r="D336"/>
      <c r="E336"/>
      <c r="F336"/>
      <c r="G336"/>
      <c r="H336"/>
      <c r="I336"/>
      <c r="J336"/>
      <c r="K336"/>
      <c r="L336"/>
      <c r="M336"/>
      <c r="N336"/>
      <c r="O336"/>
      <c r="P336"/>
      <c r="Q336"/>
      <c r="R336"/>
      <c r="S336"/>
      <c r="T336"/>
      <c r="U336"/>
      <c r="V336"/>
      <c r="W336"/>
      <c r="X336"/>
      <c r="Y336"/>
      <c r="Z336"/>
      <c r="AA336"/>
      <c r="AB336"/>
      <c r="AC336"/>
      <c r="AD336" s="81" t="str">
        <f>IF(M336="",IFERROR(VLOOKUP($U336,scriv!$C$2:$AG$802,28,FALSE),""),M336)</f>
        <v/>
      </c>
      <c r="AE336" s="81" t="str">
        <f>IF(N336="",IFERROR(VLOOKUP($U336,scriv!$C$2:$AG$802,29,FALSE),""),N336)</f>
        <v/>
      </c>
      <c r="AF336" s="81" t="str">
        <f>IF(O336="",IFERROR(VLOOKUP($U336,scriv!$C$2:$AG$802,30,FALSE),""),O336)</f>
        <v/>
      </c>
      <c r="AG336" s="81" t="str">
        <f>IF(P336="",IFERROR(VLOOKUP($U336,scriv!$C$2:$AG$802,31,FALSE),""),P336)</f>
        <v/>
      </c>
      <c r="AH336" s="242" t="str">
        <f t="shared" si="35"/>
        <v/>
      </c>
      <c r="AI336" s="240" t="str">
        <f t="shared" si="36"/>
        <v/>
      </c>
      <c r="AJ336" s="242" t="str">
        <f t="shared" si="37"/>
        <v/>
      </c>
      <c r="AK336" s="240" t="str">
        <f t="shared" si="38"/>
        <v/>
      </c>
      <c r="AL336" s="242" t="str">
        <f t="shared" si="39"/>
        <v/>
      </c>
    </row>
    <row r="337" spans="1:38" ht="23" customHeight="1">
      <c r="A337"/>
      <c r="B337"/>
      <c r="C337"/>
      <c r="D337"/>
      <c r="E337"/>
      <c r="F337"/>
      <c r="G337"/>
      <c r="H337"/>
      <c r="I337"/>
      <c r="J337"/>
      <c r="K337"/>
      <c r="L337"/>
      <c r="M337"/>
      <c r="N337"/>
      <c r="O337"/>
      <c r="P337"/>
      <c r="Q337"/>
      <c r="R337"/>
      <c r="S337"/>
      <c r="T337"/>
      <c r="U337"/>
      <c r="V337"/>
      <c r="W337"/>
      <c r="X337"/>
      <c r="Y337"/>
      <c r="Z337"/>
      <c r="AA337"/>
      <c r="AB337"/>
      <c r="AC337"/>
      <c r="AD337" s="81" t="str">
        <f>IF(M337="",IFERROR(VLOOKUP($U337,scriv!$C$2:$AG$802,28,FALSE),""),M337)</f>
        <v/>
      </c>
      <c r="AE337" s="81" t="str">
        <f>IF(N337="",IFERROR(VLOOKUP($U337,scriv!$C$2:$AG$802,29,FALSE),""),N337)</f>
        <v/>
      </c>
      <c r="AF337" s="81" t="str">
        <f>IF(O337="",IFERROR(VLOOKUP($U337,scriv!$C$2:$AG$802,30,FALSE),""),O337)</f>
        <v/>
      </c>
      <c r="AG337" s="81" t="str">
        <f>IF(P337="",IFERROR(VLOOKUP($U337,scriv!$C$2:$AG$802,31,FALSE),""),P337)</f>
        <v/>
      </c>
      <c r="AH337" s="242" t="str">
        <f t="shared" si="35"/>
        <v/>
      </c>
      <c r="AI337" s="240" t="str">
        <f t="shared" si="36"/>
        <v/>
      </c>
      <c r="AJ337" s="242" t="str">
        <f t="shared" si="37"/>
        <v/>
      </c>
      <c r="AK337" s="240" t="str">
        <f t="shared" si="38"/>
        <v/>
      </c>
      <c r="AL337" s="242" t="str">
        <f t="shared" si="39"/>
        <v/>
      </c>
    </row>
    <row r="338" spans="1:38" ht="23" customHeight="1">
      <c r="A338"/>
      <c r="B338"/>
      <c r="C338"/>
      <c r="D338"/>
      <c r="E338"/>
      <c r="F338"/>
      <c r="G338"/>
      <c r="H338"/>
      <c r="I338"/>
      <c r="J338"/>
      <c r="K338"/>
      <c r="L338"/>
      <c r="M338"/>
      <c r="N338"/>
      <c r="O338"/>
      <c r="P338"/>
      <c r="Q338"/>
      <c r="R338"/>
      <c r="S338"/>
      <c r="T338"/>
      <c r="U338"/>
      <c r="V338"/>
      <c r="W338"/>
      <c r="X338"/>
      <c r="Y338"/>
      <c r="Z338"/>
      <c r="AA338"/>
      <c r="AB338"/>
      <c r="AC338"/>
      <c r="AD338" s="81" t="str">
        <f>IF(M338="",IFERROR(VLOOKUP($U338,scriv!$C$2:$AG$802,28,FALSE),""),M338)</f>
        <v/>
      </c>
      <c r="AE338" s="81" t="str">
        <f>IF(N338="",IFERROR(VLOOKUP($U338,scriv!$C$2:$AG$802,29,FALSE),""),N338)</f>
        <v/>
      </c>
      <c r="AF338" s="81" t="str">
        <f>IF(O338="",IFERROR(VLOOKUP($U338,scriv!$C$2:$AG$802,30,FALSE),""),O338)</f>
        <v/>
      </c>
      <c r="AG338" s="81" t="str">
        <f>IF(P338="",IFERROR(VLOOKUP($U338,scriv!$C$2:$AG$802,31,FALSE),""),P338)</f>
        <v/>
      </c>
      <c r="AH338" s="242" t="str">
        <f t="shared" si="35"/>
        <v/>
      </c>
      <c r="AI338" s="240" t="str">
        <f t="shared" si="36"/>
        <v/>
      </c>
      <c r="AJ338" s="242" t="str">
        <f t="shared" si="37"/>
        <v/>
      </c>
      <c r="AK338" s="240" t="str">
        <f t="shared" si="38"/>
        <v/>
      </c>
      <c r="AL338" s="242" t="str">
        <f t="shared" si="39"/>
        <v/>
      </c>
    </row>
    <row r="339" spans="1:38" ht="23" customHeight="1">
      <c r="A339"/>
      <c r="B339"/>
      <c r="C339"/>
      <c r="D339"/>
      <c r="E339"/>
      <c r="F339"/>
      <c r="G339"/>
      <c r="H339"/>
      <c r="I339"/>
      <c r="J339"/>
      <c r="K339"/>
      <c r="L339"/>
      <c r="M339"/>
      <c r="N339"/>
      <c r="O339"/>
      <c r="P339"/>
      <c r="Q339"/>
      <c r="R339"/>
      <c r="S339"/>
      <c r="T339"/>
      <c r="U339"/>
      <c r="V339"/>
      <c r="W339"/>
      <c r="X339"/>
      <c r="Y339"/>
      <c r="Z339"/>
      <c r="AA339"/>
      <c r="AB339"/>
      <c r="AC339"/>
      <c r="AD339" s="81" t="str">
        <f>IF(M339="",IFERROR(VLOOKUP($U339,scriv!$C$2:$AG$802,28,FALSE),""),M339)</f>
        <v/>
      </c>
      <c r="AE339" s="81" t="str">
        <f>IF(N339="",IFERROR(VLOOKUP($U339,scriv!$C$2:$AG$802,29,FALSE),""),N339)</f>
        <v/>
      </c>
      <c r="AF339" s="81" t="str">
        <f>IF(O339="",IFERROR(VLOOKUP($U339,scriv!$C$2:$AG$802,30,FALSE),""),O339)</f>
        <v/>
      </c>
      <c r="AG339" s="81" t="str">
        <f>IF(P339="",IFERROR(VLOOKUP($U339,scriv!$C$2:$AG$802,31,FALSE),""),P339)</f>
        <v/>
      </c>
      <c r="AH339" s="242" t="str">
        <f t="shared" si="35"/>
        <v/>
      </c>
      <c r="AI339" s="240" t="str">
        <f t="shared" si="36"/>
        <v/>
      </c>
      <c r="AJ339" s="242" t="str">
        <f t="shared" si="37"/>
        <v/>
      </c>
      <c r="AK339" s="240" t="str">
        <f t="shared" si="38"/>
        <v/>
      </c>
      <c r="AL339" s="242" t="str">
        <f t="shared" si="39"/>
        <v/>
      </c>
    </row>
    <row r="340" spans="1:38" ht="23" customHeight="1">
      <c r="A340"/>
      <c r="B340"/>
      <c r="C340"/>
      <c r="D340"/>
      <c r="E340"/>
      <c r="F340"/>
      <c r="G340"/>
      <c r="H340"/>
      <c r="I340"/>
      <c r="J340"/>
      <c r="K340"/>
      <c r="L340"/>
      <c r="M340"/>
      <c r="N340"/>
      <c r="O340"/>
      <c r="P340"/>
      <c r="Q340"/>
      <c r="R340"/>
      <c r="S340"/>
      <c r="T340"/>
      <c r="U340"/>
      <c r="V340"/>
      <c r="W340"/>
      <c r="X340"/>
      <c r="Y340"/>
      <c r="Z340"/>
      <c r="AA340"/>
      <c r="AB340"/>
      <c r="AC340"/>
      <c r="AD340" s="81" t="str">
        <f>IF(M340="",IFERROR(VLOOKUP($U340,scriv!$C$2:$AG$802,28,FALSE),""),M340)</f>
        <v/>
      </c>
      <c r="AE340" s="81" t="str">
        <f>IF(N340="",IFERROR(VLOOKUP($U340,scriv!$C$2:$AG$802,29,FALSE),""),N340)</f>
        <v/>
      </c>
      <c r="AF340" s="81" t="str">
        <f>IF(O340="",IFERROR(VLOOKUP($U340,scriv!$C$2:$AG$802,30,FALSE),""),O340)</f>
        <v/>
      </c>
      <c r="AG340" s="81" t="str">
        <f>IF(P340="",IFERROR(VLOOKUP($U340,scriv!$C$2:$AG$802,31,FALSE),""),P340)</f>
        <v/>
      </c>
      <c r="AH340" s="242" t="str">
        <f t="shared" si="35"/>
        <v/>
      </c>
      <c r="AI340" s="240" t="str">
        <f t="shared" si="36"/>
        <v/>
      </c>
      <c r="AJ340" s="242" t="str">
        <f t="shared" si="37"/>
        <v/>
      </c>
      <c r="AK340" s="240" t="str">
        <f t="shared" si="38"/>
        <v/>
      </c>
      <c r="AL340" s="242" t="str">
        <f t="shared" si="39"/>
        <v/>
      </c>
    </row>
    <row r="341" spans="1:38" ht="23" customHeight="1">
      <c r="A341"/>
      <c r="B341"/>
      <c r="C341"/>
      <c r="D341"/>
      <c r="E341"/>
      <c r="F341"/>
      <c r="G341"/>
      <c r="H341"/>
      <c r="I341"/>
      <c r="J341"/>
      <c r="K341"/>
      <c r="L341"/>
      <c r="M341"/>
      <c r="N341"/>
      <c r="O341"/>
      <c r="P341"/>
      <c r="Q341"/>
      <c r="R341"/>
      <c r="S341"/>
      <c r="T341"/>
      <c r="U341"/>
      <c r="V341"/>
      <c r="W341"/>
      <c r="X341"/>
      <c r="Y341"/>
      <c r="Z341"/>
      <c r="AA341"/>
      <c r="AB341"/>
      <c r="AC341"/>
      <c r="AD341" s="81" t="str">
        <f>IF(M341="",IFERROR(VLOOKUP($U341,scriv!$C$2:$AG$802,28,FALSE),""),M341)</f>
        <v/>
      </c>
      <c r="AE341" s="81" t="str">
        <f>IF(N341="",IFERROR(VLOOKUP($U341,scriv!$C$2:$AG$802,29,FALSE),""),N341)</f>
        <v/>
      </c>
      <c r="AF341" s="81" t="str">
        <f>IF(O341="",IFERROR(VLOOKUP($U341,scriv!$C$2:$AG$802,30,FALSE),""),O341)</f>
        <v/>
      </c>
      <c r="AG341" s="81" t="str">
        <f>IF(P341="",IFERROR(VLOOKUP($U341,scriv!$C$2:$AG$802,31,FALSE),""),P341)</f>
        <v/>
      </c>
      <c r="AH341" s="242" t="str">
        <f t="shared" si="35"/>
        <v/>
      </c>
      <c r="AI341" s="240" t="str">
        <f t="shared" si="36"/>
        <v/>
      </c>
      <c r="AJ341" s="242" t="str">
        <f t="shared" si="37"/>
        <v/>
      </c>
      <c r="AK341" s="240" t="str">
        <f t="shared" si="38"/>
        <v/>
      </c>
      <c r="AL341" s="242" t="str">
        <f t="shared" si="39"/>
        <v/>
      </c>
    </row>
    <row r="342" spans="1:38" ht="23" customHeight="1">
      <c r="A342"/>
      <c r="B342"/>
      <c r="C342"/>
      <c r="D342"/>
      <c r="E342"/>
      <c r="F342"/>
      <c r="G342"/>
      <c r="H342"/>
      <c r="I342"/>
      <c r="J342"/>
      <c r="K342"/>
      <c r="L342"/>
      <c r="M342"/>
      <c r="N342"/>
      <c r="O342"/>
      <c r="P342"/>
      <c r="Q342"/>
      <c r="R342"/>
      <c r="S342"/>
      <c r="T342"/>
      <c r="U342"/>
      <c r="V342"/>
      <c r="W342"/>
      <c r="X342"/>
      <c r="Y342"/>
      <c r="Z342"/>
      <c r="AA342"/>
      <c r="AB342"/>
      <c r="AC342"/>
      <c r="AD342" s="81" t="str">
        <f>IF(M342="",IFERROR(VLOOKUP($U342,scriv!$C$2:$AG$802,28,FALSE),""),M342)</f>
        <v/>
      </c>
      <c r="AE342" s="81" t="str">
        <f>IF(N342="",IFERROR(VLOOKUP($U342,scriv!$C$2:$AG$802,29,FALSE),""),N342)</f>
        <v/>
      </c>
      <c r="AF342" s="81" t="str">
        <f>IF(O342="",IFERROR(VLOOKUP($U342,scriv!$C$2:$AG$802,30,FALSE),""),O342)</f>
        <v/>
      </c>
      <c r="AG342" s="81" t="str">
        <f>IF(P342="",IFERROR(VLOOKUP($U342,scriv!$C$2:$AG$802,31,FALSE),""),P342)</f>
        <v/>
      </c>
      <c r="AH342" s="242" t="str">
        <f t="shared" si="35"/>
        <v/>
      </c>
      <c r="AI342" s="240" t="str">
        <f t="shared" si="36"/>
        <v/>
      </c>
      <c r="AJ342" s="242" t="str">
        <f t="shared" si="37"/>
        <v/>
      </c>
      <c r="AK342" s="240" t="str">
        <f t="shared" si="38"/>
        <v/>
      </c>
      <c r="AL342" s="242" t="str">
        <f t="shared" si="39"/>
        <v/>
      </c>
    </row>
    <row r="343" spans="1:38" ht="23" customHeight="1">
      <c r="A343"/>
      <c r="B343"/>
      <c r="C343"/>
      <c r="D343"/>
      <c r="E343"/>
      <c r="F343"/>
      <c r="G343"/>
      <c r="H343"/>
      <c r="I343"/>
      <c r="J343"/>
      <c r="K343"/>
      <c r="L343"/>
      <c r="M343"/>
      <c r="N343"/>
      <c r="O343"/>
      <c r="P343"/>
      <c r="Q343"/>
      <c r="R343"/>
      <c r="S343"/>
      <c r="T343"/>
      <c r="U343"/>
      <c r="V343"/>
      <c r="W343"/>
      <c r="X343"/>
      <c r="Y343"/>
      <c r="Z343"/>
      <c r="AA343"/>
      <c r="AB343"/>
      <c r="AC343"/>
      <c r="AD343" s="81" t="str">
        <f>IF(M343="",IFERROR(VLOOKUP($U343,scriv!$C$2:$AG$802,28,FALSE),""),M343)</f>
        <v/>
      </c>
      <c r="AE343" s="81" t="str">
        <f>IF(N343="",IFERROR(VLOOKUP($U343,scriv!$C$2:$AG$802,29,FALSE),""),N343)</f>
        <v/>
      </c>
      <c r="AF343" s="81" t="str">
        <f>IF(O343="",IFERROR(VLOOKUP($U343,scriv!$C$2:$AG$802,30,FALSE),""),O343)</f>
        <v/>
      </c>
      <c r="AG343" s="81" t="str">
        <f>IF(P343="",IFERROR(VLOOKUP($U343,scriv!$C$2:$AG$802,31,FALSE),""),P343)</f>
        <v/>
      </c>
      <c r="AH343" s="242" t="str">
        <f t="shared" si="35"/>
        <v/>
      </c>
      <c r="AI343" s="240" t="str">
        <f t="shared" si="36"/>
        <v/>
      </c>
      <c r="AJ343" s="242" t="str">
        <f t="shared" si="37"/>
        <v/>
      </c>
      <c r="AK343" s="240" t="str">
        <f t="shared" si="38"/>
        <v/>
      </c>
      <c r="AL343" s="242" t="str">
        <f t="shared" si="39"/>
        <v/>
      </c>
    </row>
    <row r="344" spans="1:38" ht="23" customHeight="1">
      <c r="A344"/>
      <c r="B344"/>
      <c r="C344"/>
      <c r="D344"/>
      <c r="E344"/>
      <c r="F344"/>
      <c r="G344"/>
      <c r="H344"/>
      <c r="I344"/>
      <c r="J344"/>
      <c r="K344"/>
      <c r="L344"/>
      <c r="M344"/>
      <c r="N344"/>
      <c r="O344"/>
      <c r="P344"/>
      <c r="Q344"/>
      <c r="R344"/>
      <c r="S344"/>
      <c r="T344"/>
      <c r="U344"/>
      <c r="V344"/>
      <c r="W344"/>
      <c r="X344"/>
      <c r="Y344"/>
      <c r="Z344"/>
      <c r="AA344"/>
      <c r="AB344"/>
      <c r="AC344"/>
      <c r="AD344" s="81" t="str">
        <f>IF(M344="",IFERROR(VLOOKUP($U344,scriv!$C$2:$AG$802,28,FALSE),""),M344)</f>
        <v/>
      </c>
      <c r="AE344" s="81" t="str">
        <f>IF(N344="",IFERROR(VLOOKUP($U344,scriv!$C$2:$AG$802,29,FALSE),""),N344)</f>
        <v/>
      </c>
      <c r="AF344" s="81" t="str">
        <f>IF(O344="",IFERROR(VLOOKUP($U344,scriv!$C$2:$AG$802,30,FALSE),""),O344)</f>
        <v/>
      </c>
      <c r="AG344" s="81" t="str">
        <f>IF(P344="",IFERROR(VLOOKUP($U344,scriv!$C$2:$AG$802,31,FALSE),""),P344)</f>
        <v/>
      </c>
      <c r="AH344" s="242" t="str">
        <f t="shared" si="35"/>
        <v/>
      </c>
      <c r="AI344" s="240" t="str">
        <f t="shared" si="36"/>
        <v/>
      </c>
      <c r="AJ344" s="242" t="str">
        <f t="shared" si="37"/>
        <v/>
      </c>
      <c r="AK344" s="240" t="str">
        <f t="shared" si="38"/>
        <v/>
      </c>
      <c r="AL344" s="242" t="str">
        <f t="shared" si="39"/>
        <v/>
      </c>
    </row>
    <row r="345" spans="1:38" ht="23" customHeight="1">
      <c r="A345"/>
      <c r="B345"/>
      <c r="C345"/>
      <c r="D345"/>
      <c r="E345"/>
      <c r="F345"/>
      <c r="G345"/>
      <c r="H345"/>
      <c r="I345"/>
      <c r="J345"/>
      <c r="K345"/>
      <c r="L345"/>
      <c r="M345"/>
      <c r="N345"/>
      <c r="O345"/>
      <c r="P345"/>
      <c r="Q345"/>
      <c r="R345"/>
      <c r="S345"/>
      <c r="T345"/>
      <c r="U345"/>
      <c r="V345"/>
      <c r="W345"/>
      <c r="X345"/>
      <c r="Y345"/>
      <c r="Z345"/>
      <c r="AA345"/>
      <c r="AB345"/>
      <c r="AC345"/>
      <c r="AD345" s="81" t="str">
        <f>IF(M345="",IFERROR(VLOOKUP($U345,scriv!$C$2:$AG$802,28,FALSE),""),M345)</f>
        <v/>
      </c>
      <c r="AE345" s="81" t="str">
        <f>IF(N345="",IFERROR(VLOOKUP($U345,scriv!$C$2:$AG$802,29,FALSE),""),N345)</f>
        <v/>
      </c>
      <c r="AF345" s="81" t="str">
        <f>IF(O345="",IFERROR(VLOOKUP($U345,scriv!$C$2:$AG$802,30,FALSE),""),O345)</f>
        <v/>
      </c>
      <c r="AG345" s="81" t="str">
        <f>IF(P345="",IFERROR(VLOOKUP($U345,scriv!$C$2:$AG$802,31,FALSE),""),P345)</f>
        <v/>
      </c>
      <c r="AH345" s="242" t="str">
        <f t="shared" si="35"/>
        <v/>
      </c>
      <c r="AI345" s="240" t="str">
        <f t="shared" si="36"/>
        <v/>
      </c>
      <c r="AJ345" s="242" t="str">
        <f t="shared" si="37"/>
        <v/>
      </c>
      <c r="AK345" s="240" t="str">
        <f t="shared" si="38"/>
        <v/>
      </c>
      <c r="AL345" s="242" t="str">
        <f t="shared" si="39"/>
        <v/>
      </c>
    </row>
    <row r="346" spans="1:38" ht="23" customHeight="1">
      <c r="A346"/>
      <c r="B346"/>
      <c r="C346"/>
      <c r="D346"/>
      <c r="E346"/>
      <c r="F346"/>
      <c r="G346"/>
      <c r="H346"/>
      <c r="I346"/>
      <c r="J346"/>
      <c r="K346"/>
      <c r="L346"/>
      <c r="M346"/>
      <c r="N346"/>
      <c r="O346"/>
      <c r="P346"/>
      <c r="Q346"/>
      <c r="R346"/>
      <c r="S346"/>
      <c r="T346"/>
      <c r="U346"/>
      <c r="V346"/>
      <c r="W346"/>
      <c r="X346"/>
      <c r="Y346"/>
      <c r="Z346"/>
      <c r="AA346"/>
      <c r="AB346"/>
      <c r="AC346"/>
      <c r="AD346" s="81" t="str">
        <f>IF(M346="",IFERROR(VLOOKUP($U346,scriv!$C$2:$AG$802,28,FALSE),""),M346)</f>
        <v/>
      </c>
      <c r="AE346" s="81" t="str">
        <f>IF(N346="",IFERROR(VLOOKUP($U346,scriv!$C$2:$AG$802,29,FALSE),""),N346)</f>
        <v/>
      </c>
      <c r="AF346" s="81" t="str">
        <f>IF(O346="",IFERROR(VLOOKUP($U346,scriv!$C$2:$AG$802,30,FALSE),""),O346)</f>
        <v/>
      </c>
      <c r="AG346" s="81" t="str">
        <f>IF(P346="",IFERROR(VLOOKUP($U346,scriv!$C$2:$AG$802,31,FALSE),""),P346)</f>
        <v/>
      </c>
      <c r="AH346" s="242" t="str">
        <f t="shared" si="35"/>
        <v/>
      </c>
      <c r="AI346" s="240" t="str">
        <f t="shared" si="36"/>
        <v/>
      </c>
      <c r="AJ346" s="242" t="str">
        <f t="shared" si="37"/>
        <v/>
      </c>
      <c r="AK346" s="240" t="str">
        <f t="shared" si="38"/>
        <v/>
      </c>
      <c r="AL346" s="242" t="str">
        <f t="shared" si="39"/>
        <v/>
      </c>
    </row>
    <row r="347" spans="1:38" ht="23" customHeight="1">
      <c r="A347"/>
      <c r="B347"/>
      <c r="C347"/>
      <c r="D347"/>
      <c r="E347"/>
      <c r="F347"/>
      <c r="G347"/>
      <c r="H347"/>
      <c r="I347"/>
      <c r="J347"/>
      <c r="K347"/>
      <c r="L347"/>
      <c r="M347"/>
      <c r="N347"/>
      <c r="O347"/>
      <c r="P347"/>
      <c r="Q347"/>
      <c r="R347"/>
      <c r="S347"/>
      <c r="T347"/>
      <c r="U347"/>
      <c r="V347"/>
      <c r="W347"/>
      <c r="X347"/>
      <c r="Y347"/>
      <c r="Z347"/>
      <c r="AA347"/>
      <c r="AB347"/>
      <c r="AC347"/>
      <c r="AD347" s="81" t="str">
        <f>IF(M347="",IFERROR(VLOOKUP($U347,scriv!$C$2:$AG$802,28,FALSE),""),M347)</f>
        <v/>
      </c>
      <c r="AE347" s="81" t="str">
        <f>IF(N347="",IFERROR(VLOOKUP($U347,scriv!$C$2:$AG$802,29,FALSE),""),N347)</f>
        <v/>
      </c>
      <c r="AF347" s="81" t="str">
        <f>IF(O347="",IFERROR(VLOOKUP($U347,scriv!$C$2:$AG$802,30,FALSE),""),O347)</f>
        <v/>
      </c>
      <c r="AG347" s="81" t="str">
        <f>IF(P347="",IFERROR(VLOOKUP($U347,scriv!$C$2:$AG$802,31,FALSE),""),P347)</f>
        <v/>
      </c>
      <c r="AH347" s="242" t="str">
        <f t="shared" si="35"/>
        <v/>
      </c>
      <c r="AI347" s="240" t="str">
        <f t="shared" si="36"/>
        <v/>
      </c>
      <c r="AJ347" s="242" t="str">
        <f t="shared" si="37"/>
        <v/>
      </c>
      <c r="AK347" s="240" t="str">
        <f t="shared" si="38"/>
        <v/>
      </c>
      <c r="AL347" s="242" t="str">
        <f t="shared" si="39"/>
        <v/>
      </c>
    </row>
    <row r="348" spans="1:38" ht="23" customHeight="1">
      <c r="A348"/>
      <c r="B348"/>
      <c r="C348"/>
      <c r="D348"/>
      <c r="E348"/>
      <c r="F348"/>
      <c r="G348"/>
      <c r="H348"/>
      <c r="I348"/>
      <c r="J348"/>
      <c r="K348"/>
      <c r="L348"/>
      <c r="M348"/>
      <c r="N348"/>
      <c r="O348"/>
      <c r="P348"/>
      <c r="Q348"/>
      <c r="R348"/>
      <c r="S348"/>
      <c r="T348"/>
      <c r="U348"/>
      <c r="V348"/>
      <c r="W348"/>
      <c r="X348"/>
      <c r="Y348"/>
      <c r="Z348"/>
      <c r="AA348"/>
      <c r="AB348"/>
      <c r="AC348"/>
      <c r="AD348" s="81" t="str">
        <f>IF(M348="",IFERROR(VLOOKUP($U348,scriv!$C$2:$AG$802,28,FALSE),""),M348)</f>
        <v/>
      </c>
      <c r="AE348" s="81" t="str">
        <f>IF(N348="",IFERROR(VLOOKUP($U348,scriv!$C$2:$AG$802,29,FALSE),""),N348)</f>
        <v/>
      </c>
      <c r="AF348" s="81" t="str">
        <f>IF(O348="",IFERROR(VLOOKUP($U348,scriv!$C$2:$AG$802,30,FALSE),""),O348)</f>
        <v/>
      </c>
      <c r="AG348" s="81" t="str">
        <f>IF(P348="",IFERROR(VLOOKUP($U348,scriv!$C$2:$AG$802,31,FALSE),""),P348)</f>
        <v/>
      </c>
      <c r="AH348" s="242" t="str">
        <f t="shared" si="35"/>
        <v/>
      </c>
      <c r="AI348" s="240" t="str">
        <f t="shared" si="36"/>
        <v/>
      </c>
      <c r="AJ348" s="242" t="str">
        <f t="shared" si="37"/>
        <v/>
      </c>
      <c r="AK348" s="240" t="str">
        <f t="shared" si="38"/>
        <v/>
      </c>
      <c r="AL348" s="242" t="str">
        <f t="shared" si="39"/>
        <v/>
      </c>
    </row>
    <row r="349" spans="1:38" ht="23" customHeight="1">
      <c r="A349"/>
      <c r="B349"/>
      <c r="C349"/>
      <c r="D349"/>
      <c r="E349"/>
      <c r="F349"/>
      <c r="G349"/>
      <c r="H349"/>
      <c r="I349"/>
      <c r="J349"/>
      <c r="K349"/>
      <c r="L349"/>
      <c r="M349"/>
      <c r="N349"/>
      <c r="O349"/>
      <c r="P349"/>
      <c r="Q349"/>
      <c r="R349"/>
      <c r="S349"/>
      <c r="T349"/>
      <c r="U349"/>
      <c r="V349"/>
      <c r="W349"/>
      <c r="X349"/>
      <c r="Y349"/>
      <c r="Z349"/>
      <c r="AA349"/>
      <c r="AB349"/>
      <c r="AC349"/>
      <c r="AD349" s="81" t="str">
        <f>IF(M349="",IFERROR(VLOOKUP($U349,scriv!$C$2:$AG$802,28,FALSE),""),M349)</f>
        <v/>
      </c>
      <c r="AE349" s="81" t="str">
        <f>IF(N349="",IFERROR(VLOOKUP($U349,scriv!$C$2:$AG$802,29,FALSE),""),N349)</f>
        <v/>
      </c>
      <c r="AF349" s="81" t="str">
        <f>IF(O349="",IFERROR(VLOOKUP($U349,scriv!$C$2:$AG$802,30,FALSE),""),O349)</f>
        <v/>
      </c>
      <c r="AG349" s="81" t="str">
        <f>IF(P349="",IFERROR(VLOOKUP($U349,scriv!$C$2:$AG$802,31,FALSE),""),P349)</f>
        <v/>
      </c>
      <c r="AH349" s="242" t="str">
        <f t="shared" si="35"/>
        <v/>
      </c>
      <c r="AI349" s="240" t="str">
        <f t="shared" si="36"/>
        <v/>
      </c>
      <c r="AJ349" s="242" t="str">
        <f t="shared" si="37"/>
        <v/>
      </c>
      <c r="AK349" s="240" t="str">
        <f t="shared" si="38"/>
        <v/>
      </c>
      <c r="AL349" s="242" t="str">
        <f t="shared" si="39"/>
        <v/>
      </c>
    </row>
    <row r="350" spans="1:38" ht="23" customHeight="1">
      <c r="A350"/>
      <c r="B350"/>
      <c r="C350"/>
      <c r="D350"/>
      <c r="E350"/>
      <c r="F350"/>
      <c r="G350"/>
      <c r="H350"/>
      <c r="I350"/>
      <c r="J350"/>
      <c r="K350"/>
      <c r="L350"/>
      <c r="M350"/>
      <c r="N350"/>
      <c r="O350"/>
      <c r="P350"/>
      <c r="Q350"/>
      <c r="R350"/>
      <c r="S350"/>
      <c r="T350"/>
      <c r="U350"/>
      <c r="V350"/>
      <c r="W350"/>
      <c r="X350"/>
      <c r="Y350"/>
      <c r="Z350"/>
      <c r="AA350"/>
      <c r="AB350"/>
      <c r="AC350"/>
      <c r="AD350" s="81" t="str">
        <f>IF(M350="",IFERROR(VLOOKUP($U350,scriv!$C$2:$AG$802,28,FALSE),""),M350)</f>
        <v/>
      </c>
      <c r="AE350" s="81" t="str">
        <f>IF(N350="",IFERROR(VLOOKUP($U350,scriv!$C$2:$AG$802,29,FALSE),""),N350)</f>
        <v/>
      </c>
      <c r="AF350" s="81" t="str">
        <f>IF(O350="",IFERROR(VLOOKUP($U350,scriv!$C$2:$AG$802,30,FALSE),""),O350)</f>
        <v/>
      </c>
      <c r="AG350" s="81" t="str">
        <f>IF(P350="",IFERROR(VLOOKUP($U350,scriv!$C$2:$AG$802,31,FALSE),""),P350)</f>
        <v/>
      </c>
      <c r="AH350" s="242" t="str">
        <f t="shared" si="35"/>
        <v/>
      </c>
      <c r="AI350" s="240" t="str">
        <f t="shared" si="36"/>
        <v/>
      </c>
      <c r="AJ350" s="242" t="str">
        <f t="shared" si="37"/>
        <v/>
      </c>
      <c r="AK350" s="240" t="str">
        <f t="shared" si="38"/>
        <v/>
      </c>
      <c r="AL350" s="242" t="str">
        <f t="shared" si="39"/>
        <v/>
      </c>
    </row>
    <row r="351" spans="1:38" ht="23" customHeight="1">
      <c r="A351"/>
      <c r="B351"/>
      <c r="C351"/>
      <c r="D351"/>
      <c r="E351"/>
      <c r="F351"/>
      <c r="G351"/>
      <c r="H351"/>
      <c r="I351"/>
      <c r="J351"/>
      <c r="K351"/>
      <c r="L351"/>
      <c r="M351"/>
      <c r="N351"/>
      <c r="O351"/>
      <c r="P351"/>
      <c r="Q351"/>
      <c r="R351"/>
      <c r="S351"/>
      <c r="T351"/>
      <c r="U351"/>
      <c r="V351"/>
      <c r="W351"/>
      <c r="X351"/>
      <c r="Y351"/>
      <c r="Z351"/>
      <c r="AA351"/>
      <c r="AB351"/>
      <c r="AC351"/>
      <c r="AD351" s="81" t="str">
        <f>IF(M351="",IFERROR(VLOOKUP($U351,scriv!$C$2:$AG$802,28,FALSE),""),M351)</f>
        <v/>
      </c>
      <c r="AE351" s="81" t="str">
        <f>IF(N351="",IFERROR(VLOOKUP($U351,scriv!$C$2:$AG$802,29,FALSE),""),N351)</f>
        <v/>
      </c>
      <c r="AF351" s="81" t="str">
        <f>IF(O351="",IFERROR(VLOOKUP($U351,scriv!$C$2:$AG$802,30,FALSE),""),O351)</f>
        <v/>
      </c>
      <c r="AG351" s="81" t="str">
        <f>IF(P351="",IFERROR(VLOOKUP($U351,scriv!$C$2:$AG$802,31,FALSE),""),P351)</f>
        <v/>
      </c>
      <c r="AH351" s="242" t="str">
        <f t="shared" si="35"/>
        <v/>
      </c>
      <c r="AI351" s="240" t="str">
        <f t="shared" si="36"/>
        <v/>
      </c>
      <c r="AJ351" s="242" t="str">
        <f t="shared" si="37"/>
        <v/>
      </c>
      <c r="AK351" s="240" t="str">
        <f t="shared" si="38"/>
        <v/>
      </c>
      <c r="AL351" s="242" t="str">
        <f t="shared" si="39"/>
        <v/>
      </c>
    </row>
    <row r="352" spans="1:38" ht="23" customHeight="1">
      <c r="A352"/>
      <c r="B352"/>
      <c r="C352"/>
      <c r="D352"/>
      <c r="E352"/>
      <c r="F352"/>
      <c r="G352"/>
      <c r="H352"/>
      <c r="I352"/>
      <c r="J352"/>
      <c r="K352"/>
      <c r="L352"/>
      <c r="M352"/>
      <c r="N352"/>
      <c r="O352"/>
      <c r="P352"/>
      <c r="Q352"/>
      <c r="R352"/>
      <c r="S352"/>
      <c r="T352"/>
      <c r="U352"/>
      <c r="V352"/>
      <c r="W352"/>
      <c r="X352"/>
      <c r="Y352"/>
      <c r="Z352"/>
      <c r="AA352"/>
      <c r="AB352"/>
      <c r="AC352"/>
      <c r="AD352" s="81" t="str">
        <f>IF(M352="",IFERROR(VLOOKUP($U352,scriv!$C$2:$AG$802,28,FALSE),""),M352)</f>
        <v/>
      </c>
      <c r="AE352" s="81" t="str">
        <f>IF(N352="",IFERROR(VLOOKUP($U352,scriv!$C$2:$AG$802,29,FALSE),""),N352)</f>
        <v/>
      </c>
      <c r="AF352" s="81" t="str">
        <f>IF(O352="",IFERROR(VLOOKUP($U352,scriv!$C$2:$AG$802,30,FALSE),""),O352)</f>
        <v/>
      </c>
      <c r="AG352" s="81" t="str">
        <f>IF(P352="",IFERROR(VLOOKUP($U352,scriv!$C$2:$AG$802,31,FALSE),""),P352)</f>
        <v/>
      </c>
      <c r="AH352" s="242" t="str">
        <f t="shared" si="35"/>
        <v/>
      </c>
      <c r="AI352" s="240" t="str">
        <f t="shared" si="36"/>
        <v/>
      </c>
      <c r="AJ352" s="242" t="str">
        <f t="shared" si="37"/>
        <v/>
      </c>
      <c r="AK352" s="240" t="str">
        <f t="shared" si="38"/>
        <v/>
      </c>
      <c r="AL352" s="242" t="str">
        <f t="shared" si="39"/>
        <v/>
      </c>
    </row>
    <row r="353" spans="1:38" ht="23" customHeight="1">
      <c r="A353"/>
      <c r="B353"/>
      <c r="C353"/>
      <c r="D353"/>
      <c r="E353"/>
      <c r="F353"/>
      <c r="G353"/>
      <c r="H353"/>
      <c r="I353"/>
      <c r="J353"/>
      <c r="K353"/>
      <c r="L353"/>
      <c r="M353"/>
      <c r="N353"/>
      <c r="O353"/>
      <c r="P353"/>
      <c r="Q353"/>
      <c r="R353"/>
      <c r="S353"/>
      <c r="T353"/>
      <c r="U353"/>
      <c r="V353"/>
      <c r="W353"/>
      <c r="X353"/>
      <c r="Y353"/>
      <c r="Z353"/>
      <c r="AA353"/>
      <c r="AB353"/>
      <c r="AC353"/>
      <c r="AD353" s="81" t="str">
        <f>IF(M353="",IFERROR(VLOOKUP($U353,scriv!$C$2:$AG$802,28,FALSE),""),M353)</f>
        <v/>
      </c>
      <c r="AE353" s="81" t="str">
        <f>IF(N353="",IFERROR(VLOOKUP($U353,scriv!$C$2:$AG$802,29,FALSE),""),N353)</f>
        <v/>
      </c>
      <c r="AF353" s="81" t="str">
        <f>IF(O353="",IFERROR(VLOOKUP($U353,scriv!$C$2:$AG$802,30,FALSE),""),O353)</f>
        <v/>
      </c>
      <c r="AG353" s="81" t="str">
        <f>IF(P353="",IFERROR(VLOOKUP($U353,scriv!$C$2:$AG$802,31,FALSE),""),P353)</f>
        <v/>
      </c>
      <c r="AH353" s="242" t="str">
        <f t="shared" si="35"/>
        <v/>
      </c>
      <c r="AI353" s="240" t="str">
        <f t="shared" si="36"/>
        <v/>
      </c>
      <c r="AJ353" s="242" t="str">
        <f t="shared" si="37"/>
        <v/>
      </c>
      <c r="AK353" s="240" t="str">
        <f t="shared" si="38"/>
        <v/>
      </c>
      <c r="AL353" s="242" t="str">
        <f t="shared" si="39"/>
        <v/>
      </c>
    </row>
    <row r="354" spans="1:38" ht="23" customHeight="1">
      <c r="A354"/>
      <c r="B354"/>
      <c r="C354"/>
      <c r="D354"/>
      <c r="E354"/>
      <c r="F354"/>
      <c r="G354"/>
      <c r="H354"/>
      <c r="I354"/>
      <c r="J354"/>
      <c r="K354"/>
      <c r="L354"/>
      <c r="M354"/>
      <c r="N354"/>
      <c r="O354"/>
      <c r="P354"/>
      <c r="Q354"/>
      <c r="R354"/>
      <c r="S354"/>
      <c r="T354"/>
      <c r="U354"/>
      <c r="V354"/>
      <c r="W354"/>
      <c r="X354"/>
      <c r="Y354"/>
      <c r="Z354"/>
      <c r="AA354"/>
      <c r="AB354"/>
      <c r="AC354"/>
      <c r="AD354" s="81" t="str">
        <f>IF(M354="",IFERROR(VLOOKUP($U354,scriv!$C$2:$AG$802,28,FALSE),""),M354)</f>
        <v/>
      </c>
      <c r="AE354" s="81" t="str">
        <f>IF(N354="",IFERROR(VLOOKUP($U354,scriv!$C$2:$AG$802,29,FALSE),""),N354)</f>
        <v/>
      </c>
      <c r="AF354" s="81" t="str">
        <f>IF(O354="",IFERROR(VLOOKUP($U354,scriv!$C$2:$AG$802,30,FALSE),""),O354)</f>
        <v/>
      </c>
      <c r="AG354" s="81" t="str">
        <f>IF(P354="",IFERROR(VLOOKUP($U354,scriv!$C$2:$AG$802,31,FALSE),""),P354)</f>
        <v/>
      </c>
      <c r="AH354" s="242" t="str">
        <f t="shared" si="35"/>
        <v/>
      </c>
      <c r="AI354" s="240" t="str">
        <f t="shared" si="36"/>
        <v/>
      </c>
      <c r="AJ354" s="242" t="str">
        <f t="shared" si="37"/>
        <v/>
      </c>
      <c r="AK354" s="240" t="str">
        <f t="shared" si="38"/>
        <v/>
      </c>
      <c r="AL354" s="242" t="str">
        <f t="shared" si="39"/>
        <v/>
      </c>
    </row>
    <row r="355" spans="1:38" ht="23" customHeight="1">
      <c r="A355"/>
      <c r="B355"/>
      <c r="C355"/>
      <c r="D355"/>
      <c r="E355"/>
      <c r="F355"/>
      <c r="G355"/>
      <c r="H355"/>
      <c r="I355"/>
      <c r="J355"/>
      <c r="K355"/>
      <c r="L355"/>
      <c r="M355"/>
      <c r="N355"/>
      <c r="O355"/>
      <c r="P355"/>
      <c r="Q355"/>
      <c r="R355"/>
      <c r="S355"/>
      <c r="T355"/>
      <c r="U355"/>
      <c r="V355"/>
      <c r="W355"/>
      <c r="X355"/>
      <c r="Y355"/>
      <c r="Z355"/>
      <c r="AA355"/>
      <c r="AB355"/>
      <c r="AC355"/>
      <c r="AD355" s="81" t="str">
        <f>IF(M355="",IFERROR(VLOOKUP($U355,scriv!$C$2:$AG$802,28,FALSE),""),M355)</f>
        <v/>
      </c>
      <c r="AE355" s="81" t="str">
        <f>IF(N355="",IFERROR(VLOOKUP($U355,scriv!$C$2:$AG$802,29,FALSE),""),N355)</f>
        <v/>
      </c>
      <c r="AF355" s="81" t="str">
        <f>IF(O355="",IFERROR(VLOOKUP($U355,scriv!$C$2:$AG$802,30,FALSE),""),O355)</f>
        <v/>
      </c>
      <c r="AG355" s="81" t="str">
        <f>IF(P355="",IFERROR(VLOOKUP($U355,scriv!$C$2:$AG$802,31,FALSE),""),P355)</f>
        <v/>
      </c>
      <c r="AH355" s="242" t="str">
        <f t="shared" si="35"/>
        <v/>
      </c>
      <c r="AI355" s="240" t="str">
        <f t="shared" si="36"/>
        <v/>
      </c>
      <c r="AJ355" s="242" t="str">
        <f t="shared" si="37"/>
        <v/>
      </c>
      <c r="AK355" s="240" t="str">
        <f t="shared" si="38"/>
        <v/>
      </c>
      <c r="AL355" s="242" t="str">
        <f t="shared" si="39"/>
        <v/>
      </c>
    </row>
    <row r="356" spans="1:38" ht="23" customHeight="1">
      <c r="A356"/>
      <c r="B356"/>
      <c r="C356"/>
      <c r="D356"/>
      <c r="E356"/>
      <c r="F356"/>
      <c r="G356"/>
      <c r="H356"/>
      <c r="I356"/>
      <c r="J356"/>
      <c r="K356"/>
      <c r="L356"/>
      <c r="M356"/>
      <c r="N356"/>
      <c r="O356"/>
      <c r="P356"/>
      <c r="Q356"/>
      <c r="R356"/>
      <c r="S356"/>
      <c r="T356"/>
      <c r="U356"/>
      <c r="V356"/>
      <c r="W356"/>
      <c r="X356"/>
      <c r="Y356"/>
      <c r="Z356"/>
      <c r="AA356"/>
      <c r="AB356"/>
      <c r="AC356"/>
      <c r="AD356" s="81" t="str">
        <f>IF(M356="",IFERROR(VLOOKUP($U356,scriv!$C$2:$AG$802,28,FALSE),""),M356)</f>
        <v/>
      </c>
      <c r="AE356" s="81" t="str">
        <f>IF(N356="",IFERROR(VLOOKUP($U356,scriv!$C$2:$AG$802,29,FALSE),""),N356)</f>
        <v/>
      </c>
      <c r="AF356" s="81" t="str">
        <f>IF(O356="",IFERROR(VLOOKUP($U356,scriv!$C$2:$AG$802,30,FALSE),""),O356)</f>
        <v/>
      </c>
      <c r="AG356" s="81" t="str">
        <f>IF(P356="",IFERROR(VLOOKUP($U356,scriv!$C$2:$AG$802,31,FALSE),""),P356)</f>
        <v/>
      </c>
      <c r="AH356" s="242" t="str">
        <f t="shared" si="35"/>
        <v/>
      </c>
      <c r="AI356" s="240" t="str">
        <f t="shared" si="36"/>
        <v/>
      </c>
      <c r="AJ356" s="242" t="str">
        <f t="shared" si="37"/>
        <v/>
      </c>
      <c r="AK356" s="240" t="str">
        <f t="shared" si="38"/>
        <v/>
      </c>
      <c r="AL356" s="242" t="str">
        <f t="shared" si="39"/>
        <v/>
      </c>
    </row>
    <row r="357" spans="1:38" ht="23" customHeight="1">
      <c r="A357"/>
      <c r="B357"/>
      <c r="C357"/>
      <c r="D357"/>
      <c r="E357"/>
      <c r="F357"/>
      <c r="G357"/>
      <c r="H357"/>
      <c r="I357"/>
      <c r="J357"/>
      <c r="K357"/>
      <c r="L357"/>
      <c r="M357"/>
      <c r="N357"/>
      <c r="O357"/>
      <c r="P357"/>
      <c r="Q357"/>
      <c r="R357"/>
      <c r="S357"/>
      <c r="T357"/>
      <c r="U357"/>
      <c r="V357"/>
      <c r="W357"/>
      <c r="X357"/>
      <c r="Y357"/>
      <c r="Z357"/>
      <c r="AA357"/>
      <c r="AB357"/>
      <c r="AC357"/>
      <c r="AD357" s="81" t="str">
        <f>IF(M357="",IFERROR(VLOOKUP($U357,scriv!$C$2:$AG$802,28,FALSE),""),M357)</f>
        <v/>
      </c>
      <c r="AE357" s="81" t="str">
        <f>IF(N357="",IFERROR(VLOOKUP($U357,scriv!$C$2:$AG$802,29,FALSE),""),N357)</f>
        <v/>
      </c>
      <c r="AF357" s="81" t="str">
        <f>IF(O357="",IFERROR(VLOOKUP($U357,scriv!$C$2:$AG$802,30,FALSE),""),O357)</f>
        <v/>
      </c>
      <c r="AG357" s="81" t="str">
        <f>IF(P357="",IFERROR(VLOOKUP($U357,scriv!$C$2:$AG$802,31,FALSE),""),P357)</f>
        <v/>
      </c>
      <c r="AH357" s="242" t="str">
        <f t="shared" si="35"/>
        <v/>
      </c>
      <c r="AI357" s="240" t="str">
        <f t="shared" si="36"/>
        <v/>
      </c>
      <c r="AJ357" s="242" t="str">
        <f t="shared" si="37"/>
        <v/>
      </c>
      <c r="AK357" s="240" t="str">
        <f t="shared" si="38"/>
        <v/>
      </c>
      <c r="AL357" s="242" t="str">
        <f t="shared" si="39"/>
        <v/>
      </c>
    </row>
    <row r="358" spans="1:38" ht="23" customHeight="1">
      <c r="A358"/>
      <c r="B358"/>
      <c r="C358"/>
      <c r="D358"/>
      <c r="E358"/>
      <c r="F358"/>
      <c r="G358"/>
      <c r="H358"/>
      <c r="I358"/>
      <c r="J358"/>
      <c r="K358"/>
      <c r="L358"/>
      <c r="M358"/>
      <c r="N358"/>
      <c r="O358"/>
      <c r="P358"/>
      <c r="Q358"/>
      <c r="R358"/>
      <c r="S358"/>
      <c r="T358"/>
      <c r="U358"/>
      <c r="V358"/>
      <c r="W358"/>
      <c r="X358"/>
      <c r="Y358"/>
      <c r="Z358"/>
      <c r="AA358"/>
      <c r="AB358"/>
      <c r="AC358"/>
      <c r="AD358" s="81" t="str">
        <f>IF(M358="",IFERROR(VLOOKUP($U358,scriv!$C$2:$AG$802,28,FALSE),""),M358)</f>
        <v/>
      </c>
      <c r="AE358" s="81" t="str">
        <f>IF(N358="",IFERROR(VLOOKUP($U358,scriv!$C$2:$AG$802,29,FALSE),""),N358)</f>
        <v/>
      </c>
      <c r="AF358" s="81" t="str">
        <f>IF(O358="",IFERROR(VLOOKUP($U358,scriv!$C$2:$AG$802,30,FALSE),""),O358)</f>
        <v/>
      </c>
      <c r="AG358" s="81" t="str">
        <f>IF(P358="",IFERROR(VLOOKUP($U358,scriv!$C$2:$AG$802,31,FALSE),""),P358)</f>
        <v/>
      </c>
      <c r="AH358" s="242" t="str">
        <f t="shared" si="35"/>
        <v/>
      </c>
      <c r="AI358" s="240" t="str">
        <f t="shared" si="36"/>
        <v/>
      </c>
      <c r="AJ358" s="242" t="str">
        <f t="shared" si="37"/>
        <v/>
      </c>
      <c r="AK358" s="240" t="str">
        <f t="shared" si="38"/>
        <v/>
      </c>
      <c r="AL358" s="242" t="str">
        <f t="shared" si="39"/>
        <v/>
      </c>
    </row>
    <row r="359" spans="1:38" ht="23" customHeight="1">
      <c r="A359"/>
      <c r="B359"/>
      <c r="C359"/>
      <c r="D359"/>
      <c r="E359"/>
      <c r="F359"/>
      <c r="G359"/>
      <c r="H359"/>
      <c r="I359"/>
      <c r="J359"/>
      <c r="K359"/>
      <c r="L359"/>
      <c r="M359"/>
      <c r="N359"/>
      <c r="O359"/>
      <c r="P359"/>
      <c r="Q359"/>
      <c r="R359"/>
      <c r="S359"/>
      <c r="T359"/>
      <c r="U359"/>
      <c r="V359"/>
      <c r="W359"/>
      <c r="X359"/>
      <c r="Y359"/>
      <c r="Z359"/>
      <c r="AA359"/>
      <c r="AB359"/>
      <c r="AC359"/>
      <c r="AD359" s="81" t="str">
        <f>IF(M359="",IFERROR(VLOOKUP($U359,scriv!$C$2:$AG$802,28,FALSE),""),M359)</f>
        <v/>
      </c>
      <c r="AE359" s="81" t="str">
        <f>IF(N359="",IFERROR(VLOOKUP($U359,scriv!$C$2:$AG$802,29,FALSE),""),N359)</f>
        <v/>
      </c>
      <c r="AF359" s="81" t="str">
        <f>IF(O359="",IFERROR(VLOOKUP($U359,scriv!$C$2:$AG$802,30,FALSE),""),O359)</f>
        <v/>
      </c>
      <c r="AG359" s="81" t="str">
        <f>IF(P359="",IFERROR(VLOOKUP($U359,scriv!$C$2:$AG$802,31,FALSE),""),P359)</f>
        <v/>
      </c>
      <c r="AH359" s="242" t="str">
        <f t="shared" si="35"/>
        <v/>
      </c>
      <c r="AI359" s="240" t="str">
        <f t="shared" si="36"/>
        <v/>
      </c>
      <c r="AJ359" s="242" t="str">
        <f t="shared" si="37"/>
        <v/>
      </c>
      <c r="AK359" s="240" t="str">
        <f t="shared" si="38"/>
        <v/>
      </c>
      <c r="AL359" s="242" t="str">
        <f t="shared" si="39"/>
        <v/>
      </c>
    </row>
    <row r="360" spans="1:38" ht="23" customHeight="1">
      <c r="A360"/>
      <c r="B360"/>
      <c r="C360"/>
      <c r="D360"/>
      <c r="E360"/>
      <c r="F360"/>
      <c r="G360"/>
      <c r="H360"/>
      <c r="I360"/>
      <c r="J360"/>
      <c r="K360"/>
      <c r="L360"/>
      <c r="M360"/>
      <c r="N360"/>
      <c r="O360"/>
      <c r="P360"/>
      <c r="Q360"/>
      <c r="R360"/>
      <c r="S360"/>
      <c r="T360"/>
      <c r="U360"/>
      <c r="V360"/>
      <c r="W360"/>
      <c r="X360"/>
      <c r="Y360"/>
      <c r="Z360"/>
      <c r="AA360"/>
      <c r="AB360"/>
      <c r="AC360"/>
      <c r="AD360" s="81" t="str">
        <f>IF(M360="",IFERROR(VLOOKUP($U360,scriv!$C$2:$AG$802,28,FALSE),""),M360)</f>
        <v/>
      </c>
      <c r="AE360" s="81" t="str">
        <f>IF(N360="",IFERROR(VLOOKUP($U360,scriv!$C$2:$AG$802,29,FALSE),""),N360)</f>
        <v/>
      </c>
      <c r="AF360" s="81" t="str">
        <f>IF(O360="",IFERROR(VLOOKUP($U360,scriv!$C$2:$AG$802,30,FALSE),""),O360)</f>
        <v/>
      </c>
      <c r="AG360" s="81" t="str">
        <f>IF(P360="",IFERROR(VLOOKUP($U360,scriv!$C$2:$AG$802,31,FALSE),""),P360)</f>
        <v/>
      </c>
      <c r="AH360" s="242" t="str">
        <f t="shared" si="35"/>
        <v/>
      </c>
      <c r="AI360" s="240" t="str">
        <f t="shared" si="36"/>
        <v/>
      </c>
      <c r="AJ360" s="242" t="str">
        <f t="shared" si="37"/>
        <v/>
      </c>
      <c r="AK360" s="240" t="str">
        <f t="shared" si="38"/>
        <v/>
      </c>
      <c r="AL360" s="242" t="str">
        <f t="shared" si="39"/>
        <v/>
      </c>
    </row>
    <row r="361" spans="1:38" ht="23" customHeight="1">
      <c r="A361"/>
      <c r="B361"/>
      <c r="C361"/>
      <c r="D361"/>
      <c r="E361"/>
      <c r="F361"/>
      <c r="G361"/>
      <c r="H361"/>
      <c r="I361"/>
      <c r="J361"/>
      <c r="K361"/>
      <c r="L361"/>
      <c r="M361"/>
      <c r="N361"/>
      <c r="O361"/>
      <c r="P361"/>
      <c r="Q361"/>
      <c r="R361"/>
      <c r="S361"/>
      <c r="T361"/>
      <c r="U361"/>
      <c r="V361"/>
      <c r="W361"/>
      <c r="X361"/>
      <c r="Y361"/>
      <c r="Z361"/>
      <c r="AA361"/>
      <c r="AB361"/>
      <c r="AC361"/>
      <c r="AD361" s="81" t="str">
        <f>IF(M361="",IFERROR(VLOOKUP($U361,scriv!$C$2:$AG$802,28,FALSE),""),M361)</f>
        <v/>
      </c>
      <c r="AE361" s="81" t="str">
        <f>IF(N361="",IFERROR(VLOOKUP($U361,scriv!$C$2:$AG$802,29,FALSE),""),N361)</f>
        <v/>
      </c>
      <c r="AF361" s="81" t="str">
        <f>IF(O361="",IFERROR(VLOOKUP($U361,scriv!$C$2:$AG$802,30,FALSE),""),O361)</f>
        <v/>
      </c>
      <c r="AG361" s="81" t="str">
        <f>IF(P361="",IFERROR(VLOOKUP($U361,scriv!$C$2:$AG$802,31,FALSE),""),P361)</f>
        <v/>
      </c>
      <c r="AH361" s="242" t="str">
        <f t="shared" si="35"/>
        <v/>
      </c>
      <c r="AI361" s="240" t="str">
        <f t="shared" si="36"/>
        <v/>
      </c>
      <c r="AJ361" s="242" t="str">
        <f t="shared" si="37"/>
        <v/>
      </c>
      <c r="AK361" s="240" t="str">
        <f t="shared" si="38"/>
        <v/>
      </c>
      <c r="AL361" s="242" t="str">
        <f t="shared" si="39"/>
        <v/>
      </c>
    </row>
    <row r="362" spans="1:38" ht="23" customHeight="1">
      <c r="A362"/>
      <c r="B362"/>
      <c r="C362"/>
      <c r="D362"/>
      <c r="E362"/>
      <c r="F362"/>
      <c r="G362"/>
      <c r="H362"/>
      <c r="I362"/>
      <c r="J362"/>
      <c r="K362"/>
      <c r="L362"/>
      <c r="M362"/>
      <c r="N362"/>
      <c r="O362"/>
      <c r="P362"/>
      <c r="Q362"/>
      <c r="R362"/>
      <c r="S362"/>
      <c r="T362"/>
      <c r="U362"/>
      <c r="V362"/>
      <c r="W362"/>
      <c r="X362"/>
      <c r="Y362"/>
      <c r="Z362"/>
      <c r="AA362"/>
      <c r="AB362"/>
      <c r="AC362"/>
      <c r="AD362" s="81" t="str">
        <f>IF(M362="",IFERROR(VLOOKUP($U362,scriv!$C$2:$AG$802,28,FALSE),""),M362)</f>
        <v/>
      </c>
      <c r="AE362" s="81" t="str">
        <f>IF(N362="",IFERROR(VLOOKUP($U362,scriv!$C$2:$AG$802,29,FALSE),""),N362)</f>
        <v/>
      </c>
      <c r="AF362" s="81" t="str">
        <f>IF(O362="",IFERROR(VLOOKUP($U362,scriv!$C$2:$AG$802,30,FALSE),""),O362)</f>
        <v/>
      </c>
      <c r="AG362" s="81" t="str">
        <f>IF(P362="",IFERROR(VLOOKUP($U362,scriv!$C$2:$AG$802,31,FALSE),""),P362)</f>
        <v/>
      </c>
      <c r="AH362" s="242" t="str">
        <f t="shared" si="35"/>
        <v/>
      </c>
      <c r="AI362" s="240" t="str">
        <f t="shared" si="36"/>
        <v/>
      </c>
      <c r="AJ362" s="242" t="str">
        <f t="shared" si="37"/>
        <v/>
      </c>
      <c r="AK362" s="240" t="str">
        <f t="shared" si="38"/>
        <v/>
      </c>
      <c r="AL362" s="242" t="str">
        <f t="shared" si="39"/>
        <v/>
      </c>
    </row>
    <row r="363" spans="1:38" ht="23" customHeight="1">
      <c r="A363"/>
      <c r="B363"/>
      <c r="C363"/>
      <c r="D363"/>
      <c r="E363"/>
      <c r="F363"/>
      <c r="G363"/>
      <c r="H363"/>
      <c r="I363"/>
      <c r="J363"/>
      <c r="K363"/>
      <c r="L363"/>
      <c r="M363"/>
      <c r="N363"/>
      <c r="O363"/>
      <c r="P363"/>
      <c r="Q363"/>
      <c r="R363"/>
      <c r="S363"/>
      <c r="T363"/>
      <c r="U363"/>
      <c r="V363"/>
      <c r="W363"/>
      <c r="X363"/>
      <c r="Y363"/>
      <c r="Z363"/>
      <c r="AA363"/>
      <c r="AB363"/>
      <c r="AC363"/>
      <c r="AD363" s="81" t="str">
        <f>IF(M363="",IFERROR(VLOOKUP($U363,scriv!$C$2:$AG$802,28,FALSE),""),M363)</f>
        <v/>
      </c>
      <c r="AE363" s="81" t="str">
        <f>IF(N363="",IFERROR(VLOOKUP($U363,scriv!$C$2:$AG$802,29,FALSE),""),N363)</f>
        <v/>
      </c>
      <c r="AF363" s="81" t="str">
        <f>IF(O363="",IFERROR(VLOOKUP($U363,scriv!$C$2:$AG$802,30,FALSE),""),O363)</f>
        <v/>
      </c>
      <c r="AG363" s="81" t="str">
        <f>IF(P363="",IFERROR(VLOOKUP($U363,scriv!$C$2:$AG$802,31,FALSE),""),P363)</f>
        <v/>
      </c>
      <c r="AH363" s="242" t="str">
        <f t="shared" si="35"/>
        <v/>
      </c>
      <c r="AI363" s="240" t="str">
        <f t="shared" si="36"/>
        <v/>
      </c>
      <c r="AJ363" s="242" t="str">
        <f t="shared" si="37"/>
        <v/>
      </c>
      <c r="AK363" s="240" t="str">
        <f t="shared" si="38"/>
        <v/>
      </c>
      <c r="AL363" s="242" t="str">
        <f t="shared" si="39"/>
        <v/>
      </c>
    </row>
    <row r="364" spans="1:38" ht="23" customHeight="1">
      <c r="A364"/>
      <c r="B364"/>
      <c r="C364"/>
      <c r="D364"/>
      <c r="E364"/>
      <c r="F364"/>
      <c r="G364"/>
      <c r="H364"/>
      <c r="I364"/>
      <c r="J364"/>
      <c r="K364"/>
      <c r="L364"/>
      <c r="M364"/>
      <c r="N364"/>
      <c r="O364"/>
      <c r="P364"/>
      <c r="Q364"/>
      <c r="R364"/>
      <c r="S364"/>
      <c r="T364"/>
      <c r="U364"/>
      <c r="V364"/>
      <c r="W364"/>
      <c r="X364"/>
      <c r="Y364"/>
      <c r="Z364"/>
      <c r="AA364"/>
      <c r="AB364"/>
      <c r="AC364"/>
      <c r="AD364" s="81" t="str">
        <f>IF(M364="",IFERROR(VLOOKUP($U364,scriv!$C$2:$AG$802,28,FALSE),""),M364)</f>
        <v/>
      </c>
      <c r="AE364" s="81" t="str">
        <f>IF(N364="",IFERROR(VLOOKUP($U364,scriv!$C$2:$AG$802,29,FALSE),""),N364)</f>
        <v/>
      </c>
      <c r="AF364" s="81" t="str">
        <f>IF(O364="",IFERROR(VLOOKUP($U364,scriv!$C$2:$AG$802,30,FALSE),""),O364)</f>
        <v/>
      </c>
      <c r="AG364" s="81" t="str">
        <f>IF(P364="",IFERROR(VLOOKUP($U364,scriv!$C$2:$AG$802,31,FALSE),""),P364)</f>
        <v/>
      </c>
      <c r="AH364" s="242" t="str">
        <f t="shared" si="35"/>
        <v/>
      </c>
      <c r="AI364" s="240" t="str">
        <f t="shared" si="36"/>
        <v/>
      </c>
      <c r="AJ364" s="242" t="str">
        <f t="shared" si="37"/>
        <v/>
      </c>
      <c r="AK364" s="240" t="str">
        <f t="shared" si="38"/>
        <v/>
      </c>
      <c r="AL364" s="242" t="str">
        <f t="shared" si="39"/>
        <v/>
      </c>
    </row>
    <row r="365" spans="1:38" ht="23" customHeight="1">
      <c r="A365"/>
      <c r="B365"/>
      <c r="C365"/>
      <c r="D365"/>
      <c r="E365"/>
      <c r="F365"/>
      <c r="G365"/>
      <c r="H365"/>
      <c r="I365"/>
      <c r="J365"/>
      <c r="K365"/>
      <c r="L365"/>
      <c r="M365"/>
      <c r="N365"/>
      <c r="O365"/>
      <c r="P365"/>
      <c r="Q365"/>
      <c r="R365"/>
      <c r="S365"/>
      <c r="T365"/>
      <c r="U365"/>
      <c r="V365"/>
      <c r="W365"/>
      <c r="X365"/>
      <c r="Y365"/>
      <c r="Z365"/>
      <c r="AA365"/>
      <c r="AB365"/>
      <c r="AC365"/>
      <c r="AD365" s="81" t="str">
        <f>IF(M365="",IFERROR(VLOOKUP($U365,scriv!$C$2:$AG$802,28,FALSE),""),M365)</f>
        <v/>
      </c>
      <c r="AE365" s="81" t="str">
        <f>IF(N365="",IFERROR(VLOOKUP($U365,scriv!$C$2:$AG$802,29,FALSE),""),N365)</f>
        <v/>
      </c>
      <c r="AF365" s="81" t="str">
        <f>IF(O365="",IFERROR(VLOOKUP($U365,scriv!$C$2:$AG$802,30,FALSE),""),O365)</f>
        <v/>
      </c>
      <c r="AG365" s="81" t="str">
        <f>IF(P365="",IFERROR(VLOOKUP($U365,scriv!$C$2:$AG$802,31,FALSE),""),P365)</f>
        <v/>
      </c>
      <c r="AH365" s="242" t="str">
        <f t="shared" si="35"/>
        <v/>
      </c>
      <c r="AI365" s="240" t="str">
        <f t="shared" si="36"/>
        <v/>
      </c>
      <c r="AJ365" s="242" t="str">
        <f t="shared" si="37"/>
        <v/>
      </c>
      <c r="AK365" s="240" t="str">
        <f t="shared" si="38"/>
        <v/>
      </c>
      <c r="AL365" s="242" t="str">
        <f t="shared" si="39"/>
        <v/>
      </c>
    </row>
    <row r="366" spans="1:38" ht="23" customHeight="1">
      <c r="A366"/>
      <c r="B366"/>
      <c r="C366"/>
      <c r="D366"/>
      <c r="E366"/>
      <c r="F366"/>
      <c r="G366"/>
      <c r="H366"/>
      <c r="I366"/>
      <c r="J366"/>
      <c r="K366"/>
      <c r="L366"/>
      <c r="M366"/>
      <c r="N366"/>
      <c r="O366"/>
      <c r="P366"/>
      <c r="Q366"/>
      <c r="R366"/>
      <c r="S366"/>
      <c r="T366"/>
      <c r="U366"/>
      <c r="V366"/>
      <c r="W366"/>
      <c r="X366"/>
      <c r="Y366"/>
      <c r="Z366"/>
      <c r="AA366"/>
      <c r="AB366"/>
      <c r="AC366"/>
      <c r="AD366" s="81" t="str">
        <f>IF(M366="",IFERROR(VLOOKUP($U366,scriv!$C$2:$AG$802,28,FALSE),""),M366)</f>
        <v/>
      </c>
      <c r="AE366" s="81" t="str">
        <f>IF(N366="",IFERROR(VLOOKUP($U366,scriv!$C$2:$AG$802,29,FALSE),""),N366)</f>
        <v/>
      </c>
      <c r="AF366" s="81" t="str">
        <f>IF(O366="",IFERROR(VLOOKUP($U366,scriv!$C$2:$AG$802,30,FALSE),""),O366)</f>
        <v/>
      </c>
      <c r="AG366" s="81" t="str">
        <f>IF(P366="",IFERROR(VLOOKUP($U366,scriv!$C$2:$AG$802,31,FALSE),""),P366)</f>
        <v/>
      </c>
      <c r="AH366" s="242" t="str">
        <f t="shared" si="35"/>
        <v/>
      </c>
      <c r="AI366" s="240" t="str">
        <f t="shared" si="36"/>
        <v/>
      </c>
      <c r="AJ366" s="242" t="str">
        <f t="shared" si="37"/>
        <v/>
      </c>
      <c r="AK366" s="240" t="str">
        <f t="shared" si="38"/>
        <v/>
      </c>
      <c r="AL366" s="242" t="str">
        <f t="shared" si="39"/>
        <v/>
      </c>
    </row>
    <row r="367" spans="1:38" ht="23" customHeight="1">
      <c r="A367"/>
      <c r="B367"/>
      <c r="C367"/>
      <c r="D367"/>
      <c r="E367"/>
      <c r="F367"/>
      <c r="G367"/>
      <c r="H367"/>
      <c r="I367"/>
      <c r="J367"/>
      <c r="K367"/>
      <c r="L367"/>
      <c r="M367"/>
      <c r="N367"/>
      <c r="O367"/>
      <c r="P367"/>
      <c r="Q367"/>
      <c r="R367"/>
      <c r="S367"/>
      <c r="T367"/>
      <c r="U367"/>
      <c r="V367"/>
      <c r="W367"/>
      <c r="X367"/>
      <c r="Y367"/>
      <c r="Z367"/>
      <c r="AA367"/>
      <c r="AB367"/>
      <c r="AC367"/>
      <c r="AD367" s="81" t="str">
        <f>IF(M367="",IFERROR(VLOOKUP($U367,scriv!$C$2:$AG$802,28,FALSE),""),M367)</f>
        <v/>
      </c>
      <c r="AE367" s="81" t="str">
        <f>IF(N367="",IFERROR(VLOOKUP($U367,scriv!$C$2:$AG$802,29,FALSE),""),N367)</f>
        <v/>
      </c>
      <c r="AF367" s="81" t="str">
        <f>IF(O367="",IFERROR(VLOOKUP($U367,scriv!$C$2:$AG$802,30,FALSE),""),O367)</f>
        <v/>
      </c>
      <c r="AG367" s="81" t="str">
        <f>IF(P367="",IFERROR(VLOOKUP($U367,scriv!$C$2:$AG$802,31,FALSE),""),P367)</f>
        <v/>
      </c>
      <c r="AH367" s="242" t="str">
        <f t="shared" si="35"/>
        <v/>
      </c>
      <c r="AI367" s="240" t="str">
        <f t="shared" si="36"/>
        <v/>
      </c>
      <c r="AJ367" s="242" t="str">
        <f t="shared" si="37"/>
        <v/>
      </c>
      <c r="AK367" s="240" t="str">
        <f t="shared" si="38"/>
        <v/>
      </c>
      <c r="AL367" s="242" t="str">
        <f t="shared" si="39"/>
        <v/>
      </c>
    </row>
    <row r="368" spans="1:38" ht="23" customHeight="1">
      <c r="A368"/>
      <c r="B368"/>
      <c r="C368"/>
      <c r="D368"/>
      <c r="E368"/>
      <c r="F368"/>
      <c r="G368"/>
      <c r="H368"/>
      <c r="I368"/>
      <c r="J368"/>
      <c r="K368"/>
      <c r="L368"/>
      <c r="M368"/>
      <c r="N368"/>
      <c r="O368"/>
      <c r="P368"/>
      <c r="Q368"/>
      <c r="R368"/>
      <c r="S368"/>
      <c r="T368"/>
      <c r="U368"/>
      <c r="V368"/>
      <c r="W368"/>
      <c r="X368"/>
      <c r="Y368"/>
      <c r="Z368"/>
      <c r="AA368"/>
      <c r="AB368"/>
      <c r="AC368"/>
      <c r="AD368" s="81" t="str">
        <f>IF(M368="",IFERROR(VLOOKUP($U368,scriv!$C$2:$AG$802,28,FALSE),""),M368)</f>
        <v/>
      </c>
      <c r="AE368" s="81" t="str">
        <f>IF(N368="",IFERROR(VLOOKUP($U368,scriv!$C$2:$AG$802,29,FALSE),""),N368)</f>
        <v/>
      </c>
      <c r="AF368" s="81" t="str">
        <f>IF(O368="",IFERROR(VLOOKUP($U368,scriv!$C$2:$AG$802,30,FALSE),""),O368)</f>
        <v/>
      </c>
      <c r="AG368" s="81" t="str">
        <f>IF(P368="",IFERROR(VLOOKUP($U368,scriv!$C$2:$AG$802,31,FALSE),""),P368)</f>
        <v/>
      </c>
      <c r="AH368" s="242" t="str">
        <f t="shared" si="35"/>
        <v/>
      </c>
      <c r="AI368" s="240" t="str">
        <f t="shared" si="36"/>
        <v/>
      </c>
      <c r="AJ368" s="242" t="str">
        <f t="shared" si="37"/>
        <v/>
      </c>
      <c r="AK368" s="240" t="str">
        <f t="shared" si="38"/>
        <v/>
      </c>
      <c r="AL368" s="242" t="str">
        <f t="shared" si="39"/>
        <v/>
      </c>
    </row>
    <row r="369" spans="1:38" ht="23" customHeight="1">
      <c r="A369"/>
      <c r="B369"/>
      <c r="C369"/>
      <c r="D369"/>
      <c r="E369"/>
      <c r="F369"/>
      <c r="G369"/>
      <c r="H369"/>
      <c r="I369"/>
      <c r="J369"/>
      <c r="K369"/>
      <c r="L369"/>
      <c r="M369"/>
      <c r="N369"/>
      <c r="O369"/>
      <c r="P369"/>
      <c r="Q369"/>
      <c r="R369"/>
      <c r="S369"/>
      <c r="T369"/>
      <c r="U369"/>
      <c r="V369"/>
      <c r="W369"/>
      <c r="X369"/>
      <c r="Y369"/>
      <c r="Z369"/>
      <c r="AA369"/>
      <c r="AB369"/>
      <c r="AC369"/>
      <c r="AD369" s="81" t="str">
        <f>IF(M369="",IFERROR(VLOOKUP($U369,scriv!$C$2:$AG$802,28,FALSE),""),M369)</f>
        <v/>
      </c>
      <c r="AE369" s="81" t="str">
        <f>IF(N369="",IFERROR(VLOOKUP($U369,scriv!$C$2:$AG$802,29,FALSE),""),N369)</f>
        <v/>
      </c>
      <c r="AF369" s="81" t="str">
        <f>IF(O369="",IFERROR(VLOOKUP($U369,scriv!$C$2:$AG$802,30,FALSE),""),O369)</f>
        <v/>
      </c>
      <c r="AG369" s="81" t="str">
        <f>IF(P369="",IFERROR(VLOOKUP($U369,scriv!$C$2:$AG$802,31,FALSE),""),P369)</f>
        <v/>
      </c>
      <c r="AH369" s="242" t="str">
        <f t="shared" si="35"/>
        <v/>
      </c>
      <c r="AI369" s="240" t="str">
        <f t="shared" si="36"/>
        <v/>
      </c>
      <c r="AJ369" s="242" t="str">
        <f t="shared" si="37"/>
        <v/>
      </c>
      <c r="AK369" s="240" t="str">
        <f t="shared" si="38"/>
        <v/>
      </c>
      <c r="AL369" s="242" t="str">
        <f t="shared" si="39"/>
        <v/>
      </c>
    </row>
    <row r="370" spans="1:38" ht="23" customHeight="1">
      <c r="A370"/>
      <c r="B370"/>
      <c r="C370"/>
      <c r="D370"/>
      <c r="E370"/>
      <c r="F370"/>
      <c r="G370"/>
      <c r="H370"/>
      <c r="I370"/>
      <c r="J370"/>
      <c r="K370"/>
      <c r="L370"/>
      <c r="M370"/>
      <c r="N370"/>
      <c r="O370"/>
      <c r="P370"/>
      <c r="Q370"/>
      <c r="R370"/>
      <c r="S370"/>
      <c r="T370"/>
      <c r="U370"/>
      <c r="V370"/>
      <c r="W370"/>
      <c r="X370"/>
      <c r="Y370"/>
      <c r="Z370"/>
      <c r="AA370"/>
      <c r="AB370"/>
      <c r="AC370"/>
      <c r="AD370" s="81" t="str">
        <f>IF(M370="",IFERROR(VLOOKUP($U370,scriv!$C$2:$AG$802,28,FALSE),""),M370)</f>
        <v/>
      </c>
      <c r="AE370" s="81" t="str">
        <f>IF(N370="",IFERROR(VLOOKUP($U370,scriv!$C$2:$AG$802,29,FALSE),""),N370)</f>
        <v/>
      </c>
      <c r="AF370" s="81" t="str">
        <f>IF(O370="",IFERROR(VLOOKUP($U370,scriv!$C$2:$AG$802,30,FALSE),""),O370)</f>
        <v/>
      </c>
      <c r="AG370" s="81" t="str">
        <f>IF(P370="",IFERROR(VLOOKUP($U370,scriv!$C$2:$AG$802,31,FALSE),""),P370)</f>
        <v/>
      </c>
      <c r="AH370" s="242" t="str">
        <f t="shared" si="35"/>
        <v/>
      </c>
      <c r="AI370" s="240" t="str">
        <f t="shared" si="36"/>
        <v/>
      </c>
      <c r="AJ370" s="242" t="str">
        <f t="shared" si="37"/>
        <v/>
      </c>
      <c r="AK370" s="240" t="str">
        <f t="shared" si="38"/>
        <v/>
      </c>
      <c r="AL370" s="242" t="str">
        <f t="shared" si="39"/>
        <v/>
      </c>
    </row>
    <row r="371" spans="1:38" ht="23" customHeight="1">
      <c r="A371"/>
      <c r="B371"/>
      <c r="C371"/>
      <c r="D371"/>
      <c r="E371"/>
      <c r="F371"/>
      <c r="G371"/>
      <c r="H371"/>
      <c r="I371"/>
      <c r="J371"/>
      <c r="K371"/>
      <c r="L371"/>
      <c r="M371"/>
      <c r="N371"/>
      <c r="O371"/>
      <c r="P371"/>
      <c r="Q371"/>
      <c r="R371"/>
      <c r="S371"/>
      <c r="T371"/>
      <c r="U371"/>
      <c r="V371"/>
      <c r="W371"/>
      <c r="X371"/>
      <c r="Y371"/>
      <c r="Z371"/>
      <c r="AA371"/>
      <c r="AB371"/>
      <c r="AC371"/>
      <c r="AD371" s="81" t="str">
        <f>IF(M371="",IFERROR(VLOOKUP($U371,scriv!$C$2:$AG$802,28,FALSE),""),M371)</f>
        <v/>
      </c>
      <c r="AE371" s="81" t="str">
        <f>IF(N371="",IFERROR(VLOOKUP($U371,scriv!$C$2:$AG$802,29,FALSE),""),N371)</f>
        <v/>
      </c>
      <c r="AF371" s="81" t="str">
        <f>IF(O371="",IFERROR(VLOOKUP($U371,scriv!$C$2:$AG$802,30,FALSE),""),O371)</f>
        <v/>
      </c>
      <c r="AG371" s="81" t="str">
        <f>IF(P371="",IFERROR(VLOOKUP($U371,scriv!$C$2:$AG$802,31,FALSE),""),P371)</f>
        <v/>
      </c>
      <c r="AH371" s="242" t="str">
        <f t="shared" si="35"/>
        <v/>
      </c>
      <c r="AI371" s="240" t="str">
        <f t="shared" si="36"/>
        <v/>
      </c>
      <c r="AJ371" s="242" t="str">
        <f t="shared" si="37"/>
        <v/>
      </c>
      <c r="AK371" s="240" t="str">
        <f t="shared" si="38"/>
        <v/>
      </c>
      <c r="AL371" s="242" t="str">
        <f t="shared" si="39"/>
        <v/>
      </c>
    </row>
    <row r="372" spans="1:38" ht="23" customHeight="1">
      <c r="A372"/>
      <c r="B372"/>
      <c r="C372"/>
      <c r="D372"/>
      <c r="E372"/>
      <c r="F372"/>
      <c r="G372"/>
      <c r="H372"/>
      <c r="I372"/>
      <c r="J372"/>
      <c r="K372"/>
      <c r="L372"/>
      <c r="M372"/>
      <c r="N372"/>
      <c r="O372"/>
      <c r="P372"/>
      <c r="Q372"/>
      <c r="R372"/>
      <c r="S372"/>
      <c r="T372"/>
      <c r="U372"/>
      <c r="V372"/>
      <c r="W372"/>
      <c r="X372"/>
      <c r="Y372"/>
      <c r="Z372"/>
      <c r="AA372"/>
      <c r="AB372"/>
      <c r="AC372"/>
      <c r="AD372" s="81" t="str">
        <f>IF(M372="",IFERROR(VLOOKUP($U372,scriv!$C$2:$AG$802,28,FALSE),""),M372)</f>
        <v/>
      </c>
      <c r="AE372" s="81" t="str">
        <f>IF(N372="",IFERROR(VLOOKUP($U372,scriv!$C$2:$AG$802,29,FALSE),""),N372)</f>
        <v/>
      </c>
      <c r="AF372" s="81" t="str">
        <f>IF(O372="",IFERROR(VLOOKUP($U372,scriv!$C$2:$AG$802,30,FALSE),""),O372)</f>
        <v/>
      </c>
      <c r="AG372" s="81" t="str">
        <f>IF(P372="",IFERROR(VLOOKUP($U372,scriv!$C$2:$AG$802,31,FALSE),""),P372)</f>
        <v/>
      </c>
      <c r="AH372" s="242" t="str">
        <f t="shared" si="35"/>
        <v/>
      </c>
      <c r="AI372" s="240" t="str">
        <f t="shared" si="36"/>
        <v/>
      </c>
      <c r="AJ372" s="242" t="str">
        <f t="shared" si="37"/>
        <v/>
      </c>
      <c r="AK372" s="240" t="str">
        <f t="shared" si="38"/>
        <v/>
      </c>
      <c r="AL372" s="242" t="str">
        <f t="shared" si="39"/>
        <v/>
      </c>
    </row>
    <row r="373" spans="1:38" ht="23" customHeight="1">
      <c r="A373"/>
      <c r="B373"/>
      <c r="C373"/>
      <c r="D373"/>
      <c r="E373"/>
      <c r="F373"/>
      <c r="G373"/>
      <c r="H373"/>
      <c r="I373"/>
      <c r="J373"/>
      <c r="K373"/>
      <c r="L373"/>
      <c r="M373"/>
      <c r="N373"/>
      <c r="O373"/>
      <c r="P373"/>
      <c r="Q373"/>
      <c r="R373"/>
      <c r="S373"/>
      <c r="T373"/>
      <c r="U373"/>
      <c r="V373"/>
      <c r="W373"/>
      <c r="X373"/>
      <c r="Y373"/>
      <c r="Z373"/>
      <c r="AA373"/>
      <c r="AB373"/>
      <c r="AC373"/>
      <c r="AD373" s="81" t="str">
        <f>IF(M373="",IFERROR(VLOOKUP($U373,scriv!$C$2:$AG$802,28,FALSE),""),M373)</f>
        <v/>
      </c>
      <c r="AE373" s="81" t="str">
        <f>IF(N373="",IFERROR(VLOOKUP($U373,scriv!$C$2:$AG$802,29,FALSE),""),N373)</f>
        <v/>
      </c>
      <c r="AF373" s="81" t="str">
        <f>IF(O373="",IFERROR(VLOOKUP($U373,scriv!$C$2:$AG$802,30,FALSE),""),O373)</f>
        <v/>
      </c>
      <c r="AG373" s="81" t="str">
        <f>IF(P373="",IFERROR(VLOOKUP($U373,scriv!$C$2:$AG$802,31,FALSE),""),P373)</f>
        <v/>
      </c>
      <c r="AH373" s="242" t="str">
        <f t="shared" si="35"/>
        <v/>
      </c>
      <c r="AI373" s="240" t="str">
        <f t="shared" si="36"/>
        <v/>
      </c>
      <c r="AJ373" s="242" t="str">
        <f t="shared" si="37"/>
        <v/>
      </c>
      <c r="AK373" s="240" t="str">
        <f t="shared" si="38"/>
        <v/>
      </c>
      <c r="AL373" s="242" t="str">
        <f t="shared" si="39"/>
        <v/>
      </c>
    </row>
    <row r="374" spans="1:38" ht="23" customHeight="1">
      <c r="A374"/>
      <c r="B374"/>
      <c r="C374"/>
      <c r="D374"/>
      <c r="E374"/>
      <c r="F374"/>
      <c r="G374"/>
      <c r="H374"/>
      <c r="I374"/>
      <c r="J374"/>
      <c r="K374"/>
      <c r="L374"/>
      <c r="M374"/>
      <c r="N374"/>
      <c r="O374"/>
      <c r="P374"/>
      <c r="Q374"/>
      <c r="R374"/>
      <c r="S374"/>
      <c r="T374"/>
      <c r="U374"/>
      <c r="V374"/>
      <c r="W374"/>
      <c r="X374"/>
      <c r="Y374"/>
      <c r="Z374"/>
      <c r="AA374"/>
      <c r="AB374"/>
      <c r="AC374"/>
      <c r="AD374" s="81" t="str">
        <f>IF(M374="",IFERROR(VLOOKUP($U374,scriv!$C$2:$AG$802,28,FALSE),""),M374)</f>
        <v/>
      </c>
      <c r="AE374" s="81" t="str">
        <f>IF(N374="",IFERROR(VLOOKUP($U374,scriv!$C$2:$AG$802,29,FALSE),""),N374)</f>
        <v/>
      </c>
      <c r="AF374" s="81" t="str">
        <f>IF(O374="",IFERROR(VLOOKUP($U374,scriv!$C$2:$AG$802,30,FALSE),""),O374)</f>
        <v/>
      </c>
      <c r="AG374" s="81" t="str">
        <f>IF(P374="",IFERROR(VLOOKUP($U374,scriv!$C$2:$AG$802,31,FALSE),""),P374)</f>
        <v/>
      </c>
      <c r="AH374" s="242" t="str">
        <f t="shared" si="35"/>
        <v/>
      </c>
      <c r="AI374" s="240" t="str">
        <f t="shared" si="36"/>
        <v/>
      </c>
      <c r="AJ374" s="242" t="str">
        <f t="shared" si="37"/>
        <v/>
      </c>
      <c r="AK374" s="240" t="str">
        <f t="shared" si="38"/>
        <v/>
      </c>
      <c r="AL374" s="242" t="str">
        <f t="shared" si="39"/>
        <v/>
      </c>
    </row>
    <row r="375" spans="1:38" ht="23" customHeight="1">
      <c r="A375"/>
      <c r="B375"/>
      <c r="C375"/>
      <c r="D375"/>
      <c r="E375"/>
      <c r="F375"/>
      <c r="G375"/>
      <c r="H375"/>
      <c r="I375"/>
      <c r="J375"/>
      <c r="K375"/>
      <c r="L375"/>
      <c r="M375"/>
      <c r="N375"/>
      <c r="O375"/>
      <c r="P375"/>
      <c r="Q375"/>
      <c r="R375"/>
      <c r="S375"/>
      <c r="T375"/>
      <c r="U375"/>
      <c r="V375"/>
      <c r="W375"/>
      <c r="X375"/>
      <c r="Y375"/>
      <c r="Z375"/>
      <c r="AA375"/>
      <c r="AB375"/>
      <c r="AC375"/>
      <c r="AD375" s="81" t="str">
        <f>IF(M375="",IFERROR(VLOOKUP($U375,scriv!$C$2:$AG$802,28,FALSE),""),M375)</f>
        <v/>
      </c>
      <c r="AE375" s="81" t="str">
        <f>IF(N375="",IFERROR(VLOOKUP($U375,scriv!$C$2:$AG$802,29,FALSE),""),N375)</f>
        <v/>
      </c>
      <c r="AF375" s="81" t="str">
        <f>IF(O375="",IFERROR(VLOOKUP($U375,scriv!$C$2:$AG$802,30,FALSE),""),O375)</f>
        <v/>
      </c>
      <c r="AG375" s="81" t="str">
        <f>IF(P375="",IFERROR(VLOOKUP($U375,scriv!$C$2:$AG$802,31,FALSE),""),P375)</f>
        <v/>
      </c>
      <c r="AH375" s="242" t="str">
        <f t="shared" si="35"/>
        <v/>
      </c>
      <c r="AI375" s="240" t="str">
        <f t="shared" si="36"/>
        <v/>
      </c>
      <c r="AJ375" s="242" t="str">
        <f t="shared" si="37"/>
        <v/>
      </c>
      <c r="AK375" s="240" t="str">
        <f t="shared" si="38"/>
        <v/>
      </c>
      <c r="AL375" s="242" t="str">
        <f t="shared" si="39"/>
        <v/>
      </c>
    </row>
    <row r="376" spans="1:38" ht="23" customHeight="1">
      <c r="A376"/>
      <c r="B376"/>
      <c r="C376"/>
      <c r="D376"/>
      <c r="E376"/>
      <c r="F376"/>
      <c r="G376"/>
      <c r="H376"/>
      <c r="I376"/>
      <c r="J376"/>
      <c r="K376"/>
      <c r="L376"/>
      <c r="M376"/>
      <c r="N376"/>
      <c r="O376"/>
      <c r="P376"/>
      <c r="Q376"/>
      <c r="R376"/>
      <c r="S376"/>
      <c r="T376"/>
      <c r="U376"/>
      <c r="V376"/>
      <c r="W376"/>
      <c r="X376"/>
      <c r="Y376"/>
      <c r="Z376"/>
      <c r="AA376"/>
      <c r="AB376"/>
      <c r="AC376"/>
      <c r="AD376" s="81" t="str">
        <f>IF(M376="",IFERROR(VLOOKUP($U376,scriv!$C$2:$AG$802,28,FALSE),""),M376)</f>
        <v/>
      </c>
      <c r="AE376" s="81" t="str">
        <f>IF(N376="",IFERROR(VLOOKUP($U376,scriv!$C$2:$AG$802,29,FALSE),""),N376)</f>
        <v/>
      </c>
      <c r="AF376" s="81" t="str">
        <f>IF(O376="",IFERROR(VLOOKUP($U376,scriv!$C$2:$AG$802,30,FALSE),""),O376)</f>
        <v/>
      </c>
      <c r="AG376" s="81" t="str">
        <f>IF(P376="",IFERROR(VLOOKUP($U376,scriv!$C$2:$AG$802,31,FALSE),""),P376)</f>
        <v/>
      </c>
      <c r="AH376" s="242" t="str">
        <f t="shared" si="35"/>
        <v/>
      </c>
      <c r="AI376" s="240" t="str">
        <f t="shared" si="36"/>
        <v/>
      </c>
      <c r="AJ376" s="242" t="str">
        <f t="shared" si="37"/>
        <v/>
      </c>
      <c r="AK376" s="240" t="str">
        <f t="shared" si="38"/>
        <v/>
      </c>
      <c r="AL376" s="242" t="str">
        <f t="shared" si="39"/>
        <v/>
      </c>
    </row>
    <row r="377" spans="1:38" ht="23" customHeight="1">
      <c r="A377"/>
      <c r="B377"/>
      <c r="C377"/>
      <c r="D377"/>
      <c r="E377"/>
      <c r="F377"/>
      <c r="G377"/>
      <c r="H377"/>
      <c r="I377"/>
      <c r="J377"/>
      <c r="K377"/>
      <c r="L377"/>
      <c r="M377"/>
      <c r="N377"/>
      <c r="O377"/>
      <c r="P377"/>
      <c r="Q377"/>
      <c r="R377"/>
      <c r="S377"/>
      <c r="T377"/>
      <c r="U377"/>
      <c r="V377"/>
      <c r="W377"/>
      <c r="X377"/>
      <c r="Y377"/>
      <c r="Z377"/>
      <c r="AA377"/>
      <c r="AB377"/>
      <c r="AC377"/>
      <c r="AD377" s="81" t="str">
        <f>IF(M377="",IFERROR(VLOOKUP($U377,scriv!$C$2:$AG$802,28,FALSE),""),M377)</f>
        <v/>
      </c>
      <c r="AE377" s="81" t="str">
        <f>IF(N377="",IFERROR(VLOOKUP($U377,scriv!$C$2:$AG$802,29,FALSE),""),N377)</f>
        <v/>
      </c>
      <c r="AF377" s="81" t="str">
        <f>IF(O377="",IFERROR(VLOOKUP($U377,scriv!$C$2:$AG$802,30,FALSE),""),O377)</f>
        <v/>
      </c>
      <c r="AG377" s="81" t="str">
        <f>IF(P377="",IFERROR(VLOOKUP($U377,scriv!$C$2:$AG$802,31,FALSE),""),P377)</f>
        <v/>
      </c>
      <c r="AH377" s="242" t="str">
        <f t="shared" si="35"/>
        <v/>
      </c>
      <c r="AI377" s="240" t="str">
        <f t="shared" si="36"/>
        <v/>
      </c>
      <c r="AJ377" s="242" t="str">
        <f t="shared" si="37"/>
        <v/>
      </c>
      <c r="AK377" s="240" t="str">
        <f t="shared" si="38"/>
        <v/>
      </c>
      <c r="AL377" s="242" t="str">
        <f t="shared" si="39"/>
        <v/>
      </c>
    </row>
    <row r="378" spans="1:38" ht="23" customHeight="1">
      <c r="A378"/>
      <c r="B378"/>
      <c r="C378"/>
      <c r="D378"/>
      <c r="E378"/>
      <c r="F378"/>
      <c r="G378"/>
      <c r="H378"/>
      <c r="I378"/>
      <c r="J378"/>
      <c r="K378"/>
      <c r="L378"/>
      <c r="M378"/>
      <c r="N378"/>
      <c r="O378"/>
      <c r="P378"/>
      <c r="Q378"/>
      <c r="R378"/>
      <c r="S378"/>
      <c r="T378"/>
      <c r="U378"/>
      <c r="V378"/>
      <c r="W378"/>
      <c r="X378"/>
      <c r="Y378"/>
      <c r="Z378"/>
      <c r="AA378"/>
      <c r="AB378"/>
      <c r="AC378"/>
      <c r="AD378" s="81" t="str">
        <f>IF(M378="",IFERROR(VLOOKUP($U378,scriv!$C$2:$AG$802,28,FALSE),""),M378)</f>
        <v/>
      </c>
      <c r="AE378" s="81" t="str">
        <f>IF(N378="",IFERROR(VLOOKUP($U378,scriv!$C$2:$AG$802,29,FALSE),""),N378)</f>
        <v/>
      </c>
      <c r="AF378" s="81" t="str">
        <f>IF(O378="",IFERROR(VLOOKUP($U378,scriv!$C$2:$AG$802,30,FALSE),""),O378)</f>
        <v/>
      </c>
      <c r="AG378" s="81" t="str">
        <f>IF(P378="",IFERROR(VLOOKUP($U378,scriv!$C$2:$AG$802,31,FALSE),""),P378)</f>
        <v/>
      </c>
      <c r="AH378" s="242" t="str">
        <f t="shared" si="35"/>
        <v/>
      </c>
      <c r="AI378" s="240" t="str">
        <f t="shared" si="36"/>
        <v/>
      </c>
      <c r="AJ378" s="242" t="str">
        <f t="shared" si="37"/>
        <v/>
      </c>
      <c r="AK378" s="240" t="str">
        <f t="shared" si="38"/>
        <v/>
      </c>
      <c r="AL378" s="242" t="str">
        <f t="shared" si="39"/>
        <v/>
      </c>
    </row>
    <row r="379" spans="1:38" ht="23" customHeight="1">
      <c r="A379"/>
      <c r="B379"/>
      <c r="C379"/>
      <c r="D379"/>
      <c r="E379"/>
      <c r="F379"/>
      <c r="G379"/>
      <c r="H379"/>
      <c r="I379"/>
      <c r="J379"/>
      <c r="K379"/>
      <c r="L379"/>
      <c r="M379"/>
      <c r="N379"/>
      <c r="O379"/>
      <c r="P379"/>
      <c r="Q379"/>
      <c r="R379"/>
      <c r="S379"/>
      <c r="T379"/>
      <c r="U379"/>
      <c r="V379"/>
      <c r="W379"/>
      <c r="X379"/>
      <c r="Y379"/>
      <c r="Z379"/>
      <c r="AA379"/>
      <c r="AB379"/>
      <c r="AC379"/>
      <c r="AD379" s="81" t="str">
        <f>IF(M379="",IFERROR(VLOOKUP($U379,scriv!$C$2:$AG$802,28,FALSE),""),M379)</f>
        <v/>
      </c>
      <c r="AE379" s="81" t="str">
        <f>IF(N379="",IFERROR(VLOOKUP($U379,scriv!$C$2:$AG$802,29,FALSE),""),N379)</f>
        <v/>
      </c>
      <c r="AF379" s="81" t="str">
        <f>IF(O379="",IFERROR(VLOOKUP($U379,scriv!$C$2:$AG$802,30,FALSE),""),O379)</f>
        <v/>
      </c>
      <c r="AG379" s="81" t="str">
        <f>IF(P379="",IFERROR(VLOOKUP($U379,scriv!$C$2:$AG$802,31,FALSE),""),P379)</f>
        <v/>
      </c>
      <c r="AH379" s="242" t="str">
        <f t="shared" si="35"/>
        <v/>
      </c>
      <c r="AI379" s="240" t="str">
        <f t="shared" si="36"/>
        <v/>
      </c>
      <c r="AJ379" s="242" t="str">
        <f t="shared" si="37"/>
        <v/>
      </c>
      <c r="AK379" s="240" t="str">
        <f t="shared" si="38"/>
        <v/>
      </c>
      <c r="AL379" s="242" t="str">
        <f t="shared" si="39"/>
        <v/>
      </c>
    </row>
    <row r="380" spans="1:38" ht="23" customHeight="1">
      <c r="A380"/>
      <c r="B380"/>
      <c r="C380"/>
      <c r="D380"/>
      <c r="E380"/>
      <c r="F380"/>
      <c r="G380"/>
      <c r="H380"/>
      <c r="I380"/>
      <c r="J380"/>
      <c r="K380"/>
      <c r="L380"/>
      <c r="M380"/>
      <c r="N380"/>
      <c r="O380"/>
      <c r="P380"/>
      <c r="Q380"/>
      <c r="R380"/>
      <c r="S380"/>
      <c r="T380"/>
      <c r="U380"/>
      <c r="V380"/>
      <c r="W380"/>
      <c r="X380"/>
      <c r="Y380"/>
      <c r="Z380"/>
      <c r="AA380"/>
      <c r="AB380"/>
      <c r="AC380"/>
      <c r="AD380" s="81" t="str">
        <f>IF(M380="",IFERROR(VLOOKUP($U380,scriv!$C$2:$AG$802,28,FALSE),""),M380)</f>
        <v/>
      </c>
      <c r="AE380" s="81" t="str">
        <f>IF(N380="",IFERROR(VLOOKUP($U380,scriv!$C$2:$AG$802,29,FALSE),""),N380)</f>
        <v/>
      </c>
      <c r="AF380" s="81" t="str">
        <f>IF(O380="",IFERROR(VLOOKUP($U380,scriv!$C$2:$AG$802,30,FALSE),""),O380)</f>
        <v/>
      </c>
      <c r="AG380" s="81" t="str">
        <f>IF(P380="",IFERROR(VLOOKUP($U380,scriv!$C$2:$AG$802,31,FALSE),""),P380)</f>
        <v/>
      </c>
      <c r="AH380" s="242" t="str">
        <f t="shared" si="35"/>
        <v/>
      </c>
      <c r="AI380" s="240" t="str">
        <f t="shared" si="36"/>
        <v/>
      </c>
      <c r="AJ380" s="242" t="str">
        <f t="shared" si="37"/>
        <v/>
      </c>
      <c r="AK380" s="240" t="str">
        <f t="shared" si="38"/>
        <v/>
      </c>
      <c r="AL380" s="242" t="str">
        <f t="shared" si="39"/>
        <v/>
      </c>
    </row>
    <row r="381" spans="1:38" ht="23" customHeight="1">
      <c r="A381"/>
      <c r="B381"/>
      <c r="C381"/>
      <c r="D381"/>
      <c r="E381"/>
      <c r="F381"/>
      <c r="G381"/>
      <c r="H381"/>
      <c r="I381"/>
      <c r="J381"/>
      <c r="K381"/>
      <c r="L381"/>
      <c r="M381"/>
      <c r="N381"/>
      <c r="O381"/>
      <c r="P381"/>
      <c r="Q381"/>
      <c r="R381"/>
      <c r="S381"/>
      <c r="T381"/>
      <c r="U381"/>
      <c r="V381"/>
      <c r="W381"/>
      <c r="X381"/>
      <c r="Y381"/>
      <c r="Z381"/>
      <c r="AA381"/>
      <c r="AB381"/>
      <c r="AC381"/>
      <c r="AD381" s="81" t="str">
        <f>IF(M381="",IFERROR(VLOOKUP($U381,scriv!$C$2:$AG$802,28,FALSE),""),M381)</f>
        <v/>
      </c>
      <c r="AE381" s="81" t="str">
        <f>IF(N381="",IFERROR(VLOOKUP($U381,scriv!$C$2:$AG$802,29,FALSE),""),N381)</f>
        <v/>
      </c>
      <c r="AF381" s="81" t="str">
        <f>IF(O381="",IFERROR(VLOOKUP($U381,scriv!$C$2:$AG$802,30,FALSE),""),O381)</f>
        <v/>
      </c>
      <c r="AG381" s="81" t="str">
        <f>IF(P381="",IFERROR(VLOOKUP($U381,scriv!$C$2:$AG$802,31,FALSE),""),P381)</f>
        <v/>
      </c>
      <c r="AH381" s="242" t="str">
        <f t="shared" si="35"/>
        <v/>
      </c>
      <c r="AI381" s="240" t="str">
        <f t="shared" si="36"/>
        <v/>
      </c>
      <c r="AJ381" s="242" t="str">
        <f t="shared" si="37"/>
        <v/>
      </c>
      <c r="AK381" s="240" t="str">
        <f t="shared" si="38"/>
        <v/>
      </c>
      <c r="AL381" s="242" t="str">
        <f t="shared" si="39"/>
        <v/>
      </c>
    </row>
    <row r="382" spans="1:38" ht="23" customHeight="1">
      <c r="A382"/>
      <c r="B382"/>
      <c r="C382"/>
      <c r="D382"/>
      <c r="E382"/>
      <c r="F382"/>
      <c r="G382"/>
      <c r="H382"/>
      <c r="I382"/>
      <c r="J382"/>
      <c r="K382"/>
      <c r="L382"/>
      <c r="M382"/>
      <c r="N382"/>
      <c r="O382"/>
      <c r="P382"/>
      <c r="Q382"/>
      <c r="R382"/>
      <c r="S382"/>
      <c r="T382"/>
      <c r="U382"/>
      <c r="V382"/>
      <c r="W382"/>
      <c r="X382"/>
      <c r="Y382"/>
      <c r="Z382"/>
      <c r="AA382"/>
      <c r="AB382"/>
      <c r="AC382"/>
      <c r="AD382" s="81" t="str">
        <f>IF(M382="",IFERROR(VLOOKUP($U382,scriv!$C$2:$AG$802,28,FALSE),""),M382)</f>
        <v/>
      </c>
      <c r="AE382" s="81" t="str">
        <f>IF(N382="",IFERROR(VLOOKUP($U382,scriv!$C$2:$AG$802,29,FALSE),""),N382)</f>
        <v/>
      </c>
      <c r="AF382" s="81" t="str">
        <f>IF(O382="",IFERROR(VLOOKUP($U382,scriv!$C$2:$AG$802,30,FALSE),""),O382)</f>
        <v/>
      </c>
      <c r="AG382" s="81" t="str">
        <f>IF(P382="",IFERROR(VLOOKUP($U382,scriv!$C$2:$AG$802,31,FALSE),""),P382)</f>
        <v/>
      </c>
      <c r="AH382" s="242" t="str">
        <f t="shared" si="35"/>
        <v/>
      </c>
      <c r="AI382" s="240" t="str">
        <f t="shared" si="36"/>
        <v/>
      </c>
      <c r="AJ382" s="242" t="str">
        <f t="shared" si="37"/>
        <v/>
      </c>
      <c r="AK382" s="240" t="str">
        <f t="shared" si="38"/>
        <v/>
      </c>
      <c r="AL382" s="242" t="str">
        <f t="shared" si="39"/>
        <v/>
      </c>
    </row>
    <row r="383" spans="1:38" ht="23" customHeight="1">
      <c r="A383"/>
      <c r="B383"/>
      <c r="C383"/>
      <c r="D383"/>
      <c r="E383"/>
      <c r="F383"/>
      <c r="G383"/>
      <c r="H383"/>
      <c r="I383"/>
      <c r="J383"/>
      <c r="K383"/>
      <c r="L383"/>
      <c r="M383"/>
      <c r="N383"/>
      <c r="O383"/>
      <c r="P383"/>
      <c r="Q383"/>
      <c r="R383"/>
      <c r="S383"/>
      <c r="T383"/>
      <c r="U383"/>
      <c r="V383"/>
      <c r="W383"/>
      <c r="X383"/>
      <c r="Y383"/>
      <c r="Z383"/>
      <c r="AA383"/>
      <c r="AB383"/>
      <c r="AC383"/>
      <c r="AD383" s="81" t="str">
        <f>IF(M383="",IFERROR(VLOOKUP($U383,scriv!$C$2:$AG$802,28,FALSE),""),M383)</f>
        <v/>
      </c>
      <c r="AE383" s="81" t="str">
        <f>IF(N383="",IFERROR(VLOOKUP($U383,scriv!$C$2:$AG$802,29,FALSE),""),N383)</f>
        <v/>
      </c>
      <c r="AF383" s="81" t="str">
        <f>IF(O383="",IFERROR(VLOOKUP($U383,scriv!$C$2:$AG$802,30,FALSE),""),O383)</f>
        <v/>
      </c>
      <c r="AG383" s="81" t="str">
        <f>IF(P383="",IFERROR(VLOOKUP($U383,scriv!$C$2:$AG$802,31,FALSE),""),P383)</f>
        <v/>
      </c>
      <c r="AH383" s="242" t="str">
        <f t="shared" si="35"/>
        <v/>
      </c>
      <c r="AI383" s="240" t="str">
        <f t="shared" si="36"/>
        <v/>
      </c>
      <c r="AJ383" s="242" t="str">
        <f t="shared" si="37"/>
        <v/>
      </c>
      <c r="AK383" s="240" t="str">
        <f t="shared" si="38"/>
        <v/>
      </c>
      <c r="AL383" s="242" t="str">
        <f t="shared" si="39"/>
        <v/>
      </c>
    </row>
    <row r="384" spans="1:38" ht="23" customHeight="1">
      <c r="A384"/>
      <c r="B384"/>
      <c r="C384"/>
      <c r="D384"/>
      <c r="E384"/>
      <c r="F384"/>
      <c r="G384"/>
      <c r="H384"/>
      <c r="I384"/>
      <c r="J384"/>
      <c r="K384"/>
      <c r="L384"/>
      <c r="M384"/>
      <c r="N384"/>
      <c r="O384"/>
      <c r="P384"/>
      <c r="Q384"/>
      <c r="R384"/>
      <c r="S384"/>
      <c r="T384"/>
      <c r="U384"/>
      <c r="V384"/>
      <c r="W384"/>
      <c r="X384"/>
      <c r="Y384"/>
      <c r="Z384"/>
      <c r="AA384"/>
      <c r="AB384"/>
      <c r="AC384"/>
      <c r="AD384" s="81" t="str">
        <f>IF(M384="",IFERROR(VLOOKUP($U384,scriv!$C$2:$AG$802,28,FALSE),""),M384)</f>
        <v/>
      </c>
      <c r="AE384" s="81" t="str">
        <f>IF(N384="",IFERROR(VLOOKUP($U384,scriv!$C$2:$AG$802,29,FALSE),""),N384)</f>
        <v/>
      </c>
      <c r="AF384" s="81" t="str">
        <f>IF(O384="",IFERROR(VLOOKUP($U384,scriv!$C$2:$AG$802,30,FALSE),""),O384)</f>
        <v/>
      </c>
      <c r="AG384" s="81" t="str">
        <f>IF(P384="",IFERROR(VLOOKUP($U384,scriv!$C$2:$AG$802,31,FALSE),""),P384)</f>
        <v/>
      </c>
      <c r="AH384" s="242" t="str">
        <f t="shared" si="35"/>
        <v/>
      </c>
      <c r="AI384" s="240" t="str">
        <f t="shared" si="36"/>
        <v/>
      </c>
      <c r="AJ384" s="242" t="str">
        <f t="shared" si="37"/>
        <v/>
      </c>
      <c r="AK384" s="240" t="str">
        <f t="shared" si="38"/>
        <v/>
      </c>
      <c r="AL384" s="242" t="str">
        <f t="shared" si="39"/>
        <v/>
      </c>
    </row>
    <row r="385" spans="1:38" ht="23" customHeight="1">
      <c r="A385"/>
      <c r="B385"/>
      <c r="C385"/>
      <c r="D385"/>
      <c r="E385"/>
      <c r="F385"/>
      <c r="G385"/>
      <c r="H385"/>
      <c r="I385"/>
      <c r="J385"/>
      <c r="K385"/>
      <c r="L385"/>
      <c r="M385"/>
      <c r="N385"/>
      <c r="O385"/>
      <c r="P385"/>
      <c r="Q385"/>
      <c r="R385"/>
      <c r="S385"/>
      <c r="T385"/>
      <c r="U385"/>
      <c r="V385"/>
      <c r="W385"/>
      <c r="X385"/>
      <c r="Y385"/>
      <c r="Z385"/>
      <c r="AA385"/>
      <c r="AB385"/>
      <c r="AC385"/>
      <c r="AD385" s="81" t="str">
        <f>IF(M385="",IFERROR(VLOOKUP($U385,scriv!$C$2:$AG$802,28,FALSE),""),M385)</f>
        <v/>
      </c>
      <c r="AE385" s="81" t="str">
        <f>IF(N385="",IFERROR(VLOOKUP($U385,scriv!$C$2:$AG$802,29,FALSE),""),N385)</f>
        <v/>
      </c>
      <c r="AF385" s="81" t="str">
        <f>IF(O385="",IFERROR(VLOOKUP($U385,scriv!$C$2:$AG$802,30,FALSE),""),O385)</f>
        <v/>
      </c>
      <c r="AG385" s="81" t="str">
        <f>IF(P385="",IFERROR(VLOOKUP($U385,scriv!$C$2:$AG$802,31,FALSE),""),P385)</f>
        <v/>
      </c>
      <c r="AH385" s="242" t="str">
        <f t="shared" si="35"/>
        <v/>
      </c>
      <c r="AI385" s="240" t="str">
        <f t="shared" si="36"/>
        <v/>
      </c>
      <c r="AJ385" s="242" t="str">
        <f t="shared" si="37"/>
        <v/>
      </c>
      <c r="AK385" s="240" t="str">
        <f t="shared" si="38"/>
        <v/>
      </c>
      <c r="AL385" s="242" t="str">
        <f t="shared" si="39"/>
        <v/>
      </c>
    </row>
    <row r="386" spans="1:38" ht="23" customHeight="1">
      <c r="A386"/>
      <c r="B386"/>
      <c r="C386"/>
      <c r="D386"/>
      <c r="E386"/>
      <c r="F386"/>
      <c r="G386"/>
      <c r="H386"/>
      <c r="I386"/>
      <c r="J386"/>
      <c r="K386"/>
      <c r="L386"/>
      <c r="M386"/>
      <c r="N386"/>
      <c r="O386"/>
      <c r="P386"/>
      <c r="Q386"/>
      <c r="R386"/>
      <c r="S386"/>
      <c r="T386"/>
      <c r="U386"/>
      <c r="V386"/>
      <c r="W386"/>
      <c r="X386"/>
      <c r="Y386"/>
      <c r="Z386"/>
      <c r="AA386"/>
      <c r="AB386"/>
      <c r="AC386"/>
      <c r="AD386" s="81" t="str">
        <f>IF(M386="",IFERROR(VLOOKUP($U386,scriv!$C$2:$AG$802,28,FALSE),""),M386)</f>
        <v/>
      </c>
      <c r="AE386" s="81" t="str">
        <f>IF(N386="",IFERROR(VLOOKUP($U386,scriv!$C$2:$AG$802,29,FALSE),""),N386)</f>
        <v/>
      </c>
      <c r="AF386" s="81" t="str">
        <f>IF(O386="",IFERROR(VLOOKUP($U386,scriv!$C$2:$AG$802,30,FALSE),""),O386)</f>
        <v/>
      </c>
      <c r="AG386" s="81" t="str">
        <f>IF(P386="",IFERROR(VLOOKUP($U386,scriv!$C$2:$AG$802,31,FALSE),""),P386)</f>
        <v/>
      </c>
      <c r="AH386" s="242" t="str">
        <f t="shared" si="35"/>
        <v/>
      </c>
      <c r="AI386" s="240" t="str">
        <f t="shared" si="36"/>
        <v/>
      </c>
      <c r="AJ386" s="242" t="str">
        <f t="shared" si="37"/>
        <v/>
      </c>
      <c r="AK386" s="240" t="str">
        <f t="shared" si="38"/>
        <v/>
      </c>
      <c r="AL386" s="242" t="str">
        <f t="shared" si="39"/>
        <v/>
      </c>
    </row>
    <row r="387" spans="1:38" ht="23" customHeight="1">
      <c r="A387"/>
      <c r="B387"/>
      <c r="C387"/>
      <c r="D387"/>
      <c r="E387"/>
      <c r="F387"/>
      <c r="G387"/>
      <c r="H387"/>
      <c r="I387"/>
      <c r="J387"/>
      <c r="K387"/>
      <c r="L387"/>
      <c r="M387"/>
      <c r="N387"/>
      <c r="O387"/>
      <c r="P387"/>
      <c r="Q387"/>
      <c r="R387"/>
      <c r="S387"/>
      <c r="T387"/>
      <c r="U387"/>
      <c r="V387"/>
      <c r="W387"/>
      <c r="X387"/>
      <c r="Y387"/>
      <c r="Z387"/>
      <c r="AA387"/>
      <c r="AB387"/>
      <c r="AC387"/>
      <c r="AD387" s="81" t="str">
        <f>IF(M387="",IFERROR(VLOOKUP($U387,scriv!$C$2:$AG$802,28,FALSE),""),M387)</f>
        <v/>
      </c>
      <c r="AE387" s="81" t="str">
        <f>IF(N387="",IFERROR(VLOOKUP($U387,scriv!$C$2:$AG$802,29,FALSE),""),N387)</f>
        <v/>
      </c>
      <c r="AF387" s="81" t="str">
        <f>IF(O387="",IFERROR(VLOOKUP($U387,scriv!$C$2:$AG$802,30,FALSE),""),O387)</f>
        <v/>
      </c>
      <c r="AG387" s="81" t="str">
        <f>IF(P387="",IFERROR(VLOOKUP($U387,scriv!$C$2:$AG$802,31,FALSE),""),P387)</f>
        <v/>
      </c>
      <c r="AH387" s="242" t="str">
        <f t="shared" si="35"/>
        <v/>
      </c>
      <c r="AI387" s="240" t="str">
        <f t="shared" si="36"/>
        <v/>
      </c>
      <c r="AJ387" s="242" t="str">
        <f t="shared" si="37"/>
        <v/>
      </c>
      <c r="AK387" s="240" t="str">
        <f t="shared" si="38"/>
        <v/>
      </c>
      <c r="AL387" s="242" t="str">
        <f t="shared" si="39"/>
        <v/>
      </c>
    </row>
    <row r="388" spans="1:38" ht="23" customHeight="1">
      <c r="A388"/>
      <c r="B388"/>
      <c r="C388"/>
      <c r="D388"/>
      <c r="E388"/>
      <c r="F388"/>
      <c r="G388"/>
      <c r="H388"/>
      <c r="I388"/>
      <c r="J388"/>
      <c r="K388"/>
      <c r="L388"/>
      <c r="M388"/>
      <c r="N388"/>
      <c r="O388"/>
      <c r="P388"/>
      <c r="Q388"/>
      <c r="R388"/>
      <c r="S388"/>
      <c r="T388"/>
      <c r="U388"/>
      <c r="V388"/>
      <c r="W388"/>
      <c r="X388"/>
      <c r="Y388"/>
      <c r="Z388"/>
      <c r="AA388"/>
      <c r="AB388"/>
      <c r="AC388"/>
      <c r="AD388" s="81" t="str">
        <f>IF(M388="",IFERROR(VLOOKUP($U388,scriv!$C$2:$AG$802,28,FALSE),""),M388)</f>
        <v/>
      </c>
      <c r="AE388" s="81" t="str">
        <f>IF(N388="",IFERROR(VLOOKUP($U388,scriv!$C$2:$AG$802,29,FALSE),""),N388)</f>
        <v/>
      </c>
      <c r="AF388" s="81" t="str">
        <f>IF(O388="",IFERROR(VLOOKUP($U388,scriv!$C$2:$AG$802,30,FALSE),""),O388)</f>
        <v/>
      </c>
      <c r="AG388" s="81" t="str">
        <f>IF(P388="",IFERROR(VLOOKUP($U388,scriv!$C$2:$AG$802,31,FALSE),""),P388)</f>
        <v/>
      </c>
      <c r="AH388" s="242" t="str">
        <f t="shared" si="35"/>
        <v/>
      </c>
      <c r="AI388" s="240" t="str">
        <f t="shared" si="36"/>
        <v/>
      </c>
      <c r="AJ388" s="242" t="str">
        <f t="shared" si="37"/>
        <v/>
      </c>
      <c r="AK388" s="240" t="str">
        <f t="shared" si="38"/>
        <v/>
      </c>
      <c r="AL388" s="242" t="str">
        <f t="shared" si="39"/>
        <v/>
      </c>
    </row>
    <row r="389" spans="1:38" ht="23" customHeight="1">
      <c r="A389"/>
      <c r="B389"/>
      <c r="C389"/>
      <c r="D389"/>
      <c r="E389"/>
      <c r="F389"/>
      <c r="G389"/>
      <c r="H389"/>
      <c r="I389"/>
      <c r="J389"/>
      <c r="K389"/>
      <c r="L389"/>
      <c r="M389"/>
      <c r="N389"/>
      <c r="O389"/>
      <c r="P389"/>
      <c r="Q389"/>
      <c r="R389"/>
      <c r="S389"/>
      <c r="T389"/>
      <c r="U389"/>
      <c r="V389"/>
      <c r="W389"/>
      <c r="X389"/>
      <c r="Y389"/>
      <c r="Z389"/>
      <c r="AA389"/>
      <c r="AB389"/>
      <c r="AC389"/>
      <c r="AD389" s="81" t="str">
        <f>IF(M389="",IFERROR(VLOOKUP($U389,scriv!$C$2:$AG$802,28,FALSE),""),M389)</f>
        <v/>
      </c>
      <c r="AE389" s="81" t="str">
        <f>IF(N389="",IFERROR(VLOOKUP($U389,scriv!$C$2:$AG$802,29,FALSE),""),N389)</f>
        <v/>
      </c>
      <c r="AF389" s="81" t="str">
        <f>IF(O389="",IFERROR(VLOOKUP($U389,scriv!$C$2:$AG$802,30,FALSE),""),O389)</f>
        <v/>
      </c>
      <c r="AG389" s="81" t="str">
        <f>IF(P389="",IFERROR(VLOOKUP($U389,scriv!$C$2:$AG$802,31,FALSE),""),P389)</f>
        <v/>
      </c>
      <c r="AH389" s="242" t="str">
        <f t="shared" ref="AH389:AH452" si="40">SUBSTITUTE(SUBSTITUTE(SUBSTITUTE(SUBSTITUTE(SUBSTITUTE(SUBSTITUTE(SUBSTITUTE(SUBSTITUTE(SUBSTITUTE(SUBSTITUTE(SUBSTITUTE(SUBSTITUTE(
C389,
":",""),
".",""),
"/",""),
"|",""),
",",""),
" ",""),
"'",""),
"(",""),
")",""),
"&amp;",""),
"!",""),
"?","")</f>
        <v/>
      </c>
      <c r="AI389" s="240" t="str">
        <f t="shared" ref="AI389:AI452" si="41">SUBSTITUTE(SUBSTITUTE(SUBSTITUTE(SUBSTITUTE(SUBSTITUTE(SUBSTITUTE(SUBSTITUTE(SUBSTITUTE(SUBSTITUTE(SUBSTITUTE(SUBSTITUTE(SUBSTITUTE(
U389,
":",""),
".",""),
"/",""),
"|",""),
",",""),
" ",""),
"'",""),
"(",""),
")",""),
"&amp;",""),
"!",""),
"?","")</f>
        <v/>
      </c>
      <c r="AJ389" s="242" t="str">
        <f t="shared" ref="AJ389:AJ452" si="42">IF(G389&lt;&gt;"",SUBSTITUTE(SUBSTITUTE(SUBSTITUTE(SUBSTITUTE(SUBSTITUTE(SUBSTITUTE(SUBSTITUTE(SUBSTITUTE(SUBSTITUTE(SUBSTITUTE(SUBSTITUTE(SUBSTITUTE(
G389,
":",""),
".",""),
"/",""),
"|",""),
",",""),
" ",""),
"'",""),
"(",""),
")",""),
"&amp;",""),
"!",""),
"?",""),
IF(H389&lt;&gt;"",AI389,""))</f>
        <v/>
      </c>
      <c r="AK389" s="240" t="str">
        <f t="shared" ref="AK389:AK452" si="43">SUBSTITUTE(SUBSTITUTE(SUBSTITUTE(SUBSTITUTE(SUBSTITUTE(SUBSTITUTE(SUBSTITUTE(SUBSTITUTE(SUBSTITUTE(SUBSTITUTE(SUBSTITUTE(SUBSTITUTE(
H389,
":",""),
".",""),
"/",""),
"|",""),
",",""),
" ",""),
"'",""),
"(",""),
")",""),
"&amp;",""),
"!",""),
"?","")</f>
        <v/>
      </c>
      <c r="AL389" s="242" t="str">
        <f t="shared" ref="AL389:AL452" si="44">SUBSTITUTE(SUBSTITUTE(SUBSTITUTE(SUBSTITUTE(SUBSTITUTE(SUBSTITUTE(SUBSTITUTE(SUBSTITUTE(SUBSTITUTE(SUBSTITUTE(SUBSTITUTE(
F389,
":",""),
".",""),
"/",""),
"|",""),
",",""),
"'",""),
"(",""),
")",""),
"&amp;",""),
"!",""),
"?","")</f>
        <v/>
      </c>
    </row>
    <row r="390" spans="1:38" ht="23" customHeight="1">
      <c r="A390"/>
      <c r="B390"/>
      <c r="C390"/>
      <c r="D390"/>
      <c r="E390"/>
      <c r="F390"/>
      <c r="G390"/>
      <c r="H390"/>
      <c r="I390"/>
      <c r="J390"/>
      <c r="K390"/>
      <c r="L390"/>
      <c r="M390"/>
      <c r="N390"/>
      <c r="O390"/>
      <c r="P390"/>
      <c r="Q390"/>
      <c r="R390"/>
      <c r="S390"/>
      <c r="T390"/>
      <c r="U390"/>
      <c r="V390"/>
      <c r="W390"/>
      <c r="X390"/>
      <c r="Y390"/>
      <c r="Z390"/>
      <c r="AA390"/>
      <c r="AB390"/>
      <c r="AC390"/>
      <c r="AD390" s="81" t="str">
        <f>IF(M390="",IFERROR(VLOOKUP($U390,scriv!$C$2:$AG$802,28,FALSE),""),M390)</f>
        <v/>
      </c>
      <c r="AE390" s="81" t="str">
        <f>IF(N390="",IFERROR(VLOOKUP($U390,scriv!$C$2:$AG$802,29,FALSE),""),N390)</f>
        <v/>
      </c>
      <c r="AF390" s="81" t="str">
        <f>IF(O390="",IFERROR(VLOOKUP($U390,scriv!$C$2:$AG$802,30,FALSE),""),O390)</f>
        <v/>
      </c>
      <c r="AG390" s="81" t="str">
        <f>IF(P390="",IFERROR(VLOOKUP($U390,scriv!$C$2:$AG$802,31,FALSE),""),P390)</f>
        <v/>
      </c>
      <c r="AH390" s="242" t="str">
        <f t="shared" si="40"/>
        <v/>
      </c>
      <c r="AI390" s="240" t="str">
        <f t="shared" si="41"/>
        <v/>
      </c>
      <c r="AJ390" s="242" t="str">
        <f t="shared" si="42"/>
        <v/>
      </c>
      <c r="AK390" s="240" t="str">
        <f t="shared" si="43"/>
        <v/>
      </c>
      <c r="AL390" s="242" t="str">
        <f t="shared" si="44"/>
        <v/>
      </c>
    </row>
    <row r="391" spans="1:38" ht="23" customHeight="1">
      <c r="A391"/>
      <c r="B391"/>
      <c r="C391"/>
      <c r="D391"/>
      <c r="E391"/>
      <c r="F391"/>
      <c r="G391"/>
      <c r="H391"/>
      <c r="I391"/>
      <c r="J391"/>
      <c r="K391"/>
      <c r="L391"/>
      <c r="M391"/>
      <c r="N391"/>
      <c r="O391"/>
      <c r="P391"/>
      <c r="Q391"/>
      <c r="R391"/>
      <c r="S391"/>
      <c r="T391"/>
      <c r="U391"/>
      <c r="V391"/>
      <c r="W391"/>
      <c r="X391"/>
      <c r="Y391"/>
      <c r="Z391"/>
      <c r="AA391"/>
      <c r="AB391"/>
      <c r="AC391"/>
      <c r="AD391" s="81" t="str">
        <f>IF(M391="",IFERROR(VLOOKUP($U391,scriv!$C$2:$AG$802,28,FALSE),""),M391)</f>
        <v/>
      </c>
      <c r="AE391" s="81" t="str">
        <f>IF(N391="",IFERROR(VLOOKUP($U391,scriv!$C$2:$AG$802,29,FALSE),""),N391)</f>
        <v/>
      </c>
      <c r="AF391" s="81" t="str">
        <f>IF(O391="",IFERROR(VLOOKUP($U391,scriv!$C$2:$AG$802,30,FALSE),""),O391)</f>
        <v/>
      </c>
      <c r="AG391" s="81" t="str">
        <f>IF(P391="",IFERROR(VLOOKUP($U391,scriv!$C$2:$AG$802,31,FALSE),""),P391)</f>
        <v/>
      </c>
      <c r="AH391" s="242" t="str">
        <f t="shared" si="40"/>
        <v/>
      </c>
      <c r="AI391" s="240" t="str">
        <f t="shared" si="41"/>
        <v/>
      </c>
      <c r="AJ391" s="242" t="str">
        <f t="shared" si="42"/>
        <v/>
      </c>
      <c r="AK391" s="240" t="str">
        <f t="shared" si="43"/>
        <v/>
      </c>
      <c r="AL391" s="242" t="str">
        <f t="shared" si="44"/>
        <v/>
      </c>
    </row>
    <row r="392" spans="1:38" ht="23" customHeight="1">
      <c r="A392"/>
      <c r="B392"/>
      <c r="C392"/>
      <c r="D392"/>
      <c r="E392"/>
      <c r="F392"/>
      <c r="G392"/>
      <c r="H392"/>
      <c r="I392"/>
      <c r="J392"/>
      <c r="K392"/>
      <c r="L392"/>
      <c r="M392"/>
      <c r="N392"/>
      <c r="O392"/>
      <c r="P392"/>
      <c r="Q392"/>
      <c r="R392"/>
      <c r="S392"/>
      <c r="T392"/>
      <c r="U392"/>
      <c r="V392"/>
      <c r="W392"/>
      <c r="X392"/>
      <c r="Y392"/>
      <c r="Z392"/>
      <c r="AA392"/>
      <c r="AB392"/>
      <c r="AC392"/>
      <c r="AD392" s="81" t="str">
        <f>IF(M392="",IFERROR(VLOOKUP($U392,scriv!$C$2:$AG$802,28,FALSE),""),M392)</f>
        <v/>
      </c>
      <c r="AE392" s="81" t="str">
        <f>IF(N392="",IFERROR(VLOOKUP($U392,scriv!$C$2:$AG$802,29,FALSE),""),N392)</f>
        <v/>
      </c>
      <c r="AF392" s="81" t="str">
        <f>IF(O392="",IFERROR(VLOOKUP($U392,scriv!$C$2:$AG$802,30,FALSE),""),O392)</f>
        <v/>
      </c>
      <c r="AG392" s="81" t="str">
        <f>IF(P392="",IFERROR(VLOOKUP($U392,scriv!$C$2:$AG$802,31,FALSE),""),P392)</f>
        <v/>
      </c>
      <c r="AH392" s="242" t="str">
        <f t="shared" si="40"/>
        <v/>
      </c>
      <c r="AI392" s="240" t="str">
        <f t="shared" si="41"/>
        <v/>
      </c>
      <c r="AJ392" s="242" t="str">
        <f t="shared" si="42"/>
        <v/>
      </c>
      <c r="AK392" s="240" t="str">
        <f t="shared" si="43"/>
        <v/>
      </c>
      <c r="AL392" s="242" t="str">
        <f t="shared" si="44"/>
        <v/>
      </c>
    </row>
    <row r="393" spans="1:38" ht="23" customHeight="1">
      <c r="A393"/>
      <c r="B393"/>
      <c r="C393"/>
      <c r="D393"/>
      <c r="E393"/>
      <c r="F393"/>
      <c r="G393"/>
      <c r="H393"/>
      <c r="I393"/>
      <c r="J393"/>
      <c r="K393"/>
      <c r="L393"/>
      <c r="M393"/>
      <c r="N393"/>
      <c r="O393"/>
      <c r="P393"/>
      <c r="Q393"/>
      <c r="R393"/>
      <c r="S393"/>
      <c r="T393"/>
      <c r="U393"/>
      <c r="V393"/>
      <c r="W393"/>
      <c r="X393"/>
      <c r="Y393"/>
      <c r="Z393"/>
      <c r="AA393"/>
      <c r="AB393"/>
      <c r="AC393"/>
      <c r="AD393" s="81" t="str">
        <f>IF(M393="",IFERROR(VLOOKUP($U393,scriv!$C$2:$AG$802,28,FALSE),""),M393)</f>
        <v/>
      </c>
      <c r="AE393" s="81" t="str">
        <f>IF(N393="",IFERROR(VLOOKUP($U393,scriv!$C$2:$AG$802,29,FALSE),""),N393)</f>
        <v/>
      </c>
      <c r="AF393" s="81" t="str">
        <f>IF(O393="",IFERROR(VLOOKUP($U393,scriv!$C$2:$AG$802,30,FALSE),""),O393)</f>
        <v/>
      </c>
      <c r="AG393" s="81" t="str">
        <f>IF(P393="",IFERROR(VLOOKUP($U393,scriv!$C$2:$AG$802,31,FALSE),""),P393)</f>
        <v/>
      </c>
      <c r="AH393" s="242" t="str">
        <f t="shared" si="40"/>
        <v/>
      </c>
      <c r="AI393" s="240" t="str">
        <f t="shared" si="41"/>
        <v/>
      </c>
      <c r="AJ393" s="242" t="str">
        <f t="shared" si="42"/>
        <v/>
      </c>
      <c r="AK393" s="240" t="str">
        <f t="shared" si="43"/>
        <v/>
      </c>
      <c r="AL393" s="242" t="str">
        <f t="shared" si="44"/>
        <v/>
      </c>
    </row>
    <row r="394" spans="1:38" ht="23" customHeight="1">
      <c r="A394"/>
      <c r="B394"/>
      <c r="C394"/>
      <c r="D394"/>
      <c r="E394"/>
      <c r="F394"/>
      <c r="G394"/>
      <c r="H394"/>
      <c r="I394"/>
      <c r="J394"/>
      <c r="K394"/>
      <c r="L394"/>
      <c r="M394"/>
      <c r="N394"/>
      <c r="O394"/>
      <c r="P394"/>
      <c r="Q394"/>
      <c r="R394"/>
      <c r="S394"/>
      <c r="T394"/>
      <c r="U394"/>
      <c r="V394"/>
      <c r="W394"/>
      <c r="X394"/>
      <c r="Y394"/>
      <c r="Z394"/>
      <c r="AA394"/>
      <c r="AB394"/>
      <c r="AC394"/>
      <c r="AD394" s="81" t="str">
        <f>IF(M394="",IFERROR(VLOOKUP($U394,scriv!$C$2:$AG$802,28,FALSE),""),M394)</f>
        <v/>
      </c>
      <c r="AE394" s="81" t="str">
        <f>IF(N394="",IFERROR(VLOOKUP($U394,scriv!$C$2:$AG$802,29,FALSE),""),N394)</f>
        <v/>
      </c>
      <c r="AF394" s="81" t="str">
        <f>IF(O394="",IFERROR(VLOOKUP($U394,scriv!$C$2:$AG$802,30,FALSE),""),O394)</f>
        <v/>
      </c>
      <c r="AG394" s="81" t="str">
        <f>IF(P394="",IFERROR(VLOOKUP($U394,scriv!$C$2:$AG$802,31,FALSE),""),P394)</f>
        <v/>
      </c>
      <c r="AH394" s="242" t="str">
        <f t="shared" si="40"/>
        <v/>
      </c>
      <c r="AI394" s="240" t="str">
        <f t="shared" si="41"/>
        <v/>
      </c>
      <c r="AJ394" s="242" t="str">
        <f t="shared" si="42"/>
        <v/>
      </c>
      <c r="AK394" s="240" t="str">
        <f t="shared" si="43"/>
        <v/>
      </c>
      <c r="AL394" s="242" t="str">
        <f t="shared" si="44"/>
        <v/>
      </c>
    </row>
    <row r="395" spans="1:38" ht="23" customHeight="1">
      <c r="A395"/>
      <c r="B395"/>
      <c r="C395"/>
      <c r="D395"/>
      <c r="E395"/>
      <c r="F395"/>
      <c r="G395"/>
      <c r="H395"/>
      <c r="I395"/>
      <c r="J395"/>
      <c r="K395"/>
      <c r="L395"/>
      <c r="M395"/>
      <c r="N395"/>
      <c r="O395"/>
      <c r="P395"/>
      <c r="Q395"/>
      <c r="R395"/>
      <c r="S395"/>
      <c r="T395"/>
      <c r="U395"/>
      <c r="V395"/>
      <c r="W395"/>
      <c r="X395"/>
      <c r="Y395"/>
      <c r="Z395"/>
      <c r="AA395"/>
      <c r="AB395"/>
      <c r="AC395"/>
      <c r="AD395" s="81" t="str">
        <f>IF(M395="",IFERROR(VLOOKUP($U395,scriv!$C$2:$AG$802,28,FALSE),""),M395)</f>
        <v/>
      </c>
      <c r="AE395" s="81" t="str">
        <f>IF(N395="",IFERROR(VLOOKUP($U395,scriv!$C$2:$AG$802,29,FALSE),""),N395)</f>
        <v/>
      </c>
      <c r="AF395" s="81" t="str">
        <f>IF(O395="",IFERROR(VLOOKUP($U395,scriv!$C$2:$AG$802,30,FALSE),""),O395)</f>
        <v/>
      </c>
      <c r="AG395" s="81" t="str">
        <f>IF(P395="",IFERROR(VLOOKUP($U395,scriv!$C$2:$AG$802,31,FALSE),""),P395)</f>
        <v/>
      </c>
      <c r="AH395" s="242" t="str">
        <f t="shared" si="40"/>
        <v/>
      </c>
      <c r="AI395" s="240" t="str">
        <f t="shared" si="41"/>
        <v/>
      </c>
      <c r="AJ395" s="242" t="str">
        <f t="shared" si="42"/>
        <v/>
      </c>
      <c r="AK395" s="240" t="str">
        <f t="shared" si="43"/>
        <v/>
      </c>
      <c r="AL395" s="242" t="str">
        <f t="shared" si="44"/>
        <v/>
      </c>
    </row>
    <row r="396" spans="1:38" ht="23" customHeight="1">
      <c r="A396"/>
      <c r="B396"/>
      <c r="C396"/>
      <c r="D396"/>
      <c r="E396"/>
      <c r="F396"/>
      <c r="G396"/>
      <c r="H396"/>
      <c r="I396"/>
      <c r="J396"/>
      <c r="K396"/>
      <c r="L396"/>
      <c r="M396"/>
      <c r="N396"/>
      <c r="O396"/>
      <c r="P396"/>
      <c r="Q396"/>
      <c r="R396"/>
      <c r="S396"/>
      <c r="T396"/>
      <c r="U396"/>
      <c r="V396"/>
      <c r="W396"/>
      <c r="X396"/>
      <c r="Y396"/>
      <c r="Z396"/>
      <c r="AA396"/>
      <c r="AB396"/>
      <c r="AC396"/>
      <c r="AD396" s="81" t="str">
        <f>IF(M396="",IFERROR(VLOOKUP($U396,scriv!$C$2:$AG$802,28,FALSE),""),M396)</f>
        <v/>
      </c>
      <c r="AE396" s="81" t="str">
        <f>IF(N396="",IFERROR(VLOOKUP($U396,scriv!$C$2:$AG$802,29,FALSE),""),N396)</f>
        <v/>
      </c>
      <c r="AF396" s="81" t="str">
        <f>IF(O396="",IFERROR(VLOOKUP($U396,scriv!$C$2:$AG$802,30,FALSE),""),O396)</f>
        <v/>
      </c>
      <c r="AG396" s="81" t="str">
        <f>IF(P396="",IFERROR(VLOOKUP($U396,scriv!$C$2:$AG$802,31,FALSE),""),P396)</f>
        <v/>
      </c>
      <c r="AH396" s="242" t="str">
        <f t="shared" si="40"/>
        <v/>
      </c>
      <c r="AI396" s="240" t="str">
        <f t="shared" si="41"/>
        <v/>
      </c>
      <c r="AJ396" s="242" t="str">
        <f t="shared" si="42"/>
        <v/>
      </c>
      <c r="AK396" s="240" t="str">
        <f t="shared" si="43"/>
        <v/>
      </c>
      <c r="AL396" s="242" t="str">
        <f t="shared" si="44"/>
        <v/>
      </c>
    </row>
    <row r="397" spans="1:38" ht="23" customHeight="1">
      <c r="A397"/>
      <c r="B397"/>
      <c r="C397"/>
      <c r="D397"/>
      <c r="E397"/>
      <c r="F397"/>
      <c r="G397"/>
      <c r="H397"/>
      <c r="I397"/>
      <c r="J397"/>
      <c r="K397"/>
      <c r="L397"/>
      <c r="M397"/>
      <c r="N397"/>
      <c r="O397"/>
      <c r="P397"/>
      <c r="Q397"/>
      <c r="R397"/>
      <c r="S397"/>
      <c r="T397"/>
      <c r="U397"/>
      <c r="V397"/>
      <c r="W397"/>
      <c r="X397"/>
      <c r="Y397"/>
      <c r="Z397"/>
      <c r="AA397"/>
      <c r="AB397"/>
      <c r="AC397"/>
      <c r="AD397" s="81" t="str">
        <f>IF(M397="",IFERROR(VLOOKUP($U397,scriv!$C$2:$AG$802,28,FALSE),""),M397)</f>
        <v/>
      </c>
      <c r="AE397" s="81" t="str">
        <f>IF(N397="",IFERROR(VLOOKUP($U397,scriv!$C$2:$AG$802,29,FALSE),""),N397)</f>
        <v/>
      </c>
      <c r="AF397" s="81" t="str">
        <f>IF(O397="",IFERROR(VLOOKUP($U397,scriv!$C$2:$AG$802,30,FALSE),""),O397)</f>
        <v/>
      </c>
      <c r="AG397" s="81" t="str">
        <f>IF(P397="",IFERROR(VLOOKUP($U397,scriv!$C$2:$AG$802,31,FALSE),""),P397)</f>
        <v/>
      </c>
      <c r="AH397" s="242" t="str">
        <f t="shared" si="40"/>
        <v/>
      </c>
      <c r="AI397" s="240" t="str">
        <f t="shared" si="41"/>
        <v/>
      </c>
      <c r="AJ397" s="242" t="str">
        <f t="shared" si="42"/>
        <v/>
      </c>
      <c r="AK397" s="240" t="str">
        <f t="shared" si="43"/>
        <v/>
      </c>
      <c r="AL397" s="242" t="str">
        <f t="shared" si="44"/>
        <v/>
      </c>
    </row>
    <row r="398" spans="1:38" ht="23" customHeight="1">
      <c r="A398"/>
      <c r="B398"/>
      <c r="C398"/>
      <c r="D398"/>
      <c r="E398"/>
      <c r="F398"/>
      <c r="G398"/>
      <c r="H398"/>
      <c r="I398"/>
      <c r="J398"/>
      <c r="K398"/>
      <c r="L398"/>
      <c r="M398"/>
      <c r="N398"/>
      <c r="O398"/>
      <c r="P398"/>
      <c r="Q398"/>
      <c r="R398"/>
      <c r="S398"/>
      <c r="T398"/>
      <c r="U398"/>
      <c r="V398"/>
      <c r="W398"/>
      <c r="X398"/>
      <c r="Y398"/>
      <c r="Z398"/>
      <c r="AA398"/>
      <c r="AB398"/>
      <c r="AC398"/>
      <c r="AD398" s="81" t="str">
        <f>IF(M398="",IFERROR(VLOOKUP($U398,scriv!$C$2:$AG$802,28,FALSE),""),M398)</f>
        <v/>
      </c>
      <c r="AE398" s="81" t="str">
        <f>IF(N398="",IFERROR(VLOOKUP($U398,scriv!$C$2:$AG$802,29,FALSE),""),N398)</f>
        <v/>
      </c>
      <c r="AF398" s="81" t="str">
        <f>IF(O398="",IFERROR(VLOOKUP($U398,scriv!$C$2:$AG$802,30,FALSE),""),O398)</f>
        <v/>
      </c>
      <c r="AG398" s="81" t="str">
        <f>IF(P398="",IFERROR(VLOOKUP($U398,scriv!$C$2:$AG$802,31,FALSE),""),P398)</f>
        <v/>
      </c>
      <c r="AH398" s="242" t="str">
        <f t="shared" si="40"/>
        <v/>
      </c>
      <c r="AI398" s="240" t="str">
        <f t="shared" si="41"/>
        <v/>
      </c>
      <c r="AJ398" s="242" t="str">
        <f t="shared" si="42"/>
        <v/>
      </c>
      <c r="AK398" s="240" t="str">
        <f t="shared" si="43"/>
        <v/>
      </c>
      <c r="AL398" s="242" t="str">
        <f t="shared" si="44"/>
        <v/>
      </c>
    </row>
    <row r="399" spans="1:38" ht="23" customHeight="1">
      <c r="A399"/>
      <c r="B399"/>
      <c r="C399"/>
      <c r="D399"/>
      <c r="E399"/>
      <c r="F399"/>
      <c r="G399"/>
      <c r="H399"/>
      <c r="I399"/>
      <c r="J399"/>
      <c r="K399"/>
      <c r="L399"/>
      <c r="M399"/>
      <c r="N399"/>
      <c r="O399"/>
      <c r="P399"/>
      <c r="Q399"/>
      <c r="R399"/>
      <c r="S399"/>
      <c r="T399"/>
      <c r="U399"/>
      <c r="V399"/>
      <c r="W399"/>
      <c r="X399"/>
      <c r="Y399"/>
      <c r="Z399"/>
      <c r="AA399"/>
      <c r="AB399"/>
      <c r="AC399"/>
      <c r="AD399" s="81" t="str">
        <f>IF(M399="",IFERROR(VLOOKUP($U399,scriv!$C$2:$AG$802,28,FALSE),""),M399)</f>
        <v/>
      </c>
      <c r="AE399" s="81" t="str">
        <f>IF(N399="",IFERROR(VLOOKUP($U399,scriv!$C$2:$AG$802,29,FALSE),""),N399)</f>
        <v/>
      </c>
      <c r="AF399" s="81" t="str">
        <f>IF(O399="",IFERROR(VLOOKUP($U399,scriv!$C$2:$AG$802,30,FALSE),""),O399)</f>
        <v/>
      </c>
      <c r="AG399" s="81" t="str">
        <f>IF(P399="",IFERROR(VLOOKUP($U399,scriv!$C$2:$AG$802,31,FALSE),""),P399)</f>
        <v/>
      </c>
      <c r="AH399" s="242" t="str">
        <f t="shared" si="40"/>
        <v/>
      </c>
      <c r="AI399" s="240" t="str">
        <f t="shared" si="41"/>
        <v/>
      </c>
      <c r="AJ399" s="242" t="str">
        <f t="shared" si="42"/>
        <v/>
      </c>
      <c r="AK399" s="240" t="str">
        <f t="shared" si="43"/>
        <v/>
      </c>
      <c r="AL399" s="242" t="str">
        <f t="shared" si="44"/>
        <v/>
      </c>
    </row>
    <row r="400" spans="1:38" ht="23" customHeight="1">
      <c r="A400"/>
      <c r="B400"/>
      <c r="C400"/>
      <c r="D400"/>
      <c r="E400"/>
      <c r="F400"/>
      <c r="G400"/>
      <c r="H400"/>
      <c r="I400"/>
      <c r="J400"/>
      <c r="K400"/>
      <c r="L400"/>
      <c r="M400"/>
      <c r="N400"/>
      <c r="O400"/>
      <c r="P400"/>
      <c r="Q400"/>
      <c r="R400"/>
      <c r="S400"/>
      <c r="T400"/>
      <c r="U400"/>
      <c r="V400"/>
      <c r="W400"/>
      <c r="X400"/>
      <c r="Y400"/>
      <c r="Z400"/>
      <c r="AA400"/>
      <c r="AB400"/>
      <c r="AC400"/>
      <c r="AD400" s="81" t="str">
        <f>IF(M400="",IFERROR(VLOOKUP($U400,scriv!$C$2:$AG$802,28,FALSE),""),M400)</f>
        <v/>
      </c>
      <c r="AE400" s="81" t="str">
        <f>IF(N400="",IFERROR(VLOOKUP($U400,scriv!$C$2:$AG$802,29,FALSE),""),N400)</f>
        <v/>
      </c>
      <c r="AF400" s="81" t="str">
        <f>IF(O400="",IFERROR(VLOOKUP($U400,scriv!$C$2:$AG$802,30,FALSE),""),O400)</f>
        <v/>
      </c>
      <c r="AG400" s="81" t="str">
        <f>IF(P400="",IFERROR(VLOOKUP($U400,scriv!$C$2:$AG$802,31,FALSE),""),P400)</f>
        <v/>
      </c>
      <c r="AH400" s="242" t="str">
        <f t="shared" si="40"/>
        <v/>
      </c>
      <c r="AI400" s="240" t="str">
        <f t="shared" si="41"/>
        <v/>
      </c>
      <c r="AJ400" s="242" t="str">
        <f t="shared" si="42"/>
        <v/>
      </c>
      <c r="AK400" s="240" t="str">
        <f t="shared" si="43"/>
        <v/>
      </c>
      <c r="AL400" s="242" t="str">
        <f t="shared" si="44"/>
        <v/>
      </c>
    </row>
    <row r="401" spans="1:38" ht="23" customHeight="1">
      <c r="A401"/>
      <c r="B401"/>
      <c r="C401"/>
      <c r="D401"/>
      <c r="E401"/>
      <c r="F401"/>
      <c r="G401"/>
      <c r="H401"/>
      <c r="I401"/>
      <c r="J401"/>
      <c r="K401"/>
      <c r="L401"/>
      <c r="M401"/>
      <c r="N401"/>
      <c r="O401"/>
      <c r="P401"/>
      <c r="Q401"/>
      <c r="R401"/>
      <c r="S401"/>
      <c r="T401"/>
      <c r="U401"/>
      <c r="V401"/>
      <c r="W401"/>
      <c r="X401"/>
      <c r="Y401"/>
      <c r="Z401"/>
      <c r="AA401"/>
      <c r="AB401"/>
      <c r="AC401"/>
      <c r="AD401" s="81" t="str">
        <f>IF(M401="",IFERROR(VLOOKUP($U401,scriv!$C$2:$AG$802,28,FALSE),""),M401)</f>
        <v/>
      </c>
      <c r="AE401" s="81" t="str">
        <f>IF(N401="",IFERROR(VLOOKUP($U401,scriv!$C$2:$AG$802,29,FALSE),""),N401)</f>
        <v/>
      </c>
      <c r="AF401" s="81" t="str">
        <f>IF(O401="",IFERROR(VLOOKUP($U401,scriv!$C$2:$AG$802,30,FALSE),""),O401)</f>
        <v/>
      </c>
      <c r="AG401" s="81" t="str">
        <f>IF(P401="",IFERROR(VLOOKUP($U401,scriv!$C$2:$AG$802,31,FALSE),""),P401)</f>
        <v/>
      </c>
      <c r="AH401" s="242" t="str">
        <f t="shared" si="40"/>
        <v/>
      </c>
      <c r="AI401" s="240" t="str">
        <f t="shared" si="41"/>
        <v/>
      </c>
      <c r="AJ401" s="242" t="str">
        <f t="shared" si="42"/>
        <v/>
      </c>
      <c r="AK401" s="240" t="str">
        <f t="shared" si="43"/>
        <v/>
      </c>
      <c r="AL401" s="242" t="str">
        <f t="shared" si="44"/>
        <v/>
      </c>
    </row>
    <row r="402" spans="1:38" ht="23" customHeight="1">
      <c r="A402"/>
      <c r="B402"/>
      <c r="C402"/>
      <c r="D402"/>
      <c r="E402"/>
      <c r="F402"/>
      <c r="G402"/>
      <c r="H402"/>
      <c r="I402"/>
      <c r="J402"/>
      <c r="K402"/>
      <c r="L402"/>
      <c r="M402"/>
      <c r="N402"/>
      <c r="O402"/>
      <c r="P402"/>
      <c r="Q402"/>
      <c r="R402"/>
      <c r="S402"/>
      <c r="T402"/>
      <c r="U402"/>
      <c r="V402"/>
      <c r="W402"/>
      <c r="X402"/>
      <c r="Y402"/>
      <c r="Z402"/>
      <c r="AA402"/>
      <c r="AB402"/>
      <c r="AC402"/>
      <c r="AD402" s="81" t="str">
        <f>IF(M402="",IFERROR(VLOOKUP($U402,scriv!$C$2:$AG$802,28,FALSE),""),M402)</f>
        <v/>
      </c>
      <c r="AE402" s="81" t="str">
        <f>IF(N402="",IFERROR(VLOOKUP($U402,scriv!$C$2:$AG$802,29,FALSE),""),N402)</f>
        <v/>
      </c>
      <c r="AF402" s="81" t="str">
        <f>IF(O402="",IFERROR(VLOOKUP($U402,scriv!$C$2:$AG$802,30,FALSE),""),O402)</f>
        <v/>
      </c>
      <c r="AG402" s="81" t="str">
        <f>IF(P402="",IFERROR(VLOOKUP($U402,scriv!$C$2:$AG$802,31,FALSE),""),P402)</f>
        <v/>
      </c>
      <c r="AH402" s="242" t="str">
        <f t="shared" si="40"/>
        <v/>
      </c>
      <c r="AI402" s="240" t="str">
        <f t="shared" si="41"/>
        <v/>
      </c>
      <c r="AJ402" s="242" t="str">
        <f t="shared" si="42"/>
        <v/>
      </c>
      <c r="AK402" s="240" t="str">
        <f t="shared" si="43"/>
        <v/>
      </c>
      <c r="AL402" s="242" t="str">
        <f t="shared" si="44"/>
        <v/>
      </c>
    </row>
    <row r="403" spans="1:38" ht="23" customHeight="1">
      <c r="A403"/>
      <c r="B403"/>
      <c r="C403"/>
      <c r="D403"/>
      <c r="E403"/>
      <c r="F403"/>
      <c r="G403"/>
      <c r="H403"/>
      <c r="I403"/>
      <c r="J403"/>
      <c r="K403"/>
      <c r="L403"/>
      <c r="M403"/>
      <c r="N403"/>
      <c r="O403"/>
      <c r="P403"/>
      <c r="Q403"/>
      <c r="R403"/>
      <c r="S403"/>
      <c r="T403"/>
      <c r="U403"/>
      <c r="V403"/>
      <c r="W403"/>
      <c r="X403"/>
      <c r="Y403"/>
      <c r="Z403"/>
      <c r="AA403"/>
      <c r="AB403"/>
      <c r="AC403"/>
      <c r="AD403" s="81" t="str">
        <f>IF(M403="",IFERROR(VLOOKUP($U403,scriv!$C$2:$AG$802,28,FALSE),""),M403)</f>
        <v/>
      </c>
      <c r="AE403" s="81" t="str">
        <f>IF(N403="",IFERROR(VLOOKUP($U403,scriv!$C$2:$AG$802,29,FALSE),""),N403)</f>
        <v/>
      </c>
      <c r="AF403" s="81" t="str">
        <f>IF(O403="",IFERROR(VLOOKUP($U403,scriv!$C$2:$AG$802,30,FALSE),""),O403)</f>
        <v/>
      </c>
      <c r="AG403" s="81" t="str">
        <f>IF(P403="",IFERROR(VLOOKUP($U403,scriv!$C$2:$AG$802,31,FALSE),""),P403)</f>
        <v/>
      </c>
      <c r="AH403" s="242" t="str">
        <f t="shared" si="40"/>
        <v/>
      </c>
      <c r="AI403" s="240" t="str">
        <f t="shared" si="41"/>
        <v/>
      </c>
      <c r="AJ403" s="242" t="str">
        <f t="shared" si="42"/>
        <v/>
      </c>
      <c r="AK403" s="240" t="str">
        <f t="shared" si="43"/>
        <v/>
      </c>
      <c r="AL403" s="242" t="str">
        <f t="shared" si="44"/>
        <v/>
      </c>
    </row>
    <row r="404" spans="1:38" ht="23" customHeight="1">
      <c r="A404"/>
      <c r="B404"/>
      <c r="C404"/>
      <c r="D404"/>
      <c r="E404"/>
      <c r="F404"/>
      <c r="G404"/>
      <c r="H404"/>
      <c r="I404"/>
      <c r="J404"/>
      <c r="K404"/>
      <c r="L404"/>
      <c r="M404"/>
      <c r="N404"/>
      <c r="O404"/>
      <c r="P404"/>
      <c r="Q404"/>
      <c r="R404"/>
      <c r="S404"/>
      <c r="T404"/>
      <c r="U404"/>
      <c r="V404"/>
      <c r="W404"/>
      <c r="X404"/>
      <c r="Y404"/>
      <c r="Z404"/>
      <c r="AA404"/>
      <c r="AB404"/>
      <c r="AC404"/>
      <c r="AD404" s="81" t="str">
        <f>IF(M404="",IFERROR(VLOOKUP($U404,scriv!$C$2:$AG$802,28,FALSE),""),M404)</f>
        <v/>
      </c>
      <c r="AE404" s="81" t="str">
        <f>IF(N404="",IFERROR(VLOOKUP($U404,scriv!$C$2:$AG$802,29,FALSE),""),N404)</f>
        <v/>
      </c>
      <c r="AF404" s="81" t="str">
        <f>IF(O404="",IFERROR(VLOOKUP($U404,scriv!$C$2:$AG$802,30,FALSE),""),O404)</f>
        <v/>
      </c>
      <c r="AG404" s="81" t="str">
        <f>IF(P404="",IFERROR(VLOOKUP($U404,scriv!$C$2:$AG$802,31,FALSE),""),P404)</f>
        <v/>
      </c>
      <c r="AH404" s="242" t="str">
        <f t="shared" si="40"/>
        <v/>
      </c>
      <c r="AI404" s="240" t="str">
        <f t="shared" si="41"/>
        <v/>
      </c>
      <c r="AJ404" s="242" t="str">
        <f t="shared" si="42"/>
        <v/>
      </c>
      <c r="AK404" s="240" t="str">
        <f t="shared" si="43"/>
        <v/>
      </c>
      <c r="AL404" s="242" t="str">
        <f t="shared" si="44"/>
        <v/>
      </c>
    </row>
    <row r="405" spans="1:38" ht="23" customHeight="1">
      <c r="A405"/>
      <c r="B405"/>
      <c r="C405"/>
      <c r="D405"/>
      <c r="E405"/>
      <c r="F405"/>
      <c r="G405"/>
      <c r="H405"/>
      <c r="I405"/>
      <c r="J405"/>
      <c r="K405"/>
      <c r="L405"/>
      <c r="M405"/>
      <c r="N405"/>
      <c r="O405"/>
      <c r="P405"/>
      <c r="Q405"/>
      <c r="R405"/>
      <c r="S405"/>
      <c r="T405"/>
      <c r="U405"/>
      <c r="V405"/>
      <c r="W405"/>
      <c r="X405"/>
      <c r="Y405"/>
      <c r="Z405"/>
      <c r="AA405"/>
      <c r="AB405"/>
      <c r="AC405"/>
      <c r="AD405" s="81" t="str">
        <f>IF(M405="",IFERROR(VLOOKUP($U405,scriv!$C$2:$AG$802,28,FALSE),""),M405)</f>
        <v/>
      </c>
      <c r="AE405" s="81" t="str">
        <f>IF(N405="",IFERROR(VLOOKUP($U405,scriv!$C$2:$AG$802,29,FALSE),""),N405)</f>
        <v/>
      </c>
      <c r="AF405" s="81" t="str">
        <f>IF(O405="",IFERROR(VLOOKUP($U405,scriv!$C$2:$AG$802,30,FALSE),""),O405)</f>
        <v/>
      </c>
      <c r="AG405" s="81" t="str">
        <f>IF(P405="",IFERROR(VLOOKUP($U405,scriv!$C$2:$AG$802,31,FALSE),""),P405)</f>
        <v/>
      </c>
      <c r="AH405" s="242" t="str">
        <f t="shared" si="40"/>
        <v/>
      </c>
      <c r="AI405" s="240" t="str">
        <f t="shared" si="41"/>
        <v/>
      </c>
      <c r="AJ405" s="242" t="str">
        <f t="shared" si="42"/>
        <v/>
      </c>
      <c r="AK405" s="240" t="str">
        <f t="shared" si="43"/>
        <v/>
      </c>
      <c r="AL405" s="242" t="str">
        <f t="shared" si="44"/>
        <v/>
      </c>
    </row>
    <row r="406" spans="1:38" ht="23" customHeight="1">
      <c r="A406"/>
      <c r="B406"/>
      <c r="C406"/>
      <c r="D406"/>
      <c r="E406"/>
      <c r="F406"/>
      <c r="G406"/>
      <c r="H406"/>
      <c r="I406"/>
      <c r="J406"/>
      <c r="K406"/>
      <c r="L406"/>
      <c r="M406"/>
      <c r="N406"/>
      <c r="O406"/>
      <c r="P406"/>
      <c r="Q406"/>
      <c r="R406"/>
      <c r="S406"/>
      <c r="T406"/>
      <c r="U406"/>
      <c r="V406"/>
      <c r="W406"/>
      <c r="X406"/>
      <c r="Y406"/>
      <c r="Z406"/>
      <c r="AA406"/>
      <c r="AB406"/>
      <c r="AC406"/>
      <c r="AD406" s="81" t="str">
        <f>IF(M406="",IFERROR(VLOOKUP($U406,scriv!$C$2:$AG$802,28,FALSE),""),M406)</f>
        <v/>
      </c>
      <c r="AE406" s="81" t="str">
        <f>IF(N406="",IFERROR(VLOOKUP($U406,scriv!$C$2:$AG$802,29,FALSE),""),N406)</f>
        <v/>
      </c>
      <c r="AF406" s="81" t="str">
        <f>IF(O406="",IFERROR(VLOOKUP($U406,scriv!$C$2:$AG$802,30,FALSE),""),O406)</f>
        <v/>
      </c>
      <c r="AG406" s="81" t="str">
        <f>IF(P406="",IFERROR(VLOOKUP($U406,scriv!$C$2:$AG$802,31,FALSE),""),P406)</f>
        <v/>
      </c>
      <c r="AH406" s="242" t="str">
        <f t="shared" si="40"/>
        <v/>
      </c>
      <c r="AI406" s="240" t="str">
        <f t="shared" si="41"/>
        <v/>
      </c>
      <c r="AJ406" s="242" t="str">
        <f t="shared" si="42"/>
        <v/>
      </c>
      <c r="AK406" s="240" t="str">
        <f t="shared" si="43"/>
        <v/>
      </c>
      <c r="AL406" s="242" t="str">
        <f t="shared" si="44"/>
        <v/>
      </c>
    </row>
    <row r="407" spans="1:38" ht="23" customHeight="1">
      <c r="A407"/>
      <c r="B407"/>
      <c r="C407"/>
      <c r="D407"/>
      <c r="E407"/>
      <c r="F407"/>
      <c r="G407"/>
      <c r="H407"/>
      <c r="I407"/>
      <c r="J407"/>
      <c r="K407"/>
      <c r="L407"/>
      <c r="M407"/>
      <c r="N407"/>
      <c r="O407"/>
      <c r="P407"/>
      <c r="Q407"/>
      <c r="R407"/>
      <c r="S407"/>
      <c r="T407"/>
      <c r="U407"/>
      <c r="V407"/>
      <c r="W407"/>
      <c r="X407"/>
      <c r="Y407"/>
      <c r="Z407"/>
      <c r="AA407"/>
      <c r="AB407"/>
      <c r="AC407"/>
      <c r="AD407" s="81" t="str">
        <f>IF(M407="",IFERROR(VLOOKUP($U407,scriv!$C$2:$AG$802,28,FALSE),""),M407)</f>
        <v/>
      </c>
      <c r="AE407" s="81" t="str">
        <f>IF(N407="",IFERROR(VLOOKUP($U407,scriv!$C$2:$AG$802,29,FALSE),""),N407)</f>
        <v/>
      </c>
      <c r="AF407" s="81" t="str">
        <f>IF(O407="",IFERROR(VLOOKUP($U407,scriv!$C$2:$AG$802,30,FALSE),""),O407)</f>
        <v/>
      </c>
      <c r="AG407" s="81" t="str">
        <f>IF(P407="",IFERROR(VLOOKUP($U407,scriv!$C$2:$AG$802,31,FALSE),""),P407)</f>
        <v/>
      </c>
      <c r="AH407" s="242" t="str">
        <f t="shared" si="40"/>
        <v/>
      </c>
      <c r="AI407" s="240" t="str">
        <f t="shared" si="41"/>
        <v/>
      </c>
      <c r="AJ407" s="242" t="str">
        <f t="shared" si="42"/>
        <v/>
      </c>
      <c r="AK407" s="240" t="str">
        <f t="shared" si="43"/>
        <v/>
      </c>
      <c r="AL407" s="242" t="str">
        <f t="shared" si="44"/>
        <v/>
      </c>
    </row>
    <row r="408" spans="1:38" ht="23" customHeight="1">
      <c r="A408"/>
      <c r="B408"/>
      <c r="C408"/>
      <c r="D408"/>
      <c r="E408"/>
      <c r="F408"/>
      <c r="G408"/>
      <c r="H408"/>
      <c r="I408"/>
      <c r="J408"/>
      <c r="K408"/>
      <c r="L408"/>
      <c r="M408"/>
      <c r="N408"/>
      <c r="O408"/>
      <c r="P408"/>
      <c r="Q408"/>
      <c r="R408"/>
      <c r="S408"/>
      <c r="T408"/>
      <c r="U408"/>
      <c r="V408"/>
      <c r="W408"/>
      <c r="X408"/>
      <c r="Y408"/>
      <c r="Z408"/>
      <c r="AA408"/>
      <c r="AB408"/>
      <c r="AC408"/>
      <c r="AD408" s="81" t="str">
        <f>IF(M408="",IFERROR(VLOOKUP($U408,scriv!$C$2:$AG$802,28,FALSE),""),M408)</f>
        <v/>
      </c>
      <c r="AE408" s="81" t="str">
        <f>IF(N408="",IFERROR(VLOOKUP($U408,scriv!$C$2:$AG$802,29,FALSE),""),N408)</f>
        <v/>
      </c>
      <c r="AF408" s="81" t="str">
        <f>IF(O408="",IFERROR(VLOOKUP($U408,scriv!$C$2:$AG$802,30,FALSE),""),O408)</f>
        <v/>
      </c>
      <c r="AG408" s="81" t="str">
        <f>IF(P408="",IFERROR(VLOOKUP($U408,scriv!$C$2:$AG$802,31,FALSE),""),P408)</f>
        <v/>
      </c>
      <c r="AH408" s="242" t="str">
        <f t="shared" si="40"/>
        <v/>
      </c>
      <c r="AI408" s="240" t="str">
        <f t="shared" si="41"/>
        <v/>
      </c>
      <c r="AJ408" s="242" t="str">
        <f t="shared" si="42"/>
        <v/>
      </c>
      <c r="AK408" s="240" t="str">
        <f t="shared" si="43"/>
        <v/>
      </c>
      <c r="AL408" s="242" t="str">
        <f t="shared" si="44"/>
        <v/>
      </c>
    </row>
    <row r="409" spans="1:38" ht="23" customHeight="1">
      <c r="A409"/>
      <c r="B409"/>
      <c r="C409"/>
      <c r="D409"/>
      <c r="E409"/>
      <c r="F409"/>
      <c r="G409"/>
      <c r="H409"/>
      <c r="I409"/>
      <c r="J409"/>
      <c r="K409"/>
      <c r="L409"/>
      <c r="M409"/>
      <c r="N409"/>
      <c r="O409"/>
      <c r="P409"/>
      <c r="Q409"/>
      <c r="R409"/>
      <c r="S409"/>
      <c r="T409"/>
      <c r="U409"/>
      <c r="V409"/>
      <c r="W409"/>
      <c r="X409"/>
      <c r="Y409"/>
      <c r="Z409"/>
      <c r="AA409"/>
      <c r="AB409"/>
      <c r="AC409"/>
      <c r="AD409" s="81" t="str">
        <f>IF(M409="",IFERROR(VLOOKUP($U409,scriv!$C$2:$AG$802,28,FALSE),""),M409)</f>
        <v/>
      </c>
      <c r="AE409" s="81" t="str">
        <f>IF(N409="",IFERROR(VLOOKUP($U409,scriv!$C$2:$AG$802,29,FALSE),""),N409)</f>
        <v/>
      </c>
      <c r="AF409" s="81" t="str">
        <f>IF(O409="",IFERROR(VLOOKUP($U409,scriv!$C$2:$AG$802,30,FALSE),""),O409)</f>
        <v/>
      </c>
      <c r="AG409" s="81" t="str">
        <f>IF(P409="",IFERROR(VLOOKUP($U409,scriv!$C$2:$AG$802,31,FALSE),""),P409)</f>
        <v/>
      </c>
      <c r="AH409" s="242" t="str">
        <f t="shared" si="40"/>
        <v/>
      </c>
      <c r="AI409" s="240" t="str">
        <f t="shared" si="41"/>
        <v/>
      </c>
      <c r="AJ409" s="242" t="str">
        <f t="shared" si="42"/>
        <v/>
      </c>
      <c r="AK409" s="240" t="str">
        <f t="shared" si="43"/>
        <v/>
      </c>
      <c r="AL409" s="242" t="str">
        <f t="shared" si="44"/>
        <v/>
      </c>
    </row>
    <row r="410" spans="1:38" ht="23" customHeight="1">
      <c r="A410"/>
      <c r="B410"/>
      <c r="C410"/>
      <c r="D410"/>
      <c r="E410"/>
      <c r="F410"/>
      <c r="G410"/>
      <c r="H410"/>
      <c r="I410"/>
      <c r="J410"/>
      <c r="K410"/>
      <c r="L410"/>
      <c r="M410"/>
      <c r="N410"/>
      <c r="O410"/>
      <c r="P410"/>
      <c r="Q410"/>
      <c r="R410"/>
      <c r="S410"/>
      <c r="T410"/>
      <c r="U410"/>
      <c r="V410"/>
      <c r="W410"/>
      <c r="X410"/>
      <c r="Y410"/>
      <c r="Z410"/>
      <c r="AA410"/>
      <c r="AB410"/>
      <c r="AC410"/>
      <c r="AD410" s="81" t="str">
        <f>IF(M410="",IFERROR(VLOOKUP($U410,scriv!$C$2:$AG$802,28,FALSE),""),M410)</f>
        <v/>
      </c>
      <c r="AE410" s="81" t="str">
        <f>IF(N410="",IFERROR(VLOOKUP($U410,scriv!$C$2:$AG$802,29,FALSE),""),N410)</f>
        <v/>
      </c>
      <c r="AF410" s="81" t="str">
        <f>IF(O410="",IFERROR(VLOOKUP($U410,scriv!$C$2:$AG$802,30,FALSE),""),O410)</f>
        <v/>
      </c>
      <c r="AG410" s="81" t="str">
        <f>IF(P410="",IFERROR(VLOOKUP($U410,scriv!$C$2:$AG$802,31,FALSE),""),P410)</f>
        <v/>
      </c>
      <c r="AH410" s="242" t="str">
        <f t="shared" si="40"/>
        <v/>
      </c>
      <c r="AI410" s="240" t="str">
        <f t="shared" si="41"/>
        <v/>
      </c>
      <c r="AJ410" s="242" t="str">
        <f t="shared" si="42"/>
        <v/>
      </c>
      <c r="AK410" s="240" t="str">
        <f t="shared" si="43"/>
        <v/>
      </c>
      <c r="AL410" s="242" t="str">
        <f t="shared" si="44"/>
        <v/>
      </c>
    </row>
    <row r="411" spans="1:38" ht="23" customHeight="1">
      <c r="A411"/>
      <c r="B411"/>
      <c r="C411"/>
      <c r="D411"/>
      <c r="E411"/>
      <c r="F411"/>
      <c r="G411"/>
      <c r="H411"/>
      <c r="I411"/>
      <c r="J411"/>
      <c r="K411"/>
      <c r="L411"/>
      <c r="M411"/>
      <c r="N411"/>
      <c r="O411"/>
      <c r="P411"/>
      <c r="Q411"/>
      <c r="R411"/>
      <c r="S411"/>
      <c r="T411"/>
      <c r="U411"/>
      <c r="V411"/>
      <c r="W411"/>
      <c r="X411"/>
      <c r="Y411"/>
      <c r="Z411"/>
      <c r="AA411"/>
      <c r="AB411"/>
      <c r="AC411"/>
      <c r="AD411" s="81" t="str">
        <f>IF(M411="",IFERROR(VLOOKUP($U411,scriv!$C$2:$AG$802,28,FALSE),""),M411)</f>
        <v/>
      </c>
      <c r="AE411" s="81" t="str">
        <f>IF(N411="",IFERROR(VLOOKUP($U411,scriv!$C$2:$AG$802,29,FALSE),""),N411)</f>
        <v/>
      </c>
      <c r="AF411" s="81" t="str">
        <f>IF(O411="",IFERROR(VLOOKUP($U411,scriv!$C$2:$AG$802,30,FALSE),""),O411)</f>
        <v/>
      </c>
      <c r="AG411" s="81" t="str">
        <f>IF(P411="",IFERROR(VLOOKUP($U411,scriv!$C$2:$AG$802,31,FALSE),""),P411)</f>
        <v/>
      </c>
      <c r="AH411" s="242" t="str">
        <f t="shared" si="40"/>
        <v/>
      </c>
      <c r="AI411" s="240" t="str">
        <f t="shared" si="41"/>
        <v/>
      </c>
      <c r="AJ411" s="242" t="str">
        <f t="shared" si="42"/>
        <v/>
      </c>
      <c r="AK411" s="240" t="str">
        <f t="shared" si="43"/>
        <v/>
      </c>
      <c r="AL411" s="242" t="str">
        <f t="shared" si="44"/>
        <v/>
      </c>
    </row>
    <row r="412" spans="1:38" ht="23" customHeight="1">
      <c r="A412"/>
      <c r="B412"/>
      <c r="C412"/>
      <c r="D412"/>
      <c r="E412"/>
      <c r="F412"/>
      <c r="G412"/>
      <c r="H412"/>
      <c r="I412"/>
      <c r="J412"/>
      <c r="K412"/>
      <c r="L412"/>
      <c r="M412"/>
      <c r="N412"/>
      <c r="O412"/>
      <c r="P412"/>
      <c r="Q412"/>
      <c r="R412"/>
      <c r="S412"/>
      <c r="T412"/>
      <c r="U412"/>
      <c r="V412"/>
      <c r="W412"/>
      <c r="X412"/>
      <c r="Y412"/>
      <c r="Z412"/>
      <c r="AA412"/>
      <c r="AB412"/>
      <c r="AC412"/>
      <c r="AD412" s="81" t="str">
        <f>IF(M412="",IFERROR(VLOOKUP($U412,scriv!$C$2:$AG$802,28,FALSE),""),M412)</f>
        <v/>
      </c>
      <c r="AE412" s="81" t="str">
        <f>IF(N412="",IFERROR(VLOOKUP($U412,scriv!$C$2:$AG$802,29,FALSE),""),N412)</f>
        <v/>
      </c>
      <c r="AF412" s="81" t="str">
        <f>IF(O412="",IFERROR(VLOOKUP($U412,scriv!$C$2:$AG$802,30,FALSE),""),O412)</f>
        <v/>
      </c>
      <c r="AG412" s="81" t="str">
        <f>IF(P412="",IFERROR(VLOOKUP($U412,scriv!$C$2:$AG$802,31,FALSE),""),P412)</f>
        <v/>
      </c>
      <c r="AH412" s="242" t="str">
        <f t="shared" si="40"/>
        <v/>
      </c>
      <c r="AI412" s="240" t="str">
        <f t="shared" si="41"/>
        <v/>
      </c>
      <c r="AJ412" s="242" t="str">
        <f t="shared" si="42"/>
        <v/>
      </c>
      <c r="AK412" s="240" t="str">
        <f t="shared" si="43"/>
        <v/>
      </c>
      <c r="AL412" s="242" t="str">
        <f t="shared" si="44"/>
        <v/>
      </c>
    </row>
    <row r="413" spans="1:38" ht="23" customHeight="1">
      <c r="A413"/>
      <c r="B413"/>
      <c r="C413"/>
      <c r="D413"/>
      <c r="E413"/>
      <c r="F413"/>
      <c r="G413"/>
      <c r="H413"/>
      <c r="I413"/>
      <c r="J413"/>
      <c r="K413"/>
      <c r="L413"/>
      <c r="M413"/>
      <c r="N413"/>
      <c r="O413"/>
      <c r="P413"/>
      <c r="Q413"/>
      <c r="R413"/>
      <c r="S413"/>
      <c r="T413"/>
      <c r="U413"/>
      <c r="V413"/>
      <c r="W413"/>
      <c r="X413"/>
      <c r="Y413"/>
      <c r="Z413"/>
      <c r="AA413"/>
      <c r="AB413"/>
      <c r="AC413"/>
      <c r="AD413" s="81" t="str">
        <f>IF(M413="",IFERROR(VLOOKUP($U413,scriv!$C$2:$AG$802,28,FALSE),""),M413)</f>
        <v/>
      </c>
      <c r="AE413" s="81" t="str">
        <f>IF(N413="",IFERROR(VLOOKUP($U413,scriv!$C$2:$AG$802,29,FALSE),""),N413)</f>
        <v/>
      </c>
      <c r="AF413" s="81" t="str">
        <f>IF(O413="",IFERROR(VLOOKUP($U413,scriv!$C$2:$AG$802,30,FALSE),""),O413)</f>
        <v/>
      </c>
      <c r="AG413" s="81" t="str">
        <f>IF(P413="",IFERROR(VLOOKUP($U413,scriv!$C$2:$AG$802,31,FALSE),""),P413)</f>
        <v/>
      </c>
      <c r="AH413" s="242" t="str">
        <f t="shared" si="40"/>
        <v/>
      </c>
      <c r="AI413" s="240" t="str">
        <f t="shared" si="41"/>
        <v/>
      </c>
      <c r="AJ413" s="242" t="str">
        <f t="shared" si="42"/>
        <v/>
      </c>
      <c r="AK413" s="240" t="str">
        <f t="shared" si="43"/>
        <v/>
      </c>
      <c r="AL413" s="242" t="str">
        <f t="shared" si="44"/>
        <v/>
      </c>
    </row>
    <row r="414" spans="1:38" ht="23" customHeight="1">
      <c r="A414"/>
      <c r="B414"/>
      <c r="C414"/>
      <c r="D414"/>
      <c r="E414"/>
      <c r="F414"/>
      <c r="G414"/>
      <c r="H414"/>
      <c r="I414"/>
      <c r="J414"/>
      <c r="K414"/>
      <c r="L414"/>
      <c r="M414"/>
      <c r="N414"/>
      <c r="O414"/>
      <c r="P414"/>
      <c r="Q414"/>
      <c r="R414"/>
      <c r="S414"/>
      <c r="T414"/>
      <c r="U414"/>
      <c r="V414"/>
      <c r="W414"/>
      <c r="X414"/>
      <c r="Y414"/>
      <c r="Z414"/>
      <c r="AA414"/>
      <c r="AB414"/>
      <c r="AC414"/>
      <c r="AD414" s="81" t="str">
        <f>IF(M414="",IFERROR(VLOOKUP($U414,scriv!$C$2:$AG$802,28,FALSE),""),M414)</f>
        <v/>
      </c>
      <c r="AE414" s="81" t="str">
        <f>IF(N414="",IFERROR(VLOOKUP($U414,scriv!$C$2:$AG$802,29,FALSE),""),N414)</f>
        <v/>
      </c>
      <c r="AF414" s="81" t="str">
        <f>IF(O414="",IFERROR(VLOOKUP($U414,scriv!$C$2:$AG$802,30,FALSE),""),O414)</f>
        <v/>
      </c>
      <c r="AG414" s="81" t="str">
        <f>IF(P414="",IFERROR(VLOOKUP($U414,scriv!$C$2:$AG$802,31,FALSE),""),P414)</f>
        <v/>
      </c>
      <c r="AH414" s="242" t="str">
        <f t="shared" si="40"/>
        <v/>
      </c>
      <c r="AI414" s="240" t="str">
        <f t="shared" si="41"/>
        <v/>
      </c>
      <c r="AJ414" s="242" t="str">
        <f t="shared" si="42"/>
        <v/>
      </c>
      <c r="AK414" s="240" t="str">
        <f t="shared" si="43"/>
        <v/>
      </c>
      <c r="AL414" s="242" t="str">
        <f t="shared" si="44"/>
        <v/>
      </c>
    </row>
    <row r="415" spans="1:38" ht="23" customHeight="1">
      <c r="A415"/>
      <c r="B415"/>
      <c r="C415"/>
      <c r="D415"/>
      <c r="E415"/>
      <c r="F415"/>
      <c r="G415"/>
      <c r="H415"/>
      <c r="I415"/>
      <c r="J415"/>
      <c r="K415"/>
      <c r="L415"/>
      <c r="M415"/>
      <c r="N415"/>
      <c r="O415"/>
      <c r="P415"/>
      <c r="Q415"/>
      <c r="R415"/>
      <c r="S415"/>
      <c r="T415"/>
      <c r="U415"/>
      <c r="V415"/>
      <c r="W415"/>
      <c r="X415"/>
      <c r="Y415"/>
      <c r="Z415"/>
      <c r="AA415"/>
      <c r="AB415"/>
      <c r="AC415"/>
      <c r="AD415" s="81" t="str">
        <f>IF(M415="",IFERROR(VLOOKUP($U415,scriv!$C$2:$AG$802,28,FALSE),""),M415)</f>
        <v/>
      </c>
      <c r="AE415" s="81" t="str">
        <f>IF(N415="",IFERROR(VLOOKUP($U415,scriv!$C$2:$AG$802,29,FALSE),""),N415)</f>
        <v/>
      </c>
      <c r="AF415" s="81" t="str">
        <f>IF(O415="",IFERROR(VLOOKUP($U415,scriv!$C$2:$AG$802,30,FALSE),""),O415)</f>
        <v/>
      </c>
      <c r="AG415" s="81" t="str">
        <f>IF(P415="",IFERROR(VLOOKUP($U415,scriv!$C$2:$AG$802,31,FALSE),""),P415)</f>
        <v/>
      </c>
      <c r="AH415" s="242" t="str">
        <f t="shared" si="40"/>
        <v/>
      </c>
      <c r="AI415" s="240" t="str">
        <f t="shared" si="41"/>
        <v/>
      </c>
      <c r="AJ415" s="242" t="str">
        <f t="shared" si="42"/>
        <v/>
      </c>
      <c r="AK415" s="240" t="str">
        <f t="shared" si="43"/>
        <v/>
      </c>
      <c r="AL415" s="242" t="str">
        <f t="shared" si="44"/>
        <v/>
      </c>
    </row>
    <row r="416" spans="1:38" ht="23" customHeight="1">
      <c r="A416"/>
      <c r="B416"/>
      <c r="C416"/>
      <c r="D416"/>
      <c r="E416"/>
      <c r="F416"/>
      <c r="G416"/>
      <c r="H416"/>
      <c r="I416"/>
      <c r="J416"/>
      <c r="K416"/>
      <c r="L416"/>
      <c r="M416"/>
      <c r="N416"/>
      <c r="O416"/>
      <c r="P416"/>
      <c r="Q416"/>
      <c r="R416"/>
      <c r="S416"/>
      <c r="T416"/>
      <c r="U416"/>
      <c r="V416"/>
      <c r="W416"/>
      <c r="X416"/>
      <c r="Y416"/>
      <c r="Z416"/>
      <c r="AA416"/>
      <c r="AB416"/>
      <c r="AC416"/>
      <c r="AD416" s="81" t="str">
        <f>IF(M416="",IFERROR(VLOOKUP($U416,scriv!$C$2:$AG$802,28,FALSE),""),M416)</f>
        <v/>
      </c>
      <c r="AE416" s="81" t="str">
        <f>IF(N416="",IFERROR(VLOOKUP($U416,scriv!$C$2:$AG$802,29,FALSE),""),N416)</f>
        <v/>
      </c>
      <c r="AF416" s="81" t="str">
        <f>IF(O416="",IFERROR(VLOOKUP($U416,scriv!$C$2:$AG$802,30,FALSE),""),O416)</f>
        <v/>
      </c>
      <c r="AG416" s="81" t="str">
        <f>IF(P416="",IFERROR(VLOOKUP($U416,scriv!$C$2:$AG$802,31,FALSE),""),P416)</f>
        <v/>
      </c>
      <c r="AH416" s="242" t="str">
        <f t="shared" si="40"/>
        <v/>
      </c>
      <c r="AI416" s="240" t="str">
        <f t="shared" si="41"/>
        <v/>
      </c>
      <c r="AJ416" s="242" t="str">
        <f t="shared" si="42"/>
        <v/>
      </c>
      <c r="AK416" s="240" t="str">
        <f t="shared" si="43"/>
        <v/>
      </c>
      <c r="AL416" s="242" t="str">
        <f t="shared" si="44"/>
        <v/>
      </c>
    </row>
    <row r="417" spans="1:38" ht="23" customHeight="1">
      <c r="A417"/>
      <c r="B417"/>
      <c r="C417"/>
      <c r="D417"/>
      <c r="E417"/>
      <c r="F417"/>
      <c r="G417"/>
      <c r="H417"/>
      <c r="I417"/>
      <c r="J417"/>
      <c r="K417"/>
      <c r="L417"/>
      <c r="M417"/>
      <c r="N417"/>
      <c r="O417"/>
      <c r="P417"/>
      <c r="Q417"/>
      <c r="R417"/>
      <c r="S417"/>
      <c r="T417"/>
      <c r="U417"/>
      <c r="V417"/>
      <c r="W417"/>
      <c r="X417"/>
      <c r="Y417"/>
      <c r="Z417"/>
      <c r="AA417"/>
      <c r="AB417"/>
      <c r="AC417"/>
      <c r="AD417" s="81" t="str">
        <f>IF(M417="",IFERROR(VLOOKUP($U417,scriv!$C$2:$AG$802,28,FALSE),""),M417)</f>
        <v/>
      </c>
      <c r="AE417" s="81" t="str">
        <f>IF(N417="",IFERROR(VLOOKUP($U417,scriv!$C$2:$AG$802,29,FALSE),""),N417)</f>
        <v/>
      </c>
      <c r="AF417" s="81" t="str">
        <f>IF(O417="",IFERROR(VLOOKUP($U417,scriv!$C$2:$AG$802,30,FALSE),""),O417)</f>
        <v/>
      </c>
      <c r="AG417" s="81" t="str">
        <f>IF(P417="",IFERROR(VLOOKUP($U417,scriv!$C$2:$AG$802,31,FALSE),""),P417)</f>
        <v/>
      </c>
      <c r="AH417" s="242" t="str">
        <f t="shared" si="40"/>
        <v/>
      </c>
      <c r="AI417" s="240" t="str">
        <f t="shared" si="41"/>
        <v/>
      </c>
      <c r="AJ417" s="242" t="str">
        <f t="shared" si="42"/>
        <v/>
      </c>
      <c r="AK417" s="240" t="str">
        <f t="shared" si="43"/>
        <v/>
      </c>
      <c r="AL417" s="242" t="str">
        <f t="shared" si="44"/>
        <v/>
      </c>
    </row>
    <row r="418" spans="1:38" ht="23" customHeight="1">
      <c r="A418"/>
      <c r="B418"/>
      <c r="C418"/>
      <c r="D418"/>
      <c r="E418"/>
      <c r="F418"/>
      <c r="G418"/>
      <c r="H418"/>
      <c r="I418"/>
      <c r="J418"/>
      <c r="K418"/>
      <c r="L418"/>
      <c r="M418"/>
      <c r="N418"/>
      <c r="O418"/>
      <c r="P418"/>
      <c r="Q418"/>
      <c r="R418"/>
      <c r="S418"/>
      <c r="T418"/>
      <c r="U418"/>
      <c r="V418"/>
      <c r="W418"/>
      <c r="X418"/>
      <c r="Y418"/>
      <c r="Z418"/>
      <c r="AA418"/>
      <c r="AB418"/>
      <c r="AC418"/>
      <c r="AD418" s="81" t="str">
        <f>IF(M418="",IFERROR(VLOOKUP($U418,scriv!$C$2:$AG$802,28,FALSE),""),M418)</f>
        <v/>
      </c>
      <c r="AE418" s="81" t="str">
        <f>IF(N418="",IFERROR(VLOOKUP($U418,scriv!$C$2:$AG$802,29,FALSE),""),N418)</f>
        <v/>
      </c>
      <c r="AF418" s="81" t="str">
        <f>IF(O418="",IFERROR(VLOOKUP($U418,scriv!$C$2:$AG$802,30,FALSE),""),O418)</f>
        <v/>
      </c>
      <c r="AG418" s="81" t="str">
        <f>IF(P418="",IFERROR(VLOOKUP($U418,scriv!$C$2:$AG$802,31,FALSE),""),P418)</f>
        <v/>
      </c>
      <c r="AH418" s="242" t="str">
        <f t="shared" si="40"/>
        <v/>
      </c>
      <c r="AI418" s="240" t="str">
        <f t="shared" si="41"/>
        <v/>
      </c>
      <c r="AJ418" s="242" t="str">
        <f t="shared" si="42"/>
        <v/>
      </c>
      <c r="AK418" s="240" t="str">
        <f t="shared" si="43"/>
        <v/>
      </c>
      <c r="AL418" s="242" t="str">
        <f t="shared" si="44"/>
        <v/>
      </c>
    </row>
    <row r="419" spans="1:38" ht="23" customHeight="1">
      <c r="A419"/>
      <c r="B419"/>
      <c r="C419"/>
      <c r="D419"/>
      <c r="E419"/>
      <c r="F419"/>
      <c r="G419"/>
      <c r="H419"/>
      <c r="I419"/>
      <c r="J419"/>
      <c r="K419"/>
      <c r="L419"/>
      <c r="M419"/>
      <c r="N419"/>
      <c r="O419"/>
      <c r="P419"/>
      <c r="Q419"/>
      <c r="R419"/>
      <c r="S419"/>
      <c r="T419"/>
      <c r="U419"/>
      <c r="V419"/>
      <c r="W419"/>
      <c r="X419"/>
      <c r="Y419"/>
      <c r="Z419"/>
      <c r="AA419"/>
      <c r="AB419"/>
      <c r="AC419"/>
      <c r="AD419" s="81" t="str">
        <f>IF(M419="",IFERROR(VLOOKUP($U419,scriv!$C$2:$AG$802,28,FALSE),""),M419)</f>
        <v/>
      </c>
      <c r="AE419" s="81" t="str">
        <f>IF(N419="",IFERROR(VLOOKUP($U419,scriv!$C$2:$AG$802,29,FALSE),""),N419)</f>
        <v/>
      </c>
      <c r="AF419" s="81" t="str">
        <f>IF(O419="",IFERROR(VLOOKUP($U419,scriv!$C$2:$AG$802,30,FALSE),""),O419)</f>
        <v/>
      </c>
      <c r="AG419" s="81" t="str">
        <f>IF(P419="",IFERROR(VLOOKUP($U419,scriv!$C$2:$AG$802,31,FALSE),""),P419)</f>
        <v/>
      </c>
      <c r="AH419" s="242" t="str">
        <f t="shared" si="40"/>
        <v/>
      </c>
      <c r="AI419" s="240" t="str">
        <f t="shared" si="41"/>
        <v/>
      </c>
      <c r="AJ419" s="242" t="str">
        <f t="shared" si="42"/>
        <v/>
      </c>
      <c r="AK419" s="240" t="str">
        <f t="shared" si="43"/>
        <v/>
      </c>
      <c r="AL419" s="242" t="str">
        <f t="shared" si="44"/>
        <v/>
      </c>
    </row>
    <row r="420" spans="1:38" ht="23" customHeight="1">
      <c r="A420"/>
      <c r="B420"/>
      <c r="C420"/>
      <c r="D420"/>
      <c r="E420"/>
      <c r="F420"/>
      <c r="G420"/>
      <c r="H420"/>
      <c r="I420"/>
      <c r="J420"/>
      <c r="K420"/>
      <c r="L420"/>
      <c r="M420"/>
      <c r="N420"/>
      <c r="O420"/>
      <c r="P420"/>
      <c r="Q420"/>
      <c r="R420"/>
      <c r="S420"/>
      <c r="T420"/>
      <c r="U420"/>
      <c r="V420"/>
      <c r="W420"/>
      <c r="X420"/>
      <c r="Y420"/>
      <c r="Z420"/>
      <c r="AA420"/>
      <c r="AB420"/>
      <c r="AC420"/>
      <c r="AD420" s="81" t="str">
        <f>IF(M420="",IFERROR(VLOOKUP($U420,scriv!$C$2:$AG$802,28,FALSE),""),M420)</f>
        <v/>
      </c>
      <c r="AE420" s="81" t="str">
        <f>IF(N420="",IFERROR(VLOOKUP($U420,scriv!$C$2:$AG$802,29,FALSE),""),N420)</f>
        <v/>
      </c>
      <c r="AF420" s="81" t="str">
        <f>IF(O420="",IFERROR(VLOOKUP($U420,scriv!$C$2:$AG$802,30,FALSE),""),O420)</f>
        <v/>
      </c>
      <c r="AG420" s="81" t="str">
        <f>IF(P420="",IFERROR(VLOOKUP($U420,scriv!$C$2:$AG$802,31,FALSE),""),P420)</f>
        <v/>
      </c>
      <c r="AH420" s="242" t="str">
        <f t="shared" si="40"/>
        <v/>
      </c>
      <c r="AI420" s="240" t="str">
        <f t="shared" si="41"/>
        <v/>
      </c>
      <c r="AJ420" s="242" t="str">
        <f t="shared" si="42"/>
        <v/>
      </c>
      <c r="AK420" s="240" t="str">
        <f t="shared" si="43"/>
        <v/>
      </c>
      <c r="AL420" s="242" t="str">
        <f t="shared" si="44"/>
        <v/>
      </c>
    </row>
    <row r="421" spans="1:38" ht="23" customHeight="1">
      <c r="A421"/>
      <c r="B421"/>
      <c r="C421"/>
      <c r="D421"/>
      <c r="E421"/>
      <c r="F421"/>
      <c r="G421"/>
      <c r="H421"/>
      <c r="I421"/>
      <c r="J421"/>
      <c r="K421"/>
      <c r="L421"/>
      <c r="M421"/>
      <c r="N421"/>
      <c r="O421"/>
      <c r="P421"/>
      <c r="Q421"/>
      <c r="R421"/>
      <c r="S421"/>
      <c r="T421"/>
      <c r="U421"/>
      <c r="V421"/>
      <c r="W421"/>
      <c r="X421"/>
      <c r="Y421"/>
      <c r="Z421"/>
      <c r="AA421"/>
      <c r="AB421"/>
      <c r="AC421"/>
      <c r="AD421" s="81" t="str">
        <f>IF(M421="",IFERROR(VLOOKUP($U421,scriv!$C$2:$AG$802,28,FALSE),""),M421)</f>
        <v/>
      </c>
      <c r="AE421" s="81" t="str">
        <f>IF(N421="",IFERROR(VLOOKUP($U421,scriv!$C$2:$AG$802,29,FALSE),""),N421)</f>
        <v/>
      </c>
      <c r="AF421" s="81" t="str">
        <f>IF(O421="",IFERROR(VLOOKUP($U421,scriv!$C$2:$AG$802,30,FALSE),""),O421)</f>
        <v/>
      </c>
      <c r="AG421" s="81" t="str">
        <f>IF(P421="",IFERROR(VLOOKUP($U421,scriv!$C$2:$AG$802,31,FALSE),""),P421)</f>
        <v/>
      </c>
      <c r="AH421" s="242" t="str">
        <f t="shared" si="40"/>
        <v/>
      </c>
      <c r="AI421" s="240" t="str">
        <f t="shared" si="41"/>
        <v/>
      </c>
      <c r="AJ421" s="242" t="str">
        <f t="shared" si="42"/>
        <v/>
      </c>
      <c r="AK421" s="240" t="str">
        <f t="shared" si="43"/>
        <v/>
      </c>
      <c r="AL421" s="242" t="str">
        <f t="shared" si="44"/>
        <v/>
      </c>
    </row>
    <row r="422" spans="1:38" ht="23" customHeight="1">
      <c r="A422"/>
      <c r="B422"/>
      <c r="C422"/>
      <c r="D422"/>
      <c r="E422"/>
      <c r="F422"/>
      <c r="G422"/>
      <c r="H422"/>
      <c r="I422"/>
      <c r="J422"/>
      <c r="K422"/>
      <c r="L422"/>
      <c r="M422"/>
      <c r="N422"/>
      <c r="O422"/>
      <c r="P422"/>
      <c r="Q422"/>
      <c r="R422"/>
      <c r="S422"/>
      <c r="T422"/>
      <c r="U422"/>
      <c r="V422"/>
      <c r="W422"/>
      <c r="X422"/>
      <c r="Y422"/>
      <c r="Z422"/>
      <c r="AA422"/>
      <c r="AB422"/>
      <c r="AC422"/>
      <c r="AD422" s="81" t="str">
        <f>IF(M422="",IFERROR(VLOOKUP($U422,scriv!$C$2:$AG$802,28,FALSE),""),M422)</f>
        <v/>
      </c>
      <c r="AE422" s="81" t="str">
        <f>IF(N422="",IFERROR(VLOOKUP($U422,scriv!$C$2:$AG$802,29,FALSE),""),N422)</f>
        <v/>
      </c>
      <c r="AF422" s="81" t="str">
        <f>IF(O422="",IFERROR(VLOOKUP($U422,scriv!$C$2:$AG$802,30,FALSE),""),O422)</f>
        <v/>
      </c>
      <c r="AG422" s="81" t="str">
        <f>IF(P422="",IFERROR(VLOOKUP($U422,scriv!$C$2:$AG$802,31,FALSE),""),P422)</f>
        <v/>
      </c>
      <c r="AH422" s="242" t="str">
        <f t="shared" si="40"/>
        <v/>
      </c>
      <c r="AI422" s="240" t="str">
        <f t="shared" si="41"/>
        <v/>
      </c>
      <c r="AJ422" s="242" t="str">
        <f t="shared" si="42"/>
        <v/>
      </c>
      <c r="AK422" s="240" t="str">
        <f t="shared" si="43"/>
        <v/>
      </c>
      <c r="AL422" s="242" t="str">
        <f t="shared" si="44"/>
        <v/>
      </c>
    </row>
    <row r="423" spans="1:38" ht="23" customHeight="1">
      <c r="A423"/>
      <c r="B423"/>
      <c r="C423"/>
      <c r="D423"/>
      <c r="E423"/>
      <c r="F423"/>
      <c r="G423"/>
      <c r="H423"/>
      <c r="I423"/>
      <c r="J423"/>
      <c r="K423"/>
      <c r="L423"/>
      <c r="M423"/>
      <c r="N423"/>
      <c r="O423"/>
      <c r="P423"/>
      <c r="Q423"/>
      <c r="R423"/>
      <c r="S423"/>
      <c r="T423"/>
      <c r="U423"/>
      <c r="V423"/>
      <c r="W423"/>
      <c r="X423"/>
      <c r="Y423"/>
      <c r="Z423"/>
      <c r="AA423"/>
      <c r="AB423"/>
      <c r="AC423"/>
      <c r="AD423" s="81" t="str">
        <f>IF(M423="",IFERROR(VLOOKUP($U423,scriv!$C$2:$AG$802,28,FALSE),""),M423)</f>
        <v/>
      </c>
      <c r="AE423" s="81" t="str">
        <f>IF(N423="",IFERROR(VLOOKUP($U423,scriv!$C$2:$AG$802,29,FALSE),""),N423)</f>
        <v/>
      </c>
      <c r="AF423" s="81" t="str">
        <f>IF(O423="",IFERROR(VLOOKUP($U423,scriv!$C$2:$AG$802,30,FALSE),""),O423)</f>
        <v/>
      </c>
      <c r="AG423" s="81" t="str">
        <f>IF(P423="",IFERROR(VLOOKUP($U423,scriv!$C$2:$AG$802,31,FALSE),""),P423)</f>
        <v/>
      </c>
      <c r="AH423" s="242" t="str">
        <f t="shared" si="40"/>
        <v/>
      </c>
      <c r="AI423" s="240" t="str">
        <f t="shared" si="41"/>
        <v/>
      </c>
      <c r="AJ423" s="242" t="str">
        <f t="shared" si="42"/>
        <v/>
      </c>
      <c r="AK423" s="240" t="str">
        <f t="shared" si="43"/>
        <v/>
      </c>
      <c r="AL423" s="242" t="str">
        <f t="shared" si="44"/>
        <v/>
      </c>
    </row>
    <row r="424" spans="1:38" ht="23" customHeight="1">
      <c r="A424"/>
      <c r="B424"/>
      <c r="C424"/>
      <c r="D424"/>
      <c r="E424"/>
      <c r="F424"/>
      <c r="G424"/>
      <c r="H424"/>
      <c r="I424"/>
      <c r="J424"/>
      <c r="K424"/>
      <c r="L424"/>
      <c r="M424"/>
      <c r="N424"/>
      <c r="O424"/>
      <c r="P424"/>
      <c r="Q424"/>
      <c r="R424"/>
      <c r="S424"/>
      <c r="T424"/>
      <c r="U424"/>
      <c r="V424"/>
      <c r="W424"/>
      <c r="X424"/>
      <c r="Y424"/>
      <c r="Z424"/>
      <c r="AA424"/>
      <c r="AB424"/>
      <c r="AC424"/>
      <c r="AD424" s="81" t="str">
        <f>IF(M424="",IFERROR(VLOOKUP($U424,scriv!$C$2:$AG$802,28,FALSE),""),M424)</f>
        <v/>
      </c>
      <c r="AE424" s="81" t="str">
        <f>IF(N424="",IFERROR(VLOOKUP($U424,scriv!$C$2:$AG$802,29,FALSE),""),N424)</f>
        <v/>
      </c>
      <c r="AF424" s="81" t="str">
        <f>IF(O424="",IFERROR(VLOOKUP($U424,scriv!$C$2:$AG$802,30,FALSE),""),O424)</f>
        <v/>
      </c>
      <c r="AG424" s="81" t="str">
        <f>IF(P424="",IFERROR(VLOOKUP($U424,scriv!$C$2:$AG$802,31,FALSE),""),P424)</f>
        <v/>
      </c>
      <c r="AH424" s="242" t="str">
        <f t="shared" si="40"/>
        <v/>
      </c>
      <c r="AI424" s="240" t="str">
        <f t="shared" si="41"/>
        <v/>
      </c>
      <c r="AJ424" s="242" t="str">
        <f t="shared" si="42"/>
        <v/>
      </c>
      <c r="AK424" s="240" t="str">
        <f t="shared" si="43"/>
        <v/>
      </c>
      <c r="AL424" s="242" t="str">
        <f t="shared" si="44"/>
        <v/>
      </c>
    </row>
    <row r="425" spans="1:38" ht="23" customHeight="1">
      <c r="A425"/>
      <c r="B425"/>
      <c r="C425"/>
      <c r="D425"/>
      <c r="E425"/>
      <c r="F425"/>
      <c r="G425"/>
      <c r="H425"/>
      <c r="I425"/>
      <c r="J425"/>
      <c r="K425"/>
      <c r="L425"/>
      <c r="M425"/>
      <c r="N425"/>
      <c r="O425"/>
      <c r="P425"/>
      <c r="Q425"/>
      <c r="R425"/>
      <c r="S425"/>
      <c r="T425"/>
      <c r="U425"/>
      <c r="V425"/>
      <c r="W425"/>
      <c r="X425"/>
      <c r="Y425"/>
      <c r="Z425"/>
      <c r="AA425"/>
      <c r="AB425"/>
      <c r="AC425"/>
      <c r="AD425" s="81" t="str">
        <f>IF(M425="",IFERROR(VLOOKUP($U425,scriv!$C$2:$AG$802,28,FALSE),""),M425)</f>
        <v/>
      </c>
      <c r="AE425" s="81" t="str">
        <f>IF(N425="",IFERROR(VLOOKUP($U425,scriv!$C$2:$AG$802,29,FALSE),""),N425)</f>
        <v/>
      </c>
      <c r="AF425" s="81" t="str">
        <f>IF(O425="",IFERROR(VLOOKUP($U425,scriv!$C$2:$AG$802,30,FALSE),""),O425)</f>
        <v/>
      </c>
      <c r="AG425" s="81" t="str">
        <f>IF(P425="",IFERROR(VLOOKUP($U425,scriv!$C$2:$AG$802,31,FALSE),""),P425)</f>
        <v/>
      </c>
      <c r="AH425" s="242" t="str">
        <f t="shared" si="40"/>
        <v/>
      </c>
      <c r="AI425" s="240" t="str">
        <f t="shared" si="41"/>
        <v/>
      </c>
      <c r="AJ425" s="242" t="str">
        <f t="shared" si="42"/>
        <v/>
      </c>
      <c r="AK425" s="240" t="str">
        <f t="shared" si="43"/>
        <v/>
      </c>
      <c r="AL425" s="242" t="str">
        <f t="shared" si="44"/>
        <v/>
      </c>
    </row>
    <row r="426" spans="1:38" ht="23" customHeight="1">
      <c r="A426"/>
      <c r="B426"/>
      <c r="C426"/>
      <c r="D426"/>
      <c r="E426"/>
      <c r="F426"/>
      <c r="G426"/>
      <c r="H426"/>
      <c r="I426"/>
      <c r="J426"/>
      <c r="K426"/>
      <c r="L426"/>
      <c r="M426"/>
      <c r="N426"/>
      <c r="O426"/>
      <c r="P426"/>
      <c r="Q426"/>
      <c r="R426"/>
      <c r="S426"/>
      <c r="T426"/>
      <c r="U426"/>
      <c r="V426"/>
      <c r="W426"/>
      <c r="X426"/>
      <c r="Y426"/>
      <c r="Z426"/>
      <c r="AA426"/>
      <c r="AB426"/>
      <c r="AC426"/>
      <c r="AD426" s="81" t="str">
        <f>IF(M426="",IFERROR(VLOOKUP($U426,scriv!$C$2:$AG$802,28,FALSE),""),M426)</f>
        <v/>
      </c>
      <c r="AE426" s="81" t="str">
        <f>IF(N426="",IFERROR(VLOOKUP($U426,scriv!$C$2:$AG$802,29,FALSE),""),N426)</f>
        <v/>
      </c>
      <c r="AF426" s="81" t="str">
        <f>IF(O426="",IFERROR(VLOOKUP($U426,scriv!$C$2:$AG$802,30,FALSE),""),O426)</f>
        <v/>
      </c>
      <c r="AG426" s="81" t="str">
        <f>IF(P426="",IFERROR(VLOOKUP($U426,scriv!$C$2:$AG$802,31,FALSE),""),P426)</f>
        <v/>
      </c>
      <c r="AH426" s="242" t="str">
        <f t="shared" si="40"/>
        <v/>
      </c>
      <c r="AI426" s="240" t="str">
        <f t="shared" si="41"/>
        <v/>
      </c>
      <c r="AJ426" s="242" t="str">
        <f t="shared" si="42"/>
        <v/>
      </c>
      <c r="AK426" s="240" t="str">
        <f t="shared" si="43"/>
        <v/>
      </c>
      <c r="AL426" s="242" t="str">
        <f t="shared" si="44"/>
        <v/>
      </c>
    </row>
    <row r="427" spans="1:38" ht="23" customHeight="1">
      <c r="A427"/>
      <c r="B427"/>
      <c r="C427"/>
      <c r="D427"/>
      <c r="E427"/>
      <c r="F427"/>
      <c r="G427"/>
      <c r="H427"/>
      <c r="I427"/>
      <c r="J427"/>
      <c r="K427"/>
      <c r="L427"/>
      <c r="M427"/>
      <c r="N427"/>
      <c r="O427"/>
      <c r="P427"/>
      <c r="Q427"/>
      <c r="R427"/>
      <c r="S427"/>
      <c r="T427"/>
      <c r="U427"/>
      <c r="V427"/>
      <c r="W427"/>
      <c r="X427"/>
      <c r="Y427"/>
      <c r="Z427"/>
      <c r="AA427"/>
      <c r="AB427"/>
      <c r="AC427"/>
      <c r="AD427" s="81" t="str">
        <f>IF(M427="",IFERROR(VLOOKUP($U427,scriv!$C$2:$AG$802,28,FALSE),""),M427)</f>
        <v/>
      </c>
      <c r="AE427" s="81" t="str">
        <f>IF(N427="",IFERROR(VLOOKUP($U427,scriv!$C$2:$AG$802,29,FALSE),""),N427)</f>
        <v/>
      </c>
      <c r="AF427" s="81" t="str">
        <f>IF(O427="",IFERROR(VLOOKUP($U427,scriv!$C$2:$AG$802,30,FALSE),""),O427)</f>
        <v/>
      </c>
      <c r="AG427" s="81" t="str">
        <f>IF(P427="",IFERROR(VLOOKUP($U427,scriv!$C$2:$AG$802,31,FALSE),""),P427)</f>
        <v/>
      </c>
      <c r="AH427" s="242" t="str">
        <f t="shared" si="40"/>
        <v/>
      </c>
      <c r="AI427" s="240" t="str">
        <f t="shared" si="41"/>
        <v/>
      </c>
      <c r="AJ427" s="242" t="str">
        <f t="shared" si="42"/>
        <v/>
      </c>
      <c r="AK427" s="240" t="str">
        <f t="shared" si="43"/>
        <v/>
      </c>
      <c r="AL427" s="242" t="str">
        <f t="shared" si="44"/>
        <v/>
      </c>
    </row>
    <row r="428" spans="1:38" ht="23" customHeight="1">
      <c r="A428"/>
      <c r="B428"/>
      <c r="C428"/>
      <c r="D428"/>
      <c r="E428"/>
      <c r="F428"/>
      <c r="G428"/>
      <c r="H428"/>
      <c r="I428"/>
      <c r="J428"/>
      <c r="K428"/>
      <c r="L428"/>
      <c r="M428"/>
      <c r="N428"/>
      <c r="O428"/>
      <c r="P428"/>
      <c r="Q428"/>
      <c r="R428"/>
      <c r="S428"/>
      <c r="T428"/>
      <c r="U428"/>
      <c r="V428"/>
      <c r="W428"/>
      <c r="X428"/>
      <c r="Y428"/>
      <c r="Z428"/>
      <c r="AA428"/>
      <c r="AB428"/>
      <c r="AC428"/>
      <c r="AD428" s="81" t="str">
        <f>IF(M428="",IFERROR(VLOOKUP($U428,scriv!$C$2:$AG$802,28,FALSE),""),M428)</f>
        <v/>
      </c>
      <c r="AE428" s="81" t="str">
        <f>IF(N428="",IFERROR(VLOOKUP($U428,scriv!$C$2:$AG$802,29,FALSE),""),N428)</f>
        <v/>
      </c>
      <c r="AF428" s="81" t="str">
        <f>IF(O428="",IFERROR(VLOOKUP($U428,scriv!$C$2:$AG$802,30,FALSE),""),O428)</f>
        <v/>
      </c>
      <c r="AG428" s="81" t="str">
        <f>IF(P428="",IFERROR(VLOOKUP($U428,scriv!$C$2:$AG$802,31,FALSE),""),P428)</f>
        <v/>
      </c>
      <c r="AH428" s="242" t="str">
        <f t="shared" si="40"/>
        <v/>
      </c>
      <c r="AI428" s="240" t="str">
        <f t="shared" si="41"/>
        <v/>
      </c>
      <c r="AJ428" s="242" t="str">
        <f t="shared" si="42"/>
        <v/>
      </c>
      <c r="AK428" s="240" t="str">
        <f t="shared" si="43"/>
        <v/>
      </c>
      <c r="AL428" s="242" t="str">
        <f t="shared" si="44"/>
        <v/>
      </c>
    </row>
    <row r="429" spans="1:38" ht="23" customHeight="1">
      <c r="A429"/>
      <c r="B429"/>
      <c r="C429"/>
      <c r="D429"/>
      <c r="E429"/>
      <c r="F429"/>
      <c r="G429"/>
      <c r="H429"/>
      <c r="I429"/>
      <c r="J429"/>
      <c r="K429"/>
      <c r="L429"/>
      <c r="M429"/>
      <c r="N429"/>
      <c r="O429"/>
      <c r="P429"/>
      <c r="Q429"/>
      <c r="R429"/>
      <c r="S429"/>
      <c r="T429"/>
      <c r="U429"/>
      <c r="V429"/>
      <c r="W429"/>
      <c r="X429"/>
      <c r="Y429"/>
      <c r="Z429"/>
      <c r="AA429"/>
      <c r="AB429"/>
      <c r="AC429"/>
      <c r="AD429" s="81" t="str">
        <f>IF(M429="",IFERROR(VLOOKUP($U429,scriv!$C$2:$AG$802,28,FALSE),""),M429)</f>
        <v/>
      </c>
      <c r="AE429" s="81" t="str">
        <f>IF(N429="",IFERROR(VLOOKUP($U429,scriv!$C$2:$AG$802,29,FALSE),""),N429)</f>
        <v/>
      </c>
      <c r="AF429" s="81" t="str">
        <f>IF(O429="",IFERROR(VLOOKUP($U429,scriv!$C$2:$AG$802,30,FALSE),""),O429)</f>
        <v/>
      </c>
      <c r="AG429" s="81" t="str">
        <f>IF(P429="",IFERROR(VLOOKUP($U429,scriv!$C$2:$AG$802,31,FALSE),""),P429)</f>
        <v/>
      </c>
      <c r="AH429" s="242" t="str">
        <f t="shared" si="40"/>
        <v/>
      </c>
      <c r="AI429" s="240" t="str">
        <f t="shared" si="41"/>
        <v/>
      </c>
      <c r="AJ429" s="242" t="str">
        <f t="shared" si="42"/>
        <v/>
      </c>
      <c r="AK429" s="240" t="str">
        <f t="shared" si="43"/>
        <v/>
      </c>
      <c r="AL429" s="242" t="str">
        <f t="shared" si="44"/>
        <v/>
      </c>
    </row>
    <row r="430" spans="1:38" ht="23" customHeight="1">
      <c r="A430"/>
      <c r="B430"/>
      <c r="C430"/>
      <c r="D430"/>
      <c r="E430"/>
      <c r="F430"/>
      <c r="G430"/>
      <c r="H430"/>
      <c r="I430"/>
      <c r="J430"/>
      <c r="K430"/>
      <c r="L430"/>
      <c r="M430"/>
      <c r="N430"/>
      <c r="O430"/>
      <c r="P430"/>
      <c r="Q430"/>
      <c r="R430"/>
      <c r="S430"/>
      <c r="T430"/>
      <c r="U430"/>
      <c r="V430"/>
      <c r="W430"/>
      <c r="X430"/>
      <c r="Y430"/>
      <c r="Z430"/>
      <c r="AA430"/>
      <c r="AB430"/>
      <c r="AC430"/>
      <c r="AD430" s="81" t="str">
        <f>IF(M430="",IFERROR(VLOOKUP($U430,scriv!$C$2:$AG$802,28,FALSE),""),M430)</f>
        <v/>
      </c>
      <c r="AE430" s="81" t="str">
        <f>IF(N430="",IFERROR(VLOOKUP($U430,scriv!$C$2:$AG$802,29,FALSE),""),N430)</f>
        <v/>
      </c>
      <c r="AF430" s="81" t="str">
        <f>IF(O430="",IFERROR(VLOOKUP($U430,scriv!$C$2:$AG$802,30,FALSE),""),O430)</f>
        <v/>
      </c>
      <c r="AG430" s="81" t="str">
        <f>IF(P430="",IFERROR(VLOOKUP($U430,scriv!$C$2:$AG$802,31,FALSE),""),P430)</f>
        <v/>
      </c>
      <c r="AH430" s="242" t="str">
        <f t="shared" si="40"/>
        <v/>
      </c>
      <c r="AI430" s="240" t="str">
        <f t="shared" si="41"/>
        <v/>
      </c>
      <c r="AJ430" s="242" t="str">
        <f t="shared" si="42"/>
        <v/>
      </c>
      <c r="AK430" s="240" t="str">
        <f t="shared" si="43"/>
        <v/>
      </c>
      <c r="AL430" s="242" t="str">
        <f t="shared" si="44"/>
        <v/>
      </c>
    </row>
    <row r="431" spans="1:38" ht="23" customHeight="1">
      <c r="A431"/>
      <c r="B431"/>
      <c r="C431"/>
      <c r="D431"/>
      <c r="E431"/>
      <c r="F431"/>
      <c r="G431"/>
      <c r="H431"/>
      <c r="I431"/>
      <c r="J431"/>
      <c r="K431"/>
      <c r="L431"/>
      <c r="M431"/>
      <c r="N431"/>
      <c r="O431"/>
      <c r="P431"/>
      <c r="Q431"/>
      <c r="R431"/>
      <c r="S431"/>
      <c r="T431"/>
      <c r="U431"/>
      <c r="V431"/>
      <c r="W431"/>
      <c r="X431"/>
      <c r="Y431"/>
      <c r="Z431"/>
      <c r="AA431"/>
      <c r="AB431"/>
      <c r="AC431"/>
      <c r="AD431" s="81" t="str">
        <f>IF(M431="",IFERROR(VLOOKUP($U431,scriv!$C$2:$AG$802,28,FALSE),""),M431)</f>
        <v/>
      </c>
      <c r="AE431" s="81" t="str">
        <f>IF(N431="",IFERROR(VLOOKUP($U431,scriv!$C$2:$AG$802,29,FALSE),""),N431)</f>
        <v/>
      </c>
      <c r="AF431" s="81" t="str">
        <f>IF(O431="",IFERROR(VLOOKUP($U431,scriv!$C$2:$AG$802,30,FALSE),""),O431)</f>
        <v/>
      </c>
      <c r="AG431" s="81" t="str">
        <f>IF(P431="",IFERROR(VLOOKUP($U431,scriv!$C$2:$AG$802,31,FALSE),""),P431)</f>
        <v/>
      </c>
      <c r="AH431" s="242" t="str">
        <f t="shared" si="40"/>
        <v/>
      </c>
      <c r="AI431" s="240" t="str">
        <f t="shared" si="41"/>
        <v/>
      </c>
      <c r="AJ431" s="242" t="str">
        <f t="shared" si="42"/>
        <v/>
      </c>
      <c r="AK431" s="240" t="str">
        <f t="shared" si="43"/>
        <v/>
      </c>
      <c r="AL431" s="242" t="str">
        <f t="shared" si="44"/>
        <v/>
      </c>
    </row>
    <row r="432" spans="1:38" ht="23" customHeight="1">
      <c r="A432"/>
      <c r="B432"/>
      <c r="C432"/>
      <c r="D432"/>
      <c r="E432"/>
      <c r="F432"/>
      <c r="G432"/>
      <c r="H432"/>
      <c r="I432"/>
      <c r="J432"/>
      <c r="K432"/>
      <c r="L432"/>
      <c r="M432"/>
      <c r="N432"/>
      <c r="O432"/>
      <c r="P432"/>
      <c r="Q432"/>
      <c r="R432"/>
      <c r="S432"/>
      <c r="T432"/>
      <c r="U432"/>
      <c r="V432"/>
      <c r="W432"/>
      <c r="X432"/>
      <c r="Y432"/>
      <c r="Z432"/>
      <c r="AA432"/>
      <c r="AB432"/>
      <c r="AC432"/>
      <c r="AD432" s="81" t="str">
        <f>IF(M432="",IFERROR(VLOOKUP($U432,scriv!$C$2:$AG$802,28,FALSE),""),M432)</f>
        <v/>
      </c>
      <c r="AE432" s="81" t="str">
        <f>IF(N432="",IFERROR(VLOOKUP($U432,scriv!$C$2:$AG$802,29,FALSE),""),N432)</f>
        <v/>
      </c>
      <c r="AF432" s="81" t="str">
        <f>IF(O432="",IFERROR(VLOOKUP($U432,scriv!$C$2:$AG$802,30,FALSE),""),O432)</f>
        <v/>
      </c>
      <c r="AG432" s="81" t="str">
        <f>IF(P432="",IFERROR(VLOOKUP($U432,scriv!$C$2:$AG$802,31,FALSE),""),P432)</f>
        <v/>
      </c>
      <c r="AH432" s="242" t="str">
        <f t="shared" si="40"/>
        <v/>
      </c>
      <c r="AI432" s="240" t="str">
        <f t="shared" si="41"/>
        <v/>
      </c>
      <c r="AJ432" s="242" t="str">
        <f t="shared" si="42"/>
        <v/>
      </c>
      <c r="AK432" s="240" t="str">
        <f t="shared" si="43"/>
        <v/>
      </c>
      <c r="AL432" s="242" t="str">
        <f t="shared" si="44"/>
        <v/>
      </c>
    </row>
    <row r="433" spans="1:38" ht="23" customHeight="1">
      <c r="A433"/>
      <c r="B433"/>
      <c r="C433"/>
      <c r="D433"/>
      <c r="E433"/>
      <c r="F433"/>
      <c r="G433"/>
      <c r="H433"/>
      <c r="I433"/>
      <c r="J433"/>
      <c r="K433"/>
      <c r="L433"/>
      <c r="M433"/>
      <c r="N433"/>
      <c r="O433"/>
      <c r="P433"/>
      <c r="Q433"/>
      <c r="R433"/>
      <c r="S433"/>
      <c r="T433"/>
      <c r="U433"/>
      <c r="V433"/>
      <c r="W433"/>
      <c r="X433"/>
      <c r="Y433"/>
      <c r="Z433"/>
      <c r="AA433"/>
      <c r="AB433"/>
      <c r="AC433"/>
      <c r="AD433" s="81" t="str">
        <f>IF(M433="",IFERROR(VLOOKUP($U433,scriv!$C$2:$AG$802,28,FALSE),""),M433)</f>
        <v/>
      </c>
      <c r="AE433" s="81" t="str">
        <f>IF(N433="",IFERROR(VLOOKUP($U433,scriv!$C$2:$AG$802,29,FALSE),""),N433)</f>
        <v/>
      </c>
      <c r="AF433" s="81" t="str">
        <f>IF(O433="",IFERROR(VLOOKUP($U433,scriv!$C$2:$AG$802,30,FALSE),""),O433)</f>
        <v/>
      </c>
      <c r="AG433" s="81" t="str">
        <f>IF(P433="",IFERROR(VLOOKUP($U433,scriv!$C$2:$AG$802,31,FALSE),""),P433)</f>
        <v/>
      </c>
      <c r="AH433" s="242" t="str">
        <f t="shared" si="40"/>
        <v/>
      </c>
      <c r="AI433" s="240" t="str">
        <f t="shared" si="41"/>
        <v/>
      </c>
      <c r="AJ433" s="242" t="str">
        <f t="shared" si="42"/>
        <v/>
      </c>
      <c r="AK433" s="240" t="str">
        <f t="shared" si="43"/>
        <v/>
      </c>
      <c r="AL433" s="242" t="str">
        <f t="shared" si="44"/>
        <v/>
      </c>
    </row>
    <row r="434" spans="1:38" ht="23" customHeight="1">
      <c r="A434"/>
      <c r="B434"/>
      <c r="C434"/>
      <c r="D434"/>
      <c r="E434"/>
      <c r="F434"/>
      <c r="G434"/>
      <c r="H434"/>
      <c r="I434"/>
      <c r="J434"/>
      <c r="K434"/>
      <c r="L434"/>
      <c r="M434"/>
      <c r="N434"/>
      <c r="O434"/>
      <c r="P434"/>
      <c r="Q434"/>
      <c r="R434"/>
      <c r="S434"/>
      <c r="T434"/>
      <c r="U434"/>
      <c r="V434"/>
      <c r="W434"/>
      <c r="X434"/>
      <c r="Y434"/>
      <c r="Z434"/>
      <c r="AA434"/>
      <c r="AB434"/>
      <c r="AC434"/>
      <c r="AD434" s="81" t="str">
        <f>IF(M434="",IFERROR(VLOOKUP($U434,scriv!$C$2:$AG$802,28,FALSE),""),M434)</f>
        <v/>
      </c>
      <c r="AE434" s="81" t="str">
        <f>IF(N434="",IFERROR(VLOOKUP($U434,scriv!$C$2:$AG$802,29,FALSE),""),N434)</f>
        <v/>
      </c>
      <c r="AF434" s="81" t="str">
        <f>IF(O434="",IFERROR(VLOOKUP($U434,scriv!$C$2:$AG$802,30,FALSE),""),O434)</f>
        <v/>
      </c>
      <c r="AG434" s="81" t="str">
        <f>IF(P434="",IFERROR(VLOOKUP($U434,scriv!$C$2:$AG$802,31,FALSE),""),P434)</f>
        <v/>
      </c>
      <c r="AH434" s="242" t="str">
        <f t="shared" si="40"/>
        <v/>
      </c>
      <c r="AI434" s="240" t="str">
        <f t="shared" si="41"/>
        <v/>
      </c>
      <c r="AJ434" s="242" t="str">
        <f t="shared" si="42"/>
        <v/>
      </c>
      <c r="AK434" s="240" t="str">
        <f t="shared" si="43"/>
        <v/>
      </c>
      <c r="AL434" s="242" t="str">
        <f t="shared" si="44"/>
        <v/>
      </c>
    </row>
    <row r="435" spans="1:38" ht="23" customHeight="1">
      <c r="A435"/>
      <c r="B435"/>
      <c r="C435"/>
      <c r="D435"/>
      <c r="E435"/>
      <c r="F435"/>
      <c r="G435"/>
      <c r="H435"/>
      <c r="I435"/>
      <c r="J435"/>
      <c r="K435"/>
      <c r="L435"/>
      <c r="M435"/>
      <c r="N435"/>
      <c r="O435"/>
      <c r="P435"/>
      <c r="Q435"/>
      <c r="R435"/>
      <c r="S435"/>
      <c r="T435"/>
      <c r="U435"/>
      <c r="V435"/>
      <c r="W435"/>
      <c r="X435"/>
      <c r="Y435"/>
      <c r="Z435"/>
      <c r="AA435"/>
      <c r="AB435"/>
      <c r="AC435"/>
      <c r="AD435" s="81" t="str">
        <f>IF(M435="",IFERROR(VLOOKUP($U435,scriv!$C$2:$AG$802,28,FALSE),""),M435)</f>
        <v/>
      </c>
      <c r="AE435" s="81" t="str">
        <f>IF(N435="",IFERROR(VLOOKUP($U435,scriv!$C$2:$AG$802,29,FALSE),""),N435)</f>
        <v/>
      </c>
      <c r="AF435" s="81" t="str">
        <f>IF(O435="",IFERROR(VLOOKUP($U435,scriv!$C$2:$AG$802,30,FALSE),""),O435)</f>
        <v/>
      </c>
      <c r="AG435" s="81" t="str">
        <f>IF(P435="",IFERROR(VLOOKUP($U435,scriv!$C$2:$AG$802,31,FALSE),""),P435)</f>
        <v/>
      </c>
      <c r="AH435" s="242" t="str">
        <f t="shared" si="40"/>
        <v/>
      </c>
      <c r="AI435" s="240" t="str">
        <f t="shared" si="41"/>
        <v/>
      </c>
      <c r="AJ435" s="242" t="str">
        <f t="shared" si="42"/>
        <v/>
      </c>
      <c r="AK435" s="240" t="str">
        <f t="shared" si="43"/>
        <v/>
      </c>
      <c r="AL435" s="242" t="str">
        <f t="shared" si="44"/>
        <v/>
      </c>
    </row>
    <row r="436" spans="1:38" ht="23" customHeight="1">
      <c r="A436"/>
      <c r="B436"/>
      <c r="C436"/>
      <c r="D436"/>
      <c r="E436"/>
      <c r="F436"/>
      <c r="G436"/>
      <c r="H436"/>
      <c r="I436"/>
      <c r="J436"/>
      <c r="K436"/>
      <c r="L436"/>
      <c r="M436"/>
      <c r="N436"/>
      <c r="O436"/>
      <c r="P436"/>
      <c r="Q436"/>
      <c r="R436"/>
      <c r="S436"/>
      <c r="T436"/>
      <c r="U436"/>
      <c r="V436"/>
      <c r="W436"/>
      <c r="X436"/>
      <c r="Y436"/>
      <c r="Z436"/>
      <c r="AA436"/>
      <c r="AB436"/>
      <c r="AC436"/>
      <c r="AD436" s="81" t="str">
        <f>IF(M436="",IFERROR(VLOOKUP($U436,scriv!$C$2:$AG$802,28,FALSE),""),M436)</f>
        <v/>
      </c>
      <c r="AE436" s="81" t="str">
        <f>IF(N436="",IFERROR(VLOOKUP($U436,scriv!$C$2:$AG$802,29,FALSE),""),N436)</f>
        <v/>
      </c>
      <c r="AF436" s="81" t="str">
        <f>IF(O436="",IFERROR(VLOOKUP($U436,scriv!$C$2:$AG$802,30,FALSE),""),O436)</f>
        <v/>
      </c>
      <c r="AG436" s="81" t="str">
        <f>IF(P436="",IFERROR(VLOOKUP($U436,scriv!$C$2:$AG$802,31,FALSE),""),P436)</f>
        <v/>
      </c>
      <c r="AH436" s="242" t="str">
        <f t="shared" si="40"/>
        <v/>
      </c>
      <c r="AI436" s="240" t="str">
        <f t="shared" si="41"/>
        <v/>
      </c>
      <c r="AJ436" s="242" t="str">
        <f t="shared" si="42"/>
        <v/>
      </c>
      <c r="AK436" s="240" t="str">
        <f t="shared" si="43"/>
        <v/>
      </c>
      <c r="AL436" s="242" t="str">
        <f t="shared" si="44"/>
        <v/>
      </c>
    </row>
    <row r="437" spans="1:38" ht="23" customHeight="1">
      <c r="A437"/>
      <c r="B437"/>
      <c r="C437"/>
      <c r="D437"/>
      <c r="E437"/>
      <c r="F437"/>
      <c r="G437"/>
      <c r="H437"/>
      <c r="I437"/>
      <c r="J437"/>
      <c r="K437"/>
      <c r="L437"/>
      <c r="M437"/>
      <c r="N437"/>
      <c r="O437"/>
      <c r="P437"/>
      <c r="Q437"/>
      <c r="R437"/>
      <c r="S437"/>
      <c r="T437"/>
      <c r="U437"/>
      <c r="V437"/>
      <c r="W437"/>
      <c r="X437"/>
      <c r="Y437"/>
      <c r="Z437"/>
      <c r="AA437"/>
      <c r="AB437"/>
      <c r="AC437"/>
      <c r="AD437" s="81" t="str">
        <f>IF(M437="",IFERROR(VLOOKUP($U437,scriv!$C$2:$AG$802,28,FALSE),""),M437)</f>
        <v/>
      </c>
      <c r="AE437" s="81" t="str">
        <f>IF(N437="",IFERROR(VLOOKUP($U437,scriv!$C$2:$AG$802,29,FALSE),""),N437)</f>
        <v/>
      </c>
      <c r="AF437" s="81" t="str">
        <f>IF(O437="",IFERROR(VLOOKUP($U437,scriv!$C$2:$AG$802,30,FALSE),""),O437)</f>
        <v/>
      </c>
      <c r="AG437" s="81" t="str">
        <f>IF(P437="",IFERROR(VLOOKUP($U437,scriv!$C$2:$AG$802,31,FALSE),""),P437)</f>
        <v/>
      </c>
      <c r="AH437" s="242" t="str">
        <f t="shared" si="40"/>
        <v/>
      </c>
      <c r="AI437" s="240" t="str">
        <f t="shared" si="41"/>
        <v/>
      </c>
      <c r="AJ437" s="242" t="str">
        <f t="shared" si="42"/>
        <v/>
      </c>
      <c r="AK437" s="240" t="str">
        <f t="shared" si="43"/>
        <v/>
      </c>
      <c r="AL437" s="242" t="str">
        <f t="shared" si="44"/>
        <v/>
      </c>
    </row>
    <row r="438" spans="1:38" ht="23" customHeight="1">
      <c r="A438"/>
      <c r="B438"/>
      <c r="C438"/>
      <c r="D438"/>
      <c r="E438"/>
      <c r="F438"/>
      <c r="G438"/>
      <c r="H438"/>
      <c r="I438"/>
      <c r="J438"/>
      <c r="K438"/>
      <c r="L438"/>
      <c r="M438"/>
      <c r="N438"/>
      <c r="O438"/>
      <c r="P438"/>
      <c r="Q438"/>
      <c r="R438"/>
      <c r="S438"/>
      <c r="T438"/>
      <c r="U438"/>
      <c r="V438"/>
      <c r="W438"/>
      <c r="X438"/>
      <c r="Y438"/>
      <c r="Z438"/>
      <c r="AA438"/>
      <c r="AB438"/>
      <c r="AC438"/>
      <c r="AD438" s="81" t="str">
        <f>IF(M438="",IFERROR(VLOOKUP($U438,scriv!$C$2:$AG$802,28,FALSE),""),M438)</f>
        <v/>
      </c>
      <c r="AE438" s="81" t="str">
        <f>IF(N438="",IFERROR(VLOOKUP($U438,scriv!$C$2:$AG$802,29,FALSE),""),N438)</f>
        <v/>
      </c>
      <c r="AF438" s="81" t="str">
        <f>IF(O438="",IFERROR(VLOOKUP($U438,scriv!$C$2:$AG$802,30,FALSE),""),O438)</f>
        <v/>
      </c>
      <c r="AG438" s="81" t="str">
        <f>IF(P438="",IFERROR(VLOOKUP($U438,scriv!$C$2:$AG$802,31,FALSE),""),P438)</f>
        <v/>
      </c>
      <c r="AH438" s="242" t="str">
        <f t="shared" si="40"/>
        <v/>
      </c>
      <c r="AI438" s="240" t="str">
        <f t="shared" si="41"/>
        <v/>
      </c>
      <c r="AJ438" s="242" t="str">
        <f t="shared" si="42"/>
        <v/>
      </c>
      <c r="AK438" s="240" t="str">
        <f t="shared" si="43"/>
        <v/>
      </c>
      <c r="AL438" s="242" t="str">
        <f t="shared" si="44"/>
        <v/>
      </c>
    </row>
    <row r="439" spans="1:38" ht="23" customHeight="1">
      <c r="A439"/>
      <c r="B439"/>
      <c r="C439"/>
      <c r="D439"/>
      <c r="E439"/>
      <c r="F439"/>
      <c r="G439"/>
      <c r="H439"/>
      <c r="I439"/>
      <c r="J439"/>
      <c r="K439"/>
      <c r="L439"/>
      <c r="M439"/>
      <c r="N439"/>
      <c r="O439"/>
      <c r="P439"/>
      <c r="Q439"/>
      <c r="R439"/>
      <c r="S439"/>
      <c r="T439"/>
      <c r="U439"/>
      <c r="V439"/>
      <c r="W439"/>
      <c r="X439"/>
      <c r="Y439"/>
      <c r="Z439"/>
      <c r="AA439"/>
      <c r="AB439"/>
      <c r="AC439"/>
      <c r="AD439" s="81" t="str">
        <f>IF(M439="",IFERROR(VLOOKUP($U439,scriv!$C$2:$AG$802,28,FALSE),""),M439)</f>
        <v/>
      </c>
      <c r="AE439" s="81" t="str">
        <f>IF(N439="",IFERROR(VLOOKUP($U439,scriv!$C$2:$AG$802,29,FALSE),""),N439)</f>
        <v/>
      </c>
      <c r="AF439" s="81" t="str">
        <f>IF(O439="",IFERROR(VLOOKUP($U439,scriv!$C$2:$AG$802,30,FALSE),""),O439)</f>
        <v/>
      </c>
      <c r="AG439" s="81" t="str">
        <f>IF(P439="",IFERROR(VLOOKUP($U439,scriv!$C$2:$AG$802,31,FALSE),""),P439)</f>
        <v/>
      </c>
      <c r="AH439" s="242" t="str">
        <f t="shared" si="40"/>
        <v/>
      </c>
      <c r="AI439" s="240" t="str">
        <f t="shared" si="41"/>
        <v/>
      </c>
      <c r="AJ439" s="242" t="str">
        <f t="shared" si="42"/>
        <v/>
      </c>
      <c r="AK439" s="240" t="str">
        <f t="shared" si="43"/>
        <v/>
      </c>
      <c r="AL439" s="242" t="str">
        <f t="shared" si="44"/>
        <v/>
      </c>
    </row>
    <row r="440" spans="1:38" ht="23" customHeight="1">
      <c r="A440"/>
      <c r="B440"/>
      <c r="C440"/>
      <c r="D440"/>
      <c r="E440"/>
      <c r="F440"/>
      <c r="G440"/>
      <c r="H440"/>
      <c r="I440"/>
      <c r="J440"/>
      <c r="K440"/>
      <c r="L440"/>
      <c r="M440"/>
      <c r="N440"/>
      <c r="O440"/>
      <c r="P440"/>
      <c r="Q440"/>
      <c r="R440"/>
      <c r="S440"/>
      <c r="T440"/>
      <c r="U440"/>
      <c r="V440"/>
      <c r="W440"/>
      <c r="X440"/>
      <c r="Y440"/>
      <c r="Z440"/>
      <c r="AA440"/>
      <c r="AB440"/>
      <c r="AC440"/>
      <c r="AD440" s="81" t="str">
        <f>IF(M440="",IFERROR(VLOOKUP($U440,scriv!$C$2:$AG$802,28,FALSE),""),M440)</f>
        <v/>
      </c>
      <c r="AE440" s="81" t="str">
        <f>IF(N440="",IFERROR(VLOOKUP($U440,scriv!$C$2:$AG$802,29,FALSE),""),N440)</f>
        <v/>
      </c>
      <c r="AF440" s="81" t="str">
        <f>IF(O440="",IFERROR(VLOOKUP($U440,scriv!$C$2:$AG$802,30,FALSE),""),O440)</f>
        <v/>
      </c>
      <c r="AG440" s="81" t="str">
        <f>IF(P440="",IFERROR(VLOOKUP($U440,scriv!$C$2:$AG$802,31,FALSE),""),P440)</f>
        <v/>
      </c>
      <c r="AH440" s="242" t="str">
        <f t="shared" si="40"/>
        <v/>
      </c>
      <c r="AI440" s="240" t="str">
        <f t="shared" si="41"/>
        <v/>
      </c>
      <c r="AJ440" s="242" t="str">
        <f t="shared" si="42"/>
        <v/>
      </c>
      <c r="AK440" s="240" t="str">
        <f t="shared" si="43"/>
        <v/>
      </c>
      <c r="AL440" s="242" t="str">
        <f t="shared" si="44"/>
        <v/>
      </c>
    </row>
    <row r="441" spans="1:38" ht="23" customHeight="1">
      <c r="A441"/>
      <c r="B441"/>
      <c r="C441"/>
      <c r="D441"/>
      <c r="E441"/>
      <c r="F441"/>
      <c r="G441"/>
      <c r="H441"/>
      <c r="I441"/>
      <c r="J441"/>
      <c r="K441"/>
      <c r="L441"/>
      <c r="M441"/>
      <c r="N441"/>
      <c r="O441"/>
      <c r="P441"/>
      <c r="Q441"/>
      <c r="R441"/>
      <c r="S441"/>
      <c r="T441"/>
      <c r="U441"/>
      <c r="V441"/>
      <c r="W441"/>
      <c r="X441"/>
      <c r="Y441"/>
      <c r="Z441"/>
      <c r="AA441"/>
      <c r="AB441"/>
      <c r="AC441"/>
      <c r="AD441" s="81" t="str">
        <f>IF(M441="",IFERROR(VLOOKUP($U441,scriv!$C$2:$AG$802,28,FALSE),""),M441)</f>
        <v/>
      </c>
      <c r="AE441" s="81" t="str">
        <f>IF(N441="",IFERROR(VLOOKUP($U441,scriv!$C$2:$AG$802,29,FALSE),""),N441)</f>
        <v/>
      </c>
      <c r="AF441" s="81" t="str">
        <f>IF(O441="",IFERROR(VLOOKUP($U441,scriv!$C$2:$AG$802,30,FALSE),""),O441)</f>
        <v/>
      </c>
      <c r="AG441" s="81" t="str">
        <f>IF(P441="",IFERROR(VLOOKUP($U441,scriv!$C$2:$AG$802,31,FALSE),""),P441)</f>
        <v/>
      </c>
      <c r="AH441" s="242" t="str">
        <f t="shared" si="40"/>
        <v/>
      </c>
      <c r="AI441" s="240" t="str">
        <f t="shared" si="41"/>
        <v/>
      </c>
      <c r="AJ441" s="242" t="str">
        <f t="shared" si="42"/>
        <v/>
      </c>
      <c r="AK441" s="240" t="str">
        <f t="shared" si="43"/>
        <v/>
      </c>
      <c r="AL441" s="242" t="str">
        <f t="shared" si="44"/>
        <v/>
      </c>
    </row>
    <row r="442" spans="1:38" ht="23" customHeight="1">
      <c r="A442"/>
      <c r="B442"/>
      <c r="C442"/>
      <c r="D442"/>
      <c r="E442"/>
      <c r="F442"/>
      <c r="G442"/>
      <c r="H442"/>
      <c r="I442"/>
      <c r="J442"/>
      <c r="K442"/>
      <c r="L442"/>
      <c r="M442"/>
      <c r="N442"/>
      <c r="O442"/>
      <c r="P442"/>
      <c r="Q442"/>
      <c r="R442"/>
      <c r="S442"/>
      <c r="T442"/>
      <c r="U442"/>
      <c r="V442"/>
      <c r="W442"/>
      <c r="X442"/>
      <c r="Y442"/>
      <c r="Z442"/>
      <c r="AA442"/>
      <c r="AB442"/>
      <c r="AC442"/>
      <c r="AD442" s="81" t="str">
        <f>IF(M442="",IFERROR(VLOOKUP($U442,scriv!$C$2:$AG$802,28,FALSE),""),M442)</f>
        <v/>
      </c>
      <c r="AE442" s="81" t="str">
        <f>IF(N442="",IFERROR(VLOOKUP($U442,scriv!$C$2:$AG$802,29,FALSE),""),N442)</f>
        <v/>
      </c>
      <c r="AF442" s="81" t="str">
        <f>IF(O442="",IFERROR(VLOOKUP($U442,scriv!$C$2:$AG$802,30,FALSE),""),O442)</f>
        <v/>
      </c>
      <c r="AG442" s="81" t="str">
        <f>IF(P442="",IFERROR(VLOOKUP($U442,scriv!$C$2:$AG$802,31,FALSE),""),P442)</f>
        <v/>
      </c>
      <c r="AH442" s="242" t="str">
        <f t="shared" si="40"/>
        <v/>
      </c>
      <c r="AI442" s="240" t="str">
        <f t="shared" si="41"/>
        <v/>
      </c>
      <c r="AJ442" s="242" t="str">
        <f t="shared" si="42"/>
        <v/>
      </c>
      <c r="AK442" s="240" t="str">
        <f t="shared" si="43"/>
        <v/>
      </c>
      <c r="AL442" s="242" t="str">
        <f t="shared" si="44"/>
        <v/>
      </c>
    </row>
    <row r="443" spans="1:38" ht="23" customHeight="1">
      <c r="A443"/>
      <c r="B443"/>
      <c r="C443"/>
      <c r="D443"/>
      <c r="E443"/>
      <c r="F443"/>
      <c r="G443"/>
      <c r="H443"/>
      <c r="I443"/>
      <c r="J443"/>
      <c r="K443"/>
      <c r="L443"/>
      <c r="M443"/>
      <c r="N443"/>
      <c r="O443"/>
      <c r="P443"/>
      <c r="Q443"/>
      <c r="R443"/>
      <c r="S443"/>
      <c r="T443"/>
      <c r="U443"/>
      <c r="V443"/>
      <c r="W443"/>
      <c r="X443"/>
      <c r="Y443"/>
      <c r="Z443"/>
      <c r="AA443"/>
      <c r="AB443"/>
      <c r="AC443"/>
      <c r="AD443" s="81" t="str">
        <f>IF(M443="",IFERROR(VLOOKUP($U443,scriv!$C$2:$AG$802,28,FALSE),""),M443)</f>
        <v/>
      </c>
      <c r="AE443" s="81" t="str">
        <f>IF(N443="",IFERROR(VLOOKUP($U443,scriv!$C$2:$AG$802,29,FALSE),""),N443)</f>
        <v/>
      </c>
      <c r="AF443" s="81" t="str">
        <f>IF(O443="",IFERROR(VLOOKUP($U443,scriv!$C$2:$AG$802,30,FALSE),""),O443)</f>
        <v/>
      </c>
      <c r="AG443" s="81" t="str">
        <f>IF(P443="",IFERROR(VLOOKUP($U443,scriv!$C$2:$AG$802,31,FALSE),""),P443)</f>
        <v/>
      </c>
      <c r="AH443" s="242" t="str">
        <f t="shared" si="40"/>
        <v/>
      </c>
      <c r="AI443" s="240" t="str">
        <f t="shared" si="41"/>
        <v/>
      </c>
      <c r="AJ443" s="242" t="str">
        <f t="shared" si="42"/>
        <v/>
      </c>
      <c r="AK443" s="240" t="str">
        <f t="shared" si="43"/>
        <v/>
      </c>
      <c r="AL443" s="242" t="str">
        <f t="shared" si="44"/>
        <v/>
      </c>
    </row>
    <row r="444" spans="1:38" ht="23" customHeight="1">
      <c r="A444"/>
      <c r="B444"/>
      <c r="C444"/>
      <c r="D444"/>
      <c r="E444"/>
      <c r="F444"/>
      <c r="G444"/>
      <c r="H444"/>
      <c r="I444"/>
      <c r="J444"/>
      <c r="K444"/>
      <c r="L444"/>
      <c r="M444"/>
      <c r="N444"/>
      <c r="O444"/>
      <c r="P444"/>
      <c r="Q444"/>
      <c r="R444"/>
      <c r="S444"/>
      <c r="T444"/>
      <c r="U444"/>
      <c r="V444"/>
      <c r="W444"/>
      <c r="X444"/>
      <c r="Y444"/>
      <c r="Z444"/>
      <c r="AA444"/>
      <c r="AB444"/>
      <c r="AC444"/>
      <c r="AD444" s="81" t="str">
        <f>IF(M444="",IFERROR(VLOOKUP($U444,scriv!$C$2:$AG$802,28,FALSE),""),M444)</f>
        <v/>
      </c>
      <c r="AE444" s="81" t="str">
        <f>IF(N444="",IFERROR(VLOOKUP($U444,scriv!$C$2:$AG$802,29,FALSE),""),N444)</f>
        <v/>
      </c>
      <c r="AF444" s="81" t="str">
        <f>IF(O444="",IFERROR(VLOOKUP($U444,scriv!$C$2:$AG$802,30,FALSE),""),O444)</f>
        <v/>
      </c>
      <c r="AG444" s="81" t="str">
        <f>IF(P444="",IFERROR(VLOOKUP($U444,scriv!$C$2:$AG$802,31,FALSE),""),P444)</f>
        <v/>
      </c>
      <c r="AH444" s="242" t="str">
        <f t="shared" si="40"/>
        <v/>
      </c>
      <c r="AI444" s="240" t="str">
        <f t="shared" si="41"/>
        <v/>
      </c>
      <c r="AJ444" s="242" t="str">
        <f t="shared" si="42"/>
        <v/>
      </c>
      <c r="AK444" s="240" t="str">
        <f t="shared" si="43"/>
        <v/>
      </c>
      <c r="AL444" s="242" t="str">
        <f t="shared" si="44"/>
        <v/>
      </c>
    </row>
    <row r="445" spans="1:38" ht="23" customHeight="1">
      <c r="A445"/>
      <c r="B445"/>
      <c r="C445"/>
      <c r="D445"/>
      <c r="E445"/>
      <c r="F445"/>
      <c r="G445"/>
      <c r="H445"/>
      <c r="I445"/>
      <c r="J445"/>
      <c r="K445"/>
      <c r="L445"/>
      <c r="M445"/>
      <c r="N445"/>
      <c r="O445"/>
      <c r="P445"/>
      <c r="Q445"/>
      <c r="R445"/>
      <c r="S445"/>
      <c r="T445"/>
      <c r="U445"/>
      <c r="V445"/>
      <c r="W445"/>
      <c r="X445"/>
      <c r="Y445"/>
      <c r="Z445"/>
      <c r="AA445"/>
      <c r="AB445"/>
      <c r="AC445"/>
      <c r="AD445" s="81" t="str">
        <f>IF(M445="",IFERROR(VLOOKUP($U445,scriv!$C$2:$AG$802,28,FALSE),""),M445)</f>
        <v/>
      </c>
      <c r="AE445" s="81" t="str">
        <f>IF(N445="",IFERROR(VLOOKUP($U445,scriv!$C$2:$AG$802,29,FALSE),""),N445)</f>
        <v/>
      </c>
      <c r="AF445" s="81" t="str">
        <f>IF(O445="",IFERROR(VLOOKUP($U445,scriv!$C$2:$AG$802,30,FALSE),""),O445)</f>
        <v/>
      </c>
      <c r="AG445" s="81" t="str">
        <f>IF(P445="",IFERROR(VLOOKUP($U445,scriv!$C$2:$AG$802,31,FALSE),""),P445)</f>
        <v/>
      </c>
      <c r="AH445" s="242" t="str">
        <f t="shared" si="40"/>
        <v/>
      </c>
      <c r="AI445" s="240" t="str">
        <f t="shared" si="41"/>
        <v/>
      </c>
      <c r="AJ445" s="242" t="str">
        <f t="shared" si="42"/>
        <v/>
      </c>
      <c r="AK445" s="240" t="str">
        <f t="shared" si="43"/>
        <v/>
      </c>
      <c r="AL445" s="242" t="str">
        <f t="shared" si="44"/>
        <v/>
      </c>
    </row>
    <row r="446" spans="1:38" ht="23" customHeight="1">
      <c r="A446"/>
      <c r="B446"/>
      <c r="C446"/>
      <c r="D446"/>
      <c r="E446"/>
      <c r="F446"/>
      <c r="G446"/>
      <c r="H446"/>
      <c r="I446"/>
      <c r="J446"/>
      <c r="K446"/>
      <c r="L446"/>
      <c r="M446"/>
      <c r="N446"/>
      <c r="O446"/>
      <c r="P446"/>
      <c r="Q446"/>
      <c r="R446"/>
      <c r="S446"/>
      <c r="T446"/>
      <c r="U446"/>
      <c r="V446"/>
      <c r="W446"/>
      <c r="X446"/>
      <c r="Y446"/>
      <c r="Z446"/>
      <c r="AA446"/>
      <c r="AB446"/>
      <c r="AC446"/>
      <c r="AD446" s="81" t="str">
        <f>IF(M446="",IFERROR(VLOOKUP($U446,scriv!$C$2:$AG$802,28,FALSE),""),M446)</f>
        <v/>
      </c>
      <c r="AE446" s="81" t="str">
        <f>IF(N446="",IFERROR(VLOOKUP($U446,scriv!$C$2:$AG$802,29,FALSE),""),N446)</f>
        <v/>
      </c>
      <c r="AF446" s="81" t="str">
        <f>IF(O446="",IFERROR(VLOOKUP($U446,scriv!$C$2:$AG$802,30,FALSE),""),O446)</f>
        <v/>
      </c>
      <c r="AG446" s="81" t="str">
        <f>IF(P446="",IFERROR(VLOOKUP($U446,scriv!$C$2:$AG$802,31,FALSE),""),P446)</f>
        <v/>
      </c>
      <c r="AH446" s="242" t="str">
        <f t="shared" si="40"/>
        <v/>
      </c>
      <c r="AI446" s="240" t="str">
        <f t="shared" si="41"/>
        <v/>
      </c>
      <c r="AJ446" s="242" t="str">
        <f t="shared" si="42"/>
        <v/>
      </c>
      <c r="AK446" s="240" t="str">
        <f t="shared" si="43"/>
        <v/>
      </c>
      <c r="AL446" s="242" t="str">
        <f t="shared" si="44"/>
        <v/>
      </c>
    </row>
    <row r="447" spans="1:38" ht="23" customHeight="1">
      <c r="A447"/>
      <c r="B447"/>
      <c r="C447"/>
      <c r="D447"/>
      <c r="E447"/>
      <c r="F447"/>
      <c r="G447"/>
      <c r="H447"/>
      <c r="I447"/>
      <c r="J447"/>
      <c r="K447"/>
      <c r="L447"/>
      <c r="M447"/>
      <c r="N447"/>
      <c r="O447"/>
      <c r="P447"/>
      <c r="Q447"/>
      <c r="R447"/>
      <c r="S447"/>
      <c r="T447"/>
      <c r="U447"/>
      <c r="V447"/>
      <c r="W447"/>
      <c r="X447"/>
      <c r="Y447"/>
      <c r="Z447"/>
      <c r="AA447"/>
      <c r="AB447"/>
      <c r="AC447"/>
      <c r="AD447" s="81" t="str">
        <f>IF(M447="",IFERROR(VLOOKUP($U447,scriv!$C$2:$AG$802,28,FALSE),""),M447)</f>
        <v/>
      </c>
      <c r="AE447" s="81" t="str">
        <f>IF(N447="",IFERROR(VLOOKUP($U447,scriv!$C$2:$AG$802,29,FALSE),""),N447)</f>
        <v/>
      </c>
      <c r="AF447" s="81" t="str">
        <f>IF(O447="",IFERROR(VLOOKUP($U447,scriv!$C$2:$AG$802,30,FALSE),""),O447)</f>
        <v/>
      </c>
      <c r="AG447" s="81" t="str">
        <f>IF(P447="",IFERROR(VLOOKUP($U447,scriv!$C$2:$AG$802,31,FALSE),""),P447)</f>
        <v/>
      </c>
      <c r="AH447" s="242" t="str">
        <f t="shared" si="40"/>
        <v/>
      </c>
      <c r="AI447" s="240" t="str">
        <f t="shared" si="41"/>
        <v/>
      </c>
      <c r="AJ447" s="242" t="str">
        <f t="shared" si="42"/>
        <v/>
      </c>
      <c r="AK447" s="240" t="str">
        <f t="shared" si="43"/>
        <v/>
      </c>
      <c r="AL447" s="242" t="str">
        <f t="shared" si="44"/>
        <v/>
      </c>
    </row>
    <row r="448" spans="1:38" ht="23" customHeight="1">
      <c r="A448"/>
      <c r="B448"/>
      <c r="C448"/>
      <c r="D448"/>
      <c r="E448"/>
      <c r="F448"/>
      <c r="G448"/>
      <c r="H448"/>
      <c r="I448"/>
      <c r="J448"/>
      <c r="K448"/>
      <c r="L448"/>
      <c r="M448"/>
      <c r="N448"/>
      <c r="O448"/>
      <c r="P448"/>
      <c r="Q448"/>
      <c r="R448"/>
      <c r="S448"/>
      <c r="T448"/>
      <c r="U448"/>
      <c r="V448"/>
      <c r="W448"/>
      <c r="X448"/>
      <c r="Y448"/>
      <c r="Z448"/>
      <c r="AA448"/>
      <c r="AB448"/>
      <c r="AC448"/>
      <c r="AD448" s="81" t="str">
        <f>IF(M448="",IFERROR(VLOOKUP($U448,scriv!$C$2:$AG$802,28,FALSE),""),M448)</f>
        <v/>
      </c>
      <c r="AE448" s="81" t="str">
        <f>IF(N448="",IFERROR(VLOOKUP($U448,scriv!$C$2:$AG$802,29,FALSE),""),N448)</f>
        <v/>
      </c>
      <c r="AF448" s="81" t="str">
        <f>IF(O448="",IFERROR(VLOOKUP($U448,scriv!$C$2:$AG$802,30,FALSE),""),O448)</f>
        <v/>
      </c>
      <c r="AG448" s="81" t="str">
        <f>IF(P448="",IFERROR(VLOOKUP($U448,scriv!$C$2:$AG$802,31,FALSE),""),P448)</f>
        <v/>
      </c>
      <c r="AH448" s="242" t="str">
        <f t="shared" si="40"/>
        <v/>
      </c>
      <c r="AI448" s="240" t="str">
        <f t="shared" si="41"/>
        <v/>
      </c>
      <c r="AJ448" s="242" t="str">
        <f t="shared" si="42"/>
        <v/>
      </c>
      <c r="AK448" s="240" t="str">
        <f t="shared" si="43"/>
        <v/>
      </c>
      <c r="AL448" s="242" t="str">
        <f t="shared" si="44"/>
        <v/>
      </c>
    </row>
    <row r="449" spans="1:38" ht="23" customHeight="1">
      <c r="A449"/>
      <c r="B449"/>
      <c r="C449"/>
      <c r="D449"/>
      <c r="E449"/>
      <c r="F449"/>
      <c r="G449"/>
      <c r="H449"/>
      <c r="I449"/>
      <c r="J449"/>
      <c r="K449"/>
      <c r="L449"/>
      <c r="M449"/>
      <c r="N449"/>
      <c r="O449"/>
      <c r="P449"/>
      <c r="Q449"/>
      <c r="R449"/>
      <c r="S449"/>
      <c r="T449"/>
      <c r="U449"/>
      <c r="V449"/>
      <c r="W449"/>
      <c r="X449"/>
      <c r="Y449"/>
      <c r="Z449"/>
      <c r="AA449"/>
      <c r="AB449"/>
      <c r="AC449"/>
      <c r="AD449" s="81" t="str">
        <f>IF(M449="",IFERROR(VLOOKUP($U449,scriv!$C$2:$AG$802,28,FALSE),""),M449)</f>
        <v/>
      </c>
      <c r="AE449" s="81" t="str">
        <f>IF(N449="",IFERROR(VLOOKUP($U449,scriv!$C$2:$AG$802,29,FALSE),""),N449)</f>
        <v/>
      </c>
      <c r="AF449" s="81" t="str">
        <f>IF(O449="",IFERROR(VLOOKUP($U449,scriv!$C$2:$AG$802,30,FALSE),""),O449)</f>
        <v/>
      </c>
      <c r="AG449" s="81" t="str">
        <f>IF(P449="",IFERROR(VLOOKUP($U449,scriv!$C$2:$AG$802,31,FALSE),""),P449)</f>
        <v/>
      </c>
      <c r="AH449" s="242" t="str">
        <f t="shared" si="40"/>
        <v/>
      </c>
      <c r="AI449" s="240" t="str">
        <f t="shared" si="41"/>
        <v/>
      </c>
      <c r="AJ449" s="242" t="str">
        <f t="shared" si="42"/>
        <v/>
      </c>
      <c r="AK449" s="240" t="str">
        <f t="shared" si="43"/>
        <v/>
      </c>
      <c r="AL449" s="242" t="str">
        <f t="shared" si="44"/>
        <v/>
      </c>
    </row>
    <row r="450" spans="1:38" ht="23" customHeight="1">
      <c r="A450"/>
      <c r="B450"/>
      <c r="C450"/>
      <c r="D450"/>
      <c r="E450"/>
      <c r="F450"/>
      <c r="G450"/>
      <c r="H450"/>
      <c r="I450"/>
      <c r="J450"/>
      <c r="K450"/>
      <c r="L450"/>
      <c r="M450"/>
      <c r="N450"/>
      <c r="O450"/>
      <c r="P450"/>
      <c r="Q450"/>
      <c r="R450"/>
      <c r="S450"/>
      <c r="T450"/>
      <c r="U450"/>
      <c r="V450"/>
      <c r="W450"/>
      <c r="X450"/>
      <c r="Y450"/>
      <c r="Z450"/>
      <c r="AA450"/>
      <c r="AB450"/>
      <c r="AC450"/>
      <c r="AD450" s="81" t="str">
        <f>IF(M450="",IFERROR(VLOOKUP($U450,scriv!$C$2:$AG$802,28,FALSE),""),M450)</f>
        <v/>
      </c>
      <c r="AE450" s="81" t="str">
        <f>IF(N450="",IFERROR(VLOOKUP($U450,scriv!$C$2:$AG$802,29,FALSE),""),N450)</f>
        <v/>
      </c>
      <c r="AF450" s="81" t="str">
        <f>IF(O450="",IFERROR(VLOOKUP($U450,scriv!$C$2:$AG$802,30,FALSE),""),O450)</f>
        <v/>
      </c>
      <c r="AG450" s="81" t="str">
        <f>IF(P450="",IFERROR(VLOOKUP($U450,scriv!$C$2:$AG$802,31,FALSE),""),P450)</f>
        <v/>
      </c>
      <c r="AH450" s="242" t="str">
        <f t="shared" si="40"/>
        <v/>
      </c>
      <c r="AI450" s="240" t="str">
        <f t="shared" si="41"/>
        <v/>
      </c>
      <c r="AJ450" s="242" t="str">
        <f t="shared" si="42"/>
        <v/>
      </c>
      <c r="AK450" s="240" t="str">
        <f t="shared" si="43"/>
        <v/>
      </c>
      <c r="AL450" s="242" t="str">
        <f t="shared" si="44"/>
        <v/>
      </c>
    </row>
    <row r="451" spans="1:38" ht="23" customHeight="1">
      <c r="A451"/>
      <c r="B451"/>
      <c r="C451"/>
      <c r="D451"/>
      <c r="E451"/>
      <c r="F451"/>
      <c r="G451"/>
      <c r="H451"/>
      <c r="I451"/>
      <c r="J451"/>
      <c r="K451"/>
      <c r="L451"/>
      <c r="M451"/>
      <c r="N451"/>
      <c r="O451"/>
      <c r="P451"/>
      <c r="Q451"/>
      <c r="R451"/>
      <c r="S451"/>
      <c r="T451"/>
      <c r="U451"/>
      <c r="V451"/>
      <c r="W451"/>
      <c r="X451"/>
      <c r="Y451"/>
      <c r="Z451"/>
      <c r="AA451"/>
      <c r="AB451"/>
      <c r="AC451"/>
      <c r="AD451" s="81" t="str">
        <f>IF(M451="",IFERROR(VLOOKUP($U451,scriv!$C$2:$AG$802,28,FALSE),""),M451)</f>
        <v/>
      </c>
      <c r="AE451" s="81" t="str">
        <f>IF(N451="",IFERROR(VLOOKUP($U451,scriv!$C$2:$AG$802,29,FALSE),""),N451)</f>
        <v/>
      </c>
      <c r="AF451" s="81" t="str">
        <f>IF(O451="",IFERROR(VLOOKUP($U451,scriv!$C$2:$AG$802,30,FALSE),""),O451)</f>
        <v/>
      </c>
      <c r="AG451" s="81" t="str">
        <f>IF(P451="",IFERROR(VLOOKUP($U451,scriv!$C$2:$AG$802,31,FALSE),""),P451)</f>
        <v/>
      </c>
      <c r="AH451" s="242" t="str">
        <f t="shared" si="40"/>
        <v/>
      </c>
      <c r="AI451" s="240" t="str">
        <f t="shared" si="41"/>
        <v/>
      </c>
      <c r="AJ451" s="242" t="str">
        <f t="shared" si="42"/>
        <v/>
      </c>
      <c r="AK451" s="240" t="str">
        <f t="shared" si="43"/>
        <v/>
      </c>
      <c r="AL451" s="242" t="str">
        <f t="shared" si="44"/>
        <v/>
      </c>
    </row>
    <row r="452" spans="1:38" ht="23" customHeight="1">
      <c r="A452"/>
      <c r="B452"/>
      <c r="C452"/>
      <c r="D452"/>
      <c r="E452"/>
      <c r="F452"/>
      <c r="G452"/>
      <c r="H452"/>
      <c r="I452"/>
      <c r="J452"/>
      <c r="K452"/>
      <c r="L452"/>
      <c r="M452"/>
      <c r="N452"/>
      <c r="O452"/>
      <c r="P452"/>
      <c r="Q452"/>
      <c r="R452"/>
      <c r="S452"/>
      <c r="T452"/>
      <c r="U452"/>
      <c r="V452"/>
      <c r="W452"/>
      <c r="X452"/>
      <c r="Y452"/>
      <c r="Z452"/>
      <c r="AA452"/>
      <c r="AB452"/>
      <c r="AC452"/>
      <c r="AD452" s="81" t="str">
        <f>IF(M452="",IFERROR(VLOOKUP($U452,scriv!$C$2:$AG$802,28,FALSE),""),M452)</f>
        <v/>
      </c>
      <c r="AE452" s="81" t="str">
        <f>IF(N452="",IFERROR(VLOOKUP($U452,scriv!$C$2:$AG$802,29,FALSE),""),N452)</f>
        <v/>
      </c>
      <c r="AF452" s="81" t="str">
        <f>IF(O452="",IFERROR(VLOOKUP($U452,scriv!$C$2:$AG$802,30,FALSE),""),O452)</f>
        <v/>
      </c>
      <c r="AG452" s="81" t="str">
        <f>IF(P452="",IFERROR(VLOOKUP($U452,scriv!$C$2:$AG$802,31,FALSE),""),P452)</f>
        <v/>
      </c>
      <c r="AH452" s="242" t="str">
        <f t="shared" si="40"/>
        <v/>
      </c>
      <c r="AI452" s="240" t="str">
        <f t="shared" si="41"/>
        <v/>
      </c>
      <c r="AJ452" s="242" t="str">
        <f t="shared" si="42"/>
        <v/>
      </c>
      <c r="AK452" s="240" t="str">
        <f t="shared" si="43"/>
        <v/>
      </c>
      <c r="AL452" s="242" t="str">
        <f t="shared" si="44"/>
        <v/>
      </c>
    </row>
    <row r="453" spans="1:38" ht="23" customHeight="1">
      <c r="A453"/>
      <c r="B453"/>
      <c r="C453"/>
      <c r="D453"/>
      <c r="E453"/>
      <c r="F453"/>
      <c r="G453"/>
      <c r="H453"/>
      <c r="I453"/>
      <c r="J453"/>
      <c r="K453"/>
      <c r="L453"/>
      <c r="M453"/>
      <c r="N453"/>
      <c r="O453"/>
      <c r="P453"/>
      <c r="Q453"/>
      <c r="R453"/>
      <c r="S453"/>
      <c r="T453"/>
      <c r="U453"/>
      <c r="V453"/>
      <c r="W453"/>
      <c r="X453"/>
      <c r="Y453"/>
      <c r="Z453"/>
      <c r="AA453"/>
      <c r="AB453"/>
      <c r="AC453"/>
      <c r="AD453" s="81" t="str">
        <f>IF(M453="",IFERROR(VLOOKUP($U453,scriv!$C$2:$AG$802,28,FALSE),""),M453)</f>
        <v/>
      </c>
      <c r="AE453" s="81" t="str">
        <f>IF(N453="",IFERROR(VLOOKUP($U453,scriv!$C$2:$AG$802,29,FALSE),""),N453)</f>
        <v/>
      </c>
      <c r="AF453" s="81" t="str">
        <f>IF(O453="",IFERROR(VLOOKUP($U453,scriv!$C$2:$AG$802,30,FALSE),""),O453)</f>
        <v/>
      </c>
      <c r="AG453" s="81" t="str">
        <f>IF(P453="",IFERROR(VLOOKUP($U453,scriv!$C$2:$AG$802,31,FALSE),""),P453)</f>
        <v/>
      </c>
      <c r="AH453" s="242" t="str">
        <f t="shared" ref="AH453:AH516" si="45">SUBSTITUTE(SUBSTITUTE(SUBSTITUTE(SUBSTITUTE(SUBSTITUTE(SUBSTITUTE(SUBSTITUTE(SUBSTITUTE(SUBSTITUTE(SUBSTITUTE(SUBSTITUTE(SUBSTITUTE(
C453,
":",""),
".",""),
"/",""),
"|",""),
",",""),
" ",""),
"'",""),
"(",""),
")",""),
"&amp;",""),
"!",""),
"?","")</f>
        <v/>
      </c>
      <c r="AI453" s="240" t="str">
        <f t="shared" ref="AI453:AI516" si="46">SUBSTITUTE(SUBSTITUTE(SUBSTITUTE(SUBSTITUTE(SUBSTITUTE(SUBSTITUTE(SUBSTITUTE(SUBSTITUTE(SUBSTITUTE(SUBSTITUTE(SUBSTITUTE(SUBSTITUTE(
U453,
":",""),
".",""),
"/",""),
"|",""),
",",""),
" ",""),
"'",""),
"(",""),
")",""),
"&amp;",""),
"!",""),
"?","")</f>
        <v/>
      </c>
      <c r="AJ453" s="242" t="str">
        <f t="shared" ref="AJ453:AJ516" si="47">IF(G453&lt;&gt;"",SUBSTITUTE(SUBSTITUTE(SUBSTITUTE(SUBSTITUTE(SUBSTITUTE(SUBSTITUTE(SUBSTITUTE(SUBSTITUTE(SUBSTITUTE(SUBSTITUTE(SUBSTITUTE(SUBSTITUTE(
G453,
":",""),
".",""),
"/",""),
"|",""),
",",""),
" ",""),
"'",""),
"(",""),
")",""),
"&amp;",""),
"!",""),
"?",""),
IF(H453&lt;&gt;"",AI453,""))</f>
        <v/>
      </c>
      <c r="AK453" s="240" t="str">
        <f t="shared" ref="AK453:AK516" si="48">SUBSTITUTE(SUBSTITUTE(SUBSTITUTE(SUBSTITUTE(SUBSTITUTE(SUBSTITUTE(SUBSTITUTE(SUBSTITUTE(SUBSTITUTE(SUBSTITUTE(SUBSTITUTE(SUBSTITUTE(
H453,
":",""),
".",""),
"/",""),
"|",""),
",",""),
" ",""),
"'",""),
"(",""),
")",""),
"&amp;",""),
"!",""),
"?","")</f>
        <v/>
      </c>
      <c r="AL453" s="242" t="str">
        <f t="shared" ref="AL453:AL516" si="49">SUBSTITUTE(SUBSTITUTE(SUBSTITUTE(SUBSTITUTE(SUBSTITUTE(SUBSTITUTE(SUBSTITUTE(SUBSTITUTE(SUBSTITUTE(SUBSTITUTE(SUBSTITUTE(
F453,
":",""),
".",""),
"/",""),
"|",""),
",",""),
"'",""),
"(",""),
")",""),
"&amp;",""),
"!",""),
"?","")</f>
        <v/>
      </c>
    </row>
    <row r="454" spans="1:38" ht="23" customHeight="1">
      <c r="A454"/>
      <c r="B454"/>
      <c r="C454"/>
      <c r="D454"/>
      <c r="E454"/>
      <c r="F454"/>
      <c r="G454"/>
      <c r="H454"/>
      <c r="I454"/>
      <c r="J454"/>
      <c r="K454"/>
      <c r="L454"/>
      <c r="M454"/>
      <c r="N454"/>
      <c r="O454"/>
      <c r="P454"/>
      <c r="Q454"/>
      <c r="R454"/>
      <c r="S454"/>
      <c r="T454"/>
      <c r="U454"/>
      <c r="V454"/>
      <c r="W454"/>
      <c r="X454"/>
      <c r="Y454"/>
      <c r="Z454"/>
      <c r="AA454"/>
      <c r="AB454"/>
      <c r="AC454"/>
      <c r="AD454" s="81" t="str">
        <f>IF(M454="",IFERROR(VLOOKUP($U454,scriv!$C$2:$AG$802,28,FALSE),""),M454)</f>
        <v/>
      </c>
      <c r="AE454" s="81" t="str">
        <f>IF(N454="",IFERROR(VLOOKUP($U454,scriv!$C$2:$AG$802,29,FALSE),""),N454)</f>
        <v/>
      </c>
      <c r="AF454" s="81" t="str">
        <f>IF(O454="",IFERROR(VLOOKUP($U454,scriv!$C$2:$AG$802,30,FALSE),""),O454)</f>
        <v/>
      </c>
      <c r="AG454" s="81" t="str">
        <f>IF(P454="",IFERROR(VLOOKUP($U454,scriv!$C$2:$AG$802,31,FALSE),""),P454)</f>
        <v/>
      </c>
      <c r="AH454" s="242" t="str">
        <f t="shared" si="45"/>
        <v/>
      </c>
      <c r="AI454" s="240" t="str">
        <f t="shared" si="46"/>
        <v/>
      </c>
      <c r="AJ454" s="242" t="str">
        <f t="shared" si="47"/>
        <v/>
      </c>
      <c r="AK454" s="240" t="str">
        <f t="shared" si="48"/>
        <v/>
      </c>
      <c r="AL454" s="242" t="str">
        <f t="shared" si="49"/>
        <v/>
      </c>
    </row>
    <row r="455" spans="1:38" ht="23" customHeight="1">
      <c r="A455"/>
      <c r="B455"/>
      <c r="C455"/>
      <c r="D455"/>
      <c r="E455"/>
      <c r="F455"/>
      <c r="G455"/>
      <c r="H455"/>
      <c r="I455"/>
      <c r="J455"/>
      <c r="K455"/>
      <c r="L455"/>
      <c r="M455"/>
      <c r="N455"/>
      <c r="O455"/>
      <c r="P455"/>
      <c r="Q455"/>
      <c r="R455"/>
      <c r="S455"/>
      <c r="T455"/>
      <c r="U455"/>
      <c r="V455"/>
      <c r="W455"/>
      <c r="X455"/>
      <c r="Y455"/>
      <c r="Z455"/>
      <c r="AA455"/>
      <c r="AB455"/>
      <c r="AC455"/>
      <c r="AD455" s="81" t="str">
        <f>IF(M455="",IFERROR(VLOOKUP($U455,scriv!$C$2:$AG$802,28,FALSE),""),M455)</f>
        <v/>
      </c>
      <c r="AE455" s="81" t="str">
        <f>IF(N455="",IFERROR(VLOOKUP($U455,scriv!$C$2:$AG$802,29,FALSE),""),N455)</f>
        <v/>
      </c>
      <c r="AF455" s="81" t="str">
        <f>IF(O455="",IFERROR(VLOOKUP($U455,scriv!$C$2:$AG$802,30,FALSE),""),O455)</f>
        <v/>
      </c>
      <c r="AG455" s="81" t="str">
        <f>IF(P455="",IFERROR(VLOOKUP($U455,scriv!$C$2:$AG$802,31,FALSE),""),P455)</f>
        <v/>
      </c>
      <c r="AH455" s="242" t="str">
        <f t="shared" si="45"/>
        <v/>
      </c>
      <c r="AI455" s="240" t="str">
        <f t="shared" si="46"/>
        <v/>
      </c>
      <c r="AJ455" s="242" t="str">
        <f t="shared" si="47"/>
        <v/>
      </c>
      <c r="AK455" s="240" t="str">
        <f t="shared" si="48"/>
        <v/>
      </c>
      <c r="AL455" s="242" t="str">
        <f t="shared" si="49"/>
        <v/>
      </c>
    </row>
    <row r="456" spans="1:38" ht="23" customHeight="1">
      <c r="A456"/>
      <c r="B456"/>
      <c r="C456"/>
      <c r="D456"/>
      <c r="E456"/>
      <c r="F456"/>
      <c r="G456"/>
      <c r="H456"/>
      <c r="I456"/>
      <c r="J456"/>
      <c r="K456"/>
      <c r="L456"/>
      <c r="M456"/>
      <c r="N456"/>
      <c r="O456"/>
      <c r="P456"/>
      <c r="Q456"/>
      <c r="R456"/>
      <c r="S456"/>
      <c r="T456"/>
      <c r="U456"/>
      <c r="V456"/>
      <c r="W456"/>
      <c r="X456"/>
      <c r="Y456"/>
      <c r="Z456"/>
      <c r="AA456"/>
      <c r="AB456"/>
      <c r="AC456"/>
      <c r="AD456" s="81" t="str">
        <f>IF(M456="",IFERROR(VLOOKUP($U456,scriv!$C$2:$AG$802,28,FALSE),""),M456)</f>
        <v/>
      </c>
      <c r="AE456" s="81" t="str">
        <f>IF(N456="",IFERROR(VLOOKUP($U456,scriv!$C$2:$AG$802,29,FALSE),""),N456)</f>
        <v/>
      </c>
      <c r="AF456" s="81" t="str">
        <f>IF(O456="",IFERROR(VLOOKUP($U456,scriv!$C$2:$AG$802,30,FALSE),""),O456)</f>
        <v/>
      </c>
      <c r="AG456" s="81" t="str">
        <f>IF(P456="",IFERROR(VLOOKUP($U456,scriv!$C$2:$AG$802,31,FALSE),""),P456)</f>
        <v/>
      </c>
      <c r="AH456" s="242" t="str">
        <f t="shared" si="45"/>
        <v/>
      </c>
      <c r="AI456" s="240" t="str">
        <f t="shared" si="46"/>
        <v/>
      </c>
      <c r="AJ456" s="242" t="str">
        <f t="shared" si="47"/>
        <v/>
      </c>
      <c r="AK456" s="240" t="str">
        <f t="shared" si="48"/>
        <v/>
      </c>
      <c r="AL456" s="242" t="str">
        <f t="shared" si="49"/>
        <v/>
      </c>
    </row>
    <row r="457" spans="1:38" ht="23" customHeight="1">
      <c r="A457"/>
      <c r="B457"/>
      <c r="C457"/>
      <c r="D457"/>
      <c r="E457"/>
      <c r="F457"/>
      <c r="G457"/>
      <c r="H457"/>
      <c r="I457"/>
      <c r="J457"/>
      <c r="K457"/>
      <c r="L457"/>
      <c r="M457"/>
      <c r="N457"/>
      <c r="O457"/>
      <c r="P457"/>
      <c r="Q457"/>
      <c r="R457"/>
      <c r="S457"/>
      <c r="T457"/>
      <c r="U457"/>
      <c r="V457"/>
      <c r="W457"/>
      <c r="X457"/>
      <c r="Y457"/>
      <c r="Z457"/>
      <c r="AA457"/>
      <c r="AB457"/>
      <c r="AC457"/>
      <c r="AD457" s="81" t="str">
        <f>IF(M457="",IFERROR(VLOOKUP($U457,scriv!$C$2:$AG$802,28,FALSE),""),M457)</f>
        <v/>
      </c>
      <c r="AE457" s="81" t="str">
        <f>IF(N457="",IFERROR(VLOOKUP($U457,scriv!$C$2:$AG$802,29,FALSE),""),N457)</f>
        <v/>
      </c>
      <c r="AF457" s="81" t="str">
        <f>IF(O457="",IFERROR(VLOOKUP($U457,scriv!$C$2:$AG$802,30,FALSE),""),O457)</f>
        <v/>
      </c>
      <c r="AG457" s="81" t="str">
        <f>IF(P457="",IFERROR(VLOOKUP($U457,scriv!$C$2:$AG$802,31,FALSE),""),P457)</f>
        <v/>
      </c>
      <c r="AH457" s="242" t="str">
        <f t="shared" si="45"/>
        <v/>
      </c>
      <c r="AI457" s="240" t="str">
        <f t="shared" si="46"/>
        <v/>
      </c>
      <c r="AJ457" s="242" t="str">
        <f t="shared" si="47"/>
        <v/>
      </c>
      <c r="AK457" s="240" t="str">
        <f t="shared" si="48"/>
        <v/>
      </c>
      <c r="AL457" s="242" t="str">
        <f t="shared" si="49"/>
        <v/>
      </c>
    </row>
    <row r="458" spans="1:38" ht="23" customHeight="1">
      <c r="A458"/>
      <c r="B458"/>
      <c r="C458"/>
      <c r="D458"/>
      <c r="E458"/>
      <c r="F458"/>
      <c r="G458"/>
      <c r="H458"/>
      <c r="I458"/>
      <c r="J458"/>
      <c r="K458"/>
      <c r="L458"/>
      <c r="M458"/>
      <c r="N458"/>
      <c r="O458"/>
      <c r="P458"/>
      <c r="Q458"/>
      <c r="R458"/>
      <c r="S458"/>
      <c r="T458"/>
      <c r="U458"/>
      <c r="V458"/>
      <c r="W458"/>
      <c r="X458"/>
      <c r="Y458"/>
      <c r="Z458"/>
      <c r="AA458"/>
      <c r="AB458"/>
      <c r="AC458"/>
      <c r="AD458" s="81" t="str">
        <f>IF(M458="",IFERROR(VLOOKUP($U458,scriv!$C$2:$AG$802,28,FALSE),""),M458)</f>
        <v/>
      </c>
      <c r="AE458" s="81" t="str">
        <f>IF(N458="",IFERROR(VLOOKUP($U458,scriv!$C$2:$AG$802,29,FALSE),""),N458)</f>
        <v/>
      </c>
      <c r="AF458" s="81" t="str">
        <f>IF(O458="",IFERROR(VLOOKUP($U458,scriv!$C$2:$AG$802,30,FALSE),""),O458)</f>
        <v/>
      </c>
      <c r="AG458" s="81" t="str">
        <f>IF(P458="",IFERROR(VLOOKUP($U458,scriv!$C$2:$AG$802,31,FALSE),""),P458)</f>
        <v/>
      </c>
      <c r="AH458" s="242" t="str">
        <f t="shared" si="45"/>
        <v/>
      </c>
      <c r="AI458" s="240" t="str">
        <f t="shared" si="46"/>
        <v/>
      </c>
      <c r="AJ458" s="242" t="str">
        <f t="shared" si="47"/>
        <v/>
      </c>
      <c r="AK458" s="240" t="str">
        <f t="shared" si="48"/>
        <v/>
      </c>
      <c r="AL458" s="242" t="str">
        <f t="shared" si="49"/>
        <v/>
      </c>
    </row>
    <row r="459" spans="1:38" ht="23" customHeight="1">
      <c r="A459"/>
      <c r="B459"/>
      <c r="C459"/>
      <c r="D459"/>
      <c r="E459"/>
      <c r="F459"/>
      <c r="G459"/>
      <c r="H459"/>
      <c r="I459"/>
      <c r="J459"/>
      <c r="K459"/>
      <c r="L459"/>
      <c r="M459"/>
      <c r="N459"/>
      <c r="O459"/>
      <c r="P459"/>
      <c r="Q459"/>
      <c r="R459"/>
      <c r="S459"/>
      <c r="T459"/>
      <c r="U459"/>
      <c r="V459"/>
      <c r="W459"/>
      <c r="X459"/>
      <c r="Y459"/>
      <c r="Z459"/>
      <c r="AA459"/>
      <c r="AB459"/>
      <c r="AC459"/>
      <c r="AD459" s="81" t="str">
        <f>IF(M459="",IFERROR(VLOOKUP($U459,scriv!$C$2:$AG$802,28,FALSE),""),M459)</f>
        <v/>
      </c>
      <c r="AE459" s="81" t="str">
        <f>IF(N459="",IFERROR(VLOOKUP($U459,scriv!$C$2:$AG$802,29,FALSE),""),N459)</f>
        <v/>
      </c>
      <c r="AF459" s="81" t="str">
        <f>IF(O459="",IFERROR(VLOOKUP($U459,scriv!$C$2:$AG$802,30,FALSE),""),O459)</f>
        <v/>
      </c>
      <c r="AG459" s="81" t="str">
        <f>IF(P459="",IFERROR(VLOOKUP($U459,scriv!$C$2:$AG$802,31,FALSE),""),P459)</f>
        <v/>
      </c>
      <c r="AH459" s="242" t="str">
        <f t="shared" si="45"/>
        <v/>
      </c>
      <c r="AI459" s="240" t="str">
        <f t="shared" si="46"/>
        <v/>
      </c>
      <c r="AJ459" s="242" t="str">
        <f t="shared" si="47"/>
        <v/>
      </c>
      <c r="AK459" s="240" t="str">
        <f t="shared" si="48"/>
        <v/>
      </c>
      <c r="AL459" s="242" t="str">
        <f t="shared" si="49"/>
        <v/>
      </c>
    </row>
    <row r="460" spans="1:38" ht="23" customHeight="1">
      <c r="A460"/>
      <c r="B460"/>
      <c r="C460"/>
      <c r="D460"/>
      <c r="E460"/>
      <c r="F460"/>
      <c r="G460"/>
      <c r="H460"/>
      <c r="I460"/>
      <c r="J460"/>
      <c r="K460"/>
      <c r="L460"/>
      <c r="M460"/>
      <c r="N460"/>
      <c r="O460"/>
      <c r="P460"/>
      <c r="Q460"/>
      <c r="R460"/>
      <c r="S460"/>
      <c r="T460"/>
      <c r="U460"/>
      <c r="V460"/>
      <c r="W460"/>
      <c r="X460"/>
      <c r="Y460"/>
      <c r="Z460"/>
      <c r="AA460"/>
      <c r="AB460"/>
      <c r="AC460"/>
      <c r="AD460" s="81" t="str">
        <f>IF(M460="",IFERROR(VLOOKUP($U460,scriv!$C$2:$AG$802,28,FALSE),""),M460)</f>
        <v/>
      </c>
      <c r="AE460" s="81" t="str">
        <f>IF(N460="",IFERROR(VLOOKUP($U460,scriv!$C$2:$AG$802,29,FALSE),""),N460)</f>
        <v/>
      </c>
      <c r="AF460" s="81" t="str">
        <f>IF(O460="",IFERROR(VLOOKUP($U460,scriv!$C$2:$AG$802,30,FALSE),""),O460)</f>
        <v/>
      </c>
      <c r="AG460" s="81" t="str">
        <f>IF(P460="",IFERROR(VLOOKUP($U460,scriv!$C$2:$AG$802,31,FALSE),""),P460)</f>
        <v/>
      </c>
      <c r="AH460" s="242" t="str">
        <f t="shared" si="45"/>
        <v/>
      </c>
      <c r="AI460" s="240" t="str">
        <f t="shared" si="46"/>
        <v/>
      </c>
      <c r="AJ460" s="242" t="str">
        <f t="shared" si="47"/>
        <v/>
      </c>
      <c r="AK460" s="240" t="str">
        <f t="shared" si="48"/>
        <v/>
      </c>
      <c r="AL460" s="242" t="str">
        <f t="shared" si="49"/>
        <v/>
      </c>
    </row>
    <row r="461" spans="1:38" ht="23" customHeight="1">
      <c r="A461"/>
      <c r="B461"/>
      <c r="C461"/>
      <c r="D461"/>
      <c r="E461"/>
      <c r="F461"/>
      <c r="G461"/>
      <c r="H461"/>
      <c r="I461"/>
      <c r="J461"/>
      <c r="K461"/>
      <c r="L461"/>
      <c r="M461"/>
      <c r="N461"/>
      <c r="O461"/>
      <c r="P461"/>
      <c r="Q461"/>
      <c r="R461"/>
      <c r="S461"/>
      <c r="T461"/>
      <c r="U461"/>
      <c r="V461"/>
      <c r="W461"/>
      <c r="X461"/>
      <c r="Y461"/>
      <c r="Z461"/>
      <c r="AA461"/>
      <c r="AB461"/>
      <c r="AC461"/>
      <c r="AD461" s="81" t="str">
        <f>IF(M461="",IFERROR(VLOOKUP($U461,scriv!$C$2:$AG$802,28,FALSE),""),M461)</f>
        <v/>
      </c>
      <c r="AE461" s="81" t="str">
        <f>IF(N461="",IFERROR(VLOOKUP($U461,scriv!$C$2:$AG$802,29,FALSE),""),N461)</f>
        <v/>
      </c>
      <c r="AF461" s="81" t="str">
        <f>IF(O461="",IFERROR(VLOOKUP($U461,scriv!$C$2:$AG$802,30,FALSE),""),O461)</f>
        <v/>
      </c>
      <c r="AG461" s="81" t="str">
        <f>IF(P461="",IFERROR(VLOOKUP($U461,scriv!$C$2:$AG$802,31,FALSE),""),P461)</f>
        <v/>
      </c>
      <c r="AH461" s="242" t="str">
        <f t="shared" si="45"/>
        <v/>
      </c>
      <c r="AI461" s="240" t="str">
        <f t="shared" si="46"/>
        <v/>
      </c>
      <c r="AJ461" s="242" t="str">
        <f t="shared" si="47"/>
        <v/>
      </c>
      <c r="AK461" s="240" t="str">
        <f t="shared" si="48"/>
        <v/>
      </c>
      <c r="AL461" s="242" t="str">
        <f t="shared" si="49"/>
        <v/>
      </c>
    </row>
    <row r="462" spans="1:38" ht="23" customHeight="1">
      <c r="A462"/>
      <c r="B462"/>
      <c r="C462"/>
      <c r="D462"/>
      <c r="E462"/>
      <c r="F462"/>
      <c r="G462"/>
      <c r="H462"/>
      <c r="I462"/>
      <c r="J462"/>
      <c r="K462"/>
      <c r="L462"/>
      <c r="M462"/>
      <c r="N462"/>
      <c r="O462"/>
      <c r="P462"/>
      <c r="Q462"/>
      <c r="R462"/>
      <c r="S462"/>
      <c r="T462"/>
      <c r="U462"/>
      <c r="V462"/>
      <c r="W462"/>
      <c r="X462"/>
      <c r="Y462"/>
      <c r="Z462"/>
      <c r="AA462"/>
      <c r="AB462"/>
      <c r="AC462"/>
      <c r="AD462" s="81" t="str">
        <f>IF(M462="",IFERROR(VLOOKUP($U462,scriv!$C$2:$AG$802,28,FALSE),""),M462)</f>
        <v/>
      </c>
      <c r="AE462" s="81" t="str">
        <f>IF(N462="",IFERROR(VLOOKUP($U462,scriv!$C$2:$AG$802,29,FALSE),""),N462)</f>
        <v/>
      </c>
      <c r="AF462" s="81" t="str">
        <f>IF(O462="",IFERROR(VLOOKUP($U462,scriv!$C$2:$AG$802,30,FALSE),""),O462)</f>
        <v/>
      </c>
      <c r="AG462" s="81" t="str">
        <f>IF(P462="",IFERROR(VLOOKUP($U462,scriv!$C$2:$AG$802,31,FALSE),""),P462)</f>
        <v/>
      </c>
      <c r="AH462" s="242" t="str">
        <f t="shared" si="45"/>
        <v/>
      </c>
      <c r="AI462" s="240" t="str">
        <f t="shared" si="46"/>
        <v/>
      </c>
      <c r="AJ462" s="242" t="str">
        <f t="shared" si="47"/>
        <v/>
      </c>
      <c r="AK462" s="240" t="str">
        <f t="shared" si="48"/>
        <v/>
      </c>
      <c r="AL462" s="242" t="str">
        <f t="shared" si="49"/>
        <v/>
      </c>
    </row>
    <row r="463" spans="1:38" ht="23" customHeight="1">
      <c r="A463"/>
      <c r="B463"/>
      <c r="C463"/>
      <c r="D463"/>
      <c r="E463"/>
      <c r="F463"/>
      <c r="G463"/>
      <c r="H463"/>
      <c r="I463"/>
      <c r="J463"/>
      <c r="K463"/>
      <c r="L463"/>
      <c r="M463"/>
      <c r="N463"/>
      <c r="O463"/>
      <c r="P463"/>
      <c r="Q463"/>
      <c r="R463"/>
      <c r="S463"/>
      <c r="T463"/>
      <c r="U463"/>
      <c r="V463"/>
      <c r="W463"/>
      <c r="X463"/>
      <c r="Y463"/>
      <c r="Z463"/>
      <c r="AA463"/>
      <c r="AB463"/>
      <c r="AC463"/>
      <c r="AD463" s="81" t="str">
        <f>IF(M463="",IFERROR(VLOOKUP($U463,scriv!$C$2:$AG$802,28,FALSE),""),M463)</f>
        <v/>
      </c>
      <c r="AE463" s="81" t="str">
        <f>IF(N463="",IFERROR(VLOOKUP($U463,scriv!$C$2:$AG$802,29,FALSE),""),N463)</f>
        <v/>
      </c>
      <c r="AF463" s="81" t="str">
        <f>IF(O463="",IFERROR(VLOOKUP($U463,scriv!$C$2:$AG$802,30,FALSE),""),O463)</f>
        <v/>
      </c>
      <c r="AG463" s="81" t="str">
        <f>IF(P463="",IFERROR(VLOOKUP($U463,scriv!$C$2:$AG$802,31,FALSE),""),P463)</f>
        <v/>
      </c>
      <c r="AH463" s="242" t="str">
        <f t="shared" si="45"/>
        <v/>
      </c>
      <c r="AI463" s="240" t="str">
        <f t="shared" si="46"/>
        <v/>
      </c>
      <c r="AJ463" s="242" t="str">
        <f t="shared" si="47"/>
        <v/>
      </c>
      <c r="AK463" s="240" t="str">
        <f t="shared" si="48"/>
        <v/>
      </c>
      <c r="AL463" s="242" t="str">
        <f t="shared" si="49"/>
        <v/>
      </c>
    </row>
    <row r="464" spans="1:38" ht="23" customHeight="1">
      <c r="A464"/>
      <c r="B464"/>
      <c r="C464"/>
      <c r="D464"/>
      <c r="E464"/>
      <c r="F464"/>
      <c r="G464"/>
      <c r="H464"/>
      <c r="I464"/>
      <c r="J464"/>
      <c r="K464"/>
      <c r="L464"/>
      <c r="M464"/>
      <c r="N464"/>
      <c r="O464"/>
      <c r="P464"/>
      <c r="Q464"/>
      <c r="R464"/>
      <c r="S464"/>
      <c r="T464"/>
      <c r="U464"/>
      <c r="V464"/>
      <c r="W464"/>
      <c r="X464"/>
      <c r="Y464"/>
      <c r="Z464"/>
      <c r="AA464"/>
      <c r="AB464"/>
      <c r="AC464"/>
      <c r="AD464" s="81" t="str">
        <f>IF(M464="",IFERROR(VLOOKUP($U464,scriv!$C$2:$AG$802,28,FALSE),""),M464)</f>
        <v/>
      </c>
      <c r="AE464" s="81" t="str">
        <f>IF(N464="",IFERROR(VLOOKUP($U464,scriv!$C$2:$AG$802,29,FALSE),""),N464)</f>
        <v/>
      </c>
      <c r="AF464" s="81" t="str">
        <f>IF(O464="",IFERROR(VLOOKUP($U464,scriv!$C$2:$AG$802,30,FALSE),""),O464)</f>
        <v/>
      </c>
      <c r="AG464" s="81" t="str">
        <f>IF(P464="",IFERROR(VLOOKUP($U464,scriv!$C$2:$AG$802,31,FALSE),""),P464)</f>
        <v/>
      </c>
      <c r="AH464" s="242" t="str">
        <f t="shared" si="45"/>
        <v/>
      </c>
      <c r="AI464" s="240" t="str">
        <f t="shared" si="46"/>
        <v/>
      </c>
      <c r="AJ464" s="242" t="str">
        <f t="shared" si="47"/>
        <v/>
      </c>
      <c r="AK464" s="240" t="str">
        <f t="shared" si="48"/>
        <v/>
      </c>
      <c r="AL464" s="242" t="str">
        <f t="shared" si="49"/>
        <v/>
      </c>
    </row>
    <row r="465" spans="1:38" ht="23" customHeight="1">
      <c r="A465"/>
      <c r="B465"/>
      <c r="C465"/>
      <c r="D465"/>
      <c r="E465"/>
      <c r="F465"/>
      <c r="G465"/>
      <c r="H465"/>
      <c r="I465"/>
      <c r="J465"/>
      <c r="K465"/>
      <c r="L465"/>
      <c r="M465"/>
      <c r="N465"/>
      <c r="O465"/>
      <c r="P465"/>
      <c r="Q465"/>
      <c r="R465"/>
      <c r="S465"/>
      <c r="T465"/>
      <c r="U465"/>
      <c r="V465"/>
      <c r="W465"/>
      <c r="X465"/>
      <c r="Y465"/>
      <c r="Z465"/>
      <c r="AA465"/>
      <c r="AB465"/>
      <c r="AC465"/>
      <c r="AD465" s="81" t="str">
        <f>IF(M465="",IFERROR(VLOOKUP($U465,scriv!$C$2:$AG$802,28,FALSE),""),M465)</f>
        <v/>
      </c>
      <c r="AE465" s="81" t="str">
        <f>IF(N465="",IFERROR(VLOOKUP($U465,scriv!$C$2:$AG$802,29,FALSE),""),N465)</f>
        <v/>
      </c>
      <c r="AF465" s="81" t="str">
        <f>IF(O465="",IFERROR(VLOOKUP($U465,scriv!$C$2:$AG$802,30,FALSE),""),O465)</f>
        <v/>
      </c>
      <c r="AG465" s="81" t="str">
        <f>IF(P465="",IFERROR(VLOOKUP($U465,scriv!$C$2:$AG$802,31,FALSE),""),P465)</f>
        <v/>
      </c>
      <c r="AH465" s="242" t="str">
        <f t="shared" si="45"/>
        <v/>
      </c>
      <c r="AI465" s="240" t="str">
        <f t="shared" si="46"/>
        <v/>
      </c>
      <c r="AJ465" s="242" t="str">
        <f t="shared" si="47"/>
        <v/>
      </c>
      <c r="AK465" s="240" t="str">
        <f t="shared" si="48"/>
        <v/>
      </c>
      <c r="AL465" s="242" t="str">
        <f t="shared" si="49"/>
        <v/>
      </c>
    </row>
    <row r="466" spans="1:38" ht="23" customHeight="1">
      <c r="A466"/>
      <c r="B466"/>
      <c r="C466"/>
      <c r="D466"/>
      <c r="E466"/>
      <c r="F466"/>
      <c r="G466"/>
      <c r="H466"/>
      <c r="I466"/>
      <c r="J466"/>
      <c r="K466"/>
      <c r="L466"/>
      <c r="M466"/>
      <c r="N466"/>
      <c r="O466"/>
      <c r="P466"/>
      <c r="Q466"/>
      <c r="R466"/>
      <c r="S466"/>
      <c r="T466"/>
      <c r="U466"/>
      <c r="V466"/>
      <c r="W466"/>
      <c r="X466"/>
      <c r="Y466"/>
      <c r="Z466"/>
      <c r="AA466"/>
      <c r="AB466"/>
      <c r="AC466"/>
      <c r="AD466" s="81" t="str">
        <f>IF(M466="",IFERROR(VLOOKUP($U466,scriv!$C$2:$AG$802,28,FALSE),""),M466)</f>
        <v/>
      </c>
      <c r="AE466" s="81" t="str">
        <f>IF(N466="",IFERROR(VLOOKUP($U466,scriv!$C$2:$AG$802,29,FALSE),""),N466)</f>
        <v/>
      </c>
      <c r="AF466" s="81" t="str">
        <f>IF(O466="",IFERROR(VLOOKUP($U466,scriv!$C$2:$AG$802,30,FALSE),""),O466)</f>
        <v/>
      </c>
      <c r="AG466" s="81" t="str">
        <f>IF(P466="",IFERROR(VLOOKUP($U466,scriv!$C$2:$AG$802,31,FALSE),""),P466)</f>
        <v/>
      </c>
      <c r="AH466" s="242" t="str">
        <f t="shared" si="45"/>
        <v/>
      </c>
      <c r="AI466" s="240" t="str">
        <f t="shared" si="46"/>
        <v/>
      </c>
      <c r="AJ466" s="242" t="str">
        <f t="shared" si="47"/>
        <v/>
      </c>
      <c r="AK466" s="240" t="str">
        <f t="shared" si="48"/>
        <v/>
      </c>
      <c r="AL466" s="242" t="str">
        <f t="shared" si="49"/>
        <v/>
      </c>
    </row>
    <row r="467" spans="1:38" ht="23" customHeight="1">
      <c r="A467"/>
      <c r="B467"/>
      <c r="C467"/>
      <c r="D467"/>
      <c r="E467"/>
      <c r="F467"/>
      <c r="G467"/>
      <c r="H467"/>
      <c r="I467"/>
      <c r="J467"/>
      <c r="K467"/>
      <c r="L467"/>
      <c r="M467"/>
      <c r="N467"/>
      <c r="O467"/>
      <c r="P467"/>
      <c r="Q467"/>
      <c r="R467"/>
      <c r="S467"/>
      <c r="T467"/>
      <c r="U467"/>
      <c r="V467"/>
      <c r="W467"/>
      <c r="X467"/>
      <c r="Y467"/>
      <c r="Z467"/>
      <c r="AA467"/>
      <c r="AB467"/>
      <c r="AC467"/>
      <c r="AD467" s="81" t="str">
        <f>IF(M467="",IFERROR(VLOOKUP($U467,scriv!$C$2:$AG$802,28,FALSE),""),M467)</f>
        <v/>
      </c>
      <c r="AE467" s="81" t="str">
        <f>IF(N467="",IFERROR(VLOOKUP($U467,scriv!$C$2:$AG$802,29,FALSE),""),N467)</f>
        <v/>
      </c>
      <c r="AF467" s="81" t="str">
        <f>IF(O467="",IFERROR(VLOOKUP($U467,scriv!$C$2:$AG$802,30,FALSE),""),O467)</f>
        <v/>
      </c>
      <c r="AG467" s="81" t="str">
        <f>IF(P467="",IFERROR(VLOOKUP($U467,scriv!$C$2:$AG$802,31,FALSE),""),P467)</f>
        <v/>
      </c>
      <c r="AH467" s="242" t="str">
        <f t="shared" si="45"/>
        <v/>
      </c>
      <c r="AI467" s="240" t="str">
        <f t="shared" si="46"/>
        <v/>
      </c>
      <c r="AJ467" s="242" t="str">
        <f t="shared" si="47"/>
        <v/>
      </c>
      <c r="AK467" s="240" t="str">
        <f t="shared" si="48"/>
        <v/>
      </c>
      <c r="AL467" s="242" t="str">
        <f t="shared" si="49"/>
        <v/>
      </c>
    </row>
    <row r="468" spans="1:38" ht="23" customHeight="1">
      <c r="A468"/>
      <c r="B468"/>
      <c r="C468"/>
      <c r="D468"/>
      <c r="E468"/>
      <c r="F468"/>
      <c r="G468"/>
      <c r="H468"/>
      <c r="I468"/>
      <c r="J468"/>
      <c r="K468"/>
      <c r="L468"/>
      <c r="M468"/>
      <c r="N468"/>
      <c r="O468"/>
      <c r="P468"/>
      <c r="Q468"/>
      <c r="R468"/>
      <c r="S468"/>
      <c r="T468"/>
      <c r="U468"/>
      <c r="V468"/>
      <c r="W468"/>
      <c r="X468"/>
      <c r="Y468"/>
      <c r="Z468"/>
      <c r="AA468"/>
      <c r="AB468"/>
      <c r="AC468"/>
      <c r="AD468" s="81" t="str">
        <f>IF(M468="",IFERROR(VLOOKUP($U468,scriv!$C$2:$AG$802,28,FALSE),""),M468)</f>
        <v/>
      </c>
      <c r="AE468" s="81" t="str">
        <f>IF(N468="",IFERROR(VLOOKUP($U468,scriv!$C$2:$AG$802,29,FALSE),""),N468)</f>
        <v/>
      </c>
      <c r="AF468" s="81" t="str">
        <f>IF(O468="",IFERROR(VLOOKUP($U468,scriv!$C$2:$AG$802,30,FALSE),""),O468)</f>
        <v/>
      </c>
      <c r="AG468" s="81" t="str">
        <f>IF(P468="",IFERROR(VLOOKUP($U468,scriv!$C$2:$AG$802,31,FALSE),""),P468)</f>
        <v/>
      </c>
      <c r="AH468" s="242" t="str">
        <f t="shared" si="45"/>
        <v/>
      </c>
      <c r="AI468" s="240" t="str">
        <f t="shared" si="46"/>
        <v/>
      </c>
      <c r="AJ468" s="242" t="str">
        <f t="shared" si="47"/>
        <v/>
      </c>
      <c r="AK468" s="240" t="str">
        <f t="shared" si="48"/>
        <v/>
      </c>
      <c r="AL468" s="242" t="str">
        <f t="shared" si="49"/>
        <v/>
      </c>
    </row>
    <row r="469" spans="1:38" ht="23" customHeight="1">
      <c r="A469"/>
      <c r="B469"/>
      <c r="C469"/>
      <c r="D469"/>
      <c r="E469"/>
      <c r="F469"/>
      <c r="G469"/>
      <c r="H469"/>
      <c r="I469"/>
      <c r="J469"/>
      <c r="K469"/>
      <c r="L469"/>
      <c r="M469"/>
      <c r="N469"/>
      <c r="O469"/>
      <c r="P469"/>
      <c r="Q469"/>
      <c r="R469"/>
      <c r="S469"/>
      <c r="T469"/>
      <c r="U469"/>
      <c r="V469"/>
      <c r="W469"/>
      <c r="X469"/>
      <c r="Y469"/>
      <c r="Z469"/>
      <c r="AA469"/>
      <c r="AB469"/>
      <c r="AC469"/>
      <c r="AD469" s="81" t="str">
        <f>IF(M469="",IFERROR(VLOOKUP($U469,scriv!$C$2:$AG$802,28,FALSE),""),M469)</f>
        <v/>
      </c>
      <c r="AE469" s="81" t="str">
        <f>IF(N469="",IFERROR(VLOOKUP($U469,scriv!$C$2:$AG$802,29,FALSE),""),N469)</f>
        <v/>
      </c>
      <c r="AF469" s="81" t="str">
        <f>IF(O469="",IFERROR(VLOOKUP($U469,scriv!$C$2:$AG$802,30,FALSE),""),O469)</f>
        <v/>
      </c>
      <c r="AG469" s="81" t="str">
        <f>IF(P469="",IFERROR(VLOOKUP($U469,scriv!$C$2:$AG$802,31,FALSE),""),P469)</f>
        <v/>
      </c>
      <c r="AH469" s="242" t="str">
        <f t="shared" si="45"/>
        <v/>
      </c>
      <c r="AI469" s="240" t="str">
        <f t="shared" si="46"/>
        <v/>
      </c>
      <c r="AJ469" s="242" t="str">
        <f t="shared" si="47"/>
        <v/>
      </c>
      <c r="AK469" s="240" t="str">
        <f t="shared" si="48"/>
        <v/>
      </c>
      <c r="AL469" s="242" t="str">
        <f t="shared" si="49"/>
        <v/>
      </c>
    </row>
    <row r="470" spans="1:38" ht="23" customHeight="1">
      <c r="A470"/>
      <c r="B470"/>
      <c r="C470"/>
      <c r="D470"/>
      <c r="E470"/>
      <c r="F470"/>
      <c r="G470"/>
      <c r="H470"/>
      <c r="I470"/>
      <c r="J470"/>
      <c r="K470"/>
      <c r="L470"/>
      <c r="M470"/>
      <c r="N470"/>
      <c r="O470"/>
      <c r="P470"/>
      <c r="Q470"/>
      <c r="R470"/>
      <c r="S470"/>
      <c r="T470"/>
      <c r="U470"/>
      <c r="V470"/>
      <c r="W470"/>
      <c r="X470"/>
      <c r="Y470"/>
      <c r="Z470"/>
      <c r="AA470"/>
      <c r="AB470"/>
      <c r="AC470"/>
      <c r="AD470" s="81" t="str">
        <f>IF(M470="",IFERROR(VLOOKUP($U470,scriv!$C$2:$AG$802,28,FALSE),""),M470)</f>
        <v/>
      </c>
      <c r="AE470" s="81" t="str">
        <f>IF(N470="",IFERROR(VLOOKUP($U470,scriv!$C$2:$AG$802,29,FALSE),""),N470)</f>
        <v/>
      </c>
      <c r="AF470" s="81" t="str">
        <f>IF(O470="",IFERROR(VLOOKUP($U470,scriv!$C$2:$AG$802,30,FALSE),""),O470)</f>
        <v/>
      </c>
      <c r="AG470" s="81" t="str">
        <f>IF(P470="",IFERROR(VLOOKUP($U470,scriv!$C$2:$AG$802,31,FALSE),""),P470)</f>
        <v/>
      </c>
      <c r="AH470" s="242" t="str">
        <f t="shared" si="45"/>
        <v/>
      </c>
      <c r="AI470" s="240" t="str">
        <f t="shared" si="46"/>
        <v/>
      </c>
      <c r="AJ470" s="242" t="str">
        <f t="shared" si="47"/>
        <v/>
      </c>
      <c r="AK470" s="240" t="str">
        <f t="shared" si="48"/>
        <v/>
      </c>
      <c r="AL470" s="242" t="str">
        <f t="shared" si="49"/>
        <v/>
      </c>
    </row>
    <row r="471" spans="1:38" ht="23" customHeight="1">
      <c r="A471"/>
      <c r="B471"/>
      <c r="C471"/>
      <c r="D471"/>
      <c r="E471"/>
      <c r="F471"/>
      <c r="G471"/>
      <c r="H471"/>
      <c r="I471"/>
      <c r="J471"/>
      <c r="K471"/>
      <c r="L471"/>
      <c r="M471"/>
      <c r="N471"/>
      <c r="O471"/>
      <c r="P471"/>
      <c r="Q471"/>
      <c r="R471"/>
      <c r="S471"/>
      <c r="T471"/>
      <c r="U471"/>
      <c r="V471"/>
      <c r="W471"/>
      <c r="X471"/>
      <c r="Y471"/>
      <c r="Z471"/>
      <c r="AA471"/>
      <c r="AB471"/>
      <c r="AC471"/>
      <c r="AD471" s="81" t="str">
        <f>IF(M471="",IFERROR(VLOOKUP($U471,scriv!$C$2:$AG$802,28,FALSE),""),M471)</f>
        <v/>
      </c>
      <c r="AE471" s="81" t="str">
        <f>IF(N471="",IFERROR(VLOOKUP($U471,scriv!$C$2:$AG$802,29,FALSE),""),N471)</f>
        <v/>
      </c>
      <c r="AF471" s="81" t="str">
        <f>IF(O471="",IFERROR(VLOOKUP($U471,scriv!$C$2:$AG$802,30,FALSE),""),O471)</f>
        <v/>
      </c>
      <c r="AG471" s="81" t="str">
        <f>IF(P471="",IFERROR(VLOOKUP($U471,scriv!$C$2:$AG$802,31,FALSE),""),P471)</f>
        <v/>
      </c>
      <c r="AH471" s="242" t="str">
        <f t="shared" si="45"/>
        <v/>
      </c>
      <c r="AI471" s="240" t="str">
        <f t="shared" si="46"/>
        <v/>
      </c>
      <c r="AJ471" s="242" t="str">
        <f t="shared" si="47"/>
        <v/>
      </c>
      <c r="AK471" s="240" t="str">
        <f t="shared" si="48"/>
        <v/>
      </c>
      <c r="AL471" s="242" t="str">
        <f t="shared" si="49"/>
        <v/>
      </c>
    </row>
    <row r="472" spans="1:38" ht="23" customHeight="1">
      <c r="A472"/>
      <c r="B472"/>
      <c r="C472"/>
      <c r="D472"/>
      <c r="E472"/>
      <c r="F472"/>
      <c r="G472"/>
      <c r="H472"/>
      <c r="I472"/>
      <c r="J472"/>
      <c r="K472"/>
      <c r="L472"/>
      <c r="M472"/>
      <c r="N472"/>
      <c r="O472"/>
      <c r="P472"/>
      <c r="Q472"/>
      <c r="R472"/>
      <c r="S472"/>
      <c r="T472"/>
      <c r="U472"/>
      <c r="V472"/>
      <c r="W472"/>
      <c r="X472"/>
      <c r="Y472"/>
      <c r="Z472"/>
      <c r="AA472"/>
      <c r="AB472"/>
      <c r="AC472"/>
      <c r="AD472" s="81" t="str">
        <f>IF(M472="",IFERROR(VLOOKUP($U472,scriv!$C$2:$AG$802,28,FALSE),""),M472)</f>
        <v/>
      </c>
      <c r="AE472" s="81" t="str">
        <f>IF(N472="",IFERROR(VLOOKUP($U472,scriv!$C$2:$AG$802,29,FALSE),""),N472)</f>
        <v/>
      </c>
      <c r="AF472" s="81" t="str">
        <f>IF(O472="",IFERROR(VLOOKUP($U472,scriv!$C$2:$AG$802,30,FALSE),""),O472)</f>
        <v/>
      </c>
      <c r="AG472" s="81" t="str">
        <f>IF(P472="",IFERROR(VLOOKUP($U472,scriv!$C$2:$AG$802,31,FALSE),""),P472)</f>
        <v/>
      </c>
      <c r="AH472" s="242" t="str">
        <f t="shared" si="45"/>
        <v/>
      </c>
      <c r="AI472" s="240" t="str">
        <f t="shared" si="46"/>
        <v/>
      </c>
      <c r="AJ472" s="242" t="str">
        <f t="shared" si="47"/>
        <v/>
      </c>
      <c r="AK472" s="240" t="str">
        <f t="shared" si="48"/>
        <v/>
      </c>
      <c r="AL472" s="242" t="str">
        <f t="shared" si="49"/>
        <v/>
      </c>
    </row>
    <row r="473" spans="1:38" ht="23" customHeight="1">
      <c r="A473"/>
      <c r="B473"/>
      <c r="C473"/>
      <c r="D473"/>
      <c r="E473"/>
      <c r="F473"/>
      <c r="G473"/>
      <c r="H473"/>
      <c r="I473"/>
      <c r="J473"/>
      <c r="K473"/>
      <c r="L473"/>
      <c r="M473"/>
      <c r="N473"/>
      <c r="O473"/>
      <c r="P473"/>
      <c r="Q473"/>
      <c r="R473"/>
      <c r="S473"/>
      <c r="T473"/>
      <c r="U473"/>
      <c r="V473"/>
      <c r="W473"/>
      <c r="X473"/>
      <c r="Y473"/>
      <c r="Z473"/>
      <c r="AA473"/>
      <c r="AB473"/>
      <c r="AC473"/>
      <c r="AD473" s="81" t="str">
        <f>IF(M473="",IFERROR(VLOOKUP($U473,scriv!$C$2:$AG$802,28,FALSE),""),M473)</f>
        <v/>
      </c>
      <c r="AE473" s="81" t="str">
        <f>IF(N473="",IFERROR(VLOOKUP($U473,scriv!$C$2:$AG$802,29,FALSE),""),N473)</f>
        <v/>
      </c>
      <c r="AF473" s="81" t="str">
        <f>IF(O473="",IFERROR(VLOOKUP($U473,scriv!$C$2:$AG$802,30,FALSE),""),O473)</f>
        <v/>
      </c>
      <c r="AG473" s="81" t="str">
        <f>IF(P473="",IFERROR(VLOOKUP($U473,scriv!$C$2:$AG$802,31,FALSE),""),P473)</f>
        <v/>
      </c>
      <c r="AH473" s="242" t="str">
        <f t="shared" si="45"/>
        <v/>
      </c>
      <c r="AI473" s="240" t="str">
        <f t="shared" si="46"/>
        <v/>
      </c>
      <c r="AJ473" s="242" t="str">
        <f t="shared" si="47"/>
        <v/>
      </c>
      <c r="AK473" s="240" t="str">
        <f t="shared" si="48"/>
        <v/>
      </c>
      <c r="AL473" s="242" t="str">
        <f t="shared" si="49"/>
        <v/>
      </c>
    </row>
    <row r="474" spans="1:38" ht="23" customHeight="1">
      <c r="A474"/>
      <c r="B474"/>
      <c r="C474"/>
      <c r="D474"/>
      <c r="E474"/>
      <c r="F474"/>
      <c r="G474"/>
      <c r="H474"/>
      <c r="I474"/>
      <c r="J474"/>
      <c r="K474"/>
      <c r="L474"/>
      <c r="M474"/>
      <c r="N474"/>
      <c r="O474"/>
      <c r="P474"/>
      <c r="Q474"/>
      <c r="R474"/>
      <c r="S474"/>
      <c r="T474"/>
      <c r="U474"/>
      <c r="V474"/>
      <c r="W474"/>
      <c r="X474"/>
      <c r="Y474"/>
      <c r="Z474"/>
      <c r="AA474"/>
      <c r="AB474"/>
      <c r="AC474"/>
      <c r="AD474" s="81" t="str">
        <f>IF(M474="",IFERROR(VLOOKUP($U474,scriv!$C$2:$AG$802,28,FALSE),""),M474)</f>
        <v/>
      </c>
      <c r="AE474" s="81" t="str">
        <f>IF(N474="",IFERROR(VLOOKUP($U474,scriv!$C$2:$AG$802,29,FALSE),""),N474)</f>
        <v/>
      </c>
      <c r="AF474" s="81" t="str">
        <f>IF(O474="",IFERROR(VLOOKUP($U474,scriv!$C$2:$AG$802,30,FALSE),""),O474)</f>
        <v/>
      </c>
      <c r="AG474" s="81" t="str">
        <f>IF(P474="",IFERROR(VLOOKUP($U474,scriv!$C$2:$AG$802,31,FALSE),""),P474)</f>
        <v/>
      </c>
      <c r="AH474" s="242" t="str">
        <f t="shared" si="45"/>
        <v/>
      </c>
      <c r="AI474" s="240" t="str">
        <f t="shared" si="46"/>
        <v/>
      </c>
      <c r="AJ474" s="242" t="str">
        <f t="shared" si="47"/>
        <v/>
      </c>
      <c r="AK474" s="240" t="str">
        <f t="shared" si="48"/>
        <v/>
      </c>
      <c r="AL474" s="242" t="str">
        <f t="shared" si="49"/>
        <v/>
      </c>
    </row>
    <row r="475" spans="1:38" ht="23" customHeight="1">
      <c r="A475"/>
      <c r="B475"/>
      <c r="C475"/>
      <c r="D475"/>
      <c r="E475"/>
      <c r="F475"/>
      <c r="G475"/>
      <c r="H475"/>
      <c r="I475"/>
      <c r="J475"/>
      <c r="K475"/>
      <c r="L475"/>
      <c r="M475"/>
      <c r="N475"/>
      <c r="O475"/>
      <c r="P475"/>
      <c r="Q475"/>
      <c r="R475"/>
      <c r="S475"/>
      <c r="T475"/>
      <c r="U475"/>
      <c r="V475"/>
      <c r="W475"/>
      <c r="X475"/>
      <c r="Y475"/>
      <c r="Z475"/>
      <c r="AA475"/>
      <c r="AB475"/>
      <c r="AC475"/>
      <c r="AD475" s="81" t="str">
        <f>IF(M475="",IFERROR(VLOOKUP($U475,scriv!$C$2:$AG$802,28,FALSE),""),M475)</f>
        <v/>
      </c>
      <c r="AE475" s="81" t="str">
        <f>IF(N475="",IFERROR(VLOOKUP($U475,scriv!$C$2:$AG$802,29,FALSE),""),N475)</f>
        <v/>
      </c>
      <c r="AF475" s="81" t="str">
        <f>IF(O475="",IFERROR(VLOOKUP($U475,scriv!$C$2:$AG$802,30,FALSE),""),O475)</f>
        <v/>
      </c>
      <c r="AG475" s="81" t="str">
        <f>IF(P475="",IFERROR(VLOOKUP($U475,scriv!$C$2:$AG$802,31,FALSE),""),P475)</f>
        <v/>
      </c>
      <c r="AH475" s="242" t="str">
        <f t="shared" si="45"/>
        <v/>
      </c>
      <c r="AI475" s="240" t="str">
        <f t="shared" si="46"/>
        <v/>
      </c>
      <c r="AJ475" s="242" t="str">
        <f t="shared" si="47"/>
        <v/>
      </c>
      <c r="AK475" s="240" t="str">
        <f t="shared" si="48"/>
        <v/>
      </c>
      <c r="AL475" s="242" t="str">
        <f t="shared" si="49"/>
        <v/>
      </c>
    </row>
    <row r="476" spans="1:38" ht="23" customHeight="1">
      <c r="A476"/>
      <c r="B476"/>
      <c r="C476"/>
      <c r="D476"/>
      <c r="E476"/>
      <c r="F476"/>
      <c r="G476"/>
      <c r="H476"/>
      <c r="I476"/>
      <c r="J476"/>
      <c r="K476"/>
      <c r="L476"/>
      <c r="M476"/>
      <c r="N476"/>
      <c r="O476"/>
      <c r="P476"/>
      <c r="Q476"/>
      <c r="R476"/>
      <c r="S476"/>
      <c r="T476"/>
      <c r="U476"/>
      <c r="V476"/>
      <c r="W476"/>
      <c r="X476"/>
      <c r="Y476"/>
      <c r="Z476"/>
      <c r="AA476"/>
      <c r="AB476"/>
      <c r="AC476"/>
      <c r="AD476" s="81" t="str">
        <f>IF(M476="",IFERROR(VLOOKUP($U476,scriv!$C$2:$AG$802,28,FALSE),""),M476)</f>
        <v/>
      </c>
      <c r="AE476" s="81" t="str">
        <f>IF(N476="",IFERROR(VLOOKUP($U476,scriv!$C$2:$AG$802,29,FALSE),""),N476)</f>
        <v/>
      </c>
      <c r="AF476" s="81" t="str">
        <f>IF(O476="",IFERROR(VLOOKUP($U476,scriv!$C$2:$AG$802,30,FALSE),""),O476)</f>
        <v/>
      </c>
      <c r="AG476" s="81" t="str">
        <f>IF(P476="",IFERROR(VLOOKUP($U476,scriv!$C$2:$AG$802,31,FALSE),""),P476)</f>
        <v/>
      </c>
      <c r="AH476" s="242" t="str">
        <f t="shared" si="45"/>
        <v/>
      </c>
      <c r="AI476" s="240" t="str">
        <f t="shared" si="46"/>
        <v/>
      </c>
      <c r="AJ476" s="242" t="str">
        <f t="shared" si="47"/>
        <v/>
      </c>
      <c r="AK476" s="240" t="str">
        <f t="shared" si="48"/>
        <v/>
      </c>
      <c r="AL476" s="242" t="str">
        <f t="shared" si="49"/>
        <v/>
      </c>
    </row>
    <row r="477" spans="1:38" ht="23" customHeight="1">
      <c r="A477"/>
      <c r="B477"/>
      <c r="C477"/>
      <c r="D477"/>
      <c r="E477"/>
      <c r="F477"/>
      <c r="G477"/>
      <c r="H477"/>
      <c r="I477"/>
      <c r="J477"/>
      <c r="K477"/>
      <c r="L477"/>
      <c r="M477"/>
      <c r="N477"/>
      <c r="O477"/>
      <c r="P477"/>
      <c r="Q477"/>
      <c r="R477"/>
      <c r="S477"/>
      <c r="T477"/>
      <c r="U477"/>
      <c r="V477"/>
      <c r="W477"/>
      <c r="X477"/>
      <c r="Y477"/>
      <c r="Z477"/>
      <c r="AA477"/>
      <c r="AB477"/>
      <c r="AC477"/>
      <c r="AD477" s="81" t="str">
        <f>IF(M477="",IFERROR(VLOOKUP($U477,scriv!$C$2:$AG$802,28,FALSE),""),M477)</f>
        <v/>
      </c>
      <c r="AE477" s="81" t="str">
        <f>IF(N477="",IFERROR(VLOOKUP($U477,scriv!$C$2:$AG$802,29,FALSE),""),N477)</f>
        <v/>
      </c>
      <c r="AF477" s="81" t="str">
        <f>IF(O477="",IFERROR(VLOOKUP($U477,scriv!$C$2:$AG$802,30,FALSE),""),O477)</f>
        <v/>
      </c>
      <c r="AG477" s="81" t="str">
        <f>IF(P477="",IFERROR(VLOOKUP($U477,scriv!$C$2:$AG$802,31,FALSE),""),P477)</f>
        <v/>
      </c>
      <c r="AH477" s="242" t="str">
        <f t="shared" si="45"/>
        <v/>
      </c>
      <c r="AI477" s="240" t="str">
        <f t="shared" si="46"/>
        <v/>
      </c>
      <c r="AJ477" s="242" t="str">
        <f t="shared" si="47"/>
        <v/>
      </c>
      <c r="AK477" s="240" t="str">
        <f t="shared" si="48"/>
        <v/>
      </c>
      <c r="AL477" s="242" t="str">
        <f t="shared" si="49"/>
        <v/>
      </c>
    </row>
    <row r="478" spans="1:38" ht="23" customHeight="1">
      <c r="A478"/>
      <c r="B478"/>
      <c r="C478"/>
      <c r="D478"/>
      <c r="E478"/>
      <c r="F478"/>
      <c r="G478"/>
      <c r="H478"/>
      <c r="I478"/>
      <c r="J478"/>
      <c r="K478"/>
      <c r="L478"/>
      <c r="M478"/>
      <c r="N478"/>
      <c r="O478"/>
      <c r="P478"/>
      <c r="Q478"/>
      <c r="R478"/>
      <c r="S478"/>
      <c r="T478"/>
      <c r="U478"/>
      <c r="V478"/>
      <c r="W478"/>
      <c r="X478"/>
      <c r="Y478"/>
      <c r="Z478"/>
      <c r="AA478"/>
      <c r="AB478"/>
      <c r="AC478"/>
      <c r="AD478" s="81" t="str">
        <f>IF(M478="",IFERROR(VLOOKUP($U478,scriv!$C$2:$AG$802,28,FALSE),""),M478)</f>
        <v/>
      </c>
      <c r="AE478" s="81" t="str">
        <f>IF(N478="",IFERROR(VLOOKUP($U478,scriv!$C$2:$AG$802,29,FALSE),""),N478)</f>
        <v/>
      </c>
      <c r="AF478" s="81" t="str">
        <f>IF(O478="",IFERROR(VLOOKUP($U478,scriv!$C$2:$AG$802,30,FALSE),""),O478)</f>
        <v/>
      </c>
      <c r="AG478" s="81" t="str">
        <f>IF(P478="",IFERROR(VLOOKUP($U478,scriv!$C$2:$AG$802,31,FALSE),""),P478)</f>
        <v/>
      </c>
      <c r="AH478" s="242" t="str">
        <f t="shared" si="45"/>
        <v/>
      </c>
      <c r="AI478" s="240" t="str">
        <f t="shared" si="46"/>
        <v/>
      </c>
      <c r="AJ478" s="242" t="str">
        <f t="shared" si="47"/>
        <v/>
      </c>
      <c r="AK478" s="240" t="str">
        <f t="shared" si="48"/>
        <v/>
      </c>
      <c r="AL478" s="242" t="str">
        <f t="shared" si="49"/>
        <v/>
      </c>
    </row>
    <row r="479" spans="1:38" ht="23" customHeight="1">
      <c r="A479"/>
      <c r="B479"/>
      <c r="C479"/>
      <c r="D479"/>
      <c r="E479"/>
      <c r="F479"/>
      <c r="G479"/>
      <c r="H479"/>
      <c r="I479"/>
      <c r="J479"/>
      <c r="K479"/>
      <c r="L479"/>
      <c r="M479"/>
      <c r="N479"/>
      <c r="O479"/>
      <c r="P479"/>
      <c r="Q479"/>
      <c r="R479"/>
      <c r="S479"/>
      <c r="T479"/>
      <c r="U479"/>
      <c r="V479"/>
      <c r="W479"/>
      <c r="X479"/>
      <c r="Y479"/>
      <c r="Z479"/>
      <c r="AA479"/>
      <c r="AB479"/>
      <c r="AC479"/>
      <c r="AD479" s="81" t="str">
        <f>IF(M479="",IFERROR(VLOOKUP($U479,scriv!$C$2:$AG$802,28,FALSE),""),M479)</f>
        <v/>
      </c>
      <c r="AE479" s="81" t="str">
        <f>IF(N479="",IFERROR(VLOOKUP($U479,scriv!$C$2:$AG$802,29,FALSE),""),N479)</f>
        <v/>
      </c>
      <c r="AF479" s="81" t="str">
        <f>IF(O479="",IFERROR(VLOOKUP($U479,scriv!$C$2:$AG$802,30,FALSE),""),O479)</f>
        <v/>
      </c>
      <c r="AG479" s="81" t="str">
        <f>IF(P479="",IFERROR(VLOOKUP($U479,scriv!$C$2:$AG$802,31,FALSE),""),P479)</f>
        <v/>
      </c>
      <c r="AH479" s="242" t="str">
        <f t="shared" si="45"/>
        <v/>
      </c>
      <c r="AI479" s="240" t="str">
        <f t="shared" si="46"/>
        <v/>
      </c>
      <c r="AJ479" s="242" t="str">
        <f t="shared" si="47"/>
        <v/>
      </c>
      <c r="AK479" s="240" t="str">
        <f t="shared" si="48"/>
        <v/>
      </c>
      <c r="AL479" s="242" t="str">
        <f t="shared" si="49"/>
        <v/>
      </c>
    </row>
    <row r="480" spans="1:38" ht="23" customHeight="1">
      <c r="A480"/>
      <c r="B480"/>
      <c r="C480"/>
      <c r="D480"/>
      <c r="E480"/>
      <c r="F480"/>
      <c r="G480"/>
      <c r="H480"/>
      <c r="I480"/>
      <c r="J480"/>
      <c r="K480"/>
      <c r="L480"/>
      <c r="M480"/>
      <c r="N480"/>
      <c r="O480"/>
      <c r="P480"/>
      <c r="Q480"/>
      <c r="R480"/>
      <c r="S480"/>
      <c r="T480"/>
      <c r="U480"/>
      <c r="V480"/>
      <c r="W480"/>
      <c r="X480"/>
      <c r="Y480"/>
      <c r="Z480"/>
      <c r="AA480"/>
      <c r="AB480"/>
      <c r="AC480"/>
      <c r="AD480" s="81" t="str">
        <f>IF(M480="",IFERROR(VLOOKUP($U480,scriv!$C$2:$AG$802,28,FALSE),""),M480)</f>
        <v/>
      </c>
      <c r="AE480" s="81" t="str">
        <f>IF(N480="",IFERROR(VLOOKUP($U480,scriv!$C$2:$AG$802,29,FALSE),""),N480)</f>
        <v/>
      </c>
      <c r="AF480" s="81" t="str">
        <f>IF(O480="",IFERROR(VLOOKUP($U480,scriv!$C$2:$AG$802,30,FALSE),""),O480)</f>
        <v/>
      </c>
      <c r="AG480" s="81" t="str">
        <f>IF(P480="",IFERROR(VLOOKUP($U480,scriv!$C$2:$AG$802,31,FALSE),""),P480)</f>
        <v/>
      </c>
      <c r="AH480" s="242" t="str">
        <f t="shared" si="45"/>
        <v/>
      </c>
      <c r="AI480" s="240" t="str">
        <f t="shared" si="46"/>
        <v/>
      </c>
      <c r="AJ480" s="242" t="str">
        <f t="shared" si="47"/>
        <v/>
      </c>
      <c r="AK480" s="240" t="str">
        <f t="shared" si="48"/>
        <v/>
      </c>
      <c r="AL480" s="242" t="str">
        <f t="shared" si="49"/>
        <v/>
      </c>
    </row>
    <row r="481" spans="1:38" ht="23" customHeight="1">
      <c r="A481"/>
      <c r="B481"/>
      <c r="C481"/>
      <c r="D481"/>
      <c r="E481"/>
      <c r="F481"/>
      <c r="G481"/>
      <c r="H481"/>
      <c r="I481"/>
      <c r="J481"/>
      <c r="K481"/>
      <c r="L481"/>
      <c r="M481"/>
      <c r="N481"/>
      <c r="O481"/>
      <c r="P481"/>
      <c r="Q481"/>
      <c r="R481"/>
      <c r="S481"/>
      <c r="T481"/>
      <c r="U481"/>
      <c r="V481"/>
      <c r="W481"/>
      <c r="X481"/>
      <c r="Y481"/>
      <c r="Z481"/>
      <c r="AA481"/>
      <c r="AB481"/>
      <c r="AC481"/>
      <c r="AD481" s="81" t="str">
        <f>IF(M481="",IFERROR(VLOOKUP($U481,scriv!$C$2:$AG$802,28,FALSE),""),M481)</f>
        <v/>
      </c>
      <c r="AE481" s="81" t="str">
        <f>IF(N481="",IFERROR(VLOOKUP($U481,scriv!$C$2:$AG$802,29,FALSE),""),N481)</f>
        <v/>
      </c>
      <c r="AF481" s="81" t="str">
        <f>IF(O481="",IFERROR(VLOOKUP($U481,scriv!$C$2:$AG$802,30,FALSE),""),O481)</f>
        <v/>
      </c>
      <c r="AG481" s="81" t="str">
        <f>IF(P481="",IFERROR(VLOOKUP($U481,scriv!$C$2:$AG$802,31,FALSE),""),P481)</f>
        <v/>
      </c>
      <c r="AH481" s="242" t="str">
        <f t="shared" si="45"/>
        <v/>
      </c>
      <c r="AI481" s="240" t="str">
        <f t="shared" si="46"/>
        <v/>
      </c>
      <c r="AJ481" s="242" t="str">
        <f t="shared" si="47"/>
        <v/>
      </c>
      <c r="AK481" s="240" t="str">
        <f t="shared" si="48"/>
        <v/>
      </c>
      <c r="AL481" s="242" t="str">
        <f t="shared" si="49"/>
        <v/>
      </c>
    </row>
    <row r="482" spans="1:38" ht="23" customHeight="1">
      <c r="A482"/>
      <c r="B482"/>
      <c r="C482"/>
      <c r="D482"/>
      <c r="E482"/>
      <c r="F482"/>
      <c r="G482"/>
      <c r="H482"/>
      <c r="I482"/>
      <c r="J482"/>
      <c r="K482"/>
      <c r="L482"/>
      <c r="M482"/>
      <c r="N482"/>
      <c r="O482"/>
      <c r="P482"/>
      <c r="Q482"/>
      <c r="R482"/>
      <c r="S482"/>
      <c r="T482"/>
      <c r="U482"/>
      <c r="V482"/>
      <c r="W482"/>
      <c r="X482"/>
      <c r="Y482"/>
      <c r="Z482"/>
      <c r="AA482"/>
      <c r="AB482"/>
      <c r="AC482"/>
      <c r="AD482" s="81" t="str">
        <f>IF(M482="",IFERROR(VLOOKUP($U482,scriv!$C$2:$AG$802,28,FALSE),""),M482)</f>
        <v/>
      </c>
      <c r="AE482" s="81" t="str">
        <f>IF(N482="",IFERROR(VLOOKUP($U482,scriv!$C$2:$AG$802,29,FALSE),""),N482)</f>
        <v/>
      </c>
      <c r="AF482" s="81" t="str">
        <f>IF(O482="",IFERROR(VLOOKUP($U482,scriv!$C$2:$AG$802,30,FALSE),""),O482)</f>
        <v/>
      </c>
      <c r="AG482" s="81" t="str">
        <f>IF(P482="",IFERROR(VLOOKUP($U482,scriv!$C$2:$AG$802,31,FALSE),""),P482)</f>
        <v/>
      </c>
      <c r="AH482" s="242" t="str">
        <f t="shared" si="45"/>
        <v/>
      </c>
      <c r="AI482" s="240" t="str">
        <f t="shared" si="46"/>
        <v/>
      </c>
      <c r="AJ482" s="242" t="str">
        <f t="shared" si="47"/>
        <v/>
      </c>
      <c r="AK482" s="240" t="str">
        <f t="shared" si="48"/>
        <v/>
      </c>
      <c r="AL482" s="242" t="str">
        <f t="shared" si="49"/>
        <v/>
      </c>
    </row>
    <row r="483" spans="1:38" ht="23" customHeight="1">
      <c r="A483"/>
      <c r="B483"/>
      <c r="C483"/>
      <c r="D483"/>
      <c r="E483"/>
      <c r="F483"/>
      <c r="G483"/>
      <c r="H483"/>
      <c r="I483"/>
      <c r="J483"/>
      <c r="K483"/>
      <c r="L483"/>
      <c r="M483"/>
      <c r="N483"/>
      <c r="O483"/>
      <c r="P483"/>
      <c r="Q483"/>
      <c r="R483"/>
      <c r="S483"/>
      <c r="T483"/>
      <c r="U483"/>
      <c r="V483"/>
      <c r="W483"/>
      <c r="X483"/>
      <c r="Y483"/>
      <c r="Z483"/>
      <c r="AA483"/>
      <c r="AB483"/>
      <c r="AC483"/>
      <c r="AD483" s="81" t="str">
        <f>IF(M483="",IFERROR(VLOOKUP($U483,scriv!$C$2:$AG$802,28,FALSE),""),M483)</f>
        <v/>
      </c>
      <c r="AE483" s="81" t="str">
        <f>IF(N483="",IFERROR(VLOOKUP($U483,scriv!$C$2:$AG$802,29,FALSE),""),N483)</f>
        <v/>
      </c>
      <c r="AF483" s="81" t="str">
        <f>IF(O483="",IFERROR(VLOOKUP($U483,scriv!$C$2:$AG$802,30,FALSE),""),O483)</f>
        <v/>
      </c>
      <c r="AG483" s="81" t="str">
        <f>IF(P483="",IFERROR(VLOOKUP($U483,scriv!$C$2:$AG$802,31,FALSE),""),P483)</f>
        <v/>
      </c>
      <c r="AH483" s="242" t="str">
        <f t="shared" si="45"/>
        <v/>
      </c>
      <c r="AI483" s="240" t="str">
        <f t="shared" si="46"/>
        <v/>
      </c>
      <c r="AJ483" s="242" t="str">
        <f t="shared" si="47"/>
        <v/>
      </c>
      <c r="AK483" s="240" t="str">
        <f t="shared" si="48"/>
        <v/>
      </c>
      <c r="AL483" s="242" t="str">
        <f t="shared" si="49"/>
        <v/>
      </c>
    </row>
    <row r="484" spans="1:38" ht="23" customHeight="1">
      <c r="A484"/>
      <c r="B484"/>
      <c r="C484"/>
      <c r="D484"/>
      <c r="E484"/>
      <c r="F484"/>
      <c r="G484"/>
      <c r="H484"/>
      <c r="I484"/>
      <c r="J484"/>
      <c r="K484"/>
      <c r="L484"/>
      <c r="M484"/>
      <c r="N484"/>
      <c r="O484"/>
      <c r="P484"/>
      <c r="Q484"/>
      <c r="R484"/>
      <c r="S484"/>
      <c r="T484"/>
      <c r="U484"/>
      <c r="V484"/>
      <c r="W484"/>
      <c r="X484"/>
      <c r="Y484"/>
      <c r="Z484"/>
      <c r="AA484"/>
      <c r="AB484"/>
      <c r="AC484"/>
      <c r="AD484" s="81" t="str">
        <f>IF(M484="",IFERROR(VLOOKUP($U484,scriv!$C$2:$AG$802,28,FALSE),""),M484)</f>
        <v/>
      </c>
      <c r="AE484" s="81" t="str">
        <f>IF(N484="",IFERROR(VLOOKUP($U484,scriv!$C$2:$AG$802,29,FALSE),""),N484)</f>
        <v/>
      </c>
      <c r="AF484" s="81" t="str">
        <f>IF(O484="",IFERROR(VLOOKUP($U484,scriv!$C$2:$AG$802,30,FALSE),""),O484)</f>
        <v/>
      </c>
      <c r="AG484" s="81" t="str">
        <f>IF(P484="",IFERROR(VLOOKUP($U484,scriv!$C$2:$AG$802,31,FALSE),""),P484)</f>
        <v/>
      </c>
      <c r="AH484" s="242" t="str">
        <f t="shared" si="45"/>
        <v/>
      </c>
      <c r="AI484" s="240" t="str">
        <f t="shared" si="46"/>
        <v/>
      </c>
      <c r="AJ484" s="242" t="str">
        <f t="shared" si="47"/>
        <v/>
      </c>
      <c r="AK484" s="240" t="str">
        <f t="shared" si="48"/>
        <v/>
      </c>
      <c r="AL484" s="242" t="str">
        <f t="shared" si="49"/>
        <v/>
      </c>
    </row>
    <row r="485" spans="1:38" ht="23" customHeight="1">
      <c r="A485"/>
      <c r="B485"/>
      <c r="C485"/>
      <c r="D485"/>
      <c r="E485"/>
      <c r="F485"/>
      <c r="G485"/>
      <c r="H485"/>
      <c r="I485"/>
      <c r="J485"/>
      <c r="K485"/>
      <c r="L485"/>
      <c r="M485"/>
      <c r="N485"/>
      <c r="O485"/>
      <c r="P485"/>
      <c r="Q485"/>
      <c r="R485"/>
      <c r="S485"/>
      <c r="T485"/>
      <c r="U485"/>
      <c r="V485"/>
      <c r="W485"/>
      <c r="X485"/>
      <c r="Y485"/>
      <c r="Z485"/>
      <c r="AA485"/>
      <c r="AB485"/>
      <c r="AC485"/>
      <c r="AD485" s="81" t="str">
        <f>IF(M485="",IFERROR(VLOOKUP($U485,scriv!$C$2:$AG$802,28,FALSE),""),M485)</f>
        <v/>
      </c>
      <c r="AE485" s="81" t="str">
        <f>IF(N485="",IFERROR(VLOOKUP($U485,scriv!$C$2:$AG$802,29,FALSE),""),N485)</f>
        <v/>
      </c>
      <c r="AF485" s="81" t="str">
        <f>IF(O485="",IFERROR(VLOOKUP($U485,scriv!$C$2:$AG$802,30,FALSE),""),O485)</f>
        <v/>
      </c>
      <c r="AG485" s="81" t="str">
        <f>IF(P485="",IFERROR(VLOOKUP($U485,scriv!$C$2:$AG$802,31,FALSE),""),P485)</f>
        <v/>
      </c>
      <c r="AH485" s="242" t="str">
        <f t="shared" si="45"/>
        <v/>
      </c>
      <c r="AI485" s="240" t="str">
        <f t="shared" si="46"/>
        <v/>
      </c>
      <c r="AJ485" s="242" t="str">
        <f t="shared" si="47"/>
        <v/>
      </c>
      <c r="AK485" s="240" t="str">
        <f t="shared" si="48"/>
        <v/>
      </c>
      <c r="AL485" s="242" t="str">
        <f t="shared" si="49"/>
        <v/>
      </c>
    </row>
    <row r="486" spans="1:38" ht="23" customHeight="1">
      <c r="A486"/>
      <c r="B486"/>
      <c r="C486"/>
      <c r="D486"/>
      <c r="E486"/>
      <c r="F486"/>
      <c r="G486"/>
      <c r="H486"/>
      <c r="I486"/>
      <c r="J486"/>
      <c r="K486"/>
      <c r="L486"/>
      <c r="M486"/>
      <c r="N486"/>
      <c r="O486"/>
      <c r="P486"/>
      <c r="Q486"/>
      <c r="R486"/>
      <c r="S486"/>
      <c r="T486"/>
      <c r="U486"/>
      <c r="V486"/>
      <c r="W486"/>
      <c r="X486"/>
      <c r="Y486"/>
      <c r="Z486"/>
      <c r="AA486"/>
      <c r="AB486"/>
      <c r="AC486"/>
      <c r="AD486" s="81" t="str">
        <f>IF(M486="",IFERROR(VLOOKUP($U486,scriv!$C$2:$AG$802,28,FALSE),""),M486)</f>
        <v/>
      </c>
      <c r="AE486" s="81" t="str">
        <f>IF(N486="",IFERROR(VLOOKUP($U486,scriv!$C$2:$AG$802,29,FALSE),""),N486)</f>
        <v/>
      </c>
      <c r="AF486" s="81" t="str">
        <f>IF(O486="",IFERROR(VLOOKUP($U486,scriv!$C$2:$AG$802,30,FALSE),""),O486)</f>
        <v/>
      </c>
      <c r="AG486" s="81" t="str">
        <f>IF(P486="",IFERROR(VLOOKUP($U486,scriv!$C$2:$AG$802,31,FALSE),""),P486)</f>
        <v/>
      </c>
      <c r="AH486" s="242" t="str">
        <f t="shared" si="45"/>
        <v/>
      </c>
      <c r="AI486" s="240" t="str">
        <f t="shared" si="46"/>
        <v/>
      </c>
      <c r="AJ486" s="242" t="str">
        <f t="shared" si="47"/>
        <v/>
      </c>
      <c r="AK486" s="240" t="str">
        <f t="shared" si="48"/>
        <v/>
      </c>
      <c r="AL486" s="242" t="str">
        <f t="shared" si="49"/>
        <v/>
      </c>
    </row>
    <row r="487" spans="1:38" ht="23" customHeight="1">
      <c r="A487"/>
      <c r="B487"/>
      <c r="C487"/>
      <c r="D487"/>
      <c r="E487"/>
      <c r="F487"/>
      <c r="G487"/>
      <c r="H487"/>
      <c r="I487"/>
      <c r="J487"/>
      <c r="K487"/>
      <c r="L487"/>
      <c r="M487"/>
      <c r="N487"/>
      <c r="O487"/>
      <c r="P487"/>
      <c r="Q487"/>
      <c r="R487"/>
      <c r="S487"/>
      <c r="T487"/>
      <c r="U487"/>
      <c r="V487"/>
      <c r="W487"/>
      <c r="X487"/>
      <c r="Y487"/>
      <c r="Z487"/>
      <c r="AA487"/>
      <c r="AB487"/>
      <c r="AC487"/>
      <c r="AD487" s="81" t="str">
        <f>IF(M487="",IFERROR(VLOOKUP($U487,scriv!$C$2:$AG$802,28,FALSE),""),M487)</f>
        <v/>
      </c>
      <c r="AE487" s="81" t="str">
        <f>IF(N487="",IFERROR(VLOOKUP($U487,scriv!$C$2:$AG$802,29,FALSE),""),N487)</f>
        <v/>
      </c>
      <c r="AF487" s="81" t="str">
        <f>IF(O487="",IFERROR(VLOOKUP($U487,scriv!$C$2:$AG$802,30,FALSE),""),O487)</f>
        <v/>
      </c>
      <c r="AG487" s="81" t="str">
        <f>IF(P487="",IFERROR(VLOOKUP($U487,scriv!$C$2:$AG$802,31,FALSE),""),P487)</f>
        <v/>
      </c>
      <c r="AH487" s="242" t="str">
        <f t="shared" si="45"/>
        <v/>
      </c>
      <c r="AI487" s="240" t="str">
        <f t="shared" si="46"/>
        <v/>
      </c>
      <c r="AJ487" s="242" t="str">
        <f t="shared" si="47"/>
        <v/>
      </c>
      <c r="AK487" s="240" t="str">
        <f t="shared" si="48"/>
        <v/>
      </c>
      <c r="AL487" s="242" t="str">
        <f t="shared" si="49"/>
        <v/>
      </c>
    </row>
    <row r="488" spans="1:38" ht="23" customHeight="1">
      <c r="A488"/>
      <c r="B488"/>
      <c r="C488"/>
      <c r="D488"/>
      <c r="E488"/>
      <c r="F488"/>
      <c r="G488"/>
      <c r="H488"/>
      <c r="I488"/>
      <c r="J488"/>
      <c r="K488"/>
      <c r="L488"/>
      <c r="M488"/>
      <c r="N488"/>
      <c r="O488"/>
      <c r="P488"/>
      <c r="Q488"/>
      <c r="R488"/>
      <c r="S488"/>
      <c r="T488"/>
      <c r="U488"/>
      <c r="V488"/>
      <c r="W488"/>
      <c r="X488"/>
      <c r="Y488"/>
      <c r="Z488"/>
      <c r="AA488"/>
      <c r="AB488"/>
      <c r="AC488"/>
      <c r="AD488" s="81" t="str">
        <f>IF(M488="",IFERROR(VLOOKUP($U488,scriv!$C$2:$AG$802,28,FALSE),""),M488)</f>
        <v/>
      </c>
      <c r="AE488" s="81" t="str">
        <f>IF(N488="",IFERROR(VLOOKUP($U488,scriv!$C$2:$AG$802,29,FALSE),""),N488)</f>
        <v/>
      </c>
      <c r="AF488" s="81" t="str">
        <f>IF(O488="",IFERROR(VLOOKUP($U488,scriv!$C$2:$AG$802,30,FALSE),""),O488)</f>
        <v/>
      </c>
      <c r="AG488" s="81" t="str">
        <f>IF(P488="",IFERROR(VLOOKUP($U488,scriv!$C$2:$AG$802,31,FALSE),""),P488)</f>
        <v/>
      </c>
      <c r="AH488" s="242" t="str">
        <f t="shared" si="45"/>
        <v/>
      </c>
      <c r="AI488" s="240" t="str">
        <f t="shared" si="46"/>
        <v/>
      </c>
      <c r="AJ488" s="242" t="str">
        <f t="shared" si="47"/>
        <v/>
      </c>
      <c r="AK488" s="240" t="str">
        <f t="shared" si="48"/>
        <v/>
      </c>
      <c r="AL488" s="242" t="str">
        <f t="shared" si="49"/>
        <v/>
      </c>
    </row>
    <row r="489" spans="1:38" ht="23" customHeight="1">
      <c r="A489"/>
      <c r="B489"/>
      <c r="C489"/>
      <c r="D489"/>
      <c r="E489"/>
      <c r="F489"/>
      <c r="G489"/>
      <c r="H489"/>
      <c r="I489"/>
      <c r="J489"/>
      <c r="K489"/>
      <c r="L489"/>
      <c r="M489"/>
      <c r="N489"/>
      <c r="O489"/>
      <c r="P489"/>
      <c r="Q489"/>
      <c r="R489"/>
      <c r="S489"/>
      <c r="T489"/>
      <c r="U489"/>
      <c r="V489"/>
      <c r="W489"/>
      <c r="X489"/>
      <c r="Y489"/>
      <c r="Z489"/>
      <c r="AA489"/>
      <c r="AB489"/>
      <c r="AC489"/>
      <c r="AD489" s="81" t="str">
        <f>IF(M489="",IFERROR(VLOOKUP($U489,scriv!$C$2:$AG$802,28,FALSE),""),M489)</f>
        <v/>
      </c>
      <c r="AE489" s="81" t="str">
        <f>IF(N489="",IFERROR(VLOOKUP($U489,scriv!$C$2:$AG$802,29,FALSE),""),N489)</f>
        <v/>
      </c>
      <c r="AF489" s="81" t="str">
        <f>IF(O489="",IFERROR(VLOOKUP($U489,scriv!$C$2:$AG$802,30,FALSE),""),O489)</f>
        <v/>
      </c>
      <c r="AG489" s="81" t="str">
        <f>IF(P489="",IFERROR(VLOOKUP($U489,scriv!$C$2:$AG$802,31,FALSE),""),P489)</f>
        <v/>
      </c>
      <c r="AH489" s="242" t="str">
        <f t="shared" si="45"/>
        <v/>
      </c>
      <c r="AI489" s="240" t="str">
        <f t="shared" si="46"/>
        <v/>
      </c>
      <c r="AJ489" s="242" t="str">
        <f t="shared" si="47"/>
        <v/>
      </c>
      <c r="AK489" s="240" t="str">
        <f t="shared" si="48"/>
        <v/>
      </c>
      <c r="AL489" s="242" t="str">
        <f t="shared" si="49"/>
        <v/>
      </c>
    </row>
    <row r="490" spans="1:38" ht="23" customHeight="1">
      <c r="A490"/>
      <c r="B490"/>
      <c r="C490"/>
      <c r="D490"/>
      <c r="E490"/>
      <c r="F490"/>
      <c r="G490"/>
      <c r="H490"/>
      <c r="I490"/>
      <c r="J490"/>
      <c r="K490"/>
      <c r="L490"/>
      <c r="M490"/>
      <c r="N490"/>
      <c r="O490"/>
      <c r="P490"/>
      <c r="Q490"/>
      <c r="R490"/>
      <c r="S490"/>
      <c r="T490"/>
      <c r="U490"/>
      <c r="V490"/>
      <c r="W490"/>
      <c r="X490"/>
      <c r="Y490"/>
      <c r="Z490"/>
      <c r="AA490"/>
      <c r="AB490"/>
      <c r="AC490"/>
      <c r="AD490" s="81" t="str">
        <f>IF(M490="",IFERROR(VLOOKUP($U490,scriv!$C$2:$AG$802,28,FALSE),""),M490)</f>
        <v/>
      </c>
      <c r="AE490" s="81" t="str">
        <f>IF(N490="",IFERROR(VLOOKUP($U490,scriv!$C$2:$AG$802,29,FALSE),""),N490)</f>
        <v/>
      </c>
      <c r="AF490" s="81" t="str">
        <f>IF(O490="",IFERROR(VLOOKUP($U490,scriv!$C$2:$AG$802,30,FALSE),""),O490)</f>
        <v/>
      </c>
      <c r="AG490" s="81" t="str">
        <f>IF(P490="",IFERROR(VLOOKUP($U490,scriv!$C$2:$AG$802,31,FALSE),""),P490)</f>
        <v/>
      </c>
      <c r="AH490" s="242" t="str">
        <f t="shared" si="45"/>
        <v/>
      </c>
      <c r="AI490" s="240" t="str">
        <f t="shared" si="46"/>
        <v/>
      </c>
      <c r="AJ490" s="242" t="str">
        <f t="shared" si="47"/>
        <v/>
      </c>
      <c r="AK490" s="240" t="str">
        <f t="shared" si="48"/>
        <v/>
      </c>
      <c r="AL490" s="242" t="str">
        <f t="shared" si="49"/>
        <v/>
      </c>
    </row>
    <row r="491" spans="1:38" ht="23" customHeight="1">
      <c r="A491"/>
      <c r="B491"/>
      <c r="C491"/>
      <c r="D491"/>
      <c r="E491"/>
      <c r="F491"/>
      <c r="G491"/>
      <c r="H491"/>
      <c r="I491"/>
      <c r="J491"/>
      <c r="K491"/>
      <c r="L491"/>
      <c r="M491"/>
      <c r="N491"/>
      <c r="O491"/>
      <c r="P491"/>
      <c r="Q491"/>
      <c r="R491"/>
      <c r="S491"/>
      <c r="T491"/>
      <c r="U491"/>
      <c r="V491"/>
      <c r="W491"/>
      <c r="X491"/>
      <c r="Y491"/>
      <c r="Z491"/>
      <c r="AA491"/>
      <c r="AB491"/>
      <c r="AC491"/>
      <c r="AD491" s="81" t="str">
        <f>IF(M491="",IFERROR(VLOOKUP($U491,scriv!$C$2:$AG$802,28,FALSE),""),M491)</f>
        <v/>
      </c>
      <c r="AE491" s="81" t="str">
        <f>IF(N491="",IFERROR(VLOOKUP($U491,scriv!$C$2:$AG$802,29,FALSE),""),N491)</f>
        <v/>
      </c>
      <c r="AF491" s="81" t="str">
        <f>IF(O491="",IFERROR(VLOOKUP($U491,scriv!$C$2:$AG$802,30,FALSE),""),O491)</f>
        <v/>
      </c>
      <c r="AG491" s="81" t="str">
        <f>IF(P491="",IFERROR(VLOOKUP($U491,scriv!$C$2:$AG$802,31,FALSE),""),P491)</f>
        <v/>
      </c>
      <c r="AH491" s="242" t="str">
        <f t="shared" si="45"/>
        <v/>
      </c>
      <c r="AI491" s="240" t="str">
        <f t="shared" si="46"/>
        <v/>
      </c>
      <c r="AJ491" s="242" t="str">
        <f t="shared" si="47"/>
        <v/>
      </c>
      <c r="AK491" s="240" t="str">
        <f t="shared" si="48"/>
        <v/>
      </c>
      <c r="AL491" s="242" t="str">
        <f t="shared" si="49"/>
        <v/>
      </c>
    </row>
    <row r="492" spans="1:38" ht="23" customHeight="1">
      <c r="A492"/>
      <c r="B492"/>
      <c r="C492"/>
      <c r="D492"/>
      <c r="E492"/>
      <c r="F492"/>
      <c r="G492"/>
      <c r="H492"/>
      <c r="I492"/>
      <c r="J492"/>
      <c r="K492"/>
      <c r="L492"/>
      <c r="M492"/>
      <c r="N492"/>
      <c r="O492"/>
      <c r="P492"/>
      <c r="Q492"/>
      <c r="R492"/>
      <c r="S492"/>
      <c r="T492"/>
      <c r="U492"/>
      <c r="V492"/>
      <c r="W492"/>
      <c r="X492"/>
      <c r="Y492"/>
      <c r="Z492"/>
      <c r="AA492"/>
      <c r="AB492"/>
      <c r="AC492"/>
      <c r="AD492" s="81" t="str">
        <f>IF(M492="",IFERROR(VLOOKUP($U492,scriv!$C$2:$AG$802,28,FALSE),""),M492)</f>
        <v/>
      </c>
      <c r="AE492" s="81" t="str">
        <f>IF(N492="",IFERROR(VLOOKUP($U492,scriv!$C$2:$AG$802,29,FALSE),""),N492)</f>
        <v/>
      </c>
      <c r="AF492" s="81" t="str">
        <f>IF(O492="",IFERROR(VLOOKUP($U492,scriv!$C$2:$AG$802,30,FALSE),""),O492)</f>
        <v/>
      </c>
      <c r="AG492" s="81" t="str">
        <f>IF(P492="",IFERROR(VLOOKUP($U492,scriv!$C$2:$AG$802,31,FALSE),""),P492)</f>
        <v/>
      </c>
      <c r="AH492" s="242" t="str">
        <f t="shared" si="45"/>
        <v/>
      </c>
      <c r="AI492" s="240" t="str">
        <f t="shared" si="46"/>
        <v/>
      </c>
      <c r="AJ492" s="242" t="str">
        <f t="shared" si="47"/>
        <v/>
      </c>
      <c r="AK492" s="240" t="str">
        <f t="shared" si="48"/>
        <v/>
      </c>
      <c r="AL492" s="242" t="str">
        <f t="shared" si="49"/>
        <v/>
      </c>
    </row>
    <row r="493" spans="1:38" ht="23" customHeight="1">
      <c r="A493"/>
      <c r="B493"/>
      <c r="C493"/>
      <c r="D493"/>
      <c r="E493"/>
      <c r="F493"/>
      <c r="G493"/>
      <c r="H493"/>
      <c r="I493"/>
      <c r="J493"/>
      <c r="K493"/>
      <c r="L493"/>
      <c r="M493"/>
      <c r="N493"/>
      <c r="O493"/>
      <c r="P493"/>
      <c r="Q493"/>
      <c r="R493"/>
      <c r="S493"/>
      <c r="T493"/>
      <c r="U493"/>
      <c r="V493"/>
      <c r="W493"/>
      <c r="X493"/>
      <c r="Y493"/>
      <c r="Z493"/>
      <c r="AA493"/>
      <c r="AB493"/>
      <c r="AC493"/>
      <c r="AD493" s="81" t="str">
        <f>IF(M493="",IFERROR(VLOOKUP($U493,scriv!$C$2:$AG$802,28,FALSE),""),M493)</f>
        <v/>
      </c>
      <c r="AE493" s="81" t="str">
        <f>IF(N493="",IFERROR(VLOOKUP($U493,scriv!$C$2:$AG$802,29,FALSE),""),N493)</f>
        <v/>
      </c>
      <c r="AF493" s="81" t="str">
        <f>IF(O493="",IFERROR(VLOOKUP($U493,scriv!$C$2:$AG$802,30,FALSE),""),O493)</f>
        <v/>
      </c>
      <c r="AG493" s="81" t="str">
        <f>IF(P493="",IFERROR(VLOOKUP($U493,scriv!$C$2:$AG$802,31,FALSE),""),P493)</f>
        <v/>
      </c>
      <c r="AH493" s="242" t="str">
        <f t="shared" si="45"/>
        <v/>
      </c>
      <c r="AI493" s="240" t="str">
        <f t="shared" si="46"/>
        <v/>
      </c>
      <c r="AJ493" s="242" t="str">
        <f t="shared" si="47"/>
        <v/>
      </c>
      <c r="AK493" s="240" t="str">
        <f t="shared" si="48"/>
        <v/>
      </c>
      <c r="AL493" s="242" t="str">
        <f t="shared" si="49"/>
        <v/>
      </c>
    </row>
    <row r="494" spans="1:38" ht="23" customHeight="1">
      <c r="A494"/>
      <c r="B494"/>
      <c r="C494"/>
      <c r="D494"/>
      <c r="E494"/>
      <c r="F494"/>
      <c r="G494"/>
      <c r="H494"/>
      <c r="I494"/>
      <c r="J494"/>
      <c r="K494"/>
      <c r="L494"/>
      <c r="M494"/>
      <c r="N494"/>
      <c r="O494"/>
      <c r="P494"/>
      <c r="Q494"/>
      <c r="R494"/>
      <c r="S494"/>
      <c r="T494"/>
      <c r="U494"/>
      <c r="V494"/>
      <c r="W494"/>
      <c r="X494"/>
      <c r="Y494"/>
      <c r="Z494"/>
      <c r="AA494"/>
      <c r="AB494"/>
      <c r="AC494"/>
      <c r="AD494" s="81" t="str">
        <f>IF(M494="",IFERROR(VLOOKUP($U494,scriv!$C$2:$AG$802,28,FALSE),""),M494)</f>
        <v/>
      </c>
      <c r="AE494" s="81" t="str">
        <f>IF(N494="",IFERROR(VLOOKUP($U494,scriv!$C$2:$AG$802,29,FALSE),""),N494)</f>
        <v/>
      </c>
      <c r="AF494" s="81" t="str">
        <f>IF(O494="",IFERROR(VLOOKUP($U494,scriv!$C$2:$AG$802,30,FALSE),""),O494)</f>
        <v/>
      </c>
      <c r="AG494" s="81" t="str">
        <f>IF(P494="",IFERROR(VLOOKUP($U494,scriv!$C$2:$AG$802,31,FALSE),""),P494)</f>
        <v/>
      </c>
      <c r="AH494" s="242" t="str">
        <f t="shared" si="45"/>
        <v/>
      </c>
      <c r="AI494" s="240" t="str">
        <f t="shared" si="46"/>
        <v/>
      </c>
      <c r="AJ494" s="242" t="str">
        <f t="shared" si="47"/>
        <v/>
      </c>
      <c r="AK494" s="240" t="str">
        <f t="shared" si="48"/>
        <v/>
      </c>
      <c r="AL494" s="242" t="str">
        <f t="shared" si="49"/>
        <v/>
      </c>
    </row>
    <row r="495" spans="1:38" ht="23" customHeight="1">
      <c r="A495"/>
      <c r="B495"/>
      <c r="C495"/>
      <c r="D495"/>
      <c r="E495"/>
      <c r="F495"/>
      <c r="G495"/>
      <c r="H495"/>
      <c r="I495"/>
      <c r="J495"/>
      <c r="K495"/>
      <c r="L495"/>
      <c r="M495"/>
      <c r="N495"/>
      <c r="O495"/>
      <c r="P495"/>
      <c r="Q495"/>
      <c r="R495"/>
      <c r="S495"/>
      <c r="T495"/>
      <c r="U495"/>
      <c r="V495"/>
      <c r="W495"/>
      <c r="X495"/>
      <c r="Y495"/>
      <c r="Z495"/>
      <c r="AA495"/>
      <c r="AB495"/>
      <c r="AC495"/>
      <c r="AD495" s="81" t="str">
        <f>IF(M495="",IFERROR(VLOOKUP($U495,scriv!$C$2:$AG$802,28,FALSE),""),M495)</f>
        <v/>
      </c>
      <c r="AE495" s="81" t="str">
        <f>IF(N495="",IFERROR(VLOOKUP($U495,scriv!$C$2:$AG$802,29,FALSE),""),N495)</f>
        <v/>
      </c>
      <c r="AF495" s="81" t="str">
        <f>IF(O495="",IFERROR(VLOOKUP($U495,scriv!$C$2:$AG$802,30,FALSE),""),O495)</f>
        <v/>
      </c>
      <c r="AG495" s="81" t="str">
        <f>IF(P495="",IFERROR(VLOOKUP($U495,scriv!$C$2:$AG$802,31,FALSE),""),P495)</f>
        <v/>
      </c>
      <c r="AH495" s="242" t="str">
        <f t="shared" si="45"/>
        <v/>
      </c>
      <c r="AI495" s="240" t="str">
        <f t="shared" si="46"/>
        <v/>
      </c>
      <c r="AJ495" s="242" t="str">
        <f t="shared" si="47"/>
        <v/>
      </c>
      <c r="AK495" s="240" t="str">
        <f t="shared" si="48"/>
        <v/>
      </c>
      <c r="AL495" s="242" t="str">
        <f t="shared" si="49"/>
        <v/>
      </c>
    </row>
    <row r="496" spans="1:38" ht="23" customHeight="1">
      <c r="A496"/>
      <c r="B496"/>
      <c r="C496"/>
      <c r="D496"/>
      <c r="E496"/>
      <c r="F496"/>
      <c r="G496"/>
      <c r="H496"/>
      <c r="I496"/>
      <c r="J496"/>
      <c r="K496"/>
      <c r="L496"/>
      <c r="M496"/>
      <c r="N496"/>
      <c r="O496"/>
      <c r="P496"/>
      <c r="Q496"/>
      <c r="R496"/>
      <c r="S496"/>
      <c r="T496"/>
      <c r="U496"/>
      <c r="V496"/>
      <c r="W496"/>
      <c r="X496"/>
      <c r="Y496"/>
      <c r="Z496"/>
      <c r="AA496"/>
      <c r="AB496"/>
      <c r="AC496"/>
      <c r="AD496" s="81" t="str">
        <f>IF(M496="",IFERROR(VLOOKUP($U496,scriv!$C$2:$AG$802,28,FALSE),""),M496)</f>
        <v/>
      </c>
      <c r="AE496" s="81" t="str">
        <f>IF(N496="",IFERROR(VLOOKUP($U496,scriv!$C$2:$AG$802,29,FALSE),""),N496)</f>
        <v/>
      </c>
      <c r="AF496" s="81" t="str">
        <f>IF(O496="",IFERROR(VLOOKUP($U496,scriv!$C$2:$AG$802,30,FALSE),""),O496)</f>
        <v/>
      </c>
      <c r="AG496" s="81" t="str">
        <f>IF(P496="",IFERROR(VLOOKUP($U496,scriv!$C$2:$AG$802,31,FALSE),""),P496)</f>
        <v/>
      </c>
      <c r="AH496" s="242" t="str">
        <f t="shared" si="45"/>
        <v/>
      </c>
      <c r="AI496" s="240" t="str">
        <f t="shared" si="46"/>
        <v/>
      </c>
      <c r="AJ496" s="242" t="str">
        <f t="shared" si="47"/>
        <v/>
      </c>
      <c r="AK496" s="240" t="str">
        <f t="shared" si="48"/>
        <v/>
      </c>
      <c r="AL496" s="242" t="str">
        <f t="shared" si="49"/>
        <v/>
      </c>
    </row>
    <row r="497" spans="1:38" ht="23" customHeight="1">
      <c r="A497"/>
      <c r="B497"/>
      <c r="C497"/>
      <c r="D497"/>
      <c r="E497"/>
      <c r="F497"/>
      <c r="G497"/>
      <c r="H497"/>
      <c r="I497"/>
      <c r="J497"/>
      <c r="K497"/>
      <c r="L497"/>
      <c r="M497"/>
      <c r="N497"/>
      <c r="O497"/>
      <c r="P497"/>
      <c r="Q497"/>
      <c r="R497"/>
      <c r="S497"/>
      <c r="T497"/>
      <c r="U497"/>
      <c r="V497"/>
      <c r="W497"/>
      <c r="X497"/>
      <c r="Y497"/>
      <c r="Z497"/>
      <c r="AA497"/>
      <c r="AB497"/>
      <c r="AC497"/>
      <c r="AD497" s="81" t="str">
        <f>IF(M497="",IFERROR(VLOOKUP($U497,scriv!$C$2:$AG$802,28,FALSE),""),M497)</f>
        <v/>
      </c>
      <c r="AE497" s="81" t="str">
        <f>IF(N497="",IFERROR(VLOOKUP($U497,scriv!$C$2:$AG$802,29,FALSE),""),N497)</f>
        <v/>
      </c>
      <c r="AF497" s="81" t="str">
        <f>IF(O497="",IFERROR(VLOOKUP($U497,scriv!$C$2:$AG$802,30,FALSE),""),O497)</f>
        <v/>
      </c>
      <c r="AG497" s="81" t="str">
        <f>IF(P497="",IFERROR(VLOOKUP($U497,scriv!$C$2:$AG$802,31,FALSE),""),P497)</f>
        <v/>
      </c>
      <c r="AH497" s="242" t="str">
        <f t="shared" si="45"/>
        <v/>
      </c>
      <c r="AI497" s="240" t="str">
        <f t="shared" si="46"/>
        <v/>
      </c>
      <c r="AJ497" s="242" t="str">
        <f t="shared" si="47"/>
        <v/>
      </c>
      <c r="AK497" s="240" t="str">
        <f t="shared" si="48"/>
        <v/>
      </c>
      <c r="AL497" s="242" t="str">
        <f t="shared" si="49"/>
        <v/>
      </c>
    </row>
    <row r="498" spans="1:38" ht="23" customHeight="1">
      <c r="A498"/>
      <c r="B498"/>
      <c r="C498"/>
      <c r="D498"/>
      <c r="E498"/>
      <c r="F498"/>
      <c r="G498"/>
      <c r="H498"/>
      <c r="I498"/>
      <c r="J498"/>
      <c r="K498"/>
      <c r="L498"/>
      <c r="M498"/>
      <c r="N498"/>
      <c r="O498"/>
      <c r="P498"/>
      <c r="Q498"/>
      <c r="R498"/>
      <c r="S498"/>
      <c r="T498"/>
      <c r="U498"/>
      <c r="V498"/>
      <c r="W498"/>
      <c r="X498"/>
      <c r="Y498"/>
      <c r="Z498"/>
      <c r="AA498"/>
      <c r="AB498"/>
      <c r="AC498"/>
      <c r="AD498" s="81" t="str">
        <f>IF(M498="",IFERROR(VLOOKUP($U498,scriv!$C$2:$AG$802,28,FALSE),""),M498)</f>
        <v/>
      </c>
      <c r="AE498" s="81" t="str">
        <f>IF(N498="",IFERROR(VLOOKUP($U498,scriv!$C$2:$AG$802,29,FALSE),""),N498)</f>
        <v/>
      </c>
      <c r="AF498" s="81" t="str">
        <f>IF(O498="",IFERROR(VLOOKUP($U498,scriv!$C$2:$AG$802,30,FALSE),""),O498)</f>
        <v/>
      </c>
      <c r="AG498" s="81" t="str">
        <f>IF(P498="",IFERROR(VLOOKUP($U498,scriv!$C$2:$AG$802,31,FALSE),""),P498)</f>
        <v/>
      </c>
      <c r="AH498" s="242" t="str">
        <f t="shared" si="45"/>
        <v/>
      </c>
      <c r="AI498" s="240" t="str">
        <f t="shared" si="46"/>
        <v/>
      </c>
      <c r="AJ498" s="242" t="str">
        <f t="shared" si="47"/>
        <v/>
      </c>
      <c r="AK498" s="240" t="str">
        <f t="shared" si="48"/>
        <v/>
      </c>
      <c r="AL498" s="242" t="str">
        <f t="shared" si="49"/>
        <v/>
      </c>
    </row>
    <row r="499" spans="1:38" ht="23" customHeight="1">
      <c r="A499"/>
      <c r="B499"/>
      <c r="C499"/>
      <c r="D499"/>
      <c r="E499"/>
      <c r="F499"/>
      <c r="G499"/>
      <c r="H499"/>
      <c r="I499"/>
      <c r="J499"/>
      <c r="K499"/>
      <c r="L499"/>
      <c r="M499"/>
      <c r="N499"/>
      <c r="O499"/>
      <c r="P499"/>
      <c r="Q499"/>
      <c r="R499"/>
      <c r="S499"/>
      <c r="T499"/>
      <c r="U499"/>
      <c r="V499"/>
      <c r="W499"/>
      <c r="X499"/>
      <c r="Y499"/>
      <c r="Z499"/>
      <c r="AA499"/>
      <c r="AB499"/>
      <c r="AC499"/>
      <c r="AD499" s="81" t="str">
        <f>IF(M499="",IFERROR(VLOOKUP($U499,scriv!$C$2:$AG$802,28,FALSE),""),M499)</f>
        <v/>
      </c>
      <c r="AE499" s="81" t="str">
        <f>IF(N499="",IFERROR(VLOOKUP($U499,scriv!$C$2:$AG$802,29,FALSE),""),N499)</f>
        <v/>
      </c>
      <c r="AF499" s="81" t="str">
        <f>IF(O499="",IFERROR(VLOOKUP($U499,scriv!$C$2:$AG$802,30,FALSE),""),O499)</f>
        <v/>
      </c>
      <c r="AG499" s="81" t="str">
        <f>IF(P499="",IFERROR(VLOOKUP($U499,scriv!$C$2:$AG$802,31,FALSE),""),P499)</f>
        <v/>
      </c>
      <c r="AH499" s="242" t="str">
        <f t="shared" si="45"/>
        <v/>
      </c>
      <c r="AI499" s="240" t="str">
        <f t="shared" si="46"/>
        <v/>
      </c>
      <c r="AJ499" s="242" t="str">
        <f t="shared" si="47"/>
        <v/>
      </c>
      <c r="AK499" s="240" t="str">
        <f t="shared" si="48"/>
        <v/>
      </c>
      <c r="AL499" s="242" t="str">
        <f t="shared" si="49"/>
        <v/>
      </c>
    </row>
    <row r="500" spans="1:38" ht="23" customHeight="1">
      <c r="A500"/>
      <c r="B500"/>
      <c r="C500"/>
      <c r="D500"/>
      <c r="E500"/>
      <c r="F500"/>
      <c r="G500"/>
      <c r="H500"/>
      <c r="I500"/>
      <c r="J500"/>
      <c r="K500"/>
      <c r="L500"/>
      <c r="M500"/>
      <c r="N500"/>
      <c r="O500"/>
      <c r="P500"/>
      <c r="Q500"/>
      <c r="R500"/>
      <c r="S500"/>
      <c r="T500"/>
      <c r="U500"/>
      <c r="V500"/>
      <c r="W500"/>
      <c r="X500"/>
      <c r="Y500"/>
      <c r="Z500"/>
      <c r="AA500"/>
      <c r="AB500"/>
      <c r="AC500"/>
      <c r="AD500" s="81" t="str">
        <f>IF(M500="",IFERROR(VLOOKUP($U500,scriv!$C$2:$AG$802,28,FALSE),""),M500)</f>
        <v/>
      </c>
      <c r="AE500" s="81" t="str">
        <f>IF(N500="",IFERROR(VLOOKUP($U500,scriv!$C$2:$AG$802,29,FALSE),""),N500)</f>
        <v/>
      </c>
      <c r="AF500" s="81" t="str">
        <f>IF(O500="",IFERROR(VLOOKUP($U500,scriv!$C$2:$AG$802,30,FALSE),""),O500)</f>
        <v/>
      </c>
      <c r="AG500" s="81" t="str">
        <f>IF(P500="",IFERROR(VLOOKUP($U500,scriv!$C$2:$AG$802,31,FALSE),""),P500)</f>
        <v/>
      </c>
      <c r="AH500" s="242" t="str">
        <f t="shared" si="45"/>
        <v/>
      </c>
      <c r="AI500" s="240" t="str">
        <f t="shared" si="46"/>
        <v/>
      </c>
      <c r="AJ500" s="242" t="str">
        <f t="shared" si="47"/>
        <v/>
      </c>
      <c r="AK500" s="240" t="str">
        <f t="shared" si="48"/>
        <v/>
      </c>
      <c r="AL500" s="242" t="str">
        <f t="shared" si="49"/>
        <v/>
      </c>
    </row>
    <row r="501" spans="1:38" ht="23" customHeight="1">
      <c r="A501"/>
      <c r="B501"/>
      <c r="C501"/>
      <c r="D501"/>
      <c r="E501"/>
      <c r="F501"/>
      <c r="G501"/>
      <c r="H501"/>
      <c r="I501"/>
      <c r="J501"/>
      <c r="K501"/>
      <c r="L501"/>
      <c r="M501"/>
      <c r="N501"/>
      <c r="O501"/>
      <c r="P501"/>
      <c r="Q501"/>
      <c r="R501"/>
      <c r="S501"/>
      <c r="T501"/>
      <c r="U501"/>
      <c r="V501"/>
      <c r="W501"/>
      <c r="X501"/>
      <c r="Y501"/>
      <c r="Z501"/>
      <c r="AA501"/>
      <c r="AB501"/>
      <c r="AC501"/>
      <c r="AD501" s="81" t="str">
        <f>IF(M501="",IFERROR(VLOOKUP($U501,scriv!$C$2:$AG$802,28,FALSE),""),M501)</f>
        <v/>
      </c>
      <c r="AE501" s="81" t="str">
        <f>IF(N501="",IFERROR(VLOOKUP($U501,scriv!$C$2:$AG$802,29,FALSE),""),N501)</f>
        <v/>
      </c>
      <c r="AF501" s="81" t="str">
        <f>IF(O501="",IFERROR(VLOOKUP($U501,scriv!$C$2:$AG$802,30,FALSE),""),O501)</f>
        <v/>
      </c>
      <c r="AG501" s="81" t="str">
        <f>IF(P501="",IFERROR(VLOOKUP($U501,scriv!$C$2:$AG$802,31,FALSE),""),P501)</f>
        <v/>
      </c>
      <c r="AH501" s="242" t="str">
        <f t="shared" si="45"/>
        <v/>
      </c>
      <c r="AI501" s="240" t="str">
        <f t="shared" si="46"/>
        <v/>
      </c>
      <c r="AJ501" s="242" t="str">
        <f t="shared" si="47"/>
        <v/>
      </c>
      <c r="AK501" s="240" t="str">
        <f t="shared" si="48"/>
        <v/>
      </c>
      <c r="AL501" s="242" t="str">
        <f t="shared" si="49"/>
        <v/>
      </c>
    </row>
    <row r="502" spans="1:38" ht="23" customHeight="1">
      <c r="A502"/>
      <c r="B502"/>
      <c r="C502"/>
      <c r="D502"/>
      <c r="E502"/>
      <c r="F502"/>
      <c r="G502"/>
      <c r="H502"/>
      <c r="I502"/>
      <c r="J502"/>
      <c r="K502"/>
      <c r="L502"/>
      <c r="M502"/>
      <c r="N502"/>
      <c r="O502"/>
      <c r="P502"/>
      <c r="Q502"/>
      <c r="R502"/>
      <c r="S502"/>
      <c r="T502"/>
      <c r="U502"/>
      <c r="V502"/>
      <c r="W502"/>
      <c r="X502"/>
      <c r="Y502"/>
      <c r="Z502"/>
      <c r="AA502"/>
      <c r="AB502"/>
      <c r="AC502"/>
      <c r="AD502" s="81" t="str">
        <f>IF(M502="",IFERROR(VLOOKUP($U502,scriv!$C$2:$AG$802,28,FALSE),""),M502)</f>
        <v/>
      </c>
      <c r="AE502" s="81" t="str">
        <f>IF(N502="",IFERROR(VLOOKUP($U502,scriv!$C$2:$AG$802,29,FALSE),""),N502)</f>
        <v/>
      </c>
      <c r="AF502" s="81" t="str">
        <f>IF(O502="",IFERROR(VLOOKUP($U502,scriv!$C$2:$AG$802,30,FALSE),""),O502)</f>
        <v/>
      </c>
      <c r="AG502" s="81" t="str">
        <f>IF(P502="",IFERROR(VLOOKUP($U502,scriv!$C$2:$AG$802,31,FALSE),""),P502)</f>
        <v/>
      </c>
      <c r="AH502" s="242" t="str">
        <f t="shared" si="45"/>
        <v/>
      </c>
      <c r="AI502" s="240" t="str">
        <f t="shared" si="46"/>
        <v/>
      </c>
      <c r="AJ502" s="242" t="str">
        <f t="shared" si="47"/>
        <v/>
      </c>
      <c r="AK502" s="240" t="str">
        <f t="shared" si="48"/>
        <v/>
      </c>
      <c r="AL502" s="242" t="str">
        <f t="shared" si="49"/>
        <v/>
      </c>
    </row>
    <row r="503" spans="1:38" ht="23" customHeight="1">
      <c r="A503"/>
      <c r="B503"/>
      <c r="C503"/>
      <c r="D503"/>
      <c r="E503"/>
      <c r="F503"/>
      <c r="G503"/>
      <c r="H503"/>
      <c r="I503"/>
      <c r="J503"/>
      <c r="K503"/>
      <c r="L503"/>
      <c r="M503"/>
      <c r="N503"/>
      <c r="O503"/>
      <c r="P503"/>
      <c r="Q503"/>
      <c r="R503"/>
      <c r="S503"/>
      <c r="T503"/>
      <c r="U503"/>
      <c r="V503"/>
      <c r="W503"/>
      <c r="X503"/>
      <c r="Y503"/>
      <c r="Z503"/>
      <c r="AA503"/>
      <c r="AB503"/>
      <c r="AC503"/>
      <c r="AD503" s="81" t="str">
        <f>IF(M503="",IFERROR(VLOOKUP($U503,scriv!$C$2:$AG$802,28,FALSE),""),M503)</f>
        <v/>
      </c>
      <c r="AE503" s="81" t="str">
        <f>IF(N503="",IFERROR(VLOOKUP($U503,scriv!$C$2:$AG$802,29,FALSE),""),N503)</f>
        <v/>
      </c>
      <c r="AF503" s="81" t="str">
        <f>IF(O503="",IFERROR(VLOOKUP($U503,scriv!$C$2:$AG$802,30,FALSE),""),O503)</f>
        <v/>
      </c>
      <c r="AG503" s="81" t="str">
        <f>IF(P503="",IFERROR(VLOOKUP($U503,scriv!$C$2:$AG$802,31,FALSE),""),P503)</f>
        <v/>
      </c>
      <c r="AH503" s="242" t="str">
        <f t="shared" si="45"/>
        <v/>
      </c>
      <c r="AI503" s="240" t="str">
        <f t="shared" si="46"/>
        <v/>
      </c>
      <c r="AJ503" s="242" t="str">
        <f t="shared" si="47"/>
        <v/>
      </c>
      <c r="AK503" s="240" t="str">
        <f t="shared" si="48"/>
        <v/>
      </c>
      <c r="AL503" s="242" t="str">
        <f t="shared" si="49"/>
        <v/>
      </c>
    </row>
    <row r="504" spans="1:38" ht="23" customHeight="1">
      <c r="A504"/>
      <c r="B504"/>
      <c r="C504"/>
      <c r="D504"/>
      <c r="E504"/>
      <c r="F504"/>
      <c r="G504"/>
      <c r="H504"/>
      <c r="I504"/>
      <c r="J504"/>
      <c r="K504"/>
      <c r="L504"/>
      <c r="M504"/>
      <c r="N504"/>
      <c r="O504"/>
      <c r="P504"/>
      <c r="Q504"/>
      <c r="R504"/>
      <c r="S504"/>
      <c r="T504"/>
      <c r="U504"/>
      <c r="V504"/>
      <c r="W504"/>
      <c r="X504"/>
      <c r="Y504"/>
      <c r="Z504"/>
      <c r="AA504"/>
      <c r="AB504"/>
      <c r="AC504"/>
      <c r="AD504" s="81" t="str">
        <f>IF(M504="",IFERROR(VLOOKUP($U504,scriv!$C$2:$AG$802,28,FALSE),""),M504)</f>
        <v/>
      </c>
      <c r="AE504" s="81" t="str">
        <f>IF(N504="",IFERROR(VLOOKUP($U504,scriv!$C$2:$AG$802,29,FALSE),""),N504)</f>
        <v/>
      </c>
      <c r="AF504" s="81" t="str">
        <f>IF(O504="",IFERROR(VLOOKUP($U504,scriv!$C$2:$AG$802,30,FALSE),""),O504)</f>
        <v/>
      </c>
      <c r="AG504" s="81" t="str">
        <f>IF(P504="",IFERROR(VLOOKUP($U504,scriv!$C$2:$AG$802,31,FALSE),""),P504)</f>
        <v/>
      </c>
      <c r="AH504" s="242" t="str">
        <f t="shared" si="45"/>
        <v/>
      </c>
      <c r="AI504" s="240" t="str">
        <f t="shared" si="46"/>
        <v/>
      </c>
      <c r="AJ504" s="242" t="str">
        <f t="shared" si="47"/>
        <v/>
      </c>
      <c r="AK504" s="240" t="str">
        <f t="shared" si="48"/>
        <v/>
      </c>
      <c r="AL504" s="242" t="str">
        <f t="shared" si="49"/>
        <v/>
      </c>
    </row>
    <row r="505" spans="1:38" ht="23" customHeight="1">
      <c r="A505"/>
      <c r="B505"/>
      <c r="C505"/>
      <c r="D505"/>
      <c r="E505"/>
      <c r="F505"/>
      <c r="G505"/>
      <c r="H505"/>
      <c r="I505"/>
      <c r="J505"/>
      <c r="K505"/>
      <c r="L505"/>
      <c r="M505"/>
      <c r="N505"/>
      <c r="O505"/>
      <c r="P505"/>
      <c r="Q505"/>
      <c r="R505"/>
      <c r="S505"/>
      <c r="T505"/>
      <c r="U505"/>
      <c r="V505"/>
      <c r="W505"/>
      <c r="X505"/>
      <c r="Y505"/>
      <c r="Z505"/>
      <c r="AA505"/>
      <c r="AB505"/>
      <c r="AC505"/>
      <c r="AD505" s="81" t="str">
        <f>IF(M505="",IFERROR(VLOOKUP($U505,scriv!$C$2:$AG$802,28,FALSE),""),M505)</f>
        <v/>
      </c>
      <c r="AE505" s="81" t="str">
        <f>IF(N505="",IFERROR(VLOOKUP($U505,scriv!$C$2:$AG$802,29,FALSE),""),N505)</f>
        <v/>
      </c>
      <c r="AF505" s="81" t="str">
        <f>IF(O505="",IFERROR(VLOOKUP($U505,scriv!$C$2:$AG$802,30,FALSE),""),O505)</f>
        <v/>
      </c>
      <c r="AG505" s="81" t="str">
        <f>IF(P505="",IFERROR(VLOOKUP($U505,scriv!$C$2:$AG$802,31,FALSE),""),P505)</f>
        <v/>
      </c>
      <c r="AH505" s="242" t="str">
        <f t="shared" si="45"/>
        <v/>
      </c>
      <c r="AI505" s="240" t="str">
        <f t="shared" si="46"/>
        <v/>
      </c>
      <c r="AJ505" s="242" t="str">
        <f t="shared" si="47"/>
        <v/>
      </c>
      <c r="AK505" s="240" t="str">
        <f t="shared" si="48"/>
        <v/>
      </c>
      <c r="AL505" s="242" t="str">
        <f t="shared" si="49"/>
        <v/>
      </c>
    </row>
    <row r="506" spans="1:38" ht="23" customHeight="1">
      <c r="A506"/>
      <c r="B506"/>
      <c r="C506"/>
      <c r="D506"/>
      <c r="E506"/>
      <c r="F506"/>
      <c r="G506"/>
      <c r="H506"/>
      <c r="I506"/>
      <c r="J506"/>
      <c r="K506"/>
      <c r="L506"/>
      <c r="M506"/>
      <c r="N506"/>
      <c r="O506"/>
      <c r="P506"/>
      <c r="Q506"/>
      <c r="R506"/>
      <c r="S506"/>
      <c r="T506"/>
      <c r="U506"/>
      <c r="V506"/>
      <c r="W506"/>
      <c r="X506"/>
      <c r="Y506"/>
      <c r="Z506"/>
      <c r="AA506"/>
      <c r="AB506"/>
      <c r="AC506"/>
      <c r="AD506" s="81" t="str">
        <f>IF(M506="",IFERROR(VLOOKUP($U506,scriv!$C$2:$AG$802,28,FALSE),""),M506)</f>
        <v/>
      </c>
      <c r="AE506" s="81" t="str">
        <f>IF(N506="",IFERROR(VLOOKUP($U506,scriv!$C$2:$AG$802,29,FALSE),""),N506)</f>
        <v/>
      </c>
      <c r="AF506" s="81" t="str">
        <f>IF(O506="",IFERROR(VLOOKUP($U506,scriv!$C$2:$AG$802,30,FALSE),""),O506)</f>
        <v/>
      </c>
      <c r="AG506" s="81" t="str">
        <f>IF(P506="",IFERROR(VLOOKUP($U506,scriv!$C$2:$AG$802,31,FALSE),""),P506)</f>
        <v/>
      </c>
      <c r="AH506" s="242" t="str">
        <f t="shared" si="45"/>
        <v/>
      </c>
      <c r="AI506" s="240" t="str">
        <f t="shared" si="46"/>
        <v/>
      </c>
      <c r="AJ506" s="242" t="str">
        <f t="shared" si="47"/>
        <v/>
      </c>
      <c r="AK506" s="240" t="str">
        <f t="shared" si="48"/>
        <v/>
      </c>
      <c r="AL506" s="242" t="str">
        <f t="shared" si="49"/>
        <v/>
      </c>
    </row>
    <row r="507" spans="1:38" ht="23" customHeight="1">
      <c r="A507"/>
      <c r="B507"/>
      <c r="C507"/>
      <c r="D507"/>
      <c r="E507"/>
      <c r="F507"/>
      <c r="G507"/>
      <c r="H507"/>
      <c r="I507"/>
      <c r="J507"/>
      <c r="K507"/>
      <c r="L507"/>
      <c r="M507"/>
      <c r="N507"/>
      <c r="O507"/>
      <c r="P507"/>
      <c r="Q507"/>
      <c r="R507"/>
      <c r="S507"/>
      <c r="T507"/>
      <c r="U507"/>
      <c r="V507"/>
      <c r="W507"/>
      <c r="X507"/>
      <c r="Y507"/>
      <c r="Z507"/>
      <c r="AA507"/>
      <c r="AB507"/>
      <c r="AC507"/>
      <c r="AD507" s="81" t="str">
        <f>IF(M507="",IFERROR(VLOOKUP($U507,scriv!$C$2:$AG$802,28,FALSE),""),M507)</f>
        <v/>
      </c>
      <c r="AE507" s="81" t="str">
        <f>IF(N507="",IFERROR(VLOOKUP($U507,scriv!$C$2:$AG$802,29,FALSE),""),N507)</f>
        <v/>
      </c>
      <c r="AF507" s="81" t="str">
        <f>IF(O507="",IFERROR(VLOOKUP($U507,scriv!$C$2:$AG$802,30,FALSE),""),O507)</f>
        <v/>
      </c>
      <c r="AG507" s="81" t="str">
        <f>IF(P507="",IFERROR(VLOOKUP($U507,scriv!$C$2:$AG$802,31,FALSE),""),P507)</f>
        <v/>
      </c>
      <c r="AH507" s="242" t="str">
        <f t="shared" si="45"/>
        <v/>
      </c>
      <c r="AI507" s="240" t="str">
        <f t="shared" si="46"/>
        <v/>
      </c>
      <c r="AJ507" s="242" t="str">
        <f t="shared" si="47"/>
        <v/>
      </c>
      <c r="AK507" s="240" t="str">
        <f t="shared" si="48"/>
        <v/>
      </c>
      <c r="AL507" s="242" t="str">
        <f t="shared" si="49"/>
        <v/>
      </c>
    </row>
    <row r="508" spans="1:38" ht="23" customHeight="1">
      <c r="A508"/>
      <c r="B508"/>
      <c r="C508"/>
      <c r="D508"/>
      <c r="E508"/>
      <c r="F508"/>
      <c r="G508"/>
      <c r="H508"/>
      <c r="I508"/>
      <c r="J508"/>
      <c r="K508"/>
      <c r="L508"/>
      <c r="M508"/>
      <c r="N508"/>
      <c r="O508"/>
      <c r="P508"/>
      <c r="Q508"/>
      <c r="R508"/>
      <c r="S508"/>
      <c r="T508"/>
      <c r="U508"/>
      <c r="V508"/>
      <c r="W508"/>
      <c r="X508"/>
      <c r="Y508"/>
      <c r="Z508"/>
      <c r="AA508"/>
      <c r="AB508"/>
      <c r="AC508"/>
      <c r="AD508" s="81" t="str">
        <f>IF(M508="",IFERROR(VLOOKUP($U508,scriv!$C$2:$AG$802,28,FALSE),""),M508)</f>
        <v/>
      </c>
      <c r="AE508" s="81" t="str">
        <f>IF(N508="",IFERROR(VLOOKUP($U508,scriv!$C$2:$AG$802,29,FALSE),""),N508)</f>
        <v/>
      </c>
      <c r="AF508" s="81" t="str">
        <f>IF(O508="",IFERROR(VLOOKUP($U508,scriv!$C$2:$AG$802,30,FALSE),""),O508)</f>
        <v/>
      </c>
      <c r="AG508" s="81" t="str">
        <f>IF(P508="",IFERROR(VLOOKUP($U508,scriv!$C$2:$AG$802,31,FALSE),""),P508)</f>
        <v/>
      </c>
      <c r="AH508" s="242" t="str">
        <f t="shared" si="45"/>
        <v/>
      </c>
      <c r="AI508" s="240" t="str">
        <f t="shared" si="46"/>
        <v/>
      </c>
      <c r="AJ508" s="242" t="str">
        <f t="shared" si="47"/>
        <v/>
      </c>
      <c r="AK508" s="240" t="str">
        <f t="shared" si="48"/>
        <v/>
      </c>
      <c r="AL508" s="242" t="str">
        <f t="shared" si="49"/>
        <v/>
      </c>
    </row>
    <row r="509" spans="1:38" ht="23" customHeight="1">
      <c r="A509"/>
      <c r="B509"/>
      <c r="C509"/>
      <c r="D509"/>
      <c r="E509"/>
      <c r="F509"/>
      <c r="G509"/>
      <c r="H509"/>
      <c r="I509"/>
      <c r="J509"/>
      <c r="K509"/>
      <c r="L509"/>
      <c r="M509"/>
      <c r="N509"/>
      <c r="O509"/>
      <c r="P509"/>
      <c r="Q509"/>
      <c r="R509"/>
      <c r="S509"/>
      <c r="T509"/>
      <c r="U509"/>
      <c r="V509"/>
      <c r="W509"/>
      <c r="X509"/>
      <c r="Y509"/>
      <c r="Z509"/>
      <c r="AA509"/>
      <c r="AB509"/>
      <c r="AC509"/>
      <c r="AD509" s="81" t="str">
        <f>IF(M509="",IFERROR(VLOOKUP($U509,scriv!$C$2:$AG$802,28,FALSE),""),M509)</f>
        <v/>
      </c>
      <c r="AE509" s="81" t="str">
        <f>IF(N509="",IFERROR(VLOOKUP($U509,scriv!$C$2:$AG$802,29,FALSE),""),N509)</f>
        <v/>
      </c>
      <c r="AF509" s="81" t="str">
        <f>IF(O509="",IFERROR(VLOOKUP($U509,scriv!$C$2:$AG$802,30,FALSE),""),O509)</f>
        <v/>
      </c>
      <c r="AG509" s="81" t="str">
        <f>IF(P509="",IFERROR(VLOOKUP($U509,scriv!$C$2:$AG$802,31,FALSE),""),P509)</f>
        <v/>
      </c>
      <c r="AH509" s="242" t="str">
        <f t="shared" si="45"/>
        <v/>
      </c>
      <c r="AI509" s="240" t="str">
        <f t="shared" si="46"/>
        <v/>
      </c>
      <c r="AJ509" s="242" t="str">
        <f t="shared" si="47"/>
        <v/>
      </c>
      <c r="AK509" s="240" t="str">
        <f t="shared" si="48"/>
        <v/>
      </c>
      <c r="AL509" s="242" t="str">
        <f t="shared" si="49"/>
        <v/>
      </c>
    </row>
    <row r="510" spans="1:38" ht="23" customHeight="1">
      <c r="A510"/>
      <c r="B510"/>
      <c r="C510"/>
      <c r="D510"/>
      <c r="E510"/>
      <c r="F510"/>
      <c r="G510"/>
      <c r="H510"/>
      <c r="I510"/>
      <c r="J510"/>
      <c r="K510"/>
      <c r="L510"/>
      <c r="M510"/>
      <c r="N510"/>
      <c r="O510"/>
      <c r="P510"/>
      <c r="Q510"/>
      <c r="R510"/>
      <c r="S510"/>
      <c r="T510"/>
      <c r="U510"/>
      <c r="V510"/>
      <c r="W510"/>
      <c r="X510"/>
      <c r="Y510"/>
      <c r="Z510"/>
      <c r="AA510"/>
      <c r="AB510"/>
      <c r="AC510"/>
      <c r="AD510" s="81" t="str">
        <f>IF(M510="",IFERROR(VLOOKUP($U510,scriv!$C$2:$AG$802,28,FALSE),""),M510)</f>
        <v/>
      </c>
      <c r="AE510" s="81" t="str">
        <f>IF(N510="",IFERROR(VLOOKUP($U510,scriv!$C$2:$AG$802,29,FALSE),""),N510)</f>
        <v/>
      </c>
      <c r="AF510" s="81" t="str">
        <f>IF(O510="",IFERROR(VLOOKUP($U510,scriv!$C$2:$AG$802,30,FALSE),""),O510)</f>
        <v/>
      </c>
      <c r="AG510" s="81" t="str">
        <f>IF(P510="",IFERROR(VLOOKUP($U510,scriv!$C$2:$AG$802,31,FALSE),""),P510)</f>
        <v/>
      </c>
      <c r="AH510" s="242" t="str">
        <f t="shared" si="45"/>
        <v/>
      </c>
      <c r="AI510" s="240" t="str">
        <f t="shared" si="46"/>
        <v/>
      </c>
      <c r="AJ510" s="242" t="str">
        <f t="shared" si="47"/>
        <v/>
      </c>
      <c r="AK510" s="240" t="str">
        <f t="shared" si="48"/>
        <v/>
      </c>
      <c r="AL510" s="242" t="str">
        <f t="shared" si="49"/>
        <v/>
      </c>
    </row>
    <row r="511" spans="1:38" ht="23" customHeight="1">
      <c r="A511"/>
      <c r="B511"/>
      <c r="C511"/>
      <c r="D511"/>
      <c r="E511"/>
      <c r="F511"/>
      <c r="G511"/>
      <c r="H511"/>
      <c r="I511"/>
      <c r="J511"/>
      <c r="K511"/>
      <c r="L511"/>
      <c r="M511"/>
      <c r="N511"/>
      <c r="O511"/>
      <c r="P511"/>
      <c r="Q511"/>
      <c r="R511"/>
      <c r="S511"/>
      <c r="T511"/>
      <c r="U511"/>
      <c r="V511"/>
      <c r="W511"/>
      <c r="X511"/>
      <c r="Y511"/>
      <c r="Z511"/>
      <c r="AA511"/>
      <c r="AB511"/>
      <c r="AC511"/>
      <c r="AD511" s="81" t="str">
        <f>IF(M511="",IFERROR(VLOOKUP($U511,scriv!$C$2:$AG$802,28,FALSE),""),M511)</f>
        <v/>
      </c>
      <c r="AE511" s="81" t="str">
        <f>IF(N511="",IFERROR(VLOOKUP($U511,scriv!$C$2:$AG$802,29,FALSE),""),N511)</f>
        <v/>
      </c>
      <c r="AF511" s="81" t="str">
        <f>IF(O511="",IFERROR(VLOOKUP($U511,scriv!$C$2:$AG$802,30,FALSE),""),O511)</f>
        <v/>
      </c>
      <c r="AG511" s="81" t="str">
        <f>IF(P511="",IFERROR(VLOOKUP($U511,scriv!$C$2:$AG$802,31,FALSE),""),P511)</f>
        <v/>
      </c>
      <c r="AH511" s="242" t="str">
        <f t="shared" si="45"/>
        <v/>
      </c>
      <c r="AI511" s="240" t="str">
        <f t="shared" si="46"/>
        <v/>
      </c>
      <c r="AJ511" s="242" t="str">
        <f t="shared" si="47"/>
        <v/>
      </c>
      <c r="AK511" s="240" t="str">
        <f t="shared" si="48"/>
        <v/>
      </c>
      <c r="AL511" s="242" t="str">
        <f t="shared" si="49"/>
        <v/>
      </c>
    </row>
    <row r="512" spans="1:38" ht="23" customHeight="1">
      <c r="A512"/>
      <c r="B512"/>
      <c r="C512"/>
      <c r="D512"/>
      <c r="E512"/>
      <c r="F512"/>
      <c r="G512"/>
      <c r="H512"/>
      <c r="I512"/>
      <c r="J512"/>
      <c r="K512"/>
      <c r="L512"/>
      <c r="M512"/>
      <c r="N512"/>
      <c r="O512"/>
      <c r="P512"/>
      <c r="Q512"/>
      <c r="R512"/>
      <c r="S512"/>
      <c r="T512"/>
      <c r="U512"/>
      <c r="V512"/>
      <c r="W512"/>
      <c r="X512"/>
      <c r="Y512"/>
      <c r="Z512"/>
      <c r="AA512"/>
      <c r="AB512"/>
      <c r="AC512"/>
      <c r="AD512" s="81" t="str">
        <f>IF(M512="",IFERROR(VLOOKUP($U512,scriv!$C$2:$AG$802,28,FALSE),""),M512)</f>
        <v/>
      </c>
      <c r="AE512" s="81" t="str">
        <f>IF(N512="",IFERROR(VLOOKUP($U512,scriv!$C$2:$AG$802,29,FALSE),""),N512)</f>
        <v/>
      </c>
      <c r="AF512" s="81" t="str">
        <f>IF(O512="",IFERROR(VLOOKUP($U512,scriv!$C$2:$AG$802,30,FALSE),""),O512)</f>
        <v/>
      </c>
      <c r="AG512" s="81" t="str">
        <f>IF(P512="",IFERROR(VLOOKUP($U512,scriv!$C$2:$AG$802,31,FALSE),""),P512)</f>
        <v/>
      </c>
      <c r="AH512" s="242" t="str">
        <f t="shared" si="45"/>
        <v/>
      </c>
      <c r="AI512" s="240" t="str">
        <f t="shared" si="46"/>
        <v/>
      </c>
      <c r="AJ512" s="242" t="str">
        <f t="shared" si="47"/>
        <v/>
      </c>
      <c r="AK512" s="240" t="str">
        <f t="shared" si="48"/>
        <v/>
      </c>
      <c r="AL512" s="242" t="str">
        <f t="shared" si="49"/>
        <v/>
      </c>
    </row>
    <row r="513" spans="1:46" ht="23" customHeight="1">
      <c r="A513"/>
      <c r="B513"/>
      <c r="C513"/>
      <c r="D513"/>
      <c r="E513"/>
      <c r="F513"/>
      <c r="G513"/>
      <c r="H513"/>
      <c r="I513"/>
      <c r="J513"/>
      <c r="K513"/>
      <c r="L513"/>
      <c r="M513"/>
      <c r="N513"/>
      <c r="O513"/>
      <c r="P513"/>
      <c r="Q513"/>
      <c r="R513"/>
      <c r="S513"/>
      <c r="T513"/>
      <c r="U513"/>
      <c r="V513"/>
      <c r="W513"/>
      <c r="X513"/>
      <c r="Y513"/>
      <c r="Z513"/>
      <c r="AA513"/>
      <c r="AB513"/>
      <c r="AC513"/>
      <c r="AD513" s="81" t="str">
        <f>IF(M513="",IFERROR(VLOOKUP($U513,scriv!$C$2:$AG$802,28,FALSE),""),M513)</f>
        <v/>
      </c>
      <c r="AE513" s="81" t="str">
        <f>IF(N513="",IFERROR(VLOOKUP($U513,scriv!$C$2:$AG$802,29,FALSE),""),N513)</f>
        <v/>
      </c>
      <c r="AF513" s="81" t="str">
        <f>IF(O513="",IFERROR(VLOOKUP($U513,scriv!$C$2:$AG$802,30,FALSE),""),O513)</f>
        <v/>
      </c>
      <c r="AG513" s="81" t="str">
        <f>IF(P513="",IFERROR(VLOOKUP($U513,scriv!$C$2:$AG$802,31,FALSE),""),P513)</f>
        <v/>
      </c>
      <c r="AH513" s="242" t="str">
        <f t="shared" si="45"/>
        <v/>
      </c>
      <c r="AI513" s="240" t="str">
        <f t="shared" si="46"/>
        <v/>
      </c>
      <c r="AJ513" s="242" t="str">
        <f t="shared" si="47"/>
        <v/>
      </c>
      <c r="AK513" s="240" t="str">
        <f t="shared" si="48"/>
        <v/>
      </c>
      <c r="AL513" s="242" t="str">
        <f t="shared" si="49"/>
        <v/>
      </c>
    </row>
    <row r="514" spans="1:46" ht="23" customHeight="1">
      <c r="A514"/>
      <c r="B514"/>
      <c r="C514"/>
      <c r="D514"/>
      <c r="E514"/>
      <c r="F514"/>
      <c r="G514"/>
      <c r="H514"/>
      <c r="I514"/>
      <c r="J514"/>
      <c r="K514"/>
      <c r="L514"/>
      <c r="M514"/>
      <c r="N514"/>
      <c r="O514"/>
      <c r="P514"/>
      <c r="Q514"/>
      <c r="R514"/>
      <c r="S514"/>
      <c r="T514"/>
      <c r="U514"/>
      <c r="V514"/>
      <c r="W514"/>
      <c r="X514"/>
      <c r="Y514"/>
      <c r="Z514"/>
      <c r="AA514"/>
      <c r="AB514"/>
      <c r="AC514"/>
      <c r="AD514" s="81" t="str">
        <f>IF(M514="",IFERROR(VLOOKUP($U514,scriv!$C$2:$AG$802,28,FALSE),""),M514)</f>
        <v/>
      </c>
      <c r="AE514" s="81" t="str">
        <f>IF(N514="",IFERROR(VLOOKUP($U514,scriv!$C$2:$AG$802,29,FALSE),""),N514)</f>
        <v/>
      </c>
      <c r="AF514" s="81" t="str">
        <f>IF(O514="",IFERROR(VLOOKUP($U514,scriv!$C$2:$AG$802,30,FALSE),""),O514)</f>
        <v/>
      </c>
      <c r="AG514" s="81" t="str">
        <f>IF(P514="",IFERROR(VLOOKUP($U514,scriv!$C$2:$AG$802,31,FALSE),""),P514)</f>
        <v/>
      </c>
      <c r="AH514" s="242" t="str">
        <f t="shared" si="45"/>
        <v/>
      </c>
      <c r="AI514" s="240" t="str">
        <f t="shared" si="46"/>
        <v/>
      </c>
      <c r="AJ514" s="242" t="str">
        <f t="shared" si="47"/>
        <v/>
      </c>
      <c r="AK514" s="240" t="str">
        <f t="shared" si="48"/>
        <v/>
      </c>
      <c r="AL514" s="242" t="str">
        <f t="shared" si="49"/>
        <v/>
      </c>
    </row>
    <row r="515" spans="1:46" ht="23" customHeight="1">
      <c r="A515"/>
      <c r="B515"/>
      <c r="C515"/>
      <c r="D515"/>
      <c r="E515"/>
      <c r="F515"/>
      <c r="G515"/>
      <c r="H515"/>
      <c r="I515"/>
      <c r="J515"/>
      <c r="K515"/>
      <c r="L515"/>
      <c r="M515"/>
      <c r="N515"/>
      <c r="O515"/>
      <c r="P515"/>
      <c r="Q515"/>
      <c r="R515"/>
      <c r="S515"/>
      <c r="T515"/>
      <c r="U515"/>
      <c r="V515"/>
      <c r="W515"/>
      <c r="X515"/>
      <c r="Y515"/>
      <c r="Z515"/>
      <c r="AA515"/>
      <c r="AB515"/>
      <c r="AC515"/>
      <c r="AD515" s="81" t="str">
        <f>IF(M515="",IFERROR(VLOOKUP($U515,scriv!$C$2:$AG$802,28,FALSE),""),M515)</f>
        <v/>
      </c>
      <c r="AE515" s="81" t="str">
        <f>IF(N515="",IFERROR(VLOOKUP($U515,scriv!$C$2:$AG$802,29,FALSE),""),N515)</f>
        <v/>
      </c>
      <c r="AF515" s="81" t="str">
        <f>IF(O515="",IFERROR(VLOOKUP($U515,scriv!$C$2:$AG$802,30,FALSE),""),O515)</f>
        <v/>
      </c>
      <c r="AG515" s="81" t="str">
        <f>IF(P515="",IFERROR(VLOOKUP($U515,scriv!$C$2:$AG$802,31,FALSE),""),P515)</f>
        <v/>
      </c>
      <c r="AH515" s="242" t="str">
        <f t="shared" si="45"/>
        <v/>
      </c>
      <c r="AI515" s="240" t="str">
        <f t="shared" si="46"/>
        <v/>
      </c>
      <c r="AJ515" s="242" t="str">
        <f t="shared" si="47"/>
        <v/>
      </c>
      <c r="AK515" s="240" t="str">
        <f t="shared" si="48"/>
        <v/>
      </c>
      <c r="AL515" s="242" t="str">
        <f t="shared" si="49"/>
        <v/>
      </c>
    </row>
    <row r="516" spans="1:46" ht="23" customHeight="1">
      <c r="A516"/>
      <c r="B516"/>
      <c r="C516"/>
      <c r="D516"/>
      <c r="E516"/>
      <c r="F516"/>
      <c r="G516"/>
      <c r="H516"/>
      <c r="I516"/>
      <c r="J516"/>
      <c r="K516"/>
      <c r="L516"/>
      <c r="M516"/>
      <c r="N516"/>
      <c r="O516"/>
      <c r="P516"/>
      <c r="Q516"/>
      <c r="R516"/>
      <c r="S516"/>
      <c r="T516"/>
      <c r="U516"/>
      <c r="V516"/>
      <c r="W516"/>
      <c r="X516"/>
      <c r="Y516"/>
      <c r="Z516"/>
      <c r="AA516"/>
      <c r="AB516"/>
      <c r="AC516"/>
      <c r="AD516" s="81" t="str">
        <f>IF(M516="",IFERROR(VLOOKUP($U516,scriv!$C$2:$AG$802,28,FALSE),""),M516)</f>
        <v/>
      </c>
      <c r="AE516" s="81" t="str">
        <f>IF(N516="",IFERROR(VLOOKUP($U516,scriv!$C$2:$AG$802,29,FALSE),""),N516)</f>
        <v/>
      </c>
      <c r="AF516" s="81" t="str">
        <f>IF(O516="",IFERROR(VLOOKUP($U516,scriv!$C$2:$AG$802,30,FALSE),""),O516)</f>
        <v/>
      </c>
      <c r="AG516" s="81" t="str">
        <f>IF(P516="",IFERROR(VLOOKUP($U516,scriv!$C$2:$AG$802,31,FALSE),""),P516)</f>
        <v/>
      </c>
      <c r="AH516" s="242" t="str">
        <f t="shared" si="45"/>
        <v/>
      </c>
      <c r="AI516" s="240" t="str">
        <f t="shared" si="46"/>
        <v/>
      </c>
      <c r="AJ516" s="242" t="str">
        <f t="shared" si="47"/>
        <v/>
      </c>
      <c r="AK516" s="240" t="str">
        <f t="shared" si="48"/>
        <v/>
      </c>
      <c r="AL516" s="242" t="str">
        <f t="shared" si="49"/>
        <v/>
      </c>
    </row>
    <row r="517" spans="1:46" ht="23" customHeight="1">
      <c r="A517"/>
      <c r="B517"/>
      <c r="C517"/>
      <c r="D517"/>
      <c r="E517"/>
      <c r="F517"/>
      <c r="G517"/>
      <c r="H517"/>
      <c r="I517"/>
      <c r="J517"/>
      <c r="K517"/>
      <c r="L517"/>
      <c r="M517"/>
      <c r="N517"/>
      <c r="O517"/>
      <c r="P517"/>
      <c r="Q517"/>
      <c r="R517"/>
      <c r="S517"/>
      <c r="T517"/>
      <c r="U517"/>
      <c r="V517"/>
      <c r="W517"/>
      <c r="X517"/>
      <c r="Y517"/>
      <c r="Z517"/>
      <c r="AA517"/>
      <c r="AB517"/>
      <c r="AC517"/>
      <c r="AD517" s="81" t="str">
        <f>IF(M517="",IFERROR(VLOOKUP($U517,scriv!$C$2:$AG$802,28,FALSE),""),M517)</f>
        <v/>
      </c>
      <c r="AE517" s="81" t="str">
        <f>IF(N517="",IFERROR(VLOOKUP($U517,scriv!$C$2:$AG$802,29,FALSE),""),N517)</f>
        <v/>
      </c>
      <c r="AF517" s="81" t="str">
        <f>IF(O517="",IFERROR(VLOOKUP($U517,scriv!$C$2:$AG$802,30,FALSE),""),O517)</f>
        <v/>
      </c>
      <c r="AG517" s="81" t="str">
        <f>IF(P517="",IFERROR(VLOOKUP($U517,scriv!$C$2:$AG$802,31,FALSE),""),P517)</f>
        <v/>
      </c>
      <c r="AH517" s="242" t="str">
        <f t="shared" ref="AH517:AH580" si="50">SUBSTITUTE(SUBSTITUTE(SUBSTITUTE(SUBSTITUTE(SUBSTITUTE(SUBSTITUTE(SUBSTITUTE(SUBSTITUTE(SUBSTITUTE(SUBSTITUTE(SUBSTITUTE(SUBSTITUTE(
C517,
":",""),
".",""),
"/",""),
"|",""),
",",""),
" ",""),
"'",""),
"(",""),
")",""),
"&amp;",""),
"!",""),
"?","")</f>
        <v/>
      </c>
      <c r="AI517" s="240" t="str">
        <f t="shared" ref="AI517:AI580" si="51">SUBSTITUTE(SUBSTITUTE(SUBSTITUTE(SUBSTITUTE(SUBSTITUTE(SUBSTITUTE(SUBSTITUTE(SUBSTITUTE(SUBSTITUTE(SUBSTITUTE(SUBSTITUTE(SUBSTITUTE(
U517,
":",""),
".",""),
"/",""),
"|",""),
",",""),
" ",""),
"'",""),
"(",""),
")",""),
"&amp;",""),
"!",""),
"?","")</f>
        <v/>
      </c>
      <c r="AJ517" s="242" t="str">
        <f t="shared" ref="AJ517:AJ580" si="52">IF(G517&lt;&gt;"",SUBSTITUTE(SUBSTITUTE(SUBSTITUTE(SUBSTITUTE(SUBSTITUTE(SUBSTITUTE(SUBSTITUTE(SUBSTITUTE(SUBSTITUTE(SUBSTITUTE(SUBSTITUTE(SUBSTITUTE(
G517,
":",""),
".",""),
"/",""),
"|",""),
",",""),
" ",""),
"'",""),
"(",""),
")",""),
"&amp;",""),
"!",""),
"?",""),
IF(H517&lt;&gt;"",AI517,""))</f>
        <v/>
      </c>
      <c r="AK517" s="240" t="str">
        <f t="shared" ref="AK517:AK580" si="53">SUBSTITUTE(SUBSTITUTE(SUBSTITUTE(SUBSTITUTE(SUBSTITUTE(SUBSTITUTE(SUBSTITUTE(SUBSTITUTE(SUBSTITUTE(SUBSTITUTE(SUBSTITUTE(SUBSTITUTE(
H517,
":",""),
".",""),
"/",""),
"|",""),
",",""),
" ",""),
"'",""),
"(",""),
")",""),
"&amp;",""),
"!",""),
"?","")</f>
        <v/>
      </c>
      <c r="AL517" s="242" t="str">
        <f t="shared" ref="AL517:AL580" si="54">SUBSTITUTE(SUBSTITUTE(SUBSTITUTE(SUBSTITUTE(SUBSTITUTE(SUBSTITUTE(SUBSTITUTE(SUBSTITUTE(SUBSTITUTE(SUBSTITUTE(SUBSTITUTE(
F517,
":",""),
".",""),
"/",""),
"|",""),
",",""),
"'",""),
"(",""),
")",""),
"&amp;",""),
"!",""),
"?","")</f>
        <v/>
      </c>
    </row>
    <row r="518" spans="1:46" ht="23" customHeight="1">
      <c r="A518"/>
      <c r="B518"/>
      <c r="C518"/>
      <c r="D518"/>
      <c r="E518"/>
      <c r="F518"/>
      <c r="G518"/>
      <c r="H518"/>
      <c r="I518"/>
      <c r="J518"/>
      <c r="K518"/>
      <c r="L518"/>
      <c r="M518"/>
      <c r="N518"/>
      <c r="O518"/>
      <c r="P518"/>
      <c r="Q518"/>
      <c r="R518"/>
      <c r="S518"/>
      <c r="T518"/>
      <c r="U518"/>
      <c r="V518"/>
      <c r="W518"/>
      <c r="X518"/>
      <c r="Y518"/>
      <c r="Z518"/>
      <c r="AA518"/>
      <c r="AB518"/>
      <c r="AC518"/>
      <c r="AD518" s="81" t="str">
        <f>IF(M518="",IFERROR(VLOOKUP($U518,scriv!$C$2:$AG$802,28,FALSE),""),M518)</f>
        <v/>
      </c>
      <c r="AE518" s="81" t="str">
        <f>IF(N518="",IFERROR(VLOOKUP($U518,scriv!$C$2:$AG$802,29,FALSE),""),N518)</f>
        <v/>
      </c>
      <c r="AF518" s="81" t="str">
        <f>IF(O518="",IFERROR(VLOOKUP($U518,scriv!$C$2:$AG$802,30,FALSE),""),O518)</f>
        <v/>
      </c>
      <c r="AG518" s="81" t="str">
        <f>IF(P518="",IFERROR(VLOOKUP($U518,scriv!$C$2:$AG$802,31,FALSE),""),P518)</f>
        <v/>
      </c>
      <c r="AH518" s="242" t="str">
        <f t="shared" si="50"/>
        <v/>
      </c>
      <c r="AI518" s="240" t="str">
        <f t="shared" si="51"/>
        <v/>
      </c>
      <c r="AJ518" s="242" t="str">
        <f t="shared" si="52"/>
        <v/>
      </c>
      <c r="AK518" s="240" t="str">
        <f t="shared" si="53"/>
        <v/>
      </c>
      <c r="AL518" s="242" t="str">
        <f t="shared" si="54"/>
        <v/>
      </c>
    </row>
    <row r="519" spans="1:46" ht="23" customHeight="1">
      <c r="A519"/>
      <c r="B519"/>
      <c r="C519"/>
      <c r="D519"/>
      <c r="E519"/>
      <c r="F519"/>
      <c r="G519"/>
      <c r="H519"/>
      <c r="I519"/>
      <c r="J519"/>
      <c r="K519"/>
      <c r="L519"/>
      <c r="M519"/>
      <c r="N519"/>
      <c r="O519"/>
      <c r="P519"/>
      <c r="Q519"/>
      <c r="R519"/>
      <c r="S519"/>
      <c r="T519"/>
      <c r="U519"/>
      <c r="V519"/>
      <c r="W519"/>
      <c r="X519"/>
      <c r="Y519"/>
      <c r="Z519"/>
      <c r="AA519"/>
      <c r="AB519"/>
      <c r="AC519"/>
      <c r="AD519" s="81" t="str">
        <f>IF(M519="",IFERROR(VLOOKUP($U519,scriv!$C$2:$AG$802,28,FALSE),""),M519)</f>
        <v/>
      </c>
      <c r="AE519" s="81" t="str">
        <f>IF(N519="",IFERROR(VLOOKUP($U519,scriv!$C$2:$AG$802,29,FALSE),""),N519)</f>
        <v/>
      </c>
      <c r="AF519" s="81" t="str">
        <f>IF(O519="",IFERROR(VLOOKUP($U519,scriv!$C$2:$AG$802,30,FALSE),""),O519)</f>
        <v/>
      </c>
      <c r="AG519" s="81" t="str">
        <f>IF(P519="",IFERROR(VLOOKUP($U519,scriv!$C$2:$AG$802,31,FALSE),""),P519)</f>
        <v/>
      </c>
      <c r="AH519" s="242" t="str">
        <f t="shared" si="50"/>
        <v/>
      </c>
      <c r="AI519" s="240" t="str">
        <f t="shared" si="51"/>
        <v/>
      </c>
      <c r="AJ519" s="242" t="str">
        <f t="shared" si="52"/>
        <v/>
      </c>
      <c r="AK519" s="240" t="str">
        <f t="shared" si="53"/>
        <v/>
      </c>
      <c r="AL519" s="242" t="str">
        <f t="shared" si="54"/>
        <v/>
      </c>
    </row>
    <row r="520" spans="1:46" ht="23" customHeight="1">
      <c r="A520"/>
      <c r="B520"/>
      <c r="C520"/>
      <c r="D520"/>
      <c r="E520"/>
      <c r="F520"/>
      <c r="G520"/>
      <c r="H520"/>
      <c r="I520"/>
      <c r="J520"/>
      <c r="K520"/>
      <c r="L520"/>
      <c r="M520"/>
      <c r="N520"/>
      <c r="O520"/>
      <c r="P520"/>
      <c r="Q520"/>
      <c r="R520"/>
      <c r="S520"/>
      <c r="T520"/>
      <c r="U520"/>
      <c r="V520"/>
      <c r="W520"/>
      <c r="X520"/>
      <c r="Y520"/>
      <c r="Z520"/>
      <c r="AA520"/>
      <c r="AB520"/>
      <c r="AC520"/>
      <c r="AD520" s="81" t="str">
        <f>IF(M520="",IFERROR(VLOOKUP($U520,scriv!$C$2:$AG$802,28,FALSE),""),M520)</f>
        <v/>
      </c>
      <c r="AE520" s="81" t="str">
        <f>IF(N520="",IFERROR(VLOOKUP($U520,scriv!$C$2:$AG$802,29,FALSE),""),N520)</f>
        <v/>
      </c>
      <c r="AF520" s="81" t="str">
        <f>IF(O520="",IFERROR(VLOOKUP($U520,scriv!$C$2:$AG$802,30,FALSE),""),O520)</f>
        <v/>
      </c>
      <c r="AG520" s="81" t="str">
        <f>IF(P520="",IFERROR(VLOOKUP($U520,scriv!$C$2:$AG$802,31,FALSE),""),P520)</f>
        <v/>
      </c>
      <c r="AH520" s="242" t="str">
        <f t="shared" si="50"/>
        <v/>
      </c>
      <c r="AI520" s="240" t="str">
        <f t="shared" si="51"/>
        <v/>
      </c>
      <c r="AJ520" s="242" t="str">
        <f t="shared" si="52"/>
        <v/>
      </c>
      <c r="AK520" s="240" t="str">
        <f t="shared" si="53"/>
        <v/>
      </c>
      <c r="AL520" s="242" t="str">
        <f t="shared" si="54"/>
        <v/>
      </c>
    </row>
    <row r="521" spans="1:46" ht="23" customHeight="1">
      <c r="A521"/>
      <c r="B521"/>
      <c r="C521"/>
      <c r="D521"/>
      <c r="E521"/>
      <c r="F521"/>
      <c r="G521"/>
      <c r="H521"/>
      <c r="I521"/>
      <c r="J521"/>
      <c r="K521"/>
      <c r="L521"/>
      <c r="M521"/>
      <c r="N521"/>
      <c r="O521"/>
      <c r="P521"/>
      <c r="Q521"/>
      <c r="R521"/>
      <c r="S521"/>
      <c r="T521"/>
      <c r="U521"/>
      <c r="V521"/>
      <c r="W521"/>
      <c r="X521"/>
      <c r="Y521"/>
      <c r="Z521"/>
      <c r="AA521"/>
      <c r="AB521"/>
      <c r="AC521"/>
      <c r="AD521" s="81" t="str">
        <f>IF(M521="",IFERROR(VLOOKUP($U521,scriv!$C$2:$AG$802,28,FALSE),""),M521)</f>
        <v/>
      </c>
      <c r="AE521" s="81" t="str">
        <f>IF(N521="",IFERROR(VLOOKUP($U521,scriv!$C$2:$AG$802,29,FALSE),""),N521)</f>
        <v/>
      </c>
      <c r="AF521" s="81" t="str">
        <f>IF(O521="",IFERROR(VLOOKUP($U521,scriv!$C$2:$AG$802,30,FALSE),""),O521)</f>
        <v/>
      </c>
      <c r="AG521" s="81" t="str">
        <f>IF(P521="",IFERROR(VLOOKUP($U521,scriv!$C$2:$AG$802,31,FALSE),""),P521)</f>
        <v/>
      </c>
      <c r="AH521" s="242" t="str">
        <f t="shared" si="50"/>
        <v/>
      </c>
      <c r="AI521" s="240" t="str">
        <f t="shared" si="51"/>
        <v/>
      </c>
      <c r="AJ521" s="242" t="str">
        <f t="shared" si="52"/>
        <v/>
      </c>
      <c r="AK521" s="240" t="str">
        <f t="shared" si="53"/>
        <v/>
      </c>
      <c r="AL521" s="242" t="str">
        <f t="shared" si="54"/>
        <v/>
      </c>
    </row>
    <row r="522" spans="1:46" ht="23" customHeight="1">
      <c r="A522"/>
      <c r="B522"/>
      <c r="C522"/>
      <c r="D522"/>
      <c r="E522"/>
      <c r="F522"/>
      <c r="G522"/>
      <c r="H522"/>
      <c r="I522"/>
      <c r="J522"/>
      <c r="K522"/>
      <c r="L522"/>
      <c r="M522"/>
      <c r="N522"/>
      <c r="O522"/>
      <c r="P522"/>
      <c r="Q522"/>
      <c r="R522"/>
      <c r="S522"/>
      <c r="T522"/>
      <c r="U522"/>
      <c r="V522"/>
      <c r="W522"/>
      <c r="X522"/>
      <c r="Y522"/>
      <c r="Z522"/>
      <c r="AA522"/>
      <c r="AB522"/>
      <c r="AC522"/>
      <c r="AD522" s="81" t="str">
        <f>IF(M522="",IFERROR(VLOOKUP($U522,scriv!$C$2:$AG$802,28,FALSE),""),M522)</f>
        <v/>
      </c>
      <c r="AE522" s="81" t="str">
        <f>IF(N522="",IFERROR(VLOOKUP($U522,scriv!$C$2:$AG$802,29,FALSE),""),N522)</f>
        <v/>
      </c>
      <c r="AF522" s="81" t="str">
        <f>IF(O522="",IFERROR(VLOOKUP($U522,scriv!$C$2:$AG$802,30,FALSE),""),O522)</f>
        <v/>
      </c>
      <c r="AG522" s="81" t="str">
        <f>IF(P522="",IFERROR(VLOOKUP($U522,scriv!$C$2:$AG$802,31,FALSE),""),P522)</f>
        <v/>
      </c>
      <c r="AH522" s="242" t="str">
        <f t="shared" si="50"/>
        <v/>
      </c>
      <c r="AI522" s="240" t="str">
        <f t="shared" si="51"/>
        <v/>
      </c>
      <c r="AJ522" s="242" t="str">
        <f t="shared" si="52"/>
        <v/>
      </c>
      <c r="AK522" s="240" t="str">
        <f t="shared" si="53"/>
        <v/>
      </c>
      <c r="AL522" s="242" t="str">
        <f t="shared" si="54"/>
        <v/>
      </c>
    </row>
    <row r="523" spans="1:46" ht="23" customHeight="1">
      <c r="A523"/>
      <c r="B523"/>
      <c r="C523"/>
      <c r="D523"/>
      <c r="E523"/>
      <c r="F523"/>
      <c r="G523"/>
      <c r="H523"/>
      <c r="I523"/>
      <c r="J523"/>
      <c r="K523"/>
      <c r="L523"/>
      <c r="M523"/>
      <c r="N523"/>
      <c r="O523"/>
      <c r="P523"/>
      <c r="Q523"/>
      <c r="R523"/>
      <c r="S523"/>
      <c r="T523"/>
      <c r="U523"/>
      <c r="V523"/>
      <c r="W523"/>
      <c r="X523"/>
      <c r="Y523"/>
      <c r="Z523"/>
      <c r="AA523"/>
      <c r="AB523"/>
      <c r="AC523"/>
      <c r="AD523" s="81" t="str">
        <f>IF(M523="",IFERROR(VLOOKUP($U523,scriv!$C$2:$AG$802,28,FALSE),""),M523)</f>
        <v/>
      </c>
      <c r="AE523" s="81" t="str">
        <f>IF(N523="",IFERROR(VLOOKUP($U523,scriv!$C$2:$AG$802,29,FALSE),""),N523)</f>
        <v/>
      </c>
      <c r="AF523" s="81" t="str">
        <f>IF(O523="",IFERROR(VLOOKUP($U523,scriv!$C$2:$AG$802,30,FALSE),""),O523)</f>
        <v/>
      </c>
      <c r="AG523" s="81" t="str">
        <f>IF(P523="",IFERROR(VLOOKUP($U523,scriv!$C$2:$AG$802,31,FALSE),""),P523)</f>
        <v/>
      </c>
      <c r="AH523" s="242" t="str">
        <f t="shared" si="50"/>
        <v/>
      </c>
      <c r="AI523" s="240" t="str">
        <f t="shared" si="51"/>
        <v/>
      </c>
      <c r="AJ523" s="242" t="str">
        <f t="shared" si="52"/>
        <v/>
      </c>
      <c r="AK523" s="240" t="str">
        <f t="shared" si="53"/>
        <v/>
      </c>
      <c r="AL523" s="242" t="str">
        <f t="shared" si="54"/>
        <v/>
      </c>
    </row>
    <row r="524" spans="1:46" ht="23" customHeight="1">
      <c r="A524"/>
      <c r="B524"/>
      <c r="C524"/>
      <c r="D524"/>
      <c r="E524"/>
      <c r="F524"/>
      <c r="G524"/>
      <c r="H524"/>
      <c r="I524"/>
      <c r="J524"/>
      <c r="K524"/>
      <c r="L524"/>
      <c r="M524"/>
      <c r="N524"/>
      <c r="O524"/>
      <c r="P524"/>
      <c r="Q524"/>
      <c r="R524"/>
      <c r="S524"/>
      <c r="T524"/>
      <c r="U524"/>
      <c r="V524"/>
      <c r="W524"/>
      <c r="X524"/>
      <c r="Y524"/>
      <c r="Z524"/>
      <c r="AA524"/>
      <c r="AB524"/>
      <c r="AC524"/>
      <c r="AD524" s="81" t="str">
        <f>IF(M524="",IFERROR(VLOOKUP($U524,scriv!$C$2:$AG$802,28,FALSE),""),M524)</f>
        <v/>
      </c>
      <c r="AE524" s="81" t="str">
        <f>IF(N524="",IFERROR(VLOOKUP($U524,scriv!$C$2:$AG$802,29,FALSE),""),N524)</f>
        <v/>
      </c>
      <c r="AF524" s="81" t="str">
        <f>IF(O524="",IFERROR(VLOOKUP($U524,scriv!$C$2:$AG$802,30,FALSE),""),O524)</f>
        <v/>
      </c>
      <c r="AG524" s="81" t="str">
        <f>IF(P524="",IFERROR(VLOOKUP($U524,scriv!$C$2:$AG$802,31,FALSE),""),P524)</f>
        <v/>
      </c>
      <c r="AH524" s="242" t="str">
        <f t="shared" si="50"/>
        <v/>
      </c>
      <c r="AI524" s="240" t="str">
        <f t="shared" si="51"/>
        <v/>
      </c>
      <c r="AJ524" s="242" t="str">
        <f t="shared" si="52"/>
        <v/>
      </c>
      <c r="AK524" s="240" t="str">
        <f t="shared" si="53"/>
        <v/>
      </c>
      <c r="AL524" s="242" t="str">
        <f t="shared" si="54"/>
        <v/>
      </c>
      <c r="AM524" s="236" t="s">
        <v>467</v>
      </c>
      <c r="AN524" s="236" t="s">
        <v>468</v>
      </c>
      <c r="AO524" s="236" t="s">
        <v>467</v>
      </c>
      <c r="AP524" s="236" t="s">
        <v>469</v>
      </c>
      <c r="AQ524" s="236" t="s">
        <v>467</v>
      </c>
      <c r="AR524" s="236" t="s">
        <v>470</v>
      </c>
      <c r="AS524" s="236" t="s">
        <v>467</v>
      </c>
      <c r="AT524" s="236" t="s">
        <v>471</v>
      </c>
    </row>
    <row r="525" spans="1:46" ht="23" customHeight="1">
      <c r="A525"/>
      <c r="B525"/>
      <c r="C525"/>
      <c r="D525"/>
      <c r="E525"/>
      <c r="F525"/>
      <c r="G525"/>
      <c r="H525"/>
      <c r="I525"/>
      <c r="J525"/>
      <c r="K525"/>
      <c r="L525"/>
      <c r="M525"/>
      <c r="N525"/>
      <c r="O525"/>
      <c r="P525"/>
      <c r="Q525"/>
      <c r="R525"/>
      <c r="S525"/>
      <c r="T525"/>
      <c r="U525"/>
      <c r="V525"/>
      <c r="W525"/>
      <c r="X525"/>
      <c r="Y525"/>
      <c r="Z525"/>
      <c r="AA525"/>
      <c r="AB525"/>
      <c r="AC525"/>
      <c r="AD525" s="81" t="str">
        <f>IF(M525="",IFERROR(VLOOKUP($U525,scriv!$C$2:$AG$802,28,FALSE),""),M525)</f>
        <v/>
      </c>
      <c r="AE525" s="81" t="str">
        <f>IF(N525="",IFERROR(VLOOKUP($U525,scriv!$C$2:$AG$802,29,FALSE),""),N525)</f>
        <v/>
      </c>
      <c r="AF525" s="81" t="str">
        <f>IF(O525="",IFERROR(VLOOKUP($U525,scriv!$C$2:$AG$802,30,FALSE),""),O525)</f>
        <v/>
      </c>
      <c r="AG525" s="81" t="str">
        <f>IF(P525="",IFERROR(VLOOKUP($U525,scriv!$C$2:$AG$802,31,FALSE),""),P525)</f>
        <v/>
      </c>
      <c r="AH525" s="242" t="str">
        <f t="shared" si="50"/>
        <v/>
      </c>
      <c r="AI525" s="240" t="str">
        <f t="shared" si="51"/>
        <v/>
      </c>
      <c r="AJ525" s="242" t="str">
        <f t="shared" si="52"/>
        <v/>
      </c>
      <c r="AK525" s="240" t="str">
        <f t="shared" si="53"/>
        <v/>
      </c>
      <c r="AL525" s="242" t="str">
        <f t="shared" si="54"/>
        <v/>
      </c>
    </row>
    <row r="526" spans="1:46" ht="23" customHeight="1">
      <c r="A526"/>
      <c r="B526"/>
      <c r="C526"/>
      <c r="D526"/>
      <c r="E526"/>
      <c r="F526"/>
      <c r="G526"/>
      <c r="H526"/>
      <c r="I526"/>
      <c r="J526"/>
      <c r="K526"/>
      <c r="L526"/>
      <c r="M526"/>
      <c r="N526"/>
      <c r="O526"/>
      <c r="P526"/>
      <c r="Q526"/>
      <c r="R526"/>
      <c r="S526"/>
      <c r="T526"/>
      <c r="U526"/>
      <c r="V526"/>
      <c r="W526"/>
      <c r="X526"/>
      <c r="Y526"/>
      <c r="Z526"/>
      <c r="AA526"/>
      <c r="AB526"/>
      <c r="AC526"/>
      <c r="AD526" s="81" t="str">
        <f>IF(M526="",IFERROR(VLOOKUP($U526,scriv!$C$2:$AG$802,28,FALSE),""),M526)</f>
        <v/>
      </c>
      <c r="AE526" s="81" t="str">
        <f>IF(N526="",IFERROR(VLOOKUP($U526,scriv!$C$2:$AG$802,29,FALSE),""),N526)</f>
        <v/>
      </c>
      <c r="AF526" s="81" t="str">
        <f>IF(O526="",IFERROR(VLOOKUP($U526,scriv!$C$2:$AG$802,30,FALSE),""),O526)</f>
        <v/>
      </c>
      <c r="AG526" s="81" t="str">
        <f>IF(P526="",IFERROR(VLOOKUP($U526,scriv!$C$2:$AG$802,31,FALSE),""),P526)</f>
        <v/>
      </c>
      <c r="AH526" s="242" t="str">
        <f t="shared" si="50"/>
        <v/>
      </c>
      <c r="AI526" s="240" t="str">
        <f t="shared" si="51"/>
        <v/>
      </c>
      <c r="AJ526" s="242" t="str">
        <f t="shared" si="52"/>
        <v/>
      </c>
      <c r="AK526" s="240" t="str">
        <f t="shared" si="53"/>
        <v/>
      </c>
      <c r="AL526" s="242" t="str">
        <f t="shared" si="54"/>
        <v/>
      </c>
    </row>
    <row r="527" spans="1:46" ht="23" customHeight="1">
      <c r="A527"/>
      <c r="B527"/>
      <c r="C527"/>
      <c r="D527"/>
      <c r="E527"/>
      <c r="F527"/>
      <c r="G527"/>
      <c r="H527"/>
      <c r="I527"/>
      <c r="J527"/>
      <c r="K527"/>
      <c r="L527"/>
      <c r="M527"/>
      <c r="N527"/>
      <c r="O527"/>
      <c r="P527"/>
      <c r="Q527"/>
      <c r="R527"/>
      <c r="S527"/>
      <c r="T527"/>
      <c r="U527"/>
      <c r="V527"/>
      <c r="W527"/>
      <c r="X527"/>
      <c r="Y527"/>
      <c r="Z527"/>
      <c r="AA527"/>
      <c r="AB527"/>
      <c r="AC527"/>
      <c r="AD527" s="81" t="str">
        <f>IF(M527="",IFERROR(VLOOKUP($U527,scriv!$C$2:$AG$802,28,FALSE),""),M527)</f>
        <v/>
      </c>
      <c r="AE527" s="81" t="str">
        <f>IF(N527="",IFERROR(VLOOKUP($U527,scriv!$C$2:$AG$802,29,FALSE),""),N527)</f>
        <v/>
      </c>
      <c r="AF527" s="81" t="str">
        <f>IF(O527="",IFERROR(VLOOKUP($U527,scriv!$C$2:$AG$802,30,FALSE),""),O527)</f>
        <v/>
      </c>
      <c r="AG527" s="81" t="str">
        <f>IF(P527="",IFERROR(VLOOKUP($U527,scriv!$C$2:$AG$802,31,FALSE),""),P527)</f>
        <v/>
      </c>
      <c r="AH527" s="242" t="str">
        <f t="shared" si="50"/>
        <v/>
      </c>
      <c r="AI527" s="240" t="str">
        <f t="shared" si="51"/>
        <v/>
      </c>
      <c r="AJ527" s="242" t="str">
        <f t="shared" si="52"/>
        <v/>
      </c>
      <c r="AK527" s="240" t="str">
        <f t="shared" si="53"/>
        <v/>
      </c>
      <c r="AL527" s="242" t="str">
        <f t="shared" si="54"/>
        <v/>
      </c>
    </row>
    <row r="528" spans="1:46" ht="23" customHeight="1">
      <c r="A528"/>
      <c r="B528"/>
      <c r="C528"/>
      <c r="D528"/>
      <c r="E528"/>
      <c r="F528"/>
      <c r="G528"/>
      <c r="H528"/>
      <c r="I528"/>
      <c r="J528"/>
      <c r="K528"/>
      <c r="L528"/>
      <c r="M528"/>
      <c r="N528"/>
      <c r="O528"/>
      <c r="P528"/>
      <c r="Q528"/>
      <c r="R528"/>
      <c r="S528"/>
      <c r="T528"/>
      <c r="U528"/>
      <c r="V528"/>
      <c r="W528"/>
      <c r="X528"/>
      <c r="Y528"/>
      <c r="Z528"/>
      <c r="AA528"/>
      <c r="AB528"/>
      <c r="AC528"/>
      <c r="AD528" s="81" t="str">
        <f>IF(M528="",IFERROR(VLOOKUP($U528,scriv!$C$2:$AG$802,28,FALSE),""),M528)</f>
        <v/>
      </c>
      <c r="AE528" s="81" t="str">
        <f>IF(N528="",IFERROR(VLOOKUP($U528,scriv!$C$2:$AG$802,29,FALSE),""),N528)</f>
        <v/>
      </c>
      <c r="AF528" s="81" t="str">
        <f>IF(O528="",IFERROR(VLOOKUP($U528,scriv!$C$2:$AG$802,30,FALSE),""),O528)</f>
        <v/>
      </c>
      <c r="AG528" s="81" t="str">
        <f>IF(P528="",IFERROR(VLOOKUP($U528,scriv!$C$2:$AG$802,31,FALSE),""),P528)</f>
        <v/>
      </c>
      <c r="AH528" s="242" t="str">
        <f t="shared" si="50"/>
        <v/>
      </c>
      <c r="AI528" s="240" t="str">
        <f t="shared" si="51"/>
        <v/>
      </c>
      <c r="AJ528" s="242" t="str">
        <f t="shared" si="52"/>
        <v/>
      </c>
      <c r="AK528" s="240" t="str">
        <f t="shared" si="53"/>
        <v/>
      </c>
      <c r="AL528" s="242" t="str">
        <f t="shared" si="54"/>
        <v/>
      </c>
    </row>
    <row r="529" spans="1:46" ht="23" customHeight="1">
      <c r="A529"/>
      <c r="B529"/>
      <c r="C529"/>
      <c r="D529"/>
      <c r="E529"/>
      <c r="F529"/>
      <c r="G529"/>
      <c r="H529"/>
      <c r="I529"/>
      <c r="J529"/>
      <c r="K529"/>
      <c r="L529"/>
      <c r="M529"/>
      <c r="N529"/>
      <c r="O529"/>
      <c r="P529"/>
      <c r="Q529"/>
      <c r="R529"/>
      <c r="S529"/>
      <c r="T529"/>
      <c r="U529"/>
      <c r="V529"/>
      <c r="W529"/>
      <c r="X529"/>
      <c r="Y529"/>
      <c r="Z529"/>
      <c r="AA529"/>
      <c r="AB529"/>
      <c r="AC529"/>
      <c r="AD529" s="81" t="str">
        <f>IF(M529="",IFERROR(VLOOKUP($U529,scriv!$C$2:$AG$802,28,FALSE),""),M529)</f>
        <v/>
      </c>
      <c r="AE529" s="81" t="str">
        <f>IF(N529="",IFERROR(VLOOKUP($U529,scriv!$C$2:$AG$802,29,FALSE),""),N529)</f>
        <v/>
      </c>
      <c r="AF529" s="81" t="str">
        <f>IF(O529="",IFERROR(VLOOKUP($U529,scriv!$C$2:$AG$802,30,FALSE),""),O529)</f>
        <v/>
      </c>
      <c r="AG529" s="81" t="str">
        <f>IF(P529="",IFERROR(VLOOKUP($U529,scriv!$C$2:$AG$802,31,FALSE),""),P529)</f>
        <v/>
      </c>
      <c r="AH529" s="242" t="str">
        <f t="shared" si="50"/>
        <v/>
      </c>
      <c r="AI529" s="240" t="str">
        <f t="shared" si="51"/>
        <v/>
      </c>
      <c r="AJ529" s="242" t="str">
        <f t="shared" si="52"/>
        <v/>
      </c>
      <c r="AK529" s="240" t="str">
        <f t="shared" si="53"/>
        <v/>
      </c>
      <c r="AL529" s="242" t="str">
        <f t="shared" si="54"/>
        <v/>
      </c>
    </row>
    <row r="530" spans="1:46" ht="23" customHeight="1">
      <c r="A530"/>
      <c r="B530"/>
      <c r="C530"/>
      <c r="D530"/>
      <c r="E530"/>
      <c r="F530"/>
      <c r="G530"/>
      <c r="H530"/>
      <c r="I530"/>
      <c r="J530"/>
      <c r="K530"/>
      <c r="L530"/>
      <c r="M530"/>
      <c r="N530"/>
      <c r="O530"/>
      <c r="P530"/>
      <c r="Q530"/>
      <c r="R530"/>
      <c r="S530"/>
      <c r="T530"/>
      <c r="U530"/>
      <c r="V530"/>
      <c r="W530"/>
      <c r="X530"/>
      <c r="Y530"/>
      <c r="Z530"/>
      <c r="AA530"/>
      <c r="AB530"/>
      <c r="AC530"/>
      <c r="AD530" s="81" t="str">
        <f>IF(M530="",IFERROR(VLOOKUP($U530,scriv!$C$2:$AG$802,28,FALSE),""),M530)</f>
        <v/>
      </c>
      <c r="AE530" s="81" t="str">
        <f>IF(N530="",IFERROR(VLOOKUP($U530,scriv!$C$2:$AG$802,29,FALSE),""),N530)</f>
        <v/>
      </c>
      <c r="AF530" s="81" t="str">
        <f>IF(O530="",IFERROR(VLOOKUP($U530,scriv!$C$2:$AG$802,30,FALSE),""),O530)</f>
        <v/>
      </c>
      <c r="AG530" s="81" t="str">
        <f>IF(P530="",IFERROR(VLOOKUP($U530,scriv!$C$2:$AG$802,31,FALSE),""),P530)</f>
        <v/>
      </c>
      <c r="AH530" s="242" t="str">
        <f t="shared" si="50"/>
        <v/>
      </c>
      <c r="AI530" s="240" t="str">
        <f t="shared" si="51"/>
        <v/>
      </c>
      <c r="AJ530" s="242" t="str">
        <f t="shared" si="52"/>
        <v/>
      </c>
      <c r="AK530" s="240" t="str">
        <f t="shared" si="53"/>
        <v/>
      </c>
      <c r="AL530" s="242" t="str">
        <f t="shared" si="54"/>
        <v/>
      </c>
    </row>
    <row r="531" spans="1:46" ht="23" customHeight="1">
      <c r="A531"/>
      <c r="B531"/>
      <c r="C531"/>
      <c r="D531"/>
      <c r="E531"/>
      <c r="F531"/>
      <c r="G531"/>
      <c r="H531"/>
      <c r="I531"/>
      <c r="J531"/>
      <c r="K531"/>
      <c r="L531"/>
      <c r="M531"/>
      <c r="N531"/>
      <c r="O531"/>
      <c r="P531"/>
      <c r="Q531"/>
      <c r="R531"/>
      <c r="S531"/>
      <c r="T531"/>
      <c r="U531"/>
      <c r="V531"/>
      <c r="W531"/>
      <c r="X531"/>
      <c r="Y531"/>
      <c r="Z531"/>
      <c r="AA531"/>
      <c r="AB531"/>
      <c r="AC531"/>
      <c r="AD531" s="81" t="str">
        <f>IF(M531="",IFERROR(VLOOKUP($U531,scriv!$C$2:$AG$802,28,FALSE),""),M531)</f>
        <v/>
      </c>
      <c r="AE531" s="81" t="str">
        <f>IF(N531="",IFERROR(VLOOKUP($U531,scriv!$C$2:$AG$802,29,FALSE),""),N531)</f>
        <v/>
      </c>
      <c r="AF531" s="81" t="str">
        <f>IF(O531="",IFERROR(VLOOKUP($U531,scriv!$C$2:$AG$802,30,FALSE),""),O531)</f>
        <v/>
      </c>
      <c r="AG531" s="81" t="str">
        <f>IF(P531="",IFERROR(VLOOKUP($U531,scriv!$C$2:$AG$802,31,FALSE),""),P531)</f>
        <v/>
      </c>
      <c r="AH531" s="242" t="str">
        <f t="shared" si="50"/>
        <v/>
      </c>
      <c r="AI531" s="240" t="str">
        <f t="shared" si="51"/>
        <v/>
      </c>
      <c r="AJ531" s="242" t="str">
        <f t="shared" si="52"/>
        <v/>
      </c>
      <c r="AK531" s="240" t="str">
        <f t="shared" si="53"/>
        <v/>
      </c>
      <c r="AL531" s="242" t="str">
        <f t="shared" si="54"/>
        <v/>
      </c>
    </row>
    <row r="532" spans="1:46" ht="23" customHeight="1">
      <c r="A532"/>
      <c r="B532"/>
      <c r="C532"/>
      <c r="D532"/>
      <c r="E532"/>
      <c r="F532"/>
      <c r="G532"/>
      <c r="H532"/>
      <c r="I532"/>
      <c r="J532"/>
      <c r="K532"/>
      <c r="L532"/>
      <c r="M532"/>
      <c r="N532"/>
      <c r="O532"/>
      <c r="P532"/>
      <c r="Q532"/>
      <c r="R532"/>
      <c r="S532"/>
      <c r="T532"/>
      <c r="U532"/>
      <c r="V532"/>
      <c r="W532"/>
      <c r="X532"/>
      <c r="Y532"/>
      <c r="Z532"/>
      <c r="AA532"/>
      <c r="AB532"/>
      <c r="AC532"/>
      <c r="AD532" s="81" t="str">
        <f>IF(M532="",IFERROR(VLOOKUP($U532,scriv!$C$2:$AG$802,28,FALSE),""),M532)</f>
        <v/>
      </c>
      <c r="AE532" s="81" t="str">
        <f>IF(N532="",IFERROR(VLOOKUP($U532,scriv!$C$2:$AG$802,29,FALSE),""),N532)</f>
        <v/>
      </c>
      <c r="AF532" s="81" t="str">
        <f>IF(O532="",IFERROR(VLOOKUP($U532,scriv!$C$2:$AG$802,30,FALSE),""),O532)</f>
        <v/>
      </c>
      <c r="AG532" s="81" t="str">
        <f>IF(P532="",IFERROR(VLOOKUP($U532,scriv!$C$2:$AG$802,31,FALSE),""),P532)</f>
        <v/>
      </c>
      <c r="AH532" s="242" t="str">
        <f t="shared" si="50"/>
        <v/>
      </c>
      <c r="AI532" s="240" t="str">
        <f t="shared" si="51"/>
        <v/>
      </c>
      <c r="AJ532" s="242" t="str">
        <f t="shared" si="52"/>
        <v/>
      </c>
      <c r="AK532" s="240" t="str">
        <f t="shared" si="53"/>
        <v/>
      </c>
      <c r="AL532" s="242" t="str">
        <f t="shared" si="54"/>
        <v/>
      </c>
    </row>
    <row r="533" spans="1:46" ht="23" customHeight="1">
      <c r="A533"/>
      <c r="B533"/>
      <c r="C533"/>
      <c r="D533"/>
      <c r="E533"/>
      <c r="F533"/>
      <c r="G533"/>
      <c r="H533"/>
      <c r="I533"/>
      <c r="J533"/>
      <c r="K533"/>
      <c r="L533"/>
      <c r="M533"/>
      <c r="N533"/>
      <c r="O533"/>
      <c r="P533"/>
      <c r="Q533"/>
      <c r="R533"/>
      <c r="S533"/>
      <c r="T533"/>
      <c r="U533"/>
      <c r="V533"/>
      <c r="W533"/>
      <c r="X533"/>
      <c r="Y533"/>
      <c r="Z533"/>
      <c r="AA533"/>
      <c r="AB533"/>
      <c r="AC533"/>
      <c r="AD533" s="81" t="str">
        <f>IF(M533="",IFERROR(VLOOKUP($U533,scriv!$C$2:$AG$802,28,FALSE),""),M533)</f>
        <v/>
      </c>
      <c r="AE533" s="81" t="str">
        <f>IF(N533="",IFERROR(VLOOKUP($U533,scriv!$C$2:$AG$802,29,FALSE),""),N533)</f>
        <v/>
      </c>
      <c r="AF533" s="81" t="str">
        <f>IF(O533="",IFERROR(VLOOKUP($U533,scriv!$C$2:$AG$802,30,FALSE),""),O533)</f>
        <v/>
      </c>
      <c r="AG533" s="81" t="str">
        <f>IF(P533="",IFERROR(VLOOKUP($U533,scriv!$C$2:$AG$802,31,FALSE),""),P533)</f>
        <v/>
      </c>
      <c r="AH533" s="242" t="str">
        <f t="shared" si="50"/>
        <v/>
      </c>
      <c r="AI533" s="240" t="str">
        <f t="shared" si="51"/>
        <v/>
      </c>
      <c r="AJ533" s="242" t="str">
        <f t="shared" si="52"/>
        <v/>
      </c>
      <c r="AK533" s="240" t="str">
        <f t="shared" si="53"/>
        <v/>
      </c>
      <c r="AL533" s="242" t="str">
        <f t="shared" si="54"/>
        <v/>
      </c>
    </row>
    <row r="534" spans="1:46" ht="23" customHeight="1">
      <c r="A534"/>
      <c r="B534"/>
      <c r="C534"/>
      <c r="D534"/>
      <c r="E534"/>
      <c r="F534"/>
      <c r="G534"/>
      <c r="H534"/>
      <c r="I534"/>
      <c r="J534"/>
      <c r="K534"/>
      <c r="L534"/>
      <c r="M534"/>
      <c r="N534"/>
      <c r="O534"/>
      <c r="P534"/>
      <c r="Q534"/>
      <c r="R534"/>
      <c r="S534"/>
      <c r="T534"/>
      <c r="U534"/>
      <c r="V534"/>
      <c r="W534"/>
      <c r="X534"/>
      <c r="Y534"/>
      <c r="Z534"/>
      <c r="AA534"/>
      <c r="AB534"/>
      <c r="AC534"/>
      <c r="AD534" s="81" t="str">
        <f>IF(M534="",IFERROR(VLOOKUP($U534,scriv!$C$2:$AG$802,28,FALSE),""),M534)</f>
        <v/>
      </c>
      <c r="AE534" s="81" t="str">
        <f>IF(N534="",IFERROR(VLOOKUP($U534,scriv!$C$2:$AG$802,29,FALSE),""),N534)</f>
        <v/>
      </c>
      <c r="AF534" s="81" t="str">
        <f>IF(O534="",IFERROR(VLOOKUP($U534,scriv!$C$2:$AG$802,30,FALSE),""),O534)</f>
        <v/>
      </c>
      <c r="AG534" s="81" t="str">
        <f>IF(P534="",IFERROR(VLOOKUP($U534,scriv!$C$2:$AG$802,31,FALSE),""),P534)</f>
        <v/>
      </c>
      <c r="AH534" s="242" t="str">
        <f t="shared" si="50"/>
        <v/>
      </c>
      <c r="AI534" s="240" t="str">
        <f t="shared" si="51"/>
        <v/>
      </c>
      <c r="AJ534" s="242" t="str">
        <f t="shared" si="52"/>
        <v/>
      </c>
      <c r="AK534" s="240" t="str">
        <f t="shared" si="53"/>
        <v/>
      </c>
      <c r="AL534" s="242" t="str">
        <f t="shared" si="54"/>
        <v/>
      </c>
    </row>
    <row r="535" spans="1:46" ht="23" customHeight="1">
      <c r="A535"/>
      <c r="B535"/>
      <c r="C535"/>
      <c r="D535"/>
      <c r="E535"/>
      <c r="F535"/>
      <c r="G535"/>
      <c r="H535"/>
      <c r="I535"/>
      <c r="J535"/>
      <c r="K535"/>
      <c r="L535"/>
      <c r="M535"/>
      <c r="N535"/>
      <c r="O535"/>
      <c r="P535"/>
      <c r="Q535"/>
      <c r="R535"/>
      <c r="S535"/>
      <c r="T535"/>
      <c r="U535"/>
      <c r="V535"/>
      <c r="W535"/>
      <c r="X535"/>
      <c r="Y535"/>
      <c r="Z535"/>
      <c r="AA535"/>
      <c r="AB535"/>
      <c r="AC535"/>
      <c r="AD535" s="81" t="str">
        <f>IF(M535="",IFERROR(VLOOKUP($U535,scriv!$C$2:$AG$802,28,FALSE),""),M535)</f>
        <v/>
      </c>
      <c r="AE535" s="81" t="str">
        <f>IF(N535="",IFERROR(VLOOKUP($U535,scriv!$C$2:$AG$802,29,FALSE),""),N535)</f>
        <v/>
      </c>
      <c r="AF535" s="81" t="str">
        <f>IF(O535="",IFERROR(VLOOKUP($U535,scriv!$C$2:$AG$802,30,FALSE),""),O535)</f>
        <v/>
      </c>
      <c r="AG535" s="81" t="str">
        <f>IF(P535="",IFERROR(VLOOKUP($U535,scriv!$C$2:$AG$802,31,FALSE),""),P535)</f>
        <v/>
      </c>
      <c r="AH535" s="242" t="str">
        <f t="shared" si="50"/>
        <v/>
      </c>
      <c r="AI535" s="240" t="str">
        <f t="shared" si="51"/>
        <v/>
      </c>
      <c r="AJ535" s="242" t="str">
        <f t="shared" si="52"/>
        <v/>
      </c>
      <c r="AK535" s="240" t="str">
        <f t="shared" si="53"/>
        <v/>
      </c>
      <c r="AL535" s="242" t="str">
        <f t="shared" si="54"/>
        <v/>
      </c>
    </row>
    <row r="536" spans="1:46" ht="23" customHeight="1">
      <c r="A536"/>
      <c r="B536"/>
      <c r="C536"/>
      <c r="D536"/>
      <c r="E536"/>
      <c r="F536"/>
      <c r="G536"/>
      <c r="H536"/>
      <c r="I536"/>
      <c r="J536"/>
      <c r="K536"/>
      <c r="L536"/>
      <c r="M536"/>
      <c r="N536"/>
      <c r="O536"/>
      <c r="P536"/>
      <c r="Q536"/>
      <c r="R536"/>
      <c r="S536"/>
      <c r="T536"/>
      <c r="U536"/>
      <c r="V536"/>
      <c r="W536"/>
      <c r="X536"/>
      <c r="Y536"/>
      <c r="Z536"/>
      <c r="AA536"/>
      <c r="AB536"/>
      <c r="AC536"/>
      <c r="AD536" s="81" t="str">
        <f>IF(M536="",IFERROR(VLOOKUP($U536,scriv!$C$2:$AG$802,28,FALSE),""),M536)</f>
        <v/>
      </c>
      <c r="AE536" s="81" t="str">
        <f>IF(N536="",IFERROR(VLOOKUP($U536,scriv!$C$2:$AG$802,29,FALSE),""),N536)</f>
        <v/>
      </c>
      <c r="AF536" s="81" t="str">
        <f>IF(O536="",IFERROR(VLOOKUP($U536,scriv!$C$2:$AG$802,30,FALSE),""),O536)</f>
        <v/>
      </c>
      <c r="AG536" s="81" t="str">
        <f>IF(P536="",IFERROR(VLOOKUP($U536,scriv!$C$2:$AG$802,31,FALSE),""),P536)</f>
        <v/>
      </c>
      <c r="AH536" s="242" t="str">
        <f t="shared" si="50"/>
        <v/>
      </c>
      <c r="AI536" s="240" t="str">
        <f t="shared" si="51"/>
        <v/>
      </c>
      <c r="AJ536" s="242" t="str">
        <f t="shared" si="52"/>
        <v/>
      </c>
      <c r="AK536" s="240" t="str">
        <f t="shared" si="53"/>
        <v/>
      </c>
      <c r="AL536" s="242" t="str">
        <f t="shared" si="54"/>
        <v/>
      </c>
    </row>
    <row r="537" spans="1:46" ht="23" customHeight="1">
      <c r="A537"/>
      <c r="B537"/>
      <c r="C537"/>
      <c r="D537"/>
      <c r="E537"/>
      <c r="F537"/>
      <c r="G537"/>
      <c r="H537"/>
      <c r="I537"/>
      <c r="J537"/>
      <c r="K537"/>
      <c r="L537"/>
      <c r="M537"/>
      <c r="N537"/>
      <c r="O537"/>
      <c r="P537"/>
      <c r="Q537"/>
      <c r="R537"/>
      <c r="S537"/>
      <c r="T537"/>
      <c r="U537"/>
      <c r="V537"/>
      <c r="W537"/>
      <c r="X537"/>
      <c r="Y537"/>
      <c r="Z537"/>
      <c r="AA537"/>
      <c r="AB537"/>
      <c r="AC537"/>
      <c r="AD537" s="81" t="str">
        <f>IF(M537="",IFERROR(VLOOKUP($U537,scriv!$C$2:$AG$802,28,FALSE),""),M537)</f>
        <v/>
      </c>
      <c r="AE537" s="81" t="str">
        <f>IF(N537="",IFERROR(VLOOKUP($U537,scriv!$C$2:$AG$802,29,FALSE),""),N537)</f>
        <v/>
      </c>
      <c r="AF537" s="81" t="str">
        <f>IF(O537="",IFERROR(VLOOKUP($U537,scriv!$C$2:$AG$802,30,FALSE),""),O537)</f>
        <v/>
      </c>
      <c r="AG537" s="81" t="str">
        <f>IF(P537="",IFERROR(VLOOKUP($U537,scriv!$C$2:$AG$802,31,FALSE),""),P537)</f>
        <v/>
      </c>
      <c r="AH537" s="242" t="str">
        <f t="shared" si="50"/>
        <v/>
      </c>
      <c r="AI537" s="240" t="str">
        <f t="shared" si="51"/>
        <v/>
      </c>
      <c r="AJ537" s="242" t="str">
        <f t="shared" si="52"/>
        <v/>
      </c>
      <c r="AK537" s="240" t="str">
        <f t="shared" si="53"/>
        <v/>
      </c>
      <c r="AL537" s="242" t="str">
        <f t="shared" si="54"/>
        <v/>
      </c>
    </row>
    <row r="538" spans="1:46" ht="23" customHeight="1">
      <c r="A538"/>
      <c r="B538"/>
      <c r="C538"/>
      <c r="D538"/>
      <c r="E538"/>
      <c r="F538"/>
      <c r="G538"/>
      <c r="H538"/>
      <c r="I538"/>
      <c r="J538"/>
      <c r="K538"/>
      <c r="L538"/>
      <c r="M538"/>
      <c r="N538"/>
      <c r="O538"/>
      <c r="P538"/>
      <c r="Q538"/>
      <c r="R538"/>
      <c r="S538"/>
      <c r="T538"/>
      <c r="U538"/>
      <c r="V538"/>
      <c r="W538"/>
      <c r="X538"/>
      <c r="Y538"/>
      <c r="Z538"/>
      <c r="AA538"/>
      <c r="AB538"/>
      <c r="AC538"/>
      <c r="AD538" s="81" t="str">
        <f>IF(M538="",IFERROR(VLOOKUP($U538,scriv!$C$2:$AG$802,28,FALSE),""),M538)</f>
        <v/>
      </c>
      <c r="AE538" s="81" t="str">
        <f>IF(N538="",IFERROR(VLOOKUP($U538,scriv!$C$2:$AG$802,29,FALSE),""),N538)</f>
        <v/>
      </c>
      <c r="AF538" s="81" t="str">
        <f>IF(O538="",IFERROR(VLOOKUP($U538,scriv!$C$2:$AG$802,30,FALSE),""),O538)</f>
        <v/>
      </c>
      <c r="AG538" s="81" t="str">
        <f>IF(P538="",IFERROR(VLOOKUP($U538,scriv!$C$2:$AG$802,31,FALSE),""),P538)</f>
        <v/>
      </c>
      <c r="AH538" s="242" t="str">
        <f t="shared" si="50"/>
        <v/>
      </c>
      <c r="AI538" s="240" t="str">
        <f t="shared" si="51"/>
        <v/>
      </c>
      <c r="AJ538" s="242" t="str">
        <f t="shared" si="52"/>
        <v/>
      </c>
      <c r="AK538" s="240" t="str">
        <f t="shared" si="53"/>
        <v/>
      </c>
      <c r="AL538" s="242" t="str">
        <f t="shared" si="54"/>
        <v/>
      </c>
    </row>
    <row r="539" spans="1:46" ht="23" customHeight="1">
      <c r="A539"/>
      <c r="B539"/>
      <c r="C539"/>
      <c r="D539"/>
      <c r="E539"/>
      <c r="F539"/>
      <c r="G539"/>
      <c r="H539"/>
      <c r="I539"/>
      <c r="J539"/>
      <c r="K539"/>
      <c r="L539"/>
      <c r="M539"/>
      <c r="N539"/>
      <c r="O539"/>
      <c r="P539"/>
      <c r="Q539"/>
      <c r="R539"/>
      <c r="S539"/>
      <c r="T539"/>
      <c r="U539"/>
      <c r="V539"/>
      <c r="W539"/>
      <c r="X539"/>
      <c r="Y539"/>
      <c r="Z539"/>
      <c r="AA539"/>
      <c r="AB539"/>
      <c r="AC539"/>
      <c r="AD539" s="81" t="str">
        <f>IF(M539="",IFERROR(VLOOKUP($U539,scriv!$C$2:$AG$802,28,FALSE),""),M539)</f>
        <v/>
      </c>
      <c r="AE539" s="81" t="str">
        <f>IF(N539="",IFERROR(VLOOKUP($U539,scriv!$C$2:$AG$802,29,FALSE),""),N539)</f>
        <v/>
      </c>
      <c r="AF539" s="81" t="str">
        <f>IF(O539="",IFERROR(VLOOKUP($U539,scriv!$C$2:$AG$802,30,FALSE),""),O539)</f>
        <v/>
      </c>
      <c r="AG539" s="81" t="str">
        <f>IF(P539="",IFERROR(VLOOKUP($U539,scriv!$C$2:$AG$802,31,FALSE),""),P539)</f>
        <v/>
      </c>
      <c r="AH539" s="242" t="str">
        <f t="shared" si="50"/>
        <v/>
      </c>
      <c r="AI539" s="240" t="str">
        <f t="shared" si="51"/>
        <v/>
      </c>
      <c r="AJ539" s="242" t="str">
        <f t="shared" si="52"/>
        <v/>
      </c>
      <c r="AK539" s="240" t="str">
        <f t="shared" si="53"/>
        <v/>
      </c>
      <c r="AL539" s="242" t="str">
        <f t="shared" si="54"/>
        <v/>
      </c>
      <c r="AM539" s="236" t="s">
        <v>467</v>
      </c>
      <c r="AN539" s="236" t="s">
        <v>468</v>
      </c>
      <c r="AO539" s="236" t="s">
        <v>467</v>
      </c>
      <c r="AP539" s="236" t="s">
        <v>469</v>
      </c>
      <c r="AQ539" s="236" t="s">
        <v>467</v>
      </c>
      <c r="AR539" s="236" t="s">
        <v>470</v>
      </c>
      <c r="AS539" s="236" t="s">
        <v>467</v>
      </c>
      <c r="AT539" s="236" t="s">
        <v>471</v>
      </c>
    </row>
    <row r="540" spans="1:46" ht="23" customHeight="1">
      <c r="A540"/>
      <c r="B540"/>
      <c r="C540"/>
      <c r="D540"/>
      <c r="E540"/>
      <c r="F540"/>
      <c r="G540"/>
      <c r="H540"/>
      <c r="I540"/>
      <c r="J540"/>
      <c r="K540"/>
      <c r="L540"/>
      <c r="M540"/>
      <c r="N540"/>
      <c r="O540"/>
      <c r="P540"/>
      <c r="Q540"/>
      <c r="R540"/>
      <c r="S540"/>
      <c r="T540"/>
      <c r="U540"/>
      <c r="V540"/>
      <c r="W540"/>
      <c r="X540"/>
      <c r="Y540"/>
      <c r="Z540"/>
      <c r="AA540"/>
      <c r="AB540"/>
      <c r="AC540"/>
      <c r="AD540" s="81" t="str">
        <f>IF(M540="",IFERROR(VLOOKUP($U540,scriv!$C$2:$AG$802,28,FALSE),""),M540)</f>
        <v/>
      </c>
      <c r="AE540" s="81" t="str">
        <f>IF(N540="",IFERROR(VLOOKUP($U540,scriv!$C$2:$AG$802,29,FALSE),""),N540)</f>
        <v/>
      </c>
      <c r="AF540" s="81" t="str">
        <f>IF(O540="",IFERROR(VLOOKUP($U540,scriv!$C$2:$AG$802,30,FALSE),""),O540)</f>
        <v/>
      </c>
      <c r="AG540" s="81" t="str">
        <f>IF(P540="",IFERROR(VLOOKUP($U540,scriv!$C$2:$AG$802,31,FALSE),""),P540)</f>
        <v/>
      </c>
      <c r="AH540" s="242" t="str">
        <f t="shared" si="50"/>
        <v/>
      </c>
      <c r="AI540" s="240" t="str">
        <f t="shared" si="51"/>
        <v/>
      </c>
      <c r="AJ540" s="242" t="str">
        <f t="shared" si="52"/>
        <v/>
      </c>
      <c r="AK540" s="240" t="str">
        <f t="shared" si="53"/>
        <v/>
      </c>
      <c r="AL540" s="242" t="str">
        <f t="shared" si="54"/>
        <v/>
      </c>
    </row>
    <row r="541" spans="1:46" ht="23" customHeight="1">
      <c r="A541"/>
      <c r="B541"/>
      <c r="C541"/>
      <c r="D541"/>
      <c r="E541"/>
      <c r="F541"/>
      <c r="G541"/>
      <c r="H541"/>
      <c r="I541"/>
      <c r="J541"/>
      <c r="K541"/>
      <c r="L541"/>
      <c r="M541"/>
      <c r="N541"/>
      <c r="O541"/>
      <c r="P541"/>
      <c r="Q541"/>
      <c r="R541"/>
      <c r="S541"/>
      <c r="T541"/>
      <c r="U541"/>
      <c r="V541"/>
      <c r="W541"/>
      <c r="X541"/>
      <c r="Y541"/>
      <c r="Z541"/>
      <c r="AA541"/>
      <c r="AB541"/>
      <c r="AC541"/>
      <c r="AD541" s="81" t="str">
        <f>IF(M541="",IFERROR(VLOOKUP($U541,scriv!$C$2:$AG$802,28,FALSE),""),M541)</f>
        <v/>
      </c>
      <c r="AE541" s="81" t="str">
        <f>IF(N541="",IFERROR(VLOOKUP($U541,scriv!$C$2:$AG$802,29,FALSE),""),N541)</f>
        <v/>
      </c>
      <c r="AF541" s="81" t="str">
        <f>IF(O541="",IFERROR(VLOOKUP($U541,scriv!$C$2:$AG$802,30,FALSE),""),O541)</f>
        <v/>
      </c>
      <c r="AG541" s="81" t="str">
        <f>IF(P541="",IFERROR(VLOOKUP($U541,scriv!$C$2:$AG$802,31,FALSE),""),P541)</f>
        <v/>
      </c>
      <c r="AH541" s="242" t="str">
        <f t="shared" si="50"/>
        <v/>
      </c>
      <c r="AI541" s="240" t="str">
        <f t="shared" si="51"/>
        <v/>
      </c>
      <c r="AJ541" s="242" t="str">
        <f t="shared" si="52"/>
        <v/>
      </c>
      <c r="AK541" s="240" t="str">
        <f t="shared" si="53"/>
        <v/>
      </c>
      <c r="AL541" s="242" t="str">
        <f t="shared" si="54"/>
        <v/>
      </c>
      <c r="AM541" s="236" t="s">
        <v>467</v>
      </c>
      <c r="AN541" s="236" t="s">
        <v>468</v>
      </c>
      <c r="AO541" s="236" t="s">
        <v>467</v>
      </c>
      <c r="AP541" s="236" t="s">
        <v>469</v>
      </c>
      <c r="AQ541" s="236" t="s">
        <v>467</v>
      </c>
      <c r="AR541" s="236" t="s">
        <v>470</v>
      </c>
      <c r="AS541" s="236" t="s">
        <v>467</v>
      </c>
      <c r="AT541" s="236" t="s">
        <v>471</v>
      </c>
    </row>
    <row r="542" spans="1:46" ht="23" customHeight="1">
      <c r="A542"/>
      <c r="B542"/>
      <c r="C542"/>
      <c r="D542"/>
      <c r="E542"/>
      <c r="F542"/>
      <c r="G542"/>
      <c r="H542"/>
      <c r="I542"/>
      <c r="J542"/>
      <c r="K542"/>
      <c r="L542"/>
      <c r="M542"/>
      <c r="N542"/>
      <c r="O542"/>
      <c r="P542"/>
      <c r="Q542"/>
      <c r="R542"/>
      <c r="S542"/>
      <c r="T542"/>
      <c r="U542"/>
      <c r="V542"/>
      <c r="W542"/>
      <c r="X542"/>
      <c r="Y542"/>
      <c r="Z542"/>
      <c r="AA542"/>
      <c r="AB542"/>
      <c r="AC542"/>
      <c r="AD542" s="81" t="str">
        <f>IF(M542="",IFERROR(VLOOKUP($U542,scriv!$C$2:$AG$802,28,FALSE),""),M542)</f>
        <v/>
      </c>
      <c r="AE542" s="81" t="str">
        <f>IF(N542="",IFERROR(VLOOKUP($U542,scriv!$C$2:$AG$802,29,FALSE),""),N542)</f>
        <v/>
      </c>
      <c r="AF542" s="81" t="str">
        <f>IF(O542="",IFERROR(VLOOKUP($U542,scriv!$C$2:$AG$802,30,FALSE),""),O542)</f>
        <v/>
      </c>
      <c r="AG542" s="81" t="str">
        <f>IF(P542="",IFERROR(VLOOKUP($U542,scriv!$C$2:$AG$802,31,FALSE),""),P542)</f>
        <v/>
      </c>
      <c r="AH542" s="242" t="str">
        <f t="shared" si="50"/>
        <v/>
      </c>
      <c r="AI542" s="240" t="str">
        <f t="shared" si="51"/>
        <v/>
      </c>
      <c r="AJ542" s="242" t="str">
        <f t="shared" si="52"/>
        <v/>
      </c>
      <c r="AK542" s="240" t="str">
        <f t="shared" si="53"/>
        <v/>
      </c>
      <c r="AL542" s="242" t="str">
        <f t="shared" si="54"/>
        <v/>
      </c>
    </row>
    <row r="543" spans="1:46" ht="23" customHeight="1">
      <c r="A543"/>
      <c r="B543"/>
      <c r="C543"/>
      <c r="D543"/>
      <c r="E543"/>
      <c r="F543"/>
      <c r="G543"/>
      <c r="H543"/>
      <c r="I543"/>
      <c r="J543"/>
      <c r="K543"/>
      <c r="L543"/>
      <c r="M543"/>
      <c r="N543"/>
      <c r="O543"/>
      <c r="P543"/>
      <c r="Q543"/>
      <c r="R543"/>
      <c r="S543"/>
      <c r="T543"/>
      <c r="U543"/>
      <c r="V543"/>
      <c r="W543"/>
      <c r="X543"/>
      <c r="Y543"/>
      <c r="Z543"/>
      <c r="AA543"/>
      <c r="AB543"/>
      <c r="AC543"/>
      <c r="AD543" s="81" t="str">
        <f>IF(M543="",IFERROR(VLOOKUP($U543,scriv!$C$2:$AG$802,28,FALSE),""),M543)</f>
        <v/>
      </c>
      <c r="AE543" s="81" t="str">
        <f>IF(N543="",IFERROR(VLOOKUP($U543,scriv!$C$2:$AG$802,29,FALSE),""),N543)</f>
        <v/>
      </c>
      <c r="AF543" s="81" t="str">
        <f>IF(O543="",IFERROR(VLOOKUP($U543,scriv!$C$2:$AG$802,30,FALSE),""),O543)</f>
        <v/>
      </c>
      <c r="AG543" s="81" t="str">
        <f>IF(P543="",IFERROR(VLOOKUP($U543,scriv!$C$2:$AG$802,31,FALSE),""),P543)</f>
        <v/>
      </c>
      <c r="AH543" s="242" t="str">
        <f t="shared" si="50"/>
        <v/>
      </c>
      <c r="AI543" s="240" t="str">
        <f t="shared" si="51"/>
        <v/>
      </c>
      <c r="AJ543" s="242" t="str">
        <f t="shared" si="52"/>
        <v/>
      </c>
      <c r="AK543" s="240" t="str">
        <f t="shared" si="53"/>
        <v/>
      </c>
      <c r="AL543" s="242" t="str">
        <f t="shared" si="54"/>
        <v/>
      </c>
    </row>
    <row r="544" spans="1:46" ht="23" customHeight="1">
      <c r="A544"/>
      <c r="B544"/>
      <c r="C544"/>
      <c r="D544"/>
      <c r="E544"/>
      <c r="F544"/>
      <c r="G544"/>
      <c r="H544"/>
      <c r="I544"/>
      <c r="J544"/>
      <c r="K544"/>
      <c r="L544"/>
      <c r="M544"/>
      <c r="N544"/>
      <c r="O544"/>
      <c r="P544"/>
      <c r="Q544"/>
      <c r="R544"/>
      <c r="S544"/>
      <c r="T544"/>
      <c r="U544"/>
      <c r="V544"/>
      <c r="W544"/>
      <c r="X544"/>
      <c r="Y544"/>
      <c r="Z544"/>
      <c r="AA544"/>
      <c r="AB544"/>
      <c r="AC544"/>
      <c r="AD544" s="81" t="str">
        <f>IF(M544="",IFERROR(VLOOKUP($U544,scriv!$C$2:$AG$802,28,FALSE),""),M544)</f>
        <v/>
      </c>
      <c r="AE544" s="81" t="str">
        <f>IF(N544="",IFERROR(VLOOKUP($U544,scriv!$C$2:$AG$802,29,FALSE),""),N544)</f>
        <v/>
      </c>
      <c r="AF544" s="81" t="str">
        <f>IF(O544="",IFERROR(VLOOKUP($U544,scriv!$C$2:$AG$802,30,FALSE),""),O544)</f>
        <v/>
      </c>
      <c r="AG544" s="81" t="str">
        <f>IF(P544="",IFERROR(VLOOKUP($U544,scriv!$C$2:$AG$802,31,FALSE),""),P544)</f>
        <v/>
      </c>
      <c r="AH544" s="242" t="str">
        <f t="shared" si="50"/>
        <v/>
      </c>
      <c r="AI544" s="240" t="str">
        <f t="shared" si="51"/>
        <v/>
      </c>
      <c r="AJ544" s="242" t="str">
        <f t="shared" si="52"/>
        <v/>
      </c>
      <c r="AK544" s="240" t="str">
        <f t="shared" si="53"/>
        <v/>
      </c>
      <c r="AL544" s="242" t="str">
        <f t="shared" si="54"/>
        <v/>
      </c>
    </row>
    <row r="545" spans="1:46" ht="23" customHeight="1">
      <c r="A545"/>
      <c r="B545"/>
      <c r="C545"/>
      <c r="D545"/>
      <c r="E545"/>
      <c r="F545"/>
      <c r="G545"/>
      <c r="H545"/>
      <c r="I545"/>
      <c r="J545"/>
      <c r="K545"/>
      <c r="L545"/>
      <c r="M545"/>
      <c r="N545"/>
      <c r="O545"/>
      <c r="P545"/>
      <c r="Q545"/>
      <c r="R545"/>
      <c r="S545"/>
      <c r="T545"/>
      <c r="U545"/>
      <c r="V545"/>
      <c r="W545"/>
      <c r="X545"/>
      <c r="Y545"/>
      <c r="Z545"/>
      <c r="AA545"/>
      <c r="AB545"/>
      <c r="AC545"/>
      <c r="AD545" s="81" t="str">
        <f>IF(M545="",IFERROR(VLOOKUP($U545,scriv!$C$2:$AG$802,28,FALSE),""),M545)</f>
        <v/>
      </c>
      <c r="AE545" s="81" t="str">
        <f>IF(N545="",IFERROR(VLOOKUP($U545,scriv!$C$2:$AG$802,29,FALSE),""),N545)</f>
        <v/>
      </c>
      <c r="AF545" s="81" t="str">
        <f>IF(O545="",IFERROR(VLOOKUP($U545,scriv!$C$2:$AG$802,30,FALSE),""),O545)</f>
        <v/>
      </c>
      <c r="AG545" s="81" t="str">
        <f>IF(P545="",IFERROR(VLOOKUP($U545,scriv!$C$2:$AG$802,31,FALSE),""),P545)</f>
        <v/>
      </c>
      <c r="AH545" s="242" t="str">
        <f t="shared" si="50"/>
        <v/>
      </c>
      <c r="AI545" s="240" t="str">
        <f t="shared" si="51"/>
        <v/>
      </c>
      <c r="AJ545" s="242" t="str">
        <f t="shared" si="52"/>
        <v/>
      </c>
      <c r="AK545" s="240" t="str">
        <f t="shared" si="53"/>
        <v/>
      </c>
      <c r="AL545" s="242" t="str">
        <f t="shared" si="54"/>
        <v/>
      </c>
    </row>
    <row r="546" spans="1:46" ht="23" customHeight="1">
      <c r="A546"/>
      <c r="B546"/>
      <c r="C546"/>
      <c r="D546"/>
      <c r="E546"/>
      <c r="F546"/>
      <c r="G546"/>
      <c r="H546"/>
      <c r="I546"/>
      <c r="J546"/>
      <c r="K546"/>
      <c r="L546"/>
      <c r="M546"/>
      <c r="N546"/>
      <c r="O546"/>
      <c r="P546"/>
      <c r="Q546"/>
      <c r="R546"/>
      <c r="S546"/>
      <c r="T546"/>
      <c r="U546"/>
      <c r="V546"/>
      <c r="W546"/>
      <c r="X546"/>
      <c r="Y546"/>
      <c r="Z546"/>
      <c r="AA546"/>
      <c r="AB546"/>
      <c r="AC546"/>
      <c r="AD546" s="81" t="str">
        <f>IF(M546="",IFERROR(VLOOKUP($U546,scriv!$C$2:$AG$802,28,FALSE),""),M546)</f>
        <v/>
      </c>
      <c r="AE546" s="81" t="str">
        <f>IF(N546="",IFERROR(VLOOKUP($U546,scriv!$C$2:$AG$802,29,FALSE),""),N546)</f>
        <v/>
      </c>
      <c r="AF546" s="81" t="str">
        <f>IF(O546="",IFERROR(VLOOKUP($U546,scriv!$C$2:$AG$802,30,FALSE),""),O546)</f>
        <v/>
      </c>
      <c r="AG546" s="81" t="str">
        <f>IF(P546="",IFERROR(VLOOKUP($U546,scriv!$C$2:$AG$802,31,FALSE),""),P546)</f>
        <v/>
      </c>
      <c r="AH546" s="242" t="str">
        <f t="shared" si="50"/>
        <v/>
      </c>
      <c r="AI546" s="240" t="str">
        <f t="shared" si="51"/>
        <v/>
      </c>
      <c r="AJ546" s="242" t="str">
        <f t="shared" si="52"/>
        <v/>
      </c>
      <c r="AK546" s="240" t="str">
        <f t="shared" si="53"/>
        <v/>
      </c>
      <c r="AL546" s="242" t="str">
        <f t="shared" si="54"/>
        <v/>
      </c>
      <c r="AM546" s="236" t="s">
        <v>467</v>
      </c>
      <c r="AN546" s="236" t="s">
        <v>468</v>
      </c>
      <c r="AO546" s="236" t="s">
        <v>467</v>
      </c>
      <c r="AP546" s="236" t="s">
        <v>469</v>
      </c>
      <c r="AQ546" s="236" t="s">
        <v>467</v>
      </c>
      <c r="AR546" s="236" t="s">
        <v>470</v>
      </c>
      <c r="AS546" s="236" t="s">
        <v>467</v>
      </c>
      <c r="AT546" s="236" t="s">
        <v>471</v>
      </c>
    </row>
    <row r="547" spans="1:46" ht="23" customHeight="1">
      <c r="A547"/>
      <c r="B547"/>
      <c r="C547"/>
      <c r="D547"/>
      <c r="E547"/>
      <c r="F547"/>
      <c r="G547"/>
      <c r="H547"/>
      <c r="I547"/>
      <c r="J547"/>
      <c r="K547"/>
      <c r="L547"/>
      <c r="M547"/>
      <c r="N547"/>
      <c r="O547"/>
      <c r="P547"/>
      <c r="Q547"/>
      <c r="R547"/>
      <c r="S547"/>
      <c r="T547"/>
      <c r="U547"/>
      <c r="V547"/>
      <c r="W547"/>
      <c r="X547"/>
      <c r="Y547"/>
      <c r="Z547"/>
      <c r="AA547"/>
      <c r="AB547"/>
      <c r="AC547"/>
      <c r="AD547" s="81" t="str">
        <f>IF(M547="",IFERROR(VLOOKUP($U547,scriv!$C$2:$AG$802,28,FALSE),""),M547)</f>
        <v/>
      </c>
      <c r="AE547" s="81" t="str">
        <f>IF(N547="",IFERROR(VLOOKUP($U547,scriv!$C$2:$AG$802,29,FALSE),""),N547)</f>
        <v/>
      </c>
      <c r="AF547" s="81" t="str">
        <f>IF(O547="",IFERROR(VLOOKUP($U547,scriv!$C$2:$AG$802,30,FALSE),""),O547)</f>
        <v/>
      </c>
      <c r="AG547" s="81" t="str">
        <f>IF(P547="",IFERROR(VLOOKUP($U547,scriv!$C$2:$AG$802,31,FALSE),""),P547)</f>
        <v/>
      </c>
      <c r="AH547" s="242" t="str">
        <f t="shared" si="50"/>
        <v/>
      </c>
      <c r="AI547" s="240" t="str">
        <f t="shared" si="51"/>
        <v/>
      </c>
      <c r="AJ547" s="242" t="str">
        <f t="shared" si="52"/>
        <v/>
      </c>
      <c r="AK547" s="240" t="str">
        <f t="shared" si="53"/>
        <v/>
      </c>
      <c r="AL547" s="242" t="str">
        <f t="shared" si="54"/>
        <v/>
      </c>
    </row>
    <row r="548" spans="1:46" ht="23" customHeight="1">
      <c r="A548"/>
      <c r="B548"/>
      <c r="C548"/>
      <c r="D548"/>
      <c r="E548"/>
      <c r="F548"/>
      <c r="G548"/>
      <c r="H548"/>
      <c r="I548"/>
      <c r="J548"/>
      <c r="K548"/>
      <c r="L548"/>
      <c r="M548"/>
      <c r="N548"/>
      <c r="O548"/>
      <c r="P548"/>
      <c r="Q548"/>
      <c r="R548"/>
      <c r="S548"/>
      <c r="T548"/>
      <c r="U548"/>
      <c r="V548"/>
      <c r="W548"/>
      <c r="X548"/>
      <c r="Y548"/>
      <c r="Z548"/>
      <c r="AA548"/>
      <c r="AB548"/>
      <c r="AC548"/>
      <c r="AD548" s="81" t="str">
        <f>IF(M548="",IFERROR(VLOOKUP($U548,scriv!$C$2:$AG$802,28,FALSE),""),M548)</f>
        <v/>
      </c>
      <c r="AE548" s="81" t="str">
        <f>IF(N548="",IFERROR(VLOOKUP($U548,scriv!$C$2:$AG$802,29,FALSE),""),N548)</f>
        <v/>
      </c>
      <c r="AF548" s="81" t="str">
        <f>IF(O548="",IFERROR(VLOOKUP($U548,scriv!$C$2:$AG$802,30,FALSE),""),O548)</f>
        <v/>
      </c>
      <c r="AG548" s="81" t="str">
        <f>IF(P548="",IFERROR(VLOOKUP($U548,scriv!$C$2:$AG$802,31,FALSE),""),P548)</f>
        <v/>
      </c>
      <c r="AH548" s="242" t="str">
        <f t="shared" si="50"/>
        <v/>
      </c>
      <c r="AI548" s="240" t="str">
        <f t="shared" si="51"/>
        <v/>
      </c>
      <c r="AJ548" s="242" t="str">
        <f t="shared" si="52"/>
        <v/>
      </c>
      <c r="AK548" s="240" t="str">
        <f t="shared" si="53"/>
        <v/>
      </c>
      <c r="AL548" s="242" t="str">
        <f t="shared" si="54"/>
        <v/>
      </c>
    </row>
    <row r="549" spans="1:46" ht="23" customHeight="1">
      <c r="A549"/>
      <c r="B549"/>
      <c r="C549"/>
      <c r="D549"/>
      <c r="E549"/>
      <c r="F549"/>
      <c r="G549"/>
      <c r="H549"/>
      <c r="I549"/>
      <c r="J549"/>
      <c r="K549"/>
      <c r="L549"/>
      <c r="M549"/>
      <c r="N549"/>
      <c r="O549"/>
      <c r="P549"/>
      <c r="Q549"/>
      <c r="R549"/>
      <c r="S549"/>
      <c r="T549"/>
      <c r="U549"/>
      <c r="V549"/>
      <c r="W549"/>
      <c r="X549"/>
      <c r="Y549"/>
      <c r="Z549"/>
      <c r="AA549"/>
      <c r="AB549"/>
      <c r="AC549"/>
      <c r="AD549" s="81" t="str">
        <f>IF(M549="",IFERROR(VLOOKUP($U549,scriv!$C$2:$AG$802,28,FALSE),""),M549)</f>
        <v/>
      </c>
      <c r="AE549" s="81" t="str">
        <f>IF(N549="",IFERROR(VLOOKUP($U549,scriv!$C$2:$AG$802,29,FALSE),""),N549)</f>
        <v/>
      </c>
      <c r="AF549" s="81" t="str">
        <f>IF(O549="",IFERROR(VLOOKUP($U549,scriv!$C$2:$AG$802,30,FALSE),""),O549)</f>
        <v/>
      </c>
      <c r="AG549" s="81" t="str">
        <f>IF(P549="",IFERROR(VLOOKUP($U549,scriv!$C$2:$AG$802,31,FALSE),""),P549)</f>
        <v/>
      </c>
      <c r="AH549" s="242" t="str">
        <f t="shared" si="50"/>
        <v/>
      </c>
      <c r="AI549" s="240" t="str">
        <f t="shared" si="51"/>
        <v/>
      </c>
      <c r="AJ549" s="242" t="str">
        <f t="shared" si="52"/>
        <v/>
      </c>
      <c r="AK549" s="240" t="str">
        <f t="shared" si="53"/>
        <v/>
      </c>
      <c r="AL549" s="242" t="str">
        <f t="shared" si="54"/>
        <v/>
      </c>
    </row>
    <row r="550" spans="1:46" ht="23" customHeight="1">
      <c r="A550"/>
      <c r="B550"/>
      <c r="C550"/>
      <c r="D550"/>
      <c r="E550"/>
      <c r="F550"/>
      <c r="G550"/>
      <c r="H550"/>
      <c r="I550"/>
      <c r="J550"/>
      <c r="K550"/>
      <c r="L550"/>
      <c r="M550"/>
      <c r="N550"/>
      <c r="O550"/>
      <c r="P550"/>
      <c r="Q550"/>
      <c r="R550"/>
      <c r="S550"/>
      <c r="T550"/>
      <c r="U550"/>
      <c r="V550"/>
      <c r="W550"/>
      <c r="X550"/>
      <c r="Y550"/>
      <c r="Z550"/>
      <c r="AA550"/>
      <c r="AB550"/>
      <c r="AC550"/>
      <c r="AD550" s="81" t="str">
        <f>IF(M550="",IFERROR(VLOOKUP($U550,scriv!$C$2:$AG$802,28,FALSE),""),M550)</f>
        <v/>
      </c>
      <c r="AE550" s="81" t="str">
        <f>IF(N550="",IFERROR(VLOOKUP($U550,scriv!$C$2:$AG$802,29,FALSE),""),N550)</f>
        <v/>
      </c>
      <c r="AF550" s="81" t="str">
        <f>IF(O550="",IFERROR(VLOOKUP($U550,scriv!$C$2:$AG$802,30,FALSE),""),O550)</f>
        <v/>
      </c>
      <c r="AG550" s="81" t="str">
        <f>IF(P550="",IFERROR(VLOOKUP($U550,scriv!$C$2:$AG$802,31,FALSE),""),P550)</f>
        <v/>
      </c>
      <c r="AH550" s="242" t="str">
        <f t="shared" si="50"/>
        <v/>
      </c>
      <c r="AI550" s="240" t="str">
        <f t="shared" si="51"/>
        <v/>
      </c>
      <c r="AJ550" s="242" t="str">
        <f t="shared" si="52"/>
        <v/>
      </c>
      <c r="AK550" s="240" t="str">
        <f t="shared" si="53"/>
        <v/>
      </c>
      <c r="AL550" s="242" t="str">
        <f t="shared" si="54"/>
        <v/>
      </c>
    </row>
    <row r="551" spans="1:46" ht="23" customHeight="1">
      <c r="A551"/>
      <c r="B551"/>
      <c r="C551"/>
      <c r="D551"/>
      <c r="E551"/>
      <c r="F551"/>
      <c r="G551"/>
      <c r="H551"/>
      <c r="I551"/>
      <c r="J551"/>
      <c r="K551"/>
      <c r="L551"/>
      <c r="M551"/>
      <c r="N551"/>
      <c r="O551"/>
      <c r="P551"/>
      <c r="Q551"/>
      <c r="R551"/>
      <c r="S551"/>
      <c r="T551"/>
      <c r="U551"/>
      <c r="V551"/>
      <c r="W551"/>
      <c r="X551"/>
      <c r="Y551"/>
      <c r="Z551"/>
      <c r="AA551"/>
      <c r="AB551"/>
      <c r="AC551"/>
      <c r="AD551" s="81" t="str">
        <f>IF(M551="",IFERROR(VLOOKUP($U551,scriv!$C$2:$AG$802,28,FALSE),""),M551)</f>
        <v/>
      </c>
      <c r="AE551" s="81" t="str">
        <f>IF(N551="",IFERROR(VLOOKUP($U551,scriv!$C$2:$AG$802,29,FALSE),""),N551)</f>
        <v/>
      </c>
      <c r="AF551" s="81" t="str">
        <f>IF(O551="",IFERROR(VLOOKUP($U551,scriv!$C$2:$AG$802,30,FALSE),""),O551)</f>
        <v/>
      </c>
      <c r="AG551" s="81" t="str">
        <f>IF(P551="",IFERROR(VLOOKUP($U551,scriv!$C$2:$AG$802,31,FALSE),""),P551)</f>
        <v/>
      </c>
      <c r="AH551" s="242" t="str">
        <f t="shared" si="50"/>
        <v/>
      </c>
      <c r="AI551" s="240" t="str">
        <f t="shared" si="51"/>
        <v/>
      </c>
      <c r="AJ551" s="242" t="str">
        <f t="shared" si="52"/>
        <v/>
      </c>
      <c r="AK551" s="240" t="str">
        <f t="shared" si="53"/>
        <v/>
      </c>
      <c r="AL551" s="242" t="str">
        <f t="shared" si="54"/>
        <v/>
      </c>
    </row>
    <row r="552" spans="1:46" ht="23" customHeight="1">
      <c r="A552"/>
      <c r="B552"/>
      <c r="C552"/>
      <c r="D552"/>
      <c r="E552"/>
      <c r="F552"/>
      <c r="G552"/>
      <c r="H552"/>
      <c r="I552"/>
      <c r="J552"/>
      <c r="K552"/>
      <c r="L552"/>
      <c r="M552"/>
      <c r="N552"/>
      <c r="O552"/>
      <c r="P552"/>
      <c r="Q552"/>
      <c r="R552"/>
      <c r="S552"/>
      <c r="T552"/>
      <c r="U552"/>
      <c r="V552"/>
      <c r="W552"/>
      <c r="X552"/>
      <c r="Y552"/>
      <c r="Z552"/>
      <c r="AA552"/>
      <c r="AB552"/>
      <c r="AC552"/>
      <c r="AD552" s="81" t="str">
        <f>IF(M552="",IFERROR(VLOOKUP($U552,scriv!$C$2:$AG$802,28,FALSE),""),M552)</f>
        <v/>
      </c>
      <c r="AE552" s="81" t="str">
        <f>IF(N552="",IFERROR(VLOOKUP($U552,scriv!$C$2:$AG$802,29,FALSE),""),N552)</f>
        <v/>
      </c>
      <c r="AF552" s="81" t="str">
        <f>IF(O552="",IFERROR(VLOOKUP($U552,scriv!$C$2:$AG$802,30,FALSE),""),O552)</f>
        <v/>
      </c>
      <c r="AG552" s="81" t="str">
        <f>IF(P552="",IFERROR(VLOOKUP($U552,scriv!$C$2:$AG$802,31,FALSE),""),P552)</f>
        <v/>
      </c>
      <c r="AH552" s="242" t="str">
        <f t="shared" si="50"/>
        <v/>
      </c>
      <c r="AI552" s="240" t="str">
        <f t="shared" si="51"/>
        <v/>
      </c>
      <c r="AJ552" s="242" t="str">
        <f t="shared" si="52"/>
        <v/>
      </c>
      <c r="AK552" s="240" t="str">
        <f t="shared" si="53"/>
        <v/>
      </c>
      <c r="AL552" s="242" t="str">
        <f t="shared" si="54"/>
        <v/>
      </c>
    </row>
    <row r="553" spans="1:46" ht="23" customHeight="1">
      <c r="A553"/>
      <c r="B553"/>
      <c r="C553"/>
      <c r="D553"/>
      <c r="E553"/>
      <c r="F553"/>
      <c r="G553"/>
      <c r="H553"/>
      <c r="I553"/>
      <c r="J553"/>
      <c r="K553"/>
      <c r="L553"/>
      <c r="M553"/>
      <c r="N553"/>
      <c r="O553"/>
      <c r="P553"/>
      <c r="Q553"/>
      <c r="R553"/>
      <c r="S553"/>
      <c r="T553"/>
      <c r="U553"/>
      <c r="V553"/>
      <c r="W553"/>
      <c r="X553"/>
      <c r="Y553"/>
      <c r="Z553"/>
      <c r="AA553"/>
      <c r="AB553"/>
      <c r="AC553"/>
      <c r="AD553" s="81" t="str">
        <f>IF(M553="",IFERROR(VLOOKUP($U553,scriv!$C$2:$AG$802,28,FALSE),""),M553)</f>
        <v/>
      </c>
      <c r="AE553" s="81" t="str">
        <f>IF(N553="",IFERROR(VLOOKUP($U553,scriv!$C$2:$AG$802,29,FALSE),""),N553)</f>
        <v/>
      </c>
      <c r="AF553" s="81" t="str">
        <f>IF(O553="",IFERROR(VLOOKUP($U553,scriv!$C$2:$AG$802,30,FALSE),""),O553)</f>
        <v/>
      </c>
      <c r="AG553" s="81" t="str">
        <f>IF(P553="",IFERROR(VLOOKUP($U553,scriv!$C$2:$AG$802,31,FALSE),""),P553)</f>
        <v/>
      </c>
      <c r="AH553" s="242" t="str">
        <f t="shared" si="50"/>
        <v/>
      </c>
      <c r="AI553" s="240" t="str">
        <f t="shared" si="51"/>
        <v/>
      </c>
      <c r="AJ553" s="242" t="str">
        <f t="shared" si="52"/>
        <v/>
      </c>
      <c r="AK553" s="240" t="str">
        <f t="shared" si="53"/>
        <v/>
      </c>
      <c r="AL553" s="242" t="str">
        <f t="shared" si="54"/>
        <v/>
      </c>
    </row>
    <row r="554" spans="1:46" ht="23" customHeight="1">
      <c r="A554"/>
      <c r="B554"/>
      <c r="C554"/>
      <c r="D554"/>
      <c r="E554"/>
      <c r="F554"/>
      <c r="G554"/>
      <c r="H554"/>
      <c r="I554"/>
      <c r="J554"/>
      <c r="K554"/>
      <c r="L554"/>
      <c r="M554"/>
      <c r="N554"/>
      <c r="O554"/>
      <c r="P554"/>
      <c r="Q554"/>
      <c r="R554"/>
      <c r="S554"/>
      <c r="T554"/>
      <c r="U554"/>
      <c r="V554"/>
      <c r="W554"/>
      <c r="X554"/>
      <c r="Y554"/>
      <c r="Z554"/>
      <c r="AA554"/>
      <c r="AB554"/>
      <c r="AC554"/>
      <c r="AD554" s="81" t="str">
        <f>IF(M554="",IFERROR(VLOOKUP($U554,scriv!$C$2:$AG$802,28,FALSE),""),M554)</f>
        <v/>
      </c>
      <c r="AE554" s="81" t="str">
        <f>IF(N554="",IFERROR(VLOOKUP($U554,scriv!$C$2:$AG$802,29,FALSE),""),N554)</f>
        <v/>
      </c>
      <c r="AF554" s="81" t="str">
        <f>IF(O554="",IFERROR(VLOOKUP($U554,scriv!$C$2:$AG$802,30,FALSE),""),O554)</f>
        <v/>
      </c>
      <c r="AG554" s="81" t="str">
        <f>IF(P554="",IFERROR(VLOOKUP($U554,scriv!$C$2:$AG$802,31,FALSE),""),P554)</f>
        <v/>
      </c>
      <c r="AH554" s="242" t="str">
        <f t="shared" si="50"/>
        <v/>
      </c>
      <c r="AI554" s="240" t="str">
        <f t="shared" si="51"/>
        <v/>
      </c>
      <c r="AJ554" s="242" t="str">
        <f t="shared" si="52"/>
        <v/>
      </c>
      <c r="AK554" s="240" t="str">
        <f t="shared" si="53"/>
        <v/>
      </c>
      <c r="AL554" s="242" t="str">
        <f t="shared" si="54"/>
        <v/>
      </c>
    </row>
    <row r="555" spans="1:46" ht="23" customHeight="1">
      <c r="A555"/>
      <c r="B555"/>
      <c r="C555"/>
      <c r="D555"/>
      <c r="E555"/>
      <c r="F555"/>
      <c r="G555"/>
      <c r="H555"/>
      <c r="I555"/>
      <c r="J555"/>
      <c r="K555"/>
      <c r="L555"/>
      <c r="M555"/>
      <c r="N555"/>
      <c r="O555"/>
      <c r="P555"/>
      <c r="Q555"/>
      <c r="R555"/>
      <c r="S555"/>
      <c r="T555"/>
      <c r="U555"/>
      <c r="V555"/>
      <c r="W555"/>
      <c r="X555"/>
      <c r="Y555"/>
      <c r="Z555"/>
      <c r="AA555"/>
      <c r="AB555"/>
      <c r="AC555"/>
      <c r="AD555" s="81" t="str">
        <f>IF(M555="",IFERROR(VLOOKUP($U555,scriv!$C$2:$AG$802,28,FALSE),""),M555)</f>
        <v/>
      </c>
      <c r="AE555" s="81" t="str">
        <f>IF(N555="",IFERROR(VLOOKUP($U555,scriv!$C$2:$AG$802,29,FALSE),""),N555)</f>
        <v/>
      </c>
      <c r="AF555" s="81" t="str">
        <f>IF(O555="",IFERROR(VLOOKUP($U555,scriv!$C$2:$AG$802,30,FALSE),""),O555)</f>
        <v/>
      </c>
      <c r="AG555" s="81" t="str">
        <f>IF(P555="",IFERROR(VLOOKUP($U555,scriv!$C$2:$AG$802,31,FALSE),""),P555)</f>
        <v/>
      </c>
      <c r="AH555" s="242" t="str">
        <f t="shared" si="50"/>
        <v/>
      </c>
      <c r="AI555" s="240" t="str">
        <f t="shared" si="51"/>
        <v/>
      </c>
      <c r="AJ555" s="242" t="str">
        <f t="shared" si="52"/>
        <v/>
      </c>
      <c r="AK555" s="240" t="str">
        <f t="shared" si="53"/>
        <v/>
      </c>
      <c r="AL555" s="242" t="str">
        <f t="shared" si="54"/>
        <v/>
      </c>
    </row>
    <row r="556" spans="1:46" ht="23" customHeight="1">
      <c r="A556"/>
      <c r="B556"/>
      <c r="C556"/>
      <c r="D556"/>
      <c r="E556"/>
      <c r="F556"/>
      <c r="G556"/>
      <c r="H556"/>
      <c r="I556"/>
      <c r="J556"/>
      <c r="K556"/>
      <c r="L556"/>
      <c r="M556"/>
      <c r="N556"/>
      <c r="O556"/>
      <c r="P556"/>
      <c r="Q556"/>
      <c r="R556"/>
      <c r="S556"/>
      <c r="T556"/>
      <c r="U556"/>
      <c r="V556"/>
      <c r="W556"/>
      <c r="X556"/>
      <c r="Y556"/>
      <c r="Z556"/>
      <c r="AA556"/>
      <c r="AB556"/>
      <c r="AC556"/>
      <c r="AD556" s="81" t="str">
        <f>IF(M556="",IFERROR(VLOOKUP($U556,scriv!$C$2:$AG$802,28,FALSE),""),M556)</f>
        <v/>
      </c>
      <c r="AE556" s="81" t="str">
        <f>IF(N556="",IFERROR(VLOOKUP($U556,scriv!$C$2:$AG$802,29,FALSE),""),N556)</f>
        <v/>
      </c>
      <c r="AF556" s="81" t="str">
        <f>IF(O556="",IFERROR(VLOOKUP($U556,scriv!$C$2:$AG$802,30,FALSE),""),O556)</f>
        <v/>
      </c>
      <c r="AG556" s="81" t="str">
        <f>IF(P556="",IFERROR(VLOOKUP($U556,scriv!$C$2:$AG$802,31,FALSE),""),P556)</f>
        <v/>
      </c>
      <c r="AH556" s="242" t="str">
        <f t="shared" si="50"/>
        <v/>
      </c>
      <c r="AI556" s="240" t="str">
        <f t="shared" si="51"/>
        <v/>
      </c>
      <c r="AJ556" s="242" t="str">
        <f t="shared" si="52"/>
        <v/>
      </c>
      <c r="AK556" s="240" t="str">
        <f t="shared" si="53"/>
        <v/>
      </c>
      <c r="AL556" s="242" t="str">
        <f t="shared" si="54"/>
        <v/>
      </c>
    </row>
    <row r="557" spans="1:46" ht="23" customHeight="1">
      <c r="A557"/>
      <c r="B557"/>
      <c r="C557"/>
      <c r="D557"/>
      <c r="E557"/>
      <c r="F557"/>
      <c r="G557"/>
      <c r="H557"/>
      <c r="I557"/>
      <c r="J557"/>
      <c r="K557"/>
      <c r="L557"/>
      <c r="M557"/>
      <c r="N557"/>
      <c r="O557"/>
      <c r="P557"/>
      <c r="Q557"/>
      <c r="R557"/>
      <c r="S557"/>
      <c r="T557"/>
      <c r="U557"/>
      <c r="V557"/>
      <c r="W557"/>
      <c r="X557"/>
      <c r="Y557"/>
      <c r="Z557"/>
      <c r="AA557"/>
      <c r="AB557"/>
      <c r="AC557"/>
      <c r="AD557" s="81" t="str">
        <f>IF(M557="",IFERROR(VLOOKUP($U557,scriv!$C$2:$AG$802,28,FALSE),""),M557)</f>
        <v/>
      </c>
      <c r="AE557" s="81" t="str">
        <f>IF(N557="",IFERROR(VLOOKUP($U557,scriv!$C$2:$AG$802,29,FALSE),""),N557)</f>
        <v/>
      </c>
      <c r="AF557" s="81" t="str">
        <f>IF(O557="",IFERROR(VLOOKUP($U557,scriv!$C$2:$AG$802,30,FALSE),""),O557)</f>
        <v/>
      </c>
      <c r="AG557" s="81" t="str">
        <f>IF(P557="",IFERROR(VLOOKUP($U557,scriv!$C$2:$AG$802,31,FALSE),""),P557)</f>
        <v/>
      </c>
      <c r="AH557" s="242" t="str">
        <f t="shared" si="50"/>
        <v/>
      </c>
      <c r="AI557" s="240" t="str">
        <f t="shared" si="51"/>
        <v/>
      </c>
      <c r="AJ557" s="242" t="str">
        <f t="shared" si="52"/>
        <v/>
      </c>
      <c r="AK557" s="240" t="str">
        <f t="shared" si="53"/>
        <v/>
      </c>
      <c r="AL557" s="242" t="str">
        <f t="shared" si="54"/>
        <v/>
      </c>
    </row>
    <row r="558" spans="1:46" ht="23" customHeight="1">
      <c r="A558"/>
      <c r="B558"/>
      <c r="C558"/>
      <c r="D558"/>
      <c r="E558"/>
      <c r="F558"/>
      <c r="G558"/>
      <c r="H558"/>
      <c r="I558"/>
      <c r="J558"/>
      <c r="K558"/>
      <c r="L558"/>
      <c r="M558"/>
      <c r="N558"/>
      <c r="O558"/>
      <c r="P558"/>
      <c r="Q558"/>
      <c r="R558"/>
      <c r="S558"/>
      <c r="T558"/>
      <c r="U558"/>
      <c r="V558"/>
      <c r="W558"/>
      <c r="X558"/>
      <c r="Y558"/>
      <c r="Z558"/>
      <c r="AA558"/>
      <c r="AB558"/>
      <c r="AC558"/>
      <c r="AD558" s="81" t="str">
        <f>IF(M558="",IFERROR(VLOOKUP($U558,scriv!$C$2:$AG$802,28,FALSE),""),M558)</f>
        <v/>
      </c>
      <c r="AE558" s="81" t="str">
        <f>IF(N558="",IFERROR(VLOOKUP($U558,scriv!$C$2:$AG$802,29,FALSE),""),N558)</f>
        <v/>
      </c>
      <c r="AF558" s="81" t="str">
        <f>IF(O558="",IFERROR(VLOOKUP($U558,scriv!$C$2:$AG$802,30,FALSE),""),O558)</f>
        <v/>
      </c>
      <c r="AG558" s="81" t="str">
        <f>IF(P558="",IFERROR(VLOOKUP($U558,scriv!$C$2:$AG$802,31,FALSE),""),P558)</f>
        <v/>
      </c>
      <c r="AH558" s="242" t="str">
        <f t="shared" si="50"/>
        <v/>
      </c>
      <c r="AI558" s="240" t="str">
        <f t="shared" si="51"/>
        <v/>
      </c>
      <c r="AJ558" s="242" t="str">
        <f t="shared" si="52"/>
        <v/>
      </c>
      <c r="AK558" s="240" t="str">
        <f t="shared" si="53"/>
        <v/>
      </c>
      <c r="AL558" s="242" t="str">
        <f t="shared" si="54"/>
        <v/>
      </c>
    </row>
    <row r="559" spans="1:46" ht="23" customHeight="1">
      <c r="A559"/>
      <c r="B559"/>
      <c r="C559"/>
      <c r="D559"/>
      <c r="E559"/>
      <c r="F559"/>
      <c r="G559"/>
      <c r="H559"/>
      <c r="I559"/>
      <c r="J559"/>
      <c r="K559"/>
      <c r="L559"/>
      <c r="M559"/>
      <c r="N559"/>
      <c r="O559"/>
      <c r="P559"/>
      <c r="Q559"/>
      <c r="R559"/>
      <c r="S559"/>
      <c r="T559"/>
      <c r="U559"/>
      <c r="V559"/>
      <c r="W559"/>
      <c r="X559"/>
      <c r="Y559"/>
      <c r="Z559"/>
      <c r="AA559"/>
      <c r="AB559"/>
      <c r="AC559"/>
      <c r="AD559" s="81" t="str">
        <f>IF(M559="",IFERROR(VLOOKUP($U559,scriv!$C$2:$AG$802,28,FALSE),""),M559)</f>
        <v/>
      </c>
      <c r="AE559" s="81" t="str">
        <f>IF(N559="",IFERROR(VLOOKUP($U559,scriv!$C$2:$AG$802,29,FALSE),""),N559)</f>
        <v/>
      </c>
      <c r="AF559" s="81" t="str">
        <f>IF(O559="",IFERROR(VLOOKUP($U559,scriv!$C$2:$AG$802,30,FALSE),""),O559)</f>
        <v/>
      </c>
      <c r="AG559" s="81" t="str">
        <f>IF(P559="",IFERROR(VLOOKUP($U559,scriv!$C$2:$AG$802,31,FALSE),""),P559)</f>
        <v/>
      </c>
      <c r="AH559" s="242" t="str">
        <f t="shared" si="50"/>
        <v/>
      </c>
      <c r="AI559" s="240" t="str">
        <f t="shared" si="51"/>
        <v/>
      </c>
      <c r="AJ559" s="242" t="str">
        <f t="shared" si="52"/>
        <v/>
      </c>
      <c r="AK559" s="240" t="str">
        <f t="shared" si="53"/>
        <v/>
      </c>
      <c r="AL559" s="242" t="str">
        <f t="shared" si="54"/>
        <v/>
      </c>
    </row>
    <row r="560" spans="1:46" ht="23" customHeight="1">
      <c r="A560"/>
      <c r="B560"/>
      <c r="C560"/>
      <c r="D560"/>
      <c r="E560"/>
      <c r="F560"/>
      <c r="G560"/>
      <c r="H560"/>
      <c r="I560"/>
      <c r="J560"/>
      <c r="K560"/>
      <c r="L560"/>
      <c r="M560"/>
      <c r="N560"/>
      <c r="O560"/>
      <c r="P560"/>
      <c r="Q560"/>
      <c r="R560"/>
      <c r="S560"/>
      <c r="T560"/>
      <c r="U560"/>
      <c r="V560"/>
      <c r="W560"/>
      <c r="X560"/>
      <c r="Y560"/>
      <c r="Z560"/>
      <c r="AA560"/>
      <c r="AB560"/>
      <c r="AC560"/>
      <c r="AD560" s="81" t="str">
        <f>IF(M560="",IFERROR(VLOOKUP($U560,scriv!$C$2:$AG$802,28,FALSE),""),M560)</f>
        <v/>
      </c>
      <c r="AE560" s="81" t="str">
        <f>IF(N560="",IFERROR(VLOOKUP($U560,scriv!$C$2:$AG$802,29,FALSE),""),N560)</f>
        <v/>
      </c>
      <c r="AF560" s="81" t="str">
        <f>IF(O560="",IFERROR(VLOOKUP($U560,scriv!$C$2:$AG$802,30,FALSE),""),O560)</f>
        <v/>
      </c>
      <c r="AG560" s="81" t="str">
        <f>IF(P560="",IFERROR(VLOOKUP($U560,scriv!$C$2:$AG$802,31,FALSE),""),P560)</f>
        <v/>
      </c>
      <c r="AH560" s="242" t="str">
        <f t="shared" si="50"/>
        <v/>
      </c>
      <c r="AI560" s="240" t="str">
        <f t="shared" si="51"/>
        <v/>
      </c>
      <c r="AJ560" s="242" t="str">
        <f t="shared" si="52"/>
        <v/>
      </c>
      <c r="AK560" s="240" t="str">
        <f t="shared" si="53"/>
        <v/>
      </c>
      <c r="AL560" s="242" t="str">
        <f t="shared" si="54"/>
        <v/>
      </c>
    </row>
    <row r="561" spans="1:38" ht="23" customHeight="1">
      <c r="A561"/>
      <c r="B561"/>
      <c r="C561"/>
      <c r="D561"/>
      <c r="E561"/>
      <c r="F561"/>
      <c r="G561"/>
      <c r="H561"/>
      <c r="I561"/>
      <c r="J561"/>
      <c r="K561"/>
      <c r="L561"/>
      <c r="M561"/>
      <c r="N561"/>
      <c r="O561"/>
      <c r="P561"/>
      <c r="Q561"/>
      <c r="R561"/>
      <c r="S561"/>
      <c r="T561"/>
      <c r="U561"/>
      <c r="V561"/>
      <c r="W561"/>
      <c r="X561"/>
      <c r="Y561"/>
      <c r="Z561"/>
      <c r="AA561"/>
      <c r="AB561"/>
      <c r="AC561"/>
      <c r="AD561" s="81" t="str">
        <f>IF(M561="",IFERROR(VLOOKUP($U561,scriv!$C$2:$AG$802,28,FALSE),""),M561)</f>
        <v/>
      </c>
      <c r="AE561" s="81" t="str">
        <f>IF(N561="",IFERROR(VLOOKUP($U561,scriv!$C$2:$AG$802,29,FALSE),""),N561)</f>
        <v/>
      </c>
      <c r="AF561" s="81" t="str">
        <f>IF(O561="",IFERROR(VLOOKUP($U561,scriv!$C$2:$AG$802,30,FALSE),""),O561)</f>
        <v/>
      </c>
      <c r="AG561" s="81" t="str">
        <f>IF(P561="",IFERROR(VLOOKUP($U561,scriv!$C$2:$AG$802,31,FALSE),""),P561)</f>
        <v/>
      </c>
      <c r="AH561" s="242" t="str">
        <f t="shared" si="50"/>
        <v/>
      </c>
      <c r="AI561" s="240" t="str">
        <f t="shared" si="51"/>
        <v/>
      </c>
      <c r="AJ561" s="242" t="str">
        <f t="shared" si="52"/>
        <v/>
      </c>
      <c r="AK561" s="240" t="str">
        <f t="shared" si="53"/>
        <v/>
      </c>
      <c r="AL561" s="242" t="str">
        <f t="shared" si="54"/>
        <v/>
      </c>
    </row>
    <row r="562" spans="1:38" ht="23" customHeight="1">
      <c r="A562"/>
      <c r="B562"/>
      <c r="C562"/>
      <c r="D562"/>
      <c r="E562"/>
      <c r="F562"/>
      <c r="G562"/>
      <c r="H562"/>
      <c r="I562"/>
      <c r="J562"/>
      <c r="K562"/>
      <c r="L562"/>
      <c r="M562"/>
      <c r="N562"/>
      <c r="O562"/>
      <c r="P562"/>
      <c r="Q562"/>
      <c r="R562"/>
      <c r="S562"/>
      <c r="T562"/>
      <c r="U562"/>
      <c r="V562"/>
      <c r="W562"/>
      <c r="X562"/>
      <c r="Y562"/>
      <c r="Z562"/>
      <c r="AA562"/>
      <c r="AB562"/>
      <c r="AC562"/>
      <c r="AD562" s="81" t="str">
        <f>IF(M562="",IFERROR(VLOOKUP($U562,scriv!$C$2:$AG$802,28,FALSE),""),M562)</f>
        <v/>
      </c>
      <c r="AE562" s="81" t="str">
        <f>IF(N562="",IFERROR(VLOOKUP($U562,scriv!$C$2:$AG$802,29,FALSE),""),N562)</f>
        <v/>
      </c>
      <c r="AF562" s="81" t="str">
        <f>IF(O562="",IFERROR(VLOOKUP($U562,scriv!$C$2:$AG$802,30,FALSE),""),O562)</f>
        <v/>
      </c>
      <c r="AG562" s="81" t="str">
        <f>IF(P562="",IFERROR(VLOOKUP($U562,scriv!$C$2:$AG$802,31,FALSE),""),P562)</f>
        <v/>
      </c>
      <c r="AH562" s="242" t="str">
        <f t="shared" si="50"/>
        <v/>
      </c>
      <c r="AI562" s="240" t="str">
        <f t="shared" si="51"/>
        <v/>
      </c>
      <c r="AJ562" s="242" t="str">
        <f t="shared" si="52"/>
        <v/>
      </c>
      <c r="AK562" s="240" t="str">
        <f t="shared" si="53"/>
        <v/>
      </c>
      <c r="AL562" s="242" t="str">
        <f t="shared" si="54"/>
        <v/>
      </c>
    </row>
    <row r="563" spans="1:38" ht="23" customHeight="1">
      <c r="A563"/>
      <c r="B563"/>
      <c r="C563"/>
      <c r="D563"/>
      <c r="E563"/>
      <c r="F563"/>
      <c r="G563"/>
      <c r="H563"/>
      <c r="I563"/>
      <c r="J563"/>
      <c r="K563"/>
      <c r="L563"/>
      <c r="M563"/>
      <c r="N563"/>
      <c r="O563"/>
      <c r="P563"/>
      <c r="Q563"/>
      <c r="R563"/>
      <c r="S563"/>
      <c r="T563"/>
      <c r="U563"/>
      <c r="V563"/>
      <c r="W563"/>
      <c r="X563"/>
      <c r="Y563"/>
      <c r="Z563"/>
      <c r="AA563"/>
      <c r="AB563"/>
      <c r="AC563"/>
      <c r="AD563" s="81" t="str">
        <f>IF(M563="",IFERROR(VLOOKUP($U563,scriv!$C$2:$AG$802,28,FALSE),""),M563)</f>
        <v/>
      </c>
      <c r="AE563" s="81" t="str">
        <f>IF(N563="",IFERROR(VLOOKUP($U563,scriv!$C$2:$AG$802,29,FALSE),""),N563)</f>
        <v/>
      </c>
      <c r="AF563" s="81" t="str">
        <f>IF(O563="",IFERROR(VLOOKUP($U563,scriv!$C$2:$AG$802,30,FALSE),""),O563)</f>
        <v/>
      </c>
      <c r="AG563" s="81" t="str">
        <f>IF(P563="",IFERROR(VLOOKUP($U563,scriv!$C$2:$AG$802,31,FALSE),""),P563)</f>
        <v/>
      </c>
      <c r="AH563" s="242" t="str">
        <f t="shared" si="50"/>
        <v/>
      </c>
      <c r="AI563" s="240" t="str">
        <f t="shared" si="51"/>
        <v/>
      </c>
      <c r="AJ563" s="242" t="str">
        <f t="shared" si="52"/>
        <v/>
      </c>
      <c r="AK563" s="240" t="str">
        <f t="shared" si="53"/>
        <v/>
      </c>
      <c r="AL563" s="242" t="str">
        <f t="shared" si="54"/>
        <v/>
      </c>
    </row>
    <row r="564" spans="1:38" ht="23" customHeight="1">
      <c r="A564"/>
      <c r="B564"/>
      <c r="C564"/>
      <c r="D564"/>
      <c r="E564"/>
      <c r="F564"/>
      <c r="G564"/>
      <c r="H564"/>
      <c r="I564"/>
      <c r="J564"/>
      <c r="K564"/>
      <c r="L564"/>
      <c r="M564"/>
      <c r="N564"/>
      <c r="O564"/>
      <c r="P564"/>
      <c r="Q564"/>
      <c r="R564"/>
      <c r="S564"/>
      <c r="T564"/>
      <c r="U564"/>
      <c r="V564"/>
      <c r="W564"/>
      <c r="X564"/>
      <c r="Y564"/>
      <c r="Z564"/>
      <c r="AA564"/>
      <c r="AB564"/>
      <c r="AC564"/>
      <c r="AD564" s="81" t="str">
        <f>IF(M564="",IFERROR(VLOOKUP($U564,scriv!$C$2:$AG$802,28,FALSE),""),M564)</f>
        <v/>
      </c>
      <c r="AE564" s="81" t="str">
        <f>IF(N564="",IFERROR(VLOOKUP($U564,scriv!$C$2:$AG$802,29,FALSE),""),N564)</f>
        <v/>
      </c>
      <c r="AF564" s="81" t="str">
        <f>IF(O564="",IFERROR(VLOOKUP($U564,scriv!$C$2:$AG$802,30,FALSE),""),O564)</f>
        <v/>
      </c>
      <c r="AG564" s="81" t="str">
        <f>IF(P564="",IFERROR(VLOOKUP($U564,scriv!$C$2:$AG$802,31,FALSE),""),P564)</f>
        <v/>
      </c>
      <c r="AH564" s="242" t="str">
        <f t="shared" si="50"/>
        <v/>
      </c>
      <c r="AI564" s="240" t="str">
        <f t="shared" si="51"/>
        <v/>
      </c>
      <c r="AJ564" s="242" t="str">
        <f t="shared" si="52"/>
        <v/>
      </c>
      <c r="AK564" s="240" t="str">
        <f t="shared" si="53"/>
        <v/>
      </c>
      <c r="AL564" s="242" t="str">
        <f t="shared" si="54"/>
        <v/>
      </c>
    </row>
    <row r="565" spans="1:38" ht="23" customHeight="1">
      <c r="A565"/>
      <c r="B565"/>
      <c r="C565"/>
      <c r="D565"/>
      <c r="E565"/>
      <c r="F565"/>
      <c r="G565"/>
      <c r="H565"/>
      <c r="I565"/>
      <c r="J565"/>
      <c r="K565"/>
      <c r="L565"/>
      <c r="M565"/>
      <c r="N565"/>
      <c r="O565"/>
      <c r="P565"/>
      <c r="Q565"/>
      <c r="R565"/>
      <c r="S565"/>
      <c r="T565"/>
      <c r="U565"/>
      <c r="V565"/>
      <c r="W565"/>
      <c r="X565"/>
      <c r="Y565"/>
      <c r="Z565"/>
      <c r="AA565"/>
      <c r="AB565"/>
      <c r="AC565"/>
      <c r="AD565" s="81" t="str">
        <f>IF(M565="",IFERROR(VLOOKUP($U565,scriv!$C$2:$AG$802,28,FALSE),""),M565)</f>
        <v/>
      </c>
      <c r="AE565" s="81" t="str">
        <f>IF(N565="",IFERROR(VLOOKUP($U565,scriv!$C$2:$AG$802,29,FALSE),""),N565)</f>
        <v/>
      </c>
      <c r="AF565" s="81" t="str">
        <f>IF(O565="",IFERROR(VLOOKUP($U565,scriv!$C$2:$AG$802,30,FALSE),""),O565)</f>
        <v/>
      </c>
      <c r="AG565" s="81" t="str">
        <f>IF(P565="",IFERROR(VLOOKUP($U565,scriv!$C$2:$AG$802,31,FALSE),""),P565)</f>
        <v/>
      </c>
      <c r="AH565" s="242" t="str">
        <f t="shared" si="50"/>
        <v/>
      </c>
      <c r="AI565" s="240" t="str">
        <f t="shared" si="51"/>
        <v/>
      </c>
      <c r="AJ565" s="242" t="str">
        <f t="shared" si="52"/>
        <v/>
      </c>
      <c r="AK565" s="240" t="str">
        <f t="shared" si="53"/>
        <v/>
      </c>
      <c r="AL565" s="242" t="str">
        <f t="shared" si="54"/>
        <v/>
      </c>
    </row>
    <row r="566" spans="1:38" ht="23" customHeight="1">
      <c r="A566"/>
      <c r="B566"/>
      <c r="C566"/>
      <c r="D566"/>
      <c r="E566"/>
      <c r="F566"/>
      <c r="G566"/>
      <c r="H566"/>
      <c r="I566"/>
      <c r="J566"/>
      <c r="K566"/>
      <c r="L566"/>
      <c r="M566"/>
      <c r="N566"/>
      <c r="O566"/>
      <c r="P566"/>
      <c r="Q566"/>
      <c r="R566"/>
      <c r="S566"/>
      <c r="T566"/>
      <c r="U566"/>
      <c r="V566"/>
      <c r="W566"/>
      <c r="X566"/>
      <c r="Y566"/>
      <c r="Z566"/>
      <c r="AA566"/>
      <c r="AB566"/>
      <c r="AC566"/>
      <c r="AD566" s="81" t="str">
        <f>IF(M566="",IFERROR(VLOOKUP($U566,scriv!$C$2:$AG$802,28,FALSE),""),M566)</f>
        <v/>
      </c>
      <c r="AE566" s="81" t="str">
        <f>IF(N566="",IFERROR(VLOOKUP($U566,scriv!$C$2:$AG$802,29,FALSE),""),N566)</f>
        <v/>
      </c>
      <c r="AF566" s="81" t="str">
        <f>IF(O566="",IFERROR(VLOOKUP($U566,scriv!$C$2:$AG$802,30,FALSE),""),O566)</f>
        <v/>
      </c>
      <c r="AG566" s="81" t="str">
        <f>IF(P566="",IFERROR(VLOOKUP($U566,scriv!$C$2:$AG$802,31,FALSE),""),P566)</f>
        <v/>
      </c>
      <c r="AH566" s="242" t="str">
        <f t="shared" si="50"/>
        <v/>
      </c>
      <c r="AI566" s="240" t="str">
        <f t="shared" si="51"/>
        <v/>
      </c>
      <c r="AJ566" s="242" t="str">
        <f t="shared" si="52"/>
        <v/>
      </c>
      <c r="AK566" s="240" t="str">
        <f t="shared" si="53"/>
        <v/>
      </c>
      <c r="AL566" s="242" t="str">
        <f t="shared" si="54"/>
        <v/>
      </c>
    </row>
    <row r="567" spans="1:38" ht="23" customHeight="1">
      <c r="A567"/>
      <c r="B567"/>
      <c r="C567"/>
      <c r="D567"/>
      <c r="E567"/>
      <c r="F567"/>
      <c r="G567"/>
      <c r="H567"/>
      <c r="I567"/>
      <c r="J567"/>
      <c r="K567"/>
      <c r="L567"/>
      <c r="M567"/>
      <c r="N567"/>
      <c r="O567"/>
      <c r="P567"/>
      <c r="Q567"/>
      <c r="R567"/>
      <c r="S567"/>
      <c r="T567"/>
      <c r="U567"/>
      <c r="V567"/>
      <c r="W567"/>
      <c r="X567"/>
      <c r="Y567"/>
      <c r="Z567"/>
      <c r="AA567"/>
      <c r="AB567"/>
      <c r="AC567"/>
      <c r="AD567" s="81" t="str">
        <f>IF(M567="",IFERROR(VLOOKUP($U567,scriv!$C$2:$AG$802,28,FALSE),""),M567)</f>
        <v/>
      </c>
      <c r="AE567" s="81" t="str">
        <f>IF(N567="",IFERROR(VLOOKUP($U567,scriv!$C$2:$AG$802,29,FALSE),""),N567)</f>
        <v/>
      </c>
      <c r="AF567" s="81" t="str">
        <f>IF(O567="",IFERROR(VLOOKUP($U567,scriv!$C$2:$AG$802,30,FALSE),""),O567)</f>
        <v/>
      </c>
      <c r="AG567" s="81" t="str">
        <f>IF(P567="",IFERROR(VLOOKUP($U567,scriv!$C$2:$AG$802,31,FALSE),""),P567)</f>
        <v/>
      </c>
      <c r="AH567" s="242" t="str">
        <f t="shared" si="50"/>
        <v/>
      </c>
      <c r="AI567" s="240" t="str">
        <f t="shared" si="51"/>
        <v/>
      </c>
      <c r="AJ567" s="242" t="str">
        <f t="shared" si="52"/>
        <v/>
      </c>
      <c r="AK567" s="240" t="str">
        <f t="shared" si="53"/>
        <v/>
      </c>
      <c r="AL567" s="242" t="str">
        <f t="shared" si="54"/>
        <v/>
      </c>
    </row>
    <row r="568" spans="1:38" ht="23" customHeight="1">
      <c r="A568"/>
      <c r="B568"/>
      <c r="C568"/>
      <c r="D568"/>
      <c r="E568"/>
      <c r="F568"/>
      <c r="G568"/>
      <c r="H568"/>
      <c r="I568"/>
      <c r="J568"/>
      <c r="K568"/>
      <c r="L568"/>
      <c r="M568"/>
      <c r="N568"/>
      <c r="O568"/>
      <c r="P568"/>
      <c r="Q568"/>
      <c r="R568"/>
      <c r="S568"/>
      <c r="T568"/>
      <c r="U568"/>
      <c r="V568"/>
      <c r="W568"/>
      <c r="X568"/>
      <c r="Y568"/>
      <c r="Z568"/>
      <c r="AA568"/>
      <c r="AB568"/>
      <c r="AC568"/>
      <c r="AD568" s="81" t="str">
        <f>IF(M568="",IFERROR(VLOOKUP($U568,scriv!$C$2:$AG$802,28,FALSE),""),M568)</f>
        <v/>
      </c>
      <c r="AE568" s="81" t="str">
        <f>IF(N568="",IFERROR(VLOOKUP($U568,scriv!$C$2:$AG$802,29,FALSE),""),N568)</f>
        <v/>
      </c>
      <c r="AF568" s="81" t="str">
        <f>IF(O568="",IFERROR(VLOOKUP($U568,scriv!$C$2:$AG$802,30,FALSE),""),O568)</f>
        <v/>
      </c>
      <c r="AG568" s="81" t="str">
        <f>IF(P568="",IFERROR(VLOOKUP($U568,scriv!$C$2:$AG$802,31,FALSE),""),P568)</f>
        <v/>
      </c>
      <c r="AH568" s="242" t="str">
        <f t="shared" si="50"/>
        <v/>
      </c>
      <c r="AI568" s="240" t="str">
        <f t="shared" si="51"/>
        <v/>
      </c>
      <c r="AJ568" s="242" t="str">
        <f t="shared" si="52"/>
        <v/>
      </c>
      <c r="AK568" s="240" t="str">
        <f t="shared" si="53"/>
        <v/>
      </c>
      <c r="AL568" s="242" t="str">
        <f t="shared" si="54"/>
        <v/>
      </c>
    </row>
    <row r="569" spans="1:38" ht="23" customHeight="1">
      <c r="A569"/>
      <c r="B569"/>
      <c r="C569"/>
      <c r="D569"/>
      <c r="E569"/>
      <c r="F569"/>
      <c r="G569"/>
      <c r="H569"/>
      <c r="I569"/>
      <c r="J569"/>
      <c r="K569"/>
      <c r="L569"/>
      <c r="M569"/>
      <c r="N569"/>
      <c r="O569"/>
      <c r="P569"/>
      <c r="Q569"/>
      <c r="R569"/>
      <c r="S569"/>
      <c r="T569"/>
      <c r="U569"/>
      <c r="V569"/>
      <c r="W569"/>
      <c r="X569"/>
      <c r="Y569"/>
      <c r="Z569"/>
      <c r="AA569"/>
      <c r="AB569"/>
      <c r="AC569"/>
      <c r="AD569" s="81" t="str">
        <f>IF(M569="",IFERROR(VLOOKUP($U569,scriv!$C$2:$AG$802,28,FALSE),""),M569)</f>
        <v/>
      </c>
      <c r="AE569" s="81" t="str">
        <f>IF(N569="",IFERROR(VLOOKUP($U569,scriv!$C$2:$AG$802,29,FALSE),""),N569)</f>
        <v/>
      </c>
      <c r="AF569" s="81" t="str">
        <f>IF(O569="",IFERROR(VLOOKUP($U569,scriv!$C$2:$AG$802,30,FALSE),""),O569)</f>
        <v/>
      </c>
      <c r="AG569" s="81" t="str">
        <f>IF(P569="",IFERROR(VLOOKUP($U569,scriv!$C$2:$AG$802,31,FALSE),""),P569)</f>
        <v/>
      </c>
      <c r="AH569" s="242" t="str">
        <f t="shared" si="50"/>
        <v/>
      </c>
      <c r="AI569" s="240" t="str">
        <f t="shared" si="51"/>
        <v/>
      </c>
      <c r="AJ569" s="242" t="str">
        <f t="shared" si="52"/>
        <v/>
      </c>
      <c r="AK569" s="240" t="str">
        <f t="shared" si="53"/>
        <v/>
      </c>
      <c r="AL569" s="242" t="str">
        <f t="shared" si="54"/>
        <v/>
      </c>
    </row>
    <row r="570" spans="1:38" ht="23" customHeight="1">
      <c r="A570"/>
      <c r="B570"/>
      <c r="C570"/>
      <c r="D570"/>
      <c r="E570"/>
      <c r="F570"/>
      <c r="G570"/>
      <c r="H570"/>
      <c r="I570"/>
      <c r="J570"/>
      <c r="K570"/>
      <c r="L570"/>
      <c r="M570"/>
      <c r="N570"/>
      <c r="O570"/>
      <c r="P570"/>
      <c r="Q570"/>
      <c r="R570"/>
      <c r="S570"/>
      <c r="T570"/>
      <c r="U570"/>
      <c r="V570"/>
      <c r="W570"/>
      <c r="X570"/>
      <c r="Y570"/>
      <c r="Z570"/>
      <c r="AA570"/>
      <c r="AB570"/>
      <c r="AC570"/>
      <c r="AD570" s="81" t="str">
        <f>IF(M570="",IFERROR(VLOOKUP($U570,scriv!$C$2:$AG$802,28,FALSE),""),M570)</f>
        <v/>
      </c>
      <c r="AE570" s="81" t="str">
        <f>IF(N570="",IFERROR(VLOOKUP($U570,scriv!$C$2:$AG$802,29,FALSE),""),N570)</f>
        <v/>
      </c>
      <c r="AF570" s="81" t="str">
        <f>IF(O570="",IFERROR(VLOOKUP($U570,scriv!$C$2:$AG$802,30,FALSE),""),O570)</f>
        <v/>
      </c>
      <c r="AG570" s="81" t="str">
        <f>IF(P570="",IFERROR(VLOOKUP($U570,scriv!$C$2:$AG$802,31,FALSE),""),P570)</f>
        <v/>
      </c>
      <c r="AH570" s="242" t="str">
        <f t="shared" si="50"/>
        <v/>
      </c>
      <c r="AI570" s="240" t="str">
        <f t="shared" si="51"/>
        <v/>
      </c>
      <c r="AJ570" s="242" t="str">
        <f t="shared" si="52"/>
        <v/>
      </c>
      <c r="AK570" s="240" t="str">
        <f t="shared" si="53"/>
        <v/>
      </c>
      <c r="AL570" s="242" t="str">
        <f t="shared" si="54"/>
        <v/>
      </c>
    </row>
    <row r="571" spans="1:38" ht="23" customHeight="1">
      <c r="A571"/>
      <c r="B571"/>
      <c r="C571"/>
      <c r="D571"/>
      <c r="E571"/>
      <c r="F571"/>
      <c r="G571"/>
      <c r="H571"/>
      <c r="I571"/>
      <c r="J571"/>
      <c r="K571"/>
      <c r="L571"/>
      <c r="M571"/>
      <c r="N571"/>
      <c r="O571"/>
      <c r="P571"/>
      <c r="Q571"/>
      <c r="R571"/>
      <c r="S571"/>
      <c r="T571"/>
      <c r="U571"/>
      <c r="V571"/>
      <c r="W571"/>
      <c r="X571"/>
      <c r="Y571"/>
      <c r="Z571"/>
      <c r="AA571"/>
      <c r="AB571"/>
      <c r="AC571"/>
      <c r="AD571" s="81" t="str">
        <f>IF(M571="",IFERROR(VLOOKUP($U571,scriv!$C$2:$AG$802,28,FALSE),""),M571)</f>
        <v/>
      </c>
      <c r="AE571" s="81" t="str">
        <f>IF(N571="",IFERROR(VLOOKUP($U571,scriv!$C$2:$AG$802,29,FALSE),""),N571)</f>
        <v/>
      </c>
      <c r="AF571" s="81" t="str">
        <f>IF(O571="",IFERROR(VLOOKUP($U571,scriv!$C$2:$AG$802,30,FALSE),""),O571)</f>
        <v/>
      </c>
      <c r="AG571" s="81" t="str">
        <f>IF(P571="",IFERROR(VLOOKUP($U571,scriv!$C$2:$AG$802,31,FALSE),""),P571)</f>
        <v/>
      </c>
      <c r="AH571" s="242" t="str">
        <f t="shared" si="50"/>
        <v/>
      </c>
      <c r="AI571" s="240" t="str">
        <f t="shared" si="51"/>
        <v/>
      </c>
      <c r="AJ571" s="242" t="str">
        <f t="shared" si="52"/>
        <v/>
      </c>
      <c r="AK571" s="240" t="str">
        <f t="shared" si="53"/>
        <v/>
      </c>
      <c r="AL571" s="242" t="str">
        <f t="shared" si="54"/>
        <v/>
      </c>
    </row>
    <row r="572" spans="1:38" ht="23" customHeight="1">
      <c r="A572"/>
      <c r="B572"/>
      <c r="C572"/>
      <c r="D572"/>
      <c r="E572"/>
      <c r="F572"/>
      <c r="G572"/>
      <c r="H572"/>
      <c r="I572"/>
      <c r="J572"/>
      <c r="K572"/>
      <c r="L572"/>
      <c r="M572"/>
      <c r="N572"/>
      <c r="O572"/>
      <c r="P572"/>
      <c r="Q572"/>
      <c r="R572"/>
      <c r="S572"/>
      <c r="T572"/>
      <c r="U572"/>
      <c r="V572"/>
      <c r="W572"/>
      <c r="X572"/>
      <c r="Y572"/>
      <c r="Z572"/>
      <c r="AA572"/>
      <c r="AB572"/>
      <c r="AC572"/>
      <c r="AD572" s="81" t="str">
        <f>IF(M572="",IFERROR(VLOOKUP($U572,scriv!$C$2:$AG$802,28,FALSE),""),M572)</f>
        <v/>
      </c>
      <c r="AE572" s="81" t="str">
        <f>IF(N572="",IFERROR(VLOOKUP($U572,scriv!$C$2:$AG$802,29,FALSE),""),N572)</f>
        <v/>
      </c>
      <c r="AF572" s="81" t="str">
        <f>IF(O572="",IFERROR(VLOOKUP($U572,scriv!$C$2:$AG$802,30,FALSE),""),O572)</f>
        <v/>
      </c>
      <c r="AG572" s="81" t="str">
        <f>IF(P572="",IFERROR(VLOOKUP($U572,scriv!$C$2:$AG$802,31,FALSE),""),P572)</f>
        <v/>
      </c>
      <c r="AH572" s="242" t="str">
        <f t="shared" si="50"/>
        <v/>
      </c>
      <c r="AI572" s="240" t="str">
        <f t="shared" si="51"/>
        <v/>
      </c>
      <c r="AJ572" s="242" t="str">
        <f t="shared" si="52"/>
        <v/>
      </c>
      <c r="AK572" s="240" t="str">
        <f t="shared" si="53"/>
        <v/>
      </c>
      <c r="AL572" s="242" t="str">
        <f t="shared" si="54"/>
        <v/>
      </c>
    </row>
    <row r="573" spans="1:38" ht="23" customHeight="1">
      <c r="A573"/>
      <c r="B573"/>
      <c r="C573"/>
      <c r="D573"/>
      <c r="E573"/>
      <c r="F573"/>
      <c r="G573"/>
      <c r="H573"/>
      <c r="I573"/>
      <c r="J573"/>
      <c r="K573"/>
      <c r="L573"/>
      <c r="M573"/>
      <c r="N573"/>
      <c r="O573"/>
      <c r="P573"/>
      <c r="Q573"/>
      <c r="R573"/>
      <c r="S573"/>
      <c r="T573"/>
      <c r="U573"/>
      <c r="V573"/>
      <c r="W573"/>
      <c r="X573"/>
      <c r="Y573"/>
      <c r="Z573"/>
      <c r="AA573"/>
      <c r="AB573"/>
      <c r="AC573"/>
      <c r="AD573" s="81" t="str">
        <f>IF(M573="",IFERROR(VLOOKUP($U573,scriv!$C$2:$AG$802,28,FALSE),""),M573)</f>
        <v/>
      </c>
      <c r="AE573" s="81" t="str">
        <f>IF(N573="",IFERROR(VLOOKUP($U573,scriv!$C$2:$AG$802,29,FALSE),""),N573)</f>
        <v/>
      </c>
      <c r="AF573" s="81" t="str">
        <f>IF(O573="",IFERROR(VLOOKUP($U573,scriv!$C$2:$AG$802,30,FALSE),""),O573)</f>
        <v/>
      </c>
      <c r="AG573" s="81" t="str">
        <f>IF(P573="",IFERROR(VLOOKUP($U573,scriv!$C$2:$AG$802,31,FALSE),""),P573)</f>
        <v/>
      </c>
      <c r="AH573" s="242" t="str">
        <f t="shared" si="50"/>
        <v/>
      </c>
      <c r="AI573" s="240" t="str">
        <f t="shared" si="51"/>
        <v/>
      </c>
      <c r="AJ573" s="242" t="str">
        <f t="shared" si="52"/>
        <v/>
      </c>
      <c r="AK573" s="240" t="str">
        <f t="shared" si="53"/>
        <v/>
      </c>
      <c r="AL573" s="242" t="str">
        <f t="shared" si="54"/>
        <v/>
      </c>
    </row>
    <row r="574" spans="1:38" ht="23" customHeight="1">
      <c r="A574"/>
      <c r="B574"/>
      <c r="C574"/>
      <c r="D574"/>
      <c r="E574"/>
      <c r="F574"/>
      <c r="G574"/>
      <c r="H574"/>
      <c r="I574"/>
      <c r="J574"/>
      <c r="K574"/>
      <c r="L574"/>
      <c r="M574"/>
      <c r="N574"/>
      <c r="O574"/>
      <c r="P574"/>
      <c r="Q574"/>
      <c r="R574"/>
      <c r="S574"/>
      <c r="T574"/>
      <c r="U574"/>
      <c r="V574"/>
      <c r="W574"/>
      <c r="X574"/>
      <c r="Y574"/>
      <c r="Z574"/>
      <c r="AA574"/>
      <c r="AB574"/>
      <c r="AC574"/>
      <c r="AD574" s="81" t="str">
        <f>IF(M574="",IFERROR(VLOOKUP($U574,scriv!$C$2:$AG$802,28,FALSE),""),M574)</f>
        <v/>
      </c>
      <c r="AE574" s="81" t="str">
        <f>IF(N574="",IFERROR(VLOOKUP($U574,scriv!$C$2:$AG$802,29,FALSE),""),N574)</f>
        <v/>
      </c>
      <c r="AF574" s="81" t="str">
        <f>IF(O574="",IFERROR(VLOOKUP($U574,scriv!$C$2:$AG$802,30,FALSE),""),O574)</f>
        <v/>
      </c>
      <c r="AG574" s="81" t="str">
        <f>IF(P574="",IFERROR(VLOOKUP($U574,scriv!$C$2:$AG$802,31,FALSE),""),P574)</f>
        <v/>
      </c>
      <c r="AH574" s="242" t="str">
        <f t="shared" si="50"/>
        <v/>
      </c>
      <c r="AI574" s="240" t="str">
        <f t="shared" si="51"/>
        <v/>
      </c>
      <c r="AJ574" s="242" t="str">
        <f t="shared" si="52"/>
        <v/>
      </c>
      <c r="AK574" s="240" t="str">
        <f t="shared" si="53"/>
        <v/>
      </c>
      <c r="AL574" s="242" t="str">
        <f t="shared" si="54"/>
        <v/>
      </c>
    </row>
    <row r="575" spans="1:38" ht="23" customHeight="1">
      <c r="A575"/>
      <c r="B575"/>
      <c r="C575"/>
      <c r="D575"/>
      <c r="E575"/>
      <c r="F575"/>
      <c r="G575"/>
      <c r="H575"/>
      <c r="I575"/>
      <c r="J575"/>
      <c r="K575"/>
      <c r="L575"/>
      <c r="M575"/>
      <c r="N575"/>
      <c r="O575"/>
      <c r="P575"/>
      <c r="Q575"/>
      <c r="R575"/>
      <c r="S575"/>
      <c r="T575"/>
      <c r="U575"/>
      <c r="V575"/>
      <c r="W575"/>
      <c r="X575"/>
      <c r="Y575"/>
      <c r="Z575"/>
      <c r="AA575"/>
      <c r="AB575"/>
      <c r="AC575"/>
      <c r="AD575" s="81" t="str">
        <f>IF(M575="",IFERROR(VLOOKUP($U575,scriv!$C$2:$AG$802,28,FALSE),""),M575)</f>
        <v/>
      </c>
      <c r="AE575" s="81" t="str">
        <f>IF(N575="",IFERROR(VLOOKUP($U575,scriv!$C$2:$AG$802,29,FALSE),""),N575)</f>
        <v/>
      </c>
      <c r="AF575" s="81" t="str">
        <f>IF(O575="",IFERROR(VLOOKUP($U575,scriv!$C$2:$AG$802,30,FALSE),""),O575)</f>
        <v/>
      </c>
      <c r="AG575" s="81" t="str">
        <f>IF(P575="",IFERROR(VLOOKUP($U575,scriv!$C$2:$AG$802,31,FALSE),""),P575)</f>
        <v/>
      </c>
      <c r="AH575" s="242" t="str">
        <f t="shared" si="50"/>
        <v/>
      </c>
      <c r="AI575" s="240" t="str">
        <f t="shared" si="51"/>
        <v/>
      </c>
      <c r="AJ575" s="242" t="str">
        <f t="shared" si="52"/>
        <v/>
      </c>
      <c r="AK575" s="240" t="str">
        <f t="shared" si="53"/>
        <v/>
      </c>
      <c r="AL575" s="242" t="str">
        <f t="shared" si="54"/>
        <v/>
      </c>
    </row>
    <row r="576" spans="1:38" ht="23" customHeight="1">
      <c r="A576"/>
      <c r="B576"/>
      <c r="C576"/>
      <c r="D576"/>
      <c r="E576"/>
      <c r="F576"/>
      <c r="G576"/>
      <c r="H576"/>
      <c r="I576"/>
      <c r="J576"/>
      <c r="K576"/>
      <c r="L576"/>
      <c r="M576"/>
      <c r="N576"/>
      <c r="O576"/>
      <c r="P576"/>
      <c r="Q576"/>
      <c r="R576"/>
      <c r="S576"/>
      <c r="T576"/>
      <c r="U576"/>
      <c r="V576"/>
      <c r="W576"/>
      <c r="X576"/>
      <c r="Y576"/>
      <c r="Z576"/>
      <c r="AA576"/>
      <c r="AB576"/>
      <c r="AC576"/>
      <c r="AD576" s="81" t="str">
        <f>IF(M576="",IFERROR(VLOOKUP($U576,scriv!$C$2:$AG$802,28,FALSE),""),M576)</f>
        <v/>
      </c>
      <c r="AE576" s="81" t="str">
        <f>IF(N576="",IFERROR(VLOOKUP($U576,scriv!$C$2:$AG$802,29,FALSE),""),N576)</f>
        <v/>
      </c>
      <c r="AF576" s="81" t="str">
        <f>IF(O576="",IFERROR(VLOOKUP($U576,scriv!$C$2:$AG$802,30,FALSE),""),O576)</f>
        <v/>
      </c>
      <c r="AG576" s="81" t="str">
        <f>IF(P576="",IFERROR(VLOOKUP($U576,scriv!$C$2:$AG$802,31,FALSE),""),P576)</f>
        <v/>
      </c>
      <c r="AH576" s="242" t="str">
        <f t="shared" si="50"/>
        <v/>
      </c>
      <c r="AI576" s="240" t="str">
        <f t="shared" si="51"/>
        <v/>
      </c>
      <c r="AJ576" s="242" t="str">
        <f t="shared" si="52"/>
        <v/>
      </c>
      <c r="AK576" s="240" t="str">
        <f t="shared" si="53"/>
        <v/>
      </c>
      <c r="AL576" s="242" t="str">
        <f t="shared" si="54"/>
        <v/>
      </c>
    </row>
    <row r="577" spans="1:38" ht="23" customHeight="1">
      <c r="A577"/>
      <c r="B577"/>
      <c r="C577"/>
      <c r="D577"/>
      <c r="E577"/>
      <c r="F577"/>
      <c r="G577"/>
      <c r="H577"/>
      <c r="I577"/>
      <c r="J577"/>
      <c r="K577"/>
      <c r="L577"/>
      <c r="M577"/>
      <c r="N577"/>
      <c r="O577"/>
      <c r="P577"/>
      <c r="Q577"/>
      <c r="R577"/>
      <c r="S577"/>
      <c r="T577"/>
      <c r="U577"/>
      <c r="V577"/>
      <c r="W577"/>
      <c r="X577"/>
      <c r="Y577"/>
      <c r="Z577"/>
      <c r="AA577"/>
      <c r="AB577"/>
      <c r="AC577"/>
      <c r="AD577" s="81" t="str">
        <f>IF(M577="",IFERROR(VLOOKUP($U577,scriv!$C$2:$AG$802,28,FALSE),""),M577)</f>
        <v/>
      </c>
      <c r="AE577" s="81" t="str">
        <f>IF(N577="",IFERROR(VLOOKUP($U577,scriv!$C$2:$AG$802,29,FALSE),""),N577)</f>
        <v/>
      </c>
      <c r="AF577" s="81" t="str">
        <f>IF(O577="",IFERROR(VLOOKUP($U577,scriv!$C$2:$AG$802,30,FALSE),""),O577)</f>
        <v/>
      </c>
      <c r="AG577" s="81" t="str">
        <f>IF(P577="",IFERROR(VLOOKUP($U577,scriv!$C$2:$AG$802,31,FALSE),""),P577)</f>
        <v/>
      </c>
      <c r="AH577" s="242" t="str">
        <f t="shared" si="50"/>
        <v/>
      </c>
      <c r="AI577" s="240" t="str">
        <f t="shared" si="51"/>
        <v/>
      </c>
      <c r="AJ577" s="242" t="str">
        <f t="shared" si="52"/>
        <v/>
      </c>
      <c r="AK577" s="240" t="str">
        <f t="shared" si="53"/>
        <v/>
      </c>
      <c r="AL577" s="242" t="str">
        <f t="shared" si="54"/>
        <v/>
      </c>
    </row>
    <row r="578" spans="1:38" ht="23" customHeight="1">
      <c r="A578"/>
      <c r="B578"/>
      <c r="C578"/>
      <c r="D578"/>
      <c r="E578"/>
      <c r="F578"/>
      <c r="G578"/>
      <c r="H578"/>
      <c r="I578"/>
      <c r="J578"/>
      <c r="K578"/>
      <c r="L578"/>
      <c r="M578"/>
      <c r="N578"/>
      <c r="O578"/>
      <c r="P578"/>
      <c r="Q578"/>
      <c r="R578"/>
      <c r="S578"/>
      <c r="T578"/>
      <c r="U578"/>
      <c r="V578"/>
      <c r="W578"/>
      <c r="X578"/>
      <c r="Y578"/>
      <c r="Z578"/>
      <c r="AA578"/>
      <c r="AB578"/>
      <c r="AC578"/>
      <c r="AD578" s="81" t="str">
        <f>IF(M578="",IFERROR(VLOOKUP($U578,scriv!$C$2:$AG$802,28,FALSE),""),M578)</f>
        <v/>
      </c>
      <c r="AE578" s="81" t="str">
        <f>IF(N578="",IFERROR(VLOOKUP($U578,scriv!$C$2:$AG$802,29,FALSE),""),N578)</f>
        <v/>
      </c>
      <c r="AF578" s="81" t="str">
        <f>IF(O578="",IFERROR(VLOOKUP($U578,scriv!$C$2:$AG$802,30,FALSE),""),O578)</f>
        <v/>
      </c>
      <c r="AG578" s="81" t="str">
        <f>IF(P578="",IFERROR(VLOOKUP($U578,scriv!$C$2:$AG$802,31,FALSE),""),P578)</f>
        <v/>
      </c>
      <c r="AH578" s="242" t="str">
        <f t="shared" si="50"/>
        <v/>
      </c>
      <c r="AI578" s="240" t="str">
        <f t="shared" si="51"/>
        <v/>
      </c>
      <c r="AJ578" s="242" t="str">
        <f t="shared" si="52"/>
        <v/>
      </c>
      <c r="AK578" s="240" t="str">
        <f t="shared" si="53"/>
        <v/>
      </c>
      <c r="AL578" s="242" t="str">
        <f t="shared" si="54"/>
        <v/>
      </c>
    </row>
    <row r="579" spans="1:38" ht="23" customHeight="1">
      <c r="A579"/>
      <c r="B579"/>
      <c r="C579"/>
      <c r="D579"/>
      <c r="E579"/>
      <c r="F579"/>
      <c r="G579"/>
      <c r="H579"/>
      <c r="I579"/>
      <c r="J579"/>
      <c r="K579"/>
      <c r="L579"/>
      <c r="M579"/>
      <c r="N579"/>
      <c r="O579"/>
      <c r="P579"/>
      <c r="Q579"/>
      <c r="R579"/>
      <c r="S579"/>
      <c r="T579"/>
      <c r="U579"/>
      <c r="V579"/>
      <c r="W579"/>
      <c r="X579"/>
      <c r="Y579"/>
      <c r="Z579"/>
      <c r="AA579"/>
      <c r="AB579"/>
      <c r="AC579"/>
      <c r="AD579" s="81" t="str">
        <f>IF(M579="",IFERROR(VLOOKUP($U579,scriv!$C$2:$AG$802,28,FALSE),""),M579)</f>
        <v/>
      </c>
      <c r="AE579" s="81" t="str">
        <f>IF(N579="",IFERROR(VLOOKUP($U579,scriv!$C$2:$AG$802,29,FALSE),""),N579)</f>
        <v/>
      </c>
      <c r="AF579" s="81" t="str">
        <f>IF(O579="",IFERROR(VLOOKUP($U579,scriv!$C$2:$AG$802,30,FALSE),""),O579)</f>
        <v/>
      </c>
      <c r="AG579" s="81" t="str">
        <f>IF(P579="",IFERROR(VLOOKUP($U579,scriv!$C$2:$AG$802,31,FALSE),""),P579)</f>
        <v/>
      </c>
      <c r="AH579" s="242" t="str">
        <f t="shared" si="50"/>
        <v/>
      </c>
      <c r="AI579" s="240" t="str">
        <f t="shared" si="51"/>
        <v/>
      </c>
      <c r="AJ579" s="242" t="str">
        <f t="shared" si="52"/>
        <v/>
      </c>
      <c r="AK579" s="240" t="str">
        <f t="shared" si="53"/>
        <v/>
      </c>
      <c r="AL579" s="242" t="str">
        <f t="shared" si="54"/>
        <v/>
      </c>
    </row>
    <row r="580" spans="1:38" ht="23" customHeight="1">
      <c r="A580"/>
      <c r="B580"/>
      <c r="C580"/>
      <c r="D580"/>
      <c r="E580"/>
      <c r="F580"/>
      <c r="G580"/>
      <c r="H580"/>
      <c r="I580"/>
      <c r="J580"/>
      <c r="K580"/>
      <c r="L580"/>
      <c r="M580"/>
      <c r="N580"/>
      <c r="O580"/>
      <c r="P580"/>
      <c r="Q580"/>
      <c r="R580"/>
      <c r="S580"/>
      <c r="T580"/>
      <c r="U580"/>
      <c r="V580"/>
      <c r="W580"/>
      <c r="X580"/>
      <c r="Y580"/>
      <c r="Z580"/>
      <c r="AA580"/>
      <c r="AB580"/>
      <c r="AC580"/>
      <c r="AD580" s="81" t="str">
        <f>IF(M580="",IFERROR(VLOOKUP($U580,scriv!$C$2:$AG$802,28,FALSE),""),M580)</f>
        <v/>
      </c>
      <c r="AE580" s="81" t="str">
        <f>IF(N580="",IFERROR(VLOOKUP($U580,scriv!$C$2:$AG$802,29,FALSE),""),N580)</f>
        <v/>
      </c>
      <c r="AF580" s="81" t="str">
        <f>IF(O580="",IFERROR(VLOOKUP($U580,scriv!$C$2:$AG$802,30,FALSE),""),O580)</f>
        <v/>
      </c>
      <c r="AG580" s="81" t="str">
        <f>IF(P580="",IFERROR(VLOOKUP($U580,scriv!$C$2:$AG$802,31,FALSE),""),P580)</f>
        <v/>
      </c>
      <c r="AH580" s="242" t="str">
        <f t="shared" si="50"/>
        <v/>
      </c>
      <c r="AI580" s="240" t="str">
        <f t="shared" si="51"/>
        <v/>
      </c>
      <c r="AJ580" s="242" t="str">
        <f t="shared" si="52"/>
        <v/>
      </c>
      <c r="AK580" s="240" t="str">
        <f t="shared" si="53"/>
        <v/>
      </c>
      <c r="AL580" s="242" t="str">
        <f t="shared" si="54"/>
        <v/>
      </c>
    </row>
    <row r="581" spans="1:38" ht="23" customHeight="1">
      <c r="A581"/>
      <c r="B581"/>
      <c r="C581"/>
      <c r="D581"/>
      <c r="E581"/>
      <c r="F581"/>
      <c r="G581"/>
      <c r="H581"/>
      <c r="I581"/>
      <c r="J581"/>
      <c r="K581"/>
      <c r="L581"/>
      <c r="M581"/>
      <c r="N581"/>
      <c r="O581"/>
      <c r="P581"/>
      <c r="Q581"/>
      <c r="R581"/>
      <c r="S581"/>
      <c r="T581"/>
      <c r="U581"/>
      <c r="V581"/>
      <c r="W581"/>
      <c r="X581"/>
      <c r="Y581"/>
      <c r="Z581"/>
      <c r="AA581"/>
      <c r="AB581"/>
      <c r="AC581"/>
      <c r="AD581" s="81" t="str">
        <f>IF(M581="",IFERROR(VLOOKUP($U581,scriv!$C$2:$AG$802,28,FALSE),""),M581)</f>
        <v/>
      </c>
      <c r="AE581" s="81" t="str">
        <f>IF(N581="",IFERROR(VLOOKUP($U581,scriv!$C$2:$AG$802,29,FALSE),""),N581)</f>
        <v/>
      </c>
      <c r="AF581" s="81" t="str">
        <f>IF(O581="",IFERROR(VLOOKUP($U581,scriv!$C$2:$AG$802,30,FALSE),""),O581)</f>
        <v/>
      </c>
      <c r="AG581" s="81" t="str">
        <f>IF(P581="",IFERROR(VLOOKUP($U581,scriv!$C$2:$AG$802,31,FALSE),""),P581)</f>
        <v/>
      </c>
      <c r="AH581" s="242" t="str">
        <f t="shared" ref="AH581:AH644" si="55">SUBSTITUTE(SUBSTITUTE(SUBSTITUTE(SUBSTITUTE(SUBSTITUTE(SUBSTITUTE(SUBSTITUTE(SUBSTITUTE(SUBSTITUTE(SUBSTITUTE(SUBSTITUTE(SUBSTITUTE(
C581,
":",""),
".",""),
"/",""),
"|",""),
",",""),
" ",""),
"'",""),
"(",""),
")",""),
"&amp;",""),
"!",""),
"?","")</f>
        <v/>
      </c>
      <c r="AI581" s="240" t="str">
        <f t="shared" ref="AI581:AI644" si="56">SUBSTITUTE(SUBSTITUTE(SUBSTITUTE(SUBSTITUTE(SUBSTITUTE(SUBSTITUTE(SUBSTITUTE(SUBSTITUTE(SUBSTITUTE(SUBSTITUTE(SUBSTITUTE(SUBSTITUTE(
U581,
":",""),
".",""),
"/",""),
"|",""),
",",""),
" ",""),
"'",""),
"(",""),
")",""),
"&amp;",""),
"!",""),
"?","")</f>
        <v/>
      </c>
      <c r="AJ581" s="242" t="str">
        <f t="shared" ref="AJ581:AJ644" si="57">IF(G581&lt;&gt;"",SUBSTITUTE(SUBSTITUTE(SUBSTITUTE(SUBSTITUTE(SUBSTITUTE(SUBSTITUTE(SUBSTITUTE(SUBSTITUTE(SUBSTITUTE(SUBSTITUTE(SUBSTITUTE(SUBSTITUTE(
G581,
":",""),
".",""),
"/",""),
"|",""),
",",""),
" ",""),
"'",""),
"(",""),
")",""),
"&amp;",""),
"!",""),
"?",""),
IF(H581&lt;&gt;"",AI581,""))</f>
        <v/>
      </c>
      <c r="AK581" s="240" t="str">
        <f t="shared" ref="AK581:AK644" si="58">SUBSTITUTE(SUBSTITUTE(SUBSTITUTE(SUBSTITUTE(SUBSTITUTE(SUBSTITUTE(SUBSTITUTE(SUBSTITUTE(SUBSTITUTE(SUBSTITUTE(SUBSTITUTE(SUBSTITUTE(
H581,
":",""),
".",""),
"/",""),
"|",""),
",",""),
" ",""),
"'",""),
"(",""),
")",""),
"&amp;",""),
"!",""),
"?","")</f>
        <v/>
      </c>
      <c r="AL581" s="242" t="str">
        <f t="shared" ref="AL581:AL644" si="59">SUBSTITUTE(SUBSTITUTE(SUBSTITUTE(SUBSTITUTE(SUBSTITUTE(SUBSTITUTE(SUBSTITUTE(SUBSTITUTE(SUBSTITUTE(SUBSTITUTE(SUBSTITUTE(
F581,
":",""),
".",""),
"/",""),
"|",""),
",",""),
"'",""),
"(",""),
")",""),
"&amp;",""),
"!",""),
"?","")</f>
        <v/>
      </c>
    </row>
    <row r="582" spans="1:38" ht="23" customHeight="1">
      <c r="A582"/>
      <c r="B582"/>
      <c r="C582"/>
      <c r="D582"/>
      <c r="E582"/>
      <c r="F582"/>
      <c r="G582"/>
      <c r="H582"/>
      <c r="I582"/>
      <c r="J582"/>
      <c r="K582"/>
      <c r="L582"/>
      <c r="M582"/>
      <c r="N582"/>
      <c r="O582"/>
      <c r="P582"/>
      <c r="Q582"/>
      <c r="R582"/>
      <c r="S582"/>
      <c r="T582"/>
      <c r="U582"/>
      <c r="V582"/>
      <c r="W582"/>
      <c r="X582"/>
      <c r="Y582"/>
      <c r="Z582"/>
      <c r="AA582"/>
      <c r="AB582"/>
      <c r="AC582"/>
      <c r="AD582" s="81" t="str">
        <f>IF(M582="",IFERROR(VLOOKUP($U582,scriv!$C$2:$AG$802,28,FALSE),""),M582)</f>
        <v/>
      </c>
      <c r="AE582" s="81" t="str">
        <f>IF(N582="",IFERROR(VLOOKUP($U582,scriv!$C$2:$AG$802,29,FALSE),""),N582)</f>
        <v/>
      </c>
      <c r="AF582" s="81" t="str">
        <f>IF(O582="",IFERROR(VLOOKUP($U582,scriv!$C$2:$AG$802,30,FALSE),""),O582)</f>
        <v/>
      </c>
      <c r="AG582" s="81" t="str">
        <f>IF(P582="",IFERROR(VLOOKUP($U582,scriv!$C$2:$AG$802,31,FALSE),""),P582)</f>
        <v/>
      </c>
      <c r="AH582" s="242" t="str">
        <f t="shared" si="55"/>
        <v/>
      </c>
      <c r="AI582" s="240" t="str">
        <f t="shared" si="56"/>
        <v/>
      </c>
      <c r="AJ582" s="242" t="str">
        <f t="shared" si="57"/>
        <v/>
      </c>
      <c r="AK582" s="240" t="str">
        <f t="shared" si="58"/>
        <v/>
      </c>
      <c r="AL582" s="242" t="str">
        <f t="shared" si="59"/>
        <v/>
      </c>
    </row>
    <row r="583" spans="1:38" ht="23" customHeight="1">
      <c r="A583"/>
      <c r="B583"/>
      <c r="C583"/>
      <c r="D583"/>
      <c r="E583"/>
      <c r="F583"/>
      <c r="G583"/>
      <c r="H583"/>
      <c r="I583"/>
      <c r="J583"/>
      <c r="K583"/>
      <c r="L583"/>
      <c r="M583"/>
      <c r="N583"/>
      <c r="O583"/>
      <c r="P583"/>
      <c r="Q583"/>
      <c r="R583"/>
      <c r="S583"/>
      <c r="T583"/>
      <c r="U583"/>
      <c r="V583"/>
      <c r="W583"/>
      <c r="X583"/>
      <c r="Y583"/>
      <c r="Z583"/>
      <c r="AA583"/>
      <c r="AB583"/>
      <c r="AC583"/>
      <c r="AD583" s="81" t="str">
        <f>IF(M583="",IFERROR(VLOOKUP($U583,scriv!$C$2:$AG$802,28,FALSE),""),M583)</f>
        <v/>
      </c>
      <c r="AE583" s="81" t="str">
        <f>IF(N583="",IFERROR(VLOOKUP($U583,scriv!$C$2:$AG$802,29,FALSE),""),N583)</f>
        <v/>
      </c>
      <c r="AF583" s="81" t="str">
        <f>IF(O583="",IFERROR(VLOOKUP($U583,scriv!$C$2:$AG$802,30,FALSE),""),O583)</f>
        <v/>
      </c>
      <c r="AG583" s="81" t="str">
        <f>IF(P583="",IFERROR(VLOOKUP($U583,scriv!$C$2:$AG$802,31,FALSE),""),P583)</f>
        <v/>
      </c>
      <c r="AH583" s="242" t="str">
        <f t="shared" si="55"/>
        <v/>
      </c>
      <c r="AI583" s="240" t="str">
        <f t="shared" si="56"/>
        <v/>
      </c>
      <c r="AJ583" s="242" t="str">
        <f t="shared" si="57"/>
        <v/>
      </c>
      <c r="AK583" s="240" t="str">
        <f t="shared" si="58"/>
        <v/>
      </c>
      <c r="AL583" s="242" t="str">
        <f t="shared" si="59"/>
        <v/>
      </c>
    </row>
    <row r="584" spans="1:38" ht="23" customHeight="1">
      <c r="A584"/>
      <c r="B584"/>
      <c r="C584"/>
      <c r="D584"/>
      <c r="E584"/>
      <c r="F584"/>
      <c r="G584"/>
      <c r="H584"/>
      <c r="I584"/>
      <c r="J584"/>
      <c r="K584"/>
      <c r="L584"/>
      <c r="M584"/>
      <c r="N584"/>
      <c r="O584"/>
      <c r="P584"/>
      <c r="Q584"/>
      <c r="R584"/>
      <c r="S584"/>
      <c r="T584"/>
      <c r="U584"/>
      <c r="V584"/>
      <c r="W584"/>
      <c r="X584"/>
      <c r="Y584"/>
      <c r="Z584"/>
      <c r="AA584"/>
      <c r="AB584"/>
      <c r="AC584"/>
      <c r="AD584" s="81" t="str">
        <f>IF(M584="",IFERROR(VLOOKUP($U584,scriv!$C$2:$AG$802,28,FALSE),""),M584)</f>
        <v/>
      </c>
      <c r="AE584" s="81" t="str">
        <f>IF(N584="",IFERROR(VLOOKUP($U584,scriv!$C$2:$AG$802,29,FALSE),""),N584)</f>
        <v/>
      </c>
      <c r="AF584" s="81" t="str">
        <f>IF(O584="",IFERROR(VLOOKUP($U584,scriv!$C$2:$AG$802,30,FALSE),""),O584)</f>
        <v/>
      </c>
      <c r="AG584" s="81" t="str">
        <f>IF(P584="",IFERROR(VLOOKUP($U584,scriv!$C$2:$AG$802,31,FALSE),""),P584)</f>
        <v/>
      </c>
      <c r="AH584" s="242" t="str">
        <f t="shared" si="55"/>
        <v/>
      </c>
      <c r="AI584" s="240" t="str">
        <f t="shared" si="56"/>
        <v/>
      </c>
      <c r="AJ584" s="242" t="str">
        <f t="shared" si="57"/>
        <v/>
      </c>
      <c r="AK584" s="240" t="str">
        <f t="shared" si="58"/>
        <v/>
      </c>
      <c r="AL584" s="242" t="str">
        <f t="shared" si="59"/>
        <v/>
      </c>
    </row>
    <row r="585" spans="1:38" ht="23" customHeight="1">
      <c r="A585"/>
      <c r="B585"/>
      <c r="C585"/>
      <c r="D585"/>
      <c r="E585"/>
      <c r="F585"/>
      <c r="G585"/>
      <c r="H585"/>
      <c r="I585"/>
      <c r="J585"/>
      <c r="K585"/>
      <c r="L585"/>
      <c r="M585"/>
      <c r="N585"/>
      <c r="O585"/>
      <c r="P585"/>
      <c r="Q585"/>
      <c r="R585"/>
      <c r="S585"/>
      <c r="T585"/>
      <c r="U585"/>
      <c r="V585"/>
      <c r="W585"/>
      <c r="X585"/>
      <c r="Y585"/>
      <c r="Z585"/>
      <c r="AA585"/>
      <c r="AB585"/>
      <c r="AC585"/>
      <c r="AD585" s="81" t="str">
        <f>IF(M585="",IFERROR(VLOOKUP($U585,scriv!$C$2:$AG$802,28,FALSE),""),M585)</f>
        <v/>
      </c>
      <c r="AE585" s="81" t="str">
        <f>IF(N585="",IFERROR(VLOOKUP($U585,scriv!$C$2:$AG$802,29,FALSE),""),N585)</f>
        <v/>
      </c>
      <c r="AF585" s="81" t="str">
        <f>IF(O585="",IFERROR(VLOOKUP($U585,scriv!$C$2:$AG$802,30,FALSE),""),O585)</f>
        <v/>
      </c>
      <c r="AG585" s="81" t="str">
        <f>IF(P585="",IFERROR(VLOOKUP($U585,scriv!$C$2:$AG$802,31,FALSE),""),P585)</f>
        <v/>
      </c>
      <c r="AH585" s="242" t="str">
        <f t="shared" si="55"/>
        <v/>
      </c>
      <c r="AI585" s="240" t="str">
        <f t="shared" si="56"/>
        <v/>
      </c>
      <c r="AJ585" s="242" t="str">
        <f t="shared" si="57"/>
        <v/>
      </c>
      <c r="AK585" s="240" t="str">
        <f t="shared" si="58"/>
        <v/>
      </c>
      <c r="AL585" s="242" t="str">
        <f t="shared" si="59"/>
        <v/>
      </c>
    </row>
    <row r="586" spans="1:38" ht="23" customHeight="1">
      <c r="A586"/>
      <c r="B586"/>
      <c r="C586"/>
      <c r="D586"/>
      <c r="E586"/>
      <c r="F586"/>
      <c r="G586"/>
      <c r="H586"/>
      <c r="I586"/>
      <c r="J586"/>
      <c r="K586"/>
      <c r="L586"/>
      <c r="M586"/>
      <c r="N586"/>
      <c r="O586"/>
      <c r="P586"/>
      <c r="Q586"/>
      <c r="R586"/>
      <c r="S586"/>
      <c r="T586"/>
      <c r="U586"/>
      <c r="V586"/>
      <c r="W586"/>
      <c r="X586"/>
      <c r="Y586"/>
      <c r="Z586"/>
      <c r="AA586"/>
      <c r="AB586"/>
      <c r="AC586"/>
      <c r="AD586" s="81" t="str">
        <f>IF(M586="",IFERROR(VLOOKUP($U586,scriv!$C$2:$AG$802,28,FALSE),""),M586)</f>
        <v/>
      </c>
      <c r="AE586" s="81" t="str">
        <f>IF(N586="",IFERROR(VLOOKUP($U586,scriv!$C$2:$AG$802,29,FALSE),""),N586)</f>
        <v/>
      </c>
      <c r="AF586" s="81" t="str">
        <f>IF(O586="",IFERROR(VLOOKUP($U586,scriv!$C$2:$AG$802,30,FALSE),""),O586)</f>
        <v/>
      </c>
      <c r="AG586" s="81" t="str">
        <f>IF(P586="",IFERROR(VLOOKUP($U586,scriv!$C$2:$AG$802,31,FALSE),""),P586)</f>
        <v/>
      </c>
      <c r="AH586" s="242" t="str">
        <f t="shared" si="55"/>
        <v/>
      </c>
      <c r="AI586" s="240" t="str">
        <f t="shared" si="56"/>
        <v/>
      </c>
      <c r="AJ586" s="242" t="str">
        <f t="shared" si="57"/>
        <v/>
      </c>
      <c r="AK586" s="240" t="str">
        <f t="shared" si="58"/>
        <v/>
      </c>
      <c r="AL586" s="242" t="str">
        <f t="shared" si="59"/>
        <v/>
      </c>
    </row>
    <row r="587" spans="1:38" ht="23" customHeight="1">
      <c r="A587"/>
      <c r="B587"/>
      <c r="C587"/>
      <c r="D587"/>
      <c r="E587"/>
      <c r="F587"/>
      <c r="G587"/>
      <c r="H587"/>
      <c r="I587"/>
      <c r="J587"/>
      <c r="K587"/>
      <c r="L587"/>
      <c r="M587"/>
      <c r="N587"/>
      <c r="O587"/>
      <c r="P587"/>
      <c r="Q587"/>
      <c r="R587"/>
      <c r="S587"/>
      <c r="T587"/>
      <c r="U587"/>
      <c r="V587"/>
      <c r="W587"/>
      <c r="X587"/>
      <c r="Y587"/>
      <c r="Z587"/>
      <c r="AA587"/>
      <c r="AB587"/>
      <c r="AC587"/>
      <c r="AD587" s="81" t="str">
        <f>IF(M587="",IFERROR(VLOOKUP($U587,scriv!$C$2:$AG$802,28,FALSE),""),M587)</f>
        <v/>
      </c>
      <c r="AE587" s="81" t="str">
        <f>IF(N587="",IFERROR(VLOOKUP($U587,scriv!$C$2:$AG$802,29,FALSE),""),N587)</f>
        <v/>
      </c>
      <c r="AF587" s="81" t="str">
        <f>IF(O587="",IFERROR(VLOOKUP($U587,scriv!$C$2:$AG$802,30,FALSE),""),O587)</f>
        <v/>
      </c>
      <c r="AG587" s="81" t="str">
        <f>IF(P587="",IFERROR(VLOOKUP($U587,scriv!$C$2:$AG$802,31,FALSE),""),P587)</f>
        <v/>
      </c>
      <c r="AH587" s="242" t="str">
        <f t="shared" si="55"/>
        <v/>
      </c>
      <c r="AI587" s="240" t="str">
        <f t="shared" si="56"/>
        <v/>
      </c>
      <c r="AJ587" s="242" t="str">
        <f t="shared" si="57"/>
        <v/>
      </c>
      <c r="AK587" s="240" t="str">
        <f t="shared" si="58"/>
        <v/>
      </c>
      <c r="AL587" s="242" t="str">
        <f t="shared" si="59"/>
        <v/>
      </c>
    </row>
    <row r="588" spans="1:38" ht="23" customHeight="1">
      <c r="A588"/>
      <c r="B588"/>
      <c r="C588"/>
      <c r="D588"/>
      <c r="E588"/>
      <c r="F588"/>
      <c r="G588"/>
      <c r="H588"/>
      <c r="I588"/>
      <c r="J588"/>
      <c r="K588"/>
      <c r="L588"/>
      <c r="M588"/>
      <c r="N588"/>
      <c r="O588"/>
      <c r="P588"/>
      <c r="Q588"/>
      <c r="R588"/>
      <c r="S588"/>
      <c r="T588"/>
      <c r="U588"/>
      <c r="V588"/>
      <c r="W588"/>
      <c r="X588"/>
      <c r="Y588"/>
      <c r="Z588"/>
      <c r="AA588"/>
      <c r="AB588"/>
      <c r="AC588"/>
      <c r="AD588" s="81" t="str">
        <f>IF(M588="",IFERROR(VLOOKUP($U588,scriv!$C$2:$AG$802,28,FALSE),""),M588)</f>
        <v/>
      </c>
      <c r="AE588" s="81" t="str">
        <f>IF(N588="",IFERROR(VLOOKUP($U588,scriv!$C$2:$AG$802,29,FALSE),""),N588)</f>
        <v/>
      </c>
      <c r="AF588" s="81" t="str">
        <f>IF(O588="",IFERROR(VLOOKUP($U588,scriv!$C$2:$AG$802,30,FALSE),""),O588)</f>
        <v/>
      </c>
      <c r="AG588" s="81" t="str">
        <f>IF(P588="",IFERROR(VLOOKUP($U588,scriv!$C$2:$AG$802,31,FALSE),""),P588)</f>
        <v/>
      </c>
      <c r="AH588" s="242" t="str">
        <f t="shared" si="55"/>
        <v/>
      </c>
      <c r="AI588" s="240" t="str">
        <f t="shared" si="56"/>
        <v/>
      </c>
      <c r="AJ588" s="242" t="str">
        <f t="shared" si="57"/>
        <v/>
      </c>
      <c r="AK588" s="240" t="str">
        <f t="shared" si="58"/>
        <v/>
      </c>
      <c r="AL588" s="242" t="str">
        <f t="shared" si="59"/>
        <v/>
      </c>
    </row>
    <row r="589" spans="1:38" ht="23" customHeight="1">
      <c r="A589"/>
      <c r="B589"/>
      <c r="C589"/>
      <c r="D589"/>
      <c r="E589"/>
      <c r="F589"/>
      <c r="G589"/>
      <c r="H589"/>
      <c r="I589"/>
      <c r="J589"/>
      <c r="K589"/>
      <c r="L589"/>
      <c r="M589"/>
      <c r="N589"/>
      <c r="O589"/>
      <c r="P589"/>
      <c r="Q589"/>
      <c r="R589"/>
      <c r="S589"/>
      <c r="T589"/>
      <c r="U589"/>
      <c r="V589"/>
      <c r="W589"/>
      <c r="X589"/>
      <c r="Y589"/>
      <c r="Z589"/>
      <c r="AA589"/>
      <c r="AB589"/>
      <c r="AC589"/>
      <c r="AD589" s="81" t="str">
        <f>IF(M589="",IFERROR(VLOOKUP($U589,scriv!$C$2:$AG$802,28,FALSE),""),M589)</f>
        <v/>
      </c>
      <c r="AE589" s="81" t="str">
        <f>IF(N589="",IFERROR(VLOOKUP($U589,scriv!$C$2:$AG$802,29,FALSE),""),N589)</f>
        <v/>
      </c>
      <c r="AF589" s="81" t="str">
        <f>IF(O589="",IFERROR(VLOOKUP($U589,scriv!$C$2:$AG$802,30,FALSE),""),O589)</f>
        <v/>
      </c>
      <c r="AG589" s="81" t="str">
        <f>IF(P589="",IFERROR(VLOOKUP($U589,scriv!$C$2:$AG$802,31,FALSE),""),P589)</f>
        <v/>
      </c>
      <c r="AH589" s="242" t="str">
        <f t="shared" si="55"/>
        <v/>
      </c>
      <c r="AI589" s="240" t="str">
        <f t="shared" si="56"/>
        <v/>
      </c>
      <c r="AJ589" s="242" t="str">
        <f t="shared" si="57"/>
        <v/>
      </c>
      <c r="AK589" s="240" t="str">
        <f t="shared" si="58"/>
        <v/>
      </c>
      <c r="AL589" s="242" t="str">
        <f t="shared" si="59"/>
        <v/>
      </c>
    </row>
    <row r="590" spans="1:38" ht="23" customHeight="1">
      <c r="A590"/>
      <c r="B590"/>
      <c r="C590"/>
      <c r="D590"/>
      <c r="E590"/>
      <c r="F590"/>
      <c r="G590"/>
      <c r="H590"/>
      <c r="I590"/>
      <c r="J590"/>
      <c r="K590"/>
      <c r="L590"/>
      <c r="M590"/>
      <c r="N590"/>
      <c r="O590"/>
      <c r="P590"/>
      <c r="Q590"/>
      <c r="R590"/>
      <c r="S590"/>
      <c r="T590"/>
      <c r="U590"/>
      <c r="V590"/>
      <c r="W590"/>
      <c r="X590"/>
      <c r="Y590"/>
      <c r="Z590"/>
      <c r="AA590"/>
      <c r="AB590"/>
      <c r="AC590"/>
      <c r="AD590" s="81" t="str">
        <f>IF(M590="",IFERROR(VLOOKUP($U590,scriv!$C$2:$AG$802,28,FALSE),""),M590)</f>
        <v/>
      </c>
      <c r="AE590" s="81" t="str">
        <f>IF(N590="",IFERROR(VLOOKUP($U590,scriv!$C$2:$AG$802,29,FALSE),""),N590)</f>
        <v/>
      </c>
      <c r="AF590" s="81" t="str">
        <f>IF(O590="",IFERROR(VLOOKUP($U590,scriv!$C$2:$AG$802,30,FALSE),""),O590)</f>
        <v/>
      </c>
      <c r="AG590" s="81" t="str">
        <f>IF(P590="",IFERROR(VLOOKUP($U590,scriv!$C$2:$AG$802,31,FALSE),""),P590)</f>
        <v/>
      </c>
      <c r="AH590" s="242" t="str">
        <f t="shared" si="55"/>
        <v/>
      </c>
      <c r="AI590" s="240" t="str">
        <f t="shared" si="56"/>
        <v/>
      </c>
      <c r="AJ590" s="242" t="str">
        <f t="shared" si="57"/>
        <v/>
      </c>
      <c r="AK590" s="240" t="str">
        <f t="shared" si="58"/>
        <v/>
      </c>
      <c r="AL590" s="242" t="str">
        <f t="shared" si="59"/>
        <v/>
      </c>
    </row>
    <row r="591" spans="1:38" ht="23" customHeight="1">
      <c r="A591"/>
      <c r="B591"/>
      <c r="C591"/>
      <c r="D591"/>
      <c r="E591"/>
      <c r="F591"/>
      <c r="G591"/>
      <c r="H591"/>
      <c r="I591"/>
      <c r="J591"/>
      <c r="K591"/>
      <c r="L591"/>
      <c r="M591"/>
      <c r="N591"/>
      <c r="O591"/>
      <c r="P591"/>
      <c r="Q591"/>
      <c r="R591"/>
      <c r="S591"/>
      <c r="T591"/>
      <c r="U591"/>
      <c r="V591"/>
      <c r="W591"/>
      <c r="X591"/>
      <c r="Y591"/>
      <c r="Z591"/>
      <c r="AA591"/>
      <c r="AB591"/>
      <c r="AC591"/>
      <c r="AD591" s="81" t="str">
        <f>IF(M591="",IFERROR(VLOOKUP($U591,scriv!$C$2:$AG$802,28,FALSE),""),M591)</f>
        <v/>
      </c>
      <c r="AE591" s="81" t="str">
        <f>IF(N591="",IFERROR(VLOOKUP($U591,scriv!$C$2:$AG$802,29,FALSE),""),N591)</f>
        <v/>
      </c>
      <c r="AF591" s="81" t="str">
        <f>IF(O591="",IFERROR(VLOOKUP($U591,scriv!$C$2:$AG$802,30,FALSE),""),O591)</f>
        <v/>
      </c>
      <c r="AG591" s="81" t="str">
        <f>IF(P591="",IFERROR(VLOOKUP($U591,scriv!$C$2:$AG$802,31,FALSE),""),P591)</f>
        <v/>
      </c>
      <c r="AH591" s="242" t="str">
        <f t="shared" si="55"/>
        <v/>
      </c>
      <c r="AI591" s="240" t="str">
        <f t="shared" si="56"/>
        <v/>
      </c>
      <c r="AJ591" s="242" t="str">
        <f t="shared" si="57"/>
        <v/>
      </c>
      <c r="AK591" s="240" t="str">
        <f t="shared" si="58"/>
        <v/>
      </c>
      <c r="AL591" s="242" t="str">
        <f t="shared" si="59"/>
        <v/>
      </c>
    </row>
    <row r="592" spans="1:38" ht="23" customHeight="1">
      <c r="A592"/>
      <c r="B592"/>
      <c r="C592"/>
      <c r="D592"/>
      <c r="E592"/>
      <c r="F592"/>
      <c r="G592"/>
      <c r="H592"/>
      <c r="I592"/>
      <c r="J592"/>
      <c r="K592"/>
      <c r="L592"/>
      <c r="M592"/>
      <c r="N592"/>
      <c r="O592"/>
      <c r="P592"/>
      <c r="Q592"/>
      <c r="R592"/>
      <c r="S592"/>
      <c r="T592"/>
      <c r="U592"/>
      <c r="V592"/>
      <c r="W592"/>
      <c r="X592"/>
      <c r="Y592"/>
      <c r="Z592"/>
      <c r="AA592"/>
      <c r="AB592"/>
      <c r="AC592"/>
      <c r="AD592" s="81" t="str">
        <f>IF(M592="",IFERROR(VLOOKUP($U592,scriv!$C$2:$AG$802,28,FALSE),""),M592)</f>
        <v/>
      </c>
      <c r="AE592" s="81" t="str">
        <f>IF(N592="",IFERROR(VLOOKUP($U592,scriv!$C$2:$AG$802,29,FALSE),""),N592)</f>
        <v/>
      </c>
      <c r="AF592" s="81" t="str">
        <f>IF(O592="",IFERROR(VLOOKUP($U592,scriv!$C$2:$AG$802,30,FALSE),""),O592)</f>
        <v/>
      </c>
      <c r="AG592" s="81" t="str">
        <f>IF(P592="",IFERROR(VLOOKUP($U592,scriv!$C$2:$AG$802,31,FALSE),""),P592)</f>
        <v/>
      </c>
      <c r="AH592" s="242" t="str">
        <f t="shared" si="55"/>
        <v/>
      </c>
      <c r="AI592" s="240" t="str">
        <f t="shared" si="56"/>
        <v/>
      </c>
      <c r="AJ592" s="242" t="str">
        <f t="shared" si="57"/>
        <v/>
      </c>
      <c r="AK592" s="240" t="str">
        <f t="shared" si="58"/>
        <v/>
      </c>
      <c r="AL592" s="242" t="str">
        <f t="shared" si="59"/>
        <v/>
      </c>
    </row>
    <row r="593" spans="1:38" ht="23" customHeight="1">
      <c r="A593"/>
      <c r="B593"/>
      <c r="C593"/>
      <c r="D593"/>
      <c r="E593"/>
      <c r="F593"/>
      <c r="G593"/>
      <c r="H593"/>
      <c r="I593"/>
      <c r="J593"/>
      <c r="K593"/>
      <c r="L593"/>
      <c r="M593"/>
      <c r="N593"/>
      <c r="O593"/>
      <c r="P593"/>
      <c r="Q593"/>
      <c r="R593"/>
      <c r="S593"/>
      <c r="T593"/>
      <c r="U593"/>
      <c r="V593"/>
      <c r="W593"/>
      <c r="X593"/>
      <c r="Y593"/>
      <c r="Z593"/>
      <c r="AA593"/>
      <c r="AB593"/>
      <c r="AC593"/>
      <c r="AD593" s="81" t="str">
        <f>IF(M593="",IFERROR(VLOOKUP($U593,scriv!$C$2:$AG$802,28,FALSE),""),M593)</f>
        <v/>
      </c>
      <c r="AE593" s="81" t="str">
        <f>IF(N593="",IFERROR(VLOOKUP($U593,scriv!$C$2:$AG$802,29,FALSE),""),N593)</f>
        <v/>
      </c>
      <c r="AF593" s="81" t="str">
        <f>IF(O593="",IFERROR(VLOOKUP($U593,scriv!$C$2:$AG$802,30,FALSE),""),O593)</f>
        <v/>
      </c>
      <c r="AG593" s="81" t="str">
        <f>IF(P593="",IFERROR(VLOOKUP($U593,scriv!$C$2:$AG$802,31,FALSE),""),P593)</f>
        <v/>
      </c>
      <c r="AH593" s="242" t="str">
        <f t="shared" si="55"/>
        <v/>
      </c>
      <c r="AI593" s="240" t="str">
        <f t="shared" si="56"/>
        <v/>
      </c>
      <c r="AJ593" s="242" t="str">
        <f t="shared" si="57"/>
        <v/>
      </c>
      <c r="AK593" s="240" t="str">
        <f t="shared" si="58"/>
        <v/>
      </c>
      <c r="AL593" s="242" t="str">
        <f t="shared" si="59"/>
        <v/>
      </c>
    </row>
    <row r="594" spans="1:38" ht="23" customHeight="1">
      <c r="A594"/>
      <c r="B594"/>
      <c r="C594"/>
      <c r="D594"/>
      <c r="E594"/>
      <c r="F594"/>
      <c r="G594"/>
      <c r="H594"/>
      <c r="I594"/>
      <c r="J594"/>
      <c r="K594"/>
      <c r="L594"/>
      <c r="M594"/>
      <c r="N594"/>
      <c r="O594"/>
      <c r="P594"/>
      <c r="Q594"/>
      <c r="R594"/>
      <c r="S594"/>
      <c r="T594"/>
      <c r="U594"/>
      <c r="V594"/>
      <c r="W594"/>
      <c r="X594"/>
      <c r="Y594"/>
      <c r="Z594"/>
      <c r="AA594"/>
      <c r="AB594"/>
      <c r="AC594"/>
      <c r="AD594" s="81" t="str">
        <f>IF(M594="",IFERROR(VLOOKUP($U594,scriv!$C$2:$AG$802,28,FALSE),""),M594)</f>
        <v/>
      </c>
      <c r="AE594" s="81" t="str">
        <f>IF(N594="",IFERROR(VLOOKUP($U594,scriv!$C$2:$AG$802,29,FALSE),""),N594)</f>
        <v/>
      </c>
      <c r="AF594" s="81" t="str">
        <f>IF(O594="",IFERROR(VLOOKUP($U594,scriv!$C$2:$AG$802,30,FALSE),""),O594)</f>
        <v/>
      </c>
      <c r="AG594" s="81" t="str">
        <f>IF(P594="",IFERROR(VLOOKUP($U594,scriv!$C$2:$AG$802,31,FALSE),""),P594)</f>
        <v/>
      </c>
      <c r="AH594" s="242" t="str">
        <f t="shared" si="55"/>
        <v/>
      </c>
      <c r="AI594" s="240" t="str">
        <f t="shared" si="56"/>
        <v/>
      </c>
      <c r="AJ594" s="242" t="str">
        <f t="shared" si="57"/>
        <v/>
      </c>
      <c r="AK594" s="240" t="str">
        <f t="shared" si="58"/>
        <v/>
      </c>
      <c r="AL594" s="242" t="str">
        <f t="shared" si="59"/>
        <v/>
      </c>
    </row>
    <row r="595" spans="1:38" ht="23" customHeight="1">
      <c r="A595"/>
      <c r="B595"/>
      <c r="C595"/>
      <c r="D595"/>
      <c r="E595"/>
      <c r="F595"/>
      <c r="G595"/>
      <c r="H595"/>
      <c r="I595"/>
      <c r="J595"/>
      <c r="K595"/>
      <c r="L595"/>
      <c r="M595"/>
      <c r="N595"/>
      <c r="O595"/>
      <c r="P595"/>
      <c r="Q595"/>
      <c r="R595"/>
      <c r="S595"/>
      <c r="T595"/>
      <c r="U595"/>
      <c r="V595"/>
      <c r="W595"/>
      <c r="X595"/>
      <c r="Y595"/>
      <c r="Z595"/>
      <c r="AA595"/>
      <c r="AB595"/>
      <c r="AC595"/>
      <c r="AD595" s="81" t="str">
        <f>IF(M595="",IFERROR(VLOOKUP($U595,scriv!$C$2:$AG$802,28,FALSE),""),M595)</f>
        <v/>
      </c>
      <c r="AE595" s="81" t="str">
        <f>IF(N595="",IFERROR(VLOOKUP($U595,scriv!$C$2:$AG$802,29,FALSE),""),N595)</f>
        <v/>
      </c>
      <c r="AF595" s="81" t="str">
        <f>IF(O595="",IFERROR(VLOOKUP($U595,scriv!$C$2:$AG$802,30,FALSE),""),O595)</f>
        <v/>
      </c>
      <c r="AG595" s="81" t="str">
        <f>IF(P595="",IFERROR(VLOOKUP($U595,scriv!$C$2:$AG$802,31,FALSE),""),P595)</f>
        <v/>
      </c>
      <c r="AH595" s="242" t="str">
        <f t="shared" si="55"/>
        <v/>
      </c>
      <c r="AI595" s="240" t="str">
        <f t="shared" si="56"/>
        <v/>
      </c>
      <c r="AJ595" s="242" t="str">
        <f t="shared" si="57"/>
        <v/>
      </c>
      <c r="AK595" s="240" t="str">
        <f t="shared" si="58"/>
        <v/>
      </c>
      <c r="AL595" s="242" t="str">
        <f t="shared" si="59"/>
        <v/>
      </c>
    </row>
    <row r="596" spans="1:38" ht="23" customHeight="1">
      <c r="A596"/>
      <c r="B596"/>
      <c r="C596"/>
      <c r="D596"/>
      <c r="E596"/>
      <c r="F596"/>
      <c r="G596"/>
      <c r="H596"/>
      <c r="I596"/>
      <c r="J596"/>
      <c r="K596"/>
      <c r="L596"/>
      <c r="M596"/>
      <c r="N596"/>
      <c r="O596"/>
      <c r="P596"/>
      <c r="Q596"/>
      <c r="R596"/>
      <c r="S596"/>
      <c r="T596"/>
      <c r="U596"/>
      <c r="V596"/>
      <c r="W596"/>
      <c r="X596"/>
      <c r="Y596"/>
      <c r="Z596"/>
      <c r="AA596"/>
      <c r="AB596"/>
      <c r="AC596"/>
      <c r="AD596" s="81" t="str">
        <f>IF(M596="",IFERROR(VLOOKUP($U596,scriv!$C$2:$AG$802,28,FALSE),""),M596)</f>
        <v/>
      </c>
      <c r="AE596" s="81" t="str">
        <f>IF(N596="",IFERROR(VLOOKUP($U596,scriv!$C$2:$AG$802,29,FALSE),""),N596)</f>
        <v/>
      </c>
      <c r="AF596" s="81" t="str">
        <f>IF(O596="",IFERROR(VLOOKUP($U596,scriv!$C$2:$AG$802,30,FALSE),""),O596)</f>
        <v/>
      </c>
      <c r="AG596" s="81" t="str">
        <f>IF(P596="",IFERROR(VLOOKUP($U596,scriv!$C$2:$AG$802,31,FALSE),""),P596)</f>
        <v/>
      </c>
      <c r="AH596" s="242" t="str">
        <f t="shared" si="55"/>
        <v/>
      </c>
      <c r="AI596" s="240" t="str">
        <f t="shared" si="56"/>
        <v/>
      </c>
      <c r="AJ596" s="242" t="str">
        <f t="shared" si="57"/>
        <v/>
      </c>
      <c r="AK596" s="240" t="str">
        <f t="shared" si="58"/>
        <v/>
      </c>
      <c r="AL596" s="242" t="str">
        <f t="shared" si="59"/>
        <v/>
      </c>
    </row>
    <row r="597" spans="1:38" ht="23" customHeight="1">
      <c r="A597"/>
      <c r="B597"/>
      <c r="C597"/>
      <c r="D597"/>
      <c r="E597"/>
      <c r="F597"/>
      <c r="G597"/>
      <c r="H597"/>
      <c r="I597"/>
      <c r="J597"/>
      <c r="K597"/>
      <c r="L597"/>
      <c r="M597"/>
      <c r="N597"/>
      <c r="O597"/>
      <c r="P597"/>
      <c r="Q597"/>
      <c r="R597"/>
      <c r="S597"/>
      <c r="T597"/>
      <c r="U597"/>
      <c r="V597"/>
      <c r="W597"/>
      <c r="X597"/>
      <c r="Y597"/>
      <c r="Z597"/>
      <c r="AA597"/>
      <c r="AB597"/>
      <c r="AC597"/>
      <c r="AD597" s="81" t="str">
        <f>IF(M597="",IFERROR(VLOOKUP($U597,scriv!$C$2:$AG$802,28,FALSE),""),M597)</f>
        <v/>
      </c>
      <c r="AE597" s="81" t="str">
        <f>IF(N597="",IFERROR(VLOOKUP($U597,scriv!$C$2:$AG$802,29,FALSE),""),N597)</f>
        <v/>
      </c>
      <c r="AF597" s="81" t="str">
        <f>IF(O597="",IFERROR(VLOOKUP($U597,scriv!$C$2:$AG$802,30,FALSE),""),O597)</f>
        <v/>
      </c>
      <c r="AG597" s="81" t="str">
        <f>IF(P597="",IFERROR(VLOOKUP($U597,scriv!$C$2:$AG$802,31,FALSE),""),P597)</f>
        <v/>
      </c>
      <c r="AH597" s="242" t="str">
        <f t="shared" si="55"/>
        <v/>
      </c>
      <c r="AI597" s="240" t="str">
        <f t="shared" si="56"/>
        <v/>
      </c>
      <c r="AJ597" s="242" t="str">
        <f t="shared" si="57"/>
        <v/>
      </c>
      <c r="AK597" s="240" t="str">
        <f t="shared" si="58"/>
        <v/>
      </c>
      <c r="AL597" s="242" t="str">
        <f t="shared" si="59"/>
        <v/>
      </c>
    </row>
    <row r="598" spans="1:38" ht="23" customHeight="1">
      <c r="A598"/>
      <c r="B598"/>
      <c r="C598"/>
      <c r="D598"/>
      <c r="E598"/>
      <c r="F598"/>
      <c r="G598"/>
      <c r="H598"/>
      <c r="I598"/>
      <c r="J598"/>
      <c r="K598"/>
      <c r="L598"/>
      <c r="M598"/>
      <c r="N598"/>
      <c r="O598"/>
      <c r="P598"/>
      <c r="Q598"/>
      <c r="R598"/>
      <c r="S598"/>
      <c r="T598"/>
      <c r="U598"/>
      <c r="V598"/>
      <c r="W598"/>
      <c r="X598"/>
      <c r="Y598"/>
      <c r="Z598"/>
      <c r="AA598"/>
      <c r="AB598"/>
      <c r="AC598"/>
      <c r="AD598" s="81" t="str">
        <f>IF(M598="",IFERROR(VLOOKUP($U598,scriv!$C$2:$AG$802,28,FALSE),""),M598)</f>
        <v/>
      </c>
      <c r="AE598" s="81" t="str">
        <f>IF(N598="",IFERROR(VLOOKUP($U598,scriv!$C$2:$AG$802,29,FALSE),""),N598)</f>
        <v/>
      </c>
      <c r="AF598" s="81" t="str">
        <f>IF(O598="",IFERROR(VLOOKUP($U598,scriv!$C$2:$AG$802,30,FALSE),""),O598)</f>
        <v/>
      </c>
      <c r="AG598" s="81" t="str">
        <f>IF(P598="",IFERROR(VLOOKUP($U598,scriv!$C$2:$AG$802,31,FALSE),""),P598)</f>
        <v/>
      </c>
      <c r="AH598" s="242" t="str">
        <f t="shared" si="55"/>
        <v/>
      </c>
      <c r="AI598" s="240" t="str">
        <f t="shared" si="56"/>
        <v/>
      </c>
      <c r="AJ598" s="242" t="str">
        <f t="shared" si="57"/>
        <v/>
      </c>
      <c r="AK598" s="240" t="str">
        <f t="shared" si="58"/>
        <v/>
      </c>
      <c r="AL598" s="242" t="str">
        <f t="shared" si="59"/>
        <v/>
      </c>
    </row>
    <row r="599" spans="1:38" ht="23" customHeight="1">
      <c r="A599"/>
      <c r="B599"/>
      <c r="C599"/>
      <c r="D599"/>
      <c r="E599"/>
      <c r="F599"/>
      <c r="G599"/>
      <c r="H599"/>
      <c r="I599"/>
      <c r="J599"/>
      <c r="K599"/>
      <c r="L599"/>
      <c r="M599"/>
      <c r="N599"/>
      <c r="O599"/>
      <c r="P599"/>
      <c r="Q599"/>
      <c r="R599"/>
      <c r="S599"/>
      <c r="T599"/>
      <c r="U599"/>
      <c r="V599"/>
      <c r="W599"/>
      <c r="X599"/>
      <c r="Y599"/>
      <c r="Z599"/>
      <c r="AA599"/>
      <c r="AB599"/>
      <c r="AC599"/>
      <c r="AD599" s="81" t="str">
        <f>IF(M599="",IFERROR(VLOOKUP($U599,scriv!$C$2:$AG$802,28,FALSE),""),M599)</f>
        <v/>
      </c>
      <c r="AE599" s="81" t="str">
        <f>IF(N599="",IFERROR(VLOOKUP($U599,scriv!$C$2:$AG$802,29,FALSE),""),N599)</f>
        <v/>
      </c>
      <c r="AF599" s="81" t="str">
        <f>IF(O599="",IFERROR(VLOOKUP($U599,scriv!$C$2:$AG$802,30,FALSE),""),O599)</f>
        <v/>
      </c>
      <c r="AG599" s="81" t="str">
        <f>IF(P599="",IFERROR(VLOOKUP($U599,scriv!$C$2:$AG$802,31,FALSE),""),P599)</f>
        <v/>
      </c>
      <c r="AH599" s="242" t="str">
        <f t="shared" si="55"/>
        <v/>
      </c>
      <c r="AI599" s="240" t="str">
        <f t="shared" si="56"/>
        <v/>
      </c>
      <c r="AJ599" s="242" t="str">
        <f t="shared" si="57"/>
        <v/>
      </c>
      <c r="AK599" s="240" t="str">
        <f t="shared" si="58"/>
        <v/>
      </c>
      <c r="AL599" s="242" t="str">
        <f t="shared" si="59"/>
        <v/>
      </c>
    </row>
    <row r="600" spans="1:38" ht="23" customHeight="1">
      <c r="A600"/>
      <c r="B600"/>
      <c r="C600"/>
      <c r="D600"/>
      <c r="E600"/>
      <c r="F600"/>
      <c r="G600"/>
      <c r="H600"/>
      <c r="I600"/>
      <c r="J600"/>
      <c r="K600"/>
      <c r="L600"/>
      <c r="M600"/>
      <c r="N600"/>
      <c r="O600"/>
      <c r="P600"/>
      <c r="Q600"/>
      <c r="R600"/>
      <c r="S600"/>
      <c r="T600"/>
      <c r="U600"/>
      <c r="V600"/>
      <c r="W600"/>
      <c r="X600"/>
      <c r="Y600"/>
      <c r="Z600"/>
      <c r="AA600"/>
      <c r="AB600"/>
      <c r="AC600"/>
      <c r="AD600" s="81" t="str">
        <f>IF(M600="",IFERROR(VLOOKUP($U600,scriv!$C$2:$AG$802,28,FALSE),""),M600)</f>
        <v/>
      </c>
      <c r="AE600" s="81" t="str">
        <f>IF(N600="",IFERROR(VLOOKUP($U600,scriv!$C$2:$AG$802,29,FALSE),""),N600)</f>
        <v/>
      </c>
      <c r="AF600" s="81" t="str">
        <f>IF(O600="",IFERROR(VLOOKUP($U600,scriv!$C$2:$AG$802,30,FALSE),""),O600)</f>
        <v/>
      </c>
      <c r="AG600" s="81" t="str">
        <f>IF(P600="",IFERROR(VLOOKUP($U600,scriv!$C$2:$AG$802,31,FALSE),""),P600)</f>
        <v/>
      </c>
      <c r="AH600" s="242" t="str">
        <f t="shared" si="55"/>
        <v/>
      </c>
      <c r="AI600" s="240" t="str">
        <f t="shared" si="56"/>
        <v/>
      </c>
      <c r="AJ600" s="242" t="str">
        <f t="shared" si="57"/>
        <v/>
      </c>
      <c r="AK600" s="240" t="str">
        <f t="shared" si="58"/>
        <v/>
      </c>
      <c r="AL600" s="242" t="str">
        <f t="shared" si="59"/>
        <v/>
      </c>
    </row>
    <row r="601" spans="1:38" ht="23" customHeight="1">
      <c r="A601"/>
      <c r="B601"/>
      <c r="C601"/>
      <c r="D601"/>
      <c r="E601"/>
      <c r="F601"/>
      <c r="G601"/>
      <c r="H601"/>
      <c r="I601"/>
      <c r="J601"/>
      <c r="K601"/>
      <c r="L601"/>
      <c r="M601"/>
      <c r="N601"/>
      <c r="O601"/>
      <c r="P601"/>
      <c r="Q601"/>
      <c r="R601"/>
      <c r="S601"/>
      <c r="T601"/>
      <c r="U601"/>
      <c r="V601"/>
      <c r="W601"/>
      <c r="X601"/>
      <c r="Y601"/>
      <c r="Z601"/>
      <c r="AA601"/>
      <c r="AB601"/>
      <c r="AC601"/>
      <c r="AD601" s="81" t="str">
        <f>IF(M601="",IFERROR(VLOOKUP($U601,scriv!$C$2:$AG$802,28,FALSE),""),M601)</f>
        <v/>
      </c>
      <c r="AE601" s="81" t="str">
        <f>IF(N601="",IFERROR(VLOOKUP($U601,scriv!$C$2:$AG$802,29,FALSE),""),N601)</f>
        <v/>
      </c>
      <c r="AF601" s="81" t="str">
        <f>IF(O601="",IFERROR(VLOOKUP($U601,scriv!$C$2:$AG$802,30,FALSE),""),O601)</f>
        <v/>
      </c>
      <c r="AG601" s="81" t="str">
        <f>IF(P601="",IFERROR(VLOOKUP($U601,scriv!$C$2:$AG$802,31,FALSE),""),P601)</f>
        <v/>
      </c>
      <c r="AH601" s="242" t="str">
        <f t="shared" si="55"/>
        <v/>
      </c>
      <c r="AI601" s="240" t="str">
        <f t="shared" si="56"/>
        <v/>
      </c>
      <c r="AJ601" s="242" t="str">
        <f t="shared" si="57"/>
        <v/>
      </c>
      <c r="AK601" s="240" t="str">
        <f t="shared" si="58"/>
        <v/>
      </c>
      <c r="AL601" s="242" t="str">
        <f t="shared" si="59"/>
        <v/>
      </c>
    </row>
    <row r="602" spans="1:38" ht="23" customHeight="1">
      <c r="A602"/>
      <c r="B602"/>
      <c r="C602"/>
      <c r="D602"/>
      <c r="E602"/>
      <c r="F602"/>
      <c r="G602"/>
      <c r="H602"/>
      <c r="I602"/>
      <c r="J602"/>
      <c r="K602"/>
      <c r="L602"/>
      <c r="M602"/>
      <c r="N602"/>
      <c r="O602"/>
      <c r="P602"/>
      <c r="Q602"/>
      <c r="R602"/>
      <c r="S602"/>
      <c r="T602"/>
      <c r="U602"/>
      <c r="V602"/>
      <c r="W602"/>
      <c r="X602"/>
      <c r="Y602"/>
      <c r="Z602"/>
      <c r="AA602"/>
      <c r="AB602"/>
      <c r="AC602"/>
      <c r="AD602" s="81" t="str">
        <f>IF(M602="",IFERROR(VLOOKUP($U602,scriv!$C$2:$AG$802,28,FALSE),""),M602)</f>
        <v/>
      </c>
      <c r="AE602" s="81" t="str">
        <f>IF(N602="",IFERROR(VLOOKUP($U602,scriv!$C$2:$AG$802,29,FALSE),""),N602)</f>
        <v/>
      </c>
      <c r="AF602" s="81" t="str">
        <f>IF(O602="",IFERROR(VLOOKUP($U602,scriv!$C$2:$AG$802,30,FALSE),""),O602)</f>
        <v/>
      </c>
      <c r="AG602" s="81" t="str">
        <f>IF(P602="",IFERROR(VLOOKUP($U602,scriv!$C$2:$AG$802,31,FALSE),""),P602)</f>
        <v/>
      </c>
      <c r="AH602" s="242" t="str">
        <f t="shared" si="55"/>
        <v/>
      </c>
      <c r="AI602" s="240" t="str">
        <f t="shared" si="56"/>
        <v/>
      </c>
      <c r="AJ602" s="242" t="str">
        <f t="shared" si="57"/>
        <v/>
      </c>
      <c r="AK602" s="240" t="str">
        <f t="shared" si="58"/>
        <v/>
      </c>
      <c r="AL602" s="242" t="str">
        <f t="shared" si="59"/>
        <v/>
      </c>
    </row>
    <row r="603" spans="1:38" ht="23" customHeight="1">
      <c r="A603"/>
      <c r="B603"/>
      <c r="C603"/>
      <c r="D603"/>
      <c r="E603"/>
      <c r="F603"/>
      <c r="G603"/>
      <c r="H603"/>
      <c r="I603"/>
      <c r="J603"/>
      <c r="K603"/>
      <c r="L603"/>
      <c r="M603"/>
      <c r="N603"/>
      <c r="O603"/>
      <c r="P603"/>
      <c r="Q603"/>
      <c r="R603"/>
      <c r="S603"/>
      <c r="T603"/>
      <c r="U603"/>
      <c r="V603"/>
      <c r="W603"/>
      <c r="X603"/>
      <c r="Y603"/>
      <c r="Z603"/>
      <c r="AA603"/>
      <c r="AB603"/>
      <c r="AC603"/>
      <c r="AD603" s="81" t="str">
        <f>IF(M603="",IFERROR(VLOOKUP($U603,scriv!$C$2:$AG$802,28,FALSE),""),M603)</f>
        <v/>
      </c>
      <c r="AE603" s="81" t="str">
        <f>IF(N603="",IFERROR(VLOOKUP($U603,scriv!$C$2:$AG$802,29,FALSE),""),N603)</f>
        <v/>
      </c>
      <c r="AF603" s="81" t="str">
        <f>IF(O603="",IFERROR(VLOOKUP($U603,scriv!$C$2:$AG$802,30,FALSE),""),O603)</f>
        <v/>
      </c>
      <c r="AG603" s="81" t="str">
        <f>IF(P603="",IFERROR(VLOOKUP($U603,scriv!$C$2:$AG$802,31,FALSE),""),P603)</f>
        <v/>
      </c>
      <c r="AH603" s="242" t="str">
        <f t="shared" si="55"/>
        <v/>
      </c>
      <c r="AI603" s="240" t="str">
        <f t="shared" si="56"/>
        <v/>
      </c>
      <c r="AJ603" s="242" t="str">
        <f t="shared" si="57"/>
        <v/>
      </c>
      <c r="AK603" s="240" t="str">
        <f t="shared" si="58"/>
        <v/>
      </c>
      <c r="AL603" s="242" t="str">
        <f t="shared" si="59"/>
        <v/>
      </c>
    </row>
    <row r="604" spans="1:38" ht="23" customHeight="1">
      <c r="A604"/>
      <c r="B604"/>
      <c r="C604"/>
      <c r="D604"/>
      <c r="E604"/>
      <c r="F604"/>
      <c r="G604"/>
      <c r="H604"/>
      <c r="I604"/>
      <c r="J604"/>
      <c r="K604"/>
      <c r="L604"/>
      <c r="M604"/>
      <c r="N604"/>
      <c r="O604"/>
      <c r="P604"/>
      <c r="Q604"/>
      <c r="R604"/>
      <c r="S604"/>
      <c r="T604"/>
      <c r="U604"/>
      <c r="V604"/>
      <c r="W604"/>
      <c r="X604"/>
      <c r="Y604"/>
      <c r="Z604"/>
      <c r="AA604"/>
      <c r="AB604"/>
      <c r="AC604"/>
      <c r="AD604" s="81" t="str">
        <f>IF(M604="",IFERROR(VLOOKUP($U604,scriv!$C$2:$AG$802,28,FALSE),""),M604)</f>
        <v/>
      </c>
      <c r="AE604" s="81" t="str">
        <f>IF(N604="",IFERROR(VLOOKUP($U604,scriv!$C$2:$AG$802,29,FALSE),""),N604)</f>
        <v/>
      </c>
      <c r="AF604" s="81" t="str">
        <f>IF(O604="",IFERROR(VLOOKUP($U604,scriv!$C$2:$AG$802,30,FALSE),""),O604)</f>
        <v/>
      </c>
      <c r="AG604" s="81" t="str">
        <f>IF(P604="",IFERROR(VLOOKUP($U604,scriv!$C$2:$AG$802,31,FALSE),""),P604)</f>
        <v/>
      </c>
      <c r="AH604" s="242" t="str">
        <f t="shared" si="55"/>
        <v/>
      </c>
      <c r="AI604" s="240" t="str">
        <f t="shared" si="56"/>
        <v/>
      </c>
      <c r="AJ604" s="242" t="str">
        <f t="shared" si="57"/>
        <v/>
      </c>
      <c r="AK604" s="240" t="str">
        <f t="shared" si="58"/>
        <v/>
      </c>
      <c r="AL604" s="242" t="str">
        <f t="shared" si="59"/>
        <v/>
      </c>
    </row>
    <row r="605" spans="1:38" ht="23" customHeight="1">
      <c r="A605"/>
      <c r="B605"/>
      <c r="C605"/>
      <c r="D605"/>
      <c r="E605"/>
      <c r="F605"/>
      <c r="G605"/>
      <c r="H605"/>
      <c r="I605"/>
      <c r="J605"/>
      <c r="K605"/>
      <c r="L605"/>
      <c r="M605"/>
      <c r="N605"/>
      <c r="O605"/>
      <c r="P605"/>
      <c r="Q605"/>
      <c r="R605"/>
      <c r="S605"/>
      <c r="T605"/>
      <c r="U605"/>
      <c r="V605"/>
      <c r="W605"/>
      <c r="X605"/>
      <c r="Y605"/>
      <c r="Z605"/>
      <c r="AA605"/>
      <c r="AB605"/>
      <c r="AC605"/>
      <c r="AD605" s="81" t="str">
        <f>IF(M605="",IFERROR(VLOOKUP($U605,scriv!$C$2:$AG$802,28,FALSE),""),M605)</f>
        <v/>
      </c>
      <c r="AE605" s="81" t="str">
        <f>IF(N605="",IFERROR(VLOOKUP($U605,scriv!$C$2:$AG$802,29,FALSE),""),N605)</f>
        <v/>
      </c>
      <c r="AF605" s="81" t="str">
        <f>IF(O605="",IFERROR(VLOOKUP($U605,scriv!$C$2:$AG$802,30,FALSE),""),O605)</f>
        <v/>
      </c>
      <c r="AG605" s="81" t="str">
        <f>IF(P605="",IFERROR(VLOOKUP($U605,scriv!$C$2:$AG$802,31,FALSE),""),P605)</f>
        <v/>
      </c>
      <c r="AH605" s="242" t="str">
        <f t="shared" si="55"/>
        <v/>
      </c>
      <c r="AI605" s="240" t="str">
        <f t="shared" si="56"/>
        <v/>
      </c>
      <c r="AJ605" s="242" t="str">
        <f t="shared" si="57"/>
        <v/>
      </c>
      <c r="AK605" s="240" t="str">
        <f t="shared" si="58"/>
        <v/>
      </c>
      <c r="AL605" s="242" t="str">
        <f t="shared" si="59"/>
        <v/>
      </c>
    </row>
    <row r="606" spans="1:38" ht="23" customHeight="1">
      <c r="A606"/>
      <c r="B606"/>
      <c r="C606"/>
      <c r="D606"/>
      <c r="E606"/>
      <c r="F606"/>
      <c r="G606"/>
      <c r="H606"/>
      <c r="I606"/>
      <c r="J606"/>
      <c r="K606"/>
      <c r="L606"/>
      <c r="M606"/>
      <c r="N606"/>
      <c r="O606"/>
      <c r="P606"/>
      <c r="Q606"/>
      <c r="R606"/>
      <c r="S606"/>
      <c r="T606"/>
      <c r="U606"/>
      <c r="V606"/>
      <c r="W606"/>
      <c r="X606"/>
      <c r="Y606"/>
      <c r="Z606"/>
      <c r="AA606"/>
      <c r="AB606"/>
      <c r="AC606"/>
      <c r="AD606" s="81" t="str">
        <f>IF(M606="",IFERROR(VLOOKUP($U606,scriv!$C$2:$AG$802,28,FALSE),""),M606)</f>
        <v/>
      </c>
      <c r="AE606" s="81" t="str">
        <f>IF(N606="",IFERROR(VLOOKUP($U606,scriv!$C$2:$AG$802,29,FALSE),""),N606)</f>
        <v/>
      </c>
      <c r="AF606" s="81" t="str">
        <f>IF(O606="",IFERROR(VLOOKUP($U606,scriv!$C$2:$AG$802,30,FALSE),""),O606)</f>
        <v/>
      </c>
      <c r="AG606" s="81" t="str">
        <f>IF(P606="",IFERROR(VLOOKUP($U606,scriv!$C$2:$AG$802,31,FALSE),""),P606)</f>
        <v/>
      </c>
      <c r="AH606" s="242" t="str">
        <f t="shared" si="55"/>
        <v/>
      </c>
      <c r="AI606" s="240" t="str">
        <f t="shared" si="56"/>
        <v/>
      </c>
      <c r="AJ606" s="242" t="str">
        <f t="shared" si="57"/>
        <v/>
      </c>
      <c r="AK606" s="240" t="str">
        <f t="shared" si="58"/>
        <v/>
      </c>
      <c r="AL606" s="242" t="str">
        <f t="shared" si="59"/>
        <v/>
      </c>
    </row>
    <row r="607" spans="1:38" ht="23" customHeight="1">
      <c r="A607"/>
      <c r="B607"/>
      <c r="C607"/>
      <c r="D607"/>
      <c r="E607"/>
      <c r="F607"/>
      <c r="G607"/>
      <c r="H607"/>
      <c r="I607"/>
      <c r="J607"/>
      <c r="K607"/>
      <c r="L607"/>
      <c r="M607"/>
      <c r="N607"/>
      <c r="O607"/>
      <c r="P607"/>
      <c r="Q607"/>
      <c r="R607"/>
      <c r="S607"/>
      <c r="T607"/>
      <c r="U607"/>
      <c r="V607"/>
      <c r="W607"/>
      <c r="X607"/>
      <c r="Y607"/>
      <c r="Z607"/>
      <c r="AA607"/>
      <c r="AB607"/>
      <c r="AC607"/>
      <c r="AD607" s="81" t="str">
        <f>IF(M607="",IFERROR(VLOOKUP($U607,scriv!$C$2:$AG$802,28,FALSE),""),M607)</f>
        <v/>
      </c>
      <c r="AE607" s="81" t="str">
        <f>IF(N607="",IFERROR(VLOOKUP($U607,scriv!$C$2:$AG$802,29,FALSE),""),N607)</f>
        <v/>
      </c>
      <c r="AF607" s="81" t="str">
        <f>IF(O607="",IFERROR(VLOOKUP($U607,scriv!$C$2:$AG$802,30,FALSE),""),O607)</f>
        <v/>
      </c>
      <c r="AG607" s="81" t="str">
        <f>IF(P607="",IFERROR(VLOOKUP($U607,scriv!$C$2:$AG$802,31,FALSE),""),P607)</f>
        <v/>
      </c>
      <c r="AH607" s="242" t="str">
        <f t="shared" si="55"/>
        <v/>
      </c>
      <c r="AI607" s="240" t="str">
        <f t="shared" si="56"/>
        <v/>
      </c>
      <c r="AJ607" s="242" t="str">
        <f t="shared" si="57"/>
        <v/>
      </c>
      <c r="AK607" s="240" t="str">
        <f t="shared" si="58"/>
        <v/>
      </c>
      <c r="AL607" s="242" t="str">
        <f t="shared" si="59"/>
        <v/>
      </c>
    </row>
    <row r="608" spans="1:38" ht="23" customHeight="1">
      <c r="A608"/>
      <c r="B608"/>
      <c r="C608"/>
      <c r="D608"/>
      <c r="E608"/>
      <c r="F608"/>
      <c r="G608"/>
      <c r="H608"/>
      <c r="I608"/>
      <c r="J608"/>
      <c r="K608"/>
      <c r="L608"/>
      <c r="M608"/>
      <c r="N608"/>
      <c r="O608"/>
      <c r="P608"/>
      <c r="Q608"/>
      <c r="R608"/>
      <c r="S608"/>
      <c r="T608"/>
      <c r="U608"/>
      <c r="V608"/>
      <c r="W608"/>
      <c r="X608"/>
      <c r="Y608"/>
      <c r="Z608"/>
      <c r="AA608"/>
      <c r="AB608"/>
      <c r="AC608"/>
      <c r="AD608" s="81" t="str">
        <f>IF(M608="",IFERROR(VLOOKUP($U608,scriv!$C$2:$AG$802,28,FALSE),""),M608)</f>
        <v/>
      </c>
      <c r="AE608" s="81" t="str">
        <f>IF(N608="",IFERROR(VLOOKUP($U608,scriv!$C$2:$AG$802,29,FALSE),""),N608)</f>
        <v/>
      </c>
      <c r="AF608" s="81" t="str">
        <f>IF(O608="",IFERROR(VLOOKUP($U608,scriv!$C$2:$AG$802,30,FALSE),""),O608)</f>
        <v/>
      </c>
      <c r="AG608" s="81" t="str">
        <f>IF(P608="",IFERROR(VLOOKUP($U608,scriv!$C$2:$AG$802,31,FALSE),""),P608)</f>
        <v/>
      </c>
      <c r="AH608" s="242" t="str">
        <f t="shared" si="55"/>
        <v/>
      </c>
      <c r="AI608" s="240" t="str">
        <f t="shared" si="56"/>
        <v/>
      </c>
      <c r="AJ608" s="242" t="str">
        <f t="shared" si="57"/>
        <v/>
      </c>
      <c r="AK608" s="240" t="str">
        <f t="shared" si="58"/>
        <v/>
      </c>
      <c r="AL608" s="242" t="str">
        <f t="shared" si="59"/>
        <v/>
      </c>
    </row>
    <row r="609" spans="1:38" ht="23" customHeight="1">
      <c r="A609"/>
      <c r="B609"/>
      <c r="C609"/>
      <c r="D609"/>
      <c r="E609"/>
      <c r="F609"/>
      <c r="G609"/>
      <c r="H609"/>
      <c r="I609"/>
      <c r="J609"/>
      <c r="K609"/>
      <c r="L609"/>
      <c r="M609"/>
      <c r="N609"/>
      <c r="O609"/>
      <c r="P609"/>
      <c r="Q609"/>
      <c r="R609"/>
      <c r="S609"/>
      <c r="T609"/>
      <c r="U609"/>
      <c r="V609"/>
      <c r="W609"/>
      <c r="X609"/>
      <c r="Y609"/>
      <c r="Z609"/>
      <c r="AA609"/>
      <c r="AB609"/>
      <c r="AC609"/>
      <c r="AD609" s="81" t="str">
        <f>IF(M609="",IFERROR(VLOOKUP($U609,scriv!$C$2:$AG$802,28,FALSE),""),M609)</f>
        <v/>
      </c>
      <c r="AE609" s="81" t="str">
        <f>IF(N609="",IFERROR(VLOOKUP($U609,scriv!$C$2:$AG$802,29,FALSE),""),N609)</f>
        <v/>
      </c>
      <c r="AF609" s="81" t="str">
        <f>IF(O609="",IFERROR(VLOOKUP($U609,scriv!$C$2:$AG$802,30,FALSE),""),O609)</f>
        <v/>
      </c>
      <c r="AG609" s="81" t="str">
        <f>IF(P609="",IFERROR(VLOOKUP($U609,scriv!$C$2:$AG$802,31,FALSE),""),P609)</f>
        <v/>
      </c>
      <c r="AH609" s="242" t="str">
        <f t="shared" si="55"/>
        <v/>
      </c>
      <c r="AI609" s="240" t="str">
        <f t="shared" si="56"/>
        <v/>
      </c>
      <c r="AJ609" s="242" t="str">
        <f t="shared" si="57"/>
        <v/>
      </c>
      <c r="AK609" s="240" t="str">
        <f t="shared" si="58"/>
        <v/>
      </c>
      <c r="AL609" s="242" t="str">
        <f t="shared" si="59"/>
        <v/>
      </c>
    </row>
    <row r="610" spans="1:38" ht="23" customHeight="1">
      <c r="A610"/>
      <c r="B610"/>
      <c r="C610"/>
      <c r="D610"/>
      <c r="E610"/>
      <c r="F610"/>
      <c r="G610"/>
      <c r="H610"/>
      <c r="I610"/>
      <c r="J610"/>
      <c r="K610"/>
      <c r="L610"/>
      <c r="M610"/>
      <c r="N610"/>
      <c r="O610"/>
      <c r="P610"/>
      <c r="Q610"/>
      <c r="R610"/>
      <c r="S610"/>
      <c r="T610"/>
      <c r="U610"/>
      <c r="V610"/>
      <c r="W610"/>
      <c r="X610"/>
      <c r="Y610"/>
      <c r="Z610"/>
      <c r="AA610"/>
      <c r="AB610"/>
      <c r="AC610"/>
      <c r="AD610" s="81" t="str">
        <f>IF(M610="",IFERROR(VLOOKUP($U610,scriv!$C$2:$AG$802,28,FALSE),""),M610)</f>
        <v/>
      </c>
      <c r="AE610" s="81" t="str">
        <f>IF(N610="",IFERROR(VLOOKUP($U610,scriv!$C$2:$AG$802,29,FALSE),""),N610)</f>
        <v/>
      </c>
      <c r="AF610" s="81" t="str">
        <f>IF(O610="",IFERROR(VLOOKUP($U610,scriv!$C$2:$AG$802,30,FALSE),""),O610)</f>
        <v/>
      </c>
      <c r="AG610" s="81" t="str">
        <f>IF(P610="",IFERROR(VLOOKUP($U610,scriv!$C$2:$AG$802,31,FALSE),""),P610)</f>
        <v/>
      </c>
      <c r="AH610" s="242" t="str">
        <f t="shared" si="55"/>
        <v/>
      </c>
      <c r="AI610" s="240" t="str">
        <f t="shared" si="56"/>
        <v/>
      </c>
      <c r="AJ610" s="242" t="str">
        <f t="shared" si="57"/>
        <v/>
      </c>
      <c r="AK610" s="240" t="str">
        <f t="shared" si="58"/>
        <v/>
      </c>
      <c r="AL610" s="242" t="str">
        <f t="shared" si="59"/>
        <v/>
      </c>
    </row>
    <row r="611" spans="1:38" ht="23" customHeight="1">
      <c r="A611"/>
      <c r="B611"/>
      <c r="C611"/>
      <c r="D611"/>
      <c r="E611"/>
      <c r="F611"/>
      <c r="G611"/>
      <c r="H611"/>
      <c r="I611"/>
      <c r="J611"/>
      <c r="K611"/>
      <c r="L611"/>
      <c r="M611"/>
      <c r="N611"/>
      <c r="O611"/>
      <c r="P611"/>
      <c r="Q611"/>
      <c r="R611"/>
      <c r="S611"/>
      <c r="T611"/>
      <c r="U611"/>
      <c r="V611"/>
      <c r="W611"/>
      <c r="X611"/>
      <c r="Y611"/>
      <c r="Z611"/>
      <c r="AA611"/>
      <c r="AB611"/>
      <c r="AC611"/>
      <c r="AD611" s="81" t="str">
        <f>IF(M611="",IFERROR(VLOOKUP($U611,scriv!$C$2:$AG$802,28,FALSE),""),M611)</f>
        <v/>
      </c>
      <c r="AE611" s="81" t="str">
        <f>IF(N611="",IFERROR(VLOOKUP($U611,scriv!$C$2:$AG$802,29,FALSE),""),N611)</f>
        <v/>
      </c>
      <c r="AF611" s="81" t="str">
        <f>IF(O611="",IFERROR(VLOOKUP($U611,scriv!$C$2:$AG$802,30,FALSE),""),O611)</f>
        <v/>
      </c>
      <c r="AG611" s="81" t="str">
        <f>IF(P611="",IFERROR(VLOOKUP($U611,scriv!$C$2:$AG$802,31,FALSE),""),P611)</f>
        <v/>
      </c>
      <c r="AH611" s="242" t="str">
        <f t="shared" si="55"/>
        <v/>
      </c>
      <c r="AI611" s="240" t="str">
        <f t="shared" si="56"/>
        <v/>
      </c>
      <c r="AJ611" s="242" t="str">
        <f t="shared" si="57"/>
        <v/>
      </c>
      <c r="AK611" s="240" t="str">
        <f t="shared" si="58"/>
        <v/>
      </c>
      <c r="AL611" s="242" t="str">
        <f t="shared" si="59"/>
        <v/>
      </c>
    </row>
    <row r="612" spans="1:38" ht="23" customHeight="1">
      <c r="A612"/>
      <c r="B612"/>
      <c r="C612"/>
      <c r="D612"/>
      <c r="E612"/>
      <c r="F612"/>
      <c r="G612"/>
      <c r="H612"/>
      <c r="I612"/>
      <c r="J612"/>
      <c r="K612"/>
      <c r="L612"/>
      <c r="M612"/>
      <c r="N612"/>
      <c r="O612"/>
      <c r="P612"/>
      <c r="Q612"/>
      <c r="R612"/>
      <c r="S612"/>
      <c r="T612"/>
      <c r="U612"/>
      <c r="V612"/>
      <c r="W612"/>
      <c r="X612"/>
      <c r="Y612"/>
      <c r="Z612"/>
      <c r="AA612"/>
      <c r="AB612"/>
      <c r="AC612"/>
      <c r="AD612" s="81" t="str">
        <f>IF(M612="",IFERROR(VLOOKUP($U612,scriv!$C$2:$AG$802,28,FALSE),""),M612)</f>
        <v/>
      </c>
      <c r="AE612" s="81" t="str">
        <f>IF(N612="",IFERROR(VLOOKUP($U612,scriv!$C$2:$AG$802,29,FALSE),""),N612)</f>
        <v/>
      </c>
      <c r="AF612" s="81" t="str">
        <f>IF(O612="",IFERROR(VLOOKUP($U612,scriv!$C$2:$AG$802,30,FALSE),""),O612)</f>
        <v/>
      </c>
      <c r="AG612" s="81" t="str">
        <f>IF(P612="",IFERROR(VLOOKUP($U612,scriv!$C$2:$AG$802,31,FALSE),""),P612)</f>
        <v/>
      </c>
      <c r="AH612" s="242" t="str">
        <f t="shared" si="55"/>
        <v/>
      </c>
      <c r="AI612" s="240" t="str">
        <f t="shared" si="56"/>
        <v/>
      </c>
      <c r="AJ612" s="242" t="str">
        <f t="shared" si="57"/>
        <v/>
      </c>
      <c r="AK612" s="240" t="str">
        <f t="shared" si="58"/>
        <v/>
      </c>
      <c r="AL612" s="242" t="str">
        <f t="shared" si="59"/>
        <v/>
      </c>
    </row>
    <row r="613" spans="1:38" ht="23" customHeight="1">
      <c r="A613"/>
      <c r="B613"/>
      <c r="C613"/>
      <c r="D613"/>
      <c r="E613"/>
      <c r="F613"/>
      <c r="G613"/>
      <c r="H613"/>
      <c r="I613"/>
      <c r="J613"/>
      <c r="K613"/>
      <c r="L613"/>
      <c r="M613"/>
      <c r="N613"/>
      <c r="O613"/>
      <c r="P613"/>
      <c r="Q613"/>
      <c r="R613"/>
      <c r="S613"/>
      <c r="T613"/>
      <c r="U613"/>
      <c r="V613"/>
      <c r="W613"/>
      <c r="X613"/>
      <c r="Y613"/>
      <c r="Z613"/>
      <c r="AA613"/>
      <c r="AB613"/>
      <c r="AC613"/>
      <c r="AD613" s="81" t="str">
        <f>IF(M613="",IFERROR(VLOOKUP($U613,scriv!$C$2:$AG$802,28,FALSE),""),M613)</f>
        <v/>
      </c>
      <c r="AE613" s="81" t="str">
        <f>IF(N613="",IFERROR(VLOOKUP($U613,scriv!$C$2:$AG$802,29,FALSE),""),N613)</f>
        <v/>
      </c>
      <c r="AF613" s="81" t="str">
        <f>IF(O613="",IFERROR(VLOOKUP($U613,scriv!$C$2:$AG$802,30,FALSE),""),O613)</f>
        <v/>
      </c>
      <c r="AG613" s="81" t="str">
        <f>IF(P613="",IFERROR(VLOOKUP($U613,scriv!$C$2:$AG$802,31,FALSE),""),P613)</f>
        <v/>
      </c>
      <c r="AH613" s="242" t="str">
        <f t="shared" si="55"/>
        <v/>
      </c>
      <c r="AI613" s="240" t="str">
        <f t="shared" si="56"/>
        <v/>
      </c>
      <c r="AJ613" s="242" t="str">
        <f t="shared" si="57"/>
        <v/>
      </c>
      <c r="AK613" s="240" t="str">
        <f t="shared" si="58"/>
        <v/>
      </c>
      <c r="AL613" s="242" t="str">
        <f t="shared" si="59"/>
        <v/>
      </c>
    </row>
    <row r="614" spans="1:38" ht="23" customHeight="1">
      <c r="A614"/>
      <c r="B614"/>
      <c r="C614"/>
      <c r="D614"/>
      <c r="E614"/>
      <c r="F614"/>
      <c r="G614"/>
      <c r="H614"/>
      <c r="I614"/>
      <c r="J614"/>
      <c r="K614"/>
      <c r="L614"/>
      <c r="M614"/>
      <c r="N614"/>
      <c r="O614"/>
      <c r="P614"/>
      <c r="Q614"/>
      <c r="R614"/>
      <c r="S614"/>
      <c r="T614"/>
      <c r="U614"/>
      <c r="V614"/>
      <c r="W614"/>
      <c r="X614"/>
      <c r="Y614"/>
      <c r="Z614"/>
      <c r="AA614"/>
      <c r="AB614"/>
      <c r="AC614"/>
      <c r="AD614" s="81" t="str">
        <f>IF(M614="",IFERROR(VLOOKUP($U614,scriv!$C$2:$AG$802,28,FALSE),""),M614)</f>
        <v/>
      </c>
      <c r="AE614" s="81" t="str">
        <f>IF(N614="",IFERROR(VLOOKUP($U614,scriv!$C$2:$AG$802,29,FALSE),""),N614)</f>
        <v/>
      </c>
      <c r="AF614" s="81" t="str">
        <f>IF(O614="",IFERROR(VLOOKUP($U614,scriv!$C$2:$AG$802,30,FALSE),""),O614)</f>
        <v/>
      </c>
      <c r="AG614" s="81" t="str">
        <f>IF(P614="",IFERROR(VLOOKUP($U614,scriv!$C$2:$AG$802,31,FALSE),""),P614)</f>
        <v/>
      </c>
      <c r="AH614" s="242" t="str">
        <f t="shared" si="55"/>
        <v/>
      </c>
      <c r="AI614" s="240" t="str">
        <f t="shared" si="56"/>
        <v/>
      </c>
      <c r="AJ614" s="242" t="str">
        <f t="shared" si="57"/>
        <v/>
      </c>
      <c r="AK614" s="240" t="str">
        <f t="shared" si="58"/>
        <v/>
      </c>
      <c r="AL614" s="242" t="str">
        <f t="shared" si="59"/>
        <v/>
      </c>
    </row>
    <row r="615" spans="1:38" ht="23" customHeight="1">
      <c r="A615"/>
      <c r="B615"/>
      <c r="C615"/>
      <c r="D615"/>
      <c r="E615"/>
      <c r="F615"/>
      <c r="G615"/>
      <c r="H615"/>
      <c r="I615"/>
      <c r="J615"/>
      <c r="K615"/>
      <c r="L615"/>
      <c r="M615"/>
      <c r="N615"/>
      <c r="O615"/>
      <c r="P615"/>
      <c r="Q615"/>
      <c r="R615"/>
      <c r="S615"/>
      <c r="T615"/>
      <c r="U615"/>
      <c r="V615"/>
      <c r="W615"/>
      <c r="X615"/>
      <c r="Y615"/>
      <c r="Z615"/>
      <c r="AA615"/>
      <c r="AB615"/>
      <c r="AC615"/>
      <c r="AD615" s="81" t="str">
        <f>IF(M615="",IFERROR(VLOOKUP($U615,scriv!$C$2:$AG$802,28,FALSE),""),M615)</f>
        <v/>
      </c>
      <c r="AE615" s="81" t="str">
        <f>IF(N615="",IFERROR(VLOOKUP($U615,scriv!$C$2:$AG$802,29,FALSE),""),N615)</f>
        <v/>
      </c>
      <c r="AF615" s="81" t="str">
        <f>IF(O615="",IFERROR(VLOOKUP($U615,scriv!$C$2:$AG$802,30,FALSE),""),O615)</f>
        <v/>
      </c>
      <c r="AG615" s="81" t="str">
        <f>IF(P615="",IFERROR(VLOOKUP($U615,scriv!$C$2:$AG$802,31,FALSE),""),P615)</f>
        <v/>
      </c>
      <c r="AH615" s="242" t="str">
        <f t="shared" si="55"/>
        <v/>
      </c>
      <c r="AI615" s="240" t="str">
        <f t="shared" si="56"/>
        <v/>
      </c>
      <c r="AJ615" s="242" t="str">
        <f t="shared" si="57"/>
        <v/>
      </c>
      <c r="AK615" s="240" t="str">
        <f t="shared" si="58"/>
        <v/>
      </c>
      <c r="AL615" s="242" t="str">
        <f t="shared" si="59"/>
        <v/>
      </c>
    </row>
    <row r="616" spans="1:38" ht="23" customHeight="1">
      <c r="A616"/>
      <c r="B616"/>
      <c r="C616"/>
      <c r="D616"/>
      <c r="E616"/>
      <c r="F616"/>
      <c r="G616"/>
      <c r="H616"/>
      <c r="I616"/>
      <c r="J616"/>
      <c r="K616"/>
      <c r="L616"/>
      <c r="M616"/>
      <c r="N616"/>
      <c r="O616"/>
      <c r="P616"/>
      <c r="Q616"/>
      <c r="R616"/>
      <c r="S616"/>
      <c r="T616"/>
      <c r="U616"/>
      <c r="V616"/>
      <c r="W616"/>
      <c r="X616"/>
      <c r="Y616"/>
      <c r="Z616"/>
      <c r="AA616"/>
      <c r="AB616"/>
      <c r="AC616"/>
      <c r="AD616" s="81" t="str">
        <f>IF(M616="",IFERROR(VLOOKUP($U616,scriv!$C$2:$AG$802,28,FALSE),""),M616)</f>
        <v/>
      </c>
      <c r="AE616" s="81" t="str">
        <f>IF(N616="",IFERROR(VLOOKUP($U616,scriv!$C$2:$AG$802,29,FALSE),""),N616)</f>
        <v/>
      </c>
      <c r="AF616" s="81" t="str">
        <f>IF(O616="",IFERROR(VLOOKUP($U616,scriv!$C$2:$AG$802,30,FALSE),""),O616)</f>
        <v/>
      </c>
      <c r="AG616" s="81" t="str">
        <f>IF(P616="",IFERROR(VLOOKUP($U616,scriv!$C$2:$AG$802,31,FALSE),""),P616)</f>
        <v/>
      </c>
      <c r="AH616" s="242" t="str">
        <f t="shared" si="55"/>
        <v/>
      </c>
      <c r="AI616" s="240" t="str">
        <f t="shared" si="56"/>
        <v/>
      </c>
      <c r="AJ616" s="242" t="str">
        <f t="shared" si="57"/>
        <v/>
      </c>
      <c r="AK616" s="240" t="str">
        <f t="shared" si="58"/>
        <v/>
      </c>
      <c r="AL616" s="242" t="str">
        <f t="shared" si="59"/>
        <v/>
      </c>
    </row>
    <row r="617" spans="1:38" ht="23" customHeight="1">
      <c r="A617"/>
      <c r="B617"/>
      <c r="C617"/>
      <c r="D617"/>
      <c r="E617"/>
      <c r="F617"/>
      <c r="G617"/>
      <c r="H617"/>
      <c r="I617"/>
      <c r="J617"/>
      <c r="K617"/>
      <c r="L617"/>
      <c r="M617"/>
      <c r="N617"/>
      <c r="O617"/>
      <c r="P617"/>
      <c r="Q617"/>
      <c r="R617"/>
      <c r="S617"/>
      <c r="T617"/>
      <c r="U617"/>
      <c r="V617"/>
      <c r="W617"/>
      <c r="X617"/>
      <c r="Y617"/>
      <c r="Z617"/>
      <c r="AA617"/>
      <c r="AB617"/>
      <c r="AC617"/>
      <c r="AD617" s="81" t="str">
        <f>IF(M617="",IFERROR(VLOOKUP($U617,scriv!$C$2:$AG$802,28,FALSE),""),M617)</f>
        <v/>
      </c>
      <c r="AE617" s="81" t="str">
        <f>IF(N617="",IFERROR(VLOOKUP($U617,scriv!$C$2:$AG$802,29,FALSE),""),N617)</f>
        <v/>
      </c>
      <c r="AF617" s="81" t="str">
        <f>IF(O617="",IFERROR(VLOOKUP($U617,scriv!$C$2:$AG$802,30,FALSE),""),O617)</f>
        <v/>
      </c>
      <c r="AG617" s="81" t="str">
        <f>IF(P617="",IFERROR(VLOOKUP($U617,scriv!$C$2:$AG$802,31,FALSE),""),P617)</f>
        <v/>
      </c>
      <c r="AH617" s="242" t="str">
        <f t="shared" si="55"/>
        <v/>
      </c>
      <c r="AI617" s="240" t="str">
        <f t="shared" si="56"/>
        <v/>
      </c>
      <c r="AJ617" s="242" t="str">
        <f t="shared" si="57"/>
        <v/>
      </c>
      <c r="AK617" s="240" t="str">
        <f t="shared" si="58"/>
        <v/>
      </c>
      <c r="AL617" s="242" t="str">
        <f t="shared" si="59"/>
        <v/>
      </c>
    </row>
    <row r="618" spans="1:38" ht="23" customHeight="1">
      <c r="A618"/>
      <c r="B618"/>
      <c r="C618"/>
      <c r="D618"/>
      <c r="E618"/>
      <c r="F618"/>
      <c r="G618"/>
      <c r="H618"/>
      <c r="I618"/>
      <c r="J618"/>
      <c r="K618"/>
      <c r="L618"/>
      <c r="M618"/>
      <c r="N618"/>
      <c r="O618"/>
      <c r="P618"/>
      <c r="Q618"/>
      <c r="R618"/>
      <c r="S618"/>
      <c r="T618"/>
      <c r="U618"/>
      <c r="V618"/>
      <c r="W618"/>
      <c r="X618"/>
      <c r="Y618"/>
      <c r="Z618"/>
      <c r="AA618"/>
      <c r="AB618"/>
      <c r="AC618"/>
      <c r="AD618" s="81" t="str">
        <f>IF(M618="",IFERROR(VLOOKUP($U618,scriv!$C$2:$AG$802,28,FALSE),""),M618)</f>
        <v/>
      </c>
      <c r="AE618" s="81" t="str">
        <f>IF(N618="",IFERROR(VLOOKUP($U618,scriv!$C$2:$AG$802,29,FALSE),""),N618)</f>
        <v/>
      </c>
      <c r="AF618" s="81" t="str">
        <f>IF(O618="",IFERROR(VLOOKUP($U618,scriv!$C$2:$AG$802,30,FALSE),""),O618)</f>
        <v/>
      </c>
      <c r="AG618" s="81" t="str">
        <f>IF(P618="",IFERROR(VLOOKUP($U618,scriv!$C$2:$AG$802,31,FALSE),""),P618)</f>
        <v/>
      </c>
      <c r="AH618" s="242" t="str">
        <f t="shared" si="55"/>
        <v/>
      </c>
      <c r="AI618" s="240" t="str">
        <f t="shared" si="56"/>
        <v/>
      </c>
      <c r="AJ618" s="242" t="str">
        <f t="shared" si="57"/>
        <v/>
      </c>
      <c r="AK618" s="240" t="str">
        <f t="shared" si="58"/>
        <v/>
      </c>
      <c r="AL618" s="242" t="str">
        <f t="shared" si="59"/>
        <v/>
      </c>
    </row>
    <row r="619" spans="1:38" ht="23" customHeight="1">
      <c r="A619"/>
      <c r="B619"/>
      <c r="C619"/>
      <c r="D619"/>
      <c r="E619"/>
      <c r="F619"/>
      <c r="G619"/>
      <c r="H619"/>
      <c r="I619"/>
      <c r="J619"/>
      <c r="K619"/>
      <c r="L619"/>
      <c r="M619"/>
      <c r="N619"/>
      <c r="O619"/>
      <c r="P619"/>
      <c r="Q619"/>
      <c r="R619"/>
      <c r="S619"/>
      <c r="T619"/>
      <c r="U619"/>
      <c r="V619"/>
      <c r="W619"/>
      <c r="X619"/>
      <c r="Y619"/>
      <c r="Z619"/>
      <c r="AA619"/>
      <c r="AB619"/>
      <c r="AC619"/>
      <c r="AD619" s="81" t="str">
        <f>IF(M619="",IFERROR(VLOOKUP($U619,scriv!$C$2:$AG$802,28,FALSE),""),M619)</f>
        <v/>
      </c>
      <c r="AE619" s="81" t="str">
        <f>IF(N619="",IFERROR(VLOOKUP($U619,scriv!$C$2:$AG$802,29,FALSE),""),N619)</f>
        <v/>
      </c>
      <c r="AF619" s="81" t="str">
        <f>IF(O619="",IFERROR(VLOOKUP($U619,scriv!$C$2:$AG$802,30,FALSE),""),O619)</f>
        <v/>
      </c>
      <c r="AG619" s="81" t="str">
        <f>IF(P619="",IFERROR(VLOOKUP($U619,scriv!$C$2:$AG$802,31,FALSE),""),P619)</f>
        <v/>
      </c>
      <c r="AH619" s="242" t="str">
        <f t="shared" si="55"/>
        <v/>
      </c>
      <c r="AI619" s="240" t="str">
        <f t="shared" si="56"/>
        <v/>
      </c>
      <c r="AJ619" s="242" t="str">
        <f t="shared" si="57"/>
        <v/>
      </c>
      <c r="AK619" s="240" t="str">
        <f t="shared" si="58"/>
        <v/>
      </c>
      <c r="AL619" s="242" t="str">
        <f t="shared" si="59"/>
        <v/>
      </c>
    </row>
    <row r="620" spans="1:38" ht="23" customHeight="1">
      <c r="A620"/>
      <c r="B620"/>
      <c r="C620"/>
      <c r="D620"/>
      <c r="E620"/>
      <c r="F620"/>
      <c r="G620"/>
      <c r="H620"/>
      <c r="I620"/>
      <c r="J620"/>
      <c r="K620"/>
      <c r="L620"/>
      <c r="M620"/>
      <c r="N620"/>
      <c r="O620"/>
      <c r="P620"/>
      <c r="Q620"/>
      <c r="R620"/>
      <c r="S620"/>
      <c r="T620"/>
      <c r="U620"/>
      <c r="V620"/>
      <c r="W620"/>
      <c r="X620"/>
      <c r="Y620"/>
      <c r="Z620"/>
      <c r="AA620"/>
      <c r="AB620"/>
      <c r="AC620"/>
      <c r="AD620" s="81" t="str">
        <f>IF(M620="",IFERROR(VLOOKUP($U620,scriv!$C$2:$AG$802,28,FALSE),""),M620)</f>
        <v/>
      </c>
      <c r="AE620" s="81" t="str">
        <f>IF(N620="",IFERROR(VLOOKUP($U620,scriv!$C$2:$AG$802,29,FALSE),""),N620)</f>
        <v/>
      </c>
      <c r="AF620" s="81" t="str">
        <f>IF(O620="",IFERROR(VLOOKUP($U620,scriv!$C$2:$AG$802,30,FALSE),""),O620)</f>
        <v/>
      </c>
      <c r="AG620" s="81" t="str">
        <f>IF(P620="",IFERROR(VLOOKUP($U620,scriv!$C$2:$AG$802,31,FALSE),""),P620)</f>
        <v/>
      </c>
      <c r="AH620" s="242" t="str">
        <f t="shared" si="55"/>
        <v/>
      </c>
      <c r="AI620" s="240" t="str">
        <f t="shared" si="56"/>
        <v/>
      </c>
      <c r="AJ620" s="242" t="str">
        <f t="shared" si="57"/>
        <v/>
      </c>
      <c r="AK620" s="240" t="str">
        <f t="shared" si="58"/>
        <v/>
      </c>
      <c r="AL620" s="242" t="str">
        <f t="shared" si="59"/>
        <v/>
      </c>
    </row>
    <row r="621" spans="1:38" ht="23" customHeight="1">
      <c r="A621"/>
      <c r="B621"/>
      <c r="C621"/>
      <c r="D621"/>
      <c r="E621"/>
      <c r="F621"/>
      <c r="G621"/>
      <c r="H621"/>
      <c r="I621"/>
      <c r="J621"/>
      <c r="K621"/>
      <c r="L621"/>
      <c r="M621"/>
      <c r="N621"/>
      <c r="O621"/>
      <c r="P621"/>
      <c r="Q621"/>
      <c r="R621"/>
      <c r="S621"/>
      <c r="T621"/>
      <c r="U621"/>
      <c r="V621"/>
      <c r="W621"/>
      <c r="X621"/>
      <c r="Y621"/>
      <c r="Z621"/>
      <c r="AA621"/>
      <c r="AB621"/>
      <c r="AC621"/>
      <c r="AD621" s="81" t="str">
        <f>IF(M621="",IFERROR(VLOOKUP($U621,scriv!$C$2:$AG$802,28,FALSE),""),M621)</f>
        <v/>
      </c>
      <c r="AE621" s="81" t="str">
        <f>IF(N621="",IFERROR(VLOOKUP($U621,scriv!$C$2:$AG$802,29,FALSE),""),N621)</f>
        <v/>
      </c>
      <c r="AF621" s="81" t="str">
        <f>IF(O621="",IFERROR(VLOOKUP($U621,scriv!$C$2:$AG$802,30,FALSE),""),O621)</f>
        <v/>
      </c>
      <c r="AG621" s="81" t="str">
        <f>IF(P621="",IFERROR(VLOOKUP($U621,scriv!$C$2:$AG$802,31,FALSE),""),P621)</f>
        <v/>
      </c>
      <c r="AH621" s="242" t="str">
        <f t="shared" si="55"/>
        <v/>
      </c>
      <c r="AI621" s="240" t="str">
        <f t="shared" si="56"/>
        <v/>
      </c>
      <c r="AJ621" s="242" t="str">
        <f t="shared" si="57"/>
        <v/>
      </c>
      <c r="AK621" s="240" t="str">
        <f t="shared" si="58"/>
        <v/>
      </c>
      <c r="AL621" s="242" t="str">
        <f t="shared" si="59"/>
        <v/>
      </c>
    </row>
    <row r="622" spans="1:38" ht="23" customHeight="1">
      <c r="A622"/>
      <c r="B622"/>
      <c r="C622"/>
      <c r="D622"/>
      <c r="E622"/>
      <c r="F622"/>
      <c r="G622"/>
      <c r="H622"/>
      <c r="I622"/>
      <c r="J622"/>
      <c r="K622"/>
      <c r="L622"/>
      <c r="M622"/>
      <c r="N622"/>
      <c r="O622"/>
      <c r="P622"/>
      <c r="Q622"/>
      <c r="R622"/>
      <c r="S622"/>
      <c r="T622"/>
      <c r="U622"/>
      <c r="V622"/>
      <c r="W622"/>
      <c r="X622"/>
      <c r="Y622"/>
      <c r="Z622"/>
      <c r="AA622"/>
      <c r="AB622"/>
      <c r="AC622"/>
      <c r="AD622" s="81" t="str">
        <f>IF(M622="",IFERROR(VLOOKUP($U622,scriv!$C$2:$AG$802,28,FALSE),""),M622)</f>
        <v/>
      </c>
      <c r="AE622" s="81" t="str">
        <f>IF(N622="",IFERROR(VLOOKUP($U622,scriv!$C$2:$AG$802,29,FALSE),""),N622)</f>
        <v/>
      </c>
      <c r="AF622" s="81" t="str">
        <f>IF(O622="",IFERROR(VLOOKUP($U622,scriv!$C$2:$AG$802,30,FALSE),""),O622)</f>
        <v/>
      </c>
      <c r="AG622" s="81" t="str">
        <f>IF(P622="",IFERROR(VLOOKUP($U622,scriv!$C$2:$AG$802,31,FALSE),""),P622)</f>
        <v/>
      </c>
      <c r="AH622" s="242" t="str">
        <f t="shared" si="55"/>
        <v/>
      </c>
      <c r="AI622" s="240" t="str">
        <f t="shared" si="56"/>
        <v/>
      </c>
      <c r="AJ622" s="242" t="str">
        <f t="shared" si="57"/>
        <v/>
      </c>
      <c r="AK622" s="240" t="str">
        <f t="shared" si="58"/>
        <v/>
      </c>
      <c r="AL622" s="242" t="str">
        <f t="shared" si="59"/>
        <v/>
      </c>
    </row>
    <row r="623" spans="1:38" ht="23" customHeight="1">
      <c r="A623"/>
      <c r="B623"/>
      <c r="C623"/>
      <c r="D623"/>
      <c r="E623"/>
      <c r="F623"/>
      <c r="G623"/>
      <c r="H623"/>
      <c r="I623"/>
      <c r="J623"/>
      <c r="K623"/>
      <c r="L623"/>
      <c r="M623"/>
      <c r="N623"/>
      <c r="O623"/>
      <c r="P623"/>
      <c r="Q623"/>
      <c r="R623"/>
      <c r="S623"/>
      <c r="T623"/>
      <c r="U623"/>
      <c r="V623"/>
      <c r="W623"/>
      <c r="X623"/>
      <c r="Y623"/>
      <c r="Z623"/>
      <c r="AA623"/>
      <c r="AB623"/>
      <c r="AC623"/>
      <c r="AD623" s="81" t="str">
        <f>IF(M623="",IFERROR(VLOOKUP($U623,scriv!$C$2:$AG$802,28,FALSE),""),M623)</f>
        <v/>
      </c>
      <c r="AE623" s="81" t="str">
        <f>IF(N623="",IFERROR(VLOOKUP($U623,scriv!$C$2:$AG$802,29,FALSE),""),N623)</f>
        <v/>
      </c>
      <c r="AF623" s="81" t="str">
        <f>IF(O623="",IFERROR(VLOOKUP($U623,scriv!$C$2:$AG$802,30,FALSE),""),O623)</f>
        <v/>
      </c>
      <c r="AG623" s="81" t="str">
        <f>IF(P623="",IFERROR(VLOOKUP($U623,scriv!$C$2:$AG$802,31,FALSE),""),P623)</f>
        <v/>
      </c>
      <c r="AH623" s="242" t="str">
        <f t="shared" si="55"/>
        <v/>
      </c>
      <c r="AI623" s="240" t="str">
        <f t="shared" si="56"/>
        <v/>
      </c>
      <c r="AJ623" s="242" t="str">
        <f t="shared" si="57"/>
        <v/>
      </c>
      <c r="AK623" s="240" t="str">
        <f t="shared" si="58"/>
        <v/>
      </c>
      <c r="AL623" s="242" t="str">
        <f t="shared" si="59"/>
        <v/>
      </c>
    </row>
    <row r="624" spans="1:38" ht="23" customHeight="1">
      <c r="A624"/>
      <c r="B624"/>
      <c r="C624"/>
      <c r="D624"/>
      <c r="E624"/>
      <c r="F624"/>
      <c r="G624"/>
      <c r="H624"/>
      <c r="I624"/>
      <c r="J624"/>
      <c r="K624"/>
      <c r="L624"/>
      <c r="M624"/>
      <c r="N624"/>
      <c r="O624"/>
      <c r="P624"/>
      <c r="Q624"/>
      <c r="R624"/>
      <c r="S624"/>
      <c r="T624"/>
      <c r="U624"/>
      <c r="V624"/>
      <c r="W624"/>
      <c r="X624"/>
      <c r="Y624"/>
      <c r="Z624"/>
      <c r="AA624"/>
      <c r="AB624"/>
      <c r="AC624"/>
      <c r="AD624" s="81" t="str">
        <f>IF(M624="",IFERROR(VLOOKUP($U624,scriv!$C$2:$AG$802,28,FALSE),""),M624)</f>
        <v/>
      </c>
      <c r="AE624" s="81" t="str">
        <f>IF(N624="",IFERROR(VLOOKUP($U624,scriv!$C$2:$AG$802,29,FALSE),""),N624)</f>
        <v/>
      </c>
      <c r="AF624" s="81" t="str">
        <f>IF(O624="",IFERROR(VLOOKUP($U624,scriv!$C$2:$AG$802,30,FALSE),""),O624)</f>
        <v/>
      </c>
      <c r="AG624" s="81" t="str">
        <f>IF(P624="",IFERROR(VLOOKUP($U624,scriv!$C$2:$AG$802,31,FALSE),""),P624)</f>
        <v/>
      </c>
      <c r="AH624" s="242" t="str">
        <f t="shared" si="55"/>
        <v/>
      </c>
      <c r="AI624" s="240" t="str">
        <f t="shared" si="56"/>
        <v/>
      </c>
      <c r="AJ624" s="242" t="str">
        <f t="shared" si="57"/>
        <v/>
      </c>
      <c r="AK624" s="240" t="str">
        <f t="shared" si="58"/>
        <v/>
      </c>
      <c r="AL624" s="242" t="str">
        <f t="shared" si="59"/>
        <v/>
      </c>
    </row>
    <row r="625" spans="1:38" ht="23" customHeight="1">
      <c r="A625"/>
      <c r="B625"/>
      <c r="C625"/>
      <c r="D625"/>
      <c r="E625"/>
      <c r="F625"/>
      <c r="G625"/>
      <c r="H625"/>
      <c r="I625"/>
      <c r="J625"/>
      <c r="K625"/>
      <c r="L625"/>
      <c r="M625"/>
      <c r="N625"/>
      <c r="O625"/>
      <c r="P625"/>
      <c r="Q625"/>
      <c r="R625"/>
      <c r="S625"/>
      <c r="T625"/>
      <c r="U625"/>
      <c r="V625"/>
      <c r="W625"/>
      <c r="X625"/>
      <c r="Y625"/>
      <c r="Z625"/>
      <c r="AA625"/>
      <c r="AB625"/>
      <c r="AC625"/>
      <c r="AD625" s="81" t="str">
        <f>IF(M625="",IFERROR(VLOOKUP($U625,scriv!$C$2:$AG$802,28,FALSE),""),M625)</f>
        <v/>
      </c>
      <c r="AE625" s="81" t="str">
        <f>IF(N625="",IFERROR(VLOOKUP($U625,scriv!$C$2:$AG$802,29,FALSE),""),N625)</f>
        <v/>
      </c>
      <c r="AF625" s="81" t="str">
        <f>IF(O625="",IFERROR(VLOOKUP($U625,scriv!$C$2:$AG$802,30,FALSE),""),O625)</f>
        <v/>
      </c>
      <c r="AG625" s="81" t="str">
        <f>IF(P625="",IFERROR(VLOOKUP($U625,scriv!$C$2:$AG$802,31,FALSE),""),P625)</f>
        <v/>
      </c>
      <c r="AH625" s="242" t="str">
        <f t="shared" si="55"/>
        <v/>
      </c>
      <c r="AI625" s="240" t="str">
        <f t="shared" si="56"/>
        <v/>
      </c>
      <c r="AJ625" s="242" t="str">
        <f t="shared" si="57"/>
        <v/>
      </c>
      <c r="AK625" s="240" t="str">
        <f t="shared" si="58"/>
        <v/>
      </c>
      <c r="AL625" s="242" t="str">
        <f t="shared" si="59"/>
        <v/>
      </c>
    </row>
    <row r="626" spans="1:38" ht="23" customHeight="1">
      <c r="A626"/>
      <c r="B626"/>
      <c r="C626"/>
      <c r="D626"/>
      <c r="E626"/>
      <c r="F626"/>
      <c r="G626"/>
      <c r="H626"/>
      <c r="I626"/>
      <c r="J626"/>
      <c r="K626"/>
      <c r="L626"/>
      <c r="M626"/>
      <c r="N626"/>
      <c r="O626"/>
      <c r="P626"/>
      <c r="Q626"/>
      <c r="R626"/>
      <c r="S626"/>
      <c r="T626"/>
      <c r="U626"/>
      <c r="V626"/>
      <c r="W626"/>
      <c r="X626"/>
      <c r="Y626"/>
      <c r="Z626"/>
      <c r="AA626"/>
      <c r="AB626"/>
      <c r="AC626"/>
      <c r="AD626" s="81" t="str">
        <f>IF(M626="",IFERROR(VLOOKUP($U626,scriv!$C$2:$AG$802,28,FALSE),""),M626)</f>
        <v/>
      </c>
      <c r="AE626" s="81" t="str">
        <f>IF(N626="",IFERROR(VLOOKUP($U626,scriv!$C$2:$AG$802,29,FALSE),""),N626)</f>
        <v/>
      </c>
      <c r="AF626" s="81" t="str">
        <f>IF(O626="",IFERROR(VLOOKUP($U626,scriv!$C$2:$AG$802,30,FALSE),""),O626)</f>
        <v/>
      </c>
      <c r="AG626" s="81" t="str">
        <f>IF(P626="",IFERROR(VLOOKUP($U626,scriv!$C$2:$AG$802,31,FALSE),""),P626)</f>
        <v/>
      </c>
      <c r="AH626" s="242" t="str">
        <f t="shared" si="55"/>
        <v/>
      </c>
      <c r="AI626" s="240" t="str">
        <f t="shared" si="56"/>
        <v/>
      </c>
      <c r="AJ626" s="242" t="str">
        <f t="shared" si="57"/>
        <v/>
      </c>
      <c r="AK626" s="240" t="str">
        <f t="shared" si="58"/>
        <v/>
      </c>
      <c r="AL626" s="242" t="str">
        <f t="shared" si="59"/>
        <v/>
      </c>
    </row>
    <row r="627" spans="1:38" ht="23" customHeight="1">
      <c r="A627"/>
      <c r="B627"/>
      <c r="C627"/>
      <c r="D627"/>
      <c r="E627"/>
      <c r="F627"/>
      <c r="G627"/>
      <c r="H627"/>
      <c r="I627"/>
      <c r="J627"/>
      <c r="K627"/>
      <c r="L627"/>
      <c r="M627"/>
      <c r="N627"/>
      <c r="O627"/>
      <c r="P627"/>
      <c r="Q627"/>
      <c r="R627"/>
      <c r="S627"/>
      <c r="T627"/>
      <c r="U627"/>
      <c r="V627"/>
      <c r="W627"/>
      <c r="X627"/>
      <c r="Y627"/>
      <c r="Z627"/>
      <c r="AA627"/>
      <c r="AB627"/>
      <c r="AC627"/>
      <c r="AD627" s="81" t="str">
        <f>IF(M627="",IFERROR(VLOOKUP($U627,scriv!$C$2:$AG$802,28,FALSE),""),M627)</f>
        <v/>
      </c>
      <c r="AE627" s="81" t="str">
        <f>IF(N627="",IFERROR(VLOOKUP($U627,scriv!$C$2:$AG$802,29,FALSE),""),N627)</f>
        <v/>
      </c>
      <c r="AF627" s="81" t="str">
        <f>IF(O627="",IFERROR(VLOOKUP($U627,scriv!$C$2:$AG$802,30,FALSE),""),O627)</f>
        <v/>
      </c>
      <c r="AG627" s="81" t="str">
        <f>IF(P627="",IFERROR(VLOOKUP($U627,scriv!$C$2:$AG$802,31,FALSE),""),P627)</f>
        <v/>
      </c>
      <c r="AH627" s="242" t="str">
        <f t="shared" si="55"/>
        <v/>
      </c>
      <c r="AI627" s="240" t="str">
        <f t="shared" si="56"/>
        <v/>
      </c>
      <c r="AJ627" s="242" t="str">
        <f t="shared" si="57"/>
        <v/>
      </c>
      <c r="AK627" s="240" t="str">
        <f t="shared" si="58"/>
        <v/>
      </c>
      <c r="AL627" s="242" t="str">
        <f t="shared" si="59"/>
        <v/>
      </c>
    </row>
    <row r="628" spans="1:38" ht="23" customHeight="1">
      <c r="A628"/>
      <c r="B628"/>
      <c r="C628"/>
      <c r="D628"/>
      <c r="E628"/>
      <c r="F628"/>
      <c r="G628"/>
      <c r="H628"/>
      <c r="I628"/>
      <c r="J628"/>
      <c r="K628"/>
      <c r="L628"/>
      <c r="M628"/>
      <c r="N628"/>
      <c r="O628"/>
      <c r="P628"/>
      <c r="Q628"/>
      <c r="R628"/>
      <c r="S628"/>
      <c r="T628"/>
      <c r="U628"/>
      <c r="V628"/>
      <c r="W628"/>
      <c r="X628"/>
      <c r="Y628"/>
      <c r="Z628"/>
      <c r="AA628"/>
      <c r="AB628"/>
      <c r="AC628"/>
      <c r="AD628" s="81" t="str">
        <f>IF(M628="",IFERROR(VLOOKUP($U628,scriv!$C$2:$AG$802,28,FALSE),""),M628)</f>
        <v/>
      </c>
      <c r="AE628" s="81" t="str">
        <f>IF(N628="",IFERROR(VLOOKUP($U628,scriv!$C$2:$AG$802,29,FALSE),""),N628)</f>
        <v/>
      </c>
      <c r="AF628" s="81" t="str">
        <f>IF(O628="",IFERROR(VLOOKUP($U628,scriv!$C$2:$AG$802,30,FALSE),""),O628)</f>
        <v/>
      </c>
      <c r="AG628" s="81" t="str">
        <f>IF(P628="",IFERROR(VLOOKUP($U628,scriv!$C$2:$AG$802,31,FALSE),""),P628)</f>
        <v/>
      </c>
      <c r="AH628" s="242" t="str">
        <f t="shared" si="55"/>
        <v/>
      </c>
      <c r="AI628" s="240" t="str">
        <f t="shared" si="56"/>
        <v/>
      </c>
      <c r="AJ628" s="242" t="str">
        <f t="shared" si="57"/>
        <v/>
      </c>
      <c r="AK628" s="240" t="str">
        <f t="shared" si="58"/>
        <v/>
      </c>
      <c r="AL628" s="242" t="str">
        <f t="shared" si="59"/>
        <v/>
      </c>
    </row>
    <row r="629" spans="1:38" ht="23" customHeight="1">
      <c r="A629"/>
      <c r="B629"/>
      <c r="C629"/>
      <c r="D629"/>
      <c r="E629"/>
      <c r="F629"/>
      <c r="G629"/>
      <c r="H629"/>
      <c r="I629"/>
      <c r="J629"/>
      <c r="K629"/>
      <c r="L629"/>
      <c r="M629"/>
      <c r="N629"/>
      <c r="O629"/>
      <c r="P629"/>
      <c r="Q629"/>
      <c r="R629"/>
      <c r="S629"/>
      <c r="T629"/>
      <c r="U629"/>
      <c r="V629"/>
      <c r="W629"/>
      <c r="X629"/>
      <c r="Y629"/>
      <c r="Z629"/>
      <c r="AA629"/>
      <c r="AB629"/>
      <c r="AC629"/>
      <c r="AD629" s="81" t="str">
        <f>IF(M629="",IFERROR(VLOOKUP($U629,scriv!$C$2:$AG$802,28,FALSE),""),M629)</f>
        <v/>
      </c>
      <c r="AE629" s="81" t="str">
        <f>IF(N629="",IFERROR(VLOOKUP($U629,scriv!$C$2:$AG$802,29,FALSE),""),N629)</f>
        <v/>
      </c>
      <c r="AF629" s="81" t="str">
        <f>IF(O629="",IFERROR(VLOOKUP($U629,scriv!$C$2:$AG$802,30,FALSE),""),O629)</f>
        <v/>
      </c>
      <c r="AG629" s="81" t="str">
        <f>IF(P629="",IFERROR(VLOOKUP($U629,scriv!$C$2:$AG$802,31,FALSE),""),P629)</f>
        <v/>
      </c>
      <c r="AH629" s="242" t="str">
        <f t="shared" si="55"/>
        <v/>
      </c>
      <c r="AI629" s="240" t="str">
        <f t="shared" si="56"/>
        <v/>
      </c>
      <c r="AJ629" s="242" t="str">
        <f t="shared" si="57"/>
        <v/>
      </c>
      <c r="AK629" s="240" t="str">
        <f t="shared" si="58"/>
        <v/>
      </c>
      <c r="AL629" s="242" t="str">
        <f t="shared" si="59"/>
        <v/>
      </c>
    </row>
    <row r="630" spans="1:38" ht="23" customHeight="1">
      <c r="A630"/>
      <c r="B630"/>
      <c r="C630"/>
      <c r="D630"/>
      <c r="E630"/>
      <c r="F630"/>
      <c r="G630"/>
      <c r="H630"/>
      <c r="I630"/>
      <c r="J630"/>
      <c r="K630"/>
      <c r="L630"/>
      <c r="M630"/>
      <c r="N630"/>
      <c r="O630"/>
      <c r="P630"/>
      <c r="Q630"/>
      <c r="R630"/>
      <c r="S630"/>
      <c r="T630"/>
      <c r="U630"/>
      <c r="V630"/>
      <c r="W630"/>
      <c r="X630"/>
      <c r="Y630"/>
      <c r="Z630"/>
      <c r="AA630"/>
      <c r="AB630"/>
      <c r="AC630"/>
      <c r="AD630" s="81" t="str">
        <f>IF(M630="",IFERROR(VLOOKUP($U630,scriv!$C$2:$AG$802,28,FALSE),""),M630)</f>
        <v/>
      </c>
      <c r="AE630" s="81" t="str">
        <f>IF(N630="",IFERROR(VLOOKUP($U630,scriv!$C$2:$AG$802,29,FALSE),""),N630)</f>
        <v/>
      </c>
      <c r="AF630" s="81" t="str">
        <f>IF(O630="",IFERROR(VLOOKUP($U630,scriv!$C$2:$AG$802,30,FALSE),""),O630)</f>
        <v/>
      </c>
      <c r="AG630" s="81" t="str">
        <f>IF(P630="",IFERROR(VLOOKUP($U630,scriv!$C$2:$AG$802,31,FALSE),""),P630)</f>
        <v/>
      </c>
      <c r="AH630" s="242" t="str">
        <f t="shared" si="55"/>
        <v/>
      </c>
      <c r="AI630" s="240" t="str">
        <f t="shared" si="56"/>
        <v/>
      </c>
      <c r="AJ630" s="242" t="str">
        <f t="shared" si="57"/>
        <v/>
      </c>
      <c r="AK630" s="240" t="str">
        <f t="shared" si="58"/>
        <v/>
      </c>
      <c r="AL630" s="242" t="str">
        <f t="shared" si="59"/>
        <v/>
      </c>
    </row>
    <row r="631" spans="1:38" ht="23" customHeight="1">
      <c r="A631"/>
      <c r="B631"/>
      <c r="C631"/>
      <c r="D631"/>
      <c r="E631"/>
      <c r="F631"/>
      <c r="G631"/>
      <c r="H631"/>
      <c r="I631"/>
      <c r="J631"/>
      <c r="K631"/>
      <c r="L631"/>
      <c r="M631"/>
      <c r="N631"/>
      <c r="O631"/>
      <c r="P631"/>
      <c r="Q631"/>
      <c r="R631"/>
      <c r="S631"/>
      <c r="T631"/>
      <c r="U631"/>
      <c r="V631"/>
      <c r="W631"/>
      <c r="X631"/>
      <c r="Y631"/>
      <c r="Z631"/>
      <c r="AA631"/>
      <c r="AB631"/>
      <c r="AC631"/>
      <c r="AD631" s="81" t="str">
        <f>IF(M631="",IFERROR(VLOOKUP($U631,scriv!$C$2:$AG$802,28,FALSE),""),M631)</f>
        <v/>
      </c>
      <c r="AE631" s="81" t="str">
        <f>IF(N631="",IFERROR(VLOOKUP($U631,scriv!$C$2:$AG$802,29,FALSE),""),N631)</f>
        <v/>
      </c>
      <c r="AF631" s="81" t="str">
        <f>IF(O631="",IFERROR(VLOOKUP($U631,scriv!$C$2:$AG$802,30,FALSE),""),O631)</f>
        <v/>
      </c>
      <c r="AG631" s="81" t="str">
        <f>IF(P631="",IFERROR(VLOOKUP($U631,scriv!$C$2:$AG$802,31,FALSE),""),P631)</f>
        <v/>
      </c>
      <c r="AH631" s="242" t="str">
        <f t="shared" si="55"/>
        <v/>
      </c>
      <c r="AI631" s="240" t="str">
        <f t="shared" si="56"/>
        <v/>
      </c>
      <c r="AJ631" s="242" t="str">
        <f t="shared" si="57"/>
        <v/>
      </c>
      <c r="AK631" s="240" t="str">
        <f t="shared" si="58"/>
        <v/>
      </c>
      <c r="AL631" s="242" t="str">
        <f t="shared" si="59"/>
        <v/>
      </c>
    </row>
    <row r="632" spans="1:38" ht="23" customHeight="1">
      <c r="A632"/>
      <c r="B632"/>
      <c r="C632"/>
      <c r="D632"/>
      <c r="E632"/>
      <c r="F632"/>
      <c r="G632"/>
      <c r="H632"/>
      <c r="I632"/>
      <c r="J632"/>
      <c r="K632"/>
      <c r="L632"/>
      <c r="M632"/>
      <c r="N632"/>
      <c r="O632"/>
      <c r="P632"/>
      <c r="Q632"/>
      <c r="R632"/>
      <c r="S632"/>
      <c r="T632"/>
      <c r="U632"/>
      <c r="V632"/>
      <c r="W632"/>
      <c r="X632"/>
      <c r="Y632"/>
      <c r="Z632"/>
      <c r="AA632"/>
      <c r="AB632"/>
      <c r="AC632"/>
      <c r="AD632" s="81" t="str">
        <f>IF(M632="",IFERROR(VLOOKUP($U632,scriv!$C$2:$AG$802,28,FALSE),""),M632)</f>
        <v/>
      </c>
      <c r="AE632" s="81" t="str">
        <f>IF(N632="",IFERROR(VLOOKUP($U632,scriv!$C$2:$AG$802,29,FALSE),""),N632)</f>
        <v/>
      </c>
      <c r="AF632" s="81" t="str">
        <f>IF(O632="",IFERROR(VLOOKUP($U632,scriv!$C$2:$AG$802,30,FALSE),""),O632)</f>
        <v/>
      </c>
      <c r="AG632" s="81" t="str">
        <f>IF(P632="",IFERROR(VLOOKUP($U632,scriv!$C$2:$AG$802,31,FALSE),""),P632)</f>
        <v/>
      </c>
      <c r="AH632" s="242" t="str">
        <f t="shared" si="55"/>
        <v/>
      </c>
      <c r="AI632" s="240" t="str">
        <f t="shared" si="56"/>
        <v/>
      </c>
      <c r="AJ632" s="242" t="str">
        <f t="shared" si="57"/>
        <v/>
      </c>
      <c r="AK632" s="240" t="str">
        <f t="shared" si="58"/>
        <v/>
      </c>
      <c r="AL632" s="242" t="str">
        <f t="shared" si="59"/>
        <v/>
      </c>
    </row>
    <row r="633" spans="1:38" ht="23" customHeight="1">
      <c r="A633"/>
      <c r="B633"/>
      <c r="C633"/>
      <c r="D633"/>
      <c r="E633"/>
      <c r="F633"/>
      <c r="G633"/>
      <c r="H633"/>
      <c r="I633"/>
      <c r="J633"/>
      <c r="K633"/>
      <c r="L633"/>
      <c r="M633"/>
      <c r="N633"/>
      <c r="O633"/>
      <c r="P633"/>
      <c r="Q633"/>
      <c r="R633"/>
      <c r="S633"/>
      <c r="T633"/>
      <c r="U633"/>
      <c r="V633"/>
      <c r="W633"/>
      <c r="X633"/>
      <c r="Y633"/>
      <c r="Z633"/>
      <c r="AA633"/>
      <c r="AB633"/>
      <c r="AC633"/>
      <c r="AD633" s="81" t="str">
        <f>IF(M633="",IFERROR(VLOOKUP($U633,scriv!$C$2:$AG$802,28,FALSE),""),M633)</f>
        <v/>
      </c>
      <c r="AE633" s="81" t="str">
        <f>IF(N633="",IFERROR(VLOOKUP($U633,scriv!$C$2:$AG$802,29,FALSE),""),N633)</f>
        <v/>
      </c>
      <c r="AF633" s="81" t="str">
        <f>IF(O633="",IFERROR(VLOOKUP($U633,scriv!$C$2:$AG$802,30,FALSE),""),O633)</f>
        <v/>
      </c>
      <c r="AG633" s="81" t="str">
        <f>IF(P633="",IFERROR(VLOOKUP($U633,scriv!$C$2:$AG$802,31,FALSE),""),P633)</f>
        <v/>
      </c>
      <c r="AH633" s="242" t="str">
        <f t="shared" si="55"/>
        <v/>
      </c>
      <c r="AI633" s="240" t="str">
        <f t="shared" si="56"/>
        <v/>
      </c>
      <c r="AJ633" s="242" t="str">
        <f t="shared" si="57"/>
        <v/>
      </c>
      <c r="AK633" s="240" t="str">
        <f t="shared" si="58"/>
        <v/>
      </c>
      <c r="AL633" s="242" t="str">
        <f t="shared" si="59"/>
        <v/>
      </c>
    </row>
    <row r="634" spans="1:38" ht="23" customHeight="1">
      <c r="A634"/>
      <c r="B634"/>
      <c r="C634"/>
      <c r="D634"/>
      <c r="E634"/>
      <c r="F634"/>
      <c r="G634"/>
      <c r="H634"/>
      <c r="I634"/>
      <c r="J634"/>
      <c r="K634"/>
      <c r="L634"/>
      <c r="M634"/>
      <c r="N634"/>
      <c r="O634"/>
      <c r="P634"/>
      <c r="Q634"/>
      <c r="R634"/>
      <c r="S634"/>
      <c r="T634"/>
      <c r="U634"/>
      <c r="V634"/>
      <c r="W634"/>
      <c r="X634"/>
      <c r="Y634"/>
      <c r="Z634"/>
      <c r="AA634"/>
      <c r="AB634"/>
      <c r="AC634"/>
      <c r="AD634" s="81" t="str">
        <f>IF(M634="",IFERROR(VLOOKUP($U634,scriv!$C$2:$AG$802,28,FALSE),""),M634)</f>
        <v/>
      </c>
      <c r="AE634" s="81" t="str">
        <f>IF(N634="",IFERROR(VLOOKUP($U634,scriv!$C$2:$AG$802,29,FALSE),""),N634)</f>
        <v/>
      </c>
      <c r="AF634" s="81" t="str">
        <f>IF(O634="",IFERROR(VLOOKUP($U634,scriv!$C$2:$AG$802,30,FALSE),""),O634)</f>
        <v/>
      </c>
      <c r="AG634" s="81" t="str">
        <f>IF(P634="",IFERROR(VLOOKUP($U634,scriv!$C$2:$AG$802,31,FALSE),""),P634)</f>
        <v/>
      </c>
      <c r="AH634" s="242" t="str">
        <f t="shared" si="55"/>
        <v/>
      </c>
      <c r="AI634" s="240" t="str">
        <f t="shared" si="56"/>
        <v/>
      </c>
      <c r="AJ634" s="242" t="str">
        <f t="shared" si="57"/>
        <v/>
      </c>
      <c r="AK634" s="240" t="str">
        <f t="shared" si="58"/>
        <v/>
      </c>
      <c r="AL634" s="242" t="str">
        <f t="shared" si="59"/>
        <v/>
      </c>
    </row>
    <row r="635" spans="1:38" ht="23" customHeight="1">
      <c r="A635"/>
      <c r="B635"/>
      <c r="C635"/>
      <c r="D635"/>
      <c r="E635"/>
      <c r="F635"/>
      <c r="G635"/>
      <c r="H635"/>
      <c r="I635"/>
      <c r="J635"/>
      <c r="K635"/>
      <c r="L635"/>
      <c r="M635"/>
      <c r="N635"/>
      <c r="O635"/>
      <c r="P635"/>
      <c r="Q635"/>
      <c r="R635"/>
      <c r="S635"/>
      <c r="T635"/>
      <c r="U635"/>
      <c r="V635"/>
      <c r="W635"/>
      <c r="X635"/>
      <c r="Y635"/>
      <c r="Z635"/>
      <c r="AA635"/>
      <c r="AB635"/>
      <c r="AC635"/>
      <c r="AD635" s="81" t="str">
        <f>IF(M635="",IFERROR(VLOOKUP($U635,scriv!$C$2:$AG$802,28,FALSE),""),M635)</f>
        <v/>
      </c>
      <c r="AE635" s="81" t="str">
        <f>IF(N635="",IFERROR(VLOOKUP($U635,scriv!$C$2:$AG$802,29,FALSE),""),N635)</f>
        <v/>
      </c>
      <c r="AF635" s="81" t="str">
        <f>IF(O635="",IFERROR(VLOOKUP($U635,scriv!$C$2:$AG$802,30,FALSE),""),O635)</f>
        <v/>
      </c>
      <c r="AG635" s="81" t="str">
        <f>IF(P635="",IFERROR(VLOOKUP($U635,scriv!$C$2:$AG$802,31,FALSE),""),P635)</f>
        <v/>
      </c>
      <c r="AH635" s="242" t="str">
        <f t="shared" si="55"/>
        <v/>
      </c>
      <c r="AI635" s="240" t="str">
        <f t="shared" si="56"/>
        <v/>
      </c>
      <c r="AJ635" s="242" t="str">
        <f t="shared" si="57"/>
        <v/>
      </c>
      <c r="AK635" s="240" t="str">
        <f t="shared" si="58"/>
        <v/>
      </c>
      <c r="AL635" s="242" t="str">
        <f t="shared" si="59"/>
        <v/>
      </c>
    </row>
    <row r="636" spans="1:38" ht="23" customHeight="1">
      <c r="A636"/>
      <c r="B636"/>
      <c r="C636"/>
      <c r="D636"/>
      <c r="E636"/>
      <c r="F636"/>
      <c r="G636"/>
      <c r="H636"/>
      <c r="I636"/>
      <c r="J636"/>
      <c r="K636"/>
      <c r="L636"/>
      <c r="M636"/>
      <c r="N636"/>
      <c r="O636"/>
      <c r="P636"/>
      <c r="Q636"/>
      <c r="R636"/>
      <c r="S636"/>
      <c r="T636"/>
      <c r="U636"/>
      <c r="V636"/>
      <c r="W636"/>
      <c r="X636"/>
      <c r="Y636"/>
      <c r="Z636"/>
      <c r="AA636"/>
      <c r="AB636"/>
      <c r="AC636"/>
      <c r="AD636" s="81" t="str">
        <f>IF(M636="",IFERROR(VLOOKUP($U636,scriv!$C$2:$AG$802,28,FALSE),""),M636)</f>
        <v/>
      </c>
      <c r="AE636" s="81" t="str">
        <f>IF(N636="",IFERROR(VLOOKUP($U636,scriv!$C$2:$AG$802,29,FALSE),""),N636)</f>
        <v/>
      </c>
      <c r="AF636" s="81" t="str">
        <f>IF(O636="",IFERROR(VLOOKUP($U636,scriv!$C$2:$AG$802,30,FALSE),""),O636)</f>
        <v/>
      </c>
      <c r="AG636" s="81" t="str">
        <f>IF(P636="",IFERROR(VLOOKUP($U636,scriv!$C$2:$AG$802,31,FALSE),""),P636)</f>
        <v/>
      </c>
      <c r="AH636" s="242" t="str">
        <f t="shared" si="55"/>
        <v/>
      </c>
      <c r="AI636" s="240" t="str">
        <f t="shared" si="56"/>
        <v/>
      </c>
      <c r="AJ636" s="242" t="str">
        <f t="shared" si="57"/>
        <v/>
      </c>
      <c r="AK636" s="240" t="str">
        <f t="shared" si="58"/>
        <v/>
      </c>
      <c r="AL636" s="242" t="str">
        <f t="shared" si="59"/>
        <v/>
      </c>
    </row>
    <row r="637" spans="1:38" ht="23" customHeight="1">
      <c r="A637"/>
      <c r="B637"/>
      <c r="C637"/>
      <c r="D637"/>
      <c r="E637"/>
      <c r="F637"/>
      <c r="G637"/>
      <c r="H637"/>
      <c r="I637"/>
      <c r="J637"/>
      <c r="K637"/>
      <c r="L637"/>
      <c r="M637"/>
      <c r="N637"/>
      <c r="O637"/>
      <c r="P637"/>
      <c r="Q637"/>
      <c r="R637"/>
      <c r="S637"/>
      <c r="T637"/>
      <c r="U637"/>
      <c r="V637"/>
      <c r="W637"/>
      <c r="X637"/>
      <c r="Y637"/>
      <c r="Z637"/>
      <c r="AA637"/>
      <c r="AB637"/>
      <c r="AC637"/>
      <c r="AD637" s="81" t="str">
        <f>IF(M637="",IFERROR(VLOOKUP($U637,scriv!$C$2:$AG$802,28,FALSE),""),M637)</f>
        <v/>
      </c>
      <c r="AE637" s="81" t="str">
        <f>IF(N637="",IFERROR(VLOOKUP($U637,scriv!$C$2:$AG$802,29,FALSE),""),N637)</f>
        <v/>
      </c>
      <c r="AF637" s="81" t="str">
        <f>IF(O637="",IFERROR(VLOOKUP($U637,scriv!$C$2:$AG$802,30,FALSE),""),O637)</f>
        <v/>
      </c>
      <c r="AG637" s="81" t="str">
        <f>IF(P637="",IFERROR(VLOOKUP($U637,scriv!$C$2:$AG$802,31,FALSE),""),P637)</f>
        <v/>
      </c>
      <c r="AH637" s="242" t="str">
        <f t="shared" si="55"/>
        <v/>
      </c>
      <c r="AI637" s="240" t="str">
        <f t="shared" si="56"/>
        <v/>
      </c>
      <c r="AJ637" s="242" t="str">
        <f t="shared" si="57"/>
        <v/>
      </c>
      <c r="AK637" s="240" t="str">
        <f t="shared" si="58"/>
        <v/>
      </c>
      <c r="AL637" s="242" t="str">
        <f t="shared" si="59"/>
        <v/>
      </c>
    </row>
    <row r="638" spans="1:38" ht="23" customHeight="1">
      <c r="A638"/>
      <c r="B638"/>
      <c r="C638"/>
      <c r="D638"/>
      <c r="E638"/>
      <c r="F638"/>
      <c r="G638"/>
      <c r="H638"/>
      <c r="I638"/>
      <c r="J638"/>
      <c r="K638"/>
      <c r="L638"/>
      <c r="M638"/>
      <c r="N638"/>
      <c r="O638"/>
      <c r="P638"/>
      <c r="Q638"/>
      <c r="R638"/>
      <c r="S638"/>
      <c r="T638"/>
      <c r="U638"/>
      <c r="V638"/>
      <c r="W638"/>
      <c r="X638"/>
      <c r="Y638"/>
      <c r="Z638"/>
      <c r="AA638"/>
      <c r="AB638"/>
      <c r="AC638"/>
      <c r="AD638" s="81" t="str">
        <f>IF(M638="",IFERROR(VLOOKUP($U638,scriv!$C$2:$AG$802,28,FALSE),""),M638)</f>
        <v/>
      </c>
      <c r="AE638" s="81" t="str">
        <f>IF(N638="",IFERROR(VLOOKUP($U638,scriv!$C$2:$AG$802,29,FALSE),""),N638)</f>
        <v/>
      </c>
      <c r="AF638" s="81" t="str">
        <f>IF(O638="",IFERROR(VLOOKUP($U638,scriv!$C$2:$AG$802,30,FALSE),""),O638)</f>
        <v/>
      </c>
      <c r="AG638" s="81" t="str">
        <f>IF(P638="",IFERROR(VLOOKUP($U638,scriv!$C$2:$AG$802,31,FALSE),""),P638)</f>
        <v/>
      </c>
      <c r="AH638" s="242" t="str">
        <f t="shared" si="55"/>
        <v/>
      </c>
      <c r="AI638" s="240" t="str">
        <f t="shared" si="56"/>
        <v/>
      </c>
      <c r="AJ638" s="242" t="str">
        <f t="shared" si="57"/>
        <v/>
      </c>
      <c r="AK638" s="240" t="str">
        <f t="shared" si="58"/>
        <v/>
      </c>
      <c r="AL638" s="242" t="str">
        <f t="shared" si="59"/>
        <v/>
      </c>
    </row>
    <row r="639" spans="1:38" ht="23" customHeight="1">
      <c r="A639"/>
      <c r="B639"/>
      <c r="C639"/>
      <c r="D639"/>
      <c r="E639"/>
      <c r="F639"/>
      <c r="G639"/>
      <c r="H639"/>
      <c r="I639"/>
      <c r="J639"/>
      <c r="K639"/>
      <c r="L639"/>
      <c r="M639"/>
      <c r="N639"/>
      <c r="O639"/>
      <c r="P639"/>
      <c r="Q639"/>
      <c r="R639"/>
      <c r="S639"/>
      <c r="T639"/>
      <c r="U639"/>
      <c r="V639"/>
      <c r="W639"/>
      <c r="X639"/>
      <c r="Y639"/>
      <c r="Z639"/>
      <c r="AA639"/>
      <c r="AB639"/>
      <c r="AC639"/>
      <c r="AD639" s="81" t="str">
        <f>IF(M639="",IFERROR(VLOOKUP($U639,scriv!$C$2:$AG$802,28,FALSE),""),M639)</f>
        <v/>
      </c>
      <c r="AE639" s="81" t="str">
        <f>IF(N639="",IFERROR(VLOOKUP($U639,scriv!$C$2:$AG$802,29,FALSE),""),N639)</f>
        <v/>
      </c>
      <c r="AF639" s="81" t="str">
        <f>IF(O639="",IFERROR(VLOOKUP($U639,scriv!$C$2:$AG$802,30,FALSE),""),O639)</f>
        <v/>
      </c>
      <c r="AG639" s="81" t="str">
        <f>IF(P639="",IFERROR(VLOOKUP($U639,scriv!$C$2:$AG$802,31,FALSE),""),P639)</f>
        <v/>
      </c>
      <c r="AH639" s="242" t="str">
        <f t="shared" si="55"/>
        <v/>
      </c>
      <c r="AI639" s="240" t="str">
        <f t="shared" si="56"/>
        <v/>
      </c>
      <c r="AJ639" s="242" t="str">
        <f t="shared" si="57"/>
        <v/>
      </c>
      <c r="AK639" s="240" t="str">
        <f t="shared" si="58"/>
        <v/>
      </c>
      <c r="AL639" s="242" t="str">
        <f t="shared" si="59"/>
        <v/>
      </c>
    </row>
    <row r="640" spans="1:38" ht="23" customHeight="1">
      <c r="A640"/>
      <c r="B640"/>
      <c r="C640"/>
      <c r="D640"/>
      <c r="E640"/>
      <c r="F640"/>
      <c r="G640"/>
      <c r="H640"/>
      <c r="I640"/>
      <c r="J640"/>
      <c r="K640"/>
      <c r="L640"/>
      <c r="M640"/>
      <c r="N640"/>
      <c r="O640"/>
      <c r="P640"/>
      <c r="Q640"/>
      <c r="R640"/>
      <c r="S640"/>
      <c r="T640"/>
      <c r="U640"/>
      <c r="V640"/>
      <c r="W640"/>
      <c r="X640"/>
      <c r="Y640"/>
      <c r="Z640"/>
      <c r="AA640"/>
      <c r="AB640"/>
      <c r="AC640"/>
      <c r="AD640" s="81" t="str">
        <f>IF(M640="",IFERROR(VLOOKUP($U640,scriv!$C$2:$AG$802,28,FALSE),""),M640)</f>
        <v/>
      </c>
      <c r="AE640" s="81" t="str">
        <f>IF(N640="",IFERROR(VLOOKUP($U640,scriv!$C$2:$AG$802,29,FALSE),""),N640)</f>
        <v/>
      </c>
      <c r="AF640" s="81" t="str">
        <f>IF(O640="",IFERROR(VLOOKUP($U640,scriv!$C$2:$AG$802,30,FALSE),""),O640)</f>
        <v/>
      </c>
      <c r="AG640" s="81" t="str">
        <f>IF(P640="",IFERROR(VLOOKUP($U640,scriv!$C$2:$AG$802,31,FALSE),""),P640)</f>
        <v/>
      </c>
      <c r="AH640" s="242" t="str">
        <f t="shared" si="55"/>
        <v/>
      </c>
      <c r="AI640" s="240" t="str">
        <f t="shared" si="56"/>
        <v/>
      </c>
      <c r="AJ640" s="242" t="str">
        <f t="shared" si="57"/>
        <v/>
      </c>
      <c r="AK640" s="240" t="str">
        <f t="shared" si="58"/>
        <v/>
      </c>
      <c r="AL640" s="242" t="str">
        <f t="shared" si="59"/>
        <v/>
      </c>
    </row>
    <row r="641" spans="1:38" ht="23" customHeight="1">
      <c r="A641"/>
      <c r="B641"/>
      <c r="C641"/>
      <c r="D641"/>
      <c r="E641"/>
      <c r="F641"/>
      <c r="G641"/>
      <c r="H641"/>
      <c r="I641"/>
      <c r="J641"/>
      <c r="K641"/>
      <c r="L641"/>
      <c r="M641"/>
      <c r="N641"/>
      <c r="O641"/>
      <c r="P641"/>
      <c r="Q641"/>
      <c r="R641"/>
      <c r="S641"/>
      <c r="T641"/>
      <c r="U641"/>
      <c r="V641"/>
      <c r="W641"/>
      <c r="X641"/>
      <c r="Y641"/>
      <c r="Z641"/>
      <c r="AA641"/>
      <c r="AB641"/>
      <c r="AC641"/>
      <c r="AD641" s="81" t="str">
        <f>IF(M641="",IFERROR(VLOOKUP($U641,scriv!$C$2:$AG$802,28,FALSE),""),M641)</f>
        <v/>
      </c>
      <c r="AE641" s="81" t="str">
        <f>IF(N641="",IFERROR(VLOOKUP($U641,scriv!$C$2:$AG$802,29,FALSE),""),N641)</f>
        <v/>
      </c>
      <c r="AF641" s="81" t="str">
        <f>IF(O641="",IFERROR(VLOOKUP($U641,scriv!$C$2:$AG$802,30,FALSE),""),O641)</f>
        <v/>
      </c>
      <c r="AG641" s="81" t="str">
        <f>IF(P641="",IFERROR(VLOOKUP($U641,scriv!$C$2:$AG$802,31,FALSE),""),P641)</f>
        <v/>
      </c>
      <c r="AH641" s="242" t="str">
        <f t="shared" si="55"/>
        <v/>
      </c>
      <c r="AI641" s="240" t="str">
        <f t="shared" si="56"/>
        <v/>
      </c>
      <c r="AJ641" s="242" t="str">
        <f t="shared" si="57"/>
        <v/>
      </c>
      <c r="AK641" s="240" t="str">
        <f t="shared" si="58"/>
        <v/>
      </c>
      <c r="AL641" s="242" t="str">
        <f t="shared" si="59"/>
        <v/>
      </c>
    </row>
    <row r="642" spans="1:38" ht="23" customHeight="1">
      <c r="A642"/>
      <c r="B642"/>
      <c r="C642"/>
      <c r="D642"/>
      <c r="E642"/>
      <c r="F642"/>
      <c r="G642"/>
      <c r="H642"/>
      <c r="I642"/>
      <c r="J642"/>
      <c r="K642"/>
      <c r="L642"/>
      <c r="M642"/>
      <c r="N642"/>
      <c r="O642"/>
      <c r="P642"/>
      <c r="Q642"/>
      <c r="R642"/>
      <c r="S642"/>
      <c r="T642"/>
      <c r="U642"/>
      <c r="V642"/>
      <c r="W642"/>
      <c r="X642"/>
      <c r="Y642"/>
      <c r="Z642"/>
      <c r="AA642"/>
      <c r="AB642"/>
      <c r="AC642"/>
      <c r="AD642" s="81" t="str">
        <f>IF(M642="",IFERROR(VLOOKUP($U642,scriv!$C$2:$AG$802,28,FALSE),""),M642)</f>
        <v/>
      </c>
      <c r="AE642" s="81" t="str">
        <f>IF(N642="",IFERROR(VLOOKUP($U642,scriv!$C$2:$AG$802,29,FALSE),""),N642)</f>
        <v/>
      </c>
      <c r="AF642" s="81" t="str">
        <f>IF(O642="",IFERROR(VLOOKUP($U642,scriv!$C$2:$AG$802,30,FALSE),""),O642)</f>
        <v/>
      </c>
      <c r="AG642" s="81" t="str">
        <f>IF(P642="",IFERROR(VLOOKUP($U642,scriv!$C$2:$AG$802,31,FALSE),""),P642)</f>
        <v/>
      </c>
      <c r="AH642" s="242" t="str">
        <f t="shared" si="55"/>
        <v/>
      </c>
      <c r="AI642" s="240" t="str">
        <f t="shared" si="56"/>
        <v/>
      </c>
      <c r="AJ642" s="242" t="str">
        <f t="shared" si="57"/>
        <v/>
      </c>
      <c r="AK642" s="240" t="str">
        <f t="shared" si="58"/>
        <v/>
      </c>
      <c r="AL642" s="242" t="str">
        <f t="shared" si="59"/>
        <v/>
      </c>
    </row>
    <row r="643" spans="1:38" ht="23" customHeight="1">
      <c r="A643"/>
      <c r="B643"/>
      <c r="C643"/>
      <c r="D643"/>
      <c r="E643"/>
      <c r="F643"/>
      <c r="G643"/>
      <c r="H643"/>
      <c r="I643"/>
      <c r="J643"/>
      <c r="K643"/>
      <c r="L643"/>
      <c r="M643"/>
      <c r="N643"/>
      <c r="O643"/>
      <c r="P643"/>
      <c r="Q643"/>
      <c r="R643"/>
      <c r="S643"/>
      <c r="T643"/>
      <c r="U643"/>
      <c r="V643"/>
      <c r="W643"/>
      <c r="X643"/>
      <c r="Y643"/>
      <c r="Z643"/>
      <c r="AA643"/>
      <c r="AB643"/>
      <c r="AC643"/>
      <c r="AD643" s="81" t="str">
        <f>IF(M643="",IFERROR(VLOOKUP($U643,scriv!$C$2:$AG$802,28,FALSE),""),M643)</f>
        <v/>
      </c>
      <c r="AE643" s="81" t="str">
        <f>IF(N643="",IFERROR(VLOOKUP($U643,scriv!$C$2:$AG$802,29,FALSE),""),N643)</f>
        <v/>
      </c>
      <c r="AF643" s="81" t="str">
        <f>IF(O643="",IFERROR(VLOOKUP($U643,scriv!$C$2:$AG$802,30,FALSE),""),O643)</f>
        <v/>
      </c>
      <c r="AG643" s="81" t="str">
        <f>IF(P643="",IFERROR(VLOOKUP($U643,scriv!$C$2:$AG$802,31,FALSE),""),P643)</f>
        <v/>
      </c>
      <c r="AH643" s="242" t="str">
        <f t="shared" si="55"/>
        <v/>
      </c>
      <c r="AI643" s="240" t="str">
        <f t="shared" si="56"/>
        <v/>
      </c>
      <c r="AJ643" s="242" t="str">
        <f t="shared" si="57"/>
        <v/>
      </c>
      <c r="AK643" s="240" t="str">
        <f t="shared" si="58"/>
        <v/>
      </c>
      <c r="AL643" s="242" t="str">
        <f t="shared" si="59"/>
        <v/>
      </c>
    </row>
    <row r="644" spans="1:38" ht="23" customHeight="1">
      <c r="A644"/>
      <c r="B644"/>
      <c r="C644"/>
      <c r="D644"/>
      <c r="E644"/>
      <c r="F644"/>
      <c r="G644"/>
      <c r="H644"/>
      <c r="I644"/>
      <c r="J644"/>
      <c r="K644"/>
      <c r="L644"/>
      <c r="M644"/>
      <c r="N644"/>
      <c r="O644"/>
      <c r="P644"/>
      <c r="Q644"/>
      <c r="R644"/>
      <c r="S644"/>
      <c r="T644"/>
      <c r="U644"/>
      <c r="V644"/>
      <c r="W644"/>
      <c r="X644"/>
      <c r="Y644"/>
      <c r="Z644"/>
      <c r="AA644"/>
      <c r="AB644"/>
      <c r="AC644"/>
      <c r="AD644" s="81" t="str">
        <f>IF(M644="",IFERROR(VLOOKUP($U644,scriv!$C$2:$AG$802,28,FALSE),""),M644)</f>
        <v/>
      </c>
      <c r="AE644" s="81" t="str">
        <f>IF(N644="",IFERROR(VLOOKUP($U644,scriv!$C$2:$AG$802,29,FALSE),""),N644)</f>
        <v/>
      </c>
      <c r="AF644" s="81" t="str">
        <f>IF(O644="",IFERROR(VLOOKUP($U644,scriv!$C$2:$AG$802,30,FALSE),""),O644)</f>
        <v/>
      </c>
      <c r="AG644" s="81" t="str">
        <f>IF(P644="",IFERROR(VLOOKUP($U644,scriv!$C$2:$AG$802,31,FALSE),""),P644)</f>
        <v/>
      </c>
      <c r="AH644" s="242" t="str">
        <f t="shared" si="55"/>
        <v/>
      </c>
      <c r="AI644" s="240" t="str">
        <f t="shared" si="56"/>
        <v/>
      </c>
      <c r="AJ644" s="242" t="str">
        <f t="shared" si="57"/>
        <v/>
      </c>
      <c r="AK644" s="240" t="str">
        <f t="shared" si="58"/>
        <v/>
      </c>
      <c r="AL644" s="242" t="str">
        <f t="shared" si="59"/>
        <v/>
      </c>
    </row>
    <row r="645" spans="1:38" ht="23" customHeight="1">
      <c r="A645"/>
      <c r="B645"/>
      <c r="C645"/>
      <c r="D645"/>
      <c r="E645"/>
      <c r="F645"/>
      <c r="G645"/>
      <c r="H645"/>
      <c r="I645"/>
      <c r="J645"/>
      <c r="K645"/>
      <c r="L645"/>
      <c r="M645"/>
      <c r="N645"/>
      <c r="O645"/>
      <c r="P645"/>
      <c r="Q645"/>
      <c r="R645"/>
      <c r="S645"/>
      <c r="T645"/>
      <c r="U645"/>
      <c r="V645"/>
      <c r="W645"/>
      <c r="X645"/>
      <c r="Y645"/>
      <c r="Z645"/>
      <c r="AA645"/>
      <c r="AB645"/>
      <c r="AC645"/>
      <c r="AD645" s="81" t="str">
        <f>IF(M645="",IFERROR(VLOOKUP($U645,scriv!$C$2:$AG$802,28,FALSE),""),M645)</f>
        <v/>
      </c>
      <c r="AE645" s="81" t="str">
        <f>IF(N645="",IFERROR(VLOOKUP($U645,scriv!$C$2:$AG$802,29,FALSE),""),N645)</f>
        <v/>
      </c>
      <c r="AF645" s="81" t="str">
        <f>IF(O645="",IFERROR(VLOOKUP($U645,scriv!$C$2:$AG$802,30,FALSE),""),O645)</f>
        <v/>
      </c>
      <c r="AG645" s="81" t="str">
        <f>IF(P645="",IFERROR(VLOOKUP($U645,scriv!$C$2:$AG$802,31,FALSE),""),P645)</f>
        <v/>
      </c>
      <c r="AH645" s="242" t="str">
        <f t="shared" ref="AH645:AH708" si="60">SUBSTITUTE(SUBSTITUTE(SUBSTITUTE(SUBSTITUTE(SUBSTITUTE(SUBSTITUTE(SUBSTITUTE(SUBSTITUTE(SUBSTITUTE(SUBSTITUTE(SUBSTITUTE(SUBSTITUTE(
C645,
":",""),
".",""),
"/",""),
"|",""),
",",""),
" ",""),
"'",""),
"(",""),
")",""),
"&amp;",""),
"!",""),
"?","")</f>
        <v/>
      </c>
      <c r="AI645" s="240" t="str">
        <f t="shared" ref="AI645:AI708" si="61">SUBSTITUTE(SUBSTITUTE(SUBSTITUTE(SUBSTITUTE(SUBSTITUTE(SUBSTITUTE(SUBSTITUTE(SUBSTITUTE(SUBSTITUTE(SUBSTITUTE(SUBSTITUTE(SUBSTITUTE(
U645,
":",""),
".",""),
"/",""),
"|",""),
",",""),
" ",""),
"'",""),
"(",""),
")",""),
"&amp;",""),
"!",""),
"?","")</f>
        <v/>
      </c>
      <c r="AJ645" s="242" t="str">
        <f t="shared" ref="AJ645:AJ708" si="62">IF(G645&lt;&gt;"",SUBSTITUTE(SUBSTITUTE(SUBSTITUTE(SUBSTITUTE(SUBSTITUTE(SUBSTITUTE(SUBSTITUTE(SUBSTITUTE(SUBSTITUTE(SUBSTITUTE(SUBSTITUTE(SUBSTITUTE(
G645,
":",""),
".",""),
"/",""),
"|",""),
",",""),
" ",""),
"'",""),
"(",""),
")",""),
"&amp;",""),
"!",""),
"?",""),
IF(H645&lt;&gt;"",AI645,""))</f>
        <v/>
      </c>
      <c r="AK645" s="240" t="str">
        <f t="shared" ref="AK645:AK708" si="63">SUBSTITUTE(SUBSTITUTE(SUBSTITUTE(SUBSTITUTE(SUBSTITUTE(SUBSTITUTE(SUBSTITUTE(SUBSTITUTE(SUBSTITUTE(SUBSTITUTE(SUBSTITUTE(SUBSTITUTE(
H645,
":",""),
".",""),
"/",""),
"|",""),
",",""),
" ",""),
"'",""),
"(",""),
")",""),
"&amp;",""),
"!",""),
"?","")</f>
        <v/>
      </c>
      <c r="AL645" s="242" t="str">
        <f t="shared" ref="AL645:AL708" si="64">SUBSTITUTE(SUBSTITUTE(SUBSTITUTE(SUBSTITUTE(SUBSTITUTE(SUBSTITUTE(SUBSTITUTE(SUBSTITUTE(SUBSTITUTE(SUBSTITUTE(SUBSTITUTE(
F645,
":",""),
".",""),
"/",""),
"|",""),
",",""),
"'",""),
"(",""),
")",""),
"&amp;",""),
"!",""),
"?","")</f>
        <v/>
      </c>
    </row>
    <row r="646" spans="1:38" ht="23" customHeight="1">
      <c r="A646"/>
      <c r="B646"/>
      <c r="C646"/>
      <c r="D646"/>
      <c r="E646"/>
      <c r="F646"/>
      <c r="G646"/>
      <c r="H646"/>
      <c r="I646"/>
      <c r="J646"/>
      <c r="K646"/>
      <c r="L646"/>
      <c r="M646"/>
      <c r="N646"/>
      <c r="O646"/>
      <c r="P646"/>
      <c r="Q646"/>
      <c r="R646"/>
      <c r="S646"/>
      <c r="T646"/>
      <c r="U646"/>
      <c r="V646"/>
      <c r="W646"/>
      <c r="X646"/>
      <c r="Y646"/>
      <c r="Z646"/>
      <c r="AA646"/>
      <c r="AB646"/>
      <c r="AC646"/>
      <c r="AD646" s="81" t="str">
        <f>IF(M646="",IFERROR(VLOOKUP($U646,scriv!$C$2:$AG$802,28,FALSE),""),M646)</f>
        <v/>
      </c>
      <c r="AE646" s="81" t="str">
        <f>IF(N646="",IFERROR(VLOOKUP($U646,scriv!$C$2:$AG$802,29,FALSE),""),N646)</f>
        <v/>
      </c>
      <c r="AF646" s="81" t="str">
        <f>IF(O646="",IFERROR(VLOOKUP($U646,scriv!$C$2:$AG$802,30,FALSE),""),O646)</f>
        <v/>
      </c>
      <c r="AG646" s="81" t="str">
        <f>IF(P646="",IFERROR(VLOOKUP($U646,scriv!$C$2:$AG$802,31,FALSE),""),P646)</f>
        <v/>
      </c>
      <c r="AH646" s="242" t="str">
        <f t="shared" si="60"/>
        <v/>
      </c>
      <c r="AI646" s="240" t="str">
        <f t="shared" si="61"/>
        <v/>
      </c>
      <c r="AJ646" s="242" t="str">
        <f t="shared" si="62"/>
        <v/>
      </c>
      <c r="AK646" s="240" t="str">
        <f t="shared" si="63"/>
        <v/>
      </c>
      <c r="AL646" s="242" t="str">
        <f t="shared" si="64"/>
        <v/>
      </c>
    </row>
    <row r="647" spans="1:38" ht="23" customHeight="1">
      <c r="A647"/>
      <c r="B647"/>
      <c r="C647"/>
      <c r="D647"/>
      <c r="E647"/>
      <c r="F647"/>
      <c r="G647"/>
      <c r="H647"/>
      <c r="I647"/>
      <c r="J647"/>
      <c r="K647"/>
      <c r="L647"/>
      <c r="M647"/>
      <c r="N647"/>
      <c r="O647"/>
      <c r="P647"/>
      <c r="Q647"/>
      <c r="R647"/>
      <c r="S647"/>
      <c r="T647"/>
      <c r="U647"/>
      <c r="V647"/>
      <c r="W647"/>
      <c r="X647"/>
      <c r="Y647"/>
      <c r="Z647"/>
      <c r="AA647"/>
      <c r="AB647"/>
      <c r="AC647"/>
      <c r="AD647" s="81" t="str">
        <f>IF(M647="",IFERROR(VLOOKUP($U647,scriv!$C$2:$AG$802,28,FALSE),""),M647)</f>
        <v/>
      </c>
      <c r="AE647" s="81" t="str">
        <f>IF(N647="",IFERROR(VLOOKUP($U647,scriv!$C$2:$AG$802,29,FALSE),""),N647)</f>
        <v/>
      </c>
      <c r="AF647" s="81" t="str">
        <f>IF(O647="",IFERROR(VLOOKUP($U647,scriv!$C$2:$AG$802,30,FALSE),""),O647)</f>
        <v/>
      </c>
      <c r="AG647" s="81" t="str">
        <f>IF(P647="",IFERROR(VLOOKUP($U647,scriv!$C$2:$AG$802,31,FALSE),""),P647)</f>
        <v/>
      </c>
      <c r="AH647" s="242" t="str">
        <f t="shared" si="60"/>
        <v/>
      </c>
      <c r="AI647" s="240" t="str">
        <f t="shared" si="61"/>
        <v/>
      </c>
      <c r="AJ647" s="242" t="str">
        <f t="shared" si="62"/>
        <v/>
      </c>
      <c r="AK647" s="240" t="str">
        <f t="shared" si="63"/>
        <v/>
      </c>
      <c r="AL647" s="242" t="str">
        <f t="shared" si="64"/>
        <v/>
      </c>
    </row>
    <row r="648" spans="1:38" ht="23" customHeight="1">
      <c r="A648"/>
      <c r="B648"/>
      <c r="C648"/>
      <c r="D648"/>
      <c r="E648"/>
      <c r="F648"/>
      <c r="G648"/>
      <c r="H648"/>
      <c r="I648"/>
      <c r="J648"/>
      <c r="K648"/>
      <c r="L648"/>
      <c r="M648"/>
      <c r="N648"/>
      <c r="O648"/>
      <c r="P648"/>
      <c r="Q648"/>
      <c r="R648"/>
      <c r="S648"/>
      <c r="T648"/>
      <c r="U648"/>
      <c r="V648"/>
      <c r="W648"/>
      <c r="X648"/>
      <c r="Y648"/>
      <c r="Z648"/>
      <c r="AA648"/>
      <c r="AB648"/>
      <c r="AC648"/>
      <c r="AD648" s="81" t="str">
        <f>IF(M648="",IFERROR(VLOOKUP($U648,scriv!$C$2:$AG$802,28,FALSE),""),M648)</f>
        <v/>
      </c>
      <c r="AE648" s="81" t="str">
        <f>IF(N648="",IFERROR(VLOOKUP($U648,scriv!$C$2:$AG$802,29,FALSE),""),N648)</f>
        <v/>
      </c>
      <c r="AF648" s="81" t="str">
        <f>IF(O648="",IFERROR(VLOOKUP($U648,scriv!$C$2:$AG$802,30,FALSE),""),O648)</f>
        <v/>
      </c>
      <c r="AG648" s="81" t="str">
        <f>IF(P648="",IFERROR(VLOOKUP($U648,scriv!$C$2:$AG$802,31,FALSE),""),P648)</f>
        <v/>
      </c>
      <c r="AH648" s="242" t="str">
        <f t="shared" si="60"/>
        <v/>
      </c>
      <c r="AI648" s="240" t="str">
        <f t="shared" si="61"/>
        <v/>
      </c>
      <c r="AJ648" s="242" t="str">
        <f t="shared" si="62"/>
        <v/>
      </c>
      <c r="AK648" s="240" t="str">
        <f t="shared" si="63"/>
        <v/>
      </c>
      <c r="AL648" s="242" t="str">
        <f t="shared" si="64"/>
        <v/>
      </c>
    </row>
    <row r="649" spans="1:38" ht="23" customHeight="1">
      <c r="A649"/>
      <c r="B649"/>
      <c r="C649"/>
      <c r="D649"/>
      <c r="E649"/>
      <c r="F649"/>
      <c r="G649"/>
      <c r="H649"/>
      <c r="I649"/>
      <c r="J649"/>
      <c r="K649"/>
      <c r="L649"/>
      <c r="M649"/>
      <c r="N649"/>
      <c r="O649"/>
      <c r="P649"/>
      <c r="Q649"/>
      <c r="R649"/>
      <c r="S649"/>
      <c r="T649"/>
      <c r="U649"/>
      <c r="V649"/>
      <c r="W649"/>
      <c r="X649"/>
      <c r="Y649"/>
      <c r="Z649"/>
      <c r="AA649"/>
      <c r="AB649"/>
      <c r="AC649"/>
      <c r="AD649" s="81" t="str">
        <f>IF(M649="",IFERROR(VLOOKUP($U649,scriv!$C$2:$AG$802,28,FALSE),""),M649)</f>
        <v/>
      </c>
      <c r="AE649" s="81" t="str">
        <f>IF(N649="",IFERROR(VLOOKUP($U649,scriv!$C$2:$AG$802,29,FALSE),""),N649)</f>
        <v/>
      </c>
      <c r="AF649" s="81" t="str">
        <f>IF(O649="",IFERROR(VLOOKUP($U649,scriv!$C$2:$AG$802,30,FALSE),""),O649)</f>
        <v/>
      </c>
      <c r="AG649" s="81" t="str">
        <f>IF(P649="",IFERROR(VLOOKUP($U649,scriv!$C$2:$AG$802,31,FALSE),""),P649)</f>
        <v/>
      </c>
      <c r="AH649" s="242" t="str">
        <f t="shared" si="60"/>
        <v/>
      </c>
      <c r="AI649" s="240" t="str">
        <f t="shared" si="61"/>
        <v/>
      </c>
      <c r="AJ649" s="242" t="str">
        <f t="shared" si="62"/>
        <v/>
      </c>
      <c r="AK649" s="240" t="str">
        <f t="shared" si="63"/>
        <v/>
      </c>
      <c r="AL649" s="242" t="str">
        <f t="shared" si="64"/>
        <v/>
      </c>
    </row>
    <row r="650" spans="1:38" ht="23" customHeight="1">
      <c r="A650"/>
      <c r="B650"/>
      <c r="C650"/>
      <c r="D650"/>
      <c r="E650"/>
      <c r="F650"/>
      <c r="G650"/>
      <c r="H650"/>
      <c r="I650"/>
      <c r="J650"/>
      <c r="K650"/>
      <c r="L650"/>
      <c r="M650"/>
      <c r="N650"/>
      <c r="O650"/>
      <c r="P650"/>
      <c r="Q650"/>
      <c r="R650"/>
      <c r="S650"/>
      <c r="T650"/>
      <c r="U650"/>
      <c r="V650"/>
      <c r="W650"/>
      <c r="X650"/>
      <c r="Y650"/>
      <c r="Z650"/>
      <c r="AA650"/>
      <c r="AB650"/>
      <c r="AC650"/>
      <c r="AD650" s="81" t="str">
        <f>IF(M650="",IFERROR(VLOOKUP($U650,scriv!$C$2:$AG$802,28,FALSE),""),M650)</f>
        <v/>
      </c>
      <c r="AE650" s="81" t="str">
        <f>IF(N650="",IFERROR(VLOOKUP($U650,scriv!$C$2:$AG$802,29,FALSE),""),N650)</f>
        <v/>
      </c>
      <c r="AF650" s="81" t="str">
        <f>IF(O650="",IFERROR(VLOOKUP($U650,scriv!$C$2:$AG$802,30,FALSE),""),O650)</f>
        <v/>
      </c>
      <c r="AG650" s="81" t="str">
        <f>IF(P650="",IFERROR(VLOOKUP($U650,scriv!$C$2:$AG$802,31,FALSE),""),P650)</f>
        <v/>
      </c>
      <c r="AH650" s="242" t="str">
        <f t="shared" si="60"/>
        <v/>
      </c>
      <c r="AI650" s="240" t="str">
        <f t="shared" si="61"/>
        <v/>
      </c>
      <c r="AJ650" s="242" t="str">
        <f t="shared" si="62"/>
        <v/>
      </c>
      <c r="AK650" s="240" t="str">
        <f t="shared" si="63"/>
        <v/>
      </c>
      <c r="AL650" s="242" t="str">
        <f t="shared" si="64"/>
        <v/>
      </c>
    </row>
    <row r="651" spans="1:38" ht="23" customHeight="1">
      <c r="A651"/>
      <c r="B651"/>
      <c r="C651"/>
      <c r="D651"/>
      <c r="E651"/>
      <c r="F651"/>
      <c r="G651"/>
      <c r="H651"/>
      <c r="I651"/>
      <c r="J651"/>
      <c r="K651"/>
      <c r="L651"/>
      <c r="M651"/>
      <c r="N651"/>
      <c r="O651"/>
      <c r="P651"/>
      <c r="Q651"/>
      <c r="R651"/>
      <c r="S651"/>
      <c r="T651"/>
      <c r="U651"/>
      <c r="V651"/>
      <c r="W651"/>
      <c r="X651"/>
      <c r="Y651"/>
      <c r="Z651"/>
      <c r="AA651"/>
      <c r="AB651"/>
      <c r="AC651"/>
      <c r="AD651" s="81" t="str">
        <f>IF(M651="",IFERROR(VLOOKUP($U651,scriv!$C$2:$AG$802,28,FALSE),""),M651)</f>
        <v/>
      </c>
      <c r="AE651" s="81" t="str">
        <f>IF(N651="",IFERROR(VLOOKUP($U651,scriv!$C$2:$AG$802,29,FALSE),""),N651)</f>
        <v/>
      </c>
      <c r="AF651" s="81" t="str">
        <f>IF(O651="",IFERROR(VLOOKUP($U651,scriv!$C$2:$AG$802,30,FALSE),""),O651)</f>
        <v/>
      </c>
      <c r="AG651" s="81" t="str">
        <f>IF(P651="",IFERROR(VLOOKUP($U651,scriv!$C$2:$AG$802,31,FALSE),""),P651)</f>
        <v/>
      </c>
      <c r="AH651" s="242" t="str">
        <f t="shared" si="60"/>
        <v/>
      </c>
      <c r="AI651" s="240" t="str">
        <f t="shared" si="61"/>
        <v/>
      </c>
      <c r="AJ651" s="242" t="str">
        <f t="shared" si="62"/>
        <v/>
      </c>
      <c r="AK651" s="240" t="str">
        <f t="shared" si="63"/>
        <v/>
      </c>
      <c r="AL651" s="242" t="str">
        <f t="shared" si="64"/>
        <v/>
      </c>
    </row>
    <row r="652" spans="1:38" ht="23" customHeight="1">
      <c r="A652"/>
      <c r="B652"/>
      <c r="C652"/>
      <c r="D652"/>
      <c r="E652"/>
      <c r="F652"/>
      <c r="G652"/>
      <c r="H652"/>
      <c r="I652"/>
      <c r="J652"/>
      <c r="K652"/>
      <c r="L652"/>
      <c r="M652"/>
      <c r="N652"/>
      <c r="O652"/>
      <c r="P652"/>
      <c r="Q652"/>
      <c r="R652"/>
      <c r="S652"/>
      <c r="T652"/>
      <c r="U652"/>
      <c r="V652"/>
      <c r="W652"/>
      <c r="X652"/>
      <c r="Y652"/>
      <c r="Z652"/>
      <c r="AA652"/>
      <c r="AB652"/>
      <c r="AC652"/>
      <c r="AD652" s="81" t="str">
        <f>IF(M652="",IFERROR(VLOOKUP($U652,scriv!$C$2:$AG$802,28,FALSE),""),M652)</f>
        <v/>
      </c>
      <c r="AE652" s="81" t="str">
        <f>IF(N652="",IFERROR(VLOOKUP($U652,scriv!$C$2:$AG$802,29,FALSE),""),N652)</f>
        <v/>
      </c>
      <c r="AF652" s="81" t="str">
        <f>IF(O652="",IFERROR(VLOOKUP($U652,scriv!$C$2:$AG$802,30,FALSE),""),O652)</f>
        <v/>
      </c>
      <c r="AG652" s="81" t="str">
        <f>IF(P652="",IFERROR(VLOOKUP($U652,scriv!$C$2:$AG$802,31,FALSE),""),P652)</f>
        <v/>
      </c>
      <c r="AH652" s="242" t="str">
        <f t="shared" si="60"/>
        <v/>
      </c>
      <c r="AI652" s="240" t="str">
        <f t="shared" si="61"/>
        <v/>
      </c>
      <c r="AJ652" s="242" t="str">
        <f t="shared" si="62"/>
        <v/>
      </c>
      <c r="AK652" s="240" t="str">
        <f t="shared" si="63"/>
        <v/>
      </c>
      <c r="AL652" s="242" t="str">
        <f t="shared" si="64"/>
        <v/>
      </c>
    </row>
    <row r="653" spans="1:38" ht="23" customHeight="1">
      <c r="A653"/>
      <c r="B653"/>
      <c r="C653"/>
      <c r="D653"/>
      <c r="E653"/>
      <c r="F653"/>
      <c r="G653"/>
      <c r="H653"/>
      <c r="I653"/>
      <c r="J653"/>
      <c r="K653"/>
      <c r="L653"/>
      <c r="M653"/>
      <c r="N653"/>
      <c r="O653"/>
      <c r="P653"/>
      <c r="Q653"/>
      <c r="R653"/>
      <c r="S653"/>
      <c r="T653"/>
      <c r="U653"/>
      <c r="V653"/>
      <c r="W653"/>
      <c r="X653"/>
      <c r="Y653"/>
      <c r="Z653"/>
      <c r="AA653"/>
      <c r="AB653"/>
      <c r="AC653"/>
      <c r="AD653" s="81" t="str">
        <f>IF(M653="",IFERROR(VLOOKUP($U653,scriv!$C$2:$AG$802,28,FALSE),""),M653)</f>
        <v/>
      </c>
      <c r="AE653" s="81" t="str">
        <f>IF(N653="",IFERROR(VLOOKUP($U653,scriv!$C$2:$AG$802,29,FALSE),""),N653)</f>
        <v/>
      </c>
      <c r="AF653" s="81" t="str">
        <f>IF(O653="",IFERROR(VLOOKUP($U653,scriv!$C$2:$AG$802,30,FALSE),""),O653)</f>
        <v/>
      </c>
      <c r="AG653" s="81" t="str">
        <f>IF(P653="",IFERROR(VLOOKUP($U653,scriv!$C$2:$AG$802,31,FALSE),""),P653)</f>
        <v/>
      </c>
      <c r="AH653" s="242" t="str">
        <f t="shared" si="60"/>
        <v/>
      </c>
      <c r="AI653" s="240" t="str">
        <f t="shared" si="61"/>
        <v/>
      </c>
      <c r="AJ653" s="242" t="str">
        <f t="shared" si="62"/>
        <v/>
      </c>
      <c r="AK653" s="240" t="str">
        <f t="shared" si="63"/>
        <v/>
      </c>
      <c r="AL653" s="242" t="str">
        <f t="shared" si="64"/>
        <v/>
      </c>
    </row>
    <row r="654" spans="1:38" ht="23" customHeight="1">
      <c r="A654"/>
      <c r="B654"/>
      <c r="C654"/>
      <c r="D654"/>
      <c r="E654"/>
      <c r="F654"/>
      <c r="G654"/>
      <c r="H654"/>
      <c r="I654"/>
      <c r="J654"/>
      <c r="K654"/>
      <c r="L654"/>
      <c r="M654"/>
      <c r="N654"/>
      <c r="O654"/>
      <c r="P654"/>
      <c r="Q654"/>
      <c r="R654"/>
      <c r="S654"/>
      <c r="T654"/>
      <c r="U654"/>
      <c r="V654"/>
      <c r="W654"/>
      <c r="X654"/>
      <c r="Y654"/>
      <c r="Z654"/>
      <c r="AA654"/>
      <c r="AB654"/>
      <c r="AC654"/>
      <c r="AD654" s="81" t="str">
        <f>IF(M654="",IFERROR(VLOOKUP($U654,scriv!$C$2:$AG$802,28,FALSE),""),M654)</f>
        <v/>
      </c>
      <c r="AE654" s="81" t="str">
        <f>IF(N654="",IFERROR(VLOOKUP($U654,scriv!$C$2:$AG$802,29,FALSE),""),N654)</f>
        <v/>
      </c>
      <c r="AF654" s="81" t="str">
        <f>IF(O654="",IFERROR(VLOOKUP($U654,scriv!$C$2:$AG$802,30,FALSE),""),O654)</f>
        <v/>
      </c>
      <c r="AG654" s="81" t="str">
        <f>IF(P654="",IFERROR(VLOOKUP($U654,scriv!$C$2:$AG$802,31,FALSE),""),P654)</f>
        <v/>
      </c>
      <c r="AH654" s="242" t="str">
        <f t="shared" si="60"/>
        <v/>
      </c>
      <c r="AI654" s="240" t="str">
        <f t="shared" si="61"/>
        <v/>
      </c>
      <c r="AJ654" s="242" t="str">
        <f t="shared" si="62"/>
        <v/>
      </c>
      <c r="AK654" s="240" t="str">
        <f t="shared" si="63"/>
        <v/>
      </c>
      <c r="AL654" s="242" t="str">
        <f t="shared" si="64"/>
        <v/>
      </c>
    </row>
    <row r="655" spans="1:38" ht="23" customHeight="1">
      <c r="A655"/>
      <c r="B655"/>
      <c r="C655"/>
      <c r="D655"/>
      <c r="E655"/>
      <c r="F655"/>
      <c r="G655"/>
      <c r="H655"/>
      <c r="I655"/>
      <c r="J655"/>
      <c r="K655"/>
      <c r="L655"/>
      <c r="M655"/>
      <c r="N655"/>
      <c r="O655"/>
      <c r="P655"/>
      <c r="Q655"/>
      <c r="R655"/>
      <c r="S655"/>
      <c r="T655"/>
      <c r="U655"/>
      <c r="V655"/>
      <c r="W655"/>
      <c r="X655"/>
      <c r="Y655"/>
      <c r="Z655"/>
      <c r="AA655"/>
      <c r="AB655"/>
      <c r="AC655"/>
      <c r="AD655" s="81" t="str">
        <f>IF(M655="",IFERROR(VLOOKUP($U655,scriv!$C$2:$AG$802,28,FALSE),""),M655)</f>
        <v/>
      </c>
      <c r="AE655" s="81" t="str">
        <f>IF(N655="",IFERROR(VLOOKUP($U655,scriv!$C$2:$AG$802,29,FALSE),""),N655)</f>
        <v/>
      </c>
      <c r="AF655" s="81" t="str">
        <f>IF(O655="",IFERROR(VLOOKUP($U655,scriv!$C$2:$AG$802,30,FALSE),""),O655)</f>
        <v/>
      </c>
      <c r="AG655" s="81" t="str">
        <f>IF(P655="",IFERROR(VLOOKUP($U655,scriv!$C$2:$AG$802,31,FALSE),""),P655)</f>
        <v/>
      </c>
      <c r="AH655" s="242" t="str">
        <f t="shared" si="60"/>
        <v/>
      </c>
      <c r="AI655" s="240" t="str">
        <f t="shared" si="61"/>
        <v/>
      </c>
      <c r="AJ655" s="242" t="str">
        <f t="shared" si="62"/>
        <v/>
      </c>
      <c r="AK655" s="240" t="str">
        <f t="shared" si="63"/>
        <v/>
      </c>
      <c r="AL655" s="242" t="str">
        <f t="shared" si="64"/>
        <v/>
      </c>
    </row>
    <row r="656" spans="1:38" ht="23" customHeight="1">
      <c r="A656"/>
      <c r="B656"/>
      <c r="C656"/>
      <c r="D656"/>
      <c r="E656"/>
      <c r="F656"/>
      <c r="G656"/>
      <c r="H656"/>
      <c r="I656"/>
      <c r="J656"/>
      <c r="K656"/>
      <c r="L656"/>
      <c r="M656"/>
      <c r="N656"/>
      <c r="O656"/>
      <c r="P656"/>
      <c r="Q656"/>
      <c r="R656"/>
      <c r="S656"/>
      <c r="T656"/>
      <c r="U656"/>
      <c r="V656"/>
      <c r="W656"/>
      <c r="X656"/>
      <c r="Y656"/>
      <c r="Z656"/>
      <c r="AA656"/>
      <c r="AB656"/>
      <c r="AC656"/>
      <c r="AD656" s="81" t="str">
        <f>IF(M656="",IFERROR(VLOOKUP($U656,scriv!$C$2:$AG$802,28,FALSE),""),M656)</f>
        <v/>
      </c>
      <c r="AE656" s="81" t="str">
        <f>IF(N656="",IFERROR(VLOOKUP($U656,scriv!$C$2:$AG$802,29,FALSE),""),N656)</f>
        <v/>
      </c>
      <c r="AF656" s="81" t="str">
        <f>IF(O656="",IFERROR(VLOOKUP($U656,scriv!$C$2:$AG$802,30,FALSE),""),O656)</f>
        <v/>
      </c>
      <c r="AG656" s="81" t="str">
        <f>IF(P656="",IFERROR(VLOOKUP($U656,scriv!$C$2:$AG$802,31,FALSE),""),P656)</f>
        <v/>
      </c>
      <c r="AH656" s="242" t="str">
        <f t="shared" si="60"/>
        <v/>
      </c>
      <c r="AI656" s="240" t="str">
        <f t="shared" si="61"/>
        <v/>
      </c>
      <c r="AJ656" s="242" t="str">
        <f t="shared" si="62"/>
        <v/>
      </c>
      <c r="AK656" s="240" t="str">
        <f t="shared" si="63"/>
        <v/>
      </c>
      <c r="AL656" s="242" t="str">
        <f t="shared" si="64"/>
        <v/>
      </c>
    </row>
    <row r="657" spans="1:38" ht="23" customHeight="1">
      <c r="A657"/>
      <c r="B657"/>
      <c r="C657"/>
      <c r="D657"/>
      <c r="E657"/>
      <c r="F657"/>
      <c r="G657"/>
      <c r="H657"/>
      <c r="I657"/>
      <c r="J657"/>
      <c r="K657"/>
      <c r="L657"/>
      <c r="M657"/>
      <c r="N657"/>
      <c r="O657"/>
      <c r="P657"/>
      <c r="Q657"/>
      <c r="R657"/>
      <c r="S657"/>
      <c r="T657"/>
      <c r="U657"/>
      <c r="V657"/>
      <c r="W657"/>
      <c r="X657"/>
      <c r="Y657"/>
      <c r="Z657"/>
      <c r="AA657"/>
      <c r="AB657"/>
      <c r="AC657"/>
      <c r="AD657" s="81" t="str">
        <f>IF(M657="",IFERROR(VLOOKUP($U657,scriv!$C$2:$AG$802,28,FALSE),""),M657)</f>
        <v/>
      </c>
      <c r="AE657" s="81" t="str">
        <f>IF(N657="",IFERROR(VLOOKUP($U657,scriv!$C$2:$AG$802,29,FALSE),""),N657)</f>
        <v/>
      </c>
      <c r="AF657" s="81" t="str">
        <f>IF(O657="",IFERROR(VLOOKUP($U657,scriv!$C$2:$AG$802,30,FALSE),""),O657)</f>
        <v/>
      </c>
      <c r="AG657" s="81" t="str">
        <f>IF(P657="",IFERROR(VLOOKUP($U657,scriv!$C$2:$AG$802,31,FALSE),""),P657)</f>
        <v/>
      </c>
      <c r="AH657" s="242" t="str">
        <f t="shared" si="60"/>
        <v/>
      </c>
      <c r="AI657" s="240" t="str">
        <f t="shared" si="61"/>
        <v/>
      </c>
      <c r="AJ657" s="242" t="str">
        <f t="shared" si="62"/>
        <v/>
      </c>
      <c r="AK657" s="240" t="str">
        <f t="shared" si="63"/>
        <v/>
      </c>
      <c r="AL657" s="242" t="str">
        <f t="shared" si="64"/>
        <v/>
      </c>
    </row>
    <row r="658" spans="1:38" ht="23" customHeight="1">
      <c r="A658"/>
      <c r="B658"/>
      <c r="C658"/>
      <c r="D658"/>
      <c r="E658"/>
      <c r="F658"/>
      <c r="G658"/>
      <c r="H658"/>
      <c r="I658"/>
      <c r="J658"/>
      <c r="K658"/>
      <c r="L658"/>
      <c r="M658"/>
      <c r="N658"/>
      <c r="O658"/>
      <c r="P658"/>
      <c r="Q658"/>
      <c r="R658"/>
      <c r="S658"/>
      <c r="T658"/>
      <c r="U658"/>
      <c r="V658"/>
      <c r="W658"/>
      <c r="X658"/>
      <c r="Y658"/>
      <c r="Z658"/>
      <c r="AA658"/>
      <c r="AB658"/>
      <c r="AC658"/>
      <c r="AD658" s="81" t="str">
        <f>IF(M658="",IFERROR(VLOOKUP($U658,scriv!$C$2:$AG$802,28,FALSE),""),M658)</f>
        <v/>
      </c>
      <c r="AE658" s="81" t="str">
        <f>IF(N658="",IFERROR(VLOOKUP($U658,scriv!$C$2:$AG$802,29,FALSE),""),N658)</f>
        <v/>
      </c>
      <c r="AF658" s="81" t="str">
        <f>IF(O658="",IFERROR(VLOOKUP($U658,scriv!$C$2:$AG$802,30,FALSE),""),O658)</f>
        <v/>
      </c>
      <c r="AG658" s="81" t="str">
        <f>IF(P658="",IFERROR(VLOOKUP($U658,scriv!$C$2:$AG$802,31,FALSE),""),P658)</f>
        <v/>
      </c>
      <c r="AH658" s="242" t="str">
        <f t="shared" si="60"/>
        <v/>
      </c>
      <c r="AI658" s="240" t="str">
        <f t="shared" si="61"/>
        <v/>
      </c>
      <c r="AJ658" s="242" t="str">
        <f t="shared" si="62"/>
        <v/>
      </c>
      <c r="AK658" s="240" t="str">
        <f t="shared" si="63"/>
        <v/>
      </c>
      <c r="AL658" s="242" t="str">
        <f t="shared" si="64"/>
        <v/>
      </c>
    </row>
    <row r="659" spans="1:38" ht="23" customHeight="1">
      <c r="A659"/>
      <c r="B659"/>
      <c r="C659"/>
      <c r="D659"/>
      <c r="E659"/>
      <c r="F659"/>
      <c r="G659"/>
      <c r="H659"/>
      <c r="I659"/>
      <c r="J659"/>
      <c r="K659"/>
      <c r="L659"/>
      <c r="M659"/>
      <c r="N659"/>
      <c r="O659"/>
      <c r="P659"/>
      <c r="Q659"/>
      <c r="R659"/>
      <c r="S659"/>
      <c r="T659"/>
      <c r="U659"/>
      <c r="V659"/>
      <c r="W659"/>
      <c r="X659"/>
      <c r="Y659"/>
      <c r="Z659"/>
      <c r="AA659"/>
      <c r="AB659"/>
      <c r="AC659"/>
      <c r="AD659" s="81" t="str">
        <f>IF(M659="",IFERROR(VLOOKUP($U659,scriv!$C$2:$AG$802,28,FALSE),""),M659)</f>
        <v/>
      </c>
      <c r="AE659" s="81" t="str">
        <f>IF(N659="",IFERROR(VLOOKUP($U659,scriv!$C$2:$AG$802,29,FALSE),""),N659)</f>
        <v/>
      </c>
      <c r="AF659" s="81" t="str">
        <f>IF(O659="",IFERROR(VLOOKUP($U659,scriv!$C$2:$AG$802,30,FALSE),""),O659)</f>
        <v/>
      </c>
      <c r="AG659" s="81" t="str">
        <f>IF(P659="",IFERROR(VLOOKUP($U659,scriv!$C$2:$AG$802,31,FALSE),""),P659)</f>
        <v/>
      </c>
      <c r="AH659" s="242" t="str">
        <f t="shared" si="60"/>
        <v/>
      </c>
      <c r="AI659" s="240" t="str">
        <f t="shared" si="61"/>
        <v/>
      </c>
      <c r="AJ659" s="242" t="str">
        <f t="shared" si="62"/>
        <v/>
      </c>
      <c r="AK659" s="240" t="str">
        <f t="shared" si="63"/>
        <v/>
      </c>
      <c r="AL659" s="242" t="str">
        <f t="shared" si="64"/>
        <v/>
      </c>
    </row>
    <row r="660" spans="1:38" ht="23" customHeight="1">
      <c r="A660"/>
      <c r="B660"/>
      <c r="C660"/>
      <c r="D660"/>
      <c r="E660"/>
      <c r="F660"/>
      <c r="G660"/>
      <c r="H660"/>
      <c r="I660"/>
      <c r="J660"/>
      <c r="K660"/>
      <c r="L660"/>
      <c r="M660"/>
      <c r="N660"/>
      <c r="O660"/>
      <c r="P660"/>
      <c r="Q660"/>
      <c r="R660"/>
      <c r="S660"/>
      <c r="T660"/>
      <c r="U660"/>
      <c r="V660"/>
      <c r="W660"/>
      <c r="X660"/>
      <c r="Y660"/>
      <c r="Z660"/>
      <c r="AA660"/>
      <c r="AB660"/>
      <c r="AC660"/>
      <c r="AD660" s="81" t="str">
        <f>IF(M660="",IFERROR(VLOOKUP($U660,scriv!$C$2:$AG$802,28,FALSE),""),M660)</f>
        <v/>
      </c>
      <c r="AE660" s="81" t="str">
        <f>IF(N660="",IFERROR(VLOOKUP($U660,scriv!$C$2:$AG$802,29,FALSE),""),N660)</f>
        <v/>
      </c>
      <c r="AF660" s="81" t="str">
        <f>IF(O660="",IFERROR(VLOOKUP($U660,scriv!$C$2:$AG$802,30,FALSE),""),O660)</f>
        <v/>
      </c>
      <c r="AG660" s="81" t="str">
        <f>IF(P660="",IFERROR(VLOOKUP($U660,scriv!$C$2:$AG$802,31,FALSE),""),P660)</f>
        <v/>
      </c>
      <c r="AH660" s="242" t="str">
        <f t="shared" si="60"/>
        <v/>
      </c>
      <c r="AI660" s="240" t="str">
        <f t="shared" si="61"/>
        <v/>
      </c>
      <c r="AJ660" s="242" t="str">
        <f t="shared" si="62"/>
        <v/>
      </c>
      <c r="AK660" s="240" t="str">
        <f t="shared" si="63"/>
        <v/>
      </c>
      <c r="AL660" s="242" t="str">
        <f t="shared" si="64"/>
        <v/>
      </c>
    </row>
    <row r="661" spans="1:38" ht="23" customHeight="1">
      <c r="A661"/>
      <c r="B661"/>
      <c r="C661"/>
      <c r="D661"/>
      <c r="E661"/>
      <c r="F661"/>
      <c r="G661"/>
      <c r="H661"/>
      <c r="I661"/>
      <c r="J661"/>
      <c r="K661"/>
      <c r="L661"/>
      <c r="M661"/>
      <c r="N661"/>
      <c r="O661"/>
      <c r="P661"/>
      <c r="Q661"/>
      <c r="R661"/>
      <c r="S661"/>
      <c r="T661"/>
      <c r="U661"/>
      <c r="V661"/>
      <c r="W661"/>
      <c r="X661"/>
      <c r="Y661"/>
      <c r="Z661"/>
      <c r="AA661"/>
      <c r="AB661"/>
      <c r="AC661"/>
      <c r="AD661" s="81" t="str">
        <f>IF(M661="",IFERROR(VLOOKUP($U661,scriv!$C$2:$AG$802,28,FALSE),""),M661)</f>
        <v/>
      </c>
      <c r="AE661" s="81" t="str">
        <f>IF(N661="",IFERROR(VLOOKUP($U661,scriv!$C$2:$AG$802,29,FALSE),""),N661)</f>
        <v/>
      </c>
      <c r="AF661" s="81" t="str">
        <f>IF(O661="",IFERROR(VLOOKUP($U661,scriv!$C$2:$AG$802,30,FALSE),""),O661)</f>
        <v/>
      </c>
      <c r="AG661" s="81" t="str">
        <f>IF(P661="",IFERROR(VLOOKUP($U661,scriv!$C$2:$AG$802,31,FALSE),""),P661)</f>
        <v/>
      </c>
      <c r="AH661" s="242" t="str">
        <f t="shared" si="60"/>
        <v/>
      </c>
      <c r="AI661" s="240" t="str">
        <f t="shared" si="61"/>
        <v/>
      </c>
      <c r="AJ661" s="242" t="str">
        <f t="shared" si="62"/>
        <v/>
      </c>
      <c r="AK661" s="240" t="str">
        <f t="shared" si="63"/>
        <v/>
      </c>
      <c r="AL661" s="242" t="str">
        <f t="shared" si="64"/>
        <v/>
      </c>
    </row>
    <row r="662" spans="1:38" ht="23" customHeight="1">
      <c r="A662"/>
      <c r="B662"/>
      <c r="C662"/>
      <c r="D662"/>
      <c r="E662"/>
      <c r="F662"/>
      <c r="G662"/>
      <c r="H662"/>
      <c r="I662"/>
      <c r="J662"/>
      <c r="K662"/>
      <c r="L662"/>
      <c r="M662"/>
      <c r="N662"/>
      <c r="O662"/>
      <c r="P662"/>
      <c r="Q662"/>
      <c r="R662"/>
      <c r="S662"/>
      <c r="T662"/>
      <c r="U662"/>
      <c r="V662"/>
      <c r="W662"/>
      <c r="X662"/>
      <c r="Y662"/>
      <c r="Z662"/>
      <c r="AA662"/>
      <c r="AB662"/>
      <c r="AC662"/>
      <c r="AD662" s="81" t="str">
        <f>IF(M662="",IFERROR(VLOOKUP($U662,scriv!$C$2:$AG$802,28,FALSE),""),M662)</f>
        <v/>
      </c>
      <c r="AE662" s="81" t="str">
        <f>IF(N662="",IFERROR(VLOOKUP($U662,scriv!$C$2:$AG$802,29,FALSE),""),N662)</f>
        <v/>
      </c>
      <c r="AF662" s="81" t="str">
        <f>IF(O662="",IFERROR(VLOOKUP($U662,scriv!$C$2:$AG$802,30,FALSE),""),O662)</f>
        <v/>
      </c>
      <c r="AG662" s="81" t="str">
        <f>IF(P662="",IFERROR(VLOOKUP($U662,scriv!$C$2:$AG$802,31,FALSE),""),P662)</f>
        <v/>
      </c>
      <c r="AH662" s="242" t="str">
        <f t="shared" si="60"/>
        <v/>
      </c>
      <c r="AI662" s="240" t="str">
        <f t="shared" si="61"/>
        <v/>
      </c>
      <c r="AJ662" s="242" t="str">
        <f t="shared" si="62"/>
        <v/>
      </c>
      <c r="AK662" s="240" t="str">
        <f t="shared" si="63"/>
        <v/>
      </c>
      <c r="AL662" s="242" t="str">
        <f t="shared" si="64"/>
        <v/>
      </c>
    </row>
    <row r="663" spans="1:38" ht="23" customHeight="1">
      <c r="A663"/>
      <c r="B663"/>
      <c r="C663"/>
      <c r="D663"/>
      <c r="E663"/>
      <c r="F663"/>
      <c r="G663"/>
      <c r="H663"/>
      <c r="I663"/>
      <c r="J663"/>
      <c r="K663"/>
      <c r="L663"/>
      <c r="M663"/>
      <c r="N663"/>
      <c r="O663"/>
      <c r="P663"/>
      <c r="Q663"/>
      <c r="R663"/>
      <c r="S663"/>
      <c r="T663"/>
      <c r="U663"/>
      <c r="V663"/>
      <c r="W663"/>
      <c r="X663"/>
      <c r="Y663"/>
      <c r="Z663"/>
      <c r="AA663"/>
      <c r="AB663"/>
      <c r="AC663"/>
      <c r="AD663" s="81" t="str">
        <f>IF(M663="",IFERROR(VLOOKUP($U663,scriv!$C$2:$AG$802,28,FALSE),""),M663)</f>
        <v/>
      </c>
      <c r="AE663" s="81" t="str">
        <f>IF(N663="",IFERROR(VLOOKUP($U663,scriv!$C$2:$AG$802,29,FALSE),""),N663)</f>
        <v/>
      </c>
      <c r="AF663" s="81" t="str">
        <f>IF(O663="",IFERROR(VLOOKUP($U663,scriv!$C$2:$AG$802,30,FALSE),""),O663)</f>
        <v/>
      </c>
      <c r="AG663" s="81" t="str">
        <f>IF(P663="",IFERROR(VLOOKUP($U663,scriv!$C$2:$AG$802,31,FALSE),""),P663)</f>
        <v/>
      </c>
      <c r="AH663" s="242" t="str">
        <f t="shared" si="60"/>
        <v/>
      </c>
      <c r="AI663" s="240" t="str">
        <f t="shared" si="61"/>
        <v/>
      </c>
      <c r="AJ663" s="242" t="str">
        <f t="shared" si="62"/>
        <v/>
      </c>
      <c r="AK663" s="240" t="str">
        <f t="shared" si="63"/>
        <v/>
      </c>
      <c r="AL663" s="242" t="str">
        <f t="shared" si="64"/>
        <v/>
      </c>
    </row>
    <row r="664" spans="1:38" ht="23" customHeight="1">
      <c r="A664"/>
      <c r="B664"/>
      <c r="C664"/>
      <c r="D664"/>
      <c r="E664"/>
      <c r="F664"/>
      <c r="G664"/>
      <c r="H664"/>
      <c r="I664"/>
      <c r="J664"/>
      <c r="K664"/>
      <c r="L664"/>
      <c r="M664"/>
      <c r="N664"/>
      <c r="O664"/>
      <c r="P664"/>
      <c r="Q664"/>
      <c r="R664"/>
      <c r="S664"/>
      <c r="T664"/>
      <c r="U664"/>
      <c r="V664"/>
      <c r="W664"/>
      <c r="X664"/>
      <c r="Y664"/>
      <c r="Z664"/>
      <c r="AA664"/>
      <c r="AB664"/>
      <c r="AC664"/>
      <c r="AD664" s="81" t="str">
        <f>IF(M664="",IFERROR(VLOOKUP($U664,scriv!$C$2:$AG$802,28,FALSE),""),M664)</f>
        <v/>
      </c>
      <c r="AE664" s="81" t="str">
        <f>IF(N664="",IFERROR(VLOOKUP($U664,scriv!$C$2:$AG$802,29,FALSE),""),N664)</f>
        <v/>
      </c>
      <c r="AF664" s="81" t="str">
        <f>IF(O664="",IFERROR(VLOOKUP($U664,scriv!$C$2:$AG$802,30,FALSE),""),O664)</f>
        <v/>
      </c>
      <c r="AG664" s="81" t="str">
        <f>IF(P664="",IFERROR(VLOOKUP($U664,scriv!$C$2:$AG$802,31,FALSE),""),P664)</f>
        <v/>
      </c>
      <c r="AH664" s="242" t="str">
        <f t="shared" si="60"/>
        <v/>
      </c>
      <c r="AI664" s="240" t="str">
        <f t="shared" si="61"/>
        <v/>
      </c>
      <c r="AJ664" s="242" t="str">
        <f t="shared" si="62"/>
        <v/>
      </c>
      <c r="AK664" s="240" t="str">
        <f t="shared" si="63"/>
        <v/>
      </c>
      <c r="AL664" s="242" t="str">
        <f t="shared" si="64"/>
        <v/>
      </c>
    </row>
    <row r="665" spans="1:38" ht="23" customHeight="1">
      <c r="A665"/>
      <c r="B665"/>
      <c r="C665"/>
      <c r="D665"/>
      <c r="E665"/>
      <c r="F665"/>
      <c r="G665"/>
      <c r="H665"/>
      <c r="I665"/>
      <c r="J665"/>
      <c r="K665"/>
      <c r="L665"/>
      <c r="M665"/>
      <c r="N665"/>
      <c r="O665"/>
      <c r="P665"/>
      <c r="Q665"/>
      <c r="R665"/>
      <c r="S665"/>
      <c r="T665"/>
      <c r="U665"/>
      <c r="V665"/>
      <c r="W665"/>
      <c r="X665"/>
      <c r="Y665"/>
      <c r="Z665"/>
      <c r="AA665"/>
      <c r="AB665"/>
      <c r="AC665"/>
      <c r="AD665" s="81" t="str">
        <f>IF(M665="",IFERROR(VLOOKUP($U665,scriv!$C$2:$AG$802,28,FALSE),""),M665)</f>
        <v/>
      </c>
      <c r="AE665" s="81" t="str">
        <f>IF(N665="",IFERROR(VLOOKUP($U665,scriv!$C$2:$AG$802,29,FALSE),""),N665)</f>
        <v/>
      </c>
      <c r="AF665" s="81" t="str">
        <f>IF(O665="",IFERROR(VLOOKUP($U665,scriv!$C$2:$AG$802,30,FALSE),""),O665)</f>
        <v/>
      </c>
      <c r="AG665" s="81" t="str">
        <f>IF(P665="",IFERROR(VLOOKUP($U665,scriv!$C$2:$AG$802,31,FALSE),""),P665)</f>
        <v/>
      </c>
      <c r="AH665" s="242" t="str">
        <f t="shared" si="60"/>
        <v/>
      </c>
      <c r="AI665" s="240" t="str">
        <f t="shared" si="61"/>
        <v/>
      </c>
      <c r="AJ665" s="242" t="str">
        <f t="shared" si="62"/>
        <v/>
      </c>
      <c r="AK665" s="240" t="str">
        <f t="shared" si="63"/>
        <v/>
      </c>
      <c r="AL665" s="242" t="str">
        <f t="shared" si="64"/>
        <v/>
      </c>
    </row>
    <row r="666" spans="1:38" ht="23" customHeight="1">
      <c r="A666"/>
      <c r="B666"/>
      <c r="C666"/>
      <c r="D666"/>
      <c r="E666"/>
      <c r="F666"/>
      <c r="G666"/>
      <c r="H666"/>
      <c r="I666"/>
      <c r="J666"/>
      <c r="K666"/>
      <c r="L666"/>
      <c r="M666"/>
      <c r="N666"/>
      <c r="O666"/>
      <c r="P666"/>
      <c r="Q666"/>
      <c r="R666"/>
      <c r="S666"/>
      <c r="T666"/>
      <c r="U666"/>
      <c r="V666"/>
      <c r="W666"/>
      <c r="X666"/>
      <c r="Y666"/>
      <c r="Z666"/>
      <c r="AA666"/>
      <c r="AB666"/>
      <c r="AC666"/>
      <c r="AD666" s="81" t="str">
        <f>IF(M666="",IFERROR(VLOOKUP($U666,scriv!$C$2:$AG$802,28,FALSE),""),M666)</f>
        <v/>
      </c>
      <c r="AE666" s="81" t="str">
        <f>IF(N666="",IFERROR(VLOOKUP($U666,scriv!$C$2:$AG$802,29,FALSE),""),N666)</f>
        <v/>
      </c>
      <c r="AF666" s="81" t="str">
        <f>IF(O666="",IFERROR(VLOOKUP($U666,scriv!$C$2:$AG$802,30,FALSE),""),O666)</f>
        <v/>
      </c>
      <c r="AG666" s="81" t="str">
        <f>IF(P666="",IFERROR(VLOOKUP($U666,scriv!$C$2:$AG$802,31,FALSE),""),P666)</f>
        <v/>
      </c>
      <c r="AH666" s="242" t="str">
        <f t="shared" si="60"/>
        <v/>
      </c>
      <c r="AI666" s="240" t="str">
        <f t="shared" si="61"/>
        <v/>
      </c>
      <c r="AJ666" s="242" t="str">
        <f t="shared" si="62"/>
        <v/>
      </c>
      <c r="AK666" s="240" t="str">
        <f t="shared" si="63"/>
        <v/>
      </c>
      <c r="AL666" s="242" t="str">
        <f t="shared" si="64"/>
        <v/>
      </c>
    </row>
    <row r="667" spans="1:38" ht="23" customHeight="1">
      <c r="A667"/>
      <c r="B667"/>
      <c r="C667"/>
      <c r="D667"/>
      <c r="E667"/>
      <c r="F667"/>
      <c r="G667"/>
      <c r="H667"/>
      <c r="I667"/>
      <c r="J667"/>
      <c r="K667"/>
      <c r="L667"/>
      <c r="M667"/>
      <c r="N667"/>
      <c r="O667"/>
      <c r="P667"/>
      <c r="Q667"/>
      <c r="R667"/>
      <c r="S667"/>
      <c r="T667"/>
      <c r="U667"/>
      <c r="V667"/>
      <c r="W667"/>
      <c r="X667"/>
      <c r="Y667"/>
      <c r="Z667"/>
      <c r="AA667"/>
      <c r="AB667"/>
      <c r="AC667"/>
      <c r="AD667" s="81" t="str">
        <f>IF(M667="",IFERROR(VLOOKUP($U667,scriv!$C$2:$AG$802,28,FALSE),""),M667)</f>
        <v/>
      </c>
      <c r="AE667" s="81" t="str">
        <f>IF(N667="",IFERROR(VLOOKUP($U667,scriv!$C$2:$AG$802,29,FALSE),""),N667)</f>
        <v/>
      </c>
      <c r="AF667" s="81" t="str">
        <f>IF(O667="",IFERROR(VLOOKUP($U667,scriv!$C$2:$AG$802,30,FALSE),""),O667)</f>
        <v/>
      </c>
      <c r="AG667" s="81" t="str">
        <f>IF(P667="",IFERROR(VLOOKUP($U667,scriv!$C$2:$AG$802,31,FALSE),""),P667)</f>
        <v/>
      </c>
      <c r="AH667" s="242" t="str">
        <f t="shared" si="60"/>
        <v/>
      </c>
      <c r="AI667" s="240" t="str">
        <f t="shared" si="61"/>
        <v/>
      </c>
      <c r="AJ667" s="242" t="str">
        <f t="shared" si="62"/>
        <v/>
      </c>
      <c r="AK667" s="240" t="str">
        <f t="shared" si="63"/>
        <v/>
      </c>
      <c r="AL667" s="242" t="str">
        <f t="shared" si="64"/>
        <v/>
      </c>
    </row>
    <row r="668" spans="1:38" ht="23" customHeight="1">
      <c r="A668"/>
      <c r="B668"/>
      <c r="C668"/>
      <c r="D668"/>
      <c r="E668"/>
      <c r="F668"/>
      <c r="G668"/>
      <c r="H668"/>
      <c r="I668"/>
      <c r="J668"/>
      <c r="K668"/>
      <c r="L668"/>
      <c r="M668"/>
      <c r="N668"/>
      <c r="O668"/>
      <c r="P668"/>
      <c r="Q668"/>
      <c r="R668"/>
      <c r="S668"/>
      <c r="T668"/>
      <c r="U668"/>
      <c r="V668"/>
      <c r="W668"/>
      <c r="X668"/>
      <c r="Y668"/>
      <c r="Z668"/>
      <c r="AA668"/>
      <c r="AB668"/>
      <c r="AC668"/>
      <c r="AD668" s="81" t="str">
        <f>IF(M668="",IFERROR(VLOOKUP($U668,scriv!$C$2:$AG$802,28,FALSE),""),M668)</f>
        <v/>
      </c>
      <c r="AE668" s="81" t="str">
        <f>IF(N668="",IFERROR(VLOOKUP($U668,scriv!$C$2:$AG$802,29,FALSE),""),N668)</f>
        <v/>
      </c>
      <c r="AF668" s="81" t="str">
        <f>IF(O668="",IFERROR(VLOOKUP($U668,scriv!$C$2:$AG$802,30,FALSE),""),O668)</f>
        <v/>
      </c>
      <c r="AG668" s="81" t="str">
        <f>IF(P668="",IFERROR(VLOOKUP($U668,scriv!$C$2:$AG$802,31,FALSE),""),P668)</f>
        <v/>
      </c>
      <c r="AH668" s="242" t="str">
        <f t="shared" si="60"/>
        <v/>
      </c>
      <c r="AI668" s="240" t="str">
        <f t="shared" si="61"/>
        <v/>
      </c>
      <c r="AJ668" s="242" t="str">
        <f t="shared" si="62"/>
        <v/>
      </c>
      <c r="AK668" s="240" t="str">
        <f t="shared" si="63"/>
        <v/>
      </c>
      <c r="AL668" s="242" t="str">
        <f t="shared" si="64"/>
        <v/>
      </c>
    </row>
    <row r="669" spans="1:38" ht="23" customHeight="1">
      <c r="A669"/>
      <c r="B669"/>
      <c r="C669"/>
      <c r="D669"/>
      <c r="E669"/>
      <c r="F669"/>
      <c r="G669"/>
      <c r="H669"/>
      <c r="I669"/>
      <c r="J669"/>
      <c r="K669"/>
      <c r="L669"/>
      <c r="M669"/>
      <c r="N669"/>
      <c r="O669"/>
      <c r="P669"/>
      <c r="Q669"/>
      <c r="R669"/>
      <c r="S669"/>
      <c r="T669"/>
      <c r="U669"/>
      <c r="V669"/>
      <c r="W669"/>
      <c r="X669"/>
      <c r="Y669"/>
      <c r="Z669"/>
      <c r="AA669"/>
      <c r="AB669"/>
      <c r="AC669"/>
      <c r="AD669" s="81" t="str">
        <f>IF(M669="",IFERROR(VLOOKUP($U669,scriv!$C$2:$AG$802,28,FALSE),""),M669)</f>
        <v/>
      </c>
      <c r="AE669" s="81" t="str">
        <f>IF(N669="",IFERROR(VLOOKUP($U669,scriv!$C$2:$AG$802,29,FALSE),""),N669)</f>
        <v/>
      </c>
      <c r="AF669" s="81" t="str">
        <f>IF(O669="",IFERROR(VLOOKUP($U669,scriv!$C$2:$AG$802,30,FALSE),""),O669)</f>
        <v/>
      </c>
      <c r="AG669" s="81" t="str">
        <f>IF(P669="",IFERROR(VLOOKUP($U669,scriv!$C$2:$AG$802,31,FALSE),""),P669)</f>
        <v/>
      </c>
      <c r="AH669" s="242" t="str">
        <f t="shared" si="60"/>
        <v/>
      </c>
      <c r="AI669" s="240" t="str">
        <f t="shared" si="61"/>
        <v/>
      </c>
      <c r="AJ669" s="242" t="str">
        <f t="shared" si="62"/>
        <v/>
      </c>
      <c r="AK669" s="240" t="str">
        <f t="shared" si="63"/>
        <v/>
      </c>
      <c r="AL669" s="242" t="str">
        <f t="shared" si="64"/>
        <v/>
      </c>
    </row>
    <row r="670" spans="1:38" ht="23" customHeight="1">
      <c r="A670"/>
      <c r="B670"/>
      <c r="C670"/>
      <c r="D670"/>
      <c r="E670"/>
      <c r="F670"/>
      <c r="G670"/>
      <c r="H670"/>
      <c r="I670"/>
      <c r="J670"/>
      <c r="K670"/>
      <c r="L670"/>
      <c r="M670"/>
      <c r="N670"/>
      <c r="O670"/>
      <c r="P670"/>
      <c r="Q670"/>
      <c r="R670"/>
      <c r="S670"/>
      <c r="T670"/>
      <c r="U670"/>
      <c r="V670"/>
      <c r="W670"/>
      <c r="X670"/>
      <c r="Y670"/>
      <c r="Z670"/>
      <c r="AA670"/>
      <c r="AB670"/>
      <c r="AC670"/>
      <c r="AD670" s="81" t="str">
        <f>IF(M670="",IFERROR(VLOOKUP($U670,scriv!$C$2:$AG$802,28,FALSE),""),M670)</f>
        <v/>
      </c>
      <c r="AE670" s="81" t="str">
        <f>IF(N670="",IFERROR(VLOOKUP($U670,scriv!$C$2:$AG$802,29,FALSE),""),N670)</f>
        <v/>
      </c>
      <c r="AF670" s="81" t="str">
        <f>IF(O670="",IFERROR(VLOOKUP($U670,scriv!$C$2:$AG$802,30,FALSE),""),O670)</f>
        <v/>
      </c>
      <c r="AG670" s="81" t="str">
        <f>IF(P670="",IFERROR(VLOOKUP($U670,scriv!$C$2:$AG$802,31,FALSE),""),P670)</f>
        <v/>
      </c>
      <c r="AH670" s="242" t="str">
        <f t="shared" si="60"/>
        <v/>
      </c>
      <c r="AI670" s="240" t="str">
        <f t="shared" si="61"/>
        <v/>
      </c>
      <c r="AJ670" s="242" t="str">
        <f t="shared" si="62"/>
        <v/>
      </c>
      <c r="AK670" s="240" t="str">
        <f t="shared" si="63"/>
        <v/>
      </c>
      <c r="AL670" s="242" t="str">
        <f t="shared" si="64"/>
        <v/>
      </c>
    </row>
    <row r="671" spans="1:38" ht="23" customHeight="1">
      <c r="A671"/>
      <c r="B671"/>
      <c r="C671"/>
      <c r="D671"/>
      <c r="E671"/>
      <c r="F671"/>
      <c r="G671"/>
      <c r="H671"/>
      <c r="I671"/>
      <c r="J671"/>
      <c r="K671"/>
      <c r="L671"/>
      <c r="M671"/>
      <c r="N671"/>
      <c r="O671"/>
      <c r="P671"/>
      <c r="Q671"/>
      <c r="R671"/>
      <c r="S671"/>
      <c r="T671"/>
      <c r="U671"/>
      <c r="V671"/>
      <c r="W671"/>
      <c r="X671"/>
      <c r="Y671"/>
      <c r="Z671"/>
      <c r="AA671"/>
      <c r="AB671"/>
      <c r="AC671"/>
      <c r="AD671" s="81" t="str">
        <f>IF(M671="",IFERROR(VLOOKUP($U671,scriv!$C$2:$AG$802,28,FALSE),""),M671)</f>
        <v/>
      </c>
      <c r="AE671" s="81" t="str">
        <f>IF(N671="",IFERROR(VLOOKUP($U671,scriv!$C$2:$AG$802,29,FALSE),""),N671)</f>
        <v/>
      </c>
      <c r="AF671" s="81" t="str">
        <f>IF(O671="",IFERROR(VLOOKUP($U671,scriv!$C$2:$AG$802,30,FALSE),""),O671)</f>
        <v/>
      </c>
      <c r="AG671" s="81" t="str">
        <f>IF(P671="",IFERROR(VLOOKUP($U671,scriv!$C$2:$AG$802,31,FALSE),""),P671)</f>
        <v/>
      </c>
      <c r="AH671" s="242" t="str">
        <f t="shared" si="60"/>
        <v/>
      </c>
      <c r="AI671" s="240" t="str">
        <f t="shared" si="61"/>
        <v/>
      </c>
      <c r="AJ671" s="242" t="str">
        <f t="shared" si="62"/>
        <v/>
      </c>
      <c r="AK671" s="240" t="str">
        <f t="shared" si="63"/>
        <v/>
      </c>
      <c r="AL671" s="242" t="str">
        <f t="shared" si="64"/>
        <v/>
      </c>
    </row>
    <row r="672" spans="1:38" ht="23" customHeight="1">
      <c r="A672"/>
      <c r="B672"/>
      <c r="C672"/>
      <c r="D672"/>
      <c r="E672"/>
      <c r="F672"/>
      <c r="G672"/>
      <c r="H672"/>
      <c r="I672"/>
      <c r="J672"/>
      <c r="K672"/>
      <c r="L672"/>
      <c r="M672"/>
      <c r="N672"/>
      <c r="O672"/>
      <c r="P672"/>
      <c r="Q672"/>
      <c r="R672"/>
      <c r="S672"/>
      <c r="T672"/>
      <c r="U672"/>
      <c r="V672"/>
      <c r="W672"/>
      <c r="X672"/>
      <c r="Y672"/>
      <c r="Z672"/>
      <c r="AA672"/>
      <c r="AB672"/>
      <c r="AC672"/>
      <c r="AD672" s="81" t="str">
        <f>IF(M672="",IFERROR(VLOOKUP($U672,scriv!$C$2:$AG$802,28,FALSE),""),M672)</f>
        <v/>
      </c>
      <c r="AE672" s="81" t="str">
        <f>IF(N672="",IFERROR(VLOOKUP($U672,scriv!$C$2:$AG$802,29,FALSE),""),N672)</f>
        <v/>
      </c>
      <c r="AF672" s="81" t="str">
        <f>IF(O672="",IFERROR(VLOOKUP($U672,scriv!$C$2:$AG$802,30,FALSE),""),O672)</f>
        <v/>
      </c>
      <c r="AG672" s="81" t="str">
        <f>IF(P672="",IFERROR(VLOOKUP($U672,scriv!$C$2:$AG$802,31,FALSE),""),P672)</f>
        <v/>
      </c>
      <c r="AH672" s="242" t="str">
        <f t="shared" si="60"/>
        <v/>
      </c>
      <c r="AI672" s="240" t="str">
        <f t="shared" si="61"/>
        <v/>
      </c>
      <c r="AJ672" s="242" t="str">
        <f t="shared" si="62"/>
        <v/>
      </c>
      <c r="AK672" s="240" t="str">
        <f t="shared" si="63"/>
        <v/>
      </c>
      <c r="AL672" s="242" t="str">
        <f t="shared" si="64"/>
        <v/>
      </c>
    </row>
    <row r="673" spans="1:38" ht="23" customHeight="1">
      <c r="A673"/>
      <c r="B673"/>
      <c r="C673"/>
      <c r="D673"/>
      <c r="E673"/>
      <c r="F673"/>
      <c r="G673"/>
      <c r="H673"/>
      <c r="I673"/>
      <c r="J673"/>
      <c r="K673"/>
      <c r="L673"/>
      <c r="M673"/>
      <c r="N673"/>
      <c r="O673"/>
      <c r="P673"/>
      <c r="Q673"/>
      <c r="R673"/>
      <c r="S673"/>
      <c r="T673"/>
      <c r="U673"/>
      <c r="V673"/>
      <c r="W673"/>
      <c r="X673"/>
      <c r="Y673"/>
      <c r="Z673"/>
      <c r="AA673"/>
      <c r="AB673"/>
      <c r="AC673"/>
      <c r="AD673" s="81" t="str">
        <f>IF(M673="",IFERROR(VLOOKUP($U673,scriv!$C$2:$AG$802,28,FALSE),""),M673)</f>
        <v/>
      </c>
      <c r="AE673" s="81" t="str">
        <f>IF(N673="",IFERROR(VLOOKUP($U673,scriv!$C$2:$AG$802,29,FALSE),""),N673)</f>
        <v/>
      </c>
      <c r="AF673" s="81" t="str">
        <f>IF(O673="",IFERROR(VLOOKUP($U673,scriv!$C$2:$AG$802,30,FALSE),""),O673)</f>
        <v/>
      </c>
      <c r="AG673" s="81" t="str">
        <f>IF(P673="",IFERROR(VLOOKUP($U673,scriv!$C$2:$AG$802,31,FALSE),""),P673)</f>
        <v/>
      </c>
      <c r="AH673" s="242" t="str">
        <f t="shared" si="60"/>
        <v/>
      </c>
      <c r="AI673" s="240" t="str">
        <f t="shared" si="61"/>
        <v/>
      </c>
      <c r="AJ673" s="242" t="str">
        <f t="shared" si="62"/>
        <v/>
      </c>
      <c r="AK673" s="240" t="str">
        <f t="shared" si="63"/>
        <v/>
      </c>
      <c r="AL673" s="242" t="str">
        <f t="shared" si="64"/>
        <v/>
      </c>
    </row>
    <row r="674" spans="1:38" ht="23" customHeight="1">
      <c r="A674"/>
      <c r="B674"/>
      <c r="C674"/>
      <c r="D674"/>
      <c r="E674"/>
      <c r="F674"/>
      <c r="G674"/>
      <c r="H674"/>
      <c r="I674"/>
      <c r="J674"/>
      <c r="K674"/>
      <c r="L674"/>
      <c r="M674"/>
      <c r="N674"/>
      <c r="O674"/>
      <c r="P674"/>
      <c r="Q674"/>
      <c r="R674"/>
      <c r="S674"/>
      <c r="T674"/>
      <c r="U674"/>
      <c r="V674"/>
      <c r="W674"/>
      <c r="X674"/>
      <c r="Y674"/>
      <c r="Z674"/>
      <c r="AA674"/>
      <c r="AB674"/>
      <c r="AC674"/>
      <c r="AD674" s="81" t="str">
        <f>IF(M674="",IFERROR(VLOOKUP($U674,scriv!$C$2:$AG$802,28,FALSE),""),M674)</f>
        <v/>
      </c>
      <c r="AE674" s="81" t="str">
        <f>IF(N674="",IFERROR(VLOOKUP($U674,scriv!$C$2:$AG$802,29,FALSE),""),N674)</f>
        <v/>
      </c>
      <c r="AF674" s="81" t="str">
        <f>IF(O674="",IFERROR(VLOOKUP($U674,scriv!$C$2:$AG$802,30,FALSE),""),O674)</f>
        <v/>
      </c>
      <c r="AG674" s="81" t="str">
        <f>IF(P674="",IFERROR(VLOOKUP($U674,scriv!$C$2:$AG$802,31,FALSE),""),P674)</f>
        <v/>
      </c>
      <c r="AH674" s="242" t="str">
        <f t="shared" si="60"/>
        <v/>
      </c>
      <c r="AI674" s="240" t="str">
        <f t="shared" si="61"/>
        <v/>
      </c>
      <c r="AJ674" s="242" t="str">
        <f t="shared" si="62"/>
        <v/>
      </c>
      <c r="AK674" s="240" t="str">
        <f t="shared" si="63"/>
        <v/>
      </c>
      <c r="AL674" s="242" t="str">
        <f t="shared" si="64"/>
        <v/>
      </c>
    </row>
    <row r="675" spans="1:38" ht="23" customHeight="1">
      <c r="A675"/>
      <c r="B675"/>
      <c r="C675"/>
      <c r="D675"/>
      <c r="E675"/>
      <c r="F675"/>
      <c r="G675"/>
      <c r="H675"/>
      <c r="I675"/>
      <c r="J675"/>
      <c r="K675"/>
      <c r="L675"/>
      <c r="M675"/>
      <c r="N675"/>
      <c r="O675"/>
      <c r="P675"/>
      <c r="Q675"/>
      <c r="R675"/>
      <c r="S675"/>
      <c r="T675"/>
      <c r="U675"/>
      <c r="V675"/>
      <c r="W675"/>
      <c r="X675"/>
      <c r="Y675"/>
      <c r="Z675"/>
      <c r="AA675"/>
      <c r="AB675"/>
      <c r="AC675"/>
      <c r="AD675" s="81" t="str">
        <f>IF(M675="",IFERROR(VLOOKUP($U675,scriv!$C$2:$AG$802,28,FALSE),""),M675)</f>
        <v/>
      </c>
      <c r="AE675" s="81" t="str">
        <f>IF(N675="",IFERROR(VLOOKUP($U675,scriv!$C$2:$AG$802,29,FALSE),""),N675)</f>
        <v/>
      </c>
      <c r="AF675" s="81" t="str">
        <f>IF(O675="",IFERROR(VLOOKUP($U675,scriv!$C$2:$AG$802,30,FALSE),""),O675)</f>
        <v/>
      </c>
      <c r="AG675" s="81" t="str">
        <f>IF(P675="",IFERROR(VLOOKUP($U675,scriv!$C$2:$AG$802,31,FALSE),""),P675)</f>
        <v/>
      </c>
      <c r="AH675" s="242" t="str">
        <f t="shared" si="60"/>
        <v/>
      </c>
      <c r="AI675" s="240" t="str">
        <f t="shared" si="61"/>
        <v/>
      </c>
      <c r="AJ675" s="242" t="str">
        <f t="shared" si="62"/>
        <v/>
      </c>
      <c r="AK675" s="240" t="str">
        <f t="shared" si="63"/>
        <v/>
      </c>
      <c r="AL675" s="242" t="str">
        <f t="shared" si="64"/>
        <v/>
      </c>
    </row>
    <row r="676" spans="1:38" ht="23" customHeight="1">
      <c r="A676"/>
      <c r="B676"/>
      <c r="C676"/>
      <c r="D676"/>
      <c r="E676"/>
      <c r="F676"/>
      <c r="G676"/>
      <c r="H676"/>
      <c r="I676"/>
      <c r="J676"/>
      <c r="K676"/>
      <c r="L676"/>
      <c r="M676"/>
      <c r="N676"/>
      <c r="O676"/>
      <c r="P676"/>
      <c r="Q676"/>
      <c r="R676"/>
      <c r="S676"/>
      <c r="T676"/>
      <c r="U676"/>
      <c r="V676"/>
      <c r="W676"/>
      <c r="X676"/>
      <c r="Y676"/>
      <c r="Z676"/>
      <c r="AA676"/>
      <c r="AB676"/>
      <c r="AC676"/>
      <c r="AD676" s="81" t="str">
        <f>IF(M676="",IFERROR(VLOOKUP($U676,scriv!$C$2:$AG$802,28,FALSE),""),M676)</f>
        <v/>
      </c>
      <c r="AE676" s="81" t="str">
        <f>IF(N676="",IFERROR(VLOOKUP($U676,scriv!$C$2:$AG$802,29,FALSE),""),N676)</f>
        <v/>
      </c>
      <c r="AF676" s="81" t="str">
        <f>IF(O676="",IFERROR(VLOOKUP($U676,scriv!$C$2:$AG$802,30,FALSE),""),O676)</f>
        <v/>
      </c>
      <c r="AG676" s="81" t="str">
        <f>IF(P676="",IFERROR(VLOOKUP($U676,scriv!$C$2:$AG$802,31,FALSE),""),P676)</f>
        <v/>
      </c>
      <c r="AH676" s="242" t="str">
        <f t="shared" si="60"/>
        <v/>
      </c>
      <c r="AI676" s="240" t="str">
        <f t="shared" si="61"/>
        <v/>
      </c>
      <c r="AJ676" s="242" t="str">
        <f t="shared" si="62"/>
        <v/>
      </c>
      <c r="AK676" s="240" t="str">
        <f t="shared" si="63"/>
        <v/>
      </c>
      <c r="AL676" s="242" t="str">
        <f t="shared" si="64"/>
        <v/>
      </c>
    </row>
    <row r="677" spans="1:38" ht="23" customHeight="1">
      <c r="A677"/>
      <c r="B677"/>
      <c r="C677"/>
      <c r="D677"/>
      <c r="E677"/>
      <c r="F677"/>
      <c r="G677"/>
      <c r="H677"/>
      <c r="I677"/>
      <c r="J677"/>
      <c r="K677"/>
      <c r="L677"/>
      <c r="M677"/>
      <c r="N677"/>
      <c r="O677"/>
      <c r="P677"/>
      <c r="Q677"/>
      <c r="R677"/>
      <c r="S677"/>
      <c r="T677"/>
      <c r="U677"/>
      <c r="V677"/>
      <c r="W677"/>
      <c r="X677"/>
      <c r="Y677"/>
      <c r="Z677"/>
      <c r="AA677"/>
      <c r="AB677"/>
      <c r="AC677"/>
      <c r="AD677" s="81" t="str">
        <f>IF(M677="",IFERROR(VLOOKUP($U677,scriv!$C$2:$AG$802,28,FALSE),""),M677)</f>
        <v/>
      </c>
      <c r="AE677" s="81" t="str">
        <f>IF(N677="",IFERROR(VLOOKUP($U677,scriv!$C$2:$AG$802,29,FALSE),""),N677)</f>
        <v/>
      </c>
      <c r="AF677" s="81" t="str">
        <f>IF(O677="",IFERROR(VLOOKUP($U677,scriv!$C$2:$AG$802,30,FALSE),""),O677)</f>
        <v/>
      </c>
      <c r="AG677" s="81" t="str">
        <f>IF(P677="",IFERROR(VLOOKUP($U677,scriv!$C$2:$AG$802,31,FALSE),""),P677)</f>
        <v/>
      </c>
      <c r="AH677" s="242" t="str">
        <f t="shared" si="60"/>
        <v/>
      </c>
      <c r="AI677" s="240" t="str">
        <f t="shared" si="61"/>
        <v/>
      </c>
      <c r="AJ677" s="242" t="str">
        <f t="shared" si="62"/>
        <v/>
      </c>
      <c r="AK677" s="240" t="str">
        <f t="shared" si="63"/>
        <v/>
      </c>
      <c r="AL677" s="242" t="str">
        <f t="shared" si="64"/>
        <v/>
      </c>
    </row>
    <row r="678" spans="1:38" ht="23" customHeight="1">
      <c r="A678"/>
      <c r="B678"/>
      <c r="C678"/>
      <c r="D678"/>
      <c r="E678"/>
      <c r="F678"/>
      <c r="G678"/>
      <c r="H678"/>
      <c r="I678"/>
      <c r="J678"/>
      <c r="K678"/>
      <c r="L678"/>
      <c r="M678"/>
      <c r="N678"/>
      <c r="O678"/>
      <c r="P678"/>
      <c r="Q678"/>
      <c r="R678"/>
      <c r="S678"/>
      <c r="T678"/>
      <c r="U678"/>
      <c r="V678"/>
      <c r="W678"/>
      <c r="X678"/>
      <c r="Y678"/>
      <c r="Z678"/>
      <c r="AA678"/>
      <c r="AB678"/>
      <c r="AC678"/>
      <c r="AD678" s="81" t="str">
        <f>IF(M678="",IFERROR(VLOOKUP($U678,scriv!$C$2:$AG$802,28,FALSE),""),M678)</f>
        <v/>
      </c>
      <c r="AE678" s="81" t="str">
        <f>IF(N678="",IFERROR(VLOOKUP($U678,scriv!$C$2:$AG$802,29,FALSE),""),N678)</f>
        <v/>
      </c>
      <c r="AF678" s="81" t="str">
        <f>IF(O678="",IFERROR(VLOOKUP($U678,scriv!$C$2:$AG$802,30,FALSE),""),O678)</f>
        <v/>
      </c>
      <c r="AG678" s="81" t="str">
        <f>IF(P678="",IFERROR(VLOOKUP($U678,scriv!$C$2:$AG$802,31,FALSE),""),P678)</f>
        <v/>
      </c>
      <c r="AH678" s="242" t="str">
        <f t="shared" si="60"/>
        <v/>
      </c>
      <c r="AI678" s="240" t="str">
        <f t="shared" si="61"/>
        <v/>
      </c>
      <c r="AJ678" s="242" t="str">
        <f t="shared" si="62"/>
        <v/>
      </c>
      <c r="AK678" s="240" t="str">
        <f t="shared" si="63"/>
        <v/>
      </c>
      <c r="AL678" s="242" t="str">
        <f t="shared" si="64"/>
        <v/>
      </c>
    </row>
    <row r="679" spans="1:38" ht="23" customHeight="1">
      <c r="A679"/>
      <c r="B679"/>
      <c r="C679"/>
      <c r="D679"/>
      <c r="E679"/>
      <c r="F679"/>
      <c r="G679"/>
      <c r="H679"/>
      <c r="I679"/>
      <c r="J679"/>
      <c r="K679"/>
      <c r="L679"/>
      <c r="M679"/>
      <c r="N679"/>
      <c r="O679"/>
      <c r="P679"/>
      <c r="Q679"/>
      <c r="R679"/>
      <c r="S679"/>
      <c r="T679"/>
      <c r="U679"/>
      <c r="V679"/>
      <c r="W679"/>
      <c r="X679"/>
      <c r="Y679"/>
      <c r="Z679"/>
      <c r="AA679"/>
      <c r="AB679"/>
      <c r="AC679"/>
      <c r="AD679" s="81" t="str">
        <f>IF(M679="",IFERROR(VLOOKUP($U679,scriv!$C$2:$AG$802,28,FALSE),""),M679)</f>
        <v/>
      </c>
      <c r="AE679" s="81" t="str">
        <f>IF(N679="",IFERROR(VLOOKUP($U679,scriv!$C$2:$AG$802,29,FALSE),""),N679)</f>
        <v/>
      </c>
      <c r="AF679" s="81" t="str">
        <f>IF(O679="",IFERROR(VLOOKUP($U679,scriv!$C$2:$AG$802,30,FALSE),""),O679)</f>
        <v/>
      </c>
      <c r="AG679" s="81" t="str">
        <f>IF(P679="",IFERROR(VLOOKUP($U679,scriv!$C$2:$AG$802,31,FALSE),""),P679)</f>
        <v/>
      </c>
      <c r="AH679" s="242" t="str">
        <f t="shared" si="60"/>
        <v/>
      </c>
      <c r="AI679" s="240" t="str">
        <f t="shared" si="61"/>
        <v/>
      </c>
      <c r="AJ679" s="242" t="str">
        <f t="shared" si="62"/>
        <v/>
      </c>
      <c r="AK679" s="240" t="str">
        <f t="shared" si="63"/>
        <v/>
      </c>
      <c r="AL679" s="242" t="str">
        <f t="shared" si="64"/>
        <v/>
      </c>
    </row>
    <row r="680" spans="1:38" ht="23" customHeight="1">
      <c r="A680"/>
      <c r="B680"/>
      <c r="C680"/>
      <c r="D680"/>
      <c r="E680"/>
      <c r="F680"/>
      <c r="G680"/>
      <c r="H680"/>
      <c r="I680"/>
      <c r="J680"/>
      <c r="K680"/>
      <c r="L680"/>
      <c r="M680"/>
      <c r="N680"/>
      <c r="O680"/>
      <c r="P680"/>
      <c r="Q680"/>
      <c r="R680"/>
      <c r="S680"/>
      <c r="T680"/>
      <c r="U680"/>
      <c r="V680"/>
      <c r="W680"/>
      <c r="X680"/>
      <c r="Y680"/>
      <c r="Z680"/>
      <c r="AA680"/>
      <c r="AB680"/>
      <c r="AC680"/>
      <c r="AD680" s="81" t="str">
        <f>IF(M680="",IFERROR(VLOOKUP($U680,scriv!$C$2:$AG$802,28,FALSE),""),M680)</f>
        <v/>
      </c>
      <c r="AE680" s="81" t="str">
        <f>IF(N680="",IFERROR(VLOOKUP($U680,scriv!$C$2:$AG$802,29,FALSE),""),N680)</f>
        <v/>
      </c>
      <c r="AF680" s="81" t="str">
        <f>IF(O680="",IFERROR(VLOOKUP($U680,scriv!$C$2:$AG$802,30,FALSE),""),O680)</f>
        <v/>
      </c>
      <c r="AG680" s="81" t="str">
        <f>IF(P680="",IFERROR(VLOOKUP($U680,scriv!$C$2:$AG$802,31,FALSE),""),P680)</f>
        <v/>
      </c>
      <c r="AH680" s="242" t="str">
        <f t="shared" si="60"/>
        <v/>
      </c>
      <c r="AI680" s="240" t="str">
        <f t="shared" si="61"/>
        <v/>
      </c>
      <c r="AJ680" s="242" t="str">
        <f t="shared" si="62"/>
        <v/>
      </c>
      <c r="AK680" s="240" t="str">
        <f t="shared" si="63"/>
        <v/>
      </c>
      <c r="AL680" s="242" t="str">
        <f t="shared" si="64"/>
        <v/>
      </c>
    </row>
    <row r="681" spans="1:38" ht="23" customHeight="1">
      <c r="A681"/>
      <c r="B681"/>
      <c r="C681"/>
      <c r="D681"/>
      <c r="E681"/>
      <c r="F681"/>
      <c r="G681"/>
      <c r="H681"/>
      <c r="I681"/>
      <c r="J681"/>
      <c r="K681"/>
      <c r="L681"/>
      <c r="M681"/>
      <c r="N681"/>
      <c r="O681"/>
      <c r="P681"/>
      <c r="Q681"/>
      <c r="R681"/>
      <c r="S681"/>
      <c r="T681"/>
      <c r="U681"/>
      <c r="V681"/>
      <c r="W681"/>
      <c r="X681"/>
      <c r="Y681"/>
      <c r="Z681"/>
      <c r="AA681"/>
      <c r="AB681"/>
      <c r="AC681"/>
      <c r="AD681" s="81" t="str">
        <f>IF(M681="",IFERROR(VLOOKUP($U681,scriv!$C$2:$AG$802,28,FALSE),""),M681)</f>
        <v/>
      </c>
      <c r="AE681" s="81" t="str">
        <f>IF(N681="",IFERROR(VLOOKUP($U681,scriv!$C$2:$AG$802,29,FALSE),""),N681)</f>
        <v/>
      </c>
      <c r="AF681" s="81" t="str">
        <f>IF(O681="",IFERROR(VLOOKUP($U681,scriv!$C$2:$AG$802,30,FALSE),""),O681)</f>
        <v/>
      </c>
      <c r="AG681" s="81" t="str">
        <f>IF(P681="",IFERROR(VLOOKUP($U681,scriv!$C$2:$AG$802,31,FALSE),""),P681)</f>
        <v/>
      </c>
      <c r="AH681" s="242" t="str">
        <f t="shared" si="60"/>
        <v/>
      </c>
      <c r="AI681" s="240" t="str">
        <f t="shared" si="61"/>
        <v/>
      </c>
      <c r="AJ681" s="242" t="str">
        <f t="shared" si="62"/>
        <v/>
      </c>
      <c r="AK681" s="240" t="str">
        <f t="shared" si="63"/>
        <v/>
      </c>
      <c r="AL681" s="242" t="str">
        <f t="shared" si="64"/>
        <v/>
      </c>
    </row>
    <row r="682" spans="1:38" ht="23" customHeight="1">
      <c r="A682"/>
      <c r="B682"/>
      <c r="C682"/>
      <c r="D682"/>
      <c r="E682"/>
      <c r="F682"/>
      <c r="G682"/>
      <c r="H682"/>
      <c r="I682"/>
      <c r="J682"/>
      <c r="K682"/>
      <c r="L682"/>
      <c r="M682"/>
      <c r="N682"/>
      <c r="O682"/>
      <c r="P682"/>
      <c r="Q682"/>
      <c r="R682"/>
      <c r="S682"/>
      <c r="T682"/>
      <c r="U682"/>
      <c r="V682"/>
      <c r="W682"/>
      <c r="X682"/>
      <c r="Y682"/>
      <c r="Z682"/>
      <c r="AA682"/>
      <c r="AB682"/>
      <c r="AC682"/>
      <c r="AD682" s="81" t="str">
        <f>IF(M682="",IFERROR(VLOOKUP($U682,scriv!$C$2:$AG$802,28,FALSE),""),M682)</f>
        <v/>
      </c>
      <c r="AE682" s="81" t="str">
        <f>IF(N682="",IFERROR(VLOOKUP($U682,scriv!$C$2:$AG$802,29,FALSE),""),N682)</f>
        <v/>
      </c>
      <c r="AF682" s="81" t="str">
        <f>IF(O682="",IFERROR(VLOOKUP($U682,scriv!$C$2:$AG$802,30,FALSE),""),O682)</f>
        <v/>
      </c>
      <c r="AG682" s="81" t="str">
        <f>IF(P682="",IFERROR(VLOOKUP($U682,scriv!$C$2:$AG$802,31,FALSE),""),P682)</f>
        <v/>
      </c>
      <c r="AH682" s="242" t="str">
        <f t="shared" si="60"/>
        <v/>
      </c>
      <c r="AI682" s="240" t="str">
        <f t="shared" si="61"/>
        <v/>
      </c>
      <c r="AJ682" s="242" t="str">
        <f t="shared" si="62"/>
        <v/>
      </c>
      <c r="AK682" s="240" t="str">
        <f t="shared" si="63"/>
        <v/>
      </c>
      <c r="AL682" s="242" t="str">
        <f t="shared" si="64"/>
        <v/>
      </c>
    </row>
    <row r="683" spans="1:38" ht="23" customHeight="1">
      <c r="A683"/>
      <c r="B683"/>
      <c r="C683"/>
      <c r="D683"/>
      <c r="E683"/>
      <c r="F683"/>
      <c r="G683"/>
      <c r="H683"/>
      <c r="I683"/>
      <c r="J683"/>
      <c r="K683"/>
      <c r="L683"/>
      <c r="M683"/>
      <c r="N683"/>
      <c r="O683"/>
      <c r="P683"/>
      <c r="Q683"/>
      <c r="R683"/>
      <c r="S683"/>
      <c r="T683"/>
      <c r="U683"/>
      <c r="V683"/>
      <c r="W683"/>
      <c r="X683"/>
      <c r="Y683"/>
      <c r="Z683"/>
      <c r="AA683"/>
      <c r="AB683"/>
      <c r="AC683"/>
      <c r="AD683" s="81" t="str">
        <f>IF(M683="",IFERROR(VLOOKUP($U683,scriv!$C$2:$AG$802,28,FALSE),""),M683)</f>
        <v/>
      </c>
      <c r="AE683" s="81" t="str">
        <f>IF(N683="",IFERROR(VLOOKUP($U683,scriv!$C$2:$AG$802,29,FALSE),""),N683)</f>
        <v/>
      </c>
      <c r="AF683" s="81" t="str">
        <f>IF(O683="",IFERROR(VLOOKUP($U683,scriv!$C$2:$AG$802,30,FALSE),""),O683)</f>
        <v/>
      </c>
      <c r="AG683" s="81" t="str">
        <f>IF(P683="",IFERROR(VLOOKUP($U683,scriv!$C$2:$AG$802,31,FALSE),""),P683)</f>
        <v/>
      </c>
      <c r="AH683" s="242" t="str">
        <f t="shared" si="60"/>
        <v/>
      </c>
      <c r="AI683" s="240" t="str">
        <f t="shared" si="61"/>
        <v/>
      </c>
      <c r="AJ683" s="242" t="str">
        <f t="shared" si="62"/>
        <v/>
      </c>
      <c r="AK683" s="240" t="str">
        <f t="shared" si="63"/>
        <v/>
      </c>
      <c r="AL683" s="242" t="str">
        <f t="shared" si="64"/>
        <v/>
      </c>
    </row>
    <row r="684" spans="1:38" ht="23" customHeight="1">
      <c r="A684"/>
      <c r="B684"/>
      <c r="C684"/>
      <c r="D684"/>
      <c r="E684"/>
      <c r="F684"/>
      <c r="G684"/>
      <c r="H684"/>
      <c r="I684"/>
      <c r="J684"/>
      <c r="K684"/>
      <c r="L684"/>
      <c r="M684"/>
      <c r="N684"/>
      <c r="O684"/>
      <c r="P684"/>
      <c r="Q684"/>
      <c r="R684"/>
      <c r="S684"/>
      <c r="T684"/>
      <c r="U684"/>
      <c r="V684"/>
      <c r="W684"/>
      <c r="X684"/>
      <c r="Y684"/>
      <c r="Z684"/>
      <c r="AA684"/>
      <c r="AB684"/>
      <c r="AC684"/>
      <c r="AD684" s="81" t="str">
        <f>IF(M684="",IFERROR(VLOOKUP($U684,scriv!$C$2:$AG$802,28,FALSE),""),M684)</f>
        <v/>
      </c>
      <c r="AE684" s="81" t="str">
        <f>IF(N684="",IFERROR(VLOOKUP($U684,scriv!$C$2:$AG$802,29,FALSE),""),N684)</f>
        <v/>
      </c>
      <c r="AF684" s="81" t="str">
        <f>IF(O684="",IFERROR(VLOOKUP($U684,scriv!$C$2:$AG$802,30,FALSE),""),O684)</f>
        <v/>
      </c>
      <c r="AG684" s="81" t="str">
        <f>IF(P684="",IFERROR(VLOOKUP($U684,scriv!$C$2:$AG$802,31,FALSE),""),P684)</f>
        <v/>
      </c>
      <c r="AH684" s="242" t="str">
        <f t="shared" si="60"/>
        <v/>
      </c>
      <c r="AI684" s="240" t="str">
        <f t="shared" si="61"/>
        <v/>
      </c>
      <c r="AJ684" s="242" t="str">
        <f t="shared" si="62"/>
        <v/>
      </c>
      <c r="AK684" s="240" t="str">
        <f t="shared" si="63"/>
        <v/>
      </c>
      <c r="AL684" s="242" t="str">
        <f t="shared" si="64"/>
        <v/>
      </c>
    </row>
    <row r="685" spans="1:38" ht="23" customHeight="1">
      <c r="A685"/>
      <c r="B685"/>
      <c r="C685"/>
      <c r="D685"/>
      <c r="E685"/>
      <c r="F685"/>
      <c r="G685"/>
      <c r="H685"/>
      <c r="I685"/>
      <c r="J685"/>
      <c r="K685"/>
      <c r="L685"/>
      <c r="M685"/>
      <c r="N685"/>
      <c r="O685"/>
      <c r="P685"/>
      <c r="Q685"/>
      <c r="R685"/>
      <c r="S685"/>
      <c r="T685"/>
      <c r="U685"/>
      <c r="V685"/>
      <c r="W685"/>
      <c r="X685"/>
      <c r="Y685"/>
      <c r="Z685"/>
      <c r="AA685"/>
      <c r="AB685"/>
      <c r="AC685"/>
      <c r="AD685" s="81" t="str">
        <f>IF(M685="",IFERROR(VLOOKUP($U685,scriv!$C$2:$AG$802,28,FALSE),""),M685)</f>
        <v/>
      </c>
      <c r="AE685" s="81" t="str">
        <f>IF(N685="",IFERROR(VLOOKUP($U685,scriv!$C$2:$AG$802,29,FALSE),""),N685)</f>
        <v/>
      </c>
      <c r="AF685" s="81" t="str">
        <f>IF(O685="",IFERROR(VLOOKUP($U685,scriv!$C$2:$AG$802,30,FALSE),""),O685)</f>
        <v/>
      </c>
      <c r="AG685" s="81" t="str">
        <f>IF(P685="",IFERROR(VLOOKUP($U685,scriv!$C$2:$AG$802,31,FALSE),""),P685)</f>
        <v/>
      </c>
      <c r="AH685" s="242" t="str">
        <f t="shared" si="60"/>
        <v/>
      </c>
      <c r="AI685" s="240" t="str">
        <f t="shared" si="61"/>
        <v/>
      </c>
      <c r="AJ685" s="242" t="str">
        <f t="shared" si="62"/>
        <v/>
      </c>
      <c r="AK685" s="240" t="str">
        <f t="shared" si="63"/>
        <v/>
      </c>
      <c r="AL685" s="242" t="str">
        <f t="shared" si="64"/>
        <v/>
      </c>
    </row>
    <row r="686" spans="1:38" ht="23" customHeight="1">
      <c r="A686"/>
      <c r="B686"/>
      <c r="C686"/>
      <c r="D686"/>
      <c r="E686"/>
      <c r="F686"/>
      <c r="G686"/>
      <c r="H686"/>
      <c r="I686"/>
      <c r="J686"/>
      <c r="K686"/>
      <c r="L686"/>
      <c r="M686"/>
      <c r="N686"/>
      <c r="O686"/>
      <c r="P686"/>
      <c r="Q686"/>
      <c r="R686"/>
      <c r="S686"/>
      <c r="T686"/>
      <c r="U686"/>
      <c r="V686"/>
      <c r="W686"/>
      <c r="X686"/>
      <c r="Y686"/>
      <c r="Z686"/>
      <c r="AA686"/>
      <c r="AB686"/>
      <c r="AC686"/>
      <c r="AD686" s="81" t="str">
        <f>IF(M686="",IFERROR(VLOOKUP($U686,scriv!$C$2:$AG$802,28,FALSE),""),M686)</f>
        <v/>
      </c>
      <c r="AE686" s="81" t="str">
        <f>IF(N686="",IFERROR(VLOOKUP($U686,scriv!$C$2:$AG$802,29,FALSE),""),N686)</f>
        <v/>
      </c>
      <c r="AF686" s="81" t="str">
        <f>IF(O686="",IFERROR(VLOOKUP($U686,scriv!$C$2:$AG$802,30,FALSE),""),O686)</f>
        <v/>
      </c>
      <c r="AG686" s="81" t="str">
        <f>IF(P686="",IFERROR(VLOOKUP($U686,scriv!$C$2:$AG$802,31,FALSE),""),P686)</f>
        <v/>
      </c>
      <c r="AH686" s="242" t="str">
        <f t="shared" si="60"/>
        <v/>
      </c>
      <c r="AI686" s="240" t="str">
        <f t="shared" si="61"/>
        <v/>
      </c>
      <c r="AJ686" s="242" t="str">
        <f t="shared" si="62"/>
        <v/>
      </c>
      <c r="AK686" s="240" t="str">
        <f t="shared" si="63"/>
        <v/>
      </c>
      <c r="AL686" s="242" t="str">
        <f t="shared" si="64"/>
        <v/>
      </c>
    </row>
    <row r="687" spans="1:38" ht="23" customHeight="1">
      <c r="A687"/>
      <c r="B687"/>
      <c r="C687"/>
      <c r="D687"/>
      <c r="E687"/>
      <c r="F687"/>
      <c r="G687"/>
      <c r="H687"/>
      <c r="I687"/>
      <c r="J687"/>
      <c r="K687"/>
      <c r="L687"/>
      <c r="M687"/>
      <c r="N687"/>
      <c r="O687"/>
      <c r="P687"/>
      <c r="Q687"/>
      <c r="R687"/>
      <c r="S687"/>
      <c r="T687"/>
      <c r="U687"/>
      <c r="V687"/>
      <c r="W687"/>
      <c r="X687"/>
      <c r="Y687"/>
      <c r="Z687"/>
      <c r="AA687"/>
      <c r="AB687"/>
      <c r="AC687"/>
      <c r="AD687" s="81" t="str">
        <f>IF(M687="",IFERROR(VLOOKUP($U687,scriv!$C$2:$AG$802,28,FALSE),""),M687)</f>
        <v/>
      </c>
      <c r="AE687" s="81" t="str">
        <f>IF(N687="",IFERROR(VLOOKUP($U687,scriv!$C$2:$AG$802,29,FALSE),""),N687)</f>
        <v/>
      </c>
      <c r="AF687" s="81" t="str">
        <f>IF(O687="",IFERROR(VLOOKUP($U687,scriv!$C$2:$AG$802,30,FALSE),""),O687)</f>
        <v/>
      </c>
      <c r="AG687" s="81" t="str">
        <f>IF(P687="",IFERROR(VLOOKUP($U687,scriv!$C$2:$AG$802,31,FALSE),""),P687)</f>
        <v/>
      </c>
      <c r="AH687" s="242" t="str">
        <f t="shared" si="60"/>
        <v/>
      </c>
      <c r="AI687" s="240" t="str">
        <f t="shared" si="61"/>
        <v/>
      </c>
      <c r="AJ687" s="242" t="str">
        <f t="shared" si="62"/>
        <v/>
      </c>
      <c r="AK687" s="240" t="str">
        <f t="shared" si="63"/>
        <v/>
      </c>
      <c r="AL687" s="242" t="str">
        <f t="shared" si="64"/>
        <v/>
      </c>
    </row>
    <row r="688" spans="1:38" ht="23" customHeight="1">
      <c r="A688"/>
      <c r="B688"/>
      <c r="C688"/>
      <c r="D688"/>
      <c r="E688"/>
      <c r="F688"/>
      <c r="G688"/>
      <c r="H688"/>
      <c r="I688"/>
      <c r="J688"/>
      <c r="K688"/>
      <c r="L688"/>
      <c r="M688"/>
      <c r="N688"/>
      <c r="O688"/>
      <c r="P688"/>
      <c r="Q688"/>
      <c r="R688"/>
      <c r="S688"/>
      <c r="T688"/>
      <c r="U688"/>
      <c r="V688"/>
      <c r="W688"/>
      <c r="X688"/>
      <c r="Y688"/>
      <c r="Z688"/>
      <c r="AA688"/>
      <c r="AB688"/>
      <c r="AC688"/>
      <c r="AD688" s="81" t="str">
        <f>IF(M688="",IFERROR(VLOOKUP($U688,scriv!$C$2:$AG$802,28,FALSE),""),M688)</f>
        <v/>
      </c>
      <c r="AE688" s="81" t="str">
        <f>IF(N688="",IFERROR(VLOOKUP($U688,scriv!$C$2:$AG$802,29,FALSE),""),N688)</f>
        <v/>
      </c>
      <c r="AF688" s="81" t="str">
        <f>IF(O688="",IFERROR(VLOOKUP($U688,scriv!$C$2:$AG$802,30,FALSE),""),O688)</f>
        <v/>
      </c>
      <c r="AG688" s="81" t="str">
        <f>IF(P688="",IFERROR(VLOOKUP($U688,scriv!$C$2:$AG$802,31,FALSE),""),P688)</f>
        <v/>
      </c>
      <c r="AH688" s="242" t="str">
        <f t="shared" si="60"/>
        <v/>
      </c>
      <c r="AI688" s="240" t="str">
        <f t="shared" si="61"/>
        <v/>
      </c>
      <c r="AJ688" s="242" t="str">
        <f t="shared" si="62"/>
        <v/>
      </c>
      <c r="AK688" s="240" t="str">
        <f t="shared" si="63"/>
        <v/>
      </c>
      <c r="AL688" s="242" t="str">
        <f t="shared" si="64"/>
        <v/>
      </c>
    </row>
    <row r="689" spans="1:38" ht="23" customHeight="1">
      <c r="A689"/>
      <c r="B689"/>
      <c r="C689"/>
      <c r="D689"/>
      <c r="E689"/>
      <c r="F689"/>
      <c r="G689"/>
      <c r="H689"/>
      <c r="I689"/>
      <c r="J689"/>
      <c r="K689"/>
      <c r="L689"/>
      <c r="M689"/>
      <c r="N689"/>
      <c r="O689"/>
      <c r="P689"/>
      <c r="Q689"/>
      <c r="R689"/>
      <c r="S689"/>
      <c r="T689"/>
      <c r="U689"/>
      <c r="V689"/>
      <c r="W689"/>
      <c r="X689"/>
      <c r="Y689"/>
      <c r="Z689"/>
      <c r="AA689"/>
      <c r="AB689"/>
      <c r="AC689"/>
      <c r="AD689" s="81" t="str">
        <f>IF(M689="",IFERROR(VLOOKUP($U689,scriv!$C$2:$AG$802,28,FALSE),""),M689)</f>
        <v/>
      </c>
      <c r="AE689" s="81" t="str">
        <f>IF(N689="",IFERROR(VLOOKUP($U689,scriv!$C$2:$AG$802,29,FALSE),""),N689)</f>
        <v/>
      </c>
      <c r="AF689" s="81" t="str">
        <f>IF(O689="",IFERROR(VLOOKUP($U689,scriv!$C$2:$AG$802,30,FALSE),""),O689)</f>
        <v/>
      </c>
      <c r="AG689" s="81" t="str">
        <f>IF(P689="",IFERROR(VLOOKUP($U689,scriv!$C$2:$AG$802,31,FALSE),""),P689)</f>
        <v/>
      </c>
      <c r="AH689" s="242" t="str">
        <f t="shared" si="60"/>
        <v/>
      </c>
      <c r="AI689" s="240" t="str">
        <f t="shared" si="61"/>
        <v/>
      </c>
      <c r="AJ689" s="242" t="str">
        <f t="shared" si="62"/>
        <v/>
      </c>
      <c r="AK689" s="240" t="str">
        <f t="shared" si="63"/>
        <v/>
      </c>
      <c r="AL689" s="242" t="str">
        <f t="shared" si="64"/>
        <v/>
      </c>
    </row>
    <row r="690" spans="1:38" ht="23" customHeight="1">
      <c r="A690"/>
      <c r="B690"/>
      <c r="C690"/>
      <c r="D690"/>
      <c r="E690"/>
      <c r="F690"/>
      <c r="G690"/>
      <c r="H690"/>
      <c r="I690"/>
      <c r="J690"/>
      <c r="K690"/>
      <c r="L690"/>
      <c r="M690"/>
      <c r="N690"/>
      <c r="O690"/>
      <c r="P690"/>
      <c r="Q690"/>
      <c r="R690"/>
      <c r="S690"/>
      <c r="T690"/>
      <c r="U690"/>
      <c r="V690"/>
      <c r="W690"/>
      <c r="X690"/>
      <c r="Y690"/>
      <c r="Z690"/>
      <c r="AA690"/>
      <c r="AB690"/>
      <c r="AC690"/>
      <c r="AD690" s="81" t="str">
        <f>IF(M690="",IFERROR(VLOOKUP($U690,scriv!$C$2:$AG$802,28,FALSE),""),M690)</f>
        <v/>
      </c>
      <c r="AE690" s="81" t="str">
        <f>IF(N690="",IFERROR(VLOOKUP($U690,scriv!$C$2:$AG$802,29,FALSE),""),N690)</f>
        <v/>
      </c>
      <c r="AF690" s="81" t="str">
        <f>IF(O690="",IFERROR(VLOOKUP($U690,scriv!$C$2:$AG$802,30,FALSE),""),O690)</f>
        <v/>
      </c>
      <c r="AG690" s="81" t="str">
        <f>IF(P690="",IFERROR(VLOOKUP($U690,scriv!$C$2:$AG$802,31,FALSE),""),P690)</f>
        <v/>
      </c>
      <c r="AH690" s="242" t="str">
        <f t="shared" si="60"/>
        <v/>
      </c>
      <c r="AI690" s="240" t="str">
        <f t="shared" si="61"/>
        <v/>
      </c>
      <c r="AJ690" s="242" t="str">
        <f t="shared" si="62"/>
        <v/>
      </c>
      <c r="AK690" s="240" t="str">
        <f t="shared" si="63"/>
        <v/>
      </c>
      <c r="AL690" s="242" t="str">
        <f t="shared" si="64"/>
        <v/>
      </c>
    </row>
    <row r="691" spans="1:38" ht="23" customHeight="1">
      <c r="A691"/>
      <c r="B691"/>
      <c r="C691"/>
      <c r="D691"/>
      <c r="E691"/>
      <c r="F691"/>
      <c r="G691"/>
      <c r="H691"/>
      <c r="I691"/>
      <c r="J691"/>
      <c r="K691"/>
      <c r="L691"/>
      <c r="M691"/>
      <c r="N691"/>
      <c r="O691"/>
      <c r="P691"/>
      <c r="Q691"/>
      <c r="R691"/>
      <c r="S691"/>
      <c r="T691"/>
      <c r="U691"/>
      <c r="V691"/>
      <c r="W691"/>
      <c r="X691"/>
      <c r="Y691"/>
      <c r="Z691"/>
      <c r="AA691"/>
      <c r="AB691"/>
      <c r="AC691"/>
      <c r="AD691" s="81" t="str">
        <f>IF(M691="",IFERROR(VLOOKUP($U691,scriv!$C$2:$AG$802,28,FALSE),""),M691)</f>
        <v/>
      </c>
      <c r="AE691" s="81" t="str">
        <f>IF(N691="",IFERROR(VLOOKUP($U691,scriv!$C$2:$AG$802,29,FALSE),""),N691)</f>
        <v/>
      </c>
      <c r="AF691" s="81" t="str">
        <f>IF(O691="",IFERROR(VLOOKUP($U691,scriv!$C$2:$AG$802,30,FALSE),""),O691)</f>
        <v/>
      </c>
      <c r="AG691" s="81" t="str">
        <f>IF(P691="",IFERROR(VLOOKUP($U691,scriv!$C$2:$AG$802,31,FALSE),""),P691)</f>
        <v/>
      </c>
      <c r="AH691" s="242" t="str">
        <f t="shared" si="60"/>
        <v/>
      </c>
      <c r="AI691" s="240" t="str">
        <f t="shared" si="61"/>
        <v/>
      </c>
      <c r="AJ691" s="242" t="str">
        <f t="shared" si="62"/>
        <v/>
      </c>
      <c r="AK691" s="240" t="str">
        <f t="shared" si="63"/>
        <v/>
      </c>
      <c r="AL691" s="242" t="str">
        <f t="shared" si="64"/>
        <v/>
      </c>
    </row>
    <row r="692" spans="1:38" ht="23" customHeight="1">
      <c r="A692"/>
      <c r="B692"/>
      <c r="C692"/>
      <c r="D692"/>
      <c r="E692"/>
      <c r="F692"/>
      <c r="G692"/>
      <c r="H692"/>
      <c r="I692"/>
      <c r="J692"/>
      <c r="K692"/>
      <c r="L692"/>
      <c r="M692"/>
      <c r="N692"/>
      <c r="O692"/>
      <c r="P692"/>
      <c r="Q692"/>
      <c r="R692"/>
      <c r="S692"/>
      <c r="T692"/>
      <c r="U692"/>
      <c r="V692"/>
      <c r="W692"/>
      <c r="X692"/>
      <c r="Y692"/>
      <c r="Z692"/>
      <c r="AA692"/>
      <c r="AB692"/>
      <c r="AC692"/>
      <c r="AD692" s="81" t="str">
        <f>IF(M692="",IFERROR(VLOOKUP($U692,scriv!$C$2:$AG$802,28,FALSE),""),M692)</f>
        <v/>
      </c>
      <c r="AE692" s="81" t="str">
        <f>IF(N692="",IFERROR(VLOOKUP($U692,scriv!$C$2:$AG$802,29,FALSE),""),N692)</f>
        <v/>
      </c>
      <c r="AF692" s="81" t="str">
        <f>IF(O692="",IFERROR(VLOOKUP($U692,scriv!$C$2:$AG$802,30,FALSE),""),O692)</f>
        <v/>
      </c>
      <c r="AG692" s="81" t="str">
        <f>IF(P692="",IFERROR(VLOOKUP($U692,scriv!$C$2:$AG$802,31,FALSE),""),P692)</f>
        <v/>
      </c>
      <c r="AH692" s="242" t="str">
        <f t="shared" si="60"/>
        <v/>
      </c>
      <c r="AI692" s="240" t="str">
        <f t="shared" si="61"/>
        <v/>
      </c>
      <c r="AJ692" s="242" t="str">
        <f t="shared" si="62"/>
        <v/>
      </c>
      <c r="AK692" s="240" t="str">
        <f t="shared" si="63"/>
        <v/>
      </c>
      <c r="AL692" s="242" t="str">
        <f t="shared" si="64"/>
        <v/>
      </c>
    </row>
    <row r="693" spans="1:38" ht="23" customHeight="1">
      <c r="A693"/>
      <c r="B693"/>
      <c r="C693"/>
      <c r="D693"/>
      <c r="E693"/>
      <c r="F693"/>
      <c r="G693"/>
      <c r="H693"/>
      <c r="I693"/>
      <c r="J693"/>
      <c r="K693"/>
      <c r="L693"/>
      <c r="M693"/>
      <c r="N693"/>
      <c r="O693"/>
      <c r="P693"/>
      <c r="Q693"/>
      <c r="R693"/>
      <c r="S693"/>
      <c r="T693"/>
      <c r="U693"/>
      <c r="V693"/>
      <c r="W693"/>
      <c r="X693"/>
      <c r="Y693"/>
      <c r="Z693"/>
      <c r="AA693"/>
      <c r="AB693"/>
      <c r="AC693"/>
      <c r="AD693" s="81" t="str">
        <f>IF(M693="",IFERROR(VLOOKUP($U693,scriv!$C$2:$AG$802,28,FALSE),""),M693)</f>
        <v/>
      </c>
      <c r="AE693" s="81" t="str">
        <f>IF(N693="",IFERROR(VLOOKUP($U693,scriv!$C$2:$AG$802,29,FALSE),""),N693)</f>
        <v/>
      </c>
      <c r="AF693" s="81" t="str">
        <f>IF(O693="",IFERROR(VLOOKUP($U693,scriv!$C$2:$AG$802,30,FALSE),""),O693)</f>
        <v/>
      </c>
      <c r="AG693" s="81" t="str">
        <f>IF(P693="",IFERROR(VLOOKUP($U693,scriv!$C$2:$AG$802,31,FALSE),""),P693)</f>
        <v/>
      </c>
      <c r="AH693" s="242" t="str">
        <f t="shared" si="60"/>
        <v/>
      </c>
      <c r="AI693" s="240" t="str">
        <f t="shared" si="61"/>
        <v/>
      </c>
      <c r="AJ693" s="242" t="str">
        <f t="shared" si="62"/>
        <v/>
      </c>
      <c r="AK693" s="240" t="str">
        <f t="shared" si="63"/>
        <v/>
      </c>
      <c r="AL693" s="242" t="str">
        <f t="shared" si="64"/>
        <v/>
      </c>
    </row>
    <row r="694" spans="1:38" ht="23" customHeight="1">
      <c r="A694"/>
      <c r="B694"/>
      <c r="C694"/>
      <c r="D694"/>
      <c r="E694"/>
      <c r="F694"/>
      <c r="G694"/>
      <c r="H694"/>
      <c r="I694"/>
      <c r="J694"/>
      <c r="K694"/>
      <c r="L694"/>
      <c r="M694"/>
      <c r="N694"/>
      <c r="O694"/>
      <c r="P694"/>
      <c r="Q694"/>
      <c r="R694"/>
      <c r="S694"/>
      <c r="T694"/>
      <c r="U694"/>
      <c r="V694"/>
      <c r="W694"/>
      <c r="X694"/>
      <c r="Y694"/>
      <c r="Z694"/>
      <c r="AA694"/>
      <c r="AB694"/>
      <c r="AC694"/>
      <c r="AD694" s="81" t="str">
        <f>IF(M694="",IFERROR(VLOOKUP($U694,scriv!$C$2:$AG$802,28,FALSE),""),M694)</f>
        <v/>
      </c>
      <c r="AE694" s="81" t="str">
        <f>IF(N694="",IFERROR(VLOOKUP($U694,scriv!$C$2:$AG$802,29,FALSE),""),N694)</f>
        <v/>
      </c>
      <c r="AF694" s="81" t="str">
        <f>IF(O694="",IFERROR(VLOOKUP($U694,scriv!$C$2:$AG$802,30,FALSE),""),O694)</f>
        <v/>
      </c>
      <c r="AG694" s="81" t="str">
        <f>IF(P694="",IFERROR(VLOOKUP($U694,scriv!$C$2:$AG$802,31,FALSE),""),P694)</f>
        <v/>
      </c>
      <c r="AH694" s="242" t="str">
        <f t="shared" si="60"/>
        <v/>
      </c>
      <c r="AI694" s="240" t="str">
        <f t="shared" si="61"/>
        <v/>
      </c>
      <c r="AJ694" s="242" t="str">
        <f t="shared" si="62"/>
        <v/>
      </c>
      <c r="AK694" s="240" t="str">
        <f t="shared" si="63"/>
        <v/>
      </c>
      <c r="AL694" s="242" t="str">
        <f t="shared" si="64"/>
        <v/>
      </c>
    </row>
    <row r="695" spans="1:38" ht="23" customHeight="1">
      <c r="A695"/>
      <c r="B695"/>
      <c r="C695"/>
      <c r="D695"/>
      <c r="E695"/>
      <c r="F695"/>
      <c r="G695"/>
      <c r="H695"/>
      <c r="I695"/>
      <c r="J695"/>
      <c r="K695"/>
      <c r="L695"/>
      <c r="M695"/>
      <c r="N695"/>
      <c r="O695"/>
      <c r="P695"/>
      <c r="Q695"/>
      <c r="R695"/>
      <c r="S695"/>
      <c r="T695"/>
      <c r="U695"/>
      <c r="V695"/>
      <c r="W695"/>
      <c r="X695"/>
      <c r="Y695"/>
      <c r="Z695"/>
      <c r="AA695"/>
      <c r="AB695"/>
      <c r="AC695"/>
      <c r="AD695" s="81" t="str">
        <f>IF(M695="",IFERROR(VLOOKUP($U695,scriv!$C$2:$AG$802,28,FALSE),""),M695)</f>
        <v/>
      </c>
      <c r="AE695" s="81" t="str">
        <f>IF(N695="",IFERROR(VLOOKUP($U695,scriv!$C$2:$AG$802,29,FALSE),""),N695)</f>
        <v/>
      </c>
      <c r="AF695" s="81" t="str">
        <f>IF(O695="",IFERROR(VLOOKUP($U695,scriv!$C$2:$AG$802,30,FALSE),""),O695)</f>
        <v/>
      </c>
      <c r="AG695" s="81" t="str">
        <f>IF(P695="",IFERROR(VLOOKUP($U695,scriv!$C$2:$AG$802,31,FALSE),""),P695)</f>
        <v/>
      </c>
      <c r="AH695" s="242" t="str">
        <f t="shared" si="60"/>
        <v/>
      </c>
      <c r="AI695" s="240" t="str">
        <f t="shared" si="61"/>
        <v/>
      </c>
      <c r="AJ695" s="242" t="str">
        <f t="shared" si="62"/>
        <v/>
      </c>
      <c r="AK695" s="240" t="str">
        <f t="shared" si="63"/>
        <v/>
      </c>
      <c r="AL695" s="242" t="str">
        <f t="shared" si="64"/>
        <v/>
      </c>
    </row>
    <row r="696" spans="1:38" ht="23" customHeight="1">
      <c r="A696"/>
      <c r="B696"/>
      <c r="C696"/>
      <c r="D696"/>
      <c r="E696"/>
      <c r="F696"/>
      <c r="G696"/>
      <c r="H696"/>
      <c r="I696"/>
      <c r="J696"/>
      <c r="K696"/>
      <c r="L696"/>
      <c r="M696"/>
      <c r="N696"/>
      <c r="O696"/>
      <c r="P696"/>
      <c r="Q696"/>
      <c r="R696"/>
      <c r="S696"/>
      <c r="T696"/>
      <c r="U696"/>
      <c r="V696"/>
      <c r="W696"/>
      <c r="X696"/>
      <c r="Y696"/>
      <c r="Z696"/>
      <c r="AA696"/>
      <c r="AB696"/>
      <c r="AC696"/>
      <c r="AD696" s="81" t="str">
        <f>IF(M696="",IFERROR(VLOOKUP($U696,scriv!$C$2:$AG$802,28,FALSE),""),M696)</f>
        <v/>
      </c>
      <c r="AE696" s="81" t="str">
        <f>IF(N696="",IFERROR(VLOOKUP($U696,scriv!$C$2:$AG$802,29,FALSE),""),N696)</f>
        <v/>
      </c>
      <c r="AF696" s="81" t="str">
        <f>IF(O696="",IFERROR(VLOOKUP($U696,scriv!$C$2:$AG$802,30,FALSE),""),O696)</f>
        <v/>
      </c>
      <c r="AG696" s="81" t="str">
        <f>IF(P696="",IFERROR(VLOOKUP($U696,scriv!$C$2:$AG$802,31,FALSE),""),P696)</f>
        <v/>
      </c>
      <c r="AH696" s="242" t="str">
        <f t="shared" si="60"/>
        <v/>
      </c>
      <c r="AI696" s="240" t="str">
        <f t="shared" si="61"/>
        <v/>
      </c>
      <c r="AJ696" s="242" t="str">
        <f t="shared" si="62"/>
        <v/>
      </c>
      <c r="AK696" s="240" t="str">
        <f t="shared" si="63"/>
        <v/>
      </c>
      <c r="AL696" s="242" t="str">
        <f t="shared" si="64"/>
        <v/>
      </c>
    </row>
    <row r="697" spans="1:38" ht="23" customHeight="1">
      <c r="A697"/>
      <c r="B697"/>
      <c r="C697"/>
      <c r="D697"/>
      <c r="E697"/>
      <c r="F697"/>
      <c r="G697"/>
      <c r="H697"/>
      <c r="I697"/>
      <c r="J697"/>
      <c r="K697"/>
      <c r="L697"/>
      <c r="M697"/>
      <c r="N697"/>
      <c r="O697"/>
      <c r="P697"/>
      <c r="Q697"/>
      <c r="R697"/>
      <c r="S697"/>
      <c r="T697"/>
      <c r="U697"/>
      <c r="V697"/>
      <c r="W697"/>
      <c r="X697"/>
      <c r="Y697"/>
      <c r="Z697"/>
      <c r="AA697"/>
      <c r="AB697"/>
      <c r="AC697"/>
      <c r="AD697" s="81" t="str">
        <f>IF(M697="",IFERROR(VLOOKUP($U697,scriv!$C$2:$AG$802,28,FALSE),""),M697)</f>
        <v/>
      </c>
      <c r="AE697" s="81" t="str">
        <f>IF(N697="",IFERROR(VLOOKUP($U697,scriv!$C$2:$AG$802,29,FALSE),""),N697)</f>
        <v/>
      </c>
      <c r="AF697" s="81" t="str">
        <f>IF(O697="",IFERROR(VLOOKUP($U697,scriv!$C$2:$AG$802,30,FALSE),""),O697)</f>
        <v/>
      </c>
      <c r="AG697" s="81" t="str">
        <f>IF(P697="",IFERROR(VLOOKUP($U697,scriv!$C$2:$AG$802,31,FALSE),""),P697)</f>
        <v/>
      </c>
      <c r="AH697" s="242" t="str">
        <f t="shared" si="60"/>
        <v/>
      </c>
      <c r="AI697" s="240" t="str">
        <f t="shared" si="61"/>
        <v/>
      </c>
      <c r="AJ697" s="242" t="str">
        <f t="shared" si="62"/>
        <v/>
      </c>
      <c r="AK697" s="240" t="str">
        <f t="shared" si="63"/>
        <v/>
      </c>
      <c r="AL697" s="242" t="str">
        <f t="shared" si="64"/>
        <v/>
      </c>
    </row>
    <row r="698" spans="1:38" ht="23" customHeight="1">
      <c r="A698"/>
      <c r="B698"/>
      <c r="C698"/>
      <c r="D698"/>
      <c r="E698"/>
      <c r="F698"/>
      <c r="G698"/>
      <c r="H698"/>
      <c r="I698"/>
      <c r="J698"/>
      <c r="K698"/>
      <c r="L698"/>
      <c r="M698"/>
      <c r="N698"/>
      <c r="O698"/>
      <c r="P698"/>
      <c r="Q698"/>
      <c r="R698"/>
      <c r="S698"/>
      <c r="T698"/>
      <c r="U698"/>
      <c r="V698"/>
      <c r="W698"/>
      <c r="X698"/>
      <c r="Y698"/>
      <c r="Z698"/>
      <c r="AA698"/>
      <c r="AB698"/>
      <c r="AC698"/>
      <c r="AD698" s="81" t="str">
        <f>IF(M698="",IFERROR(VLOOKUP($U698,scriv!$C$2:$AG$802,28,FALSE),""),M698)</f>
        <v/>
      </c>
      <c r="AE698" s="81" t="str">
        <f>IF(N698="",IFERROR(VLOOKUP($U698,scriv!$C$2:$AG$802,29,FALSE),""),N698)</f>
        <v/>
      </c>
      <c r="AF698" s="81" t="str">
        <f>IF(O698="",IFERROR(VLOOKUP($U698,scriv!$C$2:$AG$802,30,FALSE),""),O698)</f>
        <v/>
      </c>
      <c r="AG698" s="81" t="str">
        <f>IF(P698="",IFERROR(VLOOKUP($U698,scriv!$C$2:$AG$802,31,FALSE),""),P698)</f>
        <v/>
      </c>
      <c r="AH698" s="242" t="str">
        <f t="shared" si="60"/>
        <v/>
      </c>
      <c r="AI698" s="240" t="str">
        <f t="shared" si="61"/>
        <v/>
      </c>
      <c r="AJ698" s="242" t="str">
        <f t="shared" si="62"/>
        <v/>
      </c>
      <c r="AK698" s="240" t="str">
        <f t="shared" si="63"/>
        <v/>
      </c>
      <c r="AL698" s="242" t="str">
        <f t="shared" si="64"/>
        <v/>
      </c>
    </row>
    <row r="699" spans="1:38" ht="23" customHeight="1">
      <c r="A699"/>
      <c r="B699"/>
      <c r="C699"/>
      <c r="D699"/>
      <c r="E699"/>
      <c r="F699"/>
      <c r="G699"/>
      <c r="H699"/>
      <c r="I699"/>
      <c r="J699"/>
      <c r="K699"/>
      <c r="L699"/>
      <c r="M699"/>
      <c r="N699"/>
      <c r="O699"/>
      <c r="P699"/>
      <c r="Q699"/>
      <c r="R699"/>
      <c r="S699"/>
      <c r="T699"/>
      <c r="U699"/>
      <c r="V699"/>
      <c r="W699"/>
      <c r="X699"/>
      <c r="Y699"/>
      <c r="Z699"/>
      <c r="AA699"/>
      <c r="AB699"/>
      <c r="AC699"/>
      <c r="AD699" s="81" t="str">
        <f>IF(M699="",IFERROR(VLOOKUP($U699,scriv!$C$2:$AG$802,28,FALSE),""),M699)</f>
        <v/>
      </c>
      <c r="AE699" s="81" t="str">
        <f>IF(N699="",IFERROR(VLOOKUP($U699,scriv!$C$2:$AG$802,29,FALSE),""),N699)</f>
        <v/>
      </c>
      <c r="AF699" s="81" t="str">
        <f>IF(O699="",IFERROR(VLOOKUP($U699,scriv!$C$2:$AG$802,30,FALSE),""),O699)</f>
        <v/>
      </c>
      <c r="AG699" s="81" t="str">
        <f>IF(P699="",IFERROR(VLOOKUP($U699,scriv!$C$2:$AG$802,31,FALSE),""),P699)</f>
        <v/>
      </c>
      <c r="AH699" s="242" t="str">
        <f t="shared" si="60"/>
        <v/>
      </c>
      <c r="AI699" s="240" t="str">
        <f t="shared" si="61"/>
        <v/>
      </c>
      <c r="AJ699" s="242" t="str">
        <f t="shared" si="62"/>
        <v/>
      </c>
      <c r="AK699" s="240" t="str">
        <f t="shared" si="63"/>
        <v/>
      </c>
      <c r="AL699" s="242" t="str">
        <f t="shared" si="64"/>
        <v/>
      </c>
    </row>
    <row r="700" spans="1:38" ht="23" customHeight="1">
      <c r="A700"/>
      <c r="B700"/>
      <c r="C700"/>
      <c r="D700"/>
      <c r="E700"/>
      <c r="F700"/>
      <c r="G700"/>
      <c r="H700"/>
      <c r="I700"/>
      <c r="J700"/>
      <c r="K700"/>
      <c r="L700"/>
      <c r="M700"/>
      <c r="N700"/>
      <c r="O700"/>
      <c r="P700"/>
      <c r="Q700"/>
      <c r="R700"/>
      <c r="S700"/>
      <c r="T700"/>
      <c r="U700"/>
      <c r="V700"/>
      <c r="W700"/>
      <c r="X700"/>
      <c r="Y700"/>
      <c r="Z700"/>
      <c r="AA700"/>
      <c r="AB700"/>
      <c r="AC700"/>
      <c r="AD700" s="81" t="str">
        <f>IF(M700="",IFERROR(VLOOKUP($U700,scriv!$C$2:$AG$802,28,FALSE),""),M700)</f>
        <v/>
      </c>
      <c r="AE700" s="81" t="str">
        <f>IF(N700="",IFERROR(VLOOKUP($U700,scriv!$C$2:$AG$802,29,FALSE),""),N700)</f>
        <v/>
      </c>
      <c r="AF700" s="81" t="str">
        <f>IF(O700="",IFERROR(VLOOKUP($U700,scriv!$C$2:$AG$802,30,FALSE),""),O700)</f>
        <v/>
      </c>
      <c r="AG700" s="81" t="str">
        <f>IF(P700="",IFERROR(VLOOKUP($U700,scriv!$C$2:$AG$802,31,FALSE),""),P700)</f>
        <v/>
      </c>
      <c r="AH700" s="242" t="str">
        <f t="shared" si="60"/>
        <v/>
      </c>
      <c r="AI700" s="240" t="str">
        <f t="shared" si="61"/>
        <v/>
      </c>
      <c r="AJ700" s="242" t="str">
        <f t="shared" si="62"/>
        <v/>
      </c>
      <c r="AK700" s="240" t="str">
        <f t="shared" si="63"/>
        <v/>
      </c>
      <c r="AL700" s="242" t="str">
        <f t="shared" si="64"/>
        <v/>
      </c>
    </row>
    <row r="701" spans="1:38" ht="23" customHeight="1">
      <c r="A701"/>
      <c r="B701"/>
      <c r="C701"/>
      <c r="D701"/>
      <c r="E701"/>
      <c r="F701"/>
      <c r="G701"/>
      <c r="H701"/>
      <c r="I701"/>
      <c r="J701"/>
      <c r="K701"/>
      <c r="L701"/>
      <c r="M701"/>
      <c r="N701"/>
      <c r="O701"/>
      <c r="P701"/>
      <c r="Q701"/>
      <c r="R701"/>
      <c r="S701"/>
      <c r="T701"/>
      <c r="U701"/>
      <c r="V701"/>
      <c r="W701"/>
      <c r="X701"/>
      <c r="Y701"/>
      <c r="Z701"/>
      <c r="AA701"/>
      <c r="AB701"/>
      <c r="AC701"/>
      <c r="AD701" s="81" t="str">
        <f>IF(M701="",IFERROR(VLOOKUP($U701,scriv!$C$2:$AG$802,28,FALSE),""),M701)</f>
        <v/>
      </c>
      <c r="AE701" s="81" t="str">
        <f>IF(N701="",IFERROR(VLOOKUP($U701,scriv!$C$2:$AG$802,29,FALSE),""),N701)</f>
        <v/>
      </c>
      <c r="AF701" s="81" t="str">
        <f>IF(O701="",IFERROR(VLOOKUP($U701,scriv!$C$2:$AG$802,30,FALSE),""),O701)</f>
        <v/>
      </c>
      <c r="AG701" s="81" t="str">
        <f>IF(P701="",IFERROR(VLOOKUP($U701,scriv!$C$2:$AG$802,31,FALSE),""),P701)</f>
        <v/>
      </c>
      <c r="AH701" s="242" t="str">
        <f t="shared" si="60"/>
        <v/>
      </c>
      <c r="AI701" s="240" t="str">
        <f t="shared" si="61"/>
        <v/>
      </c>
      <c r="AJ701" s="242" t="str">
        <f t="shared" si="62"/>
        <v/>
      </c>
      <c r="AK701" s="240" t="str">
        <f t="shared" si="63"/>
        <v/>
      </c>
      <c r="AL701" s="242" t="str">
        <f t="shared" si="64"/>
        <v/>
      </c>
    </row>
    <row r="702" spans="1:38" ht="23" customHeight="1">
      <c r="A702"/>
      <c r="B702"/>
      <c r="C702"/>
      <c r="D702"/>
      <c r="E702"/>
      <c r="F702"/>
      <c r="G702"/>
      <c r="H702"/>
      <c r="I702"/>
      <c r="J702"/>
      <c r="K702"/>
      <c r="L702"/>
      <c r="M702"/>
      <c r="N702"/>
      <c r="O702"/>
      <c r="P702"/>
      <c r="Q702"/>
      <c r="R702"/>
      <c r="S702"/>
      <c r="T702"/>
      <c r="U702"/>
      <c r="V702"/>
      <c r="W702"/>
      <c r="X702"/>
      <c r="Y702"/>
      <c r="Z702"/>
      <c r="AA702"/>
      <c r="AB702"/>
      <c r="AC702"/>
      <c r="AD702" s="81" t="str">
        <f>IF(M702="",IFERROR(VLOOKUP($U702,scriv!$C$2:$AG$802,28,FALSE),""),M702)</f>
        <v/>
      </c>
      <c r="AE702" s="81" t="str">
        <f>IF(N702="",IFERROR(VLOOKUP($U702,scriv!$C$2:$AG$802,29,FALSE),""),N702)</f>
        <v/>
      </c>
      <c r="AF702" s="81" t="str">
        <f>IF(O702="",IFERROR(VLOOKUP($U702,scriv!$C$2:$AG$802,30,FALSE),""),O702)</f>
        <v/>
      </c>
      <c r="AG702" s="81" t="str">
        <f>IF(P702="",IFERROR(VLOOKUP($U702,scriv!$C$2:$AG$802,31,FALSE),""),P702)</f>
        <v/>
      </c>
      <c r="AH702" s="242" t="str">
        <f t="shared" si="60"/>
        <v/>
      </c>
      <c r="AI702" s="240" t="str">
        <f t="shared" si="61"/>
        <v/>
      </c>
      <c r="AJ702" s="242" t="str">
        <f t="shared" si="62"/>
        <v/>
      </c>
      <c r="AK702" s="240" t="str">
        <f t="shared" si="63"/>
        <v/>
      </c>
      <c r="AL702" s="242" t="str">
        <f t="shared" si="64"/>
        <v/>
      </c>
    </row>
    <row r="703" spans="1:38" ht="23" customHeight="1">
      <c r="A703"/>
      <c r="B703"/>
      <c r="C703"/>
      <c r="D703"/>
      <c r="E703"/>
      <c r="F703"/>
      <c r="G703"/>
      <c r="H703"/>
      <c r="I703"/>
      <c r="J703"/>
      <c r="K703"/>
      <c r="L703"/>
      <c r="M703"/>
      <c r="N703"/>
      <c r="O703"/>
      <c r="P703"/>
      <c r="Q703"/>
      <c r="R703"/>
      <c r="S703"/>
      <c r="T703"/>
      <c r="U703"/>
      <c r="V703"/>
      <c r="W703"/>
      <c r="X703"/>
      <c r="Y703"/>
      <c r="Z703"/>
      <c r="AA703"/>
      <c r="AB703"/>
      <c r="AC703"/>
      <c r="AD703" s="81" t="str">
        <f>IF(M703="",IFERROR(VLOOKUP($U703,scriv!$C$2:$AG$802,28,FALSE),""),M703)</f>
        <v/>
      </c>
      <c r="AE703" s="81" t="str">
        <f>IF(N703="",IFERROR(VLOOKUP($U703,scriv!$C$2:$AG$802,29,FALSE),""),N703)</f>
        <v/>
      </c>
      <c r="AF703" s="81" t="str">
        <f>IF(O703="",IFERROR(VLOOKUP($U703,scriv!$C$2:$AG$802,30,FALSE),""),O703)</f>
        <v/>
      </c>
      <c r="AG703" s="81" t="str">
        <f>IF(P703="",IFERROR(VLOOKUP($U703,scriv!$C$2:$AG$802,31,FALSE),""),P703)</f>
        <v/>
      </c>
      <c r="AH703" s="242" t="str">
        <f t="shared" si="60"/>
        <v/>
      </c>
      <c r="AI703" s="240" t="str">
        <f t="shared" si="61"/>
        <v/>
      </c>
      <c r="AJ703" s="242" t="str">
        <f t="shared" si="62"/>
        <v/>
      </c>
      <c r="AK703" s="240" t="str">
        <f t="shared" si="63"/>
        <v/>
      </c>
      <c r="AL703" s="242" t="str">
        <f t="shared" si="64"/>
        <v/>
      </c>
    </row>
    <row r="704" spans="1:38" ht="23" customHeight="1">
      <c r="A704"/>
      <c r="B704"/>
      <c r="C704"/>
      <c r="D704"/>
      <c r="E704"/>
      <c r="F704"/>
      <c r="G704"/>
      <c r="H704"/>
      <c r="I704"/>
      <c r="J704"/>
      <c r="K704"/>
      <c r="L704"/>
      <c r="M704"/>
      <c r="N704"/>
      <c r="O704"/>
      <c r="P704"/>
      <c r="Q704"/>
      <c r="R704"/>
      <c r="S704"/>
      <c r="T704"/>
      <c r="U704"/>
      <c r="V704"/>
      <c r="W704"/>
      <c r="X704"/>
      <c r="Y704"/>
      <c r="Z704"/>
      <c r="AA704"/>
      <c r="AB704"/>
      <c r="AC704"/>
      <c r="AD704" s="81" t="str">
        <f>IF(M704="",IFERROR(VLOOKUP($U704,scriv!$C$2:$AG$802,28,FALSE),""),M704)</f>
        <v/>
      </c>
      <c r="AE704" s="81" t="str">
        <f>IF(N704="",IFERROR(VLOOKUP($U704,scriv!$C$2:$AG$802,29,FALSE),""),N704)</f>
        <v/>
      </c>
      <c r="AF704" s="81" t="str">
        <f>IF(O704="",IFERROR(VLOOKUP($U704,scriv!$C$2:$AG$802,30,FALSE),""),O704)</f>
        <v/>
      </c>
      <c r="AG704" s="81" t="str">
        <f>IF(P704="",IFERROR(VLOOKUP($U704,scriv!$C$2:$AG$802,31,FALSE),""),P704)</f>
        <v/>
      </c>
      <c r="AH704" s="242" t="str">
        <f t="shared" si="60"/>
        <v/>
      </c>
      <c r="AI704" s="240" t="str">
        <f t="shared" si="61"/>
        <v/>
      </c>
      <c r="AJ704" s="242" t="str">
        <f t="shared" si="62"/>
        <v/>
      </c>
      <c r="AK704" s="240" t="str">
        <f t="shared" si="63"/>
        <v/>
      </c>
      <c r="AL704" s="242" t="str">
        <f t="shared" si="64"/>
        <v/>
      </c>
    </row>
    <row r="705" spans="1:38" ht="23" customHeight="1">
      <c r="A705"/>
      <c r="B705"/>
      <c r="C705"/>
      <c r="D705"/>
      <c r="E705"/>
      <c r="F705"/>
      <c r="G705"/>
      <c r="H705"/>
      <c r="I705"/>
      <c r="J705"/>
      <c r="K705"/>
      <c r="L705"/>
      <c r="M705"/>
      <c r="N705"/>
      <c r="O705"/>
      <c r="P705"/>
      <c r="Q705"/>
      <c r="R705"/>
      <c r="S705"/>
      <c r="T705"/>
      <c r="U705"/>
      <c r="V705"/>
      <c r="W705"/>
      <c r="X705"/>
      <c r="Y705"/>
      <c r="Z705"/>
      <c r="AA705"/>
      <c r="AB705"/>
      <c r="AC705"/>
      <c r="AD705" s="81" t="str">
        <f>IF(M705="",IFERROR(VLOOKUP($U705,scriv!$C$2:$AG$802,28,FALSE),""),M705)</f>
        <v/>
      </c>
      <c r="AE705" s="81" t="str">
        <f>IF(N705="",IFERROR(VLOOKUP($U705,scriv!$C$2:$AG$802,29,FALSE),""),N705)</f>
        <v/>
      </c>
      <c r="AF705" s="81" t="str">
        <f>IF(O705="",IFERROR(VLOOKUP($U705,scriv!$C$2:$AG$802,30,FALSE),""),O705)</f>
        <v/>
      </c>
      <c r="AG705" s="81" t="str">
        <f>IF(P705="",IFERROR(VLOOKUP($U705,scriv!$C$2:$AG$802,31,FALSE),""),P705)</f>
        <v/>
      </c>
      <c r="AH705" s="242" t="str">
        <f t="shared" si="60"/>
        <v/>
      </c>
      <c r="AI705" s="240" t="str">
        <f t="shared" si="61"/>
        <v/>
      </c>
      <c r="AJ705" s="242" t="str">
        <f t="shared" si="62"/>
        <v/>
      </c>
      <c r="AK705" s="240" t="str">
        <f t="shared" si="63"/>
        <v/>
      </c>
      <c r="AL705" s="242" t="str">
        <f t="shared" si="64"/>
        <v/>
      </c>
    </row>
    <row r="706" spans="1:38" ht="23" customHeight="1">
      <c r="A706"/>
      <c r="B706"/>
      <c r="C706"/>
      <c r="D706"/>
      <c r="E706"/>
      <c r="F706"/>
      <c r="G706"/>
      <c r="H706"/>
      <c r="I706"/>
      <c r="J706"/>
      <c r="K706"/>
      <c r="L706"/>
      <c r="M706"/>
      <c r="N706"/>
      <c r="O706"/>
      <c r="P706"/>
      <c r="Q706"/>
      <c r="R706"/>
      <c r="S706"/>
      <c r="T706"/>
      <c r="U706"/>
      <c r="V706"/>
      <c r="W706"/>
      <c r="X706"/>
      <c r="Y706"/>
      <c r="Z706"/>
      <c r="AA706"/>
      <c r="AB706"/>
      <c r="AC706"/>
      <c r="AD706" s="81" t="str">
        <f>IF(M706="",IFERROR(VLOOKUP($U706,scriv!$C$2:$AG$802,28,FALSE),""),M706)</f>
        <v/>
      </c>
      <c r="AE706" s="81" t="str">
        <f>IF(N706="",IFERROR(VLOOKUP($U706,scriv!$C$2:$AG$802,29,FALSE),""),N706)</f>
        <v/>
      </c>
      <c r="AF706" s="81" t="str">
        <f>IF(O706="",IFERROR(VLOOKUP($U706,scriv!$C$2:$AG$802,30,FALSE),""),O706)</f>
        <v/>
      </c>
      <c r="AG706" s="81" t="str">
        <f>IF(P706="",IFERROR(VLOOKUP($U706,scriv!$C$2:$AG$802,31,FALSE),""),P706)</f>
        <v/>
      </c>
      <c r="AH706" s="242" t="str">
        <f t="shared" si="60"/>
        <v/>
      </c>
      <c r="AI706" s="240" t="str">
        <f t="shared" si="61"/>
        <v/>
      </c>
      <c r="AJ706" s="242" t="str">
        <f t="shared" si="62"/>
        <v/>
      </c>
      <c r="AK706" s="240" t="str">
        <f t="shared" si="63"/>
        <v/>
      </c>
      <c r="AL706" s="242" t="str">
        <f t="shared" si="64"/>
        <v/>
      </c>
    </row>
    <row r="707" spans="1:38" ht="23" customHeight="1">
      <c r="A707"/>
      <c r="B707"/>
      <c r="C707"/>
      <c r="D707"/>
      <c r="E707"/>
      <c r="F707"/>
      <c r="G707"/>
      <c r="H707"/>
      <c r="I707"/>
      <c r="J707"/>
      <c r="K707"/>
      <c r="L707"/>
      <c r="M707"/>
      <c r="N707"/>
      <c r="O707"/>
      <c r="P707"/>
      <c r="Q707"/>
      <c r="R707"/>
      <c r="S707"/>
      <c r="T707"/>
      <c r="U707"/>
      <c r="V707"/>
      <c r="W707"/>
      <c r="X707"/>
      <c r="Y707"/>
      <c r="Z707"/>
      <c r="AA707"/>
      <c r="AB707"/>
      <c r="AC707"/>
      <c r="AD707" s="81" t="str">
        <f>IF(M707="",IFERROR(VLOOKUP($U707,scriv!$C$2:$AG$802,28,FALSE),""),M707)</f>
        <v/>
      </c>
      <c r="AE707" s="81" t="str">
        <f>IF(N707="",IFERROR(VLOOKUP($U707,scriv!$C$2:$AG$802,29,FALSE),""),N707)</f>
        <v/>
      </c>
      <c r="AF707" s="81" t="str">
        <f>IF(O707="",IFERROR(VLOOKUP($U707,scriv!$C$2:$AG$802,30,FALSE),""),O707)</f>
        <v/>
      </c>
      <c r="AG707" s="81" t="str">
        <f>IF(P707="",IFERROR(VLOOKUP($U707,scriv!$C$2:$AG$802,31,FALSE),""),P707)</f>
        <v/>
      </c>
      <c r="AH707" s="242" t="str">
        <f t="shared" si="60"/>
        <v/>
      </c>
      <c r="AI707" s="240" t="str">
        <f t="shared" si="61"/>
        <v/>
      </c>
      <c r="AJ707" s="242" t="str">
        <f t="shared" si="62"/>
        <v/>
      </c>
      <c r="AK707" s="240" t="str">
        <f t="shared" si="63"/>
        <v/>
      </c>
      <c r="AL707" s="242" t="str">
        <f t="shared" si="64"/>
        <v/>
      </c>
    </row>
    <row r="708" spans="1:38" ht="23" customHeight="1">
      <c r="A708"/>
      <c r="B708"/>
      <c r="C708"/>
      <c r="D708"/>
      <c r="E708"/>
      <c r="F708"/>
      <c r="G708"/>
      <c r="H708"/>
      <c r="I708"/>
      <c r="J708"/>
      <c r="K708"/>
      <c r="L708"/>
      <c r="M708"/>
      <c r="N708"/>
      <c r="O708"/>
      <c r="P708"/>
      <c r="Q708"/>
      <c r="R708"/>
      <c r="S708"/>
      <c r="T708"/>
      <c r="U708"/>
      <c r="V708"/>
      <c r="W708"/>
      <c r="X708"/>
      <c r="Y708"/>
      <c r="Z708"/>
      <c r="AA708"/>
      <c r="AB708"/>
      <c r="AC708"/>
      <c r="AD708" s="81" t="str">
        <f>IF(M708="",IFERROR(VLOOKUP($U708,scriv!$C$2:$AG$802,28,FALSE),""),M708)</f>
        <v/>
      </c>
      <c r="AE708" s="81" t="str">
        <f>IF(N708="",IFERROR(VLOOKUP($U708,scriv!$C$2:$AG$802,29,FALSE),""),N708)</f>
        <v/>
      </c>
      <c r="AF708" s="81" t="str">
        <f>IF(O708="",IFERROR(VLOOKUP($U708,scriv!$C$2:$AG$802,30,FALSE),""),O708)</f>
        <v/>
      </c>
      <c r="AG708" s="81" t="str">
        <f>IF(P708="",IFERROR(VLOOKUP($U708,scriv!$C$2:$AG$802,31,FALSE),""),P708)</f>
        <v/>
      </c>
      <c r="AH708" s="242" t="str">
        <f t="shared" si="60"/>
        <v/>
      </c>
      <c r="AI708" s="240" t="str">
        <f t="shared" si="61"/>
        <v/>
      </c>
      <c r="AJ708" s="242" t="str">
        <f t="shared" si="62"/>
        <v/>
      </c>
      <c r="AK708" s="240" t="str">
        <f t="shared" si="63"/>
        <v/>
      </c>
      <c r="AL708" s="242" t="str">
        <f t="shared" si="64"/>
        <v/>
      </c>
    </row>
    <row r="709" spans="1:38" ht="23" customHeight="1">
      <c r="A709"/>
      <c r="B709"/>
      <c r="C709"/>
      <c r="D709"/>
      <c r="E709"/>
      <c r="F709"/>
      <c r="G709"/>
      <c r="H709"/>
      <c r="I709"/>
      <c r="J709"/>
      <c r="K709"/>
      <c r="L709"/>
      <c r="M709"/>
      <c r="N709"/>
      <c r="O709"/>
      <c r="P709"/>
      <c r="Q709"/>
      <c r="R709"/>
      <c r="S709"/>
      <c r="T709"/>
      <c r="U709"/>
      <c r="V709"/>
      <c r="W709"/>
      <c r="X709"/>
      <c r="Y709"/>
      <c r="Z709"/>
      <c r="AA709"/>
      <c r="AB709"/>
      <c r="AC709"/>
      <c r="AD709" s="81" t="str">
        <f>IF(M709="",IFERROR(VLOOKUP($U709,scriv!$C$2:$AG$802,28,FALSE),""),M709)</f>
        <v/>
      </c>
      <c r="AE709" s="81" t="str">
        <f>IF(N709="",IFERROR(VLOOKUP($U709,scriv!$C$2:$AG$802,29,FALSE),""),N709)</f>
        <v/>
      </c>
      <c r="AF709" s="81" t="str">
        <f>IF(O709="",IFERROR(VLOOKUP($U709,scriv!$C$2:$AG$802,30,FALSE),""),O709)</f>
        <v/>
      </c>
      <c r="AG709" s="81" t="str">
        <f>IF(P709="",IFERROR(VLOOKUP($U709,scriv!$C$2:$AG$802,31,FALSE),""),P709)</f>
        <v/>
      </c>
      <c r="AH709" s="242" t="str">
        <f t="shared" ref="AH709:AH772" si="65">SUBSTITUTE(SUBSTITUTE(SUBSTITUTE(SUBSTITUTE(SUBSTITUTE(SUBSTITUTE(SUBSTITUTE(SUBSTITUTE(SUBSTITUTE(SUBSTITUTE(SUBSTITUTE(SUBSTITUTE(
C709,
":",""),
".",""),
"/",""),
"|",""),
",",""),
" ",""),
"'",""),
"(",""),
")",""),
"&amp;",""),
"!",""),
"?","")</f>
        <v/>
      </c>
      <c r="AI709" s="240" t="str">
        <f t="shared" ref="AI709:AI772" si="66">SUBSTITUTE(SUBSTITUTE(SUBSTITUTE(SUBSTITUTE(SUBSTITUTE(SUBSTITUTE(SUBSTITUTE(SUBSTITUTE(SUBSTITUTE(SUBSTITUTE(SUBSTITUTE(SUBSTITUTE(
U709,
":",""),
".",""),
"/",""),
"|",""),
",",""),
" ",""),
"'",""),
"(",""),
")",""),
"&amp;",""),
"!",""),
"?","")</f>
        <v/>
      </c>
      <c r="AJ709" s="242" t="str">
        <f t="shared" ref="AJ709:AJ772" si="67">IF(G709&lt;&gt;"",SUBSTITUTE(SUBSTITUTE(SUBSTITUTE(SUBSTITUTE(SUBSTITUTE(SUBSTITUTE(SUBSTITUTE(SUBSTITUTE(SUBSTITUTE(SUBSTITUTE(SUBSTITUTE(SUBSTITUTE(
G709,
":",""),
".",""),
"/",""),
"|",""),
",",""),
" ",""),
"'",""),
"(",""),
")",""),
"&amp;",""),
"!",""),
"?",""),
IF(H709&lt;&gt;"",AI709,""))</f>
        <v/>
      </c>
      <c r="AK709" s="240" t="str">
        <f t="shared" ref="AK709:AK772" si="68">SUBSTITUTE(SUBSTITUTE(SUBSTITUTE(SUBSTITUTE(SUBSTITUTE(SUBSTITUTE(SUBSTITUTE(SUBSTITUTE(SUBSTITUTE(SUBSTITUTE(SUBSTITUTE(SUBSTITUTE(
H709,
":",""),
".",""),
"/",""),
"|",""),
",",""),
" ",""),
"'",""),
"(",""),
")",""),
"&amp;",""),
"!",""),
"?","")</f>
        <v/>
      </c>
      <c r="AL709" s="242" t="str">
        <f t="shared" ref="AL709:AL772" si="69">SUBSTITUTE(SUBSTITUTE(SUBSTITUTE(SUBSTITUTE(SUBSTITUTE(SUBSTITUTE(SUBSTITUTE(SUBSTITUTE(SUBSTITUTE(SUBSTITUTE(SUBSTITUTE(
F709,
":",""),
".",""),
"/",""),
"|",""),
",",""),
"'",""),
"(",""),
")",""),
"&amp;",""),
"!",""),
"?","")</f>
        <v/>
      </c>
    </row>
    <row r="710" spans="1:38" ht="23" customHeight="1">
      <c r="A710"/>
      <c r="B710"/>
      <c r="C710"/>
      <c r="D710"/>
      <c r="E710"/>
      <c r="F710"/>
      <c r="G710"/>
      <c r="H710"/>
      <c r="I710"/>
      <c r="J710"/>
      <c r="K710"/>
      <c r="L710"/>
      <c r="M710"/>
      <c r="N710"/>
      <c r="O710"/>
      <c r="P710"/>
      <c r="Q710"/>
      <c r="R710"/>
      <c r="S710"/>
      <c r="T710"/>
      <c r="U710"/>
      <c r="V710"/>
      <c r="W710"/>
      <c r="X710"/>
      <c r="Y710"/>
      <c r="Z710"/>
      <c r="AA710"/>
      <c r="AB710"/>
      <c r="AC710"/>
      <c r="AD710" s="81" t="str">
        <f>IF(M710="",IFERROR(VLOOKUP($U710,scriv!$C$2:$AG$802,28,FALSE),""),M710)</f>
        <v/>
      </c>
      <c r="AE710" s="81" t="str">
        <f>IF(N710="",IFERROR(VLOOKUP($U710,scriv!$C$2:$AG$802,29,FALSE),""),N710)</f>
        <v/>
      </c>
      <c r="AF710" s="81" t="str">
        <f>IF(O710="",IFERROR(VLOOKUP($U710,scriv!$C$2:$AG$802,30,FALSE),""),O710)</f>
        <v/>
      </c>
      <c r="AG710" s="81" t="str">
        <f>IF(P710="",IFERROR(VLOOKUP($U710,scriv!$C$2:$AG$802,31,FALSE),""),P710)</f>
        <v/>
      </c>
      <c r="AH710" s="242" t="str">
        <f t="shared" si="65"/>
        <v/>
      </c>
      <c r="AI710" s="240" t="str">
        <f t="shared" si="66"/>
        <v/>
      </c>
      <c r="AJ710" s="242" t="str">
        <f t="shared" si="67"/>
        <v/>
      </c>
      <c r="AK710" s="240" t="str">
        <f t="shared" si="68"/>
        <v/>
      </c>
      <c r="AL710" s="242" t="str">
        <f t="shared" si="69"/>
        <v/>
      </c>
    </row>
    <row r="711" spans="1:38" ht="23" customHeight="1">
      <c r="A711"/>
      <c r="B711"/>
      <c r="C711"/>
      <c r="D711"/>
      <c r="E711"/>
      <c r="F711"/>
      <c r="G711"/>
      <c r="H711"/>
      <c r="I711"/>
      <c r="J711"/>
      <c r="K711"/>
      <c r="L711"/>
      <c r="M711"/>
      <c r="N711"/>
      <c r="O711"/>
      <c r="P711"/>
      <c r="Q711"/>
      <c r="R711"/>
      <c r="S711"/>
      <c r="T711"/>
      <c r="U711"/>
      <c r="V711"/>
      <c r="W711"/>
      <c r="X711"/>
      <c r="Y711"/>
      <c r="Z711"/>
      <c r="AA711"/>
      <c r="AB711"/>
      <c r="AC711"/>
      <c r="AD711" s="81" t="str">
        <f>IF(M711="",IFERROR(VLOOKUP($U711,scriv!$C$2:$AG$802,28,FALSE),""),M711)</f>
        <v/>
      </c>
      <c r="AE711" s="81" t="str">
        <f>IF(N711="",IFERROR(VLOOKUP($U711,scriv!$C$2:$AG$802,29,FALSE),""),N711)</f>
        <v/>
      </c>
      <c r="AF711" s="81" t="str">
        <f>IF(O711="",IFERROR(VLOOKUP($U711,scriv!$C$2:$AG$802,30,FALSE),""),O711)</f>
        <v/>
      </c>
      <c r="AG711" s="81" t="str">
        <f>IF(P711="",IFERROR(VLOOKUP($U711,scriv!$C$2:$AG$802,31,FALSE),""),P711)</f>
        <v/>
      </c>
      <c r="AH711" s="242" t="str">
        <f t="shared" si="65"/>
        <v/>
      </c>
      <c r="AI711" s="240" t="str">
        <f t="shared" si="66"/>
        <v/>
      </c>
      <c r="AJ711" s="242" t="str">
        <f t="shared" si="67"/>
        <v/>
      </c>
      <c r="AK711" s="240" t="str">
        <f t="shared" si="68"/>
        <v/>
      </c>
      <c r="AL711" s="242" t="str">
        <f t="shared" si="69"/>
        <v/>
      </c>
    </row>
    <row r="712" spans="1:38" ht="23" customHeight="1">
      <c r="A712"/>
      <c r="B712"/>
      <c r="C712"/>
      <c r="D712"/>
      <c r="E712"/>
      <c r="F712"/>
      <c r="G712"/>
      <c r="H712"/>
      <c r="I712"/>
      <c r="J712"/>
      <c r="K712"/>
      <c r="L712"/>
      <c r="M712"/>
      <c r="N712"/>
      <c r="O712"/>
      <c r="P712"/>
      <c r="Q712"/>
      <c r="R712"/>
      <c r="S712"/>
      <c r="T712"/>
      <c r="U712"/>
      <c r="V712"/>
      <c r="W712"/>
      <c r="X712"/>
      <c r="Y712"/>
      <c r="Z712"/>
      <c r="AA712"/>
      <c r="AB712"/>
      <c r="AC712"/>
      <c r="AD712" s="81" t="str">
        <f>IF(M712="",IFERROR(VLOOKUP($U712,scriv!$C$2:$AG$802,28,FALSE),""),M712)</f>
        <v/>
      </c>
      <c r="AE712" s="81" t="str">
        <f>IF(N712="",IFERROR(VLOOKUP($U712,scriv!$C$2:$AG$802,29,FALSE),""),N712)</f>
        <v/>
      </c>
      <c r="AF712" s="81" t="str">
        <f>IF(O712="",IFERROR(VLOOKUP($U712,scriv!$C$2:$AG$802,30,FALSE),""),O712)</f>
        <v/>
      </c>
      <c r="AG712" s="81" t="str">
        <f>IF(P712="",IFERROR(VLOOKUP($U712,scriv!$C$2:$AG$802,31,FALSE),""),P712)</f>
        <v/>
      </c>
      <c r="AH712" s="242" t="str">
        <f t="shared" si="65"/>
        <v/>
      </c>
      <c r="AI712" s="240" t="str">
        <f t="shared" si="66"/>
        <v/>
      </c>
      <c r="AJ712" s="242" t="str">
        <f t="shared" si="67"/>
        <v/>
      </c>
      <c r="AK712" s="240" t="str">
        <f t="shared" si="68"/>
        <v/>
      </c>
      <c r="AL712" s="242" t="str">
        <f t="shared" si="69"/>
        <v/>
      </c>
    </row>
    <row r="713" spans="1:38" ht="23" customHeight="1">
      <c r="A713"/>
      <c r="B713"/>
      <c r="C713"/>
      <c r="D713"/>
      <c r="E713"/>
      <c r="F713"/>
      <c r="G713"/>
      <c r="H713"/>
      <c r="I713"/>
      <c r="J713"/>
      <c r="K713"/>
      <c r="L713"/>
      <c r="M713"/>
      <c r="N713"/>
      <c r="O713"/>
      <c r="P713"/>
      <c r="Q713"/>
      <c r="R713"/>
      <c r="S713"/>
      <c r="T713"/>
      <c r="U713"/>
      <c r="V713"/>
      <c r="W713"/>
      <c r="X713"/>
      <c r="Y713"/>
      <c r="Z713"/>
      <c r="AA713"/>
      <c r="AB713"/>
      <c r="AC713"/>
      <c r="AD713" s="81" t="str">
        <f>IF(M713="",IFERROR(VLOOKUP($U713,scriv!$C$2:$AG$802,28,FALSE),""),M713)</f>
        <v/>
      </c>
      <c r="AE713" s="81" t="str">
        <f>IF(N713="",IFERROR(VLOOKUP($U713,scriv!$C$2:$AG$802,29,FALSE),""),N713)</f>
        <v/>
      </c>
      <c r="AF713" s="81" t="str">
        <f>IF(O713="",IFERROR(VLOOKUP($U713,scriv!$C$2:$AG$802,30,FALSE),""),O713)</f>
        <v/>
      </c>
      <c r="AG713" s="81" t="str">
        <f>IF(P713="",IFERROR(VLOOKUP($U713,scriv!$C$2:$AG$802,31,FALSE),""),P713)</f>
        <v/>
      </c>
      <c r="AH713" s="242" t="str">
        <f t="shared" si="65"/>
        <v/>
      </c>
      <c r="AI713" s="240" t="str">
        <f t="shared" si="66"/>
        <v/>
      </c>
      <c r="AJ713" s="242" t="str">
        <f t="shared" si="67"/>
        <v/>
      </c>
      <c r="AK713" s="240" t="str">
        <f t="shared" si="68"/>
        <v/>
      </c>
      <c r="AL713" s="242" t="str">
        <f t="shared" si="69"/>
        <v/>
      </c>
    </row>
    <row r="714" spans="1:38" ht="23" customHeight="1">
      <c r="A714"/>
      <c r="B714"/>
      <c r="C714"/>
      <c r="D714"/>
      <c r="E714"/>
      <c r="F714"/>
      <c r="G714"/>
      <c r="H714"/>
      <c r="I714"/>
      <c r="J714"/>
      <c r="K714"/>
      <c r="L714"/>
      <c r="M714"/>
      <c r="N714"/>
      <c r="O714"/>
      <c r="P714"/>
      <c r="Q714"/>
      <c r="R714"/>
      <c r="S714"/>
      <c r="T714"/>
      <c r="U714"/>
      <c r="V714"/>
      <c r="W714"/>
      <c r="X714"/>
      <c r="Y714"/>
      <c r="Z714"/>
      <c r="AA714"/>
      <c r="AB714"/>
      <c r="AC714"/>
      <c r="AD714" s="81" t="str">
        <f>IF(M714="",IFERROR(VLOOKUP($U714,scriv!$C$2:$AG$802,28,FALSE),""),M714)</f>
        <v/>
      </c>
      <c r="AE714" s="81" t="str">
        <f>IF(N714="",IFERROR(VLOOKUP($U714,scriv!$C$2:$AG$802,29,FALSE),""),N714)</f>
        <v/>
      </c>
      <c r="AF714" s="81" t="str">
        <f>IF(O714="",IFERROR(VLOOKUP($U714,scriv!$C$2:$AG$802,30,FALSE),""),O714)</f>
        <v/>
      </c>
      <c r="AG714" s="81" t="str">
        <f>IF(P714="",IFERROR(VLOOKUP($U714,scriv!$C$2:$AG$802,31,FALSE),""),P714)</f>
        <v/>
      </c>
      <c r="AH714" s="242" t="str">
        <f t="shared" si="65"/>
        <v/>
      </c>
      <c r="AI714" s="240" t="str">
        <f t="shared" si="66"/>
        <v/>
      </c>
      <c r="AJ714" s="242" t="str">
        <f t="shared" si="67"/>
        <v/>
      </c>
      <c r="AK714" s="240" t="str">
        <f t="shared" si="68"/>
        <v/>
      </c>
      <c r="AL714" s="242" t="str">
        <f t="shared" si="69"/>
        <v/>
      </c>
    </row>
    <row r="715" spans="1:38" ht="23" customHeight="1">
      <c r="A715"/>
      <c r="B715"/>
      <c r="C715"/>
      <c r="D715"/>
      <c r="E715"/>
      <c r="F715"/>
      <c r="G715"/>
      <c r="H715"/>
      <c r="I715"/>
      <c r="J715"/>
      <c r="K715"/>
      <c r="L715"/>
      <c r="M715"/>
      <c r="N715"/>
      <c r="O715"/>
      <c r="P715"/>
      <c r="Q715"/>
      <c r="R715"/>
      <c r="S715"/>
      <c r="T715"/>
      <c r="U715"/>
      <c r="V715"/>
      <c r="W715"/>
      <c r="X715"/>
      <c r="Y715"/>
      <c r="Z715"/>
      <c r="AA715"/>
      <c r="AB715"/>
      <c r="AC715"/>
      <c r="AD715" s="81" t="str">
        <f>IF(M715="",IFERROR(VLOOKUP($U715,scriv!$C$2:$AG$802,28,FALSE),""),M715)</f>
        <v/>
      </c>
      <c r="AE715" s="81" t="str">
        <f>IF(N715="",IFERROR(VLOOKUP($U715,scriv!$C$2:$AG$802,29,FALSE),""),N715)</f>
        <v/>
      </c>
      <c r="AF715" s="81" t="str">
        <f>IF(O715="",IFERROR(VLOOKUP($U715,scriv!$C$2:$AG$802,30,FALSE),""),O715)</f>
        <v/>
      </c>
      <c r="AG715" s="81" t="str">
        <f>IF(P715="",IFERROR(VLOOKUP($U715,scriv!$C$2:$AG$802,31,FALSE),""),P715)</f>
        <v/>
      </c>
      <c r="AH715" s="242" t="str">
        <f t="shared" si="65"/>
        <v/>
      </c>
      <c r="AI715" s="240" t="str">
        <f t="shared" si="66"/>
        <v/>
      </c>
      <c r="AJ715" s="242" t="str">
        <f t="shared" si="67"/>
        <v/>
      </c>
      <c r="AK715" s="240" t="str">
        <f t="shared" si="68"/>
        <v/>
      </c>
      <c r="AL715" s="242" t="str">
        <f t="shared" si="69"/>
        <v/>
      </c>
    </row>
    <row r="716" spans="1:38" ht="23" customHeight="1">
      <c r="A716"/>
      <c r="B716"/>
      <c r="C716"/>
      <c r="D716"/>
      <c r="E716"/>
      <c r="F716"/>
      <c r="G716"/>
      <c r="H716"/>
      <c r="I716"/>
      <c r="J716"/>
      <c r="K716"/>
      <c r="L716"/>
      <c r="M716"/>
      <c r="N716"/>
      <c r="O716"/>
      <c r="P716"/>
      <c r="Q716"/>
      <c r="R716"/>
      <c r="S716"/>
      <c r="T716"/>
      <c r="U716"/>
      <c r="V716"/>
      <c r="W716"/>
      <c r="X716"/>
      <c r="Y716"/>
      <c r="Z716"/>
      <c r="AA716"/>
      <c r="AB716"/>
      <c r="AC716"/>
      <c r="AD716" s="81" t="str">
        <f>IF(M716="",IFERROR(VLOOKUP($U716,scriv!$C$2:$AG$802,28,FALSE),""),M716)</f>
        <v/>
      </c>
      <c r="AE716" s="81" t="str">
        <f>IF(N716="",IFERROR(VLOOKUP($U716,scriv!$C$2:$AG$802,29,FALSE),""),N716)</f>
        <v/>
      </c>
      <c r="AF716" s="81" t="str">
        <f>IF(O716="",IFERROR(VLOOKUP($U716,scriv!$C$2:$AG$802,30,FALSE),""),O716)</f>
        <v/>
      </c>
      <c r="AG716" s="81" t="str">
        <f>IF(P716="",IFERROR(VLOOKUP($U716,scriv!$C$2:$AG$802,31,FALSE),""),P716)</f>
        <v/>
      </c>
      <c r="AH716" s="242" t="str">
        <f t="shared" si="65"/>
        <v/>
      </c>
      <c r="AI716" s="240" t="str">
        <f t="shared" si="66"/>
        <v/>
      </c>
      <c r="AJ716" s="242" t="str">
        <f t="shared" si="67"/>
        <v/>
      </c>
      <c r="AK716" s="240" t="str">
        <f t="shared" si="68"/>
        <v/>
      </c>
      <c r="AL716" s="242" t="str">
        <f t="shared" si="69"/>
        <v/>
      </c>
    </row>
    <row r="717" spans="1:38" ht="23" customHeight="1">
      <c r="A717"/>
      <c r="B717"/>
      <c r="C717"/>
      <c r="D717"/>
      <c r="E717"/>
      <c r="F717"/>
      <c r="G717"/>
      <c r="H717"/>
      <c r="I717"/>
      <c r="J717"/>
      <c r="K717"/>
      <c r="L717"/>
      <c r="M717"/>
      <c r="N717"/>
      <c r="O717"/>
      <c r="P717"/>
      <c r="Q717"/>
      <c r="R717"/>
      <c r="S717"/>
      <c r="T717"/>
      <c r="U717"/>
      <c r="V717"/>
      <c r="W717"/>
      <c r="X717"/>
      <c r="Y717"/>
      <c r="Z717"/>
      <c r="AA717"/>
      <c r="AB717"/>
      <c r="AC717"/>
      <c r="AD717" s="81" t="str">
        <f>IF(M717="",IFERROR(VLOOKUP($U717,scriv!$C$2:$AG$802,28,FALSE),""),M717)</f>
        <v/>
      </c>
      <c r="AE717" s="81" t="str">
        <f>IF(N717="",IFERROR(VLOOKUP($U717,scriv!$C$2:$AG$802,29,FALSE),""),N717)</f>
        <v/>
      </c>
      <c r="AF717" s="81" t="str">
        <f>IF(O717="",IFERROR(VLOOKUP($U717,scriv!$C$2:$AG$802,30,FALSE),""),O717)</f>
        <v/>
      </c>
      <c r="AG717" s="81" t="str">
        <f>IF(P717="",IFERROR(VLOOKUP($U717,scriv!$C$2:$AG$802,31,FALSE),""),P717)</f>
        <v/>
      </c>
      <c r="AH717" s="242" t="str">
        <f t="shared" si="65"/>
        <v/>
      </c>
      <c r="AI717" s="240" t="str">
        <f t="shared" si="66"/>
        <v/>
      </c>
      <c r="AJ717" s="242" t="str">
        <f t="shared" si="67"/>
        <v/>
      </c>
      <c r="AK717" s="240" t="str">
        <f t="shared" si="68"/>
        <v/>
      </c>
      <c r="AL717" s="242" t="str">
        <f t="shared" si="69"/>
        <v/>
      </c>
    </row>
    <row r="718" spans="1:38" ht="23" customHeight="1">
      <c r="A718"/>
      <c r="B718"/>
      <c r="C718"/>
      <c r="D718"/>
      <c r="E718"/>
      <c r="F718"/>
      <c r="G718"/>
      <c r="H718"/>
      <c r="I718"/>
      <c r="J718"/>
      <c r="K718"/>
      <c r="L718"/>
      <c r="M718"/>
      <c r="N718"/>
      <c r="O718"/>
      <c r="P718"/>
      <c r="Q718"/>
      <c r="R718"/>
      <c r="S718"/>
      <c r="T718"/>
      <c r="U718"/>
      <c r="V718"/>
      <c r="W718"/>
      <c r="X718"/>
      <c r="Y718"/>
      <c r="Z718"/>
      <c r="AA718"/>
      <c r="AB718"/>
      <c r="AC718"/>
      <c r="AD718" s="81" t="str">
        <f>IF(M718="",IFERROR(VLOOKUP($U718,scriv!$C$2:$AG$802,28,FALSE),""),M718)</f>
        <v/>
      </c>
      <c r="AE718" s="81" t="str">
        <f>IF(N718="",IFERROR(VLOOKUP($U718,scriv!$C$2:$AG$802,29,FALSE),""),N718)</f>
        <v/>
      </c>
      <c r="AF718" s="81" t="str">
        <f>IF(O718="",IFERROR(VLOOKUP($U718,scriv!$C$2:$AG$802,30,FALSE),""),O718)</f>
        <v/>
      </c>
      <c r="AG718" s="81" t="str">
        <f>IF(P718="",IFERROR(VLOOKUP($U718,scriv!$C$2:$AG$802,31,FALSE),""),P718)</f>
        <v/>
      </c>
      <c r="AH718" s="242" t="str">
        <f t="shared" si="65"/>
        <v/>
      </c>
      <c r="AI718" s="240" t="str">
        <f t="shared" si="66"/>
        <v/>
      </c>
      <c r="AJ718" s="242" t="str">
        <f t="shared" si="67"/>
        <v/>
      </c>
      <c r="AK718" s="240" t="str">
        <f t="shared" si="68"/>
        <v/>
      </c>
      <c r="AL718" s="242" t="str">
        <f t="shared" si="69"/>
        <v/>
      </c>
    </row>
    <row r="719" spans="1:38" ht="23" customHeight="1">
      <c r="A719"/>
      <c r="B719"/>
      <c r="C719"/>
      <c r="D719"/>
      <c r="E719"/>
      <c r="F719"/>
      <c r="G719"/>
      <c r="H719"/>
      <c r="I719"/>
      <c r="J719"/>
      <c r="K719"/>
      <c r="L719"/>
      <c r="M719"/>
      <c r="N719"/>
      <c r="O719"/>
      <c r="P719"/>
      <c r="Q719"/>
      <c r="R719"/>
      <c r="S719"/>
      <c r="T719"/>
      <c r="U719"/>
      <c r="V719"/>
      <c r="W719"/>
      <c r="X719"/>
      <c r="Y719"/>
      <c r="Z719"/>
      <c r="AA719"/>
      <c r="AB719"/>
      <c r="AC719"/>
      <c r="AD719" s="81" t="str">
        <f>IF(M719="",IFERROR(VLOOKUP($U719,scriv!$C$2:$AG$802,28,FALSE),""),M719)</f>
        <v/>
      </c>
      <c r="AE719" s="81" t="str">
        <f>IF(N719="",IFERROR(VLOOKUP($U719,scriv!$C$2:$AG$802,29,FALSE),""),N719)</f>
        <v/>
      </c>
      <c r="AF719" s="81" t="str">
        <f>IF(O719="",IFERROR(VLOOKUP($U719,scriv!$C$2:$AG$802,30,FALSE),""),O719)</f>
        <v/>
      </c>
      <c r="AG719" s="81" t="str">
        <f>IF(P719="",IFERROR(VLOOKUP($U719,scriv!$C$2:$AG$802,31,FALSE),""),P719)</f>
        <v/>
      </c>
      <c r="AH719" s="242" t="str">
        <f t="shared" si="65"/>
        <v/>
      </c>
      <c r="AI719" s="240" t="str">
        <f t="shared" si="66"/>
        <v/>
      </c>
      <c r="AJ719" s="242" t="str">
        <f t="shared" si="67"/>
        <v/>
      </c>
      <c r="AK719" s="240" t="str">
        <f t="shared" si="68"/>
        <v/>
      </c>
      <c r="AL719" s="242" t="str">
        <f t="shared" si="69"/>
        <v/>
      </c>
    </row>
    <row r="720" spans="1:38" ht="23" customHeight="1">
      <c r="A720"/>
      <c r="B720"/>
      <c r="C720"/>
      <c r="D720"/>
      <c r="E720"/>
      <c r="F720"/>
      <c r="G720"/>
      <c r="H720"/>
      <c r="I720"/>
      <c r="J720"/>
      <c r="K720"/>
      <c r="L720"/>
      <c r="M720"/>
      <c r="N720"/>
      <c r="O720"/>
      <c r="P720"/>
      <c r="Q720"/>
      <c r="R720"/>
      <c r="S720"/>
      <c r="T720"/>
      <c r="U720"/>
      <c r="V720"/>
      <c r="W720"/>
      <c r="X720"/>
      <c r="Y720"/>
      <c r="Z720"/>
      <c r="AA720"/>
      <c r="AB720"/>
      <c r="AC720"/>
      <c r="AD720" s="81" t="str">
        <f>IF(M720="",IFERROR(VLOOKUP($U720,scriv!$C$2:$AG$802,28,FALSE),""),M720)</f>
        <v/>
      </c>
      <c r="AE720" s="81" t="str">
        <f>IF(N720="",IFERROR(VLOOKUP($U720,scriv!$C$2:$AG$802,29,FALSE),""),N720)</f>
        <v/>
      </c>
      <c r="AF720" s="81" t="str">
        <f>IF(O720="",IFERROR(VLOOKUP($U720,scriv!$C$2:$AG$802,30,FALSE),""),O720)</f>
        <v/>
      </c>
      <c r="AG720" s="81" t="str">
        <f>IF(P720="",IFERROR(VLOOKUP($U720,scriv!$C$2:$AG$802,31,FALSE),""),P720)</f>
        <v/>
      </c>
      <c r="AH720" s="242" t="str">
        <f t="shared" si="65"/>
        <v/>
      </c>
      <c r="AI720" s="240" t="str">
        <f t="shared" si="66"/>
        <v/>
      </c>
      <c r="AJ720" s="242" t="str">
        <f t="shared" si="67"/>
        <v/>
      </c>
      <c r="AK720" s="240" t="str">
        <f t="shared" si="68"/>
        <v/>
      </c>
      <c r="AL720" s="242" t="str">
        <f t="shared" si="69"/>
        <v/>
      </c>
    </row>
    <row r="721" spans="1:38" ht="23" customHeight="1">
      <c r="A721"/>
      <c r="B721"/>
      <c r="C721"/>
      <c r="D721"/>
      <c r="E721"/>
      <c r="F721"/>
      <c r="G721"/>
      <c r="H721"/>
      <c r="I721"/>
      <c r="J721"/>
      <c r="K721"/>
      <c r="L721"/>
      <c r="M721"/>
      <c r="N721"/>
      <c r="O721"/>
      <c r="P721"/>
      <c r="Q721"/>
      <c r="R721"/>
      <c r="S721"/>
      <c r="T721"/>
      <c r="U721"/>
      <c r="V721"/>
      <c r="W721"/>
      <c r="X721"/>
      <c r="Y721"/>
      <c r="Z721"/>
      <c r="AA721"/>
      <c r="AB721"/>
      <c r="AC721"/>
      <c r="AD721" s="81" t="str">
        <f>IF(M721="",IFERROR(VLOOKUP($U721,scriv!$C$2:$AG$802,28,FALSE),""),M721)</f>
        <v/>
      </c>
      <c r="AE721" s="81" t="str">
        <f>IF(N721="",IFERROR(VLOOKUP($U721,scriv!$C$2:$AG$802,29,FALSE),""),N721)</f>
        <v/>
      </c>
      <c r="AF721" s="81" t="str">
        <f>IF(O721="",IFERROR(VLOOKUP($U721,scriv!$C$2:$AG$802,30,FALSE),""),O721)</f>
        <v/>
      </c>
      <c r="AG721" s="81" t="str">
        <f>IF(P721="",IFERROR(VLOOKUP($U721,scriv!$C$2:$AG$802,31,FALSE),""),P721)</f>
        <v/>
      </c>
      <c r="AH721" s="242" t="str">
        <f t="shared" si="65"/>
        <v/>
      </c>
      <c r="AI721" s="240" t="str">
        <f t="shared" si="66"/>
        <v/>
      </c>
      <c r="AJ721" s="242" t="str">
        <f t="shared" si="67"/>
        <v/>
      </c>
      <c r="AK721" s="240" t="str">
        <f t="shared" si="68"/>
        <v/>
      </c>
      <c r="AL721" s="242" t="str">
        <f t="shared" si="69"/>
        <v/>
      </c>
    </row>
    <row r="722" spans="1:38" ht="23" customHeight="1">
      <c r="A722"/>
      <c r="B722"/>
      <c r="C722"/>
      <c r="D722"/>
      <c r="E722"/>
      <c r="F722"/>
      <c r="G722"/>
      <c r="H722"/>
      <c r="I722"/>
      <c r="J722"/>
      <c r="K722"/>
      <c r="L722"/>
      <c r="M722"/>
      <c r="N722"/>
      <c r="O722"/>
      <c r="P722"/>
      <c r="Q722"/>
      <c r="R722"/>
      <c r="S722"/>
      <c r="T722"/>
      <c r="U722"/>
      <c r="V722"/>
      <c r="W722"/>
      <c r="X722"/>
      <c r="Y722"/>
      <c r="Z722"/>
      <c r="AA722"/>
      <c r="AB722"/>
      <c r="AC722"/>
      <c r="AD722" s="81" t="str">
        <f>IF(M722="",IFERROR(VLOOKUP($U722,scriv!$C$2:$AG$802,28,FALSE),""),M722)</f>
        <v/>
      </c>
      <c r="AE722" s="81" t="str">
        <f>IF(N722="",IFERROR(VLOOKUP($U722,scriv!$C$2:$AG$802,29,FALSE),""),N722)</f>
        <v/>
      </c>
      <c r="AF722" s="81" t="str">
        <f>IF(O722="",IFERROR(VLOOKUP($U722,scriv!$C$2:$AG$802,30,FALSE),""),O722)</f>
        <v/>
      </c>
      <c r="AG722" s="81" t="str">
        <f>IF(P722="",IFERROR(VLOOKUP($U722,scriv!$C$2:$AG$802,31,FALSE),""),P722)</f>
        <v/>
      </c>
      <c r="AH722" s="242" t="str">
        <f t="shared" si="65"/>
        <v/>
      </c>
      <c r="AI722" s="240" t="str">
        <f t="shared" si="66"/>
        <v/>
      </c>
      <c r="AJ722" s="242" t="str">
        <f t="shared" si="67"/>
        <v/>
      </c>
      <c r="AK722" s="240" t="str">
        <f t="shared" si="68"/>
        <v/>
      </c>
      <c r="AL722" s="242" t="str">
        <f t="shared" si="69"/>
        <v/>
      </c>
    </row>
    <row r="723" spans="1:38" ht="23" customHeight="1">
      <c r="A723"/>
      <c r="B723"/>
      <c r="C723"/>
      <c r="D723"/>
      <c r="E723"/>
      <c r="F723"/>
      <c r="G723"/>
      <c r="H723"/>
      <c r="I723"/>
      <c r="J723"/>
      <c r="K723"/>
      <c r="L723"/>
      <c r="M723"/>
      <c r="N723"/>
      <c r="O723"/>
      <c r="P723"/>
      <c r="Q723"/>
      <c r="R723"/>
      <c r="S723"/>
      <c r="T723"/>
      <c r="U723"/>
      <c r="V723"/>
      <c r="W723"/>
      <c r="X723"/>
      <c r="Y723"/>
      <c r="Z723"/>
      <c r="AA723"/>
      <c r="AB723"/>
      <c r="AC723"/>
      <c r="AD723" s="81" t="str">
        <f>IF(M723="",IFERROR(VLOOKUP($U723,scriv!$C$2:$AG$802,28,FALSE),""),M723)</f>
        <v/>
      </c>
      <c r="AE723" s="81" t="str">
        <f>IF(N723="",IFERROR(VLOOKUP($U723,scriv!$C$2:$AG$802,29,FALSE),""),N723)</f>
        <v/>
      </c>
      <c r="AF723" s="81" t="str">
        <f>IF(O723="",IFERROR(VLOOKUP($U723,scriv!$C$2:$AG$802,30,FALSE),""),O723)</f>
        <v/>
      </c>
      <c r="AG723" s="81" t="str">
        <f>IF(P723="",IFERROR(VLOOKUP($U723,scriv!$C$2:$AG$802,31,FALSE),""),P723)</f>
        <v/>
      </c>
      <c r="AH723" s="242" t="str">
        <f t="shared" si="65"/>
        <v/>
      </c>
      <c r="AI723" s="240" t="str">
        <f t="shared" si="66"/>
        <v/>
      </c>
      <c r="AJ723" s="242" t="str">
        <f t="shared" si="67"/>
        <v/>
      </c>
      <c r="AK723" s="240" t="str">
        <f t="shared" si="68"/>
        <v/>
      </c>
      <c r="AL723" s="242" t="str">
        <f t="shared" si="69"/>
        <v/>
      </c>
    </row>
    <row r="724" spans="1:38" ht="23" customHeight="1">
      <c r="A724"/>
      <c r="B724"/>
      <c r="C724"/>
      <c r="D724"/>
      <c r="E724"/>
      <c r="F724"/>
      <c r="G724"/>
      <c r="H724"/>
      <c r="I724"/>
      <c r="J724"/>
      <c r="K724"/>
      <c r="L724"/>
      <c r="M724"/>
      <c r="N724"/>
      <c r="O724"/>
      <c r="P724"/>
      <c r="Q724"/>
      <c r="R724"/>
      <c r="S724"/>
      <c r="T724"/>
      <c r="U724"/>
      <c r="V724"/>
      <c r="W724"/>
      <c r="X724"/>
      <c r="Y724"/>
      <c r="Z724"/>
      <c r="AA724"/>
      <c r="AB724"/>
      <c r="AC724"/>
      <c r="AD724" s="81" t="str">
        <f>IF(M724="",IFERROR(VLOOKUP($U724,scriv!$C$2:$AG$802,28,FALSE),""),M724)</f>
        <v/>
      </c>
      <c r="AE724" s="81" t="str">
        <f>IF(N724="",IFERROR(VLOOKUP($U724,scriv!$C$2:$AG$802,29,FALSE),""),N724)</f>
        <v/>
      </c>
      <c r="AF724" s="81" t="str">
        <f>IF(O724="",IFERROR(VLOOKUP($U724,scriv!$C$2:$AG$802,30,FALSE),""),O724)</f>
        <v/>
      </c>
      <c r="AG724" s="81" t="str">
        <f>IF(P724="",IFERROR(VLOOKUP($U724,scriv!$C$2:$AG$802,31,FALSE),""),P724)</f>
        <v/>
      </c>
      <c r="AH724" s="242" t="str">
        <f t="shared" si="65"/>
        <v/>
      </c>
      <c r="AI724" s="240" t="str">
        <f t="shared" si="66"/>
        <v/>
      </c>
      <c r="AJ724" s="242" t="str">
        <f t="shared" si="67"/>
        <v/>
      </c>
      <c r="AK724" s="240" t="str">
        <f t="shared" si="68"/>
        <v/>
      </c>
      <c r="AL724" s="242" t="str">
        <f t="shared" si="69"/>
        <v/>
      </c>
    </row>
    <row r="725" spans="1:38" ht="23" customHeight="1">
      <c r="A725"/>
      <c r="B725"/>
      <c r="C725"/>
      <c r="D725"/>
      <c r="E725"/>
      <c r="F725"/>
      <c r="G725"/>
      <c r="H725"/>
      <c r="I725"/>
      <c r="J725"/>
      <c r="K725"/>
      <c r="L725"/>
      <c r="M725"/>
      <c r="N725"/>
      <c r="O725"/>
      <c r="P725"/>
      <c r="Q725"/>
      <c r="R725"/>
      <c r="S725"/>
      <c r="T725"/>
      <c r="U725"/>
      <c r="V725"/>
      <c r="W725"/>
      <c r="X725"/>
      <c r="Y725"/>
      <c r="Z725"/>
      <c r="AA725"/>
      <c r="AB725"/>
      <c r="AC725"/>
      <c r="AD725" s="81" t="str">
        <f>IF(M725="",IFERROR(VLOOKUP($U725,scriv!$C$2:$AG$802,28,FALSE),""),M725)</f>
        <v/>
      </c>
      <c r="AE725" s="81" t="str">
        <f>IF(N725="",IFERROR(VLOOKUP($U725,scriv!$C$2:$AG$802,29,FALSE),""),N725)</f>
        <v/>
      </c>
      <c r="AF725" s="81" t="str">
        <f>IF(O725="",IFERROR(VLOOKUP($U725,scriv!$C$2:$AG$802,30,FALSE),""),O725)</f>
        <v/>
      </c>
      <c r="AG725" s="81" t="str">
        <f>IF(P725="",IFERROR(VLOOKUP($U725,scriv!$C$2:$AG$802,31,FALSE),""),P725)</f>
        <v/>
      </c>
      <c r="AH725" s="242" t="str">
        <f t="shared" si="65"/>
        <v/>
      </c>
      <c r="AI725" s="240" t="str">
        <f t="shared" si="66"/>
        <v/>
      </c>
      <c r="AJ725" s="242" t="str">
        <f t="shared" si="67"/>
        <v/>
      </c>
      <c r="AK725" s="240" t="str">
        <f t="shared" si="68"/>
        <v/>
      </c>
      <c r="AL725" s="242" t="str">
        <f t="shared" si="69"/>
        <v/>
      </c>
    </row>
    <row r="726" spans="1:38" ht="23" customHeight="1">
      <c r="A726"/>
      <c r="B726"/>
      <c r="C726"/>
      <c r="D726"/>
      <c r="E726"/>
      <c r="F726"/>
      <c r="G726"/>
      <c r="H726"/>
      <c r="I726"/>
      <c r="J726"/>
      <c r="K726"/>
      <c r="L726"/>
      <c r="M726"/>
      <c r="N726"/>
      <c r="O726"/>
      <c r="P726"/>
      <c r="Q726"/>
      <c r="R726"/>
      <c r="S726"/>
      <c r="T726"/>
      <c r="U726"/>
      <c r="V726"/>
      <c r="W726"/>
      <c r="X726"/>
      <c r="Y726"/>
      <c r="Z726"/>
      <c r="AA726"/>
      <c r="AB726"/>
      <c r="AC726"/>
      <c r="AD726" s="81" t="str">
        <f>IF(M726="",IFERROR(VLOOKUP($U726,scriv!$C$2:$AG$802,28,FALSE),""),M726)</f>
        <v/>
      </c>
      <c r="AE726" s="81" t="str">
        <f>IF(N726="",IFERROR(VLOOKUP($U726,scriv!$C$2:$AG$802,29,FALSE),""),N726)</f>
        <v/>
      </c>
      <c r="AF726" s="81" t="str">
        <f>IF(O726="",IFERROR(VLOOKUP($U726,scriv!$C$2:$AG$802,30,FALSE),""),O726)</f>
        <v/>
      </c>
      <c r="AG726" s="81" t="str">
        <f>IF(P726="",IFERROR(VLOOKUP($U726,scriv!$C$2:$AG$802,31,FALSE),""),P726)</f>
        <v/>
      </c>
      <c r="AH726" s="242" t="str">
        <f t="shared" si="65"/>
        <v/>
      </c>
      <c r="AI726" s="240" t="str">
        <f t="shared" si="66"/>
        <v/>
      </c>
      <c r="AJ726" s="242" t="str">
        <f t="shared" si="67"/>
        <v/>
      </c>
      <c r="AK726" s="240" t="str">
        <f t="shared" si="68"/>
        <v/>
      </c>
      <c r="AL726" s="242" t="str">
        <f t="shared" si="69"/>
        <v/>
      </c>
    </row>
    <row r="727" spans="1:38" ht="23" customHeight="1">
      <c r="A727"/>
      <c r="B727"/>
      <c r="C727"/>
      <c r="D727"/>
      <c r="E727"/>
      <c r="F727"/>
      <c r="G727"/>
      <c r="H727"/>
      <c r="I727"/>
      <c r="J727"/>
      <c r="K727"/>
      <c r="L727"/>
      <c r="M727"/>
      <c r="N727"/>
      <c r="O727"/>
      <c r="P727"/>
      <c r="Q727"/>
      <c r="R727"/>
      <c r="S727"/>
      <c r="T727"/>
      <c r="U727"/>
      <c r="V727"/>
      <c r="W727"/>
      <c r="X727"/>
      <c r="Y727"/>
      <c r="Z727"/>
      <c r="AA727"/>
      <c r="AB727"/>
      <c r="AC727"/>
      <c r="AD727" s="81" t="str">
        <f>IF(M727="",IFERROR(VLOOKUP($U727,scriv!$C$2:$AG$802,28,FALSE),""),M727)</f>
        <v/>
      </c>
      <c r="AE727" s="81" t="str">
        <f>IF(N727="",IFERROR(VLOOKUP($U727,scriv!$C$2:$AG$802,29,FALSE),""),N727)</f>
        <v/>
      </c>
      <c r="AF727" s="81" t="str">
        <f>IF(O727="",IFERROR(VLOOKUP($U727,scriv!$C$2:$AG$802,30,FALSE),""),O727)</f>
        <v/>
      </c>
      <c r="AG727" s="81" t="str">
        <f>IF(P727="",IFERROR(VLOOKUP($U727,scriv!$C$2:$AG$802,31,FALSE),""),P727)</f>
        <v/>
      </c>
      <c r="AH727" s="242" t="str">
        <f t="shared" si="65"/>
        <v/>
      </c>
      <c r="AI727" s="240" t="str">
        <f t="shared" si="66"/>
        <v/>
      </c>
      <c r="AJ727" s="242" t="str">
        <f t="shared" si="67"/>
        <v/>
      </c>
      <c r="AK727" s="240" t="str">
        <f t="shared" si="68"/>
        <v/>
      </c>
      <c r="AL727" s="242" t="str">
        <f t="shared" si="69"/>
        <v/>
      </c>
    </row>
    <row r="728" spans="1:38" ht="23" customHeight="1">
      <c r="A728"/>
      <c r="B728"/>
      <c r="C728"/>
      <c r="D728"/>
      <c r="E728"/>
      <c r="F728"/>
      <c r="G728"/>
      <c r="H728"/>
      <c r="I728"/>
      <c r="J728"/>
      <c r="K728"/>
      <c r="L728"/>
      <c r="M728"/>
      <c r="N728"/>
      <c r="O728"/>
      <c r="P728"/>
      <c r="Q728"/>
      <c r="R728"/>
      <c r="S728"/>
      <c r="T728"/>
      <c r="U728"/>
      <c r="V728"/>
      <c r="W728"/>
      <c r="X728"/>
      <c r="Y728"/>
      <c r="Z728"/>
      <c r="AA728"/>
      <c r="AB728"/>
      <c r="AC728"/>
      <c r="AD728" s="81" t="str">
        <f>IF(M728="",IFERROR(VLOOKUP($U728,scriv!$C$2:$AG$802,28,FALSE),""),M728)</f>
        <v/>
      </c>
      <c r="AE728" s="81" t="str">
        <f>IF(N728="",IFERROR(VLOOKUP($U728,scriv!$C$2:$AG$802,29,FALSE),""),N728)</f>
        <v/>
      </c>
      <c r="AF728" s="81" t="str">
        <f>IF(O728="",IFERROR(VLOOKUP($U728,scriv!$C$2:$AG$802,30,FALSE),""),O728)</f>
        <v/>
      </c>
      <c r="AG728" s="81" t="str">
        <f>IF(P728="",IFERROR(VLOOKUP($U728,scriv!$C$2:$AG$802,31,FALSE),""),P728)</f>
        <v/>
      </c>
      <c r="AH728" s="242" t="str">
        <f t="shared" si="65"/>
        <v/>
      </c>
      <c r="AI728" s="240" t="str">
        <f t="shared" si="66"/>
        <v/>
      </c>
      <c r="AJ728" s="242" t="str">
        <f t="shared" si="67"/>
        <v/>
      </c>
      <c r="AK728" s="240" t="str">
        <f t="shared" si="68"/>
        <v/>
      </c>
      <c r="AL728" s="242" t="str">
        <f t="shared" si="69"/>
        <v/>
      </c>
    </row>
    <row r="729" spans="1:38" ht="23" customHeight="1">
      <c r="A729"/>
      <c r="B729"/>
      <c r="C729"/>
      <c r="D729"/>
      <c r="E729"/>
      <c r="F729"/>
      <c r="G729"/>
      <c r="H729"/>
      <c r="I729"/>
      <c r="J729"/>
      <c r="K729"/>
      <c r="L729"/>
      <c r="M729"/>
      <c r="N729"/>
      <c r="O729"/>
      <c r="P729"/>
      <c r="Q729"/>
      <c r="R729"/>
      <c r="S729"/>
      <c r="T729"/>
      <c r="U729"/>
      <c r="V729"/>
      <c r="W729"/>
      <c r="X729"/>
      <c r="Y729"/>
      <c r="Z729"/>
      <c r="AA729"/>
      <c r="AB729"/>
      <c r="AC729"/>
      <c r="AD729" s="81" t="str">
        <f>IF(M729="",IFERROR(VLOOKUP($U729,scriv!$C$2:$AG$802,28,FALSE),""),M729)</f>
        <v/>
      </c>
      <c r="AE729" s="81" t="str">
        <f>IF(N729="",IFERROR(VLOOKUP($U729,scriv!$C$2:$AG$802,29,FALSE),""),N729)</f>
        <v/>
      </c>
      <c r="AF729" s="81" t="str">
        <f>IF(O729="",IFERROR(VLOOKUP($U729,scriv!$C$2:$AG$802,30,FALSE),""),O729)</f>
        <v/>
      </c>
      <c r="AG729" s="81" t="str">
        <f>IF(P729="",IFERROR(VLOOKUP($U729,scriv!$C$2:$AG$802,31,FALSE),""),P729)</f>
        <v/>
      </c>
      <c r="AH729" s="242" t="str">
        <f t="shared" si="65"/>
        <v/>
      </c>
      <c r="AI729" s="240" t="str">
        <f t="shared" si="66"/>
        <v/>
      </c>
      <c r="AJ729" s="242" t="str">
        <f t="shared" si="67"/>
        <v/>
      </c>
      <c r="AK729" s="240" t="str">
        <f t="shared" si="68"/>
        <v/>
      </c>
      <c r="AL729" s="242" t="str">
        <f t="shared" si="69"/>
        <v/>
      </c>
    </row>
    <row r="730" spans="1:38" ht="23" customHeight="1">
      <c r="A730"/>
      <c r="B730"/>
      <c r="C730"/>
      <c r="D730"/>
      <c r="E730"/>
      <c r="F730"/>
      <c r="G730"/>
      <c r="H730"/>
      <c r="I730"/>
      <c r="J730"/>
      <c r="K730"/>
      <c r="L730"/>
      <c r="M730"/>
      <c r="N730"/>
      <c r="O730"/>
      <c r="P730"/>
      <c r="Q730"/>
      <c r="R730"/>
      <c r="S730"/>
      <c r="T730"/>
      <c r="U730"/>
      <c r="V730"/>
      <c r="W730"/>
      <c r="X730"/>
      <c r="Y730"/>
      <c r="Z730"/>
      <c r="AA730"/>
      <c r="AB730"/>
      <c r="AC730"/>
      <c r="AD730" s="81" t="str">
        <f>IF(M730="",IFERROR(VLOOKUP($U730,scriv!$C$2:$AG$802,28,FALSE),""),M730)</f>
        <v/>
      </c>
      <c r="AE730" s="81" t="str">
        <f>IF(N730="",IFERROR(VLOOKUP($U730,scriv!$C$2:$AG$802,29,FALSE),""),N730)</f>
        <v/>
      </c>
      <c r="AF730" s="81" t="str">
        <f>IF(O730="",IFERROR(VLOOKUP($U730,scriv!$C$2:$AG$802,30,FALSE),""),O730)</f>
        <v/>
      </c>
      <c r="AG730" s="81" t="str">
        <f>IF(P730="",IFERROR(VLOOKUP($U730,scriv!$C$2:$AG$802,31,FALSE),""),P730)</f>
        <v/>
      </c>
      <c r="AH730" s="242" t="str">
        <f t="shared" si="65"/>
        <v/>
      </c>
      <c r="AI730" s="240" t="str">
        <f t="shared" si="66"/>
        <v/>
      </c>
      <c r="AJ730" s="242" t="str">
        <f t="shared" si="67"/>
        <v/>
      </c>
      <c r="AK730" s="240" t="str">
        <f t="shared" si="68"/>
        <v/>
      </c>
      <c r="AL730" s="242" t="str">
        <f t="shared" si="69"/>
        <v/>
      </c>
    </row>
    <row r="731" spans="1:38" ht="23" customHeight="1">
      <c r="A731"/>
      <c r="B731"/>
      <c r="C731"/>
      <c r="D731"/>
      <c r="E731"/>
      <c r="F731"/>
      <c r="G731"/>
      <c r="H731"/>
      <c r="I731"/>
      <c r="J731"/>
      <c r="K731"/>
      <c r="L731"/>
      <c r="M731"/>
      <c r="N731"/>
      <c r="O731"/>
      <c r="P731"/>
      <c r="Q731"/>
      <c r="R731"/>
      <c r="S731"/>
      <c r="T731"/>
      <c r="U731"/>
      <c r="V731"/>
      <c r="W731"/>
      <c r="X731"/>
      <c r="Y731"/>
      <c r="Z731"/>
      <c r="AA731"/>
      <c r="AB731"/>
      <c r="AC731"/>
      <c r="AD731" s="81" t="str">
        <f>IF(M731="",IFERROR(VLOOKUP($U731,scriv!$C$2:$AG$802,28,FALSE),""),M731)</f>
        <v/>
      </c>
      <c r="AE731" s="81" t="str">
        <f>IF(N731="",IFERROR(VLOOKUP($U731,scriv!$C$2:$AG$802,29,FALSE),""),N731)</f>
        <v/>
      </c>
      <c r="AF731" s="81" t="str">
        <f>IF(O731="",IFERROR(VLOOKUP($U731,scriv!$C$2:$AG$802,30,FALSE),""),O731)</f>
        <v/>
      </c>
      <c r="AG731" s="81" t="str">
        <f>IF(P731="",IFERROR(VLOOKUP($U731,scriv!$C$2:$AG$802,31,FALSE),""),P731)</f>
        <v/>
      </c>
      <c r="AH731" s="242" t="str">
        <f t="shared" si="65"/>
        <v/>
      </c>
      <c r="AI731" s="240" t="str">
        <f t="shared" si="66"/>
        <v/>
      </c>
      <c r="AJ731" s="242" t="str">
        <f t="shared" si="67"/>
        <v/>
      </c>
      <c r="AK731" s="240" t="str">
        <f t="shared" si="68"/>
        <v/>
      </c>
      <c r="AL731" s="242" t="str">
        <f t="shared" si="69"/>
        <v/>
      </c>
    </row>
    <row r="732" spans="1:38" ht="23" customHeight="1">
      <c r="A732"/>
      <c r="B732"/>
      <c r="C732"/>
      <c r="D732"/>
      <c r="E732"/>
      <c r="F732"/>
      <c r="G732"/>
      <c r="H732"/>
      <c r="I732"/>
      <c r="J732"/>
      <c r="K732"/>
      <c r="L732"/>
      <c r="M732"/>
      <c r="N732"/>
      <c r="O732"/>
      <c r="P732"/>
      <c r="Q732"/>
      <c r="R732"/>
      <c r="S732"/>
      <c r="T732"/>
      <c r="U732"/>
      <c r="V732"/>
      <c r="W732"/>
      <c r="X732"/>
      <c r="Y732"/>
      <c r="Z732"/>
      <c r="AA732"/>
      <c r="AB732"/>
      <c r="AC732"/>
      <c r="AD732" s="81" t="str">
        <f>IF(M732="",IFERROR(VLOOKUP($U732,scriv!$C$2:$AG$802,28,FALSE),""),M732)</f>
        <v/>
      </c>
      <c r="AE732" s="81" t="str">
        <f>IF(N732="",IFERROR(VLOOKUP($U732,scriv!$C$2:$AG$802,29,FALSE),""),N732)</f>
        <v/>
      </c>
      <c r="AF732" s="81" t="str">
        <f>IF(O732="",IFERROR(VLOOKUP($U732,scriv!$C$2:$AG$802,30,FALSE),""),O732)</f>
        <v/>
      </c>
      <c r="AG732" s="81" t="str">
        <f>IF(P732="",IFERROR(VLOOKUP($U732,scriv!$C$2:$AG$802,31,FALSE),""),P732)</f>
        <v/>
      </c>
      <c r="AH732" s="242" t="str">
        <f t="shared" si="65"/>
        <v/>
      </c>
      <c r="AI732" s="240" t="str">
        <f t="shared" si="66"/>
        <v/>
      </c>
      <c r="AJ732" s="242" t="str">
        <f t="shared" si="67"/>
        <v/>
      </c>
      <c r="AK732" s="240" t="str">
        <f t="shared" si="68"/>
        <v/>
      </c>
      <c r="AL732" s="242" t="str">
        <f t="shared" si="69"/>
        <v/>
      </c>
    </row>
    <row r="733" spans="1:38" ht="23" customHeight="1">
      <c r="A733"/>
      <c r="B733"/>
      <c r="C733"/>
      <c r="D733"/>
      <c r="E733"/>
      <c r="F733"/>
      <c r="G733"/>
      <c r="H733"/>
      <c r="I733"/>
      <c r="J733"/>
      <c r="K733"/>
      <c r="L733"/>
      <c r="M733"/>
      <c r="N733"/>
      <c r="O733"/>
      <c r="P733"/>
      <c r="Q733"/>
      <c r="R733"/>
      <c r="S733"/>
      <c r="T733"/>
      <c r="U733"/>
      <c r="V733"/>
      <c r="W733"/>
      <c r="X733"/>
      <c r="Y733"/>
      <c r="Z733"/>
      <c r="AA733"/>
      <c r="AB733"/>
      <c r="AC733"/>
      <c r="AD733" s="81" t="str">
        <f>IF(M733="",IFERROR(VLOOKUP($U733,scriv!$C$2:$AG$802,28,FALSE),""),M733)</f>
        <v/>
      </c>
      <c r="AE733" s="81" t="str">
        <f>IF(N733="",IFERROR(VLOOKUP($U733,scriv!$C$2:$AG$802,29,FALSE),""),N733)</f>
        <v/>
      </c>
      <c r="AF733" s="81" t="str">
        <f>IF(O733="",IFERROR(VLOOKUP($U733,scriv!$C$2:$AG$802,30,FALSE),""),O733)</f>
        <v/>
      </c>
      <c r="AG733" s="81" t="str">
        <f>IF(P733="",IFERROR(VLOOKUP($U733,scriv!$C$2:$AG$802,31,FALSE),""),P733)</f>
        <v/>
      </c>
      <c r="AH733" s="242" t="str">
        <f t="shared" si="65"/>
        <v/>
      </c>
      <c r="AI733" s="240" t="str">
        <f t="shared" si="66"/>
        <v/>
      </c>
      <c r="AJ733" s="242" t="str">
        <f t="shared" si="67"/>
        <v/>
      </c>
      <c r="AK733" s="240" t="str">
        <f t="shared" si="68"/>
        <v/>
      </c>
      <c r="AL733" s="242" t="str">
        <f t="shared" si="69"/>
        <v/>
      </c>
    </row>
    <row r="734" spans="1:38" ht="23" customHeight="1">
      <c r="A734"/>
      <c r="B734"/>
      <c r="C734"/>
      <c r="D734"/>
      <c r="E734"/>
      <c r="F734"/>
      <c r="G734"/>
      <c r="H734"/>
      <c r="I734"/>
      <c r="J734"/>
      <c r="K734"/>
      <c r="L734"/>
      <c r="M734"/>
      <c r="N734"/>
      <c r="O734"/>
      <c r="P734"/>
      <c r="Q734"/>
      <c r="R734"/>
      <c r="S734"/>
      <c r="T734"/>
      <c r="U734"/>
      <c r="V734"/>
      <c r="W734"/>
      <c r="X734"/>
      <c r="Y734"/>
      <c r="Z734"/>
      <c r="AA734"/>
      <c r="AB734"/>
      <c r="AC734"/>
      <c r="AD734" s="81" t="str">
        <f>IF(M734="",IFERROR(VLOOKUP($U734,scriv!$C$2:$AG$802,28,FALSE),""),M734)</f>
        <v/>
      </c>
      <c r="AE734" s="81" t="str">
        <f>IF(N734="",IFERROR(VLOOKUP($U734,scriv!$C$2:$AG$802,29,FALSE),""),N734)</f>
        <v/>
      </c>
      <c r="AF734" s="81" t="str">
        <f>IF(O734="",IFERROR(VLOOKUP($U734,scriv!$C$2:$AG$802,30,FALSE),""),O734)</f>
        <v/>
      </c>
      <c r="AG734" s="81" t="str">
        <f>IF(P734="",IFERROR(VLOOKUP($U734,scriv!$C$2:$AG$802,31,FALSE),""),P734)</f>
        <v/>
      </c>
      <c r="AH734" s="242" t="str">
        <f t="shared" si="65"/>
        <v/>
      </c>
      <c r="AI734" s="240" t="str">
        <f t="shared" si="66"/>
        <v/>
      </c>
      <c r="AJ734" s="242" t="str">
        <f t="shared" si="67"/>
        <v/>
      </c>
      <c r="AK734" s="240" t="str">
        <f t="shared" si="68"/>
        <v/>
      </c>
      <c r="AL734" s="242" t="str">
        <f t="shared" si="69"/>
        <v/>
      </c>
    </row>
    <row r="735" spans="1:38" ht="23" customHeight="1">
      <c r="A735"/>
      <c r="B735"/>
      <c r="C735"/>
      <c r="D735"/>
      <c r="E735"/>
      <c r="F735"/>
      <c r="G735"/>
      <c r="H735"/>
      <c r="I735"/>
      <c r="J735"/>
      <c r="K735"/>
      <c r="L735"/>
      <c r="M735"/>
      <c r="N735"/>
      <c r="O735"/>
      <c r="P735"/>
      <c r="Q735"/>
      <c r="R735"/>
      <c r="S735"/>
      <c r="T735"/>
      <c r="U735"/>
      <c r="V735"/>
      <c r="W735"/>
      <c r="X735"/>
      <c r="Y735"/>
      <c r="Z735"/>
      <c r="AA735"/>
      <c r="AB735"/>
      <c r="AC735"/>
      <c r="AD735" s="81" t="str">
        <f>IF(M735="",IFERROR(VLOOKUP($U735,scriv!$C$2:$AG$802,28,FALSE),""),M735)</f>
        <v/>
      </c>
      <c r="AE735" s="81" t="str">
        <f>IF(N735="",IFERROR(VLOOKUP($U735,scriv!$C$2:$AG$802,29,FALSE),""),N735)</f>
        <v/>
      </c>
      <c r="AF735" s="81" t="str">
        <f>IF(O735="",IFERROR(VLOOKUP($U735,scriv!$C$2:$AG$802,30,FALSE),""),O735)</f>
        <v/>
      </c>
      <c r="AG735" s="81" t="str">
        <f>IF(P735="",IFERROR(VLOOKUP($U735,scriv!$C$2:$AG$802,31,FALSE),""),P735)</f>
        <v/>
      </c>
      <c r="AH735" s="242" t="str">
        <f t="shared" si="65"/>
        <v/>
      </c>
      <c r="AI735" s="240" t="str">
        <f t="shared" si="66"/>
        <v/>
      </c>
      <c r="AJ735" s="242" t="str">
        <f t="shared" si="67"/>
        <v/>
      </c>
      <c r="AK735" s="240" t="str">
        <f t="shared" si="68"/>
        <v/>
      </c>
      <c r="AL735" s="242" t="str">
        <f t="shared" si="69"/>
        <v/>
      </c>
    </row>
    <row r="736" spans="1:38" ht="23" customHeight="1">
      <c r="A736"/>
      <c r="B736"/>
      <c r="C736"/>
      <c r="D736"/>
      <c r="E736"/>
      <c r="F736"/>
      <c r="G736"/>
      <c r="H736"/>
      <c r="I736"/>
      <c r="J736"/>
      <c r="K736"/>
      <c r="L736"/>
      <c r="M736"/>
      <c r="N736"/>
      <c r="O736"/>
      <c r="P736"/>
      <c r="Q736"/>
      <c r="R736"/>
      <c r="S736"/>
      <c r="T736"/>
      <c r="U736"/>
      <c r="V736"/>
      <c r="W736"/>
      <c r="X736"/>
      <c r="Y736"/>
      <c r="Z736"/>
      <c r="AA736"/>
      <c r="AB736"/>
      <c r="AC736"/>
      <c r="AD736" s="81" t="str">
        <f>IF(M736="",IFERROR(VLOOKUP($U736,scriv!$C$2:$AG$802,28,FALSE),""),M736)</f>
        <v/>
      </c>
      <c r="AE736" s="81" t="str">
        <f>IF(N736="",IFERROR(VLOOKUP($U736,scriv!$C$2:$AG$802,29,FALSE),""),N736)</f>
        <v/>
      </c>
      <c r="AF736" s="81" t="str">
        <f>IF(O736="",IFERROR(VLOOKUP($U736,scriv!$C$2:$AG$802,30,FALSE),""),O736)</f>
        <v/>
      </c>
      <c r="AG736" s="81" t="str">
        <f>IF(P736="",IFERROR(VLOOKUP($U736,scriv!$C$2:$AG$802,31,FALSE),""),P736)</f>
        <v/>
      </c>
      <c r="AH736" s="242" t="str">
        <f t="shared" si="65"/>
        <v/>
      </c>
      <c r="AI736" s="240" t="str">
        <f t="shared" si="66"/>
        <v/>
      </c>
      <c r="AJ736" s="242" t="str">
        <f t="shared" si="67"/>
        <v/>
      </c>
      <c r="AK736" s="240" t="str">
        <f t="shared" si="68"/>
        <v/>
      </c>
      <c r="AL736" s="242" t="str">
        <f t="shared" si="69"/>
        <v/>
      </c>
    </row>
    <row r="737" spans="1:38" ht="23" customHeight="1">
      <c r="A737"/>
      <c r="B737"/>
      <c r="C737"/>
      <c r="D737"/>
      <c r="E737"/>
      <c r="F737"/>
      <c r="G737"/>
      <c r="H737"/>
      <c r="I737"/>
      <c r="J737"/>
      <c r="K737"/>
      <c r="L737"/>
      <c r="M737"/>
      <c r="N737"/>
      <c r="O737"/>
      <c r="P737"/>
      <c r="Q737"/>
      <c r="R737"/>
      <c r="S737"/>
      <c r="T737"/>
      <c r="U737"/>
      <c r="V737"/>
      <c r="W737"/>
      <c r="X737"/>
      <c r="Y737"/>
      <c r="Z737"/>
      <c r="AA737"/>
      <c r="AB737"/>
      <c r="AC737"/>
      <c r="AD737" s="81" t="str">
        <f>IF(M737="",IFERROR(VLOOKUP($U737,scriv!$C$2:$AG$802,28,FALSE),""),M737)</f>
        <v/>
      </c>
      <c r="AE737" s="81" t="str">
        <f>IF(N737="",IFERROR(VLOOKUP($U737,scriv!$C$2:$AG$802,29,FALSE),""),N737)</f>
        <v/>
      </c>
      <c r="AF737" s="81" t="str">
        <f>IF(O737="",IFERROR(VLOOKUP($U737,scriv!$C$2:$AG$802,30,FALSE),""),O737)</f>
        <v/>
      </c>
      <c r="AG737" s="81" t="str">
        <f>IF(P737="",IFERROR(VLOOKUP($U737,scriv!$C$2:$AG$802,31,FALSE),""),P737)</f>
        <v/>
      </c>
      <c r="AH737" s="242" t="str">
        <f t="shared" si="65"/>
        <v/>
      </c>
      <c r="AI737" s="240" t="str">
        <f t="shared" si="66"/>
        <v/>
      </c>
      <c r="AJ737" s="242" t="str">
        <f t="shared" si="67"/>
        <v/>
      </c>
      <c r="AK737" s="240" t="str">
        <f t="shared" si="68"/>
        <v/>
      </c>
      <c r="AL737" s="242" t="str">
        <f t="shared" si="69"/>
        <v/>
      </c>
    </row>
    <row r="738" spans="1:38" ht="23" customHeight="1">
      <c r="A738"/>
      <c r="B738"/>
      <c r="C738"/>
      <c r="D738"/>
      <c r="E738"/>
      <c r="F738"/>
      <c r="G738"/>
      <c r="H738"/>
      <c r="I738"/>
      <c r="J738"/>
      <c r="K738"/>
      <c r="L738"/>
      <c r="M738"/>
      <c r="N738"/>
      <c r="O738"/>
      <c r="P738"/>
      <c r="Q738"/>
      <c r="R738"/>
      <c r="S738"/>
      <c r="T738"/>
      <c r="U738"/>
      <c r="V738"/>
      <c r="W738"/>
      <c r="X738"/>
      <c r="Y738"/>
      <c r="Z738"/>
      <c r="AA738"/>
      <c r="AB738"/>
      <c r="AC738"/>
      <c r="AD738" s="81" t="str">
        <f>IF(M738="",IFERROR(VLOOKUP($U738,scriv!$C$2:$AG$802,28,FALSE),""),M738)</f>
        <v/>
      </c>
      <c r="AE738" s="81" t="str">
        <f>IF(N738="",IFERROR(VLOOKUP($U738,scriv!$C$2:$AG$802,29,FALSE),""),N738)</f>
        <v/>
      </c>
      <c r="AF738" s="81" t="str">
        <f>IF(O738="",IFERROR(VLOOKUP($U738,scriv!$C$2:$AG$802,30,FALSE),""),O738)</f>
        <v/>
      </c>
      <c r="AG738" s="81" t="str">
        <f>IF(P738="",IFERROR(VLOOKUP($U738,scriv!$C$2:$AG$802,31,FALSE),""),P738)</f>
        <v/>
      </c>
      <c r="AH738" s="242" t="str">
        <f t="shared" si="65"/>
        <v/>
      </c>
      <c r="AI738" s="240" t="str">
        <f t="shared" si="66"/>
        <v/>
      </c>
      <c r="AJ738" s="242" t="str">
        <f t="shared" si="67"/>
        <v/>
      </c>
      <c r="AK738" s="240" t="str">
        <f t="shared" si="68"/>
        <v/>
      </c>
      <c r="AL738" s="242" t="str">
        <f t="shared" si="69"/>
        <v/>
      </c>
    </row>
    <row r="739" spans="1:38" ht="23" customHeight="1">
      <c r="A739"/>
      <c r="B739"/>
      <c r="C739"/>
      <c r="D739"/>
      <c r="E739"/>
      <c r="F739"/>
      <c r="G739"/>
      <c r="H739"/>
      <c r="I739"/>
      <c r="J739"/>
      <c r="K739"/>
      <c r="L739"/>
      <c r="M739"/>
      <c r="N739"/>
      <c r="O739"/>
      <c r="P739"/>
      <c r="Q739"/>
      <c r="R739"/>
      <c r="S739"/>
      <c r="T739"/>
      <c r="U739"/>
      <c r="V739"/>
      <c r="W739"/>
      <c r="X739"/>
      <c r="Y739"/>
      <c r="Z739"/>
      <c r="AA739"/>
      <c r="AB739"/>
      <c r="AC739"/>
      <c r="AD739" s="81" t="str">
        <f>IF(M739="",IFERROR(VLOOKUP($U739,scriv!$C$2:$AG$802,28,FALSE),""),M739)</f>
        <v/>
      </c>
      <c r="AE739" s="81" t="str">
        <f>IF(N739="",IFERROR(VLOOKUP($U739,scriv!$C$2:$AG$802,29,FALSE),""),N739)</f>
        <v/>
      </c>
      <c r="AF739" s="81" t="str">
        <f>IF(O739="",IFERROR(VLOOKUP($U739,scriv!$C$2:$AG$802,30,FALSE),""),O739)</f>
        <v/>
      </c>
      <c r="AG739" s="81" t="str">
        <f>IF(P739="",IFERROR(VLOOKUP($U739,scriv!$C$2:$AG$802,31,FALSE),""),P739)</f>
        <v/>
      </c>
      <c r="AH739" s="242" t="str">
        <f t="shared" si="65"/>
        <v/>
      </c>
      <c r="AI739" s="240" t="str">
        <f t="shared" si="66"/>
        <v/>
      </c>
      <c r="AJ739" s="242" t="str">
        <f t="shared" si="67"/>
        <v/>
      </c>
      <c r="AK739" s="240" t="str">
        <f t="shared" si="68"/>
        <v/>
      </c>
      <c r="AL739" s="242" t="str">
        <f t="shared" si="69"/>
        <v/>
      </c>
    </row>
    <row r="740" spans="1:38" ht="23" customHeight="1">
      <c r="A740"/>
      <c r="B740"/>
      <c r="C740"/>
      <c r="D740"/>
      <c r="E740"/>
      <c r="F740"/>
      <c r="G740"/>
      <c r="H740"/>
      <c r="I740"/>
      <c r="J740"/>
      <c r="K740"/>
      <c r="L740"/>
      <c r="M740"/>
      <c r="N740"/>
      <c r="O740"/>
      <c r="P740"/>
      <c r="Q740"/>
      <c r="R740"/>
      <c r="S740"/>
      <c r="T740"/>
      <c r="U740"/>
      <c r="V740"/>
      <c r="W740"/>
      <c r="X740"/>
      <c r="Y740"/>
      <c r="Z740"/>
      <c r="AA740"/>
      <c r="AB740"/>
      <c r="AC740"/>
      <c r="AD740" s="81" t="str">
        <f>IF(M740="",IFERROR(VLOOKUP($U740,scriv!$C$2:$AG$802,28,FALSE),""),M740)</f>
        <v/>
      </c>
      <c r="AE740" s="81" t="str">
        <f>IF(N740="",IFERROR(VLOOKUP($U740,scriv!$C$2:$AG$802,29,FALSE),""),N740)</f>
        <v/>
      </c>
      <c r="AF740" s="81" t="str">
        <f>IF(O740="",IFERROR(VLOOKUP($U740,scriv!$C$2:$AG$802,30,FALSE),""),O740)</f>
        <v/>
      </c>
      <c r="AG740" s="81" t="str">
        <f>IF(P740="",IFERROR(VLOOKUP($U740,scriv!$C$2:$AG$802,31,FALSE),""),P740)</f>
        <v/>
      </c>
      <c r="AH740" s="242" t="str">
        <f t="shared" si="65"/>
        <v/>
      </c>
      <c r="AI740" s="240" t="str">
        <f t="shared" si="66"/>
        <v/>
      </c>
      <c r="AJ740" s="242" t="str">
        <f t="shared" si="67"/>
        <v/>
      </c>
      <c r="AK740" s="240" t="str">
        <f t="shared" si="68"/>
        <v/>
      </c>
      <c r="AL740" s="242" t="str">
        <f t="shared" si="69"/>
        <v/>
      </c>
    </row>
    <row r="741" spans="1:38" ht="23" customHeight="1">
      <c r="A741"/>
      <c r="B741"/>
      <c r="C741"/>
      <c r="D741"/>
      <c r="E741"/>
      <c r="F741"/>
      <c r="G741"/>
      <c r="H741"/>
      <c r="I741"/>
      <c r="J741"/>
      <c r="K741"/>
      <c r="L741"/>
      <c r="M741"/>
      <c r="N741"/>
      <c r="O741"/>
      <c r="P741"/>
      <c r="Q741"/>
      <c r="R741"/>
      <c r="S741"/>
      <c r="T741"/>
      <c r="U741"/>
      <c r="V741"/>
      <c r="W741"/>
      <c r="X741"/>
      <c r="Y741"/>
      <c r="Z741"/>
      <c r="AA741"/>
      <c r="AB741"/>
      <c r="AC741"/>
      <c r="AD741" s="81" t="str">
        <f>IF(M741="",IFERROR(VLOOKUP($U741,scriv!$C$2:$AG$802,28,FALSE),""),M741)</f>
        <v/>
      </c>
      <c r="AE741" s="81" t="str">
        <f>IF(N741="",IFERROR(VLOOKUP($U741,scriv!$C$2:$AG$802,29,FALSE),""),N741)</f>
        <v/>
      </c>
      <c r="AF741" s="81" t="str">
        <f>IF(O741="",IFERROR(VLOOKUP($U741,scriv!$C$2:$AG$802,30,FALSE),""),O741)</f>
        <v/>
      </c>
      <c r="AG741" s="81" t="str">
        <f>IF(P741="",IFERROR(VLOOKUP($U741,scriv!$C$2:$AG$802,31,FALSE),""),P741)</f>
        <v/>
      </c>
      <c r="AH741" s="242" t="str">
        <f t="shared" si="65"/>
        <v/>
      </c>
      <c r="AI741" s="240" t="str">
        <f t="shared" si="66"/>
        <v/>
      </c>
      <c r="AJ741" s="242" t="str">
        <f t="shared" si="67"/>
        <v/>
      </c>
      <c r="AK741" s="240" t="str">
        <f t="shared" si="68"/>
        <v/>
      </c>
      <c r="AL741" s="242" t="str">
        <f t="shared" si="69"/>
        <v/>
      </c>
    </row>
    <row r="742" spans="1:38" ht="23" customHeight="1">
      <c r="A742"/>
      <c r="B742"/>
      <c r="C742"/>
      <c r="D742"/>
      <c r="E742"/>
      <c r="F742"/>
      <c r="G742"/>
      <c r="H742"/>
      <c r="I742"/>
      <c r="J742"/>
      <c r="K742"/>
      <c r="L742"/>
      <c r="M742"/>
      <c r="N742"/>
      <c r="O742"/>
      <c r="P742"/>
      <c r="Q742"/>
      <c r="R742"/>
      <c r="S742"/>
      <c r="T742"/>
      <c r="U742"/>
      <c r="V742"/>
      <c r="W742"/>
      <c r="X742"/>
      <c r="Y742"/>
      <c r="Z742"/>
      <c r="AA742"/>
      <c r="AB742"/>
      <c r="AC742"/>
      <c r="AD742" s="81" t="str">
        <f>IF(M742="",IFERROR(VLOOKUP($U742,scriv!$C$2:$AG$802,28,FALSE),""),M742)</f>
        <v/>
      </c>
      <c r="AE742" s="81" t="str">
        <f>IF(N742="",IFERROR(VLOOKUP($U742,scriv!$C$2:$AG$802,29,FALSE),""),N742)</f>
        <v/>
      </c>
      <c r="AF742" s="81" t="str">
        <f>IF(O742="",IFERROR(VLOOKUP($U742,scriv!$C$2:$AG$802,30,FALSE),""),O742)</f>
        <v/>
      </c>
      <c r="AG742" s="81" t="str">
        <f>IF(P742="",IFERROR(VLOOKUP($U742,scriv!$C$2:$AG$802,31,FALSE),""),P742)</f>
        <v/>
      </c>
      <c r="AH742" s="242" t="str">
        <f t="shared" si="65"/>
        <v/>
      </c>
      <c r="AI742" s="240" t="str">
        <f t="shared" si="66"/>
        <v/>
      </c>
      <c r="AJ742" s="242" t="str">
        <f t="shared" si="67"/>
        <v/>
      </c>
      <c r="AK742" s="240" t="str">
        <f t="shared" si="68"/>
        <v/>
      </c>
      <c r="AL742" s="242" t="str">
        <f t="shared" si="69"/>
        <v/>
      </c>
    </row>
    <row r="743" spans="1:38" ht="23" customHeight="1">
      <c r="A743"/>
      <c r="B743"/>
      <c r="C743"/>
      <c r="D743"/>
      <c r="E743"/>
      <c r="F743"/>
      <c r="G743"/>
      <c r="H743"/>
      <c r="I743"/>
      <c r="J743"/>
      <c r="K743"/>
      <c r="L743"/>
      <c r="M743"/>
      <c r="N743"/>
      <c r="O743"/>
      <c r="P743"/>
      <c r="Q743"/>
      <c r="R743"/>
      <c r="S743"/>
      <c r="T743"/>
      <c r="U743"/>
      <c r="V743"/>
      <c r="W743"/>
      <c r="X743"/>
      <c r="Y743"/>
      <c r="Z743"/>
      <c r="AA743"/>
      <c r="AB743"/>
      <c r="AC743"/>
      <c r="AD743" s="81" t="str">
        <f>IF(M743="",IFERROR(VLOOKUP($U743,scriv!$C$2:$AG$802,28,FALSE),""),M743)</f>
        <v/>
      </c>
      <c r="AE743" s="81" t="str">
        <f>IF(N743="",IFERROR(VLOOKUP($U743,scriv!$C$2:$AG$802,29,FALSE),""),N743)</f>
        <v/>
      </c>
      <c r="AF743" s="81" t="str">
        <f>IF(O743="",IFERROR(VLOOKUP($U743,scriv!$C$2:$AG$802,30,FALSE),""),O743)</f>
        <v/>
      </c>
      <c r="AG743" s="81" t="str">
        <f>IF(P743="",IFERROR(VLOOKUP($U743,scriv!$C$2:$AG$802,31,FALSE),""),P743)</f>
        <v/>
      </c>
      <c r="AH743" s="242" t="str">
        <f t="shared" si="65"/>
        <v/>
      </c>
      <c r="AI743" s="240" t="str">
        <f t="shared" si="66"/>
        <v/>
      </c>
      <c r="AJ743" s="242" t="str">
        <f t="shared" si="67"/>
        <v/>
      </c>
      <c r="AK743" s="240" t="str">
        <f t="shared" si="68"/>
        <v/>
      </c>
      <c r="AL743" s="242" t="str">
        <f t="shared" si="69"/>
        <v/>
      </c>
    </row>
    <row r="744" spans="1:38" ht="23" customHeight="1">
      <c r="A744"/>
      <c r="B744"/>
      <c r="C744"/>
      <c r="D744"/>
      <c r="E744"/>
      <c r="F744"/>
      <c r="G744"/>
      <c r="H744"/>
      <c r="I744"/>
      <c r="J744"/>
      <c r="K744"/>
      <c r="L744"/>
      <c r="M744"/>
      <c r="N744"/>
      <c r="O744"/>
      <c r="P744"/>
      <c r="Q744"/>
      <c r="R744"/>
      <c r="S744"/>
      <c r="T744"/>
      <c r="U744"/>
      <c r="V744"/>
      <c r="W744"/>
      <c r="X744"/>
      <c r="Y744"/>
      <c r="Z744"/>
      <c r="AA744"/>
      <c r="AB744"/>
      <c r="AC744"/>
      <c r="AD744" s="81" t="str">
        <f>IF(M744="",IFERROR(VLOOKUP($U744,scriv!$C$2:$AG$802,28,FALSE),""),M744)</f>
        <v/>
      </c>
      <c r="AE744" s="81" t="str">
        <f>IF(N744="",IFERROR(VLOOKUP($U744,scriv!$C$2:$AG$802,29,FALSE),""),N744)</f>
        <v/>
      </c>
      <c r="AF744" s="81" t="str">
        <f>IF(O744="",IFERROR(VLOOKUP($U744,scriv!$C$2:$AG$802,30,FALSE),""),O744)</f>
        <v/>
      </c>
      <c r="AG744" s="81" t="str">
        <f>IF(P744="",IFERROR(VLOOKUP($U744,scriv!$C$2:$AG$802,31,FALSE),""),P744)</f>
        <v/>
      </c>
      <c r="AH744" s="242" t="str">
        <f t="shared" si="65"/>
        <v/>
      </c>
      <c r="AI744" s="240" t="str">
        <f t="shared" si="66"/>
        <v/>
      </c>
      <c r="AJ744" s="242" t="str">
        <f t="shared" si="67"/>
        <v/>
      </c>
      <c r="AK744" s="240" t="str">
        <f t="shared" si="68"/>
        <v/>
      </c>
      <c r="AL744" s="242" t="str">
        <f t="shared" si="69"/>
        <v/>
      </c>
    </row>
    <row r="745" spans="1:38" ht="23" customHeight="1">
      <c r="A745"/>
      <c r="B745"/>
      <c r="C745"/>
      <c r="D745"/>
      <c r="E745"/>
      <c r="F745"/>
      <c r="G745"/>
      <c r="H745"/>
      <c r="I745"/>
      <c r="J745"/>
      <c r="K745"/>
      <c r="L745"/>
      <c r="M745"/>
      <c r="N745"/>
      <c r="O745"/>
      <c r="P745"/>
      <c r="Q745"/>
      <c r="R745"/>
      <c r="S745"/>
      <c r="T745"/>
      <c r="U745"/>
      <c r="V745"/>
      <c r="W745"/>
      <c r="X745"/>
      <c r="Y745"/>
      <c r="Z745"/>
      <c r="AA745"/>
      <c r="AB745"/>
      <c r="AC745"/>
      <c r="AD745" s="81" t="str">
        <f>IF(M745="",IFERROR(VLOOKUP($U745,scriv!$C$2:$AG$802,28,FALSE),""),M745)</f>
        <v/>
      </c>
      <c r="AE745" s="81" t="str">
        <f>IF(N745="",IFERROR(VLOOKUP($U745,scriv!$C$2:$AG$802,29,FALSE),""),N745)</f>
        <v/>
      </c>
      <c r="AF745" s="81" t="str">
        <f>IF(O745="",IFERROR(VLOOKUP($U745,scriv!$C$2:$AG$802,30,FALSE),""),O745)</f>
        <v/>
      </c>
      <c r="AG745" s="81" t="str">
        <f>IF(P745="",IFERROR(VLOOKUP($U745,scriv!$C$2:$AG$802,31,FALSE),""),P745)</f>
        <v/>
      </c>
      <c r="AH745" s="242" t="str">
        <f t="shared" si="65"/>
        <v/>
      </c>
      <c r="AI745" s="240" t="str">
        <f t="shared" si="66"/>
        <v/>
      </c>
      <c r="AJ745" s="242" t="str">
        <f t="shared" si="67"/>
        <v/>
      </c>
      <c r="AK745" s="240" t="str">
        <f t="shared" si="68"/>
        <v/>
      </c>
      <c r="AL745" s="242" t="str">
        <f t="shared" si="69"/>
        <v/>
      </c>
    </row>
    <row r="746" spans="1:38" ht="23" customHeight="1">
      <c r="A746"/>
      <c r="B746"/>
      <c r="C746"/>
      <c r="D746"/>
      <c r="E746"/>
      <c r="F746"/>
      <c r="G746"/>
      <c r="H746"/>
      <c r="I746"/>
      <c r="J746"/>
      <c r="K746"/>
      <c r="L746"/>
      <c r="M746"/>
      <c r="N746"/>
      <c r="O746"/>
      <c r="P746"/>
      <c r="Q746"/>
      <c r="R746"/>
      <c r="S746"/>
      <c r="T746"/>
      <c r="U746"/>
      <c r="V746"/>
      <c r="W746"/>
      <c r="X746"/>
      <c r="Y746"/>
      <c r="Z746"/>
      <c r="AA746"/>
      <c r="AB746"/>
      <c r="AC746"/>
      <c r="AD746" s="81" t="str">
        <f>IF(M746="",IFERROR(VLOOKUP($U746,scriv!$C$2:$AG$802,28,FALSE),""),M746)</f>
        <v/>
      </c>
      <c r="AE746" s="81" t="str">
        <f>IF(N746="",IFERROR(VLOOKUP($U746,scriv!$C$2:$AG$802,29,FALSE),""),N746)</f>
        <v/>
      </c>
      <c r="AF746" s="81" t="str">
        <f>IF(O746="",IFERROR(VLOOKUP($U746,scriv!$C$2:$AG$802,30,FALSE),""),O746)</f>
        <v/>
      </c>
      <c r="AG746" s="81" t="str">
        <f>IF(P746="",IFERROR(VLOOKUP($U746,scriv!$C$2:$AG$802,31,FALSE),""),P746)</f>
        <v/>
      </c>
      <c r="AH746" s="242" t="str">
        <f t="shared" si="65"/>
        <v/>
      </c>
      <c r="AI746" s="240" t="str">
        <f t="shared" si="66"/>
        <v/>
      </c>
      <c r="AJ746" s="242" t="str">
        <f t="shared" si="67"/>
        <v/>
      </c>
      <c r="AK746" s="240" t="str">
        <f t="shared" si="68"/>
        <v/>
      </c>
      <c r="AL746" s="242" t="str">
        <f t="shared" si="69"/>
        <v/>
      </c>
    </row>
    <row r="747" spans="1:38" ht="23" customHeight="1">
      <c r="A747"/>
      <c r="B747"/>
      <c r="C747"/>
      <c r="D747"/>
      <c r="E747"/>
      <c r="F747"/>
      <c r="G747"/>
      <c r="H747"/>
      <c r="I747"/>
      <c r="J747"/>
      <c r="K747"/>
      <c r="L747"/>
      <c r="M747"/>
      <c r="N747"/>
      <c r="O747"/>
      <c r="P747"/>
      <c r="Q747"/>
      <c r="R747"/>
      <c r="S747"/>
      <c r="T747"/>
      <c r="U747"/>
      <c r="V747"/>
      <c r="W747"/>
      <c r="X747"/>
      <c r="Y747"/>
      <c r="Z747"/>
      <c r="AA747"/>
      <c r="AB747"/>
      <c r="AC747"/>
      <c r="AD747" s="81" t="str">
        <f>IF(M747="",IFERROR(VLOOKUP($U747,scriv!$C$2:$AG$802,28,FALSE),""),M747)</f>
        <v/>
      </c>
      <c r="AE747" s="81" t="str">
        <f>IF(N747="",IFERROR(VLOOKUP($U747,scriv!$C$2:$AG$802,29,FALSE),""),N747)</f>
        <v/>
      </c>
      <c r="AF747" s="81" t="str">
        <f>IF(O747="",IFERROR(VLOOKUP($U747,scriv!$C$2:$AG$802,30,FALSE),""),O747)</f>
        <v/>
      </c>
      <c r="AG747" s="81" t="str">
        <f>IF(P747="",IFERROR(VLOOKUP($U747,scriv!$C$2:$AG$802,31,FALSE),""),P747)</f>
        <v/>
      </c>
      <c r="AH747" s="242" t="str">
        <f t="shared" si="65"/>
        <v/>
      </c>
      <c r="AI747" s="240" t="str">
        <f t="shared" si="66"/>
        <v/>
      </c>
      <c r="AJ747" s="242" t="str">
        <f t="shared" si="67"/>
        <v/>
      </c>
      <c r="AK747" s="240" t="str">
        <f t="shared" si="68"/>
        <v/>
      </c>
      <c r="AL747" s="242" t="str">
        <f t="shared" si="69"/>
        <v/>
      </c>
    </row>
    <row r="748" spans="1:38" ht="23" customHeight="1">
      <c r="A748"/>
      <c r="B748"/>
      <c r="C748"/>
      <c r="D748"/>
      <c r="E748"/>
      <c r="F748"/>
      <c r="G748"/>
      <c r="H748"/>
      <c r="I748"/>
      <c r="J748"/>
      <c r="K748"/>
      <c r="L748"/>
      <c r="M748"/>
      <c r="N748"/>
      <c r="O748"/>
      <c r="P748"/>
      <c r="Q748"/>
      <c r="R748"/>
      <c r="S748"/>
      <c r="T748"/>
      <c r="U748"/>
      <c r="V748"/>
      <c r="W748"/>
      <c r="X748"/>
      <c r="Y748"/>
      <c r="Z748"/>
      <c r="AA748"/>
      <c r="AB748"/>
      <c r="AC748"/>
      <c r="AD748" s="81" t="str">
        <f>IF(M748="",IFERROR(VLOOKUP($U748,scriv!$C$2:$AG$802,28,FALSE),""),M748)</f>
        <v/>
      </c>
      <c r="AE748" s="81" t="str">
        <f>IF(N748="",IFERROR(VLOOKUP($U748,scriv!$C$2:$AG$802,29,FALSE),""),N748)</f>
        <v/>
      </c>
      <c r="AF748" s="81" t="str">
        <f>IF(O748="",IFERROR(VLOOKUP($U748,scriv!$C$2:$AG$802,30,FALSE),""),O748)</f>
        <v/>
      </c>
      <c r="AG748" s="81" t="str">
        <f>IF(P748="",IFERROR(VLOOKUP($U748,scriv!$C$2:$AG$802,31,FALSE),""),P748)</f>
        <v/>
      </c>
      <c r="AH748" s="242" t="str">
        <f t="shared" si="65"/>
        <v/>
      </c>
      <c r="AI748" s="240" t="str">
        <f t="shared" si="66"/>
        <v/>
      </c>
      <c r="AJ748" s="242" t="str">
        <f t="shared" si="67"/>
        <v/>
      </c>
      <c r="AK748" s="240" t="str">
        <f t="shared" si="68"/>
        <v/>
      </c>
      <c r="AL748" s="242" t="str">
        <f t="shared" si="69"/>
        <v/>
      </c>
    </row>
    <row r="749" spans="1:38" ht="23" customHeight="1">
      <c r="A749"/>
      <c r="B749"/>
      <c r="C749"/>
      <c r="D749"/>
      <c r="E749"/>
      <c r="F749"/>
      <c r="G749"/>
      <c r="H749"/>
      <c r="I749"/>
      <c r="J749"/>
      <c r="K749"/>
      <c r="L749"/>
      <c r="M749"/>
      <c r="N749"/>
      <c r="O749"/>
      <c r="P749"/>
      <c r="Q749"/>
      <c r="R749"/>
      <c r="S749"/>
      <c r="T749"/>
      <c r="U749"/>
      <c r="V749"/>
      <c r="W749"/>
      <c r="X749"/>
      <c r="Y749"/>
      <c r="Z749"/>
      <c r="AA749"/>
      <c r="AB749"/>
      <c r="AC749"/>
      <c r="AD749" s="81" t="str">
        <f>IF(M749="",IFERROR(VLOOKUP($U749,scriv!$C$2:$AG$802,28,FALSE),""),M749)</f>
        <v/>
      </c>
      <c r="AE749" s="81" t="str">
        <f>IF(N749="",IFERROR(VLOOKUP($U749,scriv!$C$2:$AG$802,29,FALSE),""),N749)</f>
        <v/>
      </c>
      <c r="AF749" s="81" t="str">
        <f>IF(O749="",IFERROR(VLOOKUP($U749,scriv!$C$2:$AG$802,30,FALSE),""),O749)</f>
        <v/>
      </c>
      <c r="AG749" s="81" t="str">
        <f>IF(P749="",IFERROR(VLOOKUP($U749,scriv!$C$2:$AG$802,31,FALSE),""),P749)</f>
        <v/>
      </c>
      <c r="AH749" s="242" t="str">
        <f t="shared" si="65"/>
        <v/>
      </c>
      <c r="AI749" s="240" t="str">
        <f t="shared" si="66"/>
        <v/>
      </c>
      <c r="AJ749" s="242" t="str">
        <f t="shared" si="67"/>
        <v/>
      </c>
      <c r="AK749" s="240" t="str">
        <f t="shared" si="68"/>
        <v/>
      </c>
      <c r="AL749" s="242" t="str">
        <f t="shared" si="69"/>
        <v/>
      </c>
    </row>
    <row r="750" spans="1:38" ht="23" customHeight="1">
      <c r="A750"/>
      <c r="B750"/>
      <c r="C750"/>
      <c r="D750"/>
      <c r="E750"/>
      <c r="F750"/>
      <c r="G750"/>
      <c r="H750"/>
      <c r="I750"/>
      <c r="J750"/>
      <c r="K750"/>
      <c r="L750"/>
      <c r="M750"/>
      <c r="N750"/>
      <c r="O750"/>
      <c r="P750"/>
      <c r="Q750"/>
      <c r="R750"/>
      <c r="S750"/>
      <c r="T750"/>
      <c r="U750"/>
      <c r="V750"/>
      <c r="W750"/>
      <c r="X750"/>
      <c r="Y750"/>
      <c r="Z750"/>
      <c r="AA750"/>
      <c r="AB750"/>
      <c r="AC750"/>
      <c r="AD750" s="81" t="str">
        <f>IF(M750="",IFERROR(VLOOKUP($U750,scriv!$C$2:$AG$802,28,FALSE),""),M750)</f>
        <v/>
      </c>
      <c r="AE750" s="81" t="str">
        <f>IF(N750="",IFERROR(VLOOKUP($U750,scriv!$C$2:$AG$802,29,FALSE),""),N750)</f>
        <v/>
      </c>
      <c r="AF750" s="81" t="str">
        <f>IF(O750="",IFERROR(VLOOKUP($U750,scriv!$C$2:$AG$802,30,FALSE),""),O750)</f>
        <v/>
      </c>
      <c r="AG750" s="81" t="str">
        <f>IF(P750="",IFERROR(VLOOKUP($U750,scriv!$C$2:$AG$802,31,FALSE),""),P750)</f>
        <v/>
      </c>
      <c r="AH750" s="242" t="str">
        <f t="shared" si="65"/>
        <v/>
      </c>
      <c r="AI750" s="240" t="str">
        <f t="shared" si="66"/>
        <v/>
      </c>
      <c r="AJ750" s="242" t="str">
        <f t="shared" si="67"/>
        <v/>
      </c>
      <c r="AK750" s="240" t="str">
        <f t="shared" si="68"/>
        <v/>
      </c>
      <c r="AL750" s="242" t="str">
        <f t="shared" si="69"/>
        <v/>
      </c>
    </row>
    <row r="751" spans="1:38" ht="23" customHeight="1">
      <c r="A751"/>
      <c r="B751"/>
      <c r="C751"/>
      <c r="D751"/>
      <c r="E751"/>
      <c r="F751"/>
      <c r="G751"/>
      <c r="H751"/>
      <c r="I751"/>
      <c r="J751"/>
      <c r="K751"/>
      <c r="L751"/>
      <c r="M751"/>
      <c r="N751"/>
      <c r="O751"/>
      <c r="P751"/>
      <c r="Q751"/>
      <c r="R751"/>
      <c r="S751"/>
      <c r="T751"/>
      <c r="U751"/>
      <c r="V751"/>
      <c r="W751"/>
      <c r="X751"/>
      <c r="Y751"/>
      <c r="Z751"/>
      <c r="AA751"/>
      <c r="AB751"/>
      <c r="AC751"/>
      <c r="AD751" s="81" t="str">
        <f>IF(M751="",IFERROR(VLOOKUP($U751,scriv!$C$2:$AG$802,28,FALSE),""),M751)</f>
        <v/>
      </c>
      <c r="AE751" s="81" t="str">
        <f>IF(N751="",IFERROR(VLOOKUP($U751,scriv!$C$2:$AG$802,29,FALSE),""),N751)</f>
        <v/>
      </c>
      <c r="AF751" s="81" t="str">
        <f>IF(O751="",IFERROR(VLOOKUP($U751,scriv!$C$2:$AG$802,30,FALSE),""),O751)</f>
        <v/>
      </c>
      <c r="AG751" s="81" t="str">
        <f>IF(P751="",IFERROR(VLOOKUP($U751,scriv!$C$2:$AG$802,31,FALSE),""),P751)</f>
        <v/>
      </c>
      <c r="AH751" s="242" t="str">
        <f t="shared" si="65"/>
        <v/>
      </c>
      <c r="AI751" s="240" t="str">
        <f t="shared" si="66"/>
        <v/>
      </c>
      <c r="AJ751" s="242" t="str">
        <f t="shared" si="67"/>
        <v/>
      </c>
      <c r="AK751" s="240" t="str">
        <f t="shared" si="68"/>
        <v/>
      </c>
      <c r="AL751" s="242" t="str">
        <f t="shared" si="69"/>
        <v/>
      </c>
    </row>
    <row r="752" spans="1:38" ht="23" customHeight="1">
      <c r="A752"/>
      <c r="B752"/>
      <c r="C752"/>
      <c r="D752"/>
      <c r="E752"/>
      <c r="F752"/>
      <c r="G752"/>
      <c r="H752"/>
      <c r="I752"/>
      <c r="J752"/>
      <c r="K752"/>
      <c r="L752"/>
      <c r="M752"/>
      <c r="N752"/>
      <c r="O752"/>
      <c r="P752"/>
      <c r="Q752"/>
      <c r="R752"/>
      <c r="S752"/>
      <c r="T752"/>
      <c r="U752"/>
      <c r="V752"/>
      <c r="W752"/>
      <c r="X752"/>
      <c r="Y752"/>
      <c r="Z752"/>
      <c r="AA752"/>
      <c r="AB752"/>
      <c r="AC752"/>
      <c r="AD752" s="81" t="str">
        <f>IF(M752="",IFERROR(VLOOKUP($U752,scriv!$C$2:$AG$802,28,FALSE),""),M752)</f>
        <v/>
      </c>
      <c r="AE752" s="81" t="str">
        <f>IF(N752="",IFERROR(VLOOKUP($U752,scriv!$C$2:$AG$802,29,FALSE),""),N752)</f>
        <v/>
      </c>
      <c r="AF752" s="81" t="str">
        <f>IF(O752="",IFERROR(VLOOKUP($U752,scriv!$C$2:$AG$802,30,FALSE),""),O752)</f>
        <v/>
      </c>
      <c r="AG752" s="81" t="str">
        <f>IF(P752="",IFERROR(VLOOKUP($U752,scriv!$C$2:$AG$802,31,FALSE),""),P752)</f>
        <v/>
      </c>
      <c r="AH752" s="242" t="str">
        <f t="shared" si="65"/>
        <v/>
      </c>
      <c r="AI752" s="240" t="str">
        <f t="shared" si="66"/>
        <v/>
      </c>
      <c r="AJ752" s="242" t="str">
        <f t="shared" si="67"/>
        <v/>
      </c>
      <c r="AK752" s="240" t="str">
        <f t="shared" si="68"/>
        <v/>
      </c>
      <c r="AL752" s="242" t="str">
        <f t="shared" si="69"/>
        <v/>
      </c>
    </row>
    <row r="753" spans="1:38" ht="23" customHeight="1">
      <c r="A753"/>
      <c r="B753"/>
      <c r="C753"/>
      <c r="D753"/>
      <c r="E753"/>
      <c r="F753"/>
      <c r="G753"/>
      <c r="H753"/>
      <c r="I753"/>
      <c r="J753"/>
      <c r="K753"/>
      <c r="L753"/>
      <c r="M753"/>
      <c r="N753"/>
      <c r="O753"/>
      <c r="P753"/>
      <c r="Q753"/>
      <c r="R753"/>
      <c r="S753"/>
      <c r="T753"/>
      <c r="U753"/>
      <c r="V753"/>
      <c r="W753"/>
      <c r="X753"/>
      <c r="Y753"/>
      <c r="Z753"/>
      <c r="AA753"/>
      <c r="AB753"/>
      <c r="AC753"/>
      <c r="AD753" s="81" t="str">
        <f>IF(M753="",IFERROR(VLOOKUP($U753,scriv!$C$2:$AG$802,28,FALSE),""),M753)</f>
        <v/>
      </c>
      <c r="AE753" s="81" t="str">
        <f>IF(N753="",IFERROR(VLOOKUP($U753,scriv!$C$2:$AG$802,29,FALSE),""),N753)</f>
        <v/>
      </c>
      <c r="AF753" s="81" t="str">
        <f>IF(O753="",IFERROR(VLOOKUP($U753,scriv!$C$2:$AG$802,30,FALSE),""),O753)</f>
        <v/>
      </c>
      <c r="AG753" s="81" t="str">
        <f>IF(P753="",IFERROR(VLOOKUP($U753,scriv!$C$2:$AG$802,31,FALSE),""),P753)</f>
        <v/>
      </c>
      <c r="AH753" s="242" t="str">
        <f t="shared" si="65"/>
        <v/>
      </c>
      <c r="AI753" s="240" t="str">
        <f t="shared" si="66"/>
        <v/>
      </c>
      <c r="AJ753" s="242" t="str">
        <f t="shared" si="67"/>
        <v/>
      </c>
      <c r="AK753" s="240" t="str">
        <f t="shared" si="68"/>
        <v/>
      </c>
      <c r="AL753" s="242" t="str">
        <f t="shared" si="69"/>
        <v/>
      </c>
    </row>
    <row r="754" spans="1:38" ht="23" customHeight="1">
      <c r="A754"/>
      <c r="B754"/>
      <c r="C754"/>
      <c r="D754"/>
      <c r="E754"/>
      <c r="F754"/>
      <c r="G754"/>
      <c r="H754"/>
      <c r="I754"/>
      <c r="J754"/>
      <c r="K754"/>
      <c r="L754"/>
      <c r="M754"/>
      <c r="N754"/>
      <c r="O754"/>
      <c r="P754"/>
      <c r="Q754"/>
      <c r="R754"/>
      <c r="S754"/>
      <c r="T754"/>
      <c r="U754"/>
      <c r="V754"/>
      <c r="W754"/>
      <c r="X754"/>
      <c r="Y754"/>
      <c r="Z754"/>
      <c r="AA754"/>
      <c r="AB754"/>
      <c r="AC754"/>
      <c r="AD754" s="81" t="str">
        <f>IF(M754="",IFERROR(VLOOKUP($U754,scriv!$C$2:$AG$802,28,FALSE),""),M754)</f>
        <v/>
      </c>
      <c r="AE754" s="81" t="str">
        <f>IF(N754="",IFERROR(VLOOKUP($U754,scriv!$C$2:$AG$802,29,FALSE),""),N754)</f>
        <v/>
      </c>
      <c r="AF754" s="81" t="str">
        <f>IF(O754="",IFERROR(VLOOKUP($U754,scriv!$C$2:$AG$802,30,FALSE),""),O754)</f>
        <v/>
      </c>
      <c r="AG754" s="81" t="str">
        <f>IF(P754="",IFERROR(VLOOKUP($U754,scriv!$C$2:$AG$802,31,FALSE),""),P754)</f>
        <v/>
      </c>
      <c r="AH754" s="242" t="str">
        <f t="shared" si="65"/>
        <v/>
      </c>
      <c r="AI754" s="240" t="str">
        <f t="shared" si="66"/>
        <v/>
      </c>
      <c r="AJ754" s="242" t="str">
        <f t="shared" si="67"/>
        <v/>
      </c>
      <c r="AK754" s="240" t="str">
        <f t="shared" si="68"/>
        <v/>
      </c>
      <c r="AL754" s="242" t="str">
        <f t="shared" si="69"/>
        <v/>
      </c>
    </row>
    <row r="755" spans="1:38" ht="23" customHeight="1">
      <c r="A755"/>
      <c r="B755"/>
      <c r="C755"/>
      <c r="D755"/>
      <c r="E755"/>
      <c r="F755"/>
      <c r="G755"/>
      <c r="H755"/>
      <c r="I755"/>
      <c r="J755"/>
      <c r="K755"/>
      <c r="L755"/>
      <c r="M755"/>
      <c r="N755"/>
      <c r="O755"/>
      <c r="P755"/>
      <c r="Q755"/>
      <c r="R755"/>
      <c r="S755"/>
      <c r="T755"/>
      <c r="U755"/>
      <c r="V755"/>
      <c r="W755"/>
      <c r="X755"/>
      <c r="Y755"/>
      <c r="Z755"/>
      <c r="AA755"/>
      <c r="AB755"/>
      <c r="AC755"/>
      <c r="AD755" s="81" t="str">
        <f>IF(M755="",IFERROR(VLOOKUP($U755,scriv!$C$2:$AG$802,28,FALSE),""),M755)</f>
        <v/>
      </c>
      <c r="AE755" s="81" t="str">
        <f>IF(N755="",IFERROR(VLOOKUP($U755,scriv!$C$2:$AG$802,29,FALSE),""),N755)</f>
        <v/>
      </c>
      <c r="AF755" s="81" t="str">
        <f>IF(O755="",IFERROR(VLOOKUP($U755,scriv!$C$2:$AG$802,30,FALSE),""),O755)</f>
        <v/>
      </c>
      <c r="AG755" s="81" t="str">
        <f>IF(P755="",IFERROR(VLOOKUP($U755,scriv!$C$2:$AG$802,31,FALSE),""),P755)</f>
        <v/>
      </c>
      <c r="AH755" s="242" t="str">
        <f t="shared" si="65"/>
        <v/>
      </c>
      <c r="AI755" s="240" t="str">
        <f t="shared" si="66"/>
        <v/>
      </c>
      <c r="AJ755" s="242" t="str">
        <f t="shared" si="67"/>
        <v/>
      </c>
      <c r="AK755" s="240" t="str">
        <f t="shared" si="68"/>
        <v/>
      </c>
      <c r="AL755" s="242" t="str">
        <f t="shared" si="69"/>
        <v/>
      </c>
    </row>
    <row r="756" spans="1:38" ht="23" customHeight="1">
      <c r="A756"/>
      <c r="B756"/>
      <c r="C756"/>
      <c r="D756"/>
      <c r="E756"/>
      <c r="F756"/>
      <c r="G756"/>
      <c r="H756"/>
      <c r="I756"/>
      <c r="J756"/>
      <c r="K756"/>
      <c r="L756"/>
      <c r="M756"/>
      <c r="N756"/>
      <c r="O756"/>
      <c r="P756"/>
      <c r="Q756"/>
      <c r="R756"/>
      <c r="S756"/>
      <c r="T756"/>
      <c r="U756"/>
      <c r="V756"/>
      <c r="W756"/>
      <c r="X756"/>
      <c r="Y756"/>
      <c r="Z756"/>
      <c r="AA756"/>
      <c r="AB756"/>
      <c r="AC756"/>
      <c r="AD756" s="81" t="str">
        <f>IF(M756="",IFERROR(VLOOKUP($U756,scriv!$C$2:$AG$802,28,FALSE),""),M756)</f>
        <v/>
      </c>
      <c r="AE756" s="81" t="str">
        <f>IF(N756="",IFERROR(VLOOKUP($U756,scriv!$C$2:$AG$802,29,FALSE),""),N756)</f>
        <v/>
      </c>
      <c r="AF756" s="81" t="str">
        <f>IF(O756="",IFERROR(VLOOKUP($U756,scriv!$C$2:$AG$802,30,FALSE),""),O756)</f>
        <v/>
      </c>
      <c r="AG756" s="81" t="str">
        <f>IF(P756="",IFERROR(VLOOKUP($U756,scriv!$C$2:$AG$802,31,FALSE),""),P756)</f>
        <v/>
      </c>
      <c r="AH756" s="242" t="str">
        <f t="shared" si="65"/>
        <v/>
      </c>
      <c r="AI756" s="240" t="str">
        <f t="shared" si="66"/>
        <v/>
      </c>
      <c r="AJ756" s="242" t="str">
        <f t="shared" si="67"/>
        <v/>
      </c>
      <c r="AK756" s="240" t="str">
        <f t="shared" si="68"/>
        <v/>
      </c>
      <c r="AL756" s="242" t="str">
        <f t="shared" si="69"/>
        <v/>
      </c>
    </row>
    <row r="757" spans="1:38" ht="23" customHeight="1">
      <c r="A757"/>
      <c r="B757"/>
      <c r="C757"/>
      <c r="D757"/>
      <c r="E757"/>
      <c r="F757"/>
      <c r="G757"/>
      <c r="H757"/>
      <c r="I757"/>
      <c r="J757"/>
      <c r="K757"/>
      <c r="L757"/>
      <c r="M757"/>
      <c r="N757"/>
      <c r="O757"/>
      <c r="P757"/>
      <c r="Q757"/>
      <c r="R757"/>
      <c r="S757"/>
      <c r="T757"/>
      <c r="U757"/>
      <c r="V757"/>
      <c r="W757"/>
      <c r="X757"/>
      <c r="Y757"/>
      <c r="Z757"/>
      <c r="AA757"/>
      <c r="AB757"/>
      <c r="AC757"/>
      <c r="AD757" s="81" t="str">
        <f>IF(M757="",IFERROR(VLOOKUP($U757,scriv!$C$2:$AG$802,28,FALSE),""),M757)</f>
        <v/>
      </c>
      <c r="AE757" s="81" t="str">
        <f>IF(N757="",IFERROR(VLOOKUP($U757,scriv!$C$2:$AG$802,29,FALSE),""),N757)</f>
        <v/>
      </c>
      <c r="AF757" s="81" t="str">
        <f>IF(O757="",IFERROR(VLOOKUP($U757,scriv!$C$2:$AG$802,30,FALSE),""),O757)</f>
        <v/>
      </c>
      <c r="AG757" s="81" t="str">
        <f>IF(P757="",IFERROR(VLOOKUP($U757,scriv!$C$2:$AG$802,31,FALSE),""),P757)</f>
        <v/>
      </c>
      <c r="AH757" s="242" t="str">
        <f t="shared" si="65"/>
        <v/>
      </c>
      <c r="AI757" s="240" t="str">
        <f t="shared" si="66"/>
        <v/>
      </c>
      <c r="AJ757" s="242" t="str">
        <f t="shared" si="67"/>
        <v/>
      </c>
      <c r="AK757" s="240" t="str">
        <f t="shared" si="68"/>
        <v/>
      </c>
      <c r="AL757" s="242" t="str">
        <f t="shared" si="69"/>
        <v/>
      </c>
    </row>
    <row r="758" spans="1:38" ht="23" customHeight="1">
      <c r="A758"/>
      <c r="B758"/>
      <c r="C758"/>
      <c r="D758"/>
      <c r="E758"/>
      <c r="F758"/>
      <c r="G758"/>
      <c r="H758"/>
      <c r="I758"/>
      <c r="J758"/>
      <c r="K758"/>
      <c r="L758"/>
      <c r="M758"/>
      <c r="N758"/>
      <c r="O758"/>
      <c r="P758"/>
      <c r="Q758"/>
      <c r="R758"/>
      <c r="S758"/>
      <c r="T758"/>
      <c r="U758"/>
      <c r="V758"/>
      <c r="W758"/>
      <c r="X758"/>
      <c r="Y758"/>
      <c r="Z758"/>
      <c r="AA758"/>
      <c r="AB758"/>
      <c r="AC758"/>
      <c r="AD758" s="81" t="str">
        <f>IF(M758="",IFERROR(VLOOKUP($U758,scriv!$C$2:$AG$802,28,FALSE),""),M758)</f>
        <v/>
      </c>
      <c r="AE758" s="81" t="str">
        <f>IF(N758="",IFERROR(VLOOKUP($U758,scriv!$C$2:$AG$802,29,FALSE),""),N758)</f>
        <v/>
      </c>
      <c r="AF758" s="81" t="str">
        <f>IF(O758="",IFERROR(VLOOKUP($U758,scriv!$C$2:$AG$802,30,FALSE),""),O758)</f>
        <v/>
      </c>
      <c r="AG758" s="81" t="str">
        <f>IF(P758="",IFERROR(VLOOKUP($U758,scriv!$C$2:$AG$802,31,FALSE),""),P758)</f>
        <v/>
      </c>
      <c r="AH758" s="242" t="str">
        <f t="shared" si="65"/>
        <v/>
      </c>
      <c r="AI758" s="240" t="str">
        <f t="shared" si="66"/>
        <v/>
      </c>
      <c r="AJ758" s="242" t="str">
        <f t="shared" si="67"/>
        <v/>
      </c>
      <c r="AK758" s="240" t="str">
        <f t="shared" si="68"/>
        <v/>
      </c>
      <c r="AL758" s="242" t="str">
        <f t="shared" si="69"/>
        <v/>
      </c>
    </row>
    <row r="759" spans="1:38" ht="23" customHeight="1">
      <c r="A759"/>
      <c r="B759"/>
      <c r="C759"/>
      <c r="D759"/>
      <c r="E759"/>
      <c r="F759"/>
      <c r="G759"/>
      <c r="H759"/>
      <c r="I759"/>
      <c r="J759"/>
      <c r="K759"/>
      <c r="L759"/>
      <c r="M759"/>
      <c r="N759"/>
      <c r="O759"/>
      <c r="P759"/>
      <c r="Q759"/>
      <c r="R759"/>
      <c r="S759"/>
      <c r="T759"/>
      <c r="U759"/>
      <c r="V759"/>
      <c r="W759"/>
      <c r="X759"/>
      <c r="Y759"/>
      <c r="Z759"/>
      <c r="AA759"/>
      <c r="AB759"/>
      <c r="AC759"/>
      <c r="AD759" s="81" t="str">
        <f>IF(M759="",IFERROR(VLOOKUP($U759,scriv!$C$2:$AG$802,28,FALSE),""),M759)</f>
        <v/>
      </c>
      <c r="AE759" s="81" t="str">
        <f>IF(N759="",IFERROR(VLOOKUP($U759,scriv!$C$2:$AG$802,29,FALSE),""),N759)</f>
        <v/>
      </c>
      <c r="AF759" s="81" t="str">
        <f>IF(O759="",IFERROR(VLOOKUP($U759,scriv!$C$2:$AG$802,30,FALSE),""),O759)</f>
        <v/>
      </c>
      <c r="AG759" s="81" t="str">
        <f>IF(P759="",IFERROR(VLOOKUP($U759,scriv!$C$2:$AG$802,31,FALSE),""),P759)</f>
        <v/>
      </c>
      <c r="AH759" s="242" t="str">
        <f t="shared" si="65"/>
        <v/>
      </c>
      <c r="AI759" s="240" t="str">
        <f t="shared" si="66"/>
        <v/>
      </c>
      <c r="AJ759" s="242" t="str">
        <f t="shared" si="67"/>
        <v/>
      </c>
      <c r="AK759" s="240" t="str">
        <f t="shared" si="68"/>
        <v/>
      </c>
      <c r="AL759" s="242" t="str">
        <f t="shared" si="69"/>
        <v/>
      </c>
    </row>
    <row r="760" spans="1:38" ht="23" customHeight="1">
      <c r="A760"/>
      <c r="B760"/>
      <c r="C760"/>
      <c r="D760"/>
      <c r="E760"/>
      <c r="F760"/>
      <c r="G760"/>
      <c r="H760"/>
      <c r="I760"/>
      <c r="J760"/>
      <c r="K760"/>
      <c r="L760"/>
      <c r="M760"/>
      <c r="N760"/>
      <c r="O760"/>
      <c r="P760"/>
      <c r="Q760"/>
      <c r="R760"/>
      <c r="S760"/>
      <c r="T760"/>
      <c r="U760"/>
      <c r="V760"/>
      <c r="W760"/>
      <c r="X760"/>
      <c r="Y760"/>
      <c r="Z760"/>
      <c r="AA760"/>
      <c r="AB760"/>
      <c r="AC760"/>
      <c r="AD760" s="81" t="str">
        <f>IF(M760="",IFERROR(VLOOKUP($U760,scriv!$C$2:$AG$802,28,FALSE),""),M760)</f>
        <v/>
      </c>
      <c r="AE760" s="81" t="str">
        <f>IF(N760="",IFERROR(VLOOKUP($U760,scriv!$C$2:$AG$802,29,FALSE),""),N760)</f>
        <v/>
      </c>
      <c r="AF760" s="81" t="str">
        <f>IF(O760="",IFERROR(VLOOKUP($U760,scriv!$C$2:$AG$802,30,FALSE),""),O760)</f>
        <v/>
      </c>
      <c r="AG760" s="81" t="str">
        <f>IF(P760="",IFERROR(VLOOKUP($U760,scriv!$C$2:$AG$802,31,FALSE),""),P760)</f>
        <v/>
      </c>
      <c r="AH760" s="242" t="str">
        <f t="shared" si="65"/>
        <v/>
      </c>
      <c r="AI760" s="240" t="str">
        <f t="shared" si="66"/>
        <v/>
      </c>
      <c r="AJ760" s="242" t="str">
        <f t="shared" si="67"/>
        <v/>
      </c>
      <c r="AK760" s="240" t="str">
        <f t="shared" si="68"/>
        <v/>
      </c>
      <c r="AL760" s="242" t="str">
        <f t="shared" si="69"/>
        <v/>
      </c>
    </row>
    <row r="761" spans="1:38" ht="23" customHeight="1">
      <c r="A761"/>
      <c r="B761"/>
      <c r="C761"/>
      <c r="D761"/>
      <c r="E761"/>
      <c r="F761"/>
      <c r="G761"/>
      <c r="H761"/>
      <c r="I761"/>
      <c r="J761"/>
      <c r="K761"/>
      <c r="L761"/>
      <c r="M761"/>
      <c r="N761"/>
      <c r="O761"/>
      <c r="P761"/>
      <c r="Q761"/>
      <c r="R761"/>
      <c r="S761"/>
      <c r="T761"/>
      <c r="U761"/>
      <c r="V761"/>
      <c r="W761"/>
      <c r="X761"/>
      <c r="Y761"/>
      <c r="Z761"/>
      <c r="AA761"/>
      <c r="AB761"/>
      <c r="AC761"/>
      <c r="AD761" s="81" t="str">
        <f>IF(M761="",IFERROR(VLOOKUP($U761,scriv!$C$2:$AG$802,28,FALSE),""),M761)</f>
        <v/>
      </c>
      <c r="AE761" s="81" t="str">
        <f>IF(N761="",IFERROR(VLOOKUP($U761,scriv!$C$2:$AG$802,29,FALSE),""),N761)</f>
        <v/>
      </c>
      <c r="AF761" s="81" t="str">
        <f>IF(O761="",IFERROR(VLOOKUP($U761,scriv!$C$2:$AG$802,30,FALSE),""),O761)</f>
        <v/>
      </c>
      <c r="AG761" s="81" t="str">
        <f>IF(P761="",IFERROR(VLOOKUP($U761,scriv!$C$2:$AG$802,31,FALSE),""),P761)</f>
        <v/>
      </c>
      <c r="AH761" s="242" t="str">
        <f t="shared" si="65"/>
        <v/>
      </c>
      <c r="AI761" s="240" t="str">
        <f t="shared" si="66"/>
        <v/>
      </c>
      <c r="AJ761" s="242" t="str">
        <f t="shared" si="67"/>
        <v/>
      </c>
      <c r="AK761" s="240" t="str">
        <f t="shared" si="68"/>
        <v/>
      </c>
      <c r="AL761" s="242" t="str">
        <f t="shared" si="69"/>
        <v/>
      </c>
    </row>
    <row r="762" spans="1:38" ht="23" customHeight="1">
      <c r="A762"/>
      <c r="B762"/>
      <c r="C762"/>
      <c r="D762"/>
      <c r="E762"/>
      <c r="F762"/>
      <c r="G762"/>
      <c r="H762"/>
      <c r="I762"/>
      <c r="J762"/>
      <c r="K762"/>
      <c r="L762"/>
      <c r="M762"/>
      <c r="N762"/>
      <c r="O762"/>
      <c r="P762"/>
      <c r="Q762"/>
      <c r="R762"/>
      <c r="S762"/>
      <c r="T762"/>
      <c r="U762"/>
      <c r="V762"/>
      <c r="W762"/>
      <c r="X762"/>
      <c r="Y762"/>
      <c r="Z762"/>
      <c r="AA762"/>
      <c r="AB762"/>
      <c r="AC762"/>
      <c r="AD762" s="81" t="str">
        <f>IF(M762="",IFERROR(VLOOKUP($U762,scriv!$C$2:$AG$802,28,FALSE),""),M762)</f>
        <v/>
      </c>
      <c r="AE762" s="81" t="str">
        <f>IF(N762="",IFERROR(VLOOKUP($U762,scriv!$C$2:$AG$802,29,FALSE),""),N762)</f>
        <v/>
      </c>
      <c r="AF762" s="81" t="str">
        <f>IF(O762="",IFERROR(VLOOKUP($U762,scriv!$C$2:$AG$802,30,FALSE),""),O762)</f>
        <v/>
      </c>
      <c r="AG762" s="81" t="str">
        <f>IF(P762="",IFERROR(VLOOKUP($U762,scriv!$C$2:$AG$802,31,FALSE),""),P762)</f>
        <v/>
      </c>
      <c r="AH762" s="242" t="str">
        <f t="shared" si="65"/>
        <v/>
      </c>
      <c r="AI762" s="240" t="str">
        <f t="shared" si="66"/>
        <v/>
      </c>
      <c r="AJ762" s="242" t="str">
        <f t="shared" si="67"/>
        <v/>
      </c>
      <c r="AK762" s="240" t="str">
        <f t="shared" si="68"/>
        <v/>
      </c>
      <c r="AL762" s="242" t="str">
        <f t="shared" si="69"/>
        <v/>
      </c>
    </row>
    <row r="763" spans="1:38" ht="23" customHeight="1">
      <c r="A763"/>
      <c r="B763"/>
      <c r="C763"/>
      <c r="D763"/>
      <c r="E763"/>
      <c r="F763"/>
      <c r="G763"/>
      <c r="H763"/>
      <c r="I763"/>
      <c r="J763"/>
      <c r="K763"/>
      <c r="L763"/>
      <c r="M763"/>
      <c r="N763"/>
      <c r="O763"/>
      <c r="P763"/>
      <c r="Q763"/>
      <c r="R763"/>
      <c r="S763"/>
      <c r="T763"/>
      <c r="U763"/>
      <c r="V763"/>
      <c r="W763"/>
      <c r="X763"/>
      <c r="Y763"/>
      <c r="Z763"/>
      <c r="AA763"/>
      <c r="AB763"/>
      <c r="AC763"/>
      <c r="AD763" s="81" t="str">
        <f>IF(M763="",IFERROR(VLOOKUP($U763,scriv!$C$2:$AG$802,28,FALSE),""),M763)</f>
        <v/>
      </c>
      <c r="AE763" s="81" t="str">
        <f>IF(N763="",IFERROR(VLOOKUP($U763,scriv!$C$2:$AG$802,29,FALSE),""),N763)</f>
        <v/>
      </c>
      <c r="AF763" s="81" t="str">
        <f>IF(O763="",IFERROR(VLOOKUP($U763,scriv!$C$2:$AG$802,30,FALSE),""),O763)</f>
        <v/>
      </c>
      <c r="AG763" s="81" t="str">
        <f>IF(P763="",IFERROR(VLOOKUP($U763,scriv!$C$2:$AG$802,31,FALSE),""),P763)</f>
        <v/>
      </c>
      <c r="AH763" s="242" t="str">
        <f t="shared" si="65"/>
        <v/>
      </c>
      <c r="AI763" s="240" t="str">
        <f t="shared" si="66"/>
        <v/>
      </c>
      <c r="AJ763" s="242" t="str">
        <f t="shared" si="67"/>
        <v/>
      </c>
      <c r="AK763" s="240" t="str">
        <f t="shared" si="68"/>
        <v/>
      </c>
      <c r="AL763" s="242" t="str">
        <f t="shared" si="69"/>
        <v/>
      </c>
    </row>
    <row r="764" spans="1:38" ht="23" customHeight="1">
      <c r="A764"/>
      <c r="B764"/>
      <c r="C764"/>
      <c r="D764"/>
      <c r="E764"/>
      <c r="F764"/>
      <c r="G764"/>
      <c r="H764"/>
      <c r="I764"/>
      <c r="J764"/>
      <c r="K764"/>
      <c r="L764"/>
      <c r="M764"/>
      <c r="N764"/>
      <c r="O764"/>
      <c r="P764"/>
      <c r="Q764"/>
      <c r="R764"/>
      <c r="S764"/>
      <c r="T764"/>
      <c r="U764"/>
      <c r="V764"/>
      <c r="W764"/>
      <c r="X764"/>
      <c r="Y764"/>
      <c r="Z764"/>
      <c r="AA764"/>
      <c r="AB764"/>
      <c r="AC764"/>
      <c r="AD764" s="81" t="str">
        <f>IF(M764="",IFERROR(VLOOKUP($U764,scriv!$C$2:$AG$802,28,FALSE),""),M764)</f>
        <v/>
      </c>
      <c r="AE764" s="81" t="str">
        <f>IF(N764="",IFERROR(VLOOKUP($U764,scriv!$C$2:$AG$802,29,FALSE),""),N764)</f>
        <v/>
      </c>
      <c r="AF764" s="81" t="str">
        <f>IF(O764="",IFERROR(VLOOKUP($U764,scriv!$C$2:$AG$802,30,FALSE),""),O764)</f>
        <v/>
      </c>
      <c r="AG764" s="81" t="str">
        <f>IF(P764="",IFERROR(VLOOKUP($U764,scriv!$C$2:$AG$802,31,FALSE),""),P764)</f>
        <v/>
      </c>
      <c r="AH764" s="242" t="str">
        <f t="shared" si="65"/>
        <v/>
      </c>
      <c r="AI764" s="240" t="str">
        <f t="shared" si="66"/>
        <v/>
      </c>
      <c r="AJ764" s="242" t="str">
        <f t="shared" si="67"/>
        <v/>
      </c>
      <c r="AK764" s="240" t="str">
        <f t="shared" si="68"/>
        <v/>
      </c>
      <c r="AL764" s="242" t="str">
        <f t="shared" si="69"/>
        <v/>
      </c>
    </row>
    <row r="765" spans="1:38" ht="23" customHeight="1">
      <c r="A765"/>
      <c r="B765"/>
      <c r="C765"/>
      <c r="D765"/>
      <c r="E765"/>
      <c r="F765"/>
      <c r="G765"/>
      <c r="H765"/>
      <c r="I765"/>
      <c r="J765"/>
      <c r="K765"/>
      <c r="L765"/>
      <c r="M765"/>
      <c r="N765"/>
      <c r="O765"/>
      <c r="P765"/>
      <c r="Q765"/>
      <c r="R765"/>
      <c r="S765"/>
      <c r="T765"/>
      <c r="U765"/>
      <c r="V765"/>
      <c r="W765"/>
      <c r="X765"/>
      <c r="Y765"/>
      <c r="Z765"/>
      <c r="AA765"/>
      <c r="AB765"/>
      <c r="AC765"/>
      <c r="AD765" s="81" t="str">
        <f>IF(M765="",IFERROR(VLOOKUP($U765,scriv!$C$2:$AG$802,28,FALSE),""),M765)</f>
        <v/>
      </c>
      <c r="AE765" s="81" t="str">
        <f>IF(N765="",IFERROR(VLOOKUP($U765,scriv!$C$2:$AG$802,29,FALSE),""),N765)</f>
        <v/>
      </c>
      <c r="AF765" s="81" t="str">
        <f>IF(O765="",IFERROR(VLOOKUP($U765,scriv!$C$2:$AG$802,30,FALSE),""),O765)</f>
        <v/>
      </c>
      <c r="AG765" s="81" t="str">
        <f>IF(P765="",IFERROR(VLOOKUP($U765,scriv!$C$2:$AG$802,31,FALSE),""),P765)</f>
        <v/>
      </c>
      <c r="AH765" s="242" t="str">
        <f t="shared" si="65"/>
        <v/>
      </c>
      <c r="AI765" s="240" t="str">
        <f t="shared" si="66"/>
        <v/>
      </c>
      <c r="AJ765" s="242" t="str">
        <f t="shared" si="67"/>
        <v/>
      </c>
      <c r="AK765" s="240" t="str">
        <f t="shared" si="68"/>
        <v/>
      </c>
      <c r="AL765" s="242" t="str">
        <f t="shared" si="69"/>
        <v/>
      </c>
    </row>
    <row r="766" spans="1:38" ht="23" customHeight="1">
      <c r="A766"/>
      <c r="B766"/>
      <c r="C766"/>
      <c r="D766"/>
      <c r="E766"/>
      <c r="F766"/>
      <c r="G766"/>
      <c r="H766"/>
      <c r="I766"/>
      <c r="J766"/>
      <c r="K766"/>
      <c r="L766"/>
      <c r="M766"/>
      <c r="N766"/>
      <c r="O766"/>
      <c r="P766"/>
      <c r="Q766"/>
      <c r="R766"/>
      <c r="S766"/>
      <c r="T766"/>
      <c r="U766"/>
      <c r="V766"/>
      <c r="W766"/>
      <c r="X766"/>
      <c r="Y766"/>
      <c r="Z766"/>
      <c r="AA766"/>
      <c r="AB766"/>
      <c r="AC766"/>
      <c r="AD766" s="81" t="str">
        <f>IF(M766="",IFERROR(VLOOKUP($U766,scriv!$C$2:$AG$802,28,FALSE),""),M766)</f>
        <v/>
      </c>
      <c r="AE766" s="81" t="str">
        <f>IF(N766="",IFERROR(VLOOKUP($U766,scriv!$C$2:$AG$802,29,FALSE),""),N766)</f>
        <v/>
      </c>
      <c r="AF766" s="81" t="str">
        <f>IF(O766="",IFERROR(VLOOKUP($U766,scriv!$C$2:$AG$802,30,FALSE),""),O766)</f>
        <v/>
      </c>
      <c r="AG766" s="81" t="str">
        <f>IF(P766="",IFERROR(VLOOKUP($U766,scriv!$C$2:$AG$802,31,FALSE),""),P766)</f>
        <v/>
      </c>
      <c r="AH766" s="242" t="str">
        <f t="shared" si="65"/>
        <v/>
      </c>
      <c r="AI766" s="240" t="str">
        <f t="shared" si="66"/>
        <v/>
      </c>
      <c r="AJ766" s="242" t="str">
        <f t="shared" si="67"/>
        <v/>
      </c>
      <c r="AK766" s="240" t="str">
        <f t="shared" si="68"/>
        <v/>
      </c>
      <c r="AL766" s="242" t="str">
        <f t="shared" si="69"/>
        <v/>
      </c>
    </row>
    <row r="767" spans="1:38" ht="23" customHeight="1">
      <c r="A767"/>
      <c r="B767"/>
      <c r="C767"/>
      <c r="D767"/>
      <c r="E767"/>
      <c r="F767"/>
      <c r="G767"/>
      <c r="H767"/>
      <c r="I767"/>
      <c r="J767"/>
      <c r="K767"/>
      <c r="L767"/>
      <c r="M767"/>
      <c r="N767"/>
      <c r="O767"/>
      <c r="P767"/>
      <c r="Q767"/>
      <c r="R767"/>
      <c r="S767"/>
      <c r="T767"/>
      <c r="U767"/>
      <c r="V767"/>
      <c r="W767"/>
      <c r="X767"/>
      <c r="Y767"/>
      <c r="Z767"/>
      <c r="AA767"/>
      <c r="AB767"/>
      <c r="AC767"/>
      <c r="AD767" s="81" t="str">
        <f>IF(M767="",IFERROR(VLOOKUP($U767,scriv!$C$2:$AG$802,28,FALSE),""),M767)</f>
        <v/>
      </c>
      <c r="AE767" s="81" t="str">
        <f>IF(N767="",IFERROR(VLOOKUP($U767,scriv!$C$2:$AG$802,29,FALSE),""),N767)</f>
        <v/>
      </c>
      <c r="AF767" s="81" t="str">
        <f>IF(O767="",IFERROR(VLOOKUP($U767,scriv!$C$2:$AG$802,30,FALSE),""),O767)</f>
        <v/>
      </c>
      <c r="AG767" s="81" t="str">
        <f>IF(P767="",IFERROR(VLOOKUP($U767,scriv!$C$2:$AG$802,31,FALSE),""),P767)</f>
        <v/>
      </c>
      <c r="AH767" s="242" t="str">
        <f t="shared" si="65"/>
        <v/>
      </c>
      <c r="AI767" s="240" t="str">
        <f t="shared" si="66"/>
        <v/>
      </c>
      <c r="AJ767" s="242" t="str">
        <f t="shared" si="67"/>
        <v/>
      </c>
      <c r="AK767" s="240" t="str">
        <f t="shared" si="68"/>
        <v/>
      </c>
      <c r="AL767" s="242" t="str">
        <f t="shared" si="69"/>
        <v/>
      </c>
    </row>
    <row r="768" spans="1:38" ht="23" customHeight="1">
      <c r="A768"/>
      <c r="B768"/>
      <c r="C768"/>
      <c r="D768"/>
      <c r="E768"/>
      <c r="F768"/>
      <c r="G768"/>
      <c r="H768"/>
      <c r="I768"/>
      <c r="J768"/>
      <c r="K768"/>
      <c r="L768"/>
      <c r="M768"/>
      <c r="N768"/>
      <c r="O768"/>
      <c r="P768"/>
      <c r="Q768"/>
      <c r="R768"/>
      <c r="S768"/>
      <c r="T768"/>
      <c r="U768"/>
      <c r="V768"/>
      <c r="W768"/>
      <c r="X768"/>
      <c r="Y768"/>
      <c r="Z768"/>
      <c r="AA768"/>
      <c r="AB768"/>
      <c r="AC768"/>
      <c r="AD768" s="81" t="str">
        <f>IF(M768="",IFERROR(VLOOKUP($U768,scriv!$C$2:$AG$802,28,FALSE),""),M768)</f>
        <v/>
      </c>
      <c r="AE768" s="81" t="str">
        <f>IF(N768="",IFERROR(VLOOKUP($U768,scriv!$C$2:$AG$802,29,FALSE),""),N768)</f>
        <v/>
      </c>
      <c r="AF768" s="81" t="str">
        <f>IF(O768="",IFERROR(VLOOKUP($U768,scriv!$C$2:$AG$802,30,FALSE),""),O768)</f>
        <v/>
      </c>
      <c r="AG768" s="81" t="str">
        <f>IF(P768="",IFERROR(VLOOKUP($U768,scriv!$C$2:$AG$802,31,FALSE),""),P768)</f>
        <v/>
      </c>
      <c r="AH768" s="242" t="str">
        <f t="shared" si="65"/>
        <v/>
      </c>
      <c r="AI768" s="240" t="str">
        <f t="shared" si="66"/>
        <v/>
      </c>
      <c r="AJ768" s="242" t="str">
        <f t="shared" si="67"/>
        <v/>
      </c>
      <c r="AK768" s="240" t="str">
        <f t="shared" si="68"/>
        <v/>
      </c>
      <c r="AL768" s="242" t="str">
        <f t="shared" si="69"/>
        <v/>
      </c>
    </row>
    <row r="769" spans="1:38" ht="23" customHeight="1">
      <c r="A769"/>
      <c r="B769"/>
      <c r="C769"/>
      <c r="D769"/>
      <c r="E769"/>
      <c r="F769"/>
      <c r="G769"/>
      <c r="H769"/>
      <c r="I769"/>
      <c r="J769"/>
      <c r="K769"/>
      <c r="L769"/>
      <c r="M769"/>
      <c r="N769"/>
      <c r="O769"/>
      <c r="P769"/>
      <c r="Q769"/>
      <c r="R769"/>
      <c r="S769"/>
      <c r="T769"/>
      <c r="U769"/>
      <c r="V769"/>
      <c r="W769"/>
      <c r="X769"/>
      <c r="Y769"/>
      <c r="Z769"/>
      <c r="AA769"/>
      <c r="AB769"/>
      <c r="AC769"/>
      <c r="AD769" s="81" t="str">
        <f>IF(M769="",IFERROR(VLOOKUP($U769,scriv!$C$2:$AG$802,28,FALSE),""),M769)</f>
        <v/>
      </c>
      <c r="AE769" s="81" t="str">
        <f>IF(N769="",IFERROR(VLOOKUP($U769,scriv!$C$2:$AG$802,29,FALSE),""),N769)</f>
        <v/>
      </c>
      <c r="AF769" s="81" t="str">
        <f>IF(O769="",IFERROR(VLOOKUP($U769,scriv!$C$2:$AG$802,30,FALSE),""),O769)</f>
        <v/>
      </c>
      <c r="AG769" s="81" t="str">
        <f>IF(P769="",IFERROR(VLOOKUP($U769,scriv!$C$2:$AG$802,31,FALSE),""),P769)</f>
        <v/>
      </c>
      <c r="AH769" s="242" t="str">
        <f t="shared" si="65"/>
        <v/>
      </c>
      <c r="AI769" s="240" t="str">
        <f t="shared" si="66"/>
        <v/>
      </c>
      <c r="AJ769" s="242" t="str">
        <f t="shared" si="67"/>
        <v/>
      </c>
      <c r="AK769" s="240" t="str">
        <f t="shared" si="68"/>
        <v/>
      </c>
      <c r="AL769" s="242" t="str">
        <f t="shared" si="69"/>
        <v/>
      </c>
    </row>
    <row r="770" spans="1:38" ht="23" customHeight="1">
      <c r="A770"/>
      <c r="B770"/>
      <c r="C770"/>
      <c r="D770"/>
      <c r="E770"/>
      <c r="F770"/>
      <c r="G770"/>
      <c r="H770"/>
      <c r="I770"/>
      <c r="J770"/>
      <c r="K770"/>
      <c r="L770"/>
      <c r="M770"/>
      <c r="N770"/>
      <c r="O770"/>
      <c r="P770"/>
      <c r="Q770"/>
      <c r="R770"/>
      <c r="S770"/>
      <c r="T770"/>
      <c r="U770"/>
      <c r="V770"/>
      <c r="W770"/>
      <c r="X770"/>
      <c r="Y770"/>
      <c r="Z770"/>
      <c r="AA770"/>
      <c r="AB770"/>
      <c r="AC770"/>
      <c r="AD770" s="81" t="str">
        <f>IF(M770="",IFERROR(VLOOKUP($U770,scriv!$C$2:$AG$802,28,FALSE),""),M770)</f>
        <v/>
      </c>
      <c r="AE770" s="81" t="str">
        <f>IF(N770="",IFERROR(VLOOKUP($U770,scriv!$C$2:$AG$802,29,FALSE),""),N770)</f>
        <v/>
      </c>
      <c r="AF770" s="81" t="str">
        <f>IF(O770="",IFERROR(VLOOKUP($U770,scriv!$C$2:$AG$802,30,FALSE),""),O770)</f>
        <v/>
      </c>
      <c r="AG770" s="81" t="str">
        <f>IF(P770="",IFERROR(VLOOKUP($U770,scriv!$C$2:$AG$802,31,FALSE),""),P770)</f>
        <v/>
      </c>
      <c r="AH770" s="242" t="str">
        <f t="shared" si="65"/>
        <v/>
      </c>
      <c r="AI770" s="240" t="str">
        <f t="shared" si="66"/>
        <v/>
      </c>
      <c r="AJ770" s="242" t="str">
        <f t="shared" si="67"/>
        <v/>
      </c>
      <c r="AK770" s="240" t="str">
        <f t="shared" si="68"/>
        <v/>
      </c>
      <c r="AL770" s="242" t="str">
        <f t="shared" si="69"/>
        <v/>
      </c>
    </row>
    <row r="771" spans="1:38" ht="23" customHeight="1">
      <c r="A771"/>
      <c r="B771"/>
      <c r="C771"/>
      <c r="D771"/>
      <c r="E771"/>
      <c r="F771"/>
      <c r="G771"/>
      <c r="H771"/>
      <c r="I771"/>
      <c r="J771"/>
      <c r="K771"/>
      <c r="L771"/>
      <c r="M771"/>
      <c r="N771"/>
      <c r="O771"/>
      <c r="P771"/>
      <c r="Q771"/>
      <c r="R771"/>
      <c r="S771"/>
      <c r="T771"/>
      <c r="U771"/>
      <c r="V771"/>
      <c r="W771"/>
      <c r="X771"/>
      <c r="Y771"/>
      <c r="Z771"/>
      <c r="AA771"/>
      <c r="AB771"/>
      <c r="AC771"/>
      <c r="AD771" s="81" t="str">
        <f>IF(M771="",IFERROR(VLOOKUP($U771,scriv!$C$2:$AG$802,28,FALSE),""),M771)</f>
        <v/>
      </c>
      <c r="AE771" s="81" t="str">
        <f>IF(N771="",IFERROR(VLOOKUP($U771,scriv!$C$2:$AG$802,29,FALSE),""),N771)</f>
        <v/>
      </c>
      <c r="AF771" s="81" t="str">
        <f>IF(O771="",IFERROR(VLOOKUP($U771,scriv!$C$2:$AG$802,30,FALSE),""),O771)</f>
        <v/>
      </c>
      <c r="AG771" s="81" t="str">
        <f>IF(P771="",IFERROR(VLOOKUP($U771,scriv!$C$2:$AG$802,31,FALSE),""),P771)</f>
        <v/>
      </c>
      <c r="AH771" s="242" t="str">
        <f t="shared" si="65"/>
        <v/>
      </c>
      <c r="AI771" s="240" t="str">
        <f t="shared" si="66"/>
        <v/>
      </c>
      <c r="AJ771" s="242" t="str">
        <f t="shared" si="67"/>
        <v/>
      </c>
      <c r="AK771" s="240" t="str">
        <f t="shared" si="68"/>
        <v/>
      </c>
      <c r="AL771" s="242" t="str">
        <f t="shared" si="69"/>
        <v/>
      </c>
    </row>
    <row r="772" spans="1:38" ht="23" customHeight="1">
      <c r="A772"/>
      <c r="B772"/>
      <c r="C772"/>
      <c r="D772"/>
      <c r="E772"/>
      <c r="F772"/>
      <c r="G772"/>
      <c r="H772"/>
      <c r="I772"/>
      <c r="J772"/>
      <c r="K772"/>
      <c r="L772"/>
      <c r="M772"/>
      <c r="N772"/>
      <c r="O772"/>
      <c r="P772"/>
      <c r="Q772"/>
      <c r="R772"/>
      <c r="S772"/>
      <c r="T772"/>
      <c r="U772"/>
      <c r="V772"/>
      <c r="W772"/>
      <c r="X772"/>
      <c r="Y772"/>
      <c r="Z772"/>
      <c r="AA772"/>
      <c r="AB772"/>
      <c r="AC772"/>
      <c r="AD772" s="81" t="str">
        <f>IF(M772="",IFERROR(VLOOKUP($U772,scriv!$C$2:$AG$802,28,FALSE),""),M772)</f>
        <v/>
      </c>
      <c r="AE772" s="81" t="str">
        <f>IF(N772="",IFERROR(VLOOKUP($U772,scriv!$C$2:$AG$802,29,FALSE),""),N772)</f>
        <v/>
      </c>
      <c r="AF772" s="81" t="str">
        <f>IF(O772="",IFERROR(VLOOKUP($U772,scriv!$C$2:$AG$802,30,FALSE),""),O772)</f>
        <v/>
      </c>
      <c r="AG772" s="81" t="str">
        <f>IF(P772="",IFERROR(VLOOKUP($U772,scriv!$C$2:$AG$802,31,FALSE),""),P772)</f>
        <v/>
      </c>
      <c r="AH772" s="242" t="str">
        <f t="shared" si="65"/>
        <v/>
      </c>
      <c r="AI772" s="240" t="str">
        <f t="shared" si="66"/>
        <v/>
      </c>
      <c r="AJ772" s="242" t="str">
        <f t="shared" si="67"/>
        <v/>
      </c>
      <c r="AK772" s="240" t="str">
        <f t="shared" si="68"/>
        <v/>
      </c>
      <c r="AL772" s="242" t="str">
        <f t="shared" si="69"/>
        <v/>
      </c>
    </row>
    <row r="773" spans="1:38" ht="23" customHeight="1">
      <c r="A773"/>
      <c r="B773"/>
      <c r="C773"/>
      <c r="D773"/>
      <c r="E773"/>
      <c r="F773"/>
      <c r="G773"/>
      <c r="H773"/>
      <c r="I773"/>
      <c r="J773"/>
      <c r="K773"/>
      <c r="L773"/>
      <c r="M773"/>
      <c r="N773"/>
      <c r="O773"/>
      <c r="P773"/>
      <c r="Q773"/>
      <c r="R773"/>
      <c r="S773"/>
      <c r="T773"/>
      <c r="U773"/>
      <c r="V773"/>
      <c r="W773"/>
      <c r="X773"/>
      <c r="Y773"/>
      <c r="Z773"/>
      <c r="AA773"/>
      <c r="AB773"/>
      <c r="AC773"/>
      <c r="AD773" s="81" t="str">
        <f>IF(M773="",IFERROR(VLOOKUP($U773,scriv!$C$2:$AG$802,28,FALSE),""),M773)</f>
        <v/>
      </c>
      <c r="AE773" s="81" t="str">
        <f>IF(N773="",IFERROR(VLOOKUP($U773,scriv!$C$2:$AG$802,29,FALSE),""),N773)</f>
        <v/>
      </c>
      <c r="AF773" s="81" t="str">
        <f>IF(O773="",IFERROR(VLOOKUP($U773,scriv!$C$2:$AG$802,30,FALSE),""),O773)</f>
        <v/>
      </c>
      <c r="AG773" s="81" t="str">
        <f>IF(P773="",IFERROR(VLOOKUP($U773,scriv!$C$2:$AG$802,31,FALSE),""),P773)</f>
        <v/>
      </c>
      <c r="AH773" s="242" t="str">
        <f t="shared" ref="AH773:AH802" si="70">SUBSTITUTE(SUBSTITUTE(SUBSTITUTE(SUBSTITUTE(SUBSTITUTE(SUBSTITUTE(SUBSTITUTE(SUBSTITUTE(SUBSTITUTE(SUBSTITUTE(SUBSTITUTE(SUBSTITUTE(
C773,
":",""),
".",""),
"/",""),
"|",""),
",",""),
" ",""),
"'",""),
"(",""),
")",""),
"&amp;",""),
"!",""),
"?","")</f>
        <v/>
      </c>
      <c r="AI773" s="240" t="str">
        <f t="shared" ref="AI773:AI802" si="71">SUBSTITUTE(SUBSTITUTE(SUBSTITUTE(SUBSTITUTE(SUBSTITUTE(SUBSTITUTE(SUBSTITUTE(SUBSTITUTE(SUBSTITUTE(SUBSTITUTE(SUBSTITUTE(SUBSTITUTE(
U773,
":",""),
".",""),
"/",""),
"|",""),
",",""),
" ",""),
"'",""),
"(",""),
")",""),
"&amp;",""),
"!",""),
"?","")</f>
        <v/>
      </c>
      <c r="AJ773" s="242" t="str">
        <f t="shared" ref="AJ773:AJ802" si="72">IF(G773&lt;&gt;"",SUBSTITUTE(SUBSTITUTE(SUBSTITUTE(SUBSTITUTE(SUBSTITUTE(SUBSTITUTE(SUBSTITUTE(SUBSTITUTE(SUBSTITUTE(SUBSTITUTE(SUBSTITUTE(SUBSTITUTE(
G773,
":",""),
".",""),
"/",""),
"|",""),
",",""),
" ",""),
"'",""),
"(",""),
")",""),
"&amp;",""),
"!",""),
"?",""),
IF(H773&lt;&gt;"",AI773,""))</f>
        <v/>
      </c>
      <c r="AK773" s="240" t="str">
        <f t="shared" ref="AK773:AK802" si="73">SUBSTITUTE(SUBSTITUTE(SUBSTITUTE(SUBSTITUTE(SUBSTITUTE(SUBSTITUTE(SUBSTITUTE(SUBSTITUTE(SUBSTITUTE(SUBSTITUTE(SUBSTITUTE(SUBSTITUTE(
H773,
":",""),
".",""),
"/",""),
"|",""),
",",""),
" ",""),
"'",""),
"(",""),
")",""),
"&amp;",""),
"!",""),
"?","")</f>
        <v/>
      </c>
      <c r="AL773" s="242" t="str">
        <f t="shared" ref="AL773:AL802" si="74">SUBSTITUTE(SUBSTITUTE(SUBSTITUTE(SUBSTITUTE(SUBSTITUTE(SUBSTITUTE(SUBSTITUTE(SUBSTITUTE(SUBSTITUTE(SUBSTITUTE(SUBSTITUTE(
F773,
":",""),
".",""),
"/",""),
"|",""),
",",""),
"'",""),
"(",""),
")",""),
"&amp;",""),
"!",""),
"?","")</f>
        <v/>
      </c>
    </row>
    <row r="774" spans="1:38" ht="23" customHeight="1">
      <c r="A774"/>
      <c r="B774"/>
      <c r="C774"/>
      <c r="D774"/>
      <c r="E774"/>
      <c r="F774"/>
      <c r="G774"/>
      <c r="H774"/>
      <c r="I774"/>
      <c r="J774"/>
      <c r="K774"/>
      <c r="L774"/>
      <c r="M774"/>
      <c r="N774"/>
      <c r="O774"/>
      <c r="P774"/>
      <c r="Q774"/>
      <c r="R774"/>
      <c r="S774"/>
      <c r="T774"/>
      <c r="U774"/>
      <c r="V774"/>
      <c r="W774"/>
      <c r="X774"/>
      <c r="Y774"/>
      <c r="Z774"/>
      <c r="AA774"/>
      <c r="AB774"/>
      <c r="AC774"/>
      <c r="AD774" s="81" t="str">
        <f>IF(M774="",IFERROR(VLOOKUP($U774,scriv!$C$2:$AG$802,28,FALSE),""),M774)</f>
        <v/>
      </c>
      <c r="AE774" s="81" t="str">
        <f>IF(N774="",IFERROR(VLOOKUP($U774,scriv!$C$2:$AG$802,29,FALSE),""),N774)</f>
        <v/>
      </c>
      <c r="AF774" s="81" t="str">
        <f>IF(O774="",IFERROR(VLOOKUP($U774,scriv!$C$2:$AG$802,30,FALSE),""),O774)</f>
        <v/>
      </c>
      <c r="AG774" s="81" t="str">
        <f>IF(P774="",IFERROR(VLOOKUP($U774,scriv!$C$2:$AG$802,31,FALSE),""),P774)</f>
        <v/>
      </c>
      <c r="AH774" s="242" t="str">
        <f t="shared" si="70"/>
        <v/>
      </c>
      <c r="AI774" s="240" t="str">
        <f t="shared" si="71"/>
        <v/>
      </c>
      <c r="AJ774" s="242" t="str">
        <f t="shared" si="72"/>
        <v/>
      </c>
      <c r="AK774" s="240" t="str">
        <f t="shared" si="73"/>
        <v/>
      </c>
      <c r="AL774" s="242" t="str">
        <f t="shared" si="74"/>
        <v/>
      </c>
    </row>
    <row r="775" spans="1:38" ht="23" customHeight="1">
      <c r="A775"/>
      <c r="B775"/>
      <c r="C775"/>
      <c r="D775"/>
      <c r="E775"/>
      <c r="F775"/>
      <c r="G775"/>
      <c r="H775"/>
      <c r="I775"/>
      <c r="J775"/>
      <c r="K775"/>
      <c r="L775"/>
      <c r="M775"/>
      <c r="N775"/>
      <c r="O775"/>
      <c r="P775"/>
      <c r="Q775"/>
      <c r="R775"/>
      <c r="S775"/>
      <c r="T775"/>
      <c r="U775"/>
      <c r="V775"/>
      <c r="W775"/>
      <c r="X775"/>
      <c r="Y775"/>
      <c r="Z775"/>
      <c r="AA775"/>
      <c r="AB775"/>
      <c r="AC775"/>
      <c r="AD775" s="81" t="str">
        <f>IF(M775="",IFERROR(VLOOKUP($U775,scriv!$C$2:$AG$802,28,FALSE),""),M775)</f>
        <v/>
      </c>
      <c r="AE775" s="81" t="str">
        <f>IF(N775="",IFERROR(VLOOKUP($U775,scriv!$C$2:$AG$802,29,FALSE),""),N775)</f>
        <v/>
      </c>
      <c r="AF775" s="81" t="str">
        <f>IF(O775="",IFERROR(VLOOKUP($U775,scriv!$C$2:$AG$802,30,FALSE),""),O775)</f>
        <v/>
      </c>
      <c r="AG775" s="81" t="str">
        <f>IF(P775="",IFERROR(VLOOKUP($U775,scriv!$C$2:$AG$802,31,FALSE),""),P775)</f>
        <v/>
      </c>
      <c r="AH775" s="242" t="str">
        <f t="shared" si="70"/>
        <v/>
      </c>
      <c r="AI775" s="240" t="str">
        <f t="shared" si="71"/>
        <v/>
      </c>
      <c r="AJ775" s="242" t="str">
        <f t="shared" si="72"/>
        <v/>
      </c>
      <c r="AK775" s="240" t="str">
        <f t="shared" si="73"/>
        <v/>
      </c>
      <c r="AL775" s="242" t="str">
        <f t="shared" si="74"/>
        <v/>
      </c>
    </row>
    <row r="776" spans="1:38" ht="23" customHeight="1">
      <c r="A776"/>
      <c r="B776"/>
      <c r="C776"/>
      <c r="D776"/>
      <c r="E776"/>
      <c r="F776"/>
      <c r="G776"/>
      <c r="H776"/>
      <c r="I776"/>
      <c r="J776"/>
      <c r="K776"/>
      <c r="L776"/>
      <c r="M776"/>
      <c r="N776"/>
      <c r="O776"/>
      <c r="P776"/>
      <c r="Q776"/>
      <c r="R776"/>
      <c r="S776"/>
      <c r="T776"/>
      <c r="U776"/>
      <c r="V776"/>
      <c r="W776"/>
      <c r="X776"/>
      <c r="Y776"/>
      <c r="Z776"/>
      <c r="AA776"/>
      <c r="AB776"/>
      <c r="AC776"/>
      <c r="AD776" s="81" t="str">
        <f>IF(M776="",IFERROR(VLOOKUP($U776,scriv!$C$2:$AG$802,28,FALSE),""),M776)</f>
        <v/>
      </c>
      <c r="AE776" s="81" t="str">
        <f>IF(N776="",IFERROR(VLOOKUP($U776,scriv!$C$2:$AG$802,29,FALSE),""),N776)</f>
        <v/>
      </c>
      <c r="AF776" s="81" t="str">
        <f>IF(O776="",IFERROR(VLOOKUP($U776,scriv!$C$2:$AG$802,30,FALSE),""),O776)</f>
        <v/>
      </c>
      <c r="AG776" s="81" t="str">
        <f>IF(P776="",IFERROR(VLOOKUP($U776,scriv!$C$2:$AG$802,31,FALSE),""),P776)</f>
        <v/>
      </c>
      <c r="AH776" s="242" t="str">
        <f t="shared" si="70"/>
        <v/>
      </c>
      <c r="AI776" s="240" t="str">
        <f t="shared" si="71"/>
        <v/>
      </c>
      <c r="AJ776" s="242" t="str">
        <f t="shared" si="72"/>
        <v/>
      </c>
      <c r="AK776" s="240" t="str">
        <f t="shared" si="73"/>
        <v/>
      </c>
      <c r="AL776" s="242" t="str">
        <f t="shared" si="74"/>
        <v/>
      </c>
    </row>
    <row r="777" spans="1:38" ht="23" customHeight="1">
      <c r="A777"/>
      <c r="B777"/>
      <c r="C777"/>
      <c r="D777"/>
      <c r="E777"/>
      <c r="F777"/>
      <c r="G777"/>
      <c r="H777"/>
      <c r="I777"/>
      <c r="J777"/>
      <c r="K777"/>
      <c r="L777"/>
      <c r="M777"/>
      <c r="N777"/>
      <c r="O777"/>
      <c r="P777"/>
      <c r="Q777"/>
      <c r="R777"/>
      <c r="S777"/>
      <c r="T777"/>
      <c r="U777"/>
      <c r="V777"/>
      <c r="W777"/>
      <c r="X777"/>
      <c r="Y777"/>
      <c r="Z777"/>
      <c r="AA777"/>
      <c r="AB777"/>
      <c r="AC777"/>
      <c r="AD777" s="81" t="str">
        <f>IF(M777="",IFERROR(VLOOKUP($U777,scriv!$C$2:$AG$802,28,FALSE),""),M777)</f>
        <v/>
      </c>
      <c r="AE777" s="81" t="str">
        <f>IF(N777="",IFERROR(VLOOKUP($U777,scriv!$C$2:$AG$802,29,FALSE),""),N777)</f>
        <v/>
      </c>
      <c r="AF777" s="81" t="str">
        <f>IF(O777="",IFERROR(VLOOKUP($U777,scriv!$C$2:$AG$802,30,FALSE),""),O777)</f>
        <v/>
      </c>
      <c r="AG777" s="81" t="str">
        <f>IF(P777="",IFERROR(VLOOKUP($U777,scriv!$C$2:$AG$802,31,FALSE),""),P777)</f>
        <v/>
      </c>
      <c r="AH777" s="242" t="str">
        <f t="shared" si="70"/>
        <v/>
      </c>
      <c r="AI777" s="240" t="str">
        <f t="shared" si="71"/>
        <v/>
      </c>
      <c r="AJ777" s="242" t="str">
        <f t="shared" si="72"/>
        <v/>
      </c>
      <c r="AK777" s="240" t="str">
        <f t="shared" si="73"/>
        <v/>
      </c>
      <c r="AL777" s="242" t="str">
        <f t="shared" si="74"/>
        <v/>
      </c>
    </row>
    <row r="778" spans="1:38" ht="23" customHeight="1">
      <c r="A778"/>
      <c r="B778"/>
      <c r="C778"/>
      <c r="D778"/>
      <c r="E778"/>
      <c r="F778"/>
      <c r="G778"/>
      <c r="H778"/>
      <c r="I778"/>
      <c r="J778"/>
      <c r="K778"/>
      <c r="L778"/>
      <c r="M778"/>
      <c r="N778"/>
      <c r="O778"/>
      <c r="P778"/>
      <c r="Q778"/>
      <c r="R778"/>
      <c r="S778"/>
      <c r="T778"/>
      <c r="U778"/>
      <c r="V778"/>
      <c r="W778"/>
      <c r="X778"/>
      <c r="Y778"/>
      <c r="Z778"/>
      <c r="AA778"/>
      <c r="AB778"/>
      <c r="AC778"/>
      <c r="AD778" s="81" t="str">
        <f>IF(M778="",IFERROR(VLOOKUP($U778,scriv!$C$2:$AG$802,28,FALSE),""),M778)</f>
        <v/>
      </c>
      <c r="AE778" s="81" t="str">
        <f>IF(N778="",IFERROR(VLOOKUP($U778,scriv!$C$2:$AG$802,29,FALSE),""),N778)</f>
        <v/>
      </c>
      <c r="AF778" s="81" t="str">
        <f>IF(O778="",IFERROR(VLOOKUP($U778,scriv!$C$2:$AG$802,30,FALSE),""),O778)</f>
        <v/>
      </c>
      <c r="AG778" s="81" t="str">
        <f>IF(P778="",IFERROR(VLOOKUP($U778,scriv!$C$2:$AG$802,31,FALSE),""),P778)</f>
        <v/>
      </c>
      <c r="AH778" s="242" t="str">
        <f t="shared" si="70"/>
        <v/>
      </c>
      <c r="AI778" s="240" t="str">
        <f t="shared" si="71"/>
        <v/>
      </c>
      <c r="AJ778" s="242" t="str">
        <f t="shared" si="72"/>
        <v/>
      </c>
      <c r="AK778" s="240" t="str">
        <f t="shared" si="73"/>
        <v/>
      </c>
      <c r="AL778" s="242" t="str">
        <f t="shared" si="74"/>
        <v/>
      </c>
    </row>
    <row r="779" spans="1:38" ht="23" customHeight="1">
      <c r="A779"/>
      <c r="B779"/>
      <c r="C779"/>
      <c r="D779"/>
      <c r="E779"/>
      <c r="F779"/>
      <c r="G779"/>
      <c r="H779"/>
      <c r="I779"/>
      <c r="J779"/>
      <c r="K779"/>
      <c r="L779"/>
      <c r="M779"/>
      <c r="N779"/>
      <c r="O779"/>
      <c r="P779"/>
      <c r="Q779"/>
      <c r="R779"/>
      <c r="S779"/>
      <c r="T779"/>
      <c r="U779"/>
      <c r="V779"/>
      <c r="W779"/>
      <c r="X779"/>
      <c r="Y779"/>
      <c r="Z779"/>
      <c r="AA779"/>
      <c r="AB779"/>
      <c r="AC779"/>
      <c r="AD779" s="81" t="str">
        <f>IF(M779="",IFERROR(VLOOKUP($U779,scriv!$C$2:$AG$802,28,FALSE),""),M779)</f>
        <v/>
      </c>
      <c r="AE779" s="81" t="str">
        <f>IF(N779="",IFERROR(VLOOKUP($U779,scriv!$C$2:$AG$802,29,FALSE),""),N779)</f>
        <v/>
      </c>
      <c r="AF779" s="81" t="str">
        <f>IF(O779="",IFERROR(VLOOKUP($U779,scriv!$C$2:$AG$802,30,FALSE),""),O779)</f>
        <v/>
      </c>
      <c r="AG779" s="81" t="str">
        <f>IF(P779="",IFERROR(VLOOKUP($U779,scriv!$C$2:$AG$802,31,FALSE),""),P779)</f>
        <v/>
      </c>
      <c r="AH779" s="242" t="str">
        <f t="shared" si="70"/>
        <v/>
      </c>
      <c r="AI779" s="240" t="str">
        <f t="shared" si="71"/>
        <v/>
      </c>
      <c r="AJ779" s="242" t="str">
        <f t="shared" si="72"/>
        <v/>
      </c>
      <c r="AK779" s="240" t="str">
        <f t="shared" si="73"/>
        <v/>
      </c>
      <c r="AL779" s="242" t="str">
        <f t="shared" si="74"/>
        <v/>
      </c>
    </row>
    <row r="780" spans="1:38" ht="23" customHeight="1">
      <c r="A780"/>
      <c r="B780"/>
      <c r="C780"/>
      <c r="D780"/>
      <c r="E780"/>
      <c r="F780"/>
      <c r="G780"/>
      <c r="H780"/>
      <c r="I780"/>
      <c r="J780"/>
      <c r="K780"/>
      <c r="L780"/>
      <c r="M780"/>
      <c r="N780"/>
      <c r="O780"/>
      <c r="P780"/>
      <c r="Q780"/>
      <c r="R780"/>
      <c r="S780"/>
      <c r="T780"/>
      <c r="U780"/>
      <c r="V780"/>
      <c r="W780"/>
      <c r="X780"/>
      <c r="Y780"/>
      <c r="Z780"/>
      <c r="AA780"/>
      <c r="AB780"/>
      <c r="AC780"/>
      <c r="AD780" s="81" t="str">
        <f>IF(M780="",IFERROR(VLOOKUP($U780,scriv!$C$2:$AG$802,28,FALSE),""),M780)</f>
        <v/>
      </c>
      <c r="AE780" s="81" t="str">
        <f>IF(N780="",IFERROR(VLOOKUP($U780,scriv!$C$2:$AG$802,29,FALSE),""),N780)</f>
        <v/>
      </c>
      <c r="AF780" s="81" t="str">
        <f>IF(O780="",IFERROR(VLOOKUP($U780,scriv!$C$2:$AG$802,30,FALSE),""),O780)</f>
        <v/>
      </c>
      <c r="AG780" s="81" t="str">
        <f>IF(P780="",IFERROR(VLOOKUP($U780,scriv!$C$2:$AG$802,31,FALSE),""),P780)</f>
        <v/>
      </c>
      <c r="AH780" s="242" t="str">
        <f t="shared" si="70"/>
        <v/>
      </c>
      <c r="AI780" s="240" t="str">
        <f t="shared" si="71"/>
        <v/>
      </c>
      <c r="AJ780" s="242" t="str">
        <f t="shared" si="72"/>
        <v/>
      </c>
      <c r="AK780" s="240" t="str">
        <f t="shared" si="73"/>
        <v/>
      </c>
      <c r="AL780" s="242" t="str">
        <f t="shared" si="74"/>
        <v/>
      </c>
    </row>
    <row r="781" spans="1:38" ht="23" customHeight="1">
      <c r="A781"/>
      <c r="B781"/>
      <c r="C781"/>
      <c r="D781"/>
      <c r="E781"/>
      <c r="F781"/>
      <c r="G781"/>
      <c r="H781"/>
      <c r="I781"/>
      <c r="J781"/>
      <c r="K781"/>
      <c r="L781"/>
      <c r="M781"/>
      <c r="N781"/>
      <c r="O781"/>
      <c r="P781"/>
      <c r="Q781"/>
      <c r="R781"/>
      <c r="S781"/>
      <c r="T781"/>
      <c r="U781"/>
      <c r="V781"/>
      <c r="W781"/>
      <c r="X781"/>
      <c r="Y781"/>
      <c r="Z781"/>
      <c r="AA781"/>
      <c r="AB781"/>
      <c r="AC781"/>
      <c r="AD781" s="81" t="str">
        <f>IF(M781="",IFERROR(VLOOKUP($U781,scriv!$C$2:$AG$802,28,FALSE),""),M781)</f>
        <v/>
      </c>
      <c r="AE781" s="81" t="str">
        <f>IF(N781="",IFERROR(VLOOKUP($U781,scriv!$C$2:$AG$802,29,FALSE),""),N781)</f>
        <v/>
      </c>
      <c r="AF781" s="81" t="str">
        <f>IF(O781="",IFERROR(VLOOKUP($U781,scriv!$C$2:$AG$802,30,FALSE),""),O781)</f>
        <v/>
      </c>
      <c r="AG781" s="81" t="str">
        <f>IF(P781="",IFERROR(VLOOKUP($U781,scriv!$C$2:$AG$802,31,FALSE),""),P781)</f>
        <v/>
      </c>
      <c r="AH781" s="242" t="str">
        <f t="shared" si="70"/>
        <v/>
      </c>
      <c r="AI781" s="240" t="str">
        <f t="shared" si="71"/>
        <v/>
      </c>
      <c r="AJ781" s="242" t="str">
        <f t="shared" si="72"/>
        <v/>
      </c>
      <c r="AK781" s="240" t="str">
        <f t="shared" si="73"/>
        <v/>
      </c>
      <c r="AL781" s="242" t="str">
        <f t="shared" si="74"/>
        <v/>
      </c>
    </row>
    <row r="782" spans="1:38" ht="23" customHeight="1">
      <c r="A782"/>
      <c r="B782"/>
      <c r="C782"/>
      <c r="D782"/>
      <c r="E782"/>
      <c r="F782"/>
      <c r="G782"/>
      <c r="H782"/>
      <c r="I782"/>
      <c r="J782"/>
      <c r="K782"/>
      <c r="L782"/>
      <c r="M782"/>
      <c r="N782"/>
      <c r="O782"/>
      <c r="P782"/>
      <c r="Q782"/>
      <c r="R782"/>
      <c r="S782"/>
      <c r="T782"/>
      <c r="U782"/>
      <c r="V782"/>
      <c r="W782"/>
      <c r="X782"/>
      <c r="Y782"/>
      <c r="Z782"/>
      <c r="AA782"/>
      <c r="AB782"/>
      <c r="AC782"/>
      <c r="AD782" s="81" t="str">
        <f>IF(M782="",IFERROR(VLOOKUP($U782,scriv!$C$2:$AG$802,28,FALSE),""),M782)</f>
        <v/>
      </c>
      <c r="AE782" s="81" t="str">
        <f>IF(N782="",IFERROR(VLOOKUP($U782,scriv!$C$2:$AG$802,29,FALSE),""),N782)</f>
        <v/>
      </c>
      <c r="AF782" s="81" t="str">
        <f>IF(O782="",IFERROR(VLOOKUP($U782,scriv!$C$2:$AG$802,30,FALSE),""),O782)</f>
        <v/>
      </c>
      <c r="AG782" s="81" t="str">
        <f>IF(P782="",IFERROR(VLOOKUP($U782,scriv!$C$2:$AG$802,31,FALSE),""),P782)</f>
        <v/>
      </c>
      <c r="AH782" s="242" t="str">
        <f t="shared" si="70"/>
        <v/>
      </c>
      <c r="AI782" s="240" t="str">
        <f t="shared" si="71"/>
        <v/>
      </c>
      <c r="AJ782" s="242" t="str">
        <f t="shared" si="72"/>
        <v/>
      </c>
      <c r="AK782" s="240" t="str">
        <f t="shared" si="73"/>
        <v/>
      </c>
      <c r="AL782" s="242" t="str">
        <f t="shared" si="74"/>
        <v/>
      </c>
    </row>
    <row r="783" spans="1:38" ht="23" customHeight="1">
      <c r="A783"/>
      <c r="B783"/>
      <c r="C783"/>
      <c r="D783"/>
      <c r="E783"/>
      <c r="F783"/>
      <c r="G783"/>
      <c r="H783"/>
      <c r="I783"/>
      <c r="J783"/>
      <c r="K783"/>
      <c r="L783"/>
      <c r="M783"/>
      <c r="N783"/>
      <c r="O783"/>
      <c r="P783"/>
      <c r="Q783"/>
      <c r="R783"/>
      <c r="S783"/>
      <c r="T783"/>
      <c r="U783"/>
      <c r="V783"/>
      <c r="W783"/>
      <c r="X783"/>
      <c r="Y783"/>
      <c r="Z783"/>
      <c r="AA783"/>
      <c r="AB783"/>
      <c r="AC783"/>
      <c r="AD783" s="81" t="str">
        <f>IF(M783="",IFERROR(VLOOKUP($U783,scriv!$C$2:$AG$802,28,FALSE),""),M783)</f>
        <v/>
      </c>
      <c r="AE783" s="81" t="str">
        <f>IF(N783="",IFERROR(VLOOKUP($U783,scriv!$C$2:$AG$802,29,FALSE),""),N783)</f>
        <v/>
      </c>
      <c r="AF783" s="81" t="str">
        <f>IF(O783="",IFERROR(VLOOKUP($U783,scriv!$C$2:$AG$802,30,FALSE),""),O783)</f>
        <v/>
      </c>
      <c r="AG783" s="81" t="str">
        <f>IF(P783="",IFERROR(VLOOKUP($U783,scriv!$C$2:$AG$802,31,FALSE),""),P783)</f>
        <v/>
      </c>
      <c r="AH783" s="242" t="str">
        <f t="shared" si="70"/>
        <v/>
      </c>
      <c r="AI783" s="240" t="str">
        <f t="shared" si="71"/>
        <v/>
      </c>
      <c r="AJ783" s="242" t="str">
        <f t="shared" si="72"/>
        <v/>
      </c>
      <c r="AK783" s="240" t="str">
        <f t="shared" si="73"/>
        <v/>
      </c>
      <c r="AL783" s="242" t="str">
        <f t="shared" si="74"/>
        <v/>
      </c>
    </row>
    <row r="784" spans="1:38" ht="23" customHeight="1">
      <c r="A784"/>
      <c r="B784"/>
      <c r="C784"/>
      <c r="D784"/>
      <c r="E784"/>
      <c r="F784"/>
      <c r="G784"/>
      <c r="H784"/>
      <c r="I784"/>
      <c r="J784"/>
      <c r="K784"/>
      <c r="L784"/>
      <c r="M784"/>
      <c r="N784"/>
      <c r="O784"/>
      <c r="P784"/>
      <c r="Q784"/>
      <c r="R784"/>
      <c r="S784"/>
      <c r="T784"/>
      <c r="U784"/>
      <c r="V784"/>
      <c r="W784"/>
      <c r="X784"/>
      <c r="Y784"/>
      <c r="Z784"/>
      <c r="AA784"/>
      <c r="AB784"/>
      <c r="AC784"/>
      <c r="AD784" s="81" t="str">
        <f>IF(M784="",IFERROR(VLOOKUP($U784,scriv!$C$2:$AG$802,28,FALSE),""),M784)</f>
        <v/>
      </c>
      <c r="AE784" s="81" t="str">
        <f>IF(N784="",IFERROR(VLOOKUP($U784,scriv!$C$2:$AG$802,29,FALSE),""),N784)</f>
        <v/>
      </c>
      <c r="AF784" s="81" t="str">
        <f>IF(O784="",IFERROR(VLOOKUP($U784,scriv!$C$2:$AG$802,30,FALSE),""),O784)</f>
        <v/>
      </c>
      <c r="AG784" s="81" t="str">
        <f>IF(P784="",IFERROR(VLOOKUP($U784,scriv!$C$2:$AG$802,31,FALSE),""),P784)</f>
        <v/>
      </c>
      <c r="AH784" s="242" t="str">
        <f t="shared" si="70"/>
        <v/>
      </c>
      <c r="AI784" s="240" t="str">
        <f t="shared" si="71"/>
        <v/>
      </c>
      <c r="AJ784" s="242" t="str">
        <f t="shared" si="72"/>
        <v/>
      </c>
      <c r="AK784" s="240" t="str">
        <f t="shared" si="73"/>
        <v/>
      </c>
      <c r="AL784" s="242" t="str">
        <f t="shared" si="74"/>
        <v/>
      </c>
    </row>
    <row r="785" spans="1:38" ht="23" customHeight="1">
      <c r="A785"/>
      <c r="B785"/>
      <c r="C785"/>
      <c r="D785"/>
      <c r="E785"/>
      <c r="F785"/>
      <c r="G785"/>
      <c r="H785"/>
      <c r="I785"/>
      <c r="J785"/>
      <c r="K785"/>
      <c r="L785"/>
      <c r="M785"/>
      <c r="N785"/>
      <c r="O785"/>
      <c r="P785"/>
      <c r="Q785"/>
      <c r="R785"/>
      <c r="S785"/>
      <c r="T785"/>
      <c r="U785"/>
      <c r="V785"/>
      <c r="W785"/>
      <c r="X785"/>
      <c r="Y785"/>
      <c r="Z785"/>
      <c r="AA785"/>
      <c r="AB785"/>
      <c r="AC785"/>
      <c r="AD785" s="81" t="str">
        <f>IF(M785="",IFERROR(VLOOKUP($U785,scriv!$C$2:$AG$802,28,FALSE),""),M785)</f>
        <v/>
      </c>
      <c r="AE785" s="81" t="str">
        <f>IF(N785="",IFERROR(VLOOKUP($U785,scriv!$C$2:$AG$802,29,FALSE),""),N785)</f>
        <v/>
      </c>
      <c r="AF785" s="81" t="str">
        <f>IF(O785="",IFERROR(VLOOKUP($U785,scriv!$C$2:$AG$802,30,FALSE),""),O785)</f>
        <v/>
      </c>
      <c r="AG785" s="81" t="str">
        <f>IF(P785="",IFERROR(VLOOKUP($U785,scriv!$C$2:$AG$802,31,FALSE),""),P785)</f>
        <v/>
      </c>
      <c r="AH785" s="242" t="str">
        <f t="shared" si="70"/>
        <v/>
      </c>
      <c r="AI785" s="240" t="str">
        <f t="shared" si="71"/>
        <v/>
      </c>
      <c r="AJ785" s="242" t="str">
        <f t="shared" si="72"/>
        <v/>
      </c>
      <c r="AK785" s="240" t="str">
        <f t="shared" si="73"/>
        <v/>
      </c>
      <c r="AL785" s="242" t="str">
        <f t="shared" si="74"/>
        <v/>
      </c>
    </row>
    <row r="786" spans="1:38" ht="23" customHeight="1">
      <c r="A786"/>
      <c r="B786"/>
      <c r="C786"/>
      <c r="D786"/>
      <c r="E786"/>
      <c r="F786"/>
      <c r="G786"/>
      <c r="H786"/>
      <c r="I786"/>
      <c r="J786"/>
      <c r="K786"/>
      <c r="L786"/>
      <c r="M786"/>
      <c r="N786"/>
      <c r="O786"/>
      <c r="P786"/>
      <c r="Q786"/>
      <c r="R786"/>
      <c r="S786"/>
      <c r="T786"/>
      <c r="U786"/>
      <c r="V786"/>
      <c r="W786"/>
      <c r="X786"/>
      <c r="Y786"/>
      <c r="Z786"/>
      <c r="AA786"/>
      <c r="AB786"/>
      <c r="AC786"/>
      <c r="AD786" s="81" t="str">
        <f>IF(M786="",IFERROR(VLOOKUP($U786,scriv!$C$2:$AG$802,28,FALSE),""),M786)</f>
        <v/>
      </c>
      <c r="AE786" s="81" t="str">
        <f>IF(N786="",IFERROR(VLOOKUP($U786,scriv!$C$2:$AG$802,29,FALSE),""),N786)</f>
        <v/>
      </c>
      <c r="AF786" s="81" t="str">
        <f>IF(O786="",IFERROR(VLOOKUP($U786,scriv!$C$2:$AG$802,30,FALSE),""),O786)</f>
        <v/>
      </c>
      <c r="AG786" s="81" t="str">
        <f>IF(P786="",IFERROR(VLOOKUP($U786,scriv!$C$2:$AG$802,31,FALSE),""),P786)</f>
        <v/>
      </c>
      <c r="AH786" s="242" t="str">
        <f t="shared" si="70"/>
        <v/>
      </c>
      <c r="AI786" s="240" t="str">
        <f t="shared" si="71"/>
        <v/>
      </c>
      <c r="AJ786" s="242" t="str">
        <f t="shared" si="72"/>
        <v/>
      </c>
      <c r="AK786" s="240" t="str">
        <f t="shared" si="73"/>
        <v/>
      </c>
      <c r="AL786" s="242" t="str">
        <f t="shared" si="74"/>
        <v/>
      </c>
    </row>
    <row r="787" spans="1:38" ht="23" customHeight="1">
      <c r="A787"/>
      <c r="B787"/>
      <c r="C787"/>
      <c r="D787"/>
      <c r="E787"/>
      <c r="F787"/>
      <c r="G787"/>
      <c r="H787"/>
      <c r="I787"/>
      <c r="J787"/>
      <c r="K787"/>
      <c r="L787"/>
      <c r="M787"/>
      <c r="N787"/>
      <c r="O787"/>
      <c r="P787"/>
      <c r="Q787"/>
      <c r="R787"/>
      <c r="S787"/>
      <c r="T787"/>
      <c r="U787"/>
      <c r="V787"/>
      <c r="W787"/>
      <c r="X787"/>
      <c r="Y787"/>
      <c r="Z787"/>
      <c r="AA787"/>
      <c r="AB787"/>
      <c r="AC787"/>
      <c r="AD787" s="81" t="str">
        <f>IF(M787="",IFERROR(VLOOKUP($U787,scriv!$C$2:$AG$802,28,FALSE),""),M787)</f>
        <v/>
      </c>
      <c r="AE787" s="81" t="str">
        <f>IF(N787="",IFERROR(VLOOKUP($U787,scriv!$C$2:$AG$802,29,FALSE),""),N787)</f>
        <v/>
      </c>
      <c r="AF787" s="81" t="str">
        <f>IF(O787="",IFERROR(VLOOKUP($U787,scriv!$C$2:$AG$802,30,FALSE),""),O787)</f>
        <v/>
      </c>
      <c r="AG787" s="81" t="str">
        <f>IF(P787="",IFERROR(VLOOKUP($U787,scriv!$C$2:$AG$802,31,FALSE),""),P787)</f>
        <v/>
      </c>
      <c r="AH787" s="242" t="str">
        <f t="shared" si="70"/>
        <v/>
      </c>
      <c r="AI787" s="240" t="str">
        <f t="shared" si="71"/>
        <v/>
      </c>
      <c r="AJ787" s="242" t="str">
        <f t="shared" si="72"/>
        <v/>
      </c>
      <c r="AK787" s="240" t="str">
        <f t="shared" si="73"/>
        <v/>
      </c>
      <c r="AL787" s="242" t="str">
        <f t="shared" si="74"/>
        <v/>
      </c>
    </row>
    <row r="788" spans="1:38" ht="23" customHeight="1">
      <c r="A788"/>
      <c r="B788"/>
      <c r="C788"/>
      <c r="D788"/>
      <c r="E788"/>
      <c r="F788"/>
      <c r="G788"/>
      <c r="H788"/>
      <c r="I788"/>
      <c r="J788"/>
      <c r="K788"/>
      <c r="L788"/>
      <c r="M788"/>
      <c r="N788"/>
      <c r="O788"/>
      <c r="P788"/>
      <c r="Q788"/>
      <c r="R788"/>
      <c r="S788"/>
      <c r="T788"/>
      <c r="U788"/>
      <c r="V788"/>
      <c r="W788"/>
      <c r="X788"/>
      <c r="Y788"/>
      <c r="Z788"/>
      <c r="AA788"/>
      <c r="AB788"/>
      <c r="AC788"/>
      <c r="AD788" s="81" t="str">
        <f>IF(M788="",IFERROR(VLOOKUP($U788,scriv!$C$2:$AG$802,28,FALSE),""),M788)</f>
        <v/>
      </c>
      <c r="AE788" s="81" t="str">
        <f>IF(N788="",IFERROR(VLOOKUP($U788,scriv!$C$2:$AG$802,29,FALSE),""),N788)</f>
        <v/>
      </c>
      <c r="AF788" s="81" t="str">
        <f>IF(O788="",IFERROR(VLOOKUP($U788,scriv!$C$2:$AG$802,30,FALSE),""),O788)</f>
        <v/>
      </c>
      <c r="AG788" s="81" t="str">
        <f>IF(P788="",IFERROR(VLOOKUP($U788,scriv!$C$2:$AG$802,31,FALSE),""),P788)</f>
        <v/>
      </c>
      <c r="AH788" s="242" t="str">
        <f t="shared" si="70"/>
        <v/>
      </c>
      <c r="AI788" s="240" t="str">
        <f t="shared" si="71"/>
        <v/>
      </c>
      <c r="AJ788" s="242" t="str">
        <f t="shared" si="72"/>
        <v/>
      </c>
      <c r="AK788" s="240" t="str">
        <f t="shared" si="73"/>
        <v/>
      </c>
      <c r="AL788" s="242" t="str">
        <f t="shared" si="74"/>
        <v/>
      </c>
    </row>
    <row r="789" spans="1:38" ht="23" customHeight="1">
      <c r="A789"/>
      <c r="B789"/>
      <c r="C789"/>
      <c r="D789"/>
      <c r="E789"/>
      <c r="F789"/>
      <c r="G789"/>
      <c r="H789"/>
      <c r="I789"/>
      <c r="J789"/>
      <c r="K789"/>
      <c r="L789"/>
      <c r="M789"/>
      <c r="N789"/>
      <c r="O789"/>
      <c r="P789"/>
      <c r="Q789"/>
      <c r="R789"/>
      <c r="S789"/>
      <c r="T789"/>
      <c r="U789"/>
      <c r="V789"/>
      <c r="W789"/>
      <c r="X789"/>
      <c r="Y789"/>
      <c r="Z789"/>
      <c r="AA789"/>
      <c r="AB789"/>
      <c r="AC789"/>
      <c r="AD789" s="81" t="str">
        <f>IF(M789="",IFERROR(VLOOKUP($U789,scriv!$C$2:$AG$802,28,FALSE),""),M789)</f>
        <v/>
      </c>
      <c r="AE789" s="81" t="str">
        <f>IF(N789="",IFERROR(VLOOKUP($U789,scriv!$C$2:$AG$802,29,FALSE),""),N789)</f>
        <v/>
      </c>
      <c r="AF789" s="81" t="str">
        <f>IF(O789="",IFERROR(VLOOKUP($U789,scriv!$C$2:$AG$802,30,FALSE),""),O789)</f>
        <v/>
      </c>
      <c r="AG789" s="81" t="str">
        <f>IF(P789="",IFERROR(VLOOKUP($U789,scriv!$C$2:$AG$802,31,FALSE),""),P789)</f>
        <v/>
      </c>
      <c r="AH789" s="242" t="str">
        <f t="shared" si="70"/>
        <v/>
      </c>
      <c r="AI789" s="240" t="str">
        <f t="shared" si="71"/>
        <v/>
      </c>
      <c r="AJ789" s="242" t="str">
        <f t="shared" si="72"/>
        <v/>
      </c>
      <c r="AK789" s="240" t="str">
        <f t="shared" si="73"/>
        <v/>
      </c>
      <c r="AL789" s="242" t="str">
        <f t="shared" si="74"/>
        <v/>
      </c>
    </row>
    <row r="790" spans="1:38" ht="23" customHeight="1">
      <c r="A790"/>
      <c r="B790"/>
      <c r="C790"/>
      <c r="D790"/>
      <c r="E790"/>
      <c r="F790"/>
      <c r="G790"/>
      <c r="H790"/>
      <c r="I790"/>
      <c r="J790"/>
      <c r="K790"/>
      <c r="L790"/>
      <c r="M790"/>
      <c r="N790"/>
      <c r="O790"/>
      <c r="P790"/>
      <c r="Q790"/>
      <c r="R790"/>
      <c r="S790"/>
      <c r="T790"/>
      <c r="U790"/>
      <c r="V790"/>
      <c r="W790"/>
      <c r="X790"/>
      <c r="Y790"/>
      <c r="Z790"/>
      <c r="AA790"/>
      <c r="AB790"/>
      <c r="AC790"/>
      <c r="AD790" s="81" t="str">
        <f>IF(M790="",IFERROR(VLOOKUP($U790,scriv!$C$2:$AG$802,28,FALSE),""),M790)</f>
        <v/>
      </c>
      <c r="AE790" s="81" t="str">
        <f>IF(N790="",IFERROR(VLOOKUP($U790,scriv!$C$2:$AG$802,29,FALSE),""),N790)</f>
        <v/>
      </c>
      <c r="AF790" s="81" t="str">
        <f>IF(O790="",IFERROR(VLOOKUP($U790,scriv!$C$2:$AG$802,30,FALSE),""),O790)</f>
        <v/>
      </c>
      <c r="AG790" s="81" t="str">
        <f>IF(P790="",IFERROR(VLOOKUP($U790,scriv!$C$2:$AG$802,31,FALSE),""),P790)</f>
        <v/>
      </c>
      <c r="AH790" s="242" t="str">
        <f t="shared" si="70"/>
        <v/>
      </c>
      <c r="AI790" s="240" t="str">
        <f t="shared" si="71"/>
        <v/>
      </c>
      <c r="AJ790" s="242" t="str">
        <f t="shared" si="72"/>
        <v/>
      </c>
      <c r="AK790" s="240" t="str">
        <f t="shared" si="73"/>
        <v/>
      </c>
      <c r="AL790" s="242" t="str">
        <f t="shared" si="74"/>
        <v/>
      </c>
    </row>
    <row r="791" spans="1:38" ht="23" customHeight="1">
      <c r="A791"/>
      <c r="B791"/>
      <c r="C791"/>
      <c r="D791"/>
      <c r="E791"/>
      <c r="F791"/>
      <c r="G791"/>
      <c r="H791"/>
      <c r="I791"/>
      <c r="J791"/>
      <c r="K791"/>
      <c r="L791"/>
      <c r="M791"/>
      <c r="N791"/>
      <c r="O791"/>
      <c r="P791"/>
      <c r="Q791"/>
      <c r="R791"/>
      <c r="S791"/>
      <c r="T791"/>
      <c r="U791"/>
      <c r="V791"/>
      <c r="W791"/>
      <c r="X791"/>
      <c r="Y791"/>
      <c r="Z791"/>
      <c r="AA791"/>
      <c r="AB791"/>
      <c r="AC791"/>
      <c r="AD791" s="81" t="str">
        <f>IF(M791="",IFERROR(VLOOKUP($U791,scriv!$C$2:$AG$802,28,FALSE),""),M791)</f>
        <v/>
      </c>
      <c r="AE791" s="81" t="str">
        <f>IF(N791="",IFERROR(VLOOKUP($U791,scriv!$C$2:$AG$802,29,FALSE),""),N791)</f>
        <v/>
      </c>
      <c r="AF791" s="81" t="str">
        <f>IF(O791="",IFERROR(VLOOKUP($U791,scriv!$C$2:$AG$802,30,FALSE),""),O791)</f>
        <v/>
      </c>
      <c r="AG791" s="81" t="str">
        <f>IF(P791="",IFERROR(VLOOKUP($U791,scriv!$C$2:$AG$802,31,FALSE),""),P791)</f>
        <v/>
      </c>
      <c r="AH791" s="242" t="str">
        <f t="shared" si="70"/>
        <v/>
      </c>
      <c r="AI791" s="240" t="str">
        <f t="shared" si="71"/>
        <v/>
      </c>
      <c r="AJ791" s="242" t="str">
        <f t="shared" si="72"/>
        <v/>
      </c>
      <c r="AK791" s="240" t="str">
        <f t="shared" si="73"/>
        <v/>
      </c>
      <c r="AL791" s="242" t="str">
        <f t="shared" si="74"/>
        <v/>
      </c>
    </row>
    <row r="792" spans="1:38" ht="23" customHeight="1">
      <c r="A792"/>
      <c r="B792"/>
      <c r="C792"/>
      <c r="D792"/>
      <c r="E792"/>
      <c r="F792"/>
      <c r="G792"/>
      <c r="H792"/>
      <c r="I792"/>
      <c r="J792"/>
      <c r="K792"/>
      <c r="L792"/>
      <c r="M792"/>
      <c r="N792"/>
      <c r="O792"/>
      <c r="P792"/>
      <c r="Q792"/>
      <c r="R792"/>
      <c r="S792"/>
      <c r="T792"/>
      <c r="U792"/>
      <c r="V792"/>
      <c r="W792"/>
      <c r="X792"/>
      <c r="Y792"/>
      <c r="Z792"/>
      <c r="AA792"/>
      <c r="AB792"/>
      <c r="AC792"/>
      <c r="AD792" s="81" t="str">
        <f>IF(M792="",IFERROR(VLOOKUP($U792,scriv!$C$2:$AG$802,28,FALSE),""),M792)</f>
        <v/>
      </c>
      <c r="AE792" s="81" t="str">
        <f>IF(N792="",IFERROR(VLOOKUP($U792,scriv!$C$2:$AG$802,29,FALSE),""),N792)</f>
        <v/>
      </c>
      <c r="AF792" s="81" t="str">
        <f>IF(O792="",IFERROR(VLOOKUP($U792,scriv!$C$2:$AG$802,30,FALSE),""),O792)</f>
        <v/>
      </c>
      <c r="AG792" s="81" t="str">
        <f>IF(P792="",IFERROR(VLOOKUP($U792,scriv!$C$2:$AG$802,31,FALSE),""),P792)</f>
        <v/>
      </c>
      <c r="AH792" s="242" t="str">
        <f t="shared" si="70"/>
        <v/>
      </c>
      <c r="AI792" s="240" t="str">
        <f t="shared" si="71"/>
        <v/>
      </c>
      <c r="AJ792" s="242" t="str">
        <f t="shared" si="72"/>
        <v/>
      </c>
      <c r="AK792" s="240" t="str">
        <f t="shared" si="73"/>
        <v/>
      </c>
      <c r="AL792" s="242" t="str">
        <f t="shared" si="74"/>
        <v/>
      </c>
    </row>
    <row r="793" spans="1:38" ht="23" customHeight="1">
      <c r="A793"/>
      <c r="B793"/>
      <c r="C793"/>
      <c r="D793"/>
      <c r="E793"/>
      <c r="F793"/>
      <c r="G793"/>
      <c r="H793"/>
      <c r="I793"/>
      <c r="J793"/>
      <c r="K793"/>
      <c r="L793"/>
      <c r="M793"/>
      <c r="N793"/>
      <c r="O793"/>
      <c r="P793"/>
      <c r="Q793"/>
      <c r="R793"/>
      <c r="S793"/>
      <c r="T793"/>
      <c r="U793"/>
      <c r="V793"/>
      <c r="W793"/>
      <c r="X793"/>
      <c r="Y793"/>
      <c r="Z793"/>
      <c r="AA793"/>
      <c r="AB793"/>
      <c r="AC793"/>
      <c r="AD793" s="81" t="str">
        <f>IF(M793="",IFERROR(VLOOKUP($U793,scriv!$C$2:$AG$802,28,FALSE),""),M793)</f>
        <v/>
      </c>
      <c r="AE793" s="81" t="str">
        <f>IF(N793="",IFERROR(VLOOKUP($U793,scriv!$C$2:$AG$802,29,FALSE),""),N793)</f>
        <v/>
      </c>
      <c r="AF793" s="81" t="str">
        <f>IF(O793="",IFERROR(VLOOKUP($U793,scriv!$C$2:$AG$802,30,FALSE),""),O793)</f>
        <v/>
      </c>
      <c r="AG793" s="81" t="str">
        <f>IF(P793="",IFERROR(VLOOKUP($U793,scriv!$C$2:$AG$802,31,FALSE),""),P793)</f>
        <v/>
      </c>
      <c r="AH793" s="242" t="str">
        <f t="shared" si="70"/>
        <v/>
      </c>
      <c r="AI793" s="240" t="str">
        <f t="shared" si="71"/>
        <v/>
      </c>
      <c r="AJ793" s="242" t="str">
        <f t="shared" si="72"/>
        <v/>
      </c>
      <c r="AK793" s="240" t="str">
        <f t="shared" si="73"/>
        <v/>
      </c>
      <c r="AL793" s="242" t="str">
        <f t="shared" si="74"/>
        <v/>
      </c>
    </row>
    <row r="794" spans="1:38" ht="23" customHeight="1">
      <c r="A794"/>
      <c r="B794"/>
      <c r="C794"/>
      <c r="D794"/>
      <c r="E794"/>
      <c r="F794"/>
      <c r="G794"/>
      <c r="H794"/>
      <c r="I794"/>
      <c r="J794"/>
      <c r="K794"/>
      <c r="L794"/>
      <c r="M794"/>
      <c r="N794"/>
      <c r="O794"/>
      <c r="P794"/>
      <c r="Q794"/>
      <c r="R794"/>
      <c r="S794"/>
      <c r="T794"/>
      <c r="U794"/>
      <c r="V794"/>
      <c r="W794"/>
      <c r="X794"/>
      <c r="Y794"/>
      <c r="Z794"/>
      <c r="AA794"/>
      <c r="AB794"/>
      <c r="AC794"/>
      <c r="AD794" s="81" t="str">
        <f>IF(M794="",IFERROR(VLOOKUP($U794,scriv!$C$2:$AG$802,28,FALSE),""),M794)</f>
        <v/>
      </c>
      <c r="AE794" s="81" t="str">
        <f>IF(N794="",IFERROR(VLOOKUP($U794,scriv!$C$2:$AG$802,29,FALSE),""),N794)</f>
        <v/>
      </c>
      <c r="AF794" s="81" t="str">
        <f>IF(O794="",IFERROR(VLOOKUP($U794,scriv!$C$2:$AG$802,30,FALSE),""),O794)</f>
        <v/>
      </c>
      <c r="AG794" s="81" t="str">
        <f>IF(P794="",IFERROR(VLOOKUP($U794,scriv!$C$2:$AG$802,31,FALSE),""),P794)</f>
        <v/>
      </c>
      <c r="AH794" s="242" t="str">
        <f t="shared" si="70"/>
        <v/>
      </c>
      <c r="AI794" s="240" t="str">
        <f t="shared" si="71"/>
        <v/>
      </c>
      <c r="AJ794" s="242" t="str">
        <f t="shared" si="72"/>
        <v/>
      </c>
      <c r="AK794" s="240" t="str">
        <f t="shared" si="73"/>
        <v/>
      </c>
      <c r="AL794" s="242" t="str">
        <f t="shared" si="74"/>
        <v/>
      </c>
    </row>
    <row r="795" spans="1:38" ht="23" customHeight="1">
      <c r="A795"/>
      <c r="B795"/>
      <c r="C795"/>
      <c r="D795"/>
      <c r="E795"/>
      <c r="F795"/>
      <c r="G795"/>
      <c r="H795"/>
      <c r="I795"/>
      <c r="J795"/>
      <c r="K795"/>
      <c r="L795"/>
      <c r="M795"/>
      <c r="N795"/>
      <c r="O795"/>
      <c r="P795"/>
      <c r="Q795"/>
      <c r="R795"/>
      <c r="S795"/>
      <c r="T795"/>
      <c r="U795"/>
      <c r="V795"/>
      <c r="W795"/>
      <c r="X795"/>
      <c r="Y795"/>
      <c r="Z795"/>
      <c r="AA795"/>
      <c r="AB795"/>
      <c r="AC795"/>
      <c r="AD795" s="81" t="str">
        <f>IF(M795="",IFERROR(VLOOKUP($U795,scriv!$C$2:$AG$802,28,FALSE),""),M795)</f>
        <v/>
      </c>
      <c r="AE795" s="81" t="str">
        <f>IF(N795="",IFERROR(VLOOKUP($U795,scriv!$C$2:$AG$802,29,FALSE),""),N795)</f>
        <v/>
      </c>
      <c r="AF795" s="81" t="str">
        <f>IF(O795="",IFERROR(VLOOKUP($U795,scriv!$C$2:$AG$802,30,FALSE),""),O795)</f>
        <v/>
      </c>
      <c r="AG795" s="81" t="str">
        <f>IF(P795="",IFERROR(VLOOKUP($U795,scriv!$C$2:$AG$802,31,FALSE),""),P795)</f>
        <v/>
      </c>
      <c r="AH795" s="242" t="str">
        <f t="shared" si="70"/>
        <v/>
      </c>
      <c r="AI795" s="240" t="str">
        <f t="shared" si="71"/>
        <v/>
      </c>
      <c r="AJ795" s="242" t="str">
        <f t="shared" si="72"/>
        <v/>
      </c>
      <c r="AK795" s="240" t="str">
        <f t="shared" si="73"/>
        <v/>
      </c>
      <c r="AL795" s="242" t="str">
        <f t="shared" si="74"/>
        <v/>
      </c>
    </row>
    <row r="796" spans="1:38" ht="23" customHeight="1">
      <c r="A796"/>
      <c r="B796"/>
      <c r="C796"/>
      <c r="D796"/>
      <c r="E796"/>
      <c r="F796"/>
      <c r="G796"/>
      <c r="H796"/>
      <c r="I796"/>
      <c r="J796"/>
      <c r="K796"/>
      <c r="L796"/>
      <c r="M796"/>
      <c r="N796"/>
      <c r="O796"/>
      <c r="P796"/>
      <c r="Q796"/>
      <c r="R796"/>
      <c r="S796"/>
      <c r="T796"/>
      <c r="U796"/>
      <c r="V796"/>
      <c r="W796"/>
      <c r="X796"/>
      <c r="Y796"/>
      <c r="Z796"/>
      <c r="AA796"/>
      <c r="AB796"/>
      <c r="AC796"/>
      <c r="AD796" s="81" t="str">
        <f>IF(M796="",IFERROR(VLOOKUP($U796,scriv!$C$2:$AG$802,28,FALSE),""),M796)</f>
        <v/>
      </c>
      <c r="AE796" s="81" t="str">
        <f>IF(N796="",IFERROR(VLOOKUP($U796,scriv!$C$2:$AG$802,29,FALSE),""),N796)</f>
        <v/>
      </c>
      <c r="AF796" s="81" t="str">
        <f>IF(O796="",IFERROR(VLOOKUP($U796,scriv!$C$2:$AG$802,30,FALSE),""),O796)</f>
        <v/>
      </c>
      <c r="AG796" s="81" t="str">
        <f>IF(P796="",IFERROR(VLOOKUP($U796,scriv!$C$2:$AG$802,31,FALSE),""),P796)</f>
        <v/>
      </c>
      <c r="AH796" s="242" t="str">
        <f t="shared" si="70"/>
        <v/>
      </c>
      <c r="AI796" s="240" t="str">
        <f t="shared" si="71"/>
        <v/>
      </c>
      <c r="AJ796" s="242" t="str">
        <f t="shared" si="72"/>
        <v/>
      </c>
      <c r="AK796" s="240" t="str">
        <f t="shared" si="73"/>
        <v/>
      </c>
      <c r="AL796" s="242" t="str">
        <f t="shared" si="74"/>
        <v/>
      </c>
    </row>
    <row r="797" spans="1:38" ht="23" customHeight="1">
      <c r="A797"/>
      <c r="B797"/>
      <c r="C797"/>
      <c r="D797"/>
      <c r="E797"/>
      <c r="F797"/>
      <c r="G797"/>
      <c r="H797"/>
      <c r="I797"/>
      <c r="J797"/>
      <c r="K797"/>
      <c r="L797"/>
      <c r="M797"/>
      <c r="N797"/>
      <c r="O797"/>
      <c r="P797"/>
      <c r="Q797"/>
      <c r="R797"/>
      <c r="S797"/>
      <c r="T797"/>
      <c r="U797"/>
      <c r="V797"/>
      <c r="W797"/>
      <c r="X797"/>
      <c r="Y797"/>
      <c r="Z797"/>
      <c r="AA797"/>
      <c r="AB797"/>
      <c r="AC797"/>
      <c r="AD797" s="81" t="str">
        <f>IF(M797="",IFERROR(VLOOKUP($U797,scriv!$C$2:$AG$802,28,FALSE),""),M797)</f>
        <v/>
      </c>
      <c r="AE797" s="81" t="str">
        <f>IF(N797="",IFERROR(VLOOKUP($U797,scriv!$C$2:$AG$802,29,FALSE),""),N797)</f>
        <v/>
      </c>
      <c r="AF797" s="81" t="str">
        <f>IF(O797="",IFERROR(VLOOKUP($U797,scriv!$C$2:$AG$802,30,FALSE),""),O797)</f>
        <v/>
      </c>
      <c r="AG797" s="81" t="str">
        <f>IF(P797="",IFERROR(VLOOKUP($U797,scriv!$C$2:$AG$802,31,FALSE),""),P797)</f>
        <v/>
      </c>
      <c r="AH797" s="242" t="str">
        <f t="shared" si="70"/>
        <v/>
      </c>
      <c r="AI797" s="240" t="str">
        <f t="shared" si="71"/>
        <v/>
      </c>
      <c r="AJ797" s="242" t="str">
        <f t="shared" si="72"/>
        <v/>
      </c>
      <c r="AK797" s="240" t="str">
        <f t="shared" si="73"/>
        <v/>
      </c>
      <c r="AL797" s="242" t="str">
        <f t="shared" si="74"/>
        <v/>
      </c>
    </row>
    <row r="798" spans="1:38" ht="23" customHeight="1">
      <c r="A798"/>
      <c r="B798"/>
      <c r="C798"/>
      <c r="D798"/>
      <c r="E798"/>
      <c r="F798"/>
      <c r="G798"/>
      <c r="H798"/>
      <c r="I798"/>
      <c r="J798"/>
      <c r="K798"/>
      <c r="L798"/>
      <c r="M798"/>
      <c r="N798"/>
      <c r="O798"/>
      <c r="P798"/>
      <c r="Q798"/>
      <c r="R798"/>
      <c r="S798"/>
      <c r="T798"/>
      <c r="U798"/>
      <c r="V798"/>
      <c r="W798"/>
      <c r="X798"/>
      <c r="Y798"/>
      <c r="Z798"/>
      <c r="AA798"/>
      <c r="AB798"/>
      <c r="AC798"/>
      <c r="AD798" s="81" t="str">
        <f>IF(M798="",IFERROR(VLOOKUP($U798,scriv!$C$2:$AG$802,28,FALSE),""),M798)</f>
        <v/>
      </c>
      <c r="AE798" s="81" t="str">
        <f>IF(N798="",IFERROR(VLOOKUP($U798,scriv!$C$2:$AG$802,29,FALSE),""),N798)</f>
        <v/>
      </c>
      <c r="AF798" s="81" t="str">
        <f>IF(O798="",IFERROR(VLOOKUP($U798,scriv!$C$2:$AG$802,30,FALSE),""),O798)</f>
        <v/>
      </c>
      <c r="AG798" s="81" t="str">
        <f>IF(P798="",IFERROR(VLOOKUP($U798,scriv!$C$2:$AG$802,31,FALSE),""),P798)</f>
        <v/>
      </c>
      <c r="AH798" s="242" t="str">
        <f t="shared" si="70"/>
        <v/>
      </c>
      <c r="AI798" s="240" t="str">
        <f t="shared" si="71"/>
        <v/>
      </c>
      <c r="AJ798" s="242" t="str">
        <f t="shared" si="72"/>
        <v/>
      </c>
      <c r="AK798" s="240" t="str">
        <f t="shared" si="73"/>
        <v/>
      </c>
      <c r="AL798" s="242" t="str">
        <f t="shared" si="74"/>
        <v/>
      </c>
    </row>
    <row r="799" spans="1:38" ht="23" customHeight="1">
      <c r="A799"/>
      <c r="B799"/>
      <c r="C799"/>
      <c r="D799"/>
      <c r="E799"/>
      <c r="F799"/>
      <c r="G799"/>
      <c r="H799"/>
      <c r="I799"/>
      <c r="J799"/>
      <c r="K799"/>
      <c r="L799"/>
      <c r="M799"/>
      <c r="N799"/>
      <c r="O799"/>
      <c r="P799"/>
      <c r="Q799"/>
      <c r="R799"/>
      <c r="S799"/>
      <c r="T799"/>
      <c r="U799"/>
      <c r="V799"/>
      <c r="W799"/>
      <c r="X799"/>
      <c r="Y799"/>
      <c r="Z799"/>
      <c r="AA799"/>
      <c r="AB799"/>
      <c r="AC799"/>
      <c r="AD799" s="81" t="str">
        <f>IF(M799="",IFERROR(VLOOKUP($U799,scriv!$C$2:$AG$802,28,FALSE),""),M799)</f>
        <v/>
      </c>
      <c r="AE799" s="81" t="str">
        <f>IF(N799="",IFERROR(VLOOKUP($U799,scriv!$C$2:$AG$802,29,FALSE),""),N799)</f>
        <v/>
      </c>
      <c r="AF799" s="81" t="str">
        <f>IF(O799="",IFERROR(VLOOKUP($U799,scriv!$C$2:$AG$802,30,FALSE),""),O799)</f>
        <v/>
      </c>
      <c r="AG799" s="81" t="str">
        <f>IF(P799="",IFERROR(VLOOKUP($U799,scriv!$C$2:$AG$802,31,FALSE),""),P799)</f>
        <v/>
      </c>
      <c r="AH799" s="242" t="str">
        <f t="shared" si="70"/>
        <v/>
      </c>
      <c r="AI799" s="240" t="str">
        <f t="shared" si="71"/>
        <v/>
      </c>
      <c r="AJ799" s="242" t="str">
        <f t="shared" si="72"/>
        <v/>
      </c>
      <c r="AK799" s="240" t="str">
        <f t="shared" si="73"/>
        <v/>
      </c>
      <c r="AL799" s="242" t="str">
        <f t="shared" si="74"/>
        <v/>
      </c>
    </row>
    <row r="800" spans="1:38" ht="23" customHeight="1">
      <c r="A800"/>
      <c r="B800"/>
      <c r="C800"/>
      <c r="D800"/>
      <c r="E800"/>
      <c r="F800"/>
      <c r="G800"/>
      <c r="H800"/>
      <c r="I800"/>
      <c r="J800"/>
      <c r="K800"/>
      <c r="L800"/>
      <c r="M800"/>
      <c r="N800"/>
      <c r="O800"/>
      <c r="P800"/>
      <c r="Q800"/>
      <c r="R800"/>
      <c r="S800"/>
      <c r="T800"/>
      <c r="U800"/>
      <c r="V800"/>
      <c r="W800"/>
      <c r="X800"/>
      <c r="Y800"/>
      <c r="Z800"/>
      <c r="AA800"/>
      <c r="AB800"/>
      <c r="AC800"/>
      <c r="AD800" s="81" t="str">
        <f>IF(M800="",IFERROR(VLOOKUP($U800,scriv!$C$2:$AG$802,28,FALSE),""),M800)</f>
        <v/>
      </c>
      <c r="AE800" s="81" t="str">
        <f>IF(N800="",IFERROR(VLOOKUP($U800,scriv!$C$2:$AG$802,29,FALSE),""),N800)</f>
        <v/>
      </c>
      <c r="AF800" s="81" t="str">
        <f>IF(O800="",IFERROR(VLOOKUP($U800,scriv!$C$2:$AG$802,30,FALSE),""),O800)</f>
        <v/>
      </c>
      <c r="AG800" s="81" t="str">
        <f>IF(P800="",IFERROR(VLOOKUP($U800,scriv!$C$2:$AG$802,31,FALSE),""),P800)</f>
        <v/>
      </c>
      <c r="AH800" s="242" t="str">
        <f t="shared" si="70"/>
        <v/>
      </c>
      <c r="AI800" s="240" t="str">
        <f t="shared" si="71"/>
        <v/>
      </c>
      <c r="AJ800" s="242" t="str">
        <f t="shared" si="72"/>
        <v/>
      </c>
      <c r="AK800" s="240" t="str">
        <f t="shared" si="73"/>
        <v/>
      </c>
      <c r="AL800" s="242" t="str">
        <f t="shared" si="74"/>
        <v/>
      </c>
    </row>
    <row r="801" spans="1:38" ht="23" customHeight="1">
      <c r="A801"/>
      <c r="B801"/>
      <c r="C801"/>
      <c r="D801"/>
      <c r="E801"/>
      <c r="F801"/>
      <c r="G801"/>
      <c r="H801"/>
      <c r="I801"/>
      <c r="J801"/>
      <c r="K801"/>
      <c r="L801"/>
      <c r="M801"/>
      <c r="N801"/>
      <c r="O801"/>
      <c r="P801"/>
      <c r="Q801"/>
      <c r="R801"/>
      <c r="S801"/>
      <c r="T801"/>
      <c r="U801"/>
      <c r="V801"/>
      <c r="W801"/>
      <c r="X801"/>
      <c r="Y801"/>
      <c r="Z801"/>
      <c r="AA801"/>
      <c r="AB801"/>
      <c r="AC801"/>
      <c r="AD801" s="81" t="str">
        <f>IF(M801="",IFERROR(VLOOKUP($U801,scriv!$C$2:$AG$802,28,FALSE),""),M801)</f>
        <v/>
      </c>
      <c r="AE801" s="81" t="str">
        <f>IF(N801="",IFERROR(VLOOKUP($U801,scriv!$C$2:$AG$802,29,FALSE),""),N801)</f>
        <v/>
      </c>
      <c r="AF801" s="81" t="str">
        <f>IF(O801="",IFERROR(VLOOKUP($U801,scriv!$C$2:$AG$802,30,FALSE),""),O801)</f>
        <v/>
      </c>
      <c r="AG801" s="81" t="str">
        <f>IF(P801="",IFERROR(VLOOKUP($U801,scriv!$C$2:$AG$802,31,FALSE),""),P801)</f>
        <v/>
      </c>
      <c r="AH801" s="242" t="str">
        <f t="shared" si="70"/>
        <v/>
      </c>
      <c r="AI801" s="240" t="str">
        <f t="shared" si="71"/>
        <v/>
      </c>
      <c r="AJ801" s="242" t="str">
        <f t="shared" si="72"/>
        <v/>
      </c>
      <c r="AK801" s="240" t="str">
        <f t="shared" si="73"/>
        <v/>
      </c>
      <c r="AL801" s="242" t="str">
        <f t="shared" si="74"/>
        <v/>
      </c>
    </row>
    <row r="802" spans="1:38" ht="23" customHeight="1">
      <c r="A802"/>
      <c r="B802"/>
      <c r="C802"/>
      <c r="D802"/>
      <c r="E802"/>
      <c r="F802"/>
      <c r="G802"/>
      <c r="H802"/>
      <c r="I802"/>
      <c r="J802"/>
      <c r="K802"/>
      <c r="L802"/>
      <c r="M802"/>
      <c r="N802"/>
      <c r="O802"/>
      <c r="P802"/>
      <c r="Q802"/>
      <c r="R802"/>
      <c r="S802"/>
      <c r="T802"/>
      <c r="U802"/>
      <c r="V802"/>
      <c r="W802"/>
      <c r="X802"/>
      <c r="Y802"/>
      <c r="Z802"/>
      <c r="AA802"/>
      <c r="AB802"/>
      <c r="AC802"/>
      <c r="AD802" s="81" t="str">
        <f>IF(M802="",IFERROR(VLOOKUP($U802,scriv!$C$2:$AG$802,28,FALSE),""),M802)</f>
        <v/>
      </c>
      <c r="AE802" s="81" t="str">
        <f>IF(N802="",IFERROR(VLOOKUP($U802,scriv!$C$2:$AG$802,29,FALSE),""),N802)</f>
        <v/>
      </c>
      <c r="AF802" s="81" t="str">
        <f>IF(O802="",IFERROR(VLOOKUP($U802,scriv!$C$2:$AG$802,30,FALSE),""),O802)</f>
        <v/>
      </c>
      <c r="AG802" s="81" t="str">
        <f>IF(P802="",IFERROR(VLOOKUP($U802,scriv!$C$2:$AG$802,31,FALSE),""),P802)</f>
        <v/>
      </c>
      <c r="AH802" s="242" t="str">
        <f t="shared" si="70"/>
        <v/>
      </c>
      <c r="AI802" s="240" t="str">
        <f t="shared" si="71"/>
        <v/>
      </c>
      <c r="AJ802" s="242" t="str">
        <f t="shared" si="72"/>
        <v/>
      </c>
      <c r="AK802" s="240" t="str">
        <f t="shared" si="73"/>
        <v/>
      </c>
      <c r="AL802" s="242" t="str">
        <f t="shared" si="74"/>
        <v/>
      </c>
    </row>
  </sheetData>
  <conditionalFormatting sqref="C1 C803:C1048576">
    <cfRule type="expression" dxfId="7" priority="11">
      <formula>AC1="NON-ALPHA"</formula>
    </cfRule>
    <cfRule type="duplicateValues" dxfId="6" priority="14"/>
  </conditionalFormatting>
  <conditionalFormatting sqref="AC1 AC803:AC1048576">
    <cfRule type="containsText" dxfId="5" priority="13" operator="containsText" text="NON-ALPHA">
      <formula>NOT(ISERROR(SEARCH("NON-ALPHA",AC1)))</formula>
    </cfRule>
  </conditionalFormatting>
  <conditionalFormatting sqref="C2">
    <cfRule type="expression" dxfId="4" priority="5">
      <formula>AC2="NON-ALPHA"</formula>
    </cfRule>
    <cfRule type="duplicateValues" dxfId="3" priority="7"/>
  </conditionalFormatting>
  <conditionalFormatting sqref="AC2">
    <cfRule type="containsText" dxfId="2" priority="6" operator="containsText" text="NON-ALPHA">
      <formula>NOT(ISERROR(SEARCH("NON-ALPHA",AC2)))</formula>
    </cfRule>
  </conditionalFormatting>
  <conditionalFormatting sqref="D1:D2">
    <cfRule type="expression" dxfId="1" priority="2">
      <formula>ISNUMBER(SEARCH(",",D1))</formula>
    </cfRule>
  </conditionalFormatting>
  <conditionalFormatting sqref="AB1">
    <cfRule type="containsText" dxfId="0" priority="1" operator="containsText" text="NON-ALPHA">
      <formula>NOT(ISERROR(SEARCH("NON-ALPHA",AB1)))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C8A7-2460-5B49-A92B-6039EE5DDAF9}">
  <sheetPr codeName="Sheet7"/>
  <dimension ref="A1:AQ140"/>
  <sheetViews>
    <sheetView tabSelected="1" zoomScale="110" zoomScaleNormal="110" zoomScalePageLayoutView="90" workbookViewId="0">
      <selection activeCell="A2" sqref="A2"/>
    </sheetView>
  </sheetViews>
  <sheetFormatPr baseColWidth="10" defaultRowHeight="16"/>
  <cols>
    <col min="1" max="1" width="10.83203125" style="257"/>
    <col min="2" max="2" width="12.1640625" style="258" customWidth="1"/>
    <col min="3" max="4" width="63.6640625" style="257" customWidth="1"/>
    <col min="5" max="5" width="61.1640625" style="257" customWidth="1"/>
    <col min="6" max="6" width="27.6640625" style="257" customWidth="1"/>
    <col min="7" max="7" width="32.5" style="258" customWidth="1"/>
    <col min="8" max="8" width="84.1640625" style="257" customWidth="1"/>
    <col min="9" max="10" width="23.83203125" style="257" customWidth="1"/>
    <col min="11" max="11" width="26" style="257" customWidth="1"/>
    <col min="12" max="12" width="16.83203125" style="257" hidden="1" customWidth="1"/>
    <col min="13" max="22" width="6.33203125" style="257" hidden="1" customWidth="1"/>
    <col min="23" max="23" width="30.83203125" style="257" customWidth="1"/>
    <col min="24" max="26" width="11.1640625" style="257" customWidth="1"/>
    <col min="27" max="27" width="255.6640625" style="257" customWidth="1"/>
    <col min="28" max="31" width="3.1640625" style="257" customWidth="1"/>
    <col min="32" max="32" width="5.6640625" style="257" customWidth="1"/>
    <col min="33" max="33" width="14.5" style="257" customWidth="1"/>
    <col min="34" max="34" width="19.6640625" style="257" customWidth="1"/>
    <col min="35" max="35" width="24.1640625" style="257" customWidth="1"/>
    <col min="36" max="36" width="10.1640625" style="257" customWidth="1"/>
    <col min="37" max="37" width="93.1640625" style="257" customWidth="1"/>
    <col min="38" max="38" width="31.5" style="257" customWidth="1"/>
    <col min="39" max="39" width="23.83203125" style="257" customWidth="1"/>
    <col min="40" max="40" width="18.33203125" style="257" customWidth="1"/>
    <col min="41" max="41" width="44.6640625" style="257" customWidth="1"/>
    <col min="42" max="42" width="30" style="257" customWidth="1"/>
    <col min="43" max="43" width="23.33203125" style="258" customWidth="1"/>
    <col min="44" max="16384" width="10.83203125" style="257"/>
  </cols>
  <sheetData>
    <row r="1" spans="1:43" s="251" customFormat="1" ht="32">
      <c r="A1" s="251" t="s">
        <v>508</v>
      </c>
      <c r="B1" s="252" t="s">
        <v>429</v>
      </c>
      <c r="C1" s="251" t="s">
        <v>168</v>
      </c>
      <c r="D1" s="251" t="s">
        <v>477</v>
      </c>
      <c r="E1" s="251" t="s">
        <v>475</v>
      </c>
      <c r="F1" s="251" t="s">
        <v>476</v>
      </c>
      <c r="G1" s="252" t="s">
        <v>473</v>
      </c>
      <c r="H1" s="251" t="s">
        <v>420</v>
      </c>
      <c r="I1" s="251" t="s">
        <v>421</v>
      </c>
      <c r="J1" s="251" t="s">
        <v>422</v>
      </c>
      <c r="K1" s="251" t="s">
        <v>430</v>
      </c>
      <c r="L1" s="251" t="s">
        <v>173</v>
      </c>
      <c r="M1" s="251" t="s">
        <v>174</v>
      </c>
      <c r="N1" s="251" t="s">
        <v>175</v>
      </c>
      <c r="O1" s="251" t="s">
        <v>176</v>
      </c>
      <c r="P1" s="251" t="s">
        <v>177</v>
      </c>
      <c r="Q1" s="251" t="s">
        <v>178</v>
      </c>
      <c r="R1" s="251" t="s">
        <v>179</v>
      </c>
      <c r="S1" s="251" t="s">
        <v>180</v>
      </c>
      <c r="T1" s="251" t="s">
        <v>181</v>
      </c>
      <c r="U1" s="251" t="s">
        <v>182</v>
      </c>
      <c r="V1" s="251" t="s">
        <v>183</v>
      </c>
      <c r="W1" s="251" t="s">
        <v>433</v>
      </c>
      <c r="X1" s="251" t="s">
        <v>409</v>
      </c>
      <c r="Y1" s="251" t="s">
        <v>410</v>
      </c>
      <c r="Z1" s="251" t="s">
        <v>411</v>
      </c>
      <c r="AA1" s="251" t="s">
        <v>291</v>
      </c>
      <c r="AF1" s="253"/>
      <c r="AG1" s="253"/>
      <c r="AH1" s="253" t="s">
        <v>428</v>
      </c>
      <c r="AI1" s="253" t="s">
        <v>431</v>
      </c>
      <c r="AJ1" s="253" t="s">
        <v>62</v>
      </c>
      <c r="AK1" s="253" t="s">
        <v>189</v>
      </c>
      <c r="AL1" s="253"/>
      <c r="AM1" s="251" t="s">
        <v>191</v>
      </c>
      <c r="AN1" s="251" t="s">
        <v>192</v>
      </c>
      <c r="AO1" s="251" t="s">
        <v>193</v>
      </c>
      <c r="AP1" s="251" t="s">
        <v>194</v>
      </c>
      <c r="AQ1" s="252" t="s">
        <v>426</v>
      </c>
    </row>
    <row r="2" spans="1:43" s="254" customFormat="1" ht="79" customHeight="1">
      <c r="B2" s="274"/>
      <c r="C2" s="254" t="s">
        <v>219</v>
      </c>
      <c r="G2" s="255" t="s">
        <v>249</v>
      </c>
      <c r="H2" s="254" t="s">
        <v>423</v>
      </c>
      <c r="I2" s="254" t="s">
        <v>424</v>
      </c>
      <c r="J2" s="254" t="s">
        <v>425</v>
      </c>
      <c r="AE2" s="256"/>
      <c r="AH2" s="254" t="s">
        <v>195</v>
      </c>
      <c r="AK2" s="257"/>
      <c r="AP2" s="261" t="s">
        <v>427</v>
      </c>
      <c r="AQ2" s="273" t="s">
        <v>438</v>
      </c>
    </row>
    <row r="3" spans="1:43">
      <c r="AA3" s="257" t="str">
        <f>IF(C3&lt;&gt;"",
IF(H3&lt;&gt;"md","&lt;a href=    "&amp;CHAR(34)&amp;"#/"&amp;AM3&amp;AK3&amp;AL3&amp;""""&amp;"    "&amp;AN3&amp;AJ3&amp;AO3&amp;B3&amp;". "&amp;C3&amp;AP3,
CHAR(10)&amp;C3),
"")</f>
        <v/>
      </c>
    </row>
    <row r="4" spans="1:43">
      <c r="G4" s="259"/>
      <c r="I4" s="263"/>
      <c r="AA4" s="257" t="str">
        <f>IF(C4&lt;&gt;"",
IF(H4&lt;&gt;"md","&lt;a href=    "&amp;CHAR(34)&amp;"#/"&amp;AM4&amp;AK4&amp;AL4&amp;""""&amp;"    "&amp;AN4&amp;AJ4&amp;AO4&amp;B4&amp;". "&amp;C4&amp;AP4,
CHAR(10)&amp;C4),
"")</f>
        <v/>
      </c>
    </row>
    <row r="5" spans="1:43">
      <c r="C5" s="257" t="str">
        <f>"##"&amp;scriv!D3</f>
        <v>##On / Off / Open / Close</v>
      </c>
      <c r="G5" s="259"/>
      <c r="H5" s="257" t="s">
        <v>199</v>
      </c>
      <c r="O5" s="257" t="s">
        <v>364</v>
      </c>
      <c r="AA5" s="257" t="str">
        <f>IF(C5&lt;&gt;"",
IF(H5&lt;&gt;"md",E5&amp;"&lt;a href=    "&amp;CHAR(34)&amp;"#/"&amp;AM5&amp;AK5&amp;AL5&amp;""""&amp;"    "&amp;AN5&amp;AJ5&amp;AO5&amp;B5&amp;". "&amp;C5&amp;AP5&amp;AQ5&amp;F5,
C5),
"")</f>
        <v>##On / Off / Open / Close</v>
      </c>
      <c r="AB5" s="260"/>
      <c r="AC5" s="260"/>
      <c r="AD5" s="260"/>
      <c r="AE5" s="261"/>
      <c r="AF5" s="262"/>
      <c r="AG5" s="262"/>
      <c r="AH5" s="262"/>
      <c r="AI5" s="262"/>
      <c r="AJ5" s="262" t="s">
        <v>195</v>
      </c>
      <c r="AK5" s="257" t="str">
        <f>G5&amp;H5&amp;
IF(I5&lt;&gt;"","&amp;"&amp;I5,"")&amp;
IF(J5&lt;&gt;"","&amp;"&amp;J5,"")&amp;
IF(K5&lt;&gt;"","&amp;"&amp;K5,"")&amp;
IF(L5&lt;&gt;"","&amp;"&amp;L5,"")&amp;
IF(M5&lt;&gt;"","&amp;"&amp;M5,"")&amp;
IF(N5&lt;&gt;"","&amp;"&amp;N5,"")&amp;
IF(O5&lt;&gt;"","&amp;"&amp;O5,"")&amp;
IF(P5&lt;&gt;"","&amp;"&amp;P5,"")&amp;
IF(Q5&lt;&gt;"","&amp;"&amp;Q5,"")&amp;
IF(R5&lt;&gt;"","&amp;"&amp;R5,"")&amp;
IF(S5&lt;&gt;"","&amp;"&amp;S5,"")&amp;
IF(T5&lt;&gt;"","&amp;"&amp;T5,"")&amp;
IF(U5&lt;&gt;"","&amp;"&amp;U5,"")&amp;
IF(V5&lt;&gt;"","&amp;"&amp;V5,"")&amp;
IF(W5&lt;&gt;"","&amp;"&amp;W5,"")&amp;
IF(X5&lt;&gt;"","&amp;unoInfo="&amp;X5,"")&amp;
IF(Y5&lt;&gt;"","&amp;fileInfo="&amp;Y5,"")&amp;
IF(Z5&lt;&gt;"","&amp;formInfo="&amp;Z5,"")</f>
        <v xml:space="preserve">md&amp; </v>
      </c>
      <c r="AL5" s="261"/>
      <c r="AM5" s="261" t="s">
        <v>200</v>
      </c>
      <c r="AN5" s="261" t="s">
        <v>196</v>
      </c>
      <c r="AO5" s="261" t="s">
        <v>197</v>
      </c>
      <c r="AP5" s="261" t="str">
        <f>$AP$2</f>
        <v>&lt;/span&gt; &lt;/a&gt;</v>
      </c>
      <c r="AQ5" s="258" t="str">
        <f t="shared" ref="AQ5:AQ69" si="0">$AQ$2</f>
        <v>&lt;br&gt;</v>
      </c>
    </row>
    <row r="6" spans="1:43" ht="18" customHeight="1">
      <c r="A6" s="257">
        <f>LEN(scriv!B4)-LEN(SUBSTITUTE(scriv!B4,".",""))</f>
        <v>1</v>
      </c>
      <c r="B6" s="258">
        <v>1</v>
      </c>
      <c r="C6" s="257" t="str">
        <f>scriv!D4</f>
        <v>Open Level A</v>
      </c>
      <c r="D6" s="257" t="str">
        <f>C6</f>
        <v>Open Level A</v>
      </c>
      <c r="E6" s="257" t="str">
        <f>IF(A7&gt;A6,"&lt;details&gt; &lt;summary class='O"&amp;A6&amp;"'&gt;"&amp;C6&amp;"&lt;/summary&gt;","")</f>
        <v/>
      </c>
      <c r="F6" s="257" t="str">
        <f>IF(A7&lt;A6,"&lt;/details&gt; ","")&amp;IF(A7+1&lt;A6,"&lt;/details&gt; ","")</f>
        <v/>
      </c>
      <c r="G6" s="259" t="s">
        <v>474</v>
      </c>
      <c r="H6" s="272" t="str">
        <f>IF(scriv!W4&lt;&gt;"",scriv!W4,"")</f>
        <v>on=Map&amp;panx=1000&amp;pany=1000&amp;zoom=2.0</v>
      </c>
      <c r="K6" s="257" t="str">
        <f>"unoInfo="&amp;scriv!AH4</f>
        <v>unoInfo=OpenLevelA</v>
      </c>
      <c r="W6" s="257" t="str">
        <f>IF(scriv!X4&lt;&gt;"",scriv!X4,"")</f>
        <v/>
      </c>
      <c r="AA6" s="257" t="str">
        <f t="shared" ref="AA6:AA69" si="1">IF(C6&lt;&gt;"",
IF(H6&lt;&gt;"md",E6&amp;"&lt;a href=    "&amp;CHAR(34)&amp;"#/"&amp;AM6&amp;AK6&amp;AL6&amp;""""&amp;"    "&amp;AN6&amp;AJ6&amp;AO6&amp;B6&amp;". "&amp;C6&amp;AP6&amp;AQ6&amp;F6,
C6),
"")</f>
        <v>&lt;a href=    "#/?+++&amp;on=Mapon=Map&amp;panx=1000&amp;pany=1000&amp;zoom=2.0&amp;unoInfo=OpenLevelA"    class="slide"&gt;  &lt;span style="color:black; font-size:10px"&gt;1. Open Level A&lt;/span&gt; &lt;/a&gt;&lt;br&gt;</v>
      </c>
      <c r="AB6" s="260"/>
      <c r="AC6" s="260"/>
      <c r="AD6" s="260"/>
      <c r="AE6" s="261"/>
      <c r="AF6" s="262"/>
      <c r="AG6" s="262"/>
      <c r="AH6" s="262" t="str">
        <f>$AH$2&amp;B6</f>
        <v>slide1</v>
      </c>
      <c r="AI6" s="262" t="str">
        <f>" id="""&amp;AH6&amp;""" "</f>
        <v xml:space="preserve"> id="slide1" </v>
      </c>
      <c r="AJ6" s="262" t="s">
        <v>195</v>
      </c>
      <c r="AK6" s="257" t="str">
        <f>G6&amp;H6&amp;
IF(I6&lt;&gt;"","&amp;"&amp;I6,"")&amp;
IF(J6&lt;&gt;"","&amp;"&amp;J6,"")&amp;
IF(K6&lt;&gt;"","&amp;"&amp;K6,"")&amp;
IF(L6&lt;&gt;"","&amp;"&amp;L6,"")&amp;
IF(M6&lt;&gt;"","&amp;"&amp;M6,"")&amp;
IF(N6&lt;&gt;"","&amp;"&amp;N6,"")&amp;
IF(O6&lt;&gt;"","&amp;"&amp;O6,"")&amp;
IF(P6&lt;&gt;"","&amp;"&amp;P6,"")&amp;
IF(Q6&lt;&gt;"","&amp;"&amp;Q6,"")&amp;
IF(R6&lt;&gt;"","&amp;"&amp;R6,"")&amp;
IF(S6&lt;&gt;"","&amp;"&amp;S6,"")&amp;
IF(T6&lt;&gt;"","&amp;"&amp;T6,"")&amp;
IF(U6&lt;&gt;"","&amp;"&amp;U6,"")&amp;
IF(V6&lt;&gt;"","&amp;"&amp;V6,"")&amp;
IF(W6&lt;&gt;"","&amp;"&amp;W6,"")&amp;
IF(X6&lt;&gt;"","&amp;unoInfo="&amp;X6,"")&amp;
IF(Y6&lt;&gt;"","&amp;fileInfo="&amp;Y6,"")&amp;
IF(Z6&lt;&gt;"","&amp;formInfo="&amp;Z6,"")</f>
        <v>+++&amp;on=Mapon=Map&amp;panx=1000&amp;pany=1000&amp;zoom=2.0&amp;unoInfo=OpenLevelA</v>
      </c>
      <c r="AL6" s="261"/>
      <c r="AM6" s="261" t="s">
        <v>200</v>
      </c>
      <c r="AN6" s="261" t="s">
        <v>196</v>
      </c>
      <c r="AO6" s="261" t="s">
        <v>197</v>
      </c>
      <c r="AP6" s="261" t="str">
        <f t="shared" ref="AP6:AP69" si="2">$AP$2</f>
        <v>&lt;/span&gt; &lt;/a&gt;</v>
      </c>
      <c r="AQ6" s="258" t="str">
        <f t="shared" si="0"/>
        <v>&lt;br&gt;</v>
      </c>
    </row>
    <row r="7" spans="1:43" ht="18" customHeight="1">
      <c r="A7" s="257">
        <f>LEN(scriv!B5)-LEN(SUBSTITUTE(scriv!B5,".",""))</f>
        <v>1</v>
      </c>
      <c r="B7" s="258">
        <v>1</v>
      </c>
      <c r="C7" s="257" t="str">
        <f>scriv!D5</f>
        <v>Open Level B</v>
      </c>
      <c r="D7" s="257" t="str">
        <f t="shared" ref="D7:D70" si="3">C7</f>
        <v>Open Level B</v>
      </c>
      <c r="E7" s="257" t="str">
        <f t="shared" ref="E7:E70" si="4">IF(A8&gt;A7,"&lt;details&gt; &lt;summary class='O"&amp;A7&amp;"'&gt;"&amp;C7&amp;"&lt;/summary&gt;","")</f>
        <v/>
      </c>
      <c r="F7" s="257" t="str">
        <f t="shared" ref="F7:F70" si="5">IF(A8&lt;A7,"&lt;/details&gt; ","")&amp;IF(A8+1&lt;A7,"&lt;/details&gt; ","")</f>
        <v/>
      </c>
      <c r="G7" s="259" t="s">
        <v>474</v>
      </c>
      <c r="H7" s="272" t="str">
        <f>IF(scriv!W5&lt;&gt;"",scriv!W5,"")</f>
        <v>---&amp;open=n0&amp;closeall=n1&amp;panx=1000&amp;pany=1000&amp;zoom=2.0</v>
      </c>
      <c r="J7" s="257" t="str">
        <f t="shared" ref="J7" si="6">IF(I8&lt;&gt;"",
SUBSTITUTE(SUBSTITUTE(SUBSTITUTE(SUBSTITUTE(SUBSTITUTE(SUBSTITUTE(SUBSTITUTE(SUBSTITUTE(I8,"open","@@@"),"close","###"),"openall","$$$"),"closeall","%%%"),"@@@","close"),"###","open"),"$$$","closeall"),"%%%","openall"),"")</f>
        <v/>
      </c>
      <c r="K7" s="257" t="str">
        <f>"unoInfo="&amp;scriv!AH5</f>
        <v>unoInfo=OpenLevelB</v>
      </c>
      <c r="L7" s="263"/>
      <c r="W7" s="257" t="str">
        <f>IF(scriv!X5&lt;&gt;"",scriv!X5,"")</f>
        <v/>
      </c>
      <c r="AA7" s="257" t="str">
        <f t="shared" si="1"/>
        <v>&lt;a href=    "#/?+++&amp;on=Map---&amp;open=n0&amp;closeall=n1&amp;panx=1000&amp;pany=1000&amp;zoom=2.0&amp;unoInfo=OpenLevelB"    class="slide"&gt;  &lt;span style="color:black; font-size:10px"&gt;1. Open Level B&lt;/span&gt; &lt;/a&gt;&lt;br&gt;</v>
      </c>
      <c r="AB7" s="260"/>
      <c r="AC7" s="260"/>
      <c r="AD7" s="260"/>
      <c r="AE7" s="261"/>
      <c r="AF7" s="262"/>
      <c r="AG7" s="262"/>
      <c r="AH7" s="262" t="str">
        <f t="shared" ref="AH7" si="7">$AH$2&amp;B7</f>
        <v>slide1</v>
      </c>
      <c r="AI7" s="262" t="str">
        <f t="shared" ref="AI7" si="8">" id="""&amp;AH7&amp;""" "</f>
        <v xml:space="preserve"> id="slide1" </v>
      </c>
      <c r="AJ7" s="262" t="s">
        <v>195</v>
      </c>
      <c r="AK7" s="257" t="str">
        <f t="shared" ref="AK7" si="9">G7&amp;H7&amp;
IF(I7&lt;&gt;"","&amp;"&amp;I7,"")&amp;
IF(J7&lt;&gt;"","&amp;"&amp;J7,"")&amp;
IF(K7&lt;&gt;"","&amp;"&amp;K7,"")&amp;
IF(L7&lt;&gt;"","&amp;"&amp;L7,"")&amp;
IF(M7&lt;&gt;"","&amp;"&amp;M7,"")&amp;
IF(N7&lt;&gt;"","&amp;"&amp;N7,"")&amp;
IF(O7&lt;&gt;"","&amp;"&amp;O7,"")&amp;
IF(P7&lt;&gt;"","&amp;"&amp;P7,"")&amp;
IF(Q7&lt;&gt;"","&amp;"&amp;Q7,"")&amp;
IF(R7&lt;&gt;"","&amp;"&amp;R7,"")&amp;
IF(S7&lt;&gt;"","&amp;"&amp;S7,"")&amp;
IF(T7&lt;&gt;"","&amp;"&amp;T7,"")&amp;
IF(U7&lt;&gt;"","&amp;"&amp;U7,"")&amp;
IF(V7&lt;&gt;"","&amp;"&amp;V7,"")&amp;
IF(W7&lt;&gt;"","&amp;"&amp;W7,"")&amp;
IF(X7&lt;&gt;"","&amp;unoInfo="&amp;X7,"")&amp;
IF(Y7&lt;&gt;"","&amp;fileInfo="&amp;Y7,"")&amp;
IF(Z7&lt;&gt;"","&amp;formInfo="&amp;Z7,"")</f>
        <v>+++&amp;on=Map---&amp;open=n0&amp;closeall=n1&amp;panx=1000&amp;pany=1000&amp;zoom=2.0&amp;unoInfo=OpenLevelB</v>
      </c>
      <c r="AL7" s="261"/>
      <c r="AM7" s="261" t="s">
        <v>200</v>
      </c>
      <c r="AN7" s="261" t="s">
        <v>196</v>
      </c>
      <c r="AO7" s="261" t="s">
        <v>197</v>
      </c>
      <c r="AP7" s="261" t="str">
        <f t="shared" si="2"/>
        <v>&lt;/span&gt; &lt;/a&gt;</v>
      </c>
      <c r="AQ7" s="258" t="str">
        <f t="shared" si="0"/>
        <v>&lt;br&gt;</v>
      </c>
    </row>
    <row r="8" spans="1:43" ht="18" customHeight="1">
      <c r="A8" s="257">
        <f>LEN(scriv!B6)-LEN(SUBSTITUTE(scriv!B6,".",""))</f>
        <v>1</v>
      </c>
      <c r="B8" s="258">
        <v>1</v>
      </c>
      <c r="C8" s="257" t="str">
        <f>scriv!D6</f>
        <v>Open Level C</v>
      </c>
      <c r="D8" s="257" t="str">
        <f t="shared" si="3"/>
        <v>Open Level C</v>
      </c>
      <c r="E8" s="257" t="str">
        <f t="shared" si="4"/>
        <v/>
      </c>
      <c r="F8" s="257" t="str">
        <f t="shared" si="5"/>
        <v/>
      </c>
      <c r="G8" s="259" t="s">
        <v>474</v>
      </c>
      <c r="H8" s="272" t="str">
        <f>IF(scriv!W6&lt;&gt;"",scriv!W6,"")</f>
        <v>---&amp;open=n0&amp;closeall=n1&amp;open=n1&amp;panx=1000&amp;pany=630&amp;zoom=2.5</v>
      </c>
      <c r="J8" s="257" t="str">
        <f t="shared" ref="J8:J71" si="10">IF(I9&lt;&gt;"",
SUBSTITUTE(SUBSTITUTE(SUBSTITUTE(SUBSTITUTE(SUBSTITUTE(SUBSTITUTE(SUBSTITUTE(SUBSTITUTE(I9,"open","@@@"),"close","###"),"openall","$$$"),"closeall","%%%"),"@@@","close"),"###","open"),"$$$","closeall"),"%%%","openall"),"")</f>
        <v/>
      </c>
      <c r="K8" s="257" t="str">
        <f>"unoInfo="&amp;scriv!AH6</f>
        <v>unoInfo=OpenLevelC</v>
      </c>
      <c r="L8" s="263"/>
      <c r="W8" s="257" t="str">
        <f>IF(scriv!X6&lt;&gt;"",scriv!X6,"")</f>
        <v/>
      </c>
      <c r="AA8" s="257" t="str">
        <f t="shared" si="1"/>
        <v>&lt;a href=    "#/?+++&amp;on=Map---&amp;open=n0&amp;closeall=n1&amp;open=n1&amp;panx=1000&amp;pany=630&amp;zoom=2.5&amp;unoInfo=OpenLevelC"    class="slide"&gt;  &lt;span style="color:black; font-size:10px"&gt;1. Open Level C&lt;/span&gt; &lt;/a&gt;&lt;br&gt;</v>
      </c>
      <c r="AB8" s="260"/>
      <c r="AC8" s="260"/>
      <c r="AD8" s="260"/>
      <c r="AE8" s="261"/>
      <c r="AF8" s="262"/>
      <c r="AG8" s="262"/>
      <c r="AH8" s="262" t="str">
        <f t="shared" ref="AH8:AH71" si="11">$AH$2&amp;B8</f>
        <v>slide1</v>
      </c>
      <c r="AI8" s="262" t="str">
        <f t="shared" ref="AI8:AI71" si="12">" id="""&amp;AH8&amp;""" "</f>
        <v xml:space="preserve"> id="slide1" </v>
      </c>
      <c r="AJ8" s="262" t="s">
        <v>195</v>
      </c>
      <c r="AK8" s="257" t="str">
        <f t="shared" ref="AK8:AK71" si="13">G8&amp;H8&amp;
IF(I8&lt;&gt;"","&amp;"&amp;I8,"")&amp;
IF(J8&lt;&gt;"","&amp;"&amp;J8,"")&amp;
IF(K8&lt;&gt;"","&amp;"&amp;K8,"")&amp;
IF(L8&lt;&gt;"","&amp;"&amp;L8,"")&amp;
IF(M8&lt;&gt;"","&amp;"&amp;M8,"")&amp;
IF(N8&lt;&gt;"","&amp;"&amp;N8,"")&amp;
IF(O8&lt;&gt;"","&amp;"&amp;O8,"")&amp;
IF(P8&lt;&gt;"","&amp;"&amp;P8,"")&amp;
IF(Q8&lt;&gt;"","&amp;"&amp;Q8,"")&amp;
IF(R8&lt;&gt;"","&amp;"&amp;R8,"")&amp;
IF(S8&lt;&gt;"","&amp;"&amp;S8,"")&amp;
IF(T8&lt;&gt;"","&amp;"&amp;T8,"")&amp;
IF(U8&lt;&gt;"","&amp;"&amp;U8,"")&amp;
IF(V8&lt;&gt;"","&amp;"&amp;V8,"")&amp;
IF(W8&lt;&gt;"","&amp;"&amp;W8,"")&amp;
IF(X8&lt;&gt;"","&amp;unoInfo="&amp;X8,"")&amp;
IF(Y8&lt;&gt;"","&amp;fileInfo="&amp;Y8,"")&amp;
IF(Z8&lt;&gt;"","&amp;formInfo="&amp;Z8,"")</f>
        <v>+++&amp;on=Map---&amp;open=n0&amp;closeall=n1&amp;open=n1&amp;panx=1000&amp;pany=630&amp;zoom=2.5&amp;unoInfo=OpenLevelC</v>
      </c>
      <c r="AL8" s="261"/>
      <c r="AM8" s="261" t="s">
        <v>200</v>
      </c>
      <c r="AN8" s="261" t="s">
        <v>196</v>
      </c>
      <c r="AO8" s="261" t="s">
        <v>197</v>
      </c>
      <c r="AP8" s="261" t="str">
        <f t="shared" si="2"/>
        <v>&lt;/span&gt; &lt;/a&gt;</v>
      </c>
      <c r="AQ8" s="258" t="str">
        <f t="shared" si="0"/>
        <v>&lt;br&gt;</v>
      </c>
    </row>
    <row r="9" spans="1:43" ht="18" customHeight="1">
      <c r="A9" s="257">
        <f>LEN(scriv!B7)-LEN(SUBSTITUTE(scriv!B7,".",""))</f>
        <v>1</v>
      </c>
      <c r="B9" s="258">
        <v>1</v>
      </c>
      <c r="C9" s="257" t="str">
        <f>scriv!D7</f>
        <v>Open Level D</v>
      </c>
      <c r="D9" s="257" t="str">
        <f t="shared" si="3"/>
        <v>Open Level D</v>
      </c>
      <c r="E9" s="257" t="str">
        <f t="shared" si="4"/>
        <v/>
      </c>
      <c r="F9" s="257" t="str">
        <f t="shared" si="5"/>
        <v/>
      </c>
      <c r="G9" s="259" t="s">
        <v>474</v>
      </c>
      <c r="H9" s="272" t="str">
        <f>IF(scriv!W7&lt;&gt;"",scriv!W7,"")</f>
        <v>+++&amp;open=n0&amp;open=n1&amp;open=n1-1&amp;open=n1-2&amp;open=n1-3&amp;open=n1-4&amp;panx=1000&amp;pany=630&amp;zoom=2.5</v>
      </c>
      <c r="J9" s="257" t="str">
        <f t="shared" si="10"/>
        <v/>
      </c>
      <c r="K9" s="257" t="str">
        <f>"unoInfo="&amp;scriv!AH7</f>
        <v>unoInfo=OpenLevelD</v>
      </c>
      <c r="L9" s="263"/>
      <c r="W9" s="257" t="str">
        <f>IF(scriv!X7&lt;&gt;"",scriv!X7,"")</f>
        <v/>
      </c>
      <c r="AA9" s="257" t="str">
        <f t="shared" si="1"/>
        <v>&lt;a href=    "#/?+++&amp;on=Map+++&amp;open=n0&amp;open=n1&amp;open=n1-1&amp;open=n1-2&amp;open=n1-3&amp;open=n1-4&amp;panx=1000&amp;pany=630&amp;zoom=2.5&amp;unoInfo=OpenLevelD"    class="slide"&gt;  &lt;span style="color:black; font-size:10px"&gt;1. Open Level D&lt;/span&gt; &lt;/a&gt;&lt;br&gt;</v>
      </c>
      <c r="AB9" s="260"/>
      <c r="AC9" s="260"/>
      <c r="AD9" s="260"/>
      <c r="AE9" s="261"/>
      <c r="AF9" s="262"/>
      <c r="AG9" s="262"/>
      <c r="AH9" s="262" t="str">
        <f t="shared" si="11"/>
        <v>slide1</v>
      </c>
      <c r="AI9" s="262" t="str">
        <f t="shared" si="12"/>
        <v xml:space="preserve"> id="slide1" </v>
      </c>
      <c r="AJ9" s="262" t="s">
        <v>195</v>
      </c>
      <c r="AK9" s="257" t="str">
        <f t="shared" si="13"/>
        <v>+++&amp;on=Map+++&amp;open=n0&amp;open=n1&amp;open=n1-1&amp;open=n1-2&amp;open=n1-3&amp;open=n1-4&amp;panx=1000&amp;pany=630&amp;zoom=2.5&amp;unoInfo=OpenLevelD</v>
      </c>
      <c r="AL9" s="261"/>
      <c r="AM9" s="261" t="s">
        <v>200</v>
      </c>
      <c r="AN9" s="261" t="s">
        <v>196</v>
      </c>
      <c r="AO9" s="261" t="s">
        <v>197</v>
      </c>
      <c r="AP9" s="261" t="str">
        <f t="shared" si="2"/>
        <v>&lt;/span&gt; &lt;/a&gt;</v>
      </c>
      <c r="AQ9" s="258" t="str">
        <f t="shared" si="0"/>
        <v>&lt;br&gt;</v>
      </c>
    </row>
    <row r="10" spans="1:43" ht="18" customHeight="1">
      <c r="A10" s="257">
        <f>LEN(scriv!B8)-LEN(SUBSTITUTE(scriv!B8,".",""))</f>
        <v>1</v>
      </c>
      <c r="B10" s="258">
        <v>1</v>
      </c>
      <c r="C10" s="257" t="str">
        <f>scriv!D8</f>
        <v>Open Level E</v>
      </c>
      <c r="D10" s="257" t="str">
        <f t="shared" si="3"/>
        <v>Open Level E</v>
      </c>
      <c r="E10" s="257" t="str">
        <f t="shared" si="4"/>
        <v/>
      </c>
      <c r="F10" s="257" t="str">
        <f t="shared" si="5"/>
        <v xml:space="preserve">&lt;/details&gt; </v>
      </c>
      <c r="G10" s="259" t="s">
        <v>474</v>
      </c>
      <c r="H10" s="272" t="str">
        <f>IF(scriv!W8&lt;&gt;"",scriv!W8,"")</f>
        <v>+++&amp;open=n0&amp;open=n1&amp;openall=n1-1&amp;openall=n1-2&amp;openall=n1-3&amp;openall=n1-4&amp;panx=1000&amp;pany=630&amp;zoom=2.5</v>
      </c>
      <c r="J10" s="257" t="str">
        <f t="shared" si="10"/>
        <v/>
      </c>
      <c r="K10" s="257" t="str">
        <f>"unoInfo="&amp;scriv!AH8</f>
        <v>unoInfo=OpenLevelE</v>
      </c>
      <c r="L10" s="263"/>
      <c r="W10" s="257" t="str">
        <f>IF(scriv!X8&lt;&gt;"",scriv!X8,"")</f>
        <v/>
      </c>
      <c r="AA10" s="257" t="str">
        <f t="shared" si="1"/>
        <v xml:space="preserve">&lt;a href=    "#/?+++&amp;on=Map+++&amp;open=n0&amp;open=n1&amp;openall=n1-1&amp;openall=n1-2&amp;openall=n1-3&amp;openall=n1-4&amp;panx=1000&amp;pany=630&amp;zoom=2.5&amp;unoInfo=OpenLevelE"    class="slide"&gt;  &lt;span style="color:black; font-size:10px"&gt;1. Open Level E&lt;/span&gt; &lt;/a&gt;&lt;br&gt;&lt;/details&gt; </v>
      </c>
      <c r="AB10" s="260"/>
      <c r="AC10" s="260"/>
      <c r="AD10" s="260"/>
      <c r="AE10" s="261"/>
      <c r="AF10" s="262"/>
      <c r="AG10" s="262"/>
      <c r="AH10" s="262" t="str">
        <f t="shared" si="11"/>
        <v>slide1</v>
      </c>
      <c r="AI10" s="262" t="str">
        <f t="shared" si="12"/>
        <v xml:space="preserve"> id="slide1" </v>
      </c>
      <c r="AJ10" s="262" t="s">
        <v>195</v>
      </c>
      <c r="AK10" s="257" t="str">
        <f t="shared" si="13"/>
        <v>+++&amp;on=Map+++&amp;open=n0&amp;open=n1&amp;openall=n1-1&amp;openall=n1-2&amp;openall=n1-3&amp;openall=n1-4&amp;panx=1000&amp;pany=630&amp;zoom=2.5&amp;unoInfo=OpenLevelE</v>
      </c>
      <c r="AL10" s="261"/>
      <c r="AM10" s="261" t="s">
        <v>200</v>
      </c>
      <c r="AN10" s="261" t="s">
        <v>196</v>
      </c>
      <c r="AO10" s="261" t="s">
        <v>197</v>
      </c>
      <c r="AP10" s="261" t="str">
        <f t="shared" si="2"/>
        <v>&lt;/span&gt; &lt;/a&gt;</v>
      </c>
      <c r="AQ10" s="258" t="str">
        <f t="shared" si="0"/>
        <v>&lt;br&gt;</v>
      </c>
    </row>
    <row r="11" spans="1:43" ht="18" customHeight="1">
      <c r="A11" s="257">
        <f>LEN(scriv!B9)-LEN(SUBSTITUTE(scriv!B9,".",""))</f>
        <v>0</v>
      </c>
      <c r="B11" s="258">
        <v>1</v>
      </c>
      <c r="C11" s="257" t="str">
        <f>scriv!D9</f>
        <v>Custom Functions</v>
      </c>
      <c r="D11" s="257" t="str">
        <f t="shared" si="3"/>
        <v>Custom Functions</v>
      </c>
      <c r="E11" s="257" t="str">
        <f t="shared" si="4"/>
        <v/>
      </c>
      <c r="F11" s="257" t="str">
        <f t="shared" si="5"/>
        <v/>
      </c>
      <c r="G11" s="259" t="s">
        <v>474</v>
      </c>
      <c r="H11" s="272" t="str">
        <f>IF(scriv!W9&lt;&gt;"",scriv!W9,"")</f>
        <v/>
      </c>
      <c r="J11" s="257" t="str">
        <f t="shared" si="10"/>
        <v/>
      </c>
      <c r="K11" s="257" t="str">
        <f>"unoInfo="&amp;scriv!AH9</f>
        <v>unoInfo=CustomFunctions</v>
      </c>
      <c r="L11" s="263"/>
      <c r="W11" s="257" t="str">
        <f>IF(scriv!X9&lt;&gt;"",scriv!X9,"")</f>
        <v/>
      </c>
      <c r="AA11" s="257" t="str">
        <f t="shared" si="1"/>
        <v>&lt;a href=    "#/?+++&amp;on=Map&amp;unoInfo=CustomFunctions"    class="slide"&gt;  &lt;span style="color:black; font-size:10px"&gt;1. Custom Functions&lt;/span&gt; &lt;/a&gt;&lt;br&gt;</v>
      </c>
      <c r="AB11" s="260"/>
      <c r="AC11" s="260"/>
      <c r="AD11" s="260"/>
      <c r="AE11" s="261"/>
      <c r="AF11" s="262"/>
      <c r="AG11" s="262"/>
      <c r="AH11" s="262" t="str">
        <f t="shared" si="11"/>
        <v>slide1</v>
      </c>
      <c r="AI11" s="262" t="str">
        <f t="shared" si="12"/>
        <v xml:space="preserve"> id="slide1" </v>
      </c>
      <c r="AJ11" s="262" t="s">
        <v>195</v>
      </c>
      <c r="AK11" s="257" t="str">
        <f t="shared" si="13"/>
        <v>+++&amp;on=Map&amp;unoInfo=CustomFunctions</v>
      </c>
      <c r="AL11" s="261"/>
      <c r="AM11" s="261" t="s">
        <v>200</v>
      </c>
      <c r="AN11" s="261" t="s">
        <v>196</v>
      </c>
      <c r="AO11" s="261" t="s">
        <v>197</v>
      </c>
      <c r="AP11" s="261" t="str">
        <f t="shared" si="2"/>
        <v>&lt;/span&gt; &lt;/a&gt;</v>
      </c>
      <c r="AQ11" s="258" t="str">
        <f t="shared" si="0"/>
        <v>&lt;br&gt;</v>
      </c>
    </row>
    <row r="12" spans="1:43" ht="18" customHeight="1">
      <c r="A12" s="257">
        <f>LEN(scriv!B10)-LEN(SUBSTITUTE(scriv!B10,".",""))</f>
        <v>0</v>
      </c>
      <c r="B12" s="258">
        <v>1</v>
      </c>
      <c r="C12" s="257" t="str">
        <f>scriv!D10</f>
        <v>Tracing</v>
      </c>
      <c r="D12" s="257" t="str">
        <f t="shared" si="3"/>
        <v>Tracing</v>
      </c>
      <c r="E12" s="257" t="str">
        <f t="shared" si="4"/>
        <v/>
      </c>
      <c r="F12" s="257" t="str">
        <f t="shared" si="5"/>
        <v/>
      </c>
      <c r="G12" s="259" t="s">
        <v>474</v>
      </c>
      <c r="H12" s="272" t="str">
        <f>IF(scriv!W10&lt;&gt;"",scriv!W10,"")</f>
        <v/>
      </c>
      <c r="I12" s="257" t="str">
        <f>IF(scriv!W10&lt;&gt;"",scriv!W10,"")</f>
        <v/>
      </c>
      <c r="J12" s="257" t="str">
        <f t="shared" si="10"/>
        <v/>
      </c>
      <c r="K12" s="257" t="str">
        <f>"unoInfo="&amp;scriv!AH10</f>
        <v>unoInfo=Tracing</v>
      </c>
      <c r="L12" s="263"/>
      <c r="W12" s="257" t="str">
        <f>IF(scriv!X10&lt;&gt;"",scriv!X10,"")</f>
        <v/>
      </c>
      <c r="AA12" s="257" t="str">
        <f t="shared" si="1"/>
        <v>&lt;a href=    "#/?+++&amp;on=Map&amp;unoInfo=Tracing"    class="slide"&gt;  &lt;span style="color:black; font-size:10px"&gt;1. Tracing&lt;/span&gt; &lt;/a&gt;&lt;br&gt;</v>
      </c>
      <c r="AB12" s="260"/>
      <c r="AC12" s="260"/>
      <c r="AD12" s="260"/>
      <c r="AE12" s="261"/>
      <c r="AF12" s="262"/>
      <c r="AG12" s="262"/>
      <c r="AH12" s="262" t="str">
        <f t="shared" si="11"/>
        <v>slide1</v>
      </c>
      <c r="AI12" s="262" t="str">
        <f t="shared" si="12"/>
        <v xml:space="preserve"> id="slide1" </v>
      </c>
      <c r="AJ12" s="262" t="s">
        <v>195</v>
      </c>
      <c r="AK12" s="257" t="str">
        <f t="shared" si="13"/>
        <v>+++&amp;on=Map&amp;unoInfo=Tracing</v>
      </c>
      <c r="AL12" s="261"/>
      <c r="AM12" s="261" t="s">
        <v>200</v>
      </c>
      <c r="AN12" s="261" t="s">
        <v>196</v>
      </c>
      <c r="AO12" s="261" t="s">
        <v>197</v>
      </c>
      <c r="AP12" s="261" t="str">
        <f t="shared" si="2"/>
        <v>&lt;/span&gt; &lt;/a&gt;</v>
      </c>
      <c r="AQ12" s="258" t="str">
        <f t="shared" si="0"/>
        <v>&lt;br&gt;</v>
      </c>
    </row>
    <row r="13" spans="1:43" ht="18" customHeight="1">
      <c r="A13" s="257">
        <f>LEN(scriv!B11)-LEN(SUBSTITUTE(scriv!B11,".",""))</f>
        <v>0</v>
      </c>
      <c r="B13" s="258">
        <v>1</v>
      </c>
      <c r="C13" s="257" t="str">
        <f>scriv!D11</f>
        <v>Zooming &amp; Highlighting</v>
      </c>
      <c r="D13" s="257" t="str">
        <f t="shared" si="3"/>
        <v>Zooming &amp; Highlighting</v>
      </c>
      <c r="E13" s="257" t="str">
        <f t="shared" si="4"/>
        <v/>
      </c>
      <c r="F13" s="257" t="str">
        <f t="shared" si="5"/>
        <v/>
      </c>
      <c r="G13" s="259" t="s">
        <v>474</v>
      </c>
      <c r="H13" s="272" t="str">
        <f>IF(scriv!W11&lt;&gt;"",scriv!W11,"")</f>
        <v/>
      </c>
      <c r="I13" s="257" t="str">
        <f>IF(scriv!W11&lt;&gt;"",scriv!W11,"")</f>
        <v/>
      </c>
      <c r="J13" s="257" t="str">
        <f t="shared" si="10"/>
        <v/>
      </c>
      <c r="K13" s="257" t="str">
        <f>"unoInfo="&amp;scriv!AH11</f>
        <v>unoInfo=ZoomingHighlighting</v>
      </c>
      <c r="L13" s="263"/>
      <c r="W13" s="257" t="str">
        <f>IF(scriv!X11&lt;&gt;"",scriv!X11,"")</f>
        <v/>
      </c>
      <c r="AA13" s="257" t="str">
        <f t="shared" si="1"/>
        <v>&lt;a href=    "#/?+++&amp;on=Map&amp;unoInfo=ZoomingHighlighting"    class="slide"&gt;  &lt;span style="color:black; font-size:10px"&gt;1. Zooming &amp; Highlighting&lt;/span&gt; &lt;/a&gt;&lt;br&gt;</v>
      </c>
      <c r="AB13" s="260"/>
      <c r="AC13" s="260"/>
      <c r="AD13" s="260"/>
      <c r="AE13" s="261"/>
      <c r="AF13" s="262"/>
      <c r="AG13" s="262"/>
      <c r="AH13" s="262" t="str">
        <f t="shared" si="11"/>
        <v>slide1</v>
      </c>
      <c r="AI13" s="262" t="str">
        <f t="shared" si="12"/>
        <v xml:space="preserve"> id="slide1" </v>
      </c>
      <c r="AJ13" s="262" t="s">
        <v>195</v>
      </c>
      <c r="AK13" s="257" t="str">
        <f t="shared" si="13"/>
        <v>+++&amp;on=Map&amp;unoInfo=ZoomingHighlighting</v>
      </c>
      <c r="AL13" s="261"/>
      <c r="AM13" s="261" t="s">
        <v>200</v>
      </c>
      <c r="AN13" s="261" t="s">
        <v>196</v>
      </c>
      <c r="AO13" s="261" t="s">
        <v>197</v>
      </c>
      <c r="AP13" s="261" t="str">
        <f t="shared" si="2"/>
        <v>&lt;/span&gt; &lt;/a&gt;</v>
      </c>
      <c r="AQ13" s="258" t="str">
        <f t="shared" si="0"/>
        <v>&lt;br&gt;</v>
      </c>
    </row>
    <row r="14" spans="1:43" ht="18" customHeight="1">
      <c r="A14" s="257">
        <f>LEN(scriv!B12)-LEN(SUBSTITUTE(scriv!B12,".",""))</f>
        <v>0</v>
      </c>
      <c r="B14" s="258">
        <v>1</v>
      </c>
      <c r="C14" s="257" t="str">
        <f>scriv!D12</f>
        <v>Class Selectors</v>
      </c>
      <c r="D14" s="257" t="str">
        <f t="shared" si="3"/>
        <v>Class Selectors</v>
      </c>
      <c r="E14" s="257" t="str">
        <f t="shared" si="4"/>
        <v/>
      </c>
      <c r="F14" s="257" t="str">
        <f t="shared" si="5"/>
        <v/>
      </c>
      <c r="G14" s="259" t="s">
        <v>474</v>
      </c>
      <c r="H14" s="272" t="str">
        <f t="shared" ref="H14:H71" si="14">H13&amp;IF(I13&lt;&gt;"","&amp;"&amp;I13,"")</f>
        <v/>
      </c>
      <c r="I14" s="257" t="str">
        <f>IF(scriv!W12&lt;&gt;"",scriv!W12,"")</f>
        <v/>
      </c>
      <c r="J14" s="257" t="str">
        <f t="shared" si="10"/>
        <v/>
      </c>
      <c r="K14" s="257" t="str">
        <f>"unoInfo="&amp;scriv!AH12</f>
        <v>unoInfo=ClassSelectors</v>
      </c>
      <c r="L14" s="263"/>
      <c r="W14" s="257" t="str">
        <f>IF(scriv!X12&lt;&gt;"",scriv!X12,"")</f>
        <v/>
      </c>
      <c r="AA14" s="257" t="str">
        <f t="shared" si="1"/>
        <v>&lt;a href=    "#/?+++&amp;on=Map&amp;unoInfo=ClassSelectors"    class="slide"&gt;  &lt;span style="color:black; font-size:10px"&gt;1. Class Selectors&lt;/span&gt; &lt;/a&gt;&lt;br&gt;</v>
      </c>
      <c r="AB14" s="260"/>
      <c r="AC14" s="260"/>
      <c r="AD14" s="260"/>
      <c r="AE14" s="261"/>
      <c r="AF14" s="262"/>
      <c r="AG14" s="262"/>
      <c r="AH14" s="262" t="str">
        <f t="shared" si="11"/>
        <v>slide1</v>
      </c>
      <c r="AI14" s="262" t="str">
        <f t="shared" si="12"/>
        <v xml:space="preserve"> id="slide1" </v>
      </c>
      <c r="AJ14" s="262" t="s">
        <v>195</v>
      </c>
      <c r="AK14" s="257" t="str">
        <f t="shared" si="13"/>
        <v>+++&amp;on=Map&amp;unoInfo=ClassSelectors</v>
      </c>
      <c r="AL14" s="261"/>
      <c r="AM14" s="261" t="s">
        <v>200</v>
      </c>
      <c r="AN14" s="261" t="s">
        <v>196</v>
      </c>
      <c r="AO14" s="261" t="s">
        <v>197</v>
      </c>
      <c r="AP14" s="261" t="str">
        <f t="shared" si="2"/>
        <v>&lt;/span&gt; &lt;/a&gt;</v>
      </c>
      <c r="AQ14" s="258" t="str">
        <f t="shared" si="0"/>
        <v>&lt;br&gt;</v>
      </c>
    </row>
    <row r="15" spans="1:43" ht="18" customHeight="1">
      <c r="A15" s="257">
        <f>LEN(scriv!B13)-LEN(SUBSTITUTE(scriv!B13,".",""))</f>
        <v>0</v>
      </c>
      <c r="B15" s="258">
        <v>1</v>
      </c>
      <c r="C15" s="257" t="str">
        <f>scriv!D13</f>
        <v>Scaling</v>
      </c>
      <c r="D15" s="257" t="str">
        <f t="shared" si="3"/>
        <v>Scaling</v>
      </c>
      <c r="E15" s="257" t="str">
        <f t="shared" si="4"/>
        <v/>
      </c>
      <c r="F15" s="257" t="str">
        <f t="shared" si="5"/>
        <v/>
      </c>
      <c r="G15" s="259" t="s">
        <v>474</v>
      </c>
      <c r="H15" s="272" t="str">
        <f t="shared" si="14"/>
        <v/>
      </c>
      <c r="I15" s="257" t="str">
        <f>IF(scriv!W13&lt;&gt;"",scriv!W13,"")</f>
        <v/>
      </c>
      <c r="J15" s="257" t="str">
        <f t="shared" si="10"/>
        <v/>
      </c>
      <c r="K15" s="257" t="str">
        <f>"unoInfo="&amp;scriv!AH13</f>
        <v>unoInfo=Scaling</v>
      </c>
      <c r="L15" s="263"/>
      <c r="W15" s="257" t="str">
        <f>IF(scriv!X13&lt;&gt;"",scriv!X13,"")</f>
        <v/>
      </c>
      <c r="AA15" s="257" t="str">
        <f t="shared" si="1"/>
        <v>&lt;a href=    "#/?+++&amp;on=Map&amp;unoInfo=Scaling"    class="slide"&gt;  &lt;span style="color:black; font-size:10px"&gt;1. Scaling&lt;/span&gt; &lt;/a&gt;&lt;br&gt;</v>
      </c>
      <c r="AB15" s="260"/>
      <c r="AC15" s="260"/>
      <c r="AD15" s="260"/>
      <c r="AE15" s="261"/>
      <c r="AF15" s="262"/>
      <c r="AG15" s="262"/>
      <c r="AH15" s="262" t="str">
        <f t="shared" si="11"/>
        <v>slide1</v>
      </c>
      <c r="AI15" s="262" t="str">
        <f t="shared" si="12"/>
        <v xml:space="preserve"> id="slide1" </v>
      </c>
      <c r="AJ15" s="262" t="s">
        <v>195</v>
      </c>
      <c r="AK15" s="257" t="str">
        <f t="shared" si="13"/>
        <v>+++&amp;on=Map&amp;unoInfo=Scaling</v>
      </c>
      <c r="AL15" s="261"/>
      <c r="AM15" s="261" t="s">
        <v>200</v>
      </c>
      <c r="AN15" s="261" t="s">
        <v>196</v>
      </c>
      <c r="AO15" s="261" t="s">
        <v>197</v>
      </c>
      <c r="AP15" s="261" t="str">
        <f t="shared" si="2"/>
        <v>&lt;/span&gt; &lt;/a&gt;</v>
      </c>
      <c r="AQ15" s="258" t="str">
        <f t="shared" si="0"/>
        <v>&lt;br&gt;</v>
      </c>
    </row>
    <row r="16" spans="1:43" ht="18" customHeight="1">
      <c r="A16" s="257">
        <f>LEN(scriv!B14)-LEN(SUBSTITUTE(scriv!B14,".",""))</f>
        <v>0</v>
      </c>
      <c r="B16" s="258">
        <v>1</v>
      </c>
      <c r="C16" s="257" t="str">
        <f>scriv!D14</f>
        <v>Video</v>
      </c>
      <c r="D16" s="257" t="str">
        <f t="shared" si="3"/>
        <v>Video</v>
      </c>
      <c r="E16" s="257" t="str">
        <f t="shared" si="4"/>
        <v/>
      </c>
      <c r="F16" s="257" t="str">
        <f t="shared" si="5"/>
        <v/>
      </c>
      <c r="G16" s="259" t="s">
        <v>474</v>
      </c>
      <c r="H16" s="272" t="str">
        <f t="shared" si="14"/>
        <v/>
      </c>
      <c r="I16" s="257" t="str">
        <f>IF(scriv!W14&lt;&gt;"",scriv!W14,"")</f>
        <v/>
      </c>
      <c r="J16" s="257" t="str">
        <f t="shared" si="10"/>
        <v/>
      </c>
      <c r="K16" s="257" t="str">
        <f>"unoInfo="&amp;scriv!AH14</f>
        <v>unoInfo=Video</v>
      </c>
      <c r="L16" s="263"/>
      <c r="W16" s="257" t="str">
        <f>IF(scriv!X14&lt;&gt;"",scriv!X14,"")</f>
        <v/>
      </c>
      <c r="AA16" s="257" t="str">
        <f t="shared" si="1"/>
        <v>&lt;a href=    "#/?+++&amp;on=Map&amp;unoInfo=Video"    class="slide"&gt;  &lt;span style="color:black; font-size:10px"&gt;1. Video&lt;/span&gt; &lt;/a&gt;&lt;br&gt;</v>
      </c>
      <c r="AB16" s="260"/>
      <c r="AC16" s="260"/>
      <c r="AD16" s="260"/>
      <c r="AE16" s="261"/>
      <c r="AF16" s="262"/>
      <c r="AG16" s="262"/>
      <c r="AH16" s="262" t="str">
        <f t="shared" si="11"/>
        <v>slide1</v>
      </c>
      <c r="AI16" s="262" t="str">
        <f t="shared" si="12"/>
        <v xml:space="preserve"> id="slide1" </v>
      </c>
      <c r="AJ16" s="262" t="s">
        <v>195</v>
      </c>
      <c r="AK16" s="257" t="str">
        <f t="shared" si="13"/>
        <v>+++&amp;on=Map&amp;unoInfo=Video</v>
      </c>
      <c r="AL16" s="261"/>
      <c r="AM16" s="261" t="s">
        <v>200</v>
      </c>
      <c r="AN16" s="261" t="s">
        <v>196</v>
      </c>
      <c r="AO16" s="261" t="s">
        <v>197</v>
      </c>
      <c r="AP16" s="261" t="str">
        <f t="shared" si="2"/>
        <v>&lt;/span&gt; &lt;/a&gt;</v>
      </c>
      <c r="AQ16" s="258" t="str">
        <f t="shared" si="0"/>
        <v>&lt;br&gt;</v>
      </c>
    </row>
    <row r="17" spans="1:43" ht="18" customHeight="1">
      <c r="A17" s="257">
        <f>LEN(scriv!B15)-LEN(SUBSTITUTE(scriv!B15,".",""))</f>
        <v>0</v>
      </c>
      <c r="B17" s="258">
        <v>1</v>
      </c>
      <c r="C17" s="257" t="str">
        <f>scriv!D15</f>
        <v>Animations</v>
      </c>
      <c r="D17" s="257" t="str">
        <f t="shared" si="3"/>
        <v>Animations</v>
      </c>
      <c r="E17" s="257" t="str">
        <f t="shared" si="4"/>
        <v/>
      </c>
      <c r="F17" s="257" t="str">
        <f t="shared" si="5"/>
        <v/>
      </c>
      <c r="G17" s="259" t="s">
        <v>474</v>
      </c>
      <c r="H17" s="272" t="str">
        <f t="shared" si="14"/>
        <v/>
      </c>
      <c r="I17" s="257" t="str">
        <f>IF(scriv!W15&lt;&gt;"",scriv!W15,"")</f>
        <v/>
      </c>
      <c r="J17" s="257" t="str">
        <f t="shared" si="10"/>
        <v/>
      </c>
      <c r="K17" s="257" t="str">
        <f>"unoInfo="&amp;scriv!AH15</f>
        <v>unoInfo=Animations</v>
      </c>
      <c r="L17" s="263"/>
      <c r="W17" s="257" t="str">
        <f>IF(scriv!X15&lt;&gt;"",scriv!X15,"")</f>
        <v/>
      </c>
      <c r="AA17" s="257" t="str">
        <f t="shared" si="1"/>
        <v>&lt;a href=    "#/?+++&amp;on=Map&amp;unoInfo=Animations"    class="slide"&gt;  &lt;span style="color:black; font-size:10px"&gt;1. Animations&lt;/span&gt; &lt;/a&gt;&lt;br&gt;</v>
      </c>
      <c r="AB17" s="260"/>
      <c r="AC17" s="260"/>
      <c r="AD17" s="260"/>
      <c r="AE17" s="261"/>
      <c r="AF17" s="262"/>
      <c r="AG17" s="262"/>
      <c r="AH17" s="262" t="str">
        <f t="shared" si="11"/>
        <v>slide1</v>
      </c>
      <c r="AI17" s="262" t="str">
        <f t="shared" si="12"/>
        <v xml:space="preserve"> id="slide1" </v>
      </c>
      <c r="AJ17" s="262" t="s">
        <v>195</v>
      </c>
      <c r="AK17" s="257" t="str">
        <f t="shared" si="13"/>
        <v>+++&amp;on=Map&amp;unoInfo=Animations</v>
      </c>
      <c r="AL17" s="261"/>
      <c r="AM17" s="261" t="s">
        <v>200</v>
      </c>
      <c r="AN17" s="261" t="s">
        <v>196</v>
      </c>
      <c r="AO17" s="261" t="s">
        <v>197</v>
      </c>
      <c r="AP17" s="261" t="str">
        <f t="shared" si="2"/>
        <v>&lt;/span&gt; &lt;/a&gt;</v>
      </c>
      <c r="AQ17" s="258" t="str">
        <f t="shared" si="0"/>
        <v>&lt;br&gt;</v>
      </c>
    </row>
    <row r="18" spans="1:43" ht="18" customHeight="1">
      <c r="A18" s="257">
        <f>LEN(scriv!B16)-LEN(SUBSTITUTE(scriv!B16,".",""))</f>
        <v>0</v>
      </c>
      <c r="B18" s="258">
        <v>1</v>
      </c>
      <c r="C18" s="257" t="str">
        <f>scriv!D16</f>
        <v>Forms</v>
      </c>
      <c r="D18" s="257" t="str">
        <f t="shared" si="3"/>
        <v>Forms</v>
      </c>
      <c r="E18" s="257" t="str">
        <f t="shared" si="4"/>
        <v/>
      </c>
      <c r="F18" s="257" t="str">
        <f t="shared" si="5"/>
        <v/>
      </c>
      <c r="G18" s="259" t="s">
        <v>474</v>
      </c>
      <c r="H18" s="272" t="str">
        <f t="shared" si="14"/>
        <v/>
      </c>
      <c r="I18" s="257" t="str">
        <f>IF(scriv!W16&lt;&gt;"",scriv!W16,"")</f>
        <v/>
      </c>
      <c r="J18" s="257" t="str">
        <f t="shared" si="10"/>
        <v/>
      </c>
      <c r="K18" s="257" t="str">
        <f>"unoInfo="&amp;scriv!AH16</f>
        <v>unoInfo=Forms</v>
      </c>
      <c r="L18" s="263"/>
      <c r="W18" s="257" t="str">
        <f>IF(scriv!X16&lt;&gt;"",scriv!X16,"")</f>
        <v/>
      </c>
      <c r="AA18" s="257" t="str">
        <f t="shared" si="1"/>
        <v>&lt;a href=    "#/?+++&amp;on=Map&amp;unoInfo=Forms"    class="slide"&gt;  &lt;span style="color:black; font-size:10px"&gt;1. Forms&lt;/span&gt; &lt;/a&gt;&lt;br&gt;</v>
      </c>
      <c r="AB18" s="260"/>
      <c r="AC18" s="260"/>
      <c r="AD18" s="260"/>
      <c r="AE18" s="261"/>
      <c r="AF18" s="262"/>
      <c r="AG18" s="262"/>
      <c r="AH18" s="262" t="str">
        <f t="shared" si="11"/>
        <v>slide1</v>
      </c>
      <c r="AI18" s="262" t="str">
        <f t="shared" si="12"/>
        <v xml:space="preserve"> id="slide1" </v>
      </c>
      <c r="AJ18" s="262" t="s">
        <v>195</v>
      </c>
      <c r="AK18" s="257" t="str">
        <f t="shared" si="13"/>
        <v>+++&amp;on=Map&amp;unoInfo=Forms</v>
      </c>
      <c r="AL18" s="261"/>
      <c r="AM18" s="261" t="s">
        <v>200</v>
      </c>
      <c r="AN18" s="261" t="s">
        <v>196</v>
      </c>
      <c r="AO18" s="261" t="s">
        <v>197</v>
      </c>
      <c r="AP18" s="261" t="str">
        <f t="shared" si="2"/>
        <v>&lt;/span&gt; &lt;/a&gt;</v>
      </c>
      <c r="AQ18" s="258" t="str">
        <f t="shared" si="0"/>
        <v>&lt;br&gt;</v>
      </c>
    </row>
    <row r="19" spans="1:43" ht="18" customHeight="1">
      <c r="A19" s="257">
        <f>LEN(scriv!B17)-LEN(SUBSTITUTE(scriv!B17,".",""))</f>
        <v>0</v>
      </c>
      <c r="B19" s="258">
        <v>1</v>
      </c>
      <c r="C19" s="257" t="str">
        <f>scriv!D17</f>
        <v>Speech Synthesis</v>
      </c>
      <c r="D19" s="257" t="str">
        <f t="shared" si="3"/>
        <v>Speech Synthesis</v>
      </c>
      <c r="E19" s="257" t="str">
        <f t="shared" si="4"/>
        <v/>
      </c>
      <c r="F19" s="257" t="str">
        <f t="shared" si="5"/>
        <v/>
      </c>
      <c r="G19" s="259" t="s">
        <v>474</v>
      </c>
      <c r="H19" s="272" t="str">
        <f t="shared" si="14"/>
        <v/>
      </c>
      <c r="I19" s="257" t="str">
        <f>IF(scriv!W17&lt;&gt;"",scriv!W17,"")</f>
        <v/>
      </c>
      <c r="J19" s="257" t="str">
        <f t="shared" si="10"/>
        <v/>
      </c>
      <c r="K19" s="257" t="str">
        <f>"unoInfo="&amp;scriv!AH17</f>
        <v>unoInfo=SpeechSynthesis</v>
      </c>
      <c r="L19" s="263"/>
      <c r="W19" s="257" t="str">
        <f>IF(scriv!X17&lt;&gt;"",scriv!X17,"")</f>
        <v/>
      </c>
      <c r="AA19" s="257" t="str">
        <f t="shared" si="1"/>
        <v>&lt;a href=    "#/?+++&amp;on=Map&amp;unoInfo=SpeechSynthesis"    class="slide"&gt;  &lt;span style="color:black; font-size:10px"&gt;1. Speech Synthesis&lt;/span&gt; &lt;/a&gt;&lt;br&gt;</v>
      </c>
      <c r="AB19" s="260"/>
      <c r="AC19" s="260"/>
      <c r="AD19" s="260"/>
      <c r="AE19" s="261"/>
      <c r="AF19" s="262"/>
      <c r="AG19" s="262"/>
      <c r="AH19" s="262" t="str">
        <f t="shared" si="11"/>
        <v>slide1</v>
      </c>
      <c r="AI19" s="262" t="str">
        <f t="shared" si="12"/>
        <v xml:space="preserve"> id="slide1" </v>
      </c>
      <c r="AJ19" s="262" t="s">
        <v>195</v>
      </c>
      <c r="AK19" s="257" t="str">
        <f t="shared" si="13"/>
        <v>+++&amp;on=Map&amp;unoInfo=SpeechSynthesis</v>
      </c>
      <c r="AL19" s="261"/>
      <c r="AM19" s="261" t="s">
        <v>200</v>
      </c>
      <c r="AN19" s="261" t="s">
        <v>196</v>
      </c>
      <c r="AO19" s="261" t="s">
        <v>197</v>
      </c>
      <c r="AP19" s="261" t="str">
        <f t="shared" si="2"/>
        <v>&lt;/span&gt; &lt;/a&gt;</v>
      </c>
      <c r="AQ19" s="258" t="str">
        <f t="shared" si="0"/>
        <v>&lt;br&gt;</v>
      </c>
    </row>
    <row r="20" spans="1:43" ht="18" customHeight="1">
      <c r="A20" s="257">
        <f>LEN(scriv!B18)-LEN(SUBSTITUTE(scriv!B18,".",""))</f>
        <v>0</v>
      </c>
      <c r="B20" s="258">
        <v>1</v>
      </c>
      <c r="C20" s="257">
        <f>scriv!D18</f>
        <v>0</v>
      </c>
      <c r="D20" s="257">
        <f t="shared" si="3"/>
        <v>0</v>
      </c>
      <c r="E20" s="257" t="str">
        <f t="shared" si="4"/>
        <v/>
      </c>
      <c r="F20" s="257" t="str">
        <f t="shared" si="5"/>
        <v/>
      </c>
      <c r="G20" s="259" t="s">
        <v>474</v>
      </c>
      <c r="H20" s="272" t="str">
        <f t="shared" si="14"/>
        <v/>
      </c>
      <c r="I20" s="257" t="str">
        <f>IF(scriv!W18&lt;&gt;"",scriv!W18,"")</f>
        <v/>
      </c>
      <c r="J20" s="257" t="str">
        <f t="shared" si="10"/>
        <v/>
      </c>
      <c r="K20" s="257" t="str">
        <f>"unoInfo="&amp;scriv!AH18</f>
        <v>unoInfo=</v>
      </c>
      <c r="L20" s="263"/>
      <c r="W20" s="257" t="str">
        <f>IF(scriv!X18&lt;&gt;"",scriv!X18,"")</f>
        <v/>
      </c>
      <c r="AA20" s="257" t="str">
        <f t="shared" si="1"/>
        <v>&lt;a href=    "#/?+++&amp;on=Map&amp;unoInfo="    class="slide"&gt;  &lt;span style="color:black; font-size:10px"&gt;1. 0&lt;/span&gt; &lt;/a&gt;&lt;br&gt;</v>
      </c>
      <c r="AB20" s="260"/>
      <c r="AC20" s="260"/>
      <c r="AD20" s="260"/>
      <c r="AE20" s="261"/>
      <c r="AF20" s="262"/>
      <c r="AG20" s="262"/>
      <c r="AH20" s="262" t="str">
        <f t="shared" si="11"/>
        <v>slide1</v>
      </c>
      <c r="AI20" s="262" t="str">
        <f t="shared" si="12"/>
        <v xml:space="preserve"> id="slide1" </v>
      </c>
      <c r="AJ20" s="262" t="s">
        <v>195</v>
      </c>
      <c r="AK20" s="257" t="str">
        <f t="shared" si="13"/>
        <v>+++&amp;on=Map&amp;unoInfo=</v>
      </c>
      <c r="AL20" s="261"/>
      <c r="AM20" s="261" t="s">
        <v>200</v>
      </c>
      <c r="AN20" s="261" t="s">
        <v>196</v>
      </c>
      <c r="AO20" s="261" t="s">
        <v>197</v>
      </c>
      <c r="AP20" s="261" t="str">
        <f t="shared" si="2"/>
        <v>&lt;/span&gt; &lt;/a&gt;</v>
      </c>
      <c r="AQ20" s="258" t="str">
        <f t="shared" si="0"/>
        <v>&lt;br&gt;</v>
      </c>
    </row>
    <row r="21" spans="1:43" ht="18" customHeight="1">
      <c r="A21" s="257">
        <f>LEN(scriv!B19)-LEN(SUBSTITUTE(scriv!B19,".",""))</f>
        <v>0</v>
      </c>
      <c r="B21" s="258">
        <v>1</v>
      </c>
      <c r="C21" s="257">
        <f>scriv!D19</f>
        <v>0</v>
      </c>
      <c r="D21" s="257">
        <f t="shared" si="3"/>
        <v>0</v>
      </c>
      <c r="E21" s="257" t="str">
        <f t="shared" si="4"/>
        <v/>
      </c>
      <c r="F21" s="257" t="str">
        <f t="shared" si="5"/>
        <v/>
      </c>
      <c r="G21" s="259" t="s">
        <v>474</v>
      </c>
      <c r="H21" s="272" t="str">
        <f t="shared" si="14"/>
        <v/>
      </c>
      <c r="I21" s="257" t="str">
        <f>IF(scriv!W19&lt;&gt;"",scriv!W19,"")</f>
        <v/>
      </c>
      <c r="J21" s="257" t="str">
        <f t="shared" si="10"/>
        <v/>
      </c>
      <c r="K21" s="257" t="str">
        <f>"unoInfo="&amp;scriv!AH19</f>
        <v>unoInfo=</v>
      </c>
      <c r="L21" s="263"/>
      <c r="W21" s="257" t="str">
        <f>IF(scriv!X19&lt;&gt;"",scriv!X19,"")</f>
        <v/>
      </c>
      <c r="AA21" s="257" t="str">
        <f t="shared" si="1"/>
        <v>&lt;a href=    "#/?+++&amp;on=Map&amp;unoInfo="    class="slide"&gt;  &lt;span style="color:black; font-size:10px"&gt;1. 0&lt;/span&gt; &lt;/a&gt;&lt;br&gt;</v>
      </c>
      <c r="AB21" s="260"/>
      <c r="AC21" s="260"/>
      <c r="AD21" s="260"/>
      <c r="AE21" s="261"/>
      <c r="AF21" s="262"/>
      <c r="AG21" s="262"/>
      <c r="AH21" s="262" t="str">
        <f t="shared" si="11"/>
        <v>slide1</v>
      </c>
      <c r="AI21" s="262" t="str">
        <f t="shared" si="12"/>
        <v xml:space="preserve"> id="slide1" </v>
      </c>
      <c r="AJ21" s="262" t="s">
        <v>195</v>
      </c>
      <c r="AK21" s="257" t="str">
        <f t="shared" si="13"/>
        <v>+++&amp;on=Map&amp;unoInfo=</v>
      </c>
      <c r="AL21" s="261"/>
      <c r="AM21" s="261" t="s">
        <v>200</v>
      </c>
      <c r="AN21" s="261" t="s">
        <v>196</v>
      </c>
      <c r="AO21" s="261" t="s">
        <v>197</v>
      </c>
      <c r="AP21" s="261" t="str">
        <f t="shared" si="2"/>
        <v>&lt;/span&gt; &lt;/a&gt;</v>
      </c>
      <c r="AQ21" s="258" t="str">
        <f t="shared" si="0"/>
        <v>&lt;br&gt;</v>
      </c>
    </row>
    <row r="22" spans="1:43" ht="18" customHeight="1">
      <c r="A22" s="257">
        <f>LEN(scriv!B20)-LEN(SUBSTITUTE(scriv!B20,".",""))</f>
        <v>0</v>
      </c>
      <c r="B22" s="258">
        <v>1</v>
      </c>
      <c r="C22" s="257">
        <f>scriv!D20</f>
        <v>0</v>
      </c>
      <c r="D22" s="257">
        <f t="shared" si="3"/>
        <v>0</v>
      </c>
      <c r="E22" s="257" t="str">
        <f t="shared" si="4"/>
        <v/>
      </c>
      <c r="F22" s="257" t="str">
        <f t="shared" si="5"/>
        <v/>
      </c>
      <c r="G22" s="259" t="s">
        <v>474</v>
      </c>
      <c r="H22" s="272" t="str">
        <f t="shared" si="14"/>
        <v/>
      </c>
      <c r="I22" s="257" t="str">
        <f>IF(scriv!W20&lt;&gt;"",scriv!W20,"")</f>
        <v/>
      </c>
      <c r="J22" s="257" t="str">
        <f t="shared" si="10"/>
        <v/>
      </c>
      <c r="K22" s="257" t="str">
        <f>"unoInfo="&amp;scriv!AH20</f>
        <v>unoInfo=</v>
      </c>
      <c r="L22" s="263"/>
      <c r="W22" s="257" t="str">
        <f>IF(scriv!X20&lt;&gt;"",scriv!X20,"")</f>
        <v/>
      </c>
      <c r="AA22" s="257" t="str">
        <f t="shared" si="1"/>
        <v>&lt;a href=    "#/?+++&amp;on=Map&amp;unoInfo="    class="slide"&gt;  &lt;span style="color:black; font-size:10px"&gt;1. 0&lt;/span&gt; &lt;/a&gt;&lt;br&gt;</v>
      </c>
      <c r="AB22" s="260"/>
      <c r="AC22" s="260"/>
      <c r="AD22" s="260"/>
      <c r="AE22" s="261"/>
      <c r="AF22" s="262"/>
      <c r="AG22" s="262"/>
      <c r="AH22" s="262" t="str">
        <f t="shared" si="11"/>
        <v>slide1</v>
      </c>
      <c r="AI22" s="262" t="str">
        <f t="shared" si="12"/>
        <v xml:space="preserve"> id="slide1" </v>
      </c>
      <c r="AJ22" s="262" t="s">
        <v>195</v>
      </c>
      <c r="AK22" s="257" t="str">
        <f t="shared" si="13"/>
        <v>+++&amp;on=Map&amp;unoInfo=</v>
      </c>
      <c r="AL22" s="261"/>
      <c r="AM22" s="261" t="s">
        <v>200</v>
      </c>
      <c r="AN22" s="261" t="s">
        <v>196</v>
      </c>
      <c r="AO22" s="261" t="s">
        <v>197</v>
      </c>
      <c r="AP22" s="261" t="str">
        <f t="shared" si="2"/>
        <v>&lt;/span&gt; &lt;/a&gt;</v>
      </c>
      <c r="AQ22" s="258" t="str">
        <f t="shared" si="0"/>
        <v>&lt;br&gt;</v>
      </c>
    </row>
    <row r="23" spans="1:43" ht="18" customHeight="1">
      <c r="A23" s="257">
        <f>LEN(scriv!B21)-LEN(SUBSTITUTE(scriv!B21,".",""))</f>
        <v>0</v>
      </c>
      <c r="B23" s="258">
        <v>1</v>
      </c>
      <c r="C23" s="257">
        <f>scriv!D21</f>
        <v>0</v>
      </c>
      <c r="D23" s="257">
        <f t="shared" si="3"/>
        <v>0</v>
      </c>
      <c r="E23" s="257" t="str">
        <f t="shared" si="4"/>
        <v/>
      </c>
      <c r="F23" s="257" t="str">
        <f t="shared" si="5"/>
        <v/>
      </c>
      <c r="G23" s="259" t="s">
        <v>474</v>
      </c>
      <c r="H23" s="272" t="str">
        <f t="shared" si="14"/>
        <v/>
      </c>
      <c r="I23" s="257" t="str">
        <f>IF(scriv!W21&lt;&gt;"",scriv!W21,"")</f>
        <v/>
      </c>
      <c r="J23" s="257" t="str">
        <f t="shared" si="10"/>
        <v/>
      </c>
      <c r="K23" s="257" t="str">
        <f>"unoInfo="&amp;scriv!AH21</f>
        <v>unoInfo=</v>
      </c>
      <c r="L23" s="263"/>
      <c r="W23" s="257" t="str">
        <f>IF(scriv!X21&lt;&gt;"",scriv!X21,"")</f>
        <v/>
      </c>
      <c r="AA23" s="257" t="str">
        <f t="shared" si="1"/>
        <v>&lt;a href=    "#/?+++&amp;on=Map&amp;unoInfo="    class="slide"&gt;  &lt;span style="color:black; font-size:10px"&gt;1. 0&lt;/span&gt; &lt;/a&gt;&lt;br&gt;</v>
      </c>
      <c r="AB23" s="260"/>
      <c r="AC23" s="260"/>
      <c r="AD23" s="260"/>
      <c r="AE23" s="261"/>
      <c r="AF23" s="262"/>
      <c r="AG23" s="262"/>
      <c r="AH23" s="262" t="str">
        <f t="shared" si="11"/>
        <v>slide1</v>
      </c>
      <c r="AI23" s="262" t="str">
        <f t="shared" si="12"/>
        <v xml:space="preserve"> id="slide1" </v>
      </c>
      <c r="AJ23" s="262" t="s">
        <v>195</v>
      </c>
      <c r="AK23" s="257" t="str">
        <f t="shared" si="13"/>
        <v>+++&amp;on=Map&amp;unoInfo=</v>
      </c>
      <c r="AL23" s="261"/>
      <c r="AM23" s="261" t="s">
        <v>200</v>
      </c>
      <c r="AN23" s="261" t="s">
        <v>196</v>
      </c>
      <c r="AO23" s="261" t="s">
        <v>197</v>
      </c>
      <c r="AP23" s="261" t="str">
        <f t="shared" si="2"/>
        <v>&lt;/span&gt; &lt;/a&gt;</v>
      </c>
      <c r="AQ23" s="258" t="str">
        <f t="shared" si="0"/>
        <v>&lt;br&gt;</v>
      </c>
    </row>
    <row r="24" spans="1:43" ht="18" customHeight="1">
      <c r="A24" s="257">
        <f>LEN(scriv!B22)-LEN(SUBSTITUTE(scriv!B22,".",""))</f>
        <v>0</v>
      </c>
      <c r="B24" s="258">
        <v>1</v>
      </c>
      <c r="C24" s="257">
        <f>scriv!D22</f>
        <v>0</v>
      </c>
      <c r="D24" s="257">
        <f t="shared" si="3"/>
        <v>0</v>
      </c>
      <c r="E24" s="257" t="str">
        <f t="shared" si="4"/>
        <v/>
      </c>
      <c r="F24" s="257" t="str">
        <f t="shared" si="5"/>
        <v/>
      </c>
      <c r="G24" s="259" t="s">
        <v>474</v>
      </c>
      <c r="H24" s="272" t="str">
        <f t="shared" si="14"/>
        <v/>
      </c>
      <c r="I24" s="257" t="str">
        <f>IF(scriv!W22&lt;&gt;"",scriv!W22,"")</f>
        <v/>
      </c>
      <c r="J24" s="257" t="str">
        <f t="shared" si="10"/>
        <v/>
      </c>
      <c r="K24" s="257" t="str">
        <f>"unoInfo="&amp;scriv!AH22</f>
        <v>unoInfo=</v>
      </c>
      <c r="L24" s="263"/>
      <c r="W24" s="257" t="str">
        <f>IF(scriv!X22&lt;&gt;"",scriv!X22,"")</f>
        <v/>
      </c>
      <c r="AA24" s="257" t="str">
        <f t="shared" si="1"/>
        <v>&lt;a href=    "#/?+++&amp;on=Map&amp;unoInfo="    class="slide"&gt;  &lt;span style="color:black; font-size:10px"&gt;1. 0&lt;/span&gt; &lt;/a&gt;&lt;br&gt;</v>
      </c>
      <c r="AB24" s="260"/>
      <c r="AC24" s="260"/>
      <c r="AD24" s="260"/>
      <c r="AE24" s="261"/>
      <c r="AF24" s="262"/>
      <c r="AG24" s="262"/>
      <c r="AH24" s="262" t="str">
        <f t="shared" si="11"/>
        <v>slide1</v>
      </c>
      <c r="AI24" s="262" t="str">
        <f t="shared" si="12"/>
        <v xml:space="preserve"> id="slide1" </v>
      </c>
      <c r="AJ24" s="262" t="s">
        <v>195</v>
      </c>
      <c r="AK24" s="257" t="str">
        <f t="shared" si="13"/>
        <v>+++&amp;on=Map&amp;unoInfo=</v>
      </c>
      <c r="AL24" s="261"/>
      <c r="AM24" s="261" t="s">
        <v>200</v>
      </c>
      <c r="AN24" s="261" t="s">
        <v>196</v>
      </c>
      <c r="AO24" s="261" t="s">
        <v>197</v>
      </c>
      <c r="AP24" s="261" t="str">
        <f t="shared" si="2"/>
        <v>&lt;/span&gt; &lt;/a&gt;</v>
      </c>
      <c r="AQ24" s="258" t="str">
        <f t="shared" si="0"/>
        <v>&lt;br&gt;</v>
      </c>
    </row>
    <row r="25" spans="1:43" ht="18" customHeight="1">
      <c r="A25" s="257">
        <f>LEN(scriv!B23)-LEN(SUBSTITUTE(scriv!B23,".",""))</f>
        <v>0</v>
      </c>
      <c r="B25" s="258">
        <v>1</v>
      </c>
      <c r="C25" s="257">
        <f>scriv!D23</f>
        <v>0</v>
      </c>
      <c r="D25" s="257">
        <f t="shared" si="3"/>
        <v>0</v>
      </c>
      <c r="E25" s="257" t="str">
        <f t="shared" si="4"/>
        <v/>
      </c>
      <c r="F25" s="257" t="str">
        <f t="shared" si="5"/>
        <v/>
      </c>
      <c r="G25" s="259" t="s">
        <v>474</v>
      </c>
      <c r="H25" s="272" t="str">
        <f t="shared" si="14"/>
        <v/>
      </c>
      <c r="I25" s="257" t="str">
        <f>IF(scriv!W23&lt;&gt;"",scriv!W23,"")</f>
        <v/>
      </c>
      <c r="J25" s="257" t="str">
        <f t="shared" si="10"/>
        <v/>
      </c>
      <c r="K25" s="257" t="str">
        <f>"unoInfo="&amp;scriv!AH23</f>
        <v>unoInfo=</v>
      </c>
      <c r="L25" s="263"/>
      <c r="W25" s="257" t="str">
        <f>IF(scriv!X23&lt;&gt;"",scriv!X23,"")</f>
        <v/>
      </c>
      <c r="AA25" s="257" t="str">
        <f t="shared" si="1"/>
        <v>&lt;a href=    "#/?+++&amp;on=Map&amp;unoInfo="    class="slide"&gt;  &lt;span style="color:black; font-size:10px"&gt;1. 0&lt;/span&gt; &lt;/a&gt;&lt;br&gt;</v>
      </c>
      <c r="AB25" s="260"/>
      <c r="AC25" s="260"/>
      <c r="AD25" s="260"/>
      <c r="AE25" s="261"/>
      <c r="AF25" s="262"/>
      <c r="AG25" s="262"/>
      <c r="AH25" s="262" t="str">
        <f t="shared" si="11"/>
        <v>slide1</v>
      </c>
      <c r="AI25" s="262" t="str">
        <f t="shared" si="12"/>
        <v xml:space="preserve"> id="slide1" </v>
      </c>
      <c r="AJ25" s="262" t="s">
        <v>195</v>
      </c>
      <c r="AK25" s="257" t="str">
        <f t="shared" si="13"/>
        <v>+++&amp;on=Map&amp;unoInfo=</v>
      </c>
      <c r="AL25" s="261"/>
      <c r="AM25" s="261" t="s">
        <v>200</v>
      </c>
      <c r="AN25" s="261" t="s">
        <v>196</v>
      </c>
      <c r="AO25" s="261" t="s">
        <v>197</v>
      </c>
      <c r="AP25" s="261" t="str">
        <f t="shared" si="2"/>
        <v>&lt;/span&gt; &lt;/a&gt;</v>
      </c>
      <c r="AQ25" s="258" t="str">
        <f t="shared" si="0"/>
        <v>&lt;br&gt;</v>
      </c>
    </row>
    <row r="26" spans="1:43" ht="18" customHeight="1">
      <c r="A26" s="257">
        <f>LEN(scriv!B24)-LEN(SUBSTITUTE(scriv!B24,".",""))</f>
        <v>0</v>
      </c>
      <c r="B26" s="258">
        <v>1</v>
      </c>
      <c r="C26" s="257">
        <f>scriv!D24</f>
        <v>0</v>
      </c>
      <c r="D26" s="257">
        <f t="shared" si="3"/>
        <v>0</v>
      </c>
      <c r="E26" s="257" t="str">
        <f t="shared" si="4"/>
        <v/>
      </c>
      <c r="F26" s="257" t="str">
        <f t="shared" si="5"/>
        <v/>
      </c>
      <c r="G26" s="259" t="s">
        <v>474</v>
      </c>
      <c r="H26" s="272" t="str">
        <f t="shared" si="14"/>
        <v/>
      </c>
      <c r="I26" s="257" t="str">
        <f>IF(scriv!W24&lt;&gt;"",scriv!W24,"")</f>
        <v/>
      </c>
      <c r="J26" s="257" t="str">
        <f t="shared" si="10"/>
        <v/>
      </c>
      <c r="K26" s="257" t="str">
        <f>"unoInfo="&amp;scriv!AH24</f>
        <v>unoInfo=</v>
      </c>
      <c r="L26" s="263"/>
      <c r="W26" s="257" t="str">
        <f>IF(scriv!X24&lt;&gt;"",scriv!X24,"")</f>
        <v/>
      </c>
      <c r="AA26" s="257" t="str">
        <f t="shared" si="1"/>
        <v>&lt;a href=    "#/?+++&amp;on=Map&amp;unoInfo="    class="slide"&gt;  &lt;span style="color:black; font-size:10px"&gt;1. 0&lt;/span&gt; &lt;/a&gt;&lt;br&gt;</v>
      </c>
      <c r="AB26" s="260"/>
      <c r="AC26" s="260"/>
      <c r="AD26" s="260"/>
      <c r="AE26" s="261"/>
      <c r="AF26" s="262"/>
      <c r="AG26" s="262"/>
      <c r="AH26" s="262" t="str">
        <f t="shared" si="11"/>
        <v>slide1</v>
      </c>
      <c r="AI26" s="262" t="str">
        <f t="shared" si="12"/>
        <v xml:space="preserve"> id="slide1" </v>
      </c>
      <c r="AJ26" s="262" t="s">
        <v>195</v>
      </c>
      <c r="AK26" s="257" t="str">
        <f t="shared" si="13"/>
        <v>+++&amp;on=Map&amp;unoInfo=</v>
      </c>
      <c r="AL26" s="261"/>
      <c r="AM26" s="261" t="s">
        <v>200</v>
      </c>
      <c r="AN26" s="261" t="s">
        <v>196</v>
      </c>
      <c r="AO26" s="261" t="s">
        <v>197</v>
      </c>
      <c r="AP26" s="261" t="str">
        <f t="shared" si="2"/>
        <v>&lt;/span&gt; &lt;/a&gt;</v>
      </c>
      <c r="AQ26" s="258" t="str">
        <f t="shared" si="0"/>
        <v>&lt;br&gt;</v>
      </c>
    </row>
    <row r="27" spans="1:43" ht="18" customHeight="1">
      <c r="A27" s="257">
        <f>LEN(scriv!B25)-LEN(SUBSTITUTE(scriv!B25,".",""))</f>
        <v>0</v>
      </c>
      <c r="B27" s="258">
        <v>1</v>
      </c>
      <c r="C27" s="257">
        <f>scriv!D25</f>
        <v>0</v>
      </c>
      <c r="D27" s="257">
        <f t="shared" si="3"/>
        <v>0</v>
      </c>
      <c r="E27" s="257" t="str">
        <f t="shared" si="4"/>
        <v/>
      </c>
      <c r="F27" s="257" t="str">
        <f t="shared" si="5"/>
        <v/>
      </c>
      <c r="G27" s="259" t="s">
        <v>474</v>
      </c>
      <c r="H27" s="272" t="str">
        <f t="shared" si="14"/>
        <v/>
      </c>
      <c r="I27" s="257" t="str">
        <f>IF(scriv!W25&lt;&gt;"",scriv!W25,"")</f>
        <v/>
      </c>
      <c r="J27" s="257" t="str">
        <f t="shared" si="10"/>
        <v/>
      </c>
      <c r="K27" s="257" t="str">
        <f>"unoInfo="&amp;scriv!AH25</f>
        <v>unoInfo=</v>
      </c>
      <c r="L27" s="263"/>
      <c r="W27" s="257" t="str">
        <f>IF(scriv!X25&lt;&gt;"",scriv!X25,"")</f>
        <v/>
      </c>
      <c r="AA27" s="257" t="str">
        <f t="shared" si="1"/>
        <v>&lt;a href=    "#/?+++&amp;on=Map&amp;unoInfo="    class="slide"&gt;  &lt;span style="color:black; font-size:10px"&gt;1. 0&lt;/span&gt; &lt;/a&gt;&lt;br&gt;</v>
      </c>
      <c r="AB27" s="260"/>
      <c r="AC27" s="260"/>
      <c r="AD27" s="260"/>
      <c r="AE27" s="261"/>
      <c r="AF27" s="262"/>
      <c r="AG27" s="262"/>
      <c r="AH27" s="262" t="str">
        <f t="shared" si="11"/>
        <v>slide1</v>
      </c>
      <c r="AI27" s="262" t="str">
        <f t="shared" si="12"/>
        <v xml:space="preserve"> id="slide1" </v>
      </c>
      <c r="AJ27" s="262" t="s">
        <v>195</v>
      </c>
      <c r="AK27" s="257" t="str">
        <f t="shared" si="13"/>
        <v>+++&amp;on=Map&amp;unoInfo=</v>
      </c>
      <c r="AL27" s="261"/>
      <c r="AM27" s="261" t="s">
        <v>200</v>
      </c>
      <c r="AN27" s="261" t="s">
        <v>196</v>
      </c>
      <c r="AO27" s="261" t="s">
        <v>197</v>
      </c>
      <c r="AP27" s="261" t="str">
        <f t="shared" si="2"/>
        <v>&lt;/span&gt; &lt;/a&gt;</v>
      </c>
      <c r="AQ27" s="258" t="str">
        <f t="shared" si="0"/>
        <v>&lt;br&gt;</v>
      </c>
    </row>
    <row r="28" spans="1:43" ht="18" customHeight="1">
      <c r="A28" s="257">
        <f>LEN(scriv!B26)-LEN(SUBSTITUTE(scriv!B26,".",""))</f>
        <v>0</v>
      </c>
      <c r="B28" s="258">
        <v>1</v>
      </c>
      <c r="C28" s="257">
        <f>scriv!D26</f>
        <v>0</v>
      </c>
      <c r="D28" s="257">
        <f t="shared" si="3"/>
        <v>0</v>
      </c>
      <c r="E28" s="257" t="str">
        <f t="shared" si="4"/>
        <v/>
      </c>
      <c r="F28" s="257" t="str">
        <f t="shared" si="5"/>
        <v/>
      </c>
      <c r="G28" s="259" t="s">
        <v>474</v>
      </c>
      <c r="H28" s="272" t="str">
        <f t="shared" si="14"/>
        <v/>
      </c>
      <c r="I28" s="257" t="str">
        <f>IF(scriv!W26&lt;&gt;"",scriv!W26,"")</f>
        <v/>
      </c>
      <c r="J28" s="257" t="str">
        <f t="shared" si="10"/>
        <v/>
      </c>
      <c r="K28" s="257" t="str">
        <f>"unoInfo="&amp;scriv!AH26</f>
        <v>unoInfo=</v>
      </c>
      <c r="L28" s="263"/>
      <c r="W28" s="257" t="str">
        <f>IF(scriv!X26&lt;&gt;"",scriv!X26,"")</f>
        <v/>
      </c>
      <c r="AA28" s="257" t="str">
        <f t="shared" si="1"/>
        <v>&lt;a href=    "#/?+++&amp;on=Map&amp;unoInfo="    class="slide"&gt;  &lt;span style="color:black; font-size:10px"&gt;1. 0&lt;/span&gt; &lt;/a&gt;&lt;br&gt;</v>
      </c>
      <c r="AB28" s="260"/>
      <c r="AC28" s="260"/>
      <c r="AD28" s="260"/>
      <c r="AE28" s="261"/>
      <c r="AF28" s="262"/>
      <c r="AG28" s="262"/>
      <c r="AH28" s="262" t="str">
        <f t="shared" si="11"/>
        <v>slide1</v>
      </c>
      <c r="AI28" s="262" t="str">
        <f t="shared" si="12"/>
        <v xml:space="preserve"> id="slide1" </v>
      </c>
      <c r="AJ28" s="262" t="s">
        <v>195</v>
      </c>
      <c r="AK28" s="257" t="str">
        <f t="shared" si="13"/>
        <v>+++&amp;on=Map&amp;unoInfo=</v>
      </c>
      <c r="AL28" s="261"/>
      <c r="AM28" s="261" t="s">
        <v>200</v>
      </c>
      <c r="AN28" s="261" t="s">
        <v>196</v>
      </c>
      <c r="AO28" s="261" t="s">
        <v>197</v>
      </c>
      <c r="AP28" s="261" t="str">
        <f t="shared" si="2"/>
        <v>&lt;/span&gt; &lt;/a&gt;</v>
      </c>
      <c r="AQ28" s="258" t="str">
        <f t="shared" si="0"/>
        <v>&lt;br&gt;</v>
      </c>
    </row>
    <row r="29" spans="1:43" ht="18" customHeight="1">
      <c r="A29" s="257">
        <f>LEN(scriv!B27)-LEN(SUBSTITUTE(scriv!B27,".",""))</f>
        <v>0</v>
      </c>
      <c r="B29" s="258">
        <v>1</v>
      </c>
      <c r="C29" s="257">
        <f>scriv!D27</f>
        <v>0</v>
      </c>
      <c r="D29" s="257">
        <f t="shared" si="3"/>
        <v>0</v>
      </c>
      <c r="E29" s="257" t="str">
        <f t="shared" si="4"/>
        <v/>
      </c>
      <c r="F29" s="257" t="str">
        <f t="shared" si="5"/>
        <v/>
      </c>
      <c r="G29" s="259" t="s">
        <v>474</v>
      </c>
      <c r="H29" s="272" t="str">
        <f t="shared" si="14"/>
        <v/>
      </c>
      <c r="I29" s="257" t="str">
        <f>IF(scriv!W27&lt;&gt;"",scriv!W27,"")</f>
        <v/>
      </c>
      <c r="J29" s="257" t="str">
        <f t="shared" si="10"/>
        <v/>
      </c>
      <c r="K29" s="257" t="str">
        <f>"unoInfo="&amp;scriv!AH27</f>
        <v>unoInfo=</v>
      </c>
      <c r="L29" s="263"/>
      <c r="W29" s="257" t="str">
        <f>IF(scriv!X27&lt;&gt;"",scriv!X27,"")</f>
        <v/>
      </c>
      <c r="AA29" s="257" t="str">
        <f t="shared" si="1"/>
        <v>&lt;a href=    "#/?+++&amp;on=Map&amp;unoInfo="    class="slide"&gt;  &lt;span style="color:black; font-size:10px"&gt;1. 0&lt;/span&gt; &lt;/a&gt;&lt;br&gt;</v>
      </c>
      <c r="AB29" s="260"/>
      <c r="AC29" s="260"/>
      <c r="AD29" s="260"/>
      <c r="AE29" s="261"/>
      <c r="AF29" s="262"/>
      <c r="AG29" s="262"/>
      <c r="AH29" s="262" t="str">
        <f t="shared" si="11"/>
        <v>slide1</v>
      </c>
      <c r="AI29" s="262" t="str">
        <f t="shared" si="12"/>
        <v xml:space="preserve"> id="slide1" </v>
      </c>
      <c r="AJ29" s="262" t="s">
        <v>195</v>
      </c>
      <c r="AK29" s="257" t="str">
        <f t="shared" si="13"/>
        <v>+++&amp;on=Map&amp;unoInfo=</v>
      </c>
      <c r="AL29" s="261"/>
      <c r="AM29" s="261" t="s">
        <v>200</v>
      </c>
      <c r="AN29" s="261" t="s">
        <v>196</v>
      </c>
      <c r="AO29" s="261" t="s">
        <v>197</v>
      </c>
      <c r="AP29" s="261" t="str">
        <f t="shared" si="2"/>
        <v>&lt;/span&gt; &lt;/a&gt;</v>
      </c>
      <c r="AQ29" s="258" t="str">
        <f t="shared" si="0"/>
        <v>&lt;br&gt;</v>
      </c>
    </row>
    <row r="30" spans="1:43" ht="18" customHeight="1">
      <c r="A30" s="257">
        <f>LEN(scriv!B28)-LEN(SUBSTITUTE(scriv!B28,".",""))</f>
        <v>0</v>
      </c>
      <c r="B30" s="258">
        <v>1</v>
      </c>
      <c r="C30" s="257">
        <f>scriv!D28</f>
        <v>0</v>
      </c>
      <c r="D30" s="257">
        <f t="shared" si="3"/>
        <v>0</v>
      </c>
      <c r="E30" s="257" t="str">
        <f t="shared" si="4"/>
        <v/>
      </c>
      <c r="F30" s="257" t="str">
        <f t="shared" si="5"/>
        <v/>
      </c>
      <c r="G30" s="259" t="s">
        <v>474</v>
      </c>
      <c r="H30" s="272" t="str">
        <f t="shared" si="14"/>
        <v/>
      </c>
      <c r="I30" s="257" t="str">
        <f>IF(scriv!W28&lt;&gt;"",scriv!W28,"")</f>
        <v/>
      </c>
      <c r="J30" s="257" t="str">
        <f t="shared" si="10"/>
        <v/>
      </c>
      <c r="K30" s="257" t="str">
        <f>"unoInfo="&amp;scriv!AH28</f>
        <v>unoInfo=</v>
      </c>
      <c r="L30" s="263"/>
      <c r="W30" s="257" t="str">
        <f>IF(scriv!X28&lt;&gt;"",scriv!X28,"")</f>
        <v/>
      </c>
      <c r="AA30" s="257" t="str">
        <f t="shared" si="1"/>
        <v>&lt;a href=    "#/?+++&amp;on=Map&amp;unoInfo="    class="slide"&gt;  &lt;span style="color:black; font-size:10px"&gt;1. 0&lt;/span&gt; &lt;/a&gt;&lt;br&gt;</v>
      </c>
      <c r="AB30" s="260"/>
      <c r="AC30" s="260"/>
      <c r="AD30" s="260"/>
      <c r="AE30" s="261"/>
      <c r="AF30" s="262"/>
      <c r="AG30" s="262"/>
      <c r="AH30" s="262" t="str">
        <f t="shared" si="11"/>
        <v>slide1</v>
      </c>
      <c r="AI30" s="262" t="str">
        <f t="shared" si="12"/>
        <v xml:space="preserve"> id="slide1" </v>
      </c>
      <c r="AJ30" s="262" t="s">
        <v>195</v>
      </c>
      <c r="AK30" s="257" t="str">
        <f t="shared" si="13"/>
        <v>+++&amp;on=Map&amp;unoInfo=</v>
      </c>
      <c r="AL30" s="261"/>
      <c r="AM30" s="261" t="s">
        <v>200</v>
      </c>
      <c r="AN30" s="261" t="s">
        <v>196</v>
      </c>
      <c r="AO30" s="261" t="s">
        <v>197</v>
      </c>
      <c r="AP30" s="261" t="str">
        <f t="shared" si="2"/>
        <v>&lt;/span&gt; &lt;/a&gt;</v>
      </c>
      <c r="AQ30" s="258" t="str">
        <f t="shared" si="0"/>
        <v>&lt;br&gt;</v>
      </c>
    </row>
    <row r="31" spans="1:43">
      <c r="A31" s="257">
        <f>LEN(scriv!B29)-LEN(SUBSTITUTE(scriv!B29,".",""))</f>
        <v>0</v>
      </c>
      <c r="B31" s="258">
        <v>1</v>
      </c>
      <c r="C31" s="257">
        <f>scriv!D29</f>
        <v>0</v>
      </c>
      <c r="D31" s="257">
        <f t="shared" si="3"/>
        <v>0</v>
      </c>
      <c r="E31" s="257" t="str">
        <f t="shared" si="4"/>
        <v/>
      </c>
      <c r="F31" s="257" t="str">
        <f t="shared" si="5"/>
        <v/>
      </c>
      <c r="G31" s="259" t="s">
        <v>474</v>
      </c>
      <c r="H31" s="272" t="str">
        <f t="shared" si="14"/>
        <v/>
      </c>
      <c r="I31" s="257" t="str">
        <f>IF(scriv!W29&lt;&gt;"",scriv!W29,"")</f>
        <v/>
      </c>
      <c r="J31" s="257" t="str">
        <f t="shared" si="10"/>
        <v/>
      </c>
      <c r="K31" s="257" t="str">
        <f>"unoInfo="&amp;scriv!AH29</f>
        <v>unoInfo=</v>
      </c>
      <c r="L31" s="263"/>
      <c r="W31" s="257" t="str">
        <f>IF(scriv!X29&lt;&gt;"",scriv!X29,"")</f>
        <v/>
      </c>
      <c r="AA31" s="257" t="str">
        <f t="shared" si="1"/>
        <v>&lt;a href=    "#/?+++&amp;on=Map&amp;unoInfo="    class="slide"&gt;  &lt;span style="color:black; font-size:10px"&gt;1. 0&lt;/span&gt; &lt;/a&gt;&lt;br&gt;</v>
      </c>
      <c r="AB31" s="260"/>
      <c r="AC31" s="260"/>
      <c r="AD31" s="260"/>
      <c r="AE31" s="261"/>
      <c r="AF31" s="262"/>
      <c r="AG31" s="262"/>
      <c r="AH31" s="262" t="str">
        <f t="shared" si="11"/>
        <v>slide1</v>
      </c>
      <c r="AI31" s="262" t="str">
        <f t="shared" si="12"/>
        <v xml:space="preserve"> id="slide1" </v>
      </c>
      <c r="AJ31" s="262" t="s">
        <v>195</v>
      </c>
      <c r="AK31" s="257" t="str">
        <f t="shared" si="13"/>
        <v>+++&amp;on=Map&amp;unoInfo=</v>
      </c>
      <c r="AL31" s="261"/>
      <c r="AM31" s="261" t="s">
        <v>200</v>
      </c>
      <c r="AN31" s="261" t="s">
        <v>196</v>
      </c>
      <c r="AO31" s="261" t="s">
        <v>197</v>
      </c>
      <c r="AP31" s="261" t="str">
        <f t="shared" si="2"/>
        <v>&lt;/span&gt; &lt;/a&gt;</v>
      </c>
      <c r="AQ31" s="258" t="str">
        <f t="shared" si="0"/>
        <v>&lt;br&gt;</v>
      </c>
    </row>
    <row r="32" spans="1:43">
      <c r="A32" s="257">
        <f>LEN(scriv!B30)-LEN(SUBSTITUTE(scriv!B30,".",""))</f>
        <v>0</v>
      </c>
      <c r="B32" s="258">
        <v>1</v>
      </c>
      <c r="C32" s="257">
        <f>scriv!D30</f>
        <v>0</v>
      </c>
      <c r="D32" s="257">
        <f t="shared" si="3"/>
        <v>0</v>
      </c>
      <c r="E32" s="257" t="str">
        <f t="shared" si="4"/>
        <v/>
      </c>
      <c r="F32" s="257" t="str">
        <f t="shared" si="5"/>
        <v/>
      </c>
      <c r="G32" s="259" t="s">
        <v>474</v>
      </c>
      <c r="H32" s="272" t="str">
        <f t="shared" si="14"/>
        <v/>
      </c>
      <c r="I32" s="257" t="str">
        <f>IF(scriv!W30&lt;&gt;"",scriv!W30,"")</f>
        <v/>
      </c>
      <c r="J32" s="257" t="str">
        <f t="shared" si="10"/>
        <v/>
      </c>
      <c r="K32" s="257" t="str">
        <f>"unoInfo="&amp;scriv!AH30</f>
        <v>unoInfo=</v>
      </c>
      <c r="L32" s="263"/>
      <c r="W32" s="257" t="str">
        <f>IF(scriv!X30&lt;&gt;"",scriv!X30,"")</f>
        <v/>
      </c>
      <c r="AA32" s="257" t="str">
        <f t="shared" si="1"/>
        <v>&lt;a href=    "#/?+++&amp;on=Map&amp;unoInfo="    class="slide"&gt;  &lt;span style="color:black; font-size:10px"&gt;1. 0&lt;/span&gt; &lt;/a&gt;&lt;br&gt;</v>
      </c>
      <c r="AB32" s="260"/>
      <c r="AC32" s="260"/>
      <c r="AD32" s="260"/>
      <c r="AE32" s="261"/>
      <c r="AF32" s="262"/>
      <c r="AG32" s="262"/>
      <c r="AH32" s="262" t="str">
        <f t="shared" si="11"/>
        <v>slide1</v>
      </c>
      <c r="AI32" s="262" t="str">
        <f t="shared" si="12"/>
        <v xml:space="preserve"> id="slide1" </v>
      </c>
      <c r="AJ32" s="262" t="s">
        <v>195</v>
      </c>
      <c r="AK32" s="257" t="str">
        <f t="shared" si="13"/>
        <v>+++&amp;on=Map&amp;unoInfo=</v>
      </c>
      <c r="AL32" s="261"/>
      <c r="AM32" s="261" t="s">
        <v>200</v>
      </c>
      <c r="AN32" s="261" t="s">
        <v>196</v>
      </c>
      <c r="AO32" s="261" t="s">
        <v>197</v>
      </c>
      <c r="AP32" s="261" t="str">
        <f t="shared" si="2"/>
        <v>&lt;/span&gt; &lt;/a&gt;</v>
      </c>
      <c r="AQ32" s="258" t="str">
        <f t="shared" si="0"/>
        <v>&lt;br&gt;</v>
      </c>
    </row>
    <row r="33" spans="1:43">
      <c r="A33" s="257">
        <f>LEN(scriv!B31)-LEN(SUBSTITUTE(scriv!B31,".",""))</f>
        <v>0</v>
      </c>
      <c r="B33" s="258">
        <v>1</v>
      </c>
      <c r="C33" s="257">
        <f>scriv!D31</f>
        <v>0</v>
      </c>
      <c r="D33" s="257">
        <f t="shared" si="3"/>
        <v>0</v>
      </c>
      <c r="E33" s="257" t="str">
        <f t="shared" si="4"/>
        <v/>
      </c>
      <c r="F33" s="257" t="str">
        <f t="shared" si="5"/>
        <v/>
      </c>
      <c r="G33" s="259" t="s">
        <v>474</v>
      </c>
      <c r="H33" s="272" t="str">
        <f t="shared" si="14"/>
        <v/>
      </c>
      <c r="I33" s="257" t="str">
        <f>IF(scriv!W31&lt;&gt;"",scriv!W31,"")</f>
        <v/>
      </c>
      <c r="J33" s="257" t="str">
        <f t="shared" si="10"/>
        <v/>
      </c>
      <c r="K33" s="257" t="str">
        <f>"unoInfo="&amp;scriv!AH31</f>
        <v>unoInfo=</v>
      </c>
      <c r="L33" s="263"/>
      <c r="W33" s="257" t="str">
        <f>IF(scriv!X31&lt;&gt;"",scriv!X31,"")</f>
        <v/>
      </c>
      <c r="AA33" s="257" t="str">
        <f t="shared" si="1"/>
        <v>&lt;a href=    "#/?+++&amp;on=Map&amp;unoInfo="    class="slide"&gt;  &lt;span style="color:black; font-size:10px"&gt;1. 0&lt;/span&gt; &lt;/a&gt;&lt;br&gt;</v>
      </c>
      <c r="AB33" s="260"/>
      <c r="AC33" s="260"/>
      <c r="AD33" s="260"/>
      <c r="AE33" s="261"/>
      <c r="AF33" s="262"/>
      <c r="AG33" s="262"/>
      <c r="AH33" s="262" t="str">
        <f t="shared" si="11"/>
        <v>slide1</v>
      </c>
      <c r="AI33" s="262" t="str">
        <f t="shared" si="12"/>
        <v xml:space="preserve"> id="slide1" </v>
      </c>
      <c r="AJ33" s="262" t="s">
        <v>195</v>
      </c>
      <c r="AK33" s="257" t="str">
        <f t="shared" si="13"/>
        <v>+++&amp;on=Map&amp;unoInfo=</v>
      </c>
      <c r="AL33" s="261"/>
      <c r="AM33" s="261" t="s">
        <v>200</v>
      </c>
      <c r="AN33" s="261" t="s">
        <v>196</v>
      </c>
      <c r="AO33" s="261" t="s">
        <v>197</v>
      </c>
      <c r="AP33" s="261" t="str">
        <f t="shared" si="2"/>
        <v>&lt;/span&gt; &lt;/a&gt;</v>
      </c>
      <c r="AQ33" s="258" t="str">
        <f t="shared" si="0"/>
        <v>&lt;br&gt;</v>
      </c>
    </row>
    <row r="34" spans="1:43">
      <c r="A34" s="257">
        <f>LEN(scriv!B32)-LEN(SUBSTITUTE(scriv!B32,".",""))</f>
        <v>0</v>
      </c>
      <c r="B34" s="258">
        <v>1</v>
      </c>
      <c r="C34" s="257">
        <f>scriv!D32</f>
        <v>0</v>
      </c>
      <c r="D34" s="257">
        <f t="shared" si="3"/>
        <v>0</v>
      </c>
      <c r="E34" s="257" t="str">
        <f t="shared" si="4"/>
        <v/>
      </c>
      <c r="F34" s="257" t="str">
        <f t="shared" si="5"/>
        <v/>
      </c>
      <c r="G34" s="259" t="s">
        <v>474</v>
      </c>
      <c r="H34" s="272" t="str">
        <f t="shared" si="14"/>
        <v/>
      </c>
      <c r="I34" s="257" t="str">
        <f>IF(scriv!W32&lt;&gt;"",scriv!W32,"")</f>
        <v/>
      </c>
      <c r="J34" s="257" t="str">
        <f t="shared" si="10"/>
        <v/>
      </c>
      <c r="K34" s="257" t="str">
        <f>"unoInfo="&amp;scriv!AH32</f>
        <v>unoInfo=</v>
      </c>
      <c r="L34" s="263"/>
      <c r="W34" s="257" t="str">
        <f>IF(scriv!X32&lt;&gt;"",scriv!X32,"")</f>
        <v/>
      </c>
      <c r="AA34" s="257" t="str">
        <f t="shared" si="1"/>
        <v>&lt;a href=    "#/?+++&amp;on=Map&amp;unoInfo="    class="slide"&gt;  &lt;span style="color:black; font-size:10px"&gt;1. 0&lt;/span&gt; &lt;/a&gt;&lt;br&gt;</v>
      </c>
      <c r="AB34" s="260"/>
      <c r="AC34" s="260"/>
      <c r="AD34" s="260"/>
      <c r="AE34" s="261"/>
      <c r="AF34" s="262"/>
      <c r="AG34" s="262"/>
      <c r="AH34" s="262" t="str">
        <f t="shared" si="11"/>
        <v>slide1</v>
      </c>
      <c r="AI34" s="262" t="str">
        <f t="shared" si="12"/>
        <v xml:space="preserve"> id="slide1" </v>
      </c>
      <c r="AJ34" s="262" t="s">
        <v>195</v>
      </c>
      <c r="AK34" s="257" t="str">
        <f t="shared" si="13"/>
        <v>+++&amp;on=Map&amp;unoInfo=</v>
      </c>
      <c r="AL34" s="261"/>
      <c r="AM34" s="261" t="s">
        <v>200</v>
      </c>
      <c r="AN34" s="261" t="s">
        <v>196</v>
      </c>
      <c r="AO34" s="261" t="s">
        <v>197</v>
      </c>
      <c r="AP34" s="261" t="str">
        <f t="shared" si="2"/>
        <v>&lt;/span&gt; &lt;/a&gt;</v>
      </c>
      <c r="AQ34" s="258" t="str">
        <f t="shared" si="0"/>
        <v>&lt;br&gt;</v>
      </c>
    </row>
    <row r="35" spans="1:43">
      <c r="A35" s="257">
        <f>LEN(scriv!B33)-LEN(SUBSTITUTE(scriv!B33,".",""))</f>
        <v>0</v>
      </c>
      <c r="B35" s="258">
        <v>1</v>
      </c>
      <c r="C35" s="257">
        <f>scriv!D33</f>
        <v>0</v>
      </c>
      <c r="D35" s="257">
        <f t="shared" si="3"/>
        <v>0</v>
      </c>
      <c r="E35" s="257" t="str">
        <f t="shared" si="4"/>
        <v/>
      </c>
      <c r="F35" s="257" t="str">
        <f t="shared" si="5"/>
        <v/>
      </c>
      <c r="G35" s="259" t="s">
        <v>474</v>
      </c>
      <c r="H35" s="272" t="str">
        <f t="shared" si="14"/>
        <v/>
      </c>
      <c r="I35" s="257" t="str">
        <f>IF(scriv!W33&lt;&gt;"",scriv!W33,"")</f>
        <v/>
      </c>
      <c r="J35" s="257" t="str">
        <f t="shared" si="10"/>
        <v/>
      </c>
      <c r="K35" s="257" t="str">
        <f>"unoInfo="&amp;scriv!AH33</f>
        <v>unoInfo=</v>
      </c>
      <c r="L35" s="263"/>
      <c r="W35" s="257" t="str">
        <f>IF(scriv!X33&lt;&gt;"",scriv!X33,"")</f>
        <v/>
      </c>
      <c r="AA35" s="257" t="str">
        <f t="shared" si="1"/>
        <v>&lt;a href=    "#/?+++&amp;on=Map&amp;unoInfo="    class="slide"&gt;  &lt;span style="color:black; font-size:10px"&gt;1. 0&lt;/span&gt; &lt;/a&gt;&lt;br&gt;</v>
      </c>
      <c r="AB35" s="260"/>
      <c r="AC35" s="260"/>
      <c r="AD35" s="260"/>
      <c r="AE35" s="261"/>
      <c r="AF35" s="262"/>
      <c r="AG35" s="262"/>
      <c r="AH35" s="262" t="str">
        <f t="shared" si="11"/>
        <v>slide1</v>
      </c>
      <c r="AI35" s="262" t="str">
        <f t="shared" si="12"/>
        <v xml:space="preserve"> id="slide1" </v>
      </c>
      <c r="AJ35" s="262" t="s">
        <v>195</v>
      </c>
      <c r="AK35" s="257" t="str">
        <f t="shared" si="13"/>
        <v>+++&amp;on=Map&amp;unoInfo=</v>
      </c>
      <c r="AL35" s="261"/>
      <c r="AM35" s="261" t="s">
        <v>200</v>
      </c>
      <c r="AN35" s="261" t="s">
        <v>196</v>
      </c>
      <c r="AO35" s="261" t="s">
        <v>197</v>
      </c>
      <c r="AP35" s="261" t="str">
        <f t="shared" si="2"/>
        <v>&lt;/span&gt; &lt;/a&gt;</v>
      </c>
      <c r="AQ35" s="258" t="str">
        <f t="shared" si="0"/>
        <v>&lt;br&gt;</v>
      </c>
    </row>
    <row r="36" spans="1:43">
      <c r="A36" s="257">
        <f>LEN(scriv!B34)-LEN(SUBSTITUTE(scriv!B34,".",""))</f>
        <v>0</v>
      </c>
      <c r="B36" s="258">
        <v>1</v>
      </c>
      <c r="C36" s="257">
        <f>scriv!D34</f>
        <v>0</v>
      </c>
      <c r="D36" s="257">
        <f t="shared" si="3"/>
        <v>0</v>
      </c>
      <c r="E36" s="257" t="str">
        <f t="shared" si="4"/>
        <v/>
      </c>
      <c r="F36" s="257" t="str">
        <f t="shared" si="5"/>
        <v/>
      </c>
      <c r="G36" s="259" t="s">
        <v>474</v>
      </c>
      <c r="H36" s="272" t="str">
        <f t="shared" si="14"/>
        <v/>
      </c>
      <c r="I36" s="257" t="str">
        <f>IF(scriv!W34&lt;&gt;"",scriv!W34,"")</f>
        <v/>
      </c>
      <c r="J36" s="257" t="str">
        <f t="shared" si="10"/>
        <v/>
      </c>
      <c r="K36" s="257" t="str">
        <f>"unoInfo="&amp;scriv!AH34</f>
        <v>unoInfo=</v>
      </c>
      <c r="L36" s="263"/>
      <c r="W36" s="257" t="str">
        <f>IF(scriv!X34&lt;&gt;"",scriv!X34,"")</f>
        <v/>
      </c>
      <c r="AA36" s="257" t="str">
        <f t="shared" si="1"/>
        <v>&lt;a href=    "#/?+++&amp;on=Map&amp;unoInfo="    class="slide"&gt;  &lt;span style="color:black; font-size:10px"&gt;1. 0&lt;/span&gt; &lt;/a&gt;&lt;br&gt;</v>
      </c>
      <c r="AB36" s="260"/>
      <c r="AC36" s="260"/>
      <c r="AD36" s="260"/>
      <c r="AE36" s="261"/>
      <c r="AF36" s="262"/>
      <c r="AG36" s="262"/>
      <c r="AH36" s="262" t="str">
        <f t="shared" si="11"/>
        <v>slide1</v>
      </c>
      <c r="AI36" s="262" t="str">
        <f t="shared" si="12"/>
        <v xml:space="preserve"> id="slide1" </v>
      </c>
      <c r="AJ36" s="262" t="s">
        <v>195</v>
      </c>
      <c r="AK36" s="257" t="str">
        <f t="shared" si="13"/>
        <v>+++&amp;on=Map&amp;unoInfo=</v>
      </c>
      <c r="AL36" s="261"/>
      <c r="AM36" s="261" t="s">
        <v>200</v>
      </c>
      <c r="AN36" s="261" t="s">
        <v>196</v>
      </c>
      <c r="AO36" s="261" t="s">
        <v>197</v>
      </c>
      <c r="AP36" s="261" t="str">
        <f t="shared" si="2"/>
        <v>&lt;/span&gt; &lt;/a&gt;</v>
      </c>
      <c r="AQ36" s="258" t="str">
        <f t="shared" si="0"/>
        <v>&lt;br&gt;</v>
      </c>
    </row>
    <row r="37" spans="1:43">
      <c r="A37" s="257">
        <f>LEN(scriv!B35)-LEN(SUBSTITUTE(scriv!B35,".",""))</f>
        <v>0</v>
      </c>
      <c r="B37" s="258">
        <v>1</v>
      </c>
      <c r="C37" s="257">
        <f>scriv!D35</f>
        <v>0</v>
      </c>
      <c r="D37" s="257">
        <f t="shared" si="3"/>
        <v>0</v>
      </c>
      <c r="E37" s="257" t="str">
        <f t="shared" si="4"/>
        <v/>
      </c>
      <c r="F37" s="257" t="str">
        <f t="shared" si="5"/>
        <v/>
      </c>
      <c r="G37" s="259" t="s">
        <v>474</v>
      </c>
      <c r="H37" s="272" t="str">
        <f t="shared" si="14"/>
        <v/>
      </c>
      <c r="I37" s="257" t="str">
        <f>IF(scriv!W35&lt;&gt;"",scriv!W35,"")</f>
        <v/>
      </c>
      <c r="J37" s="257" t="str">
        <f t="shared" si="10"/>
        <v/>
      </c>
      <c r="K37" s="257" t="str">
        <f>"unoInfo="&amp;scriv!AH35</f>
        <v>unoInfo=</v>
      </c>
      <c r="L37" s="263"/>
      <c r="W37" s="257" t="str">
        <f>IF(scriv!X35&lt;&gt;"",scriv!X35,"")</f>
        <v/>
      </c>
      <c r="AA37" s="257" t="str">
        <f t="shared" si="1"/>
        <v>&lt;a href=    "#/?+++&amp;on=Map&amp;unoInfo="    class="slide"&gt;  &lt;span style="color:black; font-size:10px"&gt;1. 0&lt;/span&gt; &lt;/a&gt;&lt;br&gt;</v>
      </c>
      <c r="AB37" s="260"/>
      <c r="AC37" s="260"/>
      <c r="AD37" s="260"/>
      <c r="AE37" s="261"/>
      <c r="AF37" s="262"/>
      <c r="AG37" s="262"/>
      <c r="AH37" s="262" t="str">
        <f t="shared" si="11"/>
        <v>slide1</v>
      </c>
      <c r="AI37" s="262" t="str">
        <f t="shared" si="12"/>
        <v xml:space="preserve"> id="slide1" </v>
      </c>
      <c r="AJ37" s="262" t="s">
        <v>195</v>
      </c>
      <c r="AK37" s="257" t="str">
        <f t="shared" si="13"/>
        <v>+++&amp;on=Map&amp;unoInfo=</v>
      </c>
      <c r="AL37" s="261"/>
      <c r="AM37" s="261" t="s">
        <v>200</v>
      </c>
      <c r="AN37" s="261" t="s">
        <v>196</v>
      </c>
      <c r="AO37" s="261" t="s">
        <v>197</v>
      </c>
      <c r="AP37" s="261" t="str">
        <f t="shared" si="2"/>
        <v>&lt;/span&gt; &lt;/a&gt;</v>
      </c>
      <c r="AQ37" s="258" t="str">
        <f t="shared" si="0"/>
        <v>&lt;br&gt;</v>
      </c>
    </row>
    <row r="38" spans="1:43">
      <c r="A38" s="257">
        <f>LEN(scriv!B36)-LEN(SUBSTITUTE(scriv!B36,".",""))</f>
        <v>0</v>
      </c>
      <c r="B38" s="258">
        <v>1</v>
      </c>
      <c r="C38" s="257">
        <f>scriv!D36</f>
        <v>0</v>
      </c>
      <c r="D38" s="257">
        <f t="shared" si="3"/>
        <v>0</v>
      </c>
      <c r="E38" s="257" t="str">
        <f t="shared" si="4"/>
        <v/>
      </c>
      <c r="F38" s="257" t="str">
        <f t="shared" si="5"/>
        <v/>
      </c>
      <c r="G38" s="259" t="s">
        <v>474</v>
      </c>
      <c r="H38" s="272" t="str">
        <f t="shared" si="14"/>
        <v/>
      </c>
      <c r="I38" s="257" t="str">
        <f>IF(scriv!W36&lt;&gt;"",scriv!W36,"")</f>
        <v/>
      </c>
      <c r="J38" s="257" t="str">
        <f t="shared" si="10"/>
        <v/>
      </c>
      <c r="K38" s="257" t="str">
        <f>"unoInfo="&amp;scriv!AH36</f>
        <v>unoInfo=</v>
      </c>
      <c r="L38" s="263"/>
      <c r="W38" s="257" t="str">
        <f>IF(scriv!X36&lt;&gt;"",scriv!X36,"")</f>
        <v/>
      </c>
      <c r="AA38" s="257" t="str">
        <f t="shared" si="1"/>
        <v>&lt;a href=    "#/?+++&amp;on=Map&amp;unoInfo="    class="slide"&gt;  &lt;span style="color:black; font-size:10px"&gt;1. 0&lt;/span&gt; &lt;/a&gt;&lt;br&gt;</v>
      </c>
      <c r="AB38" s="260"/>
      <c r="AC38" s="260"/>
      <c r="AD38" s="260"/>
      <c r="AE38" s="261"/>
      <c r="AF38" s="262"/>
      <c r="AG38" s="262"/>
      <c r="AH38" s="262" t="str">
        <f t="shared" si="11"/>
        <v>slide1</v>
      </c>
      <c r="AI38" s="262" t="str">
        <f t="shared" si="12"/>
        <v xml:space="preserve"> id="slide1" </v>
      </c>
      <c r="AJ38" s="262" t="s">
        <v>195</v>
      </c>
      <c r="AK38" s="257" t="str">
        <f t="shared" si="13"/>
        <v>+++&amp;on=Map&amp;unoInfo=</v>
      </c>
      <c r="AL38" s="261"/>
      <c r="AM38" s="261" t="s">
        <v>200</v>
      </c>
      <c r="AN38" s="261" t="s">
        <v>196</v>
      </c>
      <c r="AO38" s="261" t="s">
        <v>197</v>
      </c>
      <c r="AP38" s="261" t="str">
        <f t="shared" si="2"/>
        <v>&lt;/span&gt; &lt;/a&gt;</v>
      </c>
      <c r="AQ38" s="258" t="str">
        <f t="shared" si="0"/>
        <v>&lt;br&gt;</v>
      </c>
    </row>
    <row r="39" spans="1:43">
      <c r="A39" s="257">
        <f>LEN(scriv!B37)-LEN(SUBSTITUTE(scriv!B37,".",""))</f>
        <v>0</v>
      </c>
      <c r="B39" s="258">
        <v>1</v>
      </c>
      <c r="C39" s="257">
        <f>scriv!D37</f>
        <v>0</v>
      </c>
      <c r="D39" s="257">
        <f t="shared" si="3"/>
        <v>0</v>
      </c>
      <c r="E39" s="257" t="str">
        <f t="shared" si="4"/>
        <v/>
      </c>
      <c r="F39" s="257" t="str">
        <f t="shared" si="5"/>
        <v/>
      </c>
      <c r="G39" s="259" t="s">
        <v>474</v>
      </c>
      <c r="H39" s="272" t="str">
        <f t="shared" si="14"/>
        <v/>
      </c>
      <c r="I39" s="257" t="str">
        <f>IF(scriv!W37&lt;&gt;"",scriv!W37,"")</f>
        <v/>
      </c>
      <c r="J39" s="257" t="str">
        <f t="shared" si="10"/>
        <v/>
      </c>
      <c r="K39" s="257" t="str">
        <f>"unoInfo="&amp;scriv!AH37</f>
        <v>unoInfo=</v>
      </c>
      <c r="L39" s="263"/>
      <c r="W39" s="257" t="str">
        <f>IF(scriv!X37&lt;&gt;"",scriv!X37,"")</f>
        <v/>
      </c>
      <c r="AA39" s="257" t="str">
        <f t="shared" si="1"/>
        <v>&lt;a href=    "#/?+++&amp;on=Map&amp;unoInfo="    class="slide"&gt;  &lt;span style="color:black; font-size:10px"&gt;1. 0&lt;/span&gt; &lt;/a&gt;&lt;br&gt;</v>
      </c>
      <c r="AB39" s="260"/>
      <c r="AC39" s="260"/>
      <c r="AD39" s="260"/>
      <c r="AE39" s="261"/>
      <c r="AF39" s="262"/>
      <c r="AG39" s="262"/>
      <c r="AH39" s="262" t="str">
        <f t="shared" si="11"/>
        <v>slide1</v>
      </c>
      <c r="AI39" s="262" t="str">
        <f t="shared" si="12"/>
        <v xml:space="preserve"> id="slide1" </v>
      </c>
      <c r="AJ39" s="262" t="s">
        <v>195</v>
      </c>
      <c r="AK39" s="257" t="str">
        <f t="shared" si="13"/>
        <v>+++&amp;on=Map&amp;unoInfo=</v>
      </c>
      <c r="AL39" s="261"/>
      <c r="AM39" s="261" t="s">
        <v>200</v>
      </c>
      <c r="AN39" s="261" t="s">
        <v>196</v>
      </c>
      <c r="AO39" s="261" t="s">
        <v>197</v>
      </c>
      <c r="AP39" s="261" t="str">
        <f t="shared" si="2"/>
        <v>&lt;/span&gt; &lt;/a&gt;</v>
      </c>
      <c r="AQ39" s="258" t="str">
        <f t="shared" si="0"/>
        <v>&lt;br&gt;</v>
      </c>
    </row>
    <row r="40" spans="1:43">
      <c r="A40" s="257">
        <f>LEN(scriv!B38)-LEN(SUBSTITUTE(scriv!B38,".",""))</f>
        <v>0</v>
      </c>
      <c r="B40" s="258">
        <v>1</v>
      </c>
      <c r="C40" s="257">
        <f>scriv!D38</f>
        <v>0</v>
      </c>
      <c r="D40" s="257">
        <f t="shared" si="3"/>
        <v>0</v>
      </c>
      <c r="E40" s="257" t="str">
        <f t="shared" si="4"/>
        <v/>
      </c>
      <c r="F40" s="257" t="str">
        <f t="shared" si="5"/>
        <v/>
      </c>
      <c r="G40" s="259" t="s">
        <v>474</v>
      </c>
      <c r="H40" s="272" t="str">
        <f t="shared" si="14"/>
        <v/>
      </c>
      <c r="I40" s="257" t="str">
        <f>IF(scriv!W38&lt;&gt;"",scriv!W38,"")</f>
        <v/>
      </c>
      <c r="J40" s="257" t="str">
        <f t="shared" si="10"/>
        <v/>
      </c>
      <c r="K40" s="257" t="str">
        <f>"unoInfo="&amp;scriv!AH38</f>
        <v>unoInfo=</v>
      </c>
      <c r="L40" s="263"/>
      <c r="W40" s="257" t="str">
        <f>IF(scriv!X38&lt;&gt;"",scriv!X38,"")</f>
        <v/>
      </c>
      <c r="AA40" s="257" t="str">
        <f t="shared" si="1"/>
        <v>&lt;a href=    "#/?+++&amp;on=Map&amp;unoInfo="    class="slide"&gt;  &lt;span style="color:black; font-size:10px"&gt;1. 0&lt;/span&gt; &lt;/a&gt;&lt;br&gt;</v>
      </c>
      <c r="AB40" s="260"/>
      <c r="AC40" s="260"/>
      <c r="AD40" s="260"/>
      <c r="AE40" s="261"/>
      <c r="AF40" s="262"/>
      <c r="AG40" s="262"/>
      <c r="AH40" s="262" t="str">
        <f t="shared" si="11"/>
        <v>slide1</v>
      </c>
      <c r="AI40" s="262" t="str">
        <f t="shared" si="12"/>
        <v xml:space="preserve"> id="slide1" </v>
      </c>
      <c r="AJ40" s="262" t="s">
        <v>195</v>
      </c>
      <c r="AK40" s="257" t="str">
        <f t="shared" si="13"/>
        <v>+++&amp;on=Map&amp;unoInfo=</v>
      </c>
      <c r="AL40" s="261"/>
      <c r="AM40" s="261" t="s">
        <v>200</v>
      </c>
      <c r="AN40" s="261" t="s">
        <v>196</v>
      </c>
      <c r="AO40" s="261" t="s">
        <v>197</v>
      </c>
      <c r="AP40" s="261" t="str">
        <f t="shared" si="2"/>
        <v>&lt;/span&gt; &lt;/a&gt;</v>
      </c>
      <c r="AQ40" s="258" t="str">
        <f t="shared" si="0"/>
        <v>&lt;br&gt;</v>
      </c>
    </row>
    <row r="41" spans="1:43">
      <c r="A41" s="257">
        <f>LEN(scriv!B39)-LEN(SUBSTITUTE(scriv!B39,".",""))</f>
        <v>0</v>
      </c>
      <c r="B41" s="258">
        <v>1</v>
      </c>
      <c r="C41" s="257">
        <f>scriv!D39</f>
        <v>0</v>
      </c>
      <c r="D41" s="257">
        <f t="shared" si="3"/>
        <v>0</v>
      </c>
      <c r="E41" s="257" t="str">
        <f t="shared" si="4"/>
        <v/>
      </c>
      <c r="F41" s="257" t="str">
        <f t="shared" si="5"/>
        <v/>
      </c>
      <c r="G41" s="259" t="s">
        <v>474</v>
      </c>
      <c r="H41" s="272" t="str">
        <f t="shared" si="14"/>
        <v/>
      </c>
      <c r="I41" s="257" t="str">
        <f>IF(scriv!W39&lt;&gt;"",scriv!W39,"")</f>
        <v/>
      </c>
      <c r="J41" s="257" t="str">
        <f t="shared" si="10"/>
        <v/>
      </c>
      <c r="K41" s="257" t="str">
        <f>"unoInfo="&amp;scriv!AH39</f>
        <v>unoInfo=</v>
      </c>
      <c r="L41" s="263"/>
      <c r="W41" s="257" t="str">
        <f>IF(scriv!X39&lt;&gt;"",scriv!X39,"")</f>
        <v/>
      </c>
      <c r="AA41" s="257" t="str">
        <f t="shared" si="1"/>
        <v>&lt;a href=    "#/?+++&amp;on=Map&amp;unoInfo="    class="slide"&gt;  &lt;span style="color:black; font-size:10px"&gt;1. 0&lt;/span&gt; &lt;/a&gt;&lt;br&gt;</v>
      </c>
      <c r="AB41" s="260"/>
      <c r="AC41" s="260"/>
      <c r="AD41" s="260"/>
      <c r="AE41" s="261"/>
      <c r="AF41" s="262"/>
      <c r="AG41" s="262"/>
      <c r="AH41" s="262" t="str">
        <f t="shared" si="11"/>
        <v>slide1</v>
      </c>
      <c r="AI41" s="262" t="str">
        <f t="shared" si="12"/>
        <v xml:space="preserve"> id="slide1" </v>
      </c>
      <c r="AJ41" s="262" t="s">
        <v>195</v>
      </c>
      <c r="AK41" s="257" t="str">
        <f t="shared" si="13"/>
        <v>+++&amp;on=Map&amp;unoInfo=</v>
      </c>
      <c r="AL41" s="261"/>
      <c r="AM41" s="261" t="s">
        <v>200</v>
      </c>
      <c r="AN41" s="261" t="s">
        <v>196</v>
      </c>
      <c r="AO41" s="261" t="s">
        <v>197</v>
      </c>
      <c r="AP41" s="261" t="str">
        <f t="shared" si="2"/>
        <v>&lt;/span&gt; &lt;/a&gt;</v>
      </c>
      <c r="AQ41" s="258" t="str">
        <f t="shared" si="0"/>
        <v>&lt;br&gt;</v>
      </c>
    </row>
    <row r="42" spans="1:43">
      <c r="A42" s="257">
        <f>LEN(scriv!B40)-LEN(SUBSTITUTE(scriv!B40,".",""))</f>
        <v>0</v>
      </c>
      <c r="B42" s="258">
        <v>1</v>
      </c>
      <c r="C42" s="257">
        <f>scriv!D40</f>
        <v>0</v>
      </c>
      <c r="D42" s="257">
        <f t="shared" si="3"/>
        <v>0</v>
      </c>
      <c r="E42" s="257" t="str">
        <f t="shared" si="4"/>
        <v/>
      </c>
      <c r="F42" s="257" t="str">
        <f t="shared" si="5"/>
        <v/>
      </c>
      <c r="G42" s="259" t="s">
        <v>474</v>
      </c>
      <c r="H42" s="272" t="str">
        <f t="shared" si="14"/>
        <v/>
      </c>
      <c r="I42" s="257" t="str">
        <f>IF(scriv!W40&lt;&gt;"",scriv!W40,"")</f>
        <v/>
      </c>
      <c r="J42" s="257" t="str">
        <f t="shared" si="10"/>
        <v/>
      </c>
      <c r="K42" s="257" t="str">
        <f>"unoInfo="&amp;scriv!AH40</f>
        <v>unoInfo=</v>
      </c>
      <c r="L42" s="263"/>
      <c r="W42" s="257" t="str">
        <f>IF(scriv!X40&lt;&gt;"",scriv!X40,"")</f>
        <v/>
      </c>
      <c r="AA42" s="257" t="str">
        <f t="shared" si="1"/>
        <v>&lt;a href=    "#/?+++&amp;on=Map&amp;unoInfo="    class="slide"&gt;  &lt;span style="color:black; font-size:10px"&gt;1. 0&lt;/span&gt; &lt;/a&gt;&lt;br&gt;</v>
      </c>
      <c r="AB42" s="260"/>
      <c r="AC42" s="260"/>
      <c r="AD42" s="260"/>
      <c r="AE42" s="261"/>
      <c r="AF42" s="262"/>
      <c r="AG42" s="262"/>
      <c r="AH42" s="262" t="str">
        <f t="shared" si="11"/>
        <v>slide1</v>
      </c>
      <c r="AI42" s="262" t="str">
        <f t="shared" si="12"/>
        <v xml:space="preserve"> id="slide1" </v>
      </c>
      <c r="AJ42" s="262" t="s">
        <v>195</v>
      </c>
      <c r="AK42" s="257" t="str">
        <f t="shared" si="13"/>
        <v>+++&amp;on=Map&amp;unoInfo=</v>
      </c>
      <c r="AL42" s="261"/>
      <c r="AM42" s="261" t="s">
        <v>200</v>
      </c>
      <c r="AN42" s="261" t="s">
        <v>196</v>
      </c>
      <c r="AO42" s="261" t="s">
        <v>197</v>
      </c>
      <c r="AP42" s="261" t="str">
        <f t="shared" si="2"/>
        <v>&lt;/span&gt; &lt;/a&gt;</v>
      </c>
      <c r="AQ42" s="258" t="str">
        <f t="shared" si="0"/>
        <v>&lt;br&gt;</v>
      </c>
    </row>
    <row r="43" spans="1:43">
      <c r="A43" s="257">
        <f>LEN(scriv!B41)-LEN(SUBSTITUTE(scriv!B41,".",""))</f>
        <v>0</v>
      </c>
      <c r="B43" s="258">
        <v>1</v>
      </c>
      <c r="C43" s="257">
        <f>scriv!D41</f>
        <v>0</v>
      </c>
      <c r="D43" s="257">
        <f t="shared" si="3"/>
        <v>0</v>
      </c>
      <c r="E43" s="257" t="str">
        <f t="shared" si="4"/>
        <v/>
      </c>
      <c r="F43" s="257" t="str">
        <f t="shared" si="5"/>
        <v/>
      </c>
      <c r="G43" s="259" t="s">
        <v>474</v>
      </c>
      <c r="H43" s="272" t="str">
        <f t="shared" si="14"/>
        <v/>
      </c>
      <c r="I43" s="257" t="str">
        <f>IF(scriv!W41&lt;&gt;"",scriv!W41,"")</f>
        <v/>
      </c>
      <c r="J43" s="257" t="str">
        <f t="shared" si="10"/>
        <v/>
      </c>
      <c r="K43" s="257" t="str">
        <f>"unoInfo="&amp;scriv!AH41</f>
        <v>unoInfo=</v>
      </c>
      <c r="L43" s="263"/>
      <c r="W43" s="257" t="str">
        <f>IF(scriv!X41&lt;&gt;"",scriv!X41,"")</f>
        <v/>
      </c>
      <c r="AA43" s="257" t="str">
        <f t="shared" si="1"/>
        <v>&lt;a href=    "#/?+++&amp;on=Map&amp;unoInfo="    class="slide"&gt;  &lt;span style="color:black; font-size:10px"&gt;1. 0&lt;/span&gt; &lt;/a&gt;&lt;br&gt;</v>
      </c>
      <c r="AB43" s="260"/>
      <c r="AC43" s="260"/>
      <c r="AD43" s="260"/>
      <c r="AE43" s="261"/>
      <c r="AF43" s="262"/>
      <c r="AG43" s="262"/>
      <c r="AH43" s="262" t="str">
        <f t="shared" si="11"/>
        <v>slide1</v>
      </c>
      <c r="AI43" s="262" t="str">
        <f t="shared" si="12"/>
        <v xml:space="preserve"> id="slide1" </v>
      </c>
      <c r="AJ43" s="262" t="s">
        <v>195</v>
      </c>
      <c r="AK43" s="257" t="str">
        <f t="shared" si="13"/>
        <v>+++&amp;on=Map&amp;unoInfo=</v>
      </c>
      <c r="AL43" s="261"/>
      <c r="AM43" s="261" t="s">
        <v>200</v>
      </c>
      <c r="AN43" s="261" t="s">
        <v>196</v>
      </c>
      <c r="AO43" s="261" t="s">
        <v>197</v>
      </c>
      <c r="AP43" s="261" t="str">
        <f t="shared" si="2"/>
        <v>&lt;/span&gt; &lt;/a&gt;</v>
      </c>
      <c r="AQ43" s="258" t="str">
        <f t="shared" si="0"/>
        <v>&lt;br&gt;</v>
      </c>
    </row>
    <row r="44" spans="1:43">
      <c r="A44" s="257">
        <f>LEN(scriv!B42)-LEN(SUBSTITUTE(scriv!B42,".",""))</f>
        <v>0</v>
      </c>
      <c r="B44" s="258">
        <v>1</v>
      </c>
      <c r="C44" s="257">
        <f>scriv!D42</f>
        <v>0</v>
      </c>
      <c r="D44" s="257">
        <f t="shared" si="3"/>
        <v>0</v>
      </c>
      <c r="E44" s="257" t="str">
        <f t="shared" si="4"/>
        <v/>
      </c>
      <c r="F44" s="257" t="str">
        <f t="shared" si="5"/>
        <v/>
      </c>
      <c r="G44" s="259" t="s">
        <v>474</v>
      </c>
      <c r="H44" s="272" t="str">
        <f t="shared" si="14"/>
        <v/>
      </c>
      <c r="I44" s="257" t="str">
        <f>IF(scriv!W42&lt;&gt;"",scriv!W42,"")</f>
        <v/>
      </c>
      <c r="J44" s="257" t="str">
        <f t="shared" si="10"/>
        <v/>
      </c>
      <c r="K44" s="257" t="str">
        <f>"unoInfo="&amp;scriv!AH42</f>
        <v>unoInfo=</v>
      </c>
      <c r="L44" s="263"/>
      <c r="W44" s="257" t="str">
        <f>IF(scriv!X42&lt;&gt;"",scriv!X42,"")</f>
        <v/>
      </c>
      <c r="AA44" s="257" t="str">
        <f t="shared" si="1"/>
        <v>&lt;a href=    "#/?+++&amp;on=Map&amp;unoInfo="    class="slide"&gt;  &lt;span style="color:black; font-size:10px"&gt;1. 0&lt;/span&gt; &lt;/a&gt;&lt;br&gt;</v>
      </c>
      <c r="AB44" s="260"/>
      <c r="AC44" s="260"/>
      <c r="AD44" s="260"/>
      <c r="AE44" s="261"/>
      <c r="AF44" s="262"/>
      <c r="AG44" s="262"/>
      <c r="AH44" s="262" t="str">
        <f t="shared" si="11"/>
        <v>slide1</v>
      </c>
      <c r="AI44" s="262" t="str">
        <f t="shared" si="12"/>
        <v xml:space="preserve"> id="slide1" </v>
      </c>
      <c r="AJ44" s="262" t="s">
        <v>195</v>
      </c>
      <c r="AK44" s="257" t="str">
        <f t="shared" si="13"/>
        <v>+++&amp;on=Map&amp;unoInfo=</v>
      </c>
      <c r="AL44" s="261"/>
      <c r="AM44" s="261" t="s">
        <v>200</v>
      </c>
      <c r="AN44" s="261" t="s">
        <v>196</v>
      </c>
      <c r="AO44" s="261" t="s">
        <v>197</v>
      </c>
      <c r="AP44" s="261" t="str">
        <f t="shared" si="2"/>
        <v>&lt;/span&gt; &lt;/a&gt;</v>
      </c>
      <c r="AQ44" s="258" t="str">
        <f t="shared" si="0"/>
        <v>&lt;br&gt;</v>
      </c>
    </row>
    <row r="45" spans="1:43">
      <c r="A45" s="257">
        <f>LEN(scriv!B43)-LEN(SUBSTITUTE(scriv!B43,".",""))</f>
        <v>0</v>
      </c>
      <c r="B45" s="258">
        <v>1</v>
      </c>
      <c r="C45" s="257">
        <f>scriv!D43</f>
        <v>0</v>
      </c>
      <c r="D45" s="257">
        <f t="shared" si="3"/>
        <v>0</v>
      </c>
      <c r="E45" s="257" t="str">
        <f t="shared" si="4"/>
        <v/>
      </c>
      <c r="F45" s="257" t="str">
        <f t="shared" si="5"/>
        <v/>
      </c>
      <c r="G45" s="259" t="s">
        <v>474</v>
      </c>
      <c r="H45" s="272" t="str">
        <f t="shared" si="14"/>
        <v/>
      </c>
      <c r="I45" s="257" t="str">
        <f>IF(scriv!W43&lt;&gt;"",scriv!W43,"")</f>
        <v/>
      </c>
      <c r="J45" s="257" t="str">
        <f t="shared" si="10"/>
        <v/>
      </c>
      <c r="K45" s="257" t="str">
        <f>"unoInfo="&amp;scriv!AH43</f>
        <v>unoInfo=</v>
      </c>
      <c r="L45" s="263"/>
      <c r="W45" s="257" t="str">
        <f>IF(scriv!X43&lt;&gt;"",scriv!X43,"")</f>
        <v/>
      </c>
      <c r="AA45" s="257" t="str">
        <f t="shared" si="1"/>
        <v>&lt;a href=    "#/?+++&amp;on=Map&amp;unoInfo="    class="slide"&gt;  &lt;span style="color:black; font-size:10px"&gt;1. 0&lt;/span&gt; &lt;/a&gt;&lt;br&gt;</v>
      </c>
      <c r="AB45" s="260"/>
      <c r="AC45" s="260"/>
      <c r="AD45" s="260"/>
      <c r="AE45" s="261"/>
      <c r="AF45" s="262"/>
      <c r="AG45" s="262"/>
      <c r="AH45" s="262" t="str">
        <f t="shared" si="11"/>
        <v>slide1</v>
      </c>
      <c r="AI45" s="262" t="str">
        <f t="shared" si="12"/>
        <v xml:space="preserve"> id="slide1" </v>
      </c>
      <c r="AJ45" s="262" t="s">
        <v>195</v>
      </c>
      <c r="AK45" s="257" t="str">
        <f t="shared" si="13"/>
        <v>+++&amp;on=Map&amp;unoInfo=</v>
      </c>
      <c r="AL45" s="261"/>
      <c r="AM45" s="261" t="s">
        <v>200</v>
      </c>
      <c r="AN45" s="261" t="s">
        <v>196</v>
      </c>
      <c r="AO45" s="261" t="s">
        <v>197</v>
      </c>
      <c r="AP45" s="261" t="str">
        <f t="shared" si="2"/>
        <v>&lt;/span&gt; &lt;/a&gt;</v>
      </c>
      <c r="AQ45" s="258" t="str">
        <f t="shared" si="0"/>
        <v>&lt;br&gt;</v>
      </c>
    </row>
    <row r="46" spans="1:43">
      <c r="A46" s="257">
        <f>LEN(scriv!B44)-LEN(SUBSTITUTE(scriv!B44,".",""))</f>
        <v>0</v>
      </c>
      <c r="B46" s="258">
        <v>1</v>
      </c>
      <c r="C46" s="257">
        <f>scriv!D44</f>
        <v>0</v>
      </c>
      <c r="D46" s="257">
        <f t="shared" si="3"/>
        <v>0</v>
      </c>
      <c r="E46" s="257" t="str">
        <f t="shared" si="4"/>
        <v/>
      </c>
      <c r="F46" s="257" t="str">
        <f t="shared" si="5"/>
        <v/>
      </c>
      <c r="G46" s="259" t="s">
        <v>474</v>
      </c>
      <c r="H46" s="272" t="str">
        <f t="shared" si="14"/>
        <v/>
      </c>
      <c r="I46" s="257" t="str">
        <f>IF(scriv!W44&lt;&gt;"",scriv!W44,"")</f>
        <v/>
      </c>
      <c r="J46" s="257" t="str">
        <f t="shared" si="10"/>
        <v/>
      </c>
      <c r="K46" s="257" t="str">
        <f>"unoInfo="&amp;scriv!AH44</f>
        <v>unoInfo=</v>
      </c>
      <c r="L46" s="263"/>
      <c r="W46" s="257" t="str">
        <f>IF(scriv!X44&lt;&gt;"",scriv!X44,"")</f>
        <v/>
      </c>
      <c r="AA46" s="257" t="str">
        <f t="shared" si="1"/>
        <v>&lt;a href=    "#/?+++&amp;on=Map&amp;unoInfo="    class="slide"&gt;  &lt;span style="color:black; font-size:10px"&gt;1. 0&lt;/span&gt; &lt;/a&gt;&lt;br&gt;</v>
      </c>
      <c r="AB46" s="260"/>
      <c r="AC46" s="260"/>
      <c r="AD46" s="260"/>
      <c r="AE46" s="261"/>
      <c r="AF46" s="262"/>
      <c r="AG46" s="262"/>
      <c r="AH46" s="262" t="str">
        <f t="shared" si="11"/>
        <v>slide1</v>
      </c>
      <c r="AI46" s="262" t="str">
        <f t="shared" si="12"/>
        <v xml:space="preserve"> id="slide1" </v>
      </c>
      <c r="AJ46" s="262" t="s">
        <v>195</v>
      </c>
      <c r="AK46" s="257" t="str">
        <f t="shared" si="13"/>
        <v>+++&amp;on=Map&amp;unoInfo=</v>
      </c>
      <c r="AL46" s="261"/>
      <c r="AM46" s="261" t="s">
        <v>200</v>
      </c>
      <c r="AN46" s="261" t="s">
        <v>196</v>
      </c>
      <c r="AO46" s="261" t="s">
        <v>197</v>
      </c>
      <c r="AP46" s="261" t="str">
        <f t="shared" si="2"/>
        <v>&lt;/span&gt; &lt;/a&gt;</v>
      </c>
      <c r="AQ46" s="258" t="str">
        <f t="shared" si="0"/>
        <v>&lt;br&gt;</v>
      </c>
    </row>
    <row r="47" spans="1:43">
      <c r="A47" s="257">
        <f>LEN(scriv!B45)-LEN(SUBSTITUTE(scriv!B45,".",""))</f>
        <v>0</v>
      </c>
      <c r="B47" s="258">
        <v>1</v>
      </c>
      <c r="C47" s="257">
        <f>scriv!D45</f>
        <v>0</v>
      </c>
      <c r="D47" s="257">
        <f t="shared" si="3"/>
        <v>0</v>
      </c>
      <c r="E47" s="257" t="str">
        <f t="shared" si="4"/>
        <v/>
      </c>
      <c r="F47" s="257" t="str">
        <f t="shared" si="5"/>
        <v/>
      </c>
      <c r="G47" s="259" t="s">
        <v>474</v>
      </c>
      <c r="H47" s="272" t="str">
        <f t="shared" si="14"/>
        <v/>
      </c>
      <c r="I47" s="257" t="str">
        <f>IF(scriv!W45&lt;&gt;"",scriv!W45,"")</f>
        <v/>
      </c>
      <c r="J47" s="257" t="str">
        <f t="shared" si="10"/>
        <v/>
      </c>
      <c r="K47" s="257" t="str">
        <f>"unoInfo="&amp;scriv!AH45</f>
        <v>unoInfo=</v>
      </c>
      <c r="L47" s="263"/>
      <c r="W47" s="257" t="str">
        <f>IF(scriv!X45&lt;&gt;"",scriv!X45,"")</f>
        <v/>
      </c>
      <c r="AA47" s="257" t="str">
        <f t="shared" si="1"/>
        <v>&lt;a href=    "#/?+++&amp;on=Map&amp;unoInfo="    class="slide"&gt;  &lt;span style="color:black; font-size:10px"&gt;1. 0&lt;/span&gt; &lt;/a&gt;&lt;br&gt;</v>
      </c>
      <c r="AB47" s="260"/>
      <c r="AC47" s="260"/>
      <c r="AD47" s="260"/>
      <c r="AE47" s="261"/>
      <c r="AF47" s="262"/>
      <c r="AG47" s="262"/>
      <c r="AH47" s="262" t="str">
        <f t="shared" si="11"/>
        <v>slide1</v>
      </c>
      <c r="AI47" s="262" t="str">
        <f t="shared" si="12"/>
        <v xml:space="preserve"> id="slide1" </v>
      </c>
      <c r="AJ47" s="262" t="s">
        <v>195</v>
      </c>
      <c r="AK47" s="257" t="str">
        <f t="shared" si="13"/>
        <v>+++&amp;on=Map&amp;unoInfo=</v>
      </c>
      <c r="AL47" s="261"/>
      <c r="AM47" s="261" t="s">
        <v>200</v>
      </c>
      <c r="AN47" s="261" t="s">
        <v>196</v>
      </c>
      <c r="AO47" s="261" t="s">
        <v>197</v>
      </c>
      <c r="AP47" s="261" t="str">
        <f t="shared" si="2"/>
        <v>&lt;/span&gt; &lt;/a&gt;</v>
      </c>
      <c r="AQ47" s="258" t="str">
        <f t="shared" si="0"/>
        <v>&lt;br&gt;</v>
      </c>
    </row>
    <row r="48" spans="1:43">
      <c r="A48" s="257">
        <f>LEN(scriv!B46)-LEN(SUBSTITUTE(scriv!B46,".",""))</f>
        <v>0</v>
      </c>
      <c r="B48" s="258">
        <v>1</v>
      </c>
      <c r="C48" s="257">
        <f>scriv!D46</f>
        <v>0</v>
      </c>
      <c r="D48" s="257">
        <f t="shared" si="3"/>
        <v>0</v>
      </c>
      <c r="E48" s="257" t="str">
        <f t="shared" si="4"/>
        <v/>
      </c>
      <c r="F48" s="257" t="str">
        <f t="shared" si="5"/>
        <v/>
      </c>
      <c r="G48" s="259" t="s">
        <v>474</v>
      </c>
      <c r="H48" s="272" t="str">
        <f t="shared" si="14"/>
        <v/>
      </c>
      <c r="I48" s="257" t="str">
        <f>IF(scriv!W46&lt;&gt;"",scriv!W46,"")</f>
        <v/>
      </c>
      <c r="J48" s="257" t="str">
        <f t="shared" si="10"/>
        <v/>
      </c>
      <c r="K48" s="257" t="str">
        <f>"unoInfo="&amp;scriv!AH46</f>
        <v>unoInfo=</v>
      </c>
      <c r="L48" s="263"/>
      <c r="W48" s="257" t="str">
        <f>IF(scriv!X46&lt;&gt;"",scriv!X46,"")</f>
        <v/>
      </c>
      <c r="AA48" s="257" t="str">
        <f t="shared" si="1"/>
        <v>&lt;a href=    "#/?+++&amp;on=Map&amp;unoInfo="    class="slide"&gt;  &lt;span style="color:black; font-size:10px"&gt;1. 0&lt;/span&gt; &lt;/a&gt;&lt;br&gt;</v>
      </c>
      <c r="AB48" s="260"/>
      <c r="AC48" s="260"/>
      <c r="AD48" s="260"/>
      <c r="AE48" s="261"/>
      <c r="AF48" s="262"/>
      <c r="AG48" s="262"/>
      <c r="AH48" s="262" t="str">
        <f t="shared" si="11"/>
        <v>slide1</v>
      </c>
      <c r="AI48" s="262" t="str">
        <f t="shared" si="12"/>
        <v xml:space="preserve"> id="slide1" </v>
      </c>
      <c r="AJ48" s="262" t="s">
        <v>195</v>
      </c>
      <c r="AK48" s="257" t="str">
        <f t="shared" si="13"/>
        <v>+++&amp;on=Map&amp;unoInfo=</v>
      </c>
      <c r="AL48" s="261"/>
      <c r="AM48" s="261" t="s">
        <v>200</v>
      </c>
      <c r="AN48" s="261" t="s">
        <v>196</v>
      </c>
      <c r="AO48" s="261" t="s">
        <v>197</v>
      </c>
      <c r="AP48" s="261" t="str">
        <f t="shared" si="2"/>
        <v>&lt;/span&gt; &lt;/a&gt;</v>
      </c>
      <c r="AQ48" s="258" t="str">
        <f t="shared" si="0"/>
        <v>&lt;br&gt;</v>
      </c>
    </row>
    <row r="49" spans="1:43">
      <c r="A49" s="257">
        <f>LEN(scriv!B47)-LEN(SUBSTITUTE(scriv!B47,".",""))</f>
        <v>0</v>
      </c>
      <c r="B49" s="258">
        <v>1</v>
      </c>
      <c r="C49" s="257">
        <f>scriv!D47</f>
        <v>0</v>
      </c>
      <c r="D49" s="257">
        <f t="shared" si="3"/>
        <v>0</v>
      </c>
      <c r="E49" s="257" t="str">
        <f t="shared" si="4"/>
        <v/>
      </c>
      <c r="F49" s="257" t="str">
        <f t="shared" si="5"/>
        <v/>
      </c>
      <c r="G49" s="259" t="s">
        <v>474</v>
      </c>
      <c r="H49" s="272" t="str">
        <f t="shared" si="14"/>
        <v/>
      </c>
      <c r="I49" s="257" t="str">
        <f>IF(scriv!W47&lt;&gt;"",scriv!W47,"")</f>
        <v/>
      </c>
      <c r="J49" s="257" t="str">
        <f t="shared" si="10"/>
        <v/>
      </c>
      <c r="K49" s="257" t="str">
        <f>"unoInfo="&amp;scriv!AH47</f>
        <v>unoInfo=</v>
      </c>
      <c r="L49" s="263"/>
      <c r="W49" s="257" t="str">
        <f>IF(scriv!X47&lt;&gt;"",scriv!X47,"")</f>
        <v/>
      </c>
      <c r="AA49" s="257" t="str">
        <f t="shared" si="1"/>
        <v>&lt;a href=    "#/?+++&amp;on=Map&amp;unoInfo="    class="slide"&gt;  &lt;span style="color:black; font-size:10px"&gt;1. 0&lt;/span&gt; &lt;/a&gt;&lt;br&gt;</v>
      </c>
      <c r="AB49" s="260"/>
      <c r="AC49" s="260"/>
      <c r="AD49" s="260"/>
      <c r="AE49" s="261"/>
      <c r="AF49" s="262"/>
      <c r="AG49" s="262"/>
      <c r="AH49" s="262" t="str">
        <f t="shared" si="11"/>
        <v>slide1</v>
      </c>
      <c r="AI49" s="262" t="str">
        <f t="shared" si="12"/>
        <v xml:space="preserve"> id="slide1" </v>
      </c>
      <c r="AJ49" s="262" t="s">
        <v>195</v>
      </c>
      <c r="AK49" s="257" t="str">
        <f t="shared" si="13"/>
        <v>+++&amp;on=Map&amp;unoInfo=</v>
      </c>
      <c r="AL49" s="261"/>
      <c r="AM49" s="261" t="s">
        <v>200</v>
      </c>
      <c r="AN49" s="261" t="s">
        <v>196</v>
      </c>
      <c r="AO49" s="261" t="s">
        <v>197</v>
      </c>
      <c r="AP49" s="261" t="str">
        <f t="shared" si="2"/>
        <v>&lt;/span&gt; &lt;/a&gt;</v>
      </c>
      <c r="AQ49" s="258" t="str">
        <f t="shared" si="0"/>
        <v>&lt;br&gt;</v>
      </c>
    </row>
    <row r="50" spans="1:43">
      <c r="A50" s="257">
        <f>LEN(scriv!B48)-LEN(SUBSTITUTE(scriv!B48,".",""))</f>
        <v>0</v>
      </c>
      <c r="B50" s="258">
        <v>1</v>
      </c>
      <c r="C50" s="257">
        <f>scriv!D48</f>
        <v>0</v>
      </c>
      <c r="D50" s="257">
        <f t="shared" si="3"/>
        <v>0</v>
      </c>
      <c r="E50" s="257" t="str">
        <f t="shared" si="4"/>
        <v/>
      </c>
      <c r="F50" s="257" t="str">
        <f t="shared" si="5"/>
        <v/>
      </c>
      <c r="G50" s="259" t="s">
        <v>474</v>
      </c>
      <c r="H50" s="272" t="str">
        <f t="shared" si="14"/>
        <v/>
      </c>
      <c r="I50" s="257" t="str">
        <f>IF(scriv!W48&lt;&gt;"",scriv!W48,"")</f>
        <v/>
      </c>
      <c r="J50" s="257" t="str">
        <f t="shared" si="10"/>
        <v/>
      </c>
      <c r="K50" s="257" t="str">
        <f>"unoInfo="&amp;scriv!AH48</f>
        <v>unoInfo=</v>
      </c>
      <c r="L50" s="263"/>
      <c r="W50" s="257" t="str">
        <f>IF(scriv!X48&lt;&gt;"",scriv!X48,"")</f>
        <v/>
      </c>
      <c r="AA50" s="257" t="str">
        <f t="shared" si="1"/>
        <v>&lt;a href=    "#/?+++&amp;on=Map&amp;unoInfo="    class="slide"&gt;  &lt;span style="color:black; font-size:10px"&gt;1. 0&lt;/span&gt; &lt;/a&gt;&lt;br&gt;</v>
      </c>
      <c r="AB50" s="260"/>
      <c r="AC50" s="260"/>
      <c r="AD50" s="260"/>
      <c r="AE50" s="261"/>
      <c r="AF50" s="262"/>
      <c r="AG50" s="262"/>
      <c r="AH50" s="262" t="str">
        <f t="shared" si="11"/>
        <v>slide1</v>
      </c>
      <c r="AI50" s="262" t="str">
        <f t="shared" si="12"/>
        <v xml:space="preserve"> id="slide1" </v>
      </c>
      <c r="AJ50" s="262" t="s">
        <v>195</v>
      </c>
      <c r="AK50" s="257" t="str">
        <f t="shared" si="13"/>
        <v>+++&amp;on=Map&amp;unoInfo=</v>
      </c>
      <c r="AL50" s="261"/>
      <c r="AM50" s="261" t="s">
        <v>200</v>
      </c>
      <c r="AN50" s="261" t="s">
        <v>196</v>
      </c>
      <c r="AO50" s="261" t="s">
        <v>197</v>
      </c>
      <c r="AP50" s="261" t="str">
        <f t="shared" si="2"/>
        <v>&lt;/span&gt; &lt;/a&gt;</v>
      </c>
      <c r="AQ50" s="258" t="str">
        <f t="shared" si="0"/>
        <v>&lt;br&gt;</v>
      </c>
    </row>
    <row r="51" spans="1:43">
      <c r="A51" s="257">
        <f>LEN(scriv!B49)-LEN(SUBSTITUTE(scriv!B49,".",""))</f>
        <v>0</v>
      </c>
      <c r="B51" s="258">
        <v>1</v>
      </c>
      <c r="C51" s="257">
        <f>scriv!D49</f>
        <v>0</v>
      </c>
      <c r="D51" s="257">
        <f t="shared" si="3"/>
        <v>0</v>
      </c>
      <c r="E51" s="257" t="str">
        <f t="shared" si="4"/>
        <v/>
      </c>
      <c r="F51" s="257" t="str">
        <f t="shared" si="5"/>
        <v/>
      </c>
      <c r="G51" s="259" t="s">
        <v>474</v>
      </c>
      <c r="H51" s="272" t="str">
        <f t="shared" si="14"/>
        <v/>
      </c>
      <c r="I51" s="257" t="str">
        <f>IF(scriv!W49&lt;&gt;"",scriv!W49,"")</f>
        <v/>
      </c>
      <c r="J51" s="257" t="str">
        <f t="shared" si="10"/>
        <v/>
      </c>
      <c r="K51" s="257" t="str">
        <f>"unoInfo="&amp;scriv!AH49</f>
        <v>unoInfo=</v>
      </c>
      <c r="L51" s="263"/>
      <c r="W51" s="257" t="str">
        <f>IF(scriv!X49&lt;&gt;"",scriv!X49,"")</f>
        <v/>
      </c>
      <c r="AA51" s="257" t="str">
        <f t="shared" si="1"/>
        <v>&lt;a href=    "#/?+++&amp;on=Map&amp;unoInfo="    class="slide"&gt;  &lt;span style="color:black; font-size:10px"&gt;1. 0&lt;/span&gt; &lt;/a&gt;&lt;br&gt;</v>
      </c>
      <c r="AB51" s="260"/>
      <c r="AC51" s="260"/>
      <c r="AD51" s="260"/>
      <c r="AE51" s="261"/>
      <c r="AF51" s="262"/>
      <c r="AG51" s="262"/>
      <c r="AH51" s="262" t="str">
        <f t="shared" si="11"/>
        <v>slide1</v>
      </c>
      <c r="AI51" s="262" t="str">
        <f t="shared" si="12"/>
        <v xml:space="preserve"> id="slide1" </v>
      </c>
      <c r="AJ51" s="262" t="s">
        <v>195</v>
      </c>
      <c r="AK51" s="257" t="str">
        <f t="shared" si="13"/>
        <v>+++&amp;on=Map&amp;unoInfo=</v>
      </c>
      <c r="AL51" s="261"/>
      <c r="AM51" s="261" t="s">
        <v>200</v>
      </c>
      <c r="AN51" s="261" t="s">
        <v>196</v>
      </c>
      <c r="AO51" s="261" t="s">
        <v>197</v>
      </c>
      <c r="AP51" s="261" t="str">
        <f t="shared" si="2"/>
        <v>&lt;/span&gt; &lt;/a&gt;</v>
      </c>
      <c r="AQ51" s="258" t="str">
        <f t="shared" si="0"/>
        <v>&lt;br&gt;</v>
      </c>
    </row>
    <row r="52" spans="1:43">
      <c r="A52" s="257">
        <f>LEN(scriv!B50)-LEN(SUBSTITUTE(scriv!B50,".",""))</f>
        <v>0</v>
      </c>
      <c r="B52" s="258">
        <v>1</v>
      </c>
      <c r="C52" s="257">
        <f>scriv!D50</f>
        <v>0</v>
      </c>
      <c r="D52" s="257">
        <f t="shared" si="3"/>
        <v>0</v>
      </c>
      <c r="E52" s="257" t="str">
        <f t="shared" si="4"/>
        <v/>
      </c>
      <c r="F52" s="257" t="str">
        <f t="shared" si="5"/>
        <v/>
      </c>
      <c r="G52" s="259" t="s">
        <v>474</v>
      </c>
      <c r="H52" s="272" t="str">
        <f t="shared" si="14"/>
        <v/>
      </c>
      <c r="I52" s="257" t="str">
        <f>IF(scriv!W50&lt;&gt;"",scriv!W50,"")</f>
        <v/>
      </c>
      <c r="J52" s="257" t="str">
        <f t="shared" si="10"/>
        <v/>
      </c>
      <c r="K52" s="257" t="str">
        <f>"unoInfo="&amp;scriv!AH50</f>
        <v>unoInfo=</v>
      </c>
      <c r="L52" s="263"/>
      <c r="W52" s="257" t="str">
        <f>IF(scriv!X50&lt;&gt;"",scriv!X50,"")</f>
        <v/>
      </c>
      <c r="AA52" s="257" t="str">
        <f t="shared" si="1"/>
        <v>&lt;a href=    "#/?+++&amp;on=Map&amp;unoInfo="    class="slide"&gt;  &lt;span style="color:black; font-size:10px"&gt;1. 0&lt;/span&gt; &lt;/a&gt;&lt;br&gt;</v>
      </c>
      <c r="AB52" s="260"/>
      <c r="AC52" s="260"/>
      <c r="AD52" s="260"/>
      <c r="AE52" s="261"/>
      <c r="AF52" s="262"/>
      <c r="AG52" s="262"/>
      <c r="AH52" s="262" t="str">
        <f t="shared" si="11"/>
        <v>slide1</v>
      </c>
      <c r="AI52" s="262" t="str">
        <f t="shared" si="12"/>
        <v xml:space="preserve"> id="slide1" </v>
      </c>
      <c r="AJ52" s="262" t="s">
        <v>195</v>
      </c>
      <c r="AK52" s="257" t="str">
        <f t="shared" si="13"/>
        <v>+++&amp;on=Map&amp;unoInfo=</v>
      </c>
      <c r="AL52" s="261"/>
      <c r="AM52" s="261" t="s">
        <v>200</v>
      </c>
      <c r="AN52" s="261" t="s">
        <v>196</v>
      </c>
      <c r="AO52" s="261" t="s">
        <v>197</v>
      </c>
      <c r="AP52" s="261" t="str">
        <f t="shared" si="2"/>
        <v>&lt;/span&gt; &lt;/a&gt;</v>
      </c>
      <c r="AQ52" s="258" t="str">
        <f t="shared" si="0"/>
        <v>&lt;br&gt;</v>
      </c>
    </row>
    <row r="53" spans="1:43">
      <c r="A53" s="257">
        <f>LEN(scriv!B51)-LEN(SUBSTITUTE(scriv!B51,".",""))</f>
        <v>0</v>
      </c>
      <c r="B53" s="258">
        <v>1</v>
      </c>
      <c r="C53" s="257">
        <f>scriv!D51</f>
        <v>0</v>
      </c>
      <c r="D53" s="257">
        <f t="shared" si="3"/>
        <v>0</v>
      </c>
      <c r="E53" s="257" t="str">
        <f t="shared" si="4"/>
        <v/>
      </c>
      <c r="F53" s="257" t="str">
        <f t="shared" si="5"/>
        <v/>
      </c>
      <c r="G53" s="259" t="s">
        <v>474</v>
      </c>
      <c r="H53" s="272" t="str">
        <f t="shared" si="14"/>
        <v/>
      </c>
      <c r="I53" s="257" t="str">
        <f>IF(scriv!W51&lt;&gt;"",scriv!W51,"")</f>
        <v/>
      </c>
      <c r="J53" s="257" t="str">
        <f t="shared" si="10"/>
        <v/>
      </c>
      <c r="K53" s="257" t="str">
        <f>"unoInfo="&amp;scriv!AH51</f>
        <v>unoInfo=</v>
      </c>
      <c r="L53" s="263"/>
      <c r="W53" s="257" t="str">
        <f>IF(scriv!X51&lt;&gt;"",scriv!X51,"")</f>
        <v/>
      </c>
      <c r="AA53" s="257" t="str">
        <f t="shared" si="1"/>
        <v>&lt;a href=    "#/?+++&amp;on=Map&amp;unoInfo="    class="slide"&gt;  &lt;span style="color:black; font-size:10px"&gt;1. 0&lt;/span&gt; &lt;/a&gt;&lt;br&gt;</v>
      </c>
      <c r="AB53" s="260"/>
      <c r="AC53" s="260"/>
      <c r="AD53" s="260"/>
      <c r="AE53" s="261"/>
      <c r="AF53" s="262"/>
      <c r="AG53" s="262"/>
      <c r="AH53" s="262" t="str">
        <f t="shared" si="11"/>
        <v>slide1</v>
      </c>
      <c r="AI53" s="262" t="str">
        <f t="shared" si="12"/>
        <v xml:space="preserve"> id="slide1" </v>
      </c>
      <c r="AJ53" s="262" t="s">
        <v>195</v>
      </c>
      <c r="AK53" s="257" t="str">
        <f t="shared" si="13"/>
        <v>+++&amp;on=Map&amp;unoInfo=</v>
      </c>
      <c r="AL53" s="261"/>
      <c r="AM53" s="261" t="s">
        <v>200</v>
      </c>
      <c r="AN53" s="261" t="s">
        <v>196</v>
      </c>
      <c r="AO53" s="261" t="s">
        <v>197</v>
      </c>
      <c r="AP53" s="261" t="str">
        <f t="shared" si="2"/>
        <v>&lt;/span&gt; &lt;/a&gt;</v>
      </c>
      <c r="AQ53" s="258" t="str">
        <f t="shared" si="0"/>
        <v>&lt;br&gt;</v>
      </c>
    </row>
    <row r="54" spans="1:43">
      <c r="A54" s="257">
        <f>LEN(scriv!B52)-LEN(SUBSTITUTE(scriv!B52,".",""))</f>
        <v>0</v>
      </c>
      <c r="B54" s="258">
        <v>1</v>
      </c>
      <c r="C54" s="257">
        <f>scriv!D52</f>
        <v>0</v>
      </c>
      <c r="D54" s="257">
        <f t="shared" si="3"/>
        <v>0</v>
      </c>
      <c r="E54" s="257" t="str">
        <f t="shared" si="4"/>
        <v/>
      </c>
      <c r="F54" s="257" t="str">
        <f t="shared" si="5"/>
        <v/>
      </c>
      <c r="G54" s="259" t="s">
        <v>474</v>
      </c>
      <c r="H54" s="272" t="str">
        <f t="shared" si="14"/>
        <v/>
      </c>
      <c r="I54" s="257" t="str">
        <f>IF(scriv!W52&lt;&gt;"",scriv!W52,"")</f>
        <v/>
      </c>
      <c r="J54" s="257" t="str">
        <f t="shared" si="10"/>
        <v/>
      </c>
      <c r="K54" s="257" t="str">
        <f>"unoInfo="&amp;scriv!AH52</f>
        <v>unoInfo=</v>
      </c>
      <c r="L54" s="263"/>
      <c r="W54" s="257" t="str">
        <f>IF(scriv!X52&lt;&gt;"",scriv!X52,"")</f>
        <v/>
      </c>
      <c r="AA54" s="257" t="str">
        <f t="shared" si="1"/>
        <v>&lt;a href=    "#/?+++&amp;on=Map&amp;unoInfo="    class="slide"&gt;  &lt;span style="color:black; font-size:10px"&gt;1. 0&lt;/span&gt; &lt;/a&gt;&lt;br&gt;</v>
      </c>
      <c r="AB54" s="260"/>
      <c r="AC54" s="260"/>
      <c r="AD54" s="260"/>
      <c r="AE54" s="261"/>
      <c r="AF54" s="262"/>
      <c r="AG54" s="262"/>
      <c r="AH54" s="262" t="str">
        <f t="shared" si="11"/>
        <v>slide1</v>
      </c>
      <c r="AI54" s="262" t="str">
        <f t="shared" si="12"/>
        <v xml:space="preserve"> id="slide1" </v>
      </c>
      <c r="AJ54" s="262" t="s">
        <v>195</v>
      </c>
      <c r="AK54" s="257" t="str">
        <f t="shared" si="13"/>
        <v>+++&amp;on=Map&amp;unoInfo=</v>
      </c>
      <c r="AL54" s="261"/>
      <c r="AM54" s="261" t="s">
        <v>200</v>
      </c>
      <c r="AN54" s="261" t="s">
        <v>196</v>
      </c>
      <c r="AO54" s="261" t="s">
        <v>197</v>
      </c>
      <c r="AP54" s="261" t="str">
        <f t="shared" si="2"/>
        <v>&lt;/span&gt; &lt;/a&gt;</v>
      </c>
      <c r="AQ54" s="258" t="str">
        <f t="shared" si="0"/>
        <v>&lt;br&gt;</v>
      </c>
    </row>
    <row r="55" spans="1:43">
      <c r="A55" s="257">
        <f>LEN(scriv!B53)-LEN(SUBSTITUTE(scriv!B53,".",""))</f>
        <v>0</v>
      </c>
      <c r="B55" s="258">
        <v>1</v>
      </c>
      <c r="C55" s="257">
        <f>scriv!D53</f>
        <v>0</v>
      </c>
      <c r="D55" s="257">
        <f t="shared" si="3"/>
        <v>0</v>
      </c>
      <c r="E55" s="257" t="str">
        <f t="shared" si="4"/>
        <v/>
      </c>
      <c r="F55" s="257" t="str">
        <f t="shared" si="5"/>
        <v/>
      </c>
      <c r="G55" s="259" t="s">
        <v>474</v>
      </c>
      <c r="H55" s="272" t="str">
        <f t="shared" si="14"/>
        <v/>
      </c>
      <c r="I55" s="257" t="str">
        <f>IF(scriv!W53&lt;&gt;"",scriv!W53,"")</f>
        <v/>
      </c>
      <c r="J55" s="257" t="str">
        <f t="shared" si="10"/>
        <v/>
      </c>
      <c r="K55" s="257" t="str">
        <f>"unoInfo="&amp;scriv!AH53</f>
        <v>unoInfo=</v>
      </c>
      <c r="L55" s="263"/>
      <c r="W55" s="257" t="str">
        <f>IF(scriv!X53&lt;&gt;"",scriv!X53,"")</f>
        <v/>
      </c>
      <c r="AA55" s="257" t="str">
        <f t="shared" si="1"/>
        <v>&lt;a href=    "#/?+++&amp;on=Map&amp;unoInfo="    class="slide"&gt;  &lt;span style="color:black; font-size:10px"&gt;1. 0&lt;/span&gt; &lt;/a&gt;&lt;br&gt;</v>
      </c>
      <c r="AB55" s="260"/>
      <c r="AC55" s="260"/>
      <c r="AD55" s="260"/>
      <c r="AE55" s="261"/>
      <c r="AF55" s="262"/>
      <c r="AG55" s="262"/>
      <c r="AH55" s="262" t="str">
        <f t="shared" si="11"/>
        <v>slide1</v>
      </c>
      <c r="AI55" s="262" t="str">
        <f t="shared" si="12"/>
        <v xml:space="preserve"> id="slide1" </v>
      </c>
      <c r="AJ55" s="262" t="s">
        <v>195</v>
      </c>
      <c r="AK55" s="257" t="str">
        <f t="shared" si="13"/>
        <v>+++&amp;on=Map&amp;unoInfo=</v>
      </c>
      <c r="AL55" s="261"/>
      <c r="AM55" s="261" t="s">
        <v>200</v>
      </c>
      <c r="AN55" s="261" t="s">
        <v>196</v>
      </c>
      <c r="AO55" s="261" t="s">
        <v>197</v>
      </c>
      <c r="AP55" s="261" t="str">
        <f t="shared" si="2"/>
        <v>&lt;/span&gt; &lt;/a&gt;</v>
      </c>
      <c r="AQ55" s="258" t="str">
        <f t="shared" si="0"/>
        <v>&lt;br&gt;</v>
      </c>
    </row>
    <row r="56" spans="1:43">
      <c r="A56" s="257">
        <f>LEN(scriv!B54)-LEN(SUBSTITUTE(scriv!B54,".",""))</f>
        <v>0</v>
      </c>
      <c r="B56" s="258">
        <v>1</v>
      </c>
      <c r="C56" s="257">
        <f>scriv!D54</f>
        <v>0</v>
      </c>
      <c r="D56" s="257">
        <f t="shared" si="3"/>
        <v>0</v>
      </c>
      <c r="E56" s="257" t="str">
        <f t="shared" si="4"/>
        <v/>
      </c>
      <c r="F56" s="257" t="str">
        <f t="shared" si="5"/>
        <v/>
      </c>
      <c r="G56" s="259" t="s">
        <v>474</v>
      </c>
      <c r="H56" s="272" t="str">
        <f t="shared" si="14"/>
        <v/>
      </c>
      <c r="I56" s="257" t="str">
        <f>IF(scriv!W54&lt;&gt;"",scriv!W54,"")</f>
        <v/>
      </c>
      <c r="J56" s="257" t="str">
        <f t="shared" si="10"/>
        <v/>
      </c>
      <c r="K56" s="257" t="str">
        <f>"unoInfo="&amp;scriv!AH54</f>
        <v>unoInfo=</v>
      </c>
      <c r="L56" s="263"/>
      <c r="W56" s="257" t="str">
        <f>IF(scriv!X54&lt;&gt;"",scriv!X54,"")</f>
        <v/>
      </c>
      <c r="AA56" s="257" t="str">
        <f t="shared" si="1"/>
        <v>&lt;a href=    "#/?+++&amp;on=Map&amp;unoInfo="    class="slide"&gt;  &lt;span style="color:black; font-size:10px"&gt;1. 0&lt;/span&gt; &lt;/a&gt;&lt;br&gt;</v>
      </c>
      <c r="AB56" s="260"/>
      <c r="AC56" s="260"/>
      <c r="AD56" s="260"/>
      <c r="AE56" s="261"/>
      <c r="AF56" s="262"/>
      <c r="AG56" s="262"/>
      <c r="AH56" s="262" t="str">
        <f t="shared" si="11"/>
        <v>slide1</v>
      </c>
      <c r="AI56" s="262" t="str">
        <f t="shared" si="12"/>
        <v xml:space="preserve"> id="slide1" </v>
      </c>
      <c r="AJ56" s="262" t="s">
        <v>195</v>
      </c>
      <c r="AK56" s="257" t="str">
        <f t="shared" si="13"/>
        <v>+++&amp;on=Map&amp;unoInfo=</v>
      </c>
      <c r="AL56" s="261"/>
      <c r="AM56" s="261" t="s">
        <v>200</v>
      </c>
      <c r="AN56" s="261" t="s">
        <v>196</v>
      </c>
      <c r="AO56" s="261" t="s">
        <v>197</v>
      </c>
      <c r="AP56" s="261" t="str">
        <f t="shared" si="2"/>
        <v>&lt;/span&gt; &lt;/a&gt;</v>
      </c>
      <c r="AQ56" s="258" t="str">
        <f t="shared" si="0"/>
        <v>&lt;br&gt;</v>
      </c>
    </row>
    <row r="57" spans="1:43">
      <c r="A57" s="257">
        <f>LEN(scriv!B55)-LEN(SUBSTITUTE(scriv!B55,".",""))</f>
        <v>0</v>
      </c>
      <c r="B57" s="258">
        <v>1</v>
      </c>
      <c r="C57" s="257">
        <f>scriv!D55</f>
        <v>0</v>
      </c>
      <c r="D57" s="257">
        <f t="shared" si="3"/>
        <v>0</v>
      </c>
      <c r="E57" s="257" t="str">
        <f t="shared" si="4"/>
        <v/>
      </c>
      <c r="F57" s="257" t="str">
        <f t="shared" si="5"/>
        <v/>
      </c>
      <c r="G57" s="259" t="s">
        <v>474</v>
      </c>
      <c r="H57" s="272" t="str">
        <f t="shared" si="14"/>
        <v/>
      </c>
      <c r="I57" s="257" t="str">
        <f>IF(scriv!W55&lt;&gt;"",scriv!W55,"")</f>
        <v/>
      </c>
      <c r="J57" s="257" t="str">
        <f t="shared" si="10"/>
        <v/>
      </c>
      <c r="K57" s="257" t="str">
        <f>"unoInfo="&amp;scriv!AH55</f>
        <v>unoInfo=</v>
      </c>
      <c r="L57" s="263"/>
      <c r="W57" s="257" t="str">
        <f>IF(scriv!X55&lt;&gt;"",scriv!X55,"")</f>
        <v/>
      </c>
      <c r="AA57" s="257" t="str">
        <f t="shared" si="1"/>
        <v>&lt;a href=    "#/?+++&amp;on=Map&amp;unoInfo="    class="slide"&gt;  &lt;span style="color:black; font-size:10px"&gt;1. 0&lt;/span&gt; &lt;/a&gt;&lt;br&gt;</v>
      </c>
      <c r="AB57" s="260"/>
      <c r="AC57" s="260"/>
      <c r="AD57" s="260"/>
      <c r="AE57" s="261"/>
      <c r="AF57" s="262"/>
      <c r="AG57" s="262"/>
      <c r="AH57" s="262" t="str">
        <f t="shared" si="11"/>
        <v>slide1</v>
      </c>
      <c r="AI57" s="262" t="str">
        <f t="shared" si="12"/>
        <v xml:space="preserve"> id="slide1" </v>
      </c>
      <c r="AJ57" s="262" t="s">
        <v>195</v>
      </c>
      <c r="AK57" s="257" t="str">
        <f t="shared" si="13"/>
        <v>+++&amp;on=Map&amp;unoInfo=</v>
      </c>
      <c r="AL57" s="261"/>
      <c r="AM57" s="261" t="s">
        <v>200</v>
      </c>
      <c r="AN57" s="261" t="s">
        <v>196</v>
      </c>
      <c r="AO57" s="261" t="s">
        <v>197</v>
      </c>
      <c r="AP57" s="261" t="str">
        <f t="shared" si="2"/>
        <v>&lt;/span&gt; &lt;/a&gt;</v>
      </c>
      <c r="AQ57" s="258" t="str">
        <f t="shared" si="0"/>
        <v>&lt;br&gt;</v>
      </c>
    </row>
    <row r="58" spans="1:43">
      <c r="A58" s="257">
        <f>LEN(scriv!B56)-LEN(SUBSTITUTE(scriv!B56,".",""))</f>
        <v>0</v>
      </c>
      <c r="B58" s="258">
        <v>1</v>
      </c>
      <c r="C58" s="257">
        <f>scriv!D56</f>
        <v>0</v>
      </c>
      <c r="D58" s="257">
        <f t="shared" si="3"/>
        <v>0</v>
      </c>
      <c r="E58" s="257" t="str">
        <f t="shared" si="4"/>
        <v/>
      </c>
      <c r="F58" s="257" t="str">
        <f t="shared" si="5"/>
        <v/>
      </c>
      <c r="G58" s="259" t="s">
        <v>474</v>
      </c>
      <c r="H58" s="272" t="str">
        <f t="shared" si="14"/>
        <v/>
      </c>
      <c r="I58" s="257" t="str">
        <f>IF(scriv!W56&lt;&gt;"",scriv!W56,"")</f>
        <v/>
      </c>
      <c r="J58" s="257" t="str">
        <f t="shared" si="10"/>
        <v/>
      </c>
      <c r="K58" s="257" t="str">
        <f>"unoInfo="&amp;scriv!AH56</f>
        <v>unoInfo=</v>
      </c>
      <c r="L58" s="263"/>
      <c r="W58" s="257" t="str">
        <f>IF(scriv!X56&lt;&gt;"",scriv!X56,"")</f>
        <v/>
      </c>
      <c r="AA58" s="257" t="str">
        <f t="shared" si="1"/>
        <v>&lt;a href=    "#/?+++&amp;on=Map&amp;unoInfo="    class="slide"&gt;  &lt;span style="color:black; font-size:10px"&gt;1. 0&lt;/span&gt; &lt;/a&gt;&lt;br&gt;</v>
      </c>
      <c r="AB58" s="260"/>
      <c r="AC58" s="260"/>
      <c r="AD58" s="260"/>
      <c r="AE58" s="261"/>
      <c r="AF58" s="262"/>
      <c r="AG58" s="262"/>
      <c r="AH58" s="262" t="str">
        <f t="shared" si="11"/>
        <v>slide1</v>
      </c>
      <c r="AI58" s="262" t="str">
        <f t="shared" si="12"/>
        <v xml:space="preserve"> id="slide1" </v>
      </c>
      <c r="AJ58" s="262" t="s">
        <v>195</v>
      </c>
      <c r="AK58" s="257" t="str">
        <f t="shared" si="13"/>
        <v>+++&amp;on=Map&amp;unoInfo=</v>
      </c>
      <c r="AL58" s="261"/>
      <c r="AM58" s="261" t="s">
        <v>200</v>
      </c>
      <c r="AN58" s="261" t="s">
        <v>196</v>
      </c>
      <c r="AO58" s="261" t="s">
        <v>197</v>
      </c>
      <c r="AP58" s="261" t="str">
        <f t="shared" si="2"/>
        <v>&lt;/span&gt; &lt;/a&gt;</v>
      </c>
      <c r="AQ58" s="258" t="str">
        <f t="shared" si="0"/>
        <v>&lt;br&gt;</v>
      </c>
    </row>
    <row r="59" spans="1:43">
      <c r="A59" s="257">
        <f>LEN(scriv!B57)-LEN(SUBSTITUTE(scriv!B57,".",""))</f>
        <v>0</v>
      </c>
      <c r="B59" s="258">
        <v>1</v>
      </c>
      <c r="C59" s="257">
        <f>scriv!D57</f>
        <v>0</v>
      </c>
      <c r="D59" s="257">
        <f t="shared" si="3"/>
        <v>0</v>
      </c>
      <c r="E59" s="257" t="str">
        <f t="shared" si="4"/>
        <v/>
      </c>
      <c r="F59" s="257" t="str">
        <f t="shared" si="5"/>
        <v/>
      </c>
      <c r="G59" s="259" t="s">
        <v>474</v>
      </c>
      <c r="H59" s="272" t="str">
        <f t="shared" si="14"/>
        <v/>
      </c>
      <c r="I59" s="257" t="str">
        <f>IF(scriv!W57&lt;&gt;"",scriv!W57,"")</f>
        <v/>
      </c>
      <c r="J59" s="257" t="str">
        <f t="shared" si="10"/>
        <v/>
      </c>
      <c r="K59" s="257" t="str">
        <f>"unoInfo="&amp;scriv!AH57</f>
        <v>unoInfo=</v>
      </c>
      <c r="L59" s="263"/>
      <c r="W59" s="257" t="str">
        <f>IF(scriv!X57&lt;&gt;"",scriv!X57,"")</f>
        <v/>
      </c>
      <c r="AA59" s="257" t="str">
        <f t="shared" si="1"/>
        <v>&lt;a href=    "#/?+++&amp;on=Map&amp;unoInfo="    class="slide"&gt;  &lt;span style="color:black; font-size:10px"&gt;1. 0&lt;/span&gt; &lt;/a&gt;&lt;br&gt;</v>
      </c>
      <c r="AB59" s="260"/>
      <c r="AC59" s="260"/>
      <c r="AD59" s="260"/>
      <c r="AE59" s="261"/>
      <c r="AF59" s="262"/>
      <c r="AG59" s="262"/>
      <c r="AH59" s="262" t="str">
        <f t="shared" si="11"/>
        <v>slide1</v>
      </c>
      <c r="AI59" s="262" t="str">
        <f t="shared" si="12"/>
        <v xml:space="preserve"> id="slide1" </v>
      </c>
      <c r="AJ59" s="262" t="s">
        <v>195</v>
      </c>
      <c r="AK59" s="257" t="str">
        <f t="shared" si="13"/>
        <v>+++&amp;on=Map&amp;unoInfo=</v>
      </c>
      <c r="AL59" s="261"/>
      <c r="AM59" s="261" t="s">
        <v>200</v>
      </c>
      <c r="AN59" s="261" t="s">
        <v>196</v>
      </c>
      <c r="AO59" s="261" t="s">
        <v>197</v>
      </c>
      <c r="AP59" s="261" t="str">
        <f t="shared" si="2"/>
        <v>&lt;/span&gt; &lt;/a&gt;</v>
      </c>
      <c r="AQ59" s="258" t="str">
        <f t="shared" si="0"/>
        <v>&lt;br&gt;</v>
      </c>
    </row>
    <row r="60" spans="1:43">
      <c r="A60" s="257">
        <f>LEN(scriv!B58)-LEN(SUBSTITUTE(scriv!B58,".",""))</f>
        <v>0</v>
      </c>
      <c r="B60" s="258">
        <v>1</v>
      </c>
      <c r="C60" s="257">
        <f>scriv!D58</f>
        <v>0</v>
      </c>
      <c r="D60" s="257">
        <f t="shared" si="3"/>
        <v>0</v>
      </c>
      <c r="E60" s="257" t="str">
        <f t="shared" si="4"/>
        <v/>
      </c>
      <c r="F60" s="257" t="str">
        <f t="shared" si="5"/>
        <v/>
      </c>
      <c r="G60" s="259" t="s">
        <v>474</v>
      </c>
      <c r="H60" s="272" t="str">
        <f t="shared" si="14"/>
        <v/>
      </c>
      <c r="I60" s="257" t="str">
        <f>IF(scriv!W58&lt;&gt;"",scriv!W58,"")</f>
        <v/>
      </c>
      <c r="J60" s="257" t="str">
        <f t="shared" si="10"/>
        <v/>
      </c>
      <c r="K60" s="257" t="str">
        <f>"unoInfo="&amp;scriv!AH58</f>
        <v>unoInfo=</v>
      </c>
      <c r="L60" s="263"/>
      <c r="W60" s="257" t="str">
        <f>IF(scriv!X58&lt;&gt;"",scriv!X58,"")</f>
        <v/>
      </c>
      <c r="AA60" s="257" t="str">
        <f t="shared" si="1"/>
        <v>&lt;a href=    "#/?+++&amp;on=Map&amp;unoInfo="    class="slide"&gt;  &lt;span style="color:black; font-size:10px"&gt;1. 0&lt;/span&gt; &lt;/a&gt;&lt;br&gt;</v>
      </c>
      <c r="AB60" s="260"/>
      <c r="AC60" s="260"/>
      <c r="AD60" s="260"/>
      <c r="AE60" s="261"/>
      <c r="AF60" s="262"/>
      <c r="AG60" s="262"/>
      <c r="AH60" s="262" t="str">
        <f t="shared" si="11"/>
        <v>slide1</v>
      </c>
      <c r="AI60" s="262" t="str">
        <f t="shared" si="12"/>
        <v xml:space="preserve"> id="slide1" </v>
      </c>
      <c r="AJ60" s="262" t="s">
        <v>195</v>
      </c>
      <c r="AK60" s="257" t="str">
        <f t="shared" si="13"/>
        <v>+++&amp;on=Map&amp;unoInfo=</v>
      </c>
      <c r="AL60" s="261"/>
      <c r="AM60" s="261" t="s">
        <v>200</v>
      </c>
      <c r="AN60" s="261" t="s">
        <v>196</v>
      </c>
      <c r="AO60" s="261" t="s">
        <v>197</v>
      </c>
      <c r="AP60" s="261" t="str">
        <f t="shared" si="2"/>
        <v>&lt;/span&gt; &lt;/a&gt;</v>
      </c>
      <c r="AQ60" s="258" t="str">
        <f t="shared" si="0"/>
        <v>&lt;br&gt;</v>
      </c>
    </row>
    <row r="61" spans="1:43">
      <c r="A61" s="257">
        <f>LEN(scriv!B59)-LEN(SUBSTITUTE(scriv!B59,".",""))</f>
        <v>0</v>
      </c>
      <c r="B61" s="258">
        <v>1</v>
      </c>
      <c r="C61" s="257">
        <f>scriv!D59</f>
        <v>0</v>
      </c>
      <c r="D61" s="257">
        <f t="shared" si="3"/>
        <v>0</v>
      </c>
      <c r="E61" s="257" t="str">
        <f t="shared" si="4"/>
        <v/>
      </c>
      <c r="F61" s="257" t="str">
        <f t="shared" si="5"/>
        <v/>
      </c>
      <c r="G61" s="259" t="s">
        <v>474</v>
      </c>
      <c r="H61" s="272" t="str">
        <f t="shared" si="14"/>
        <v/>
      </c>
      <c r="I61" s="257" t="str">
        <f>IF(scriv!W59&lt;&gt;"",scriv!W59,"")</f>
        <v/>
      </c>
      <c r="J61" s="257" t="str">
        <f t="shared" si="10"/>
        <v/>
      </c>
      <c r="K61" s="257" t="str">
        <f>"unoInfo="&amp;scriv!AH59</f>
        <v>unoInfo=</v>
      </c>
      <c r="L61" s="263"/>
      <c r="W61" s="257" t="str">
        <f>IF(scriv!X59&lt;&gt;"",scriv!X59,"")</f>
        <v/>
      </c>
      <c r="AA61" s="257" t="str">
        <f t="shared" si="1"/>
        <v>&lt;a href=    "#/?+++&amp;on=Map&amp;unoInfo="    class="slide"&gt;  &lt;span style="color:black; font-size:10px"&gt;1. 0&lt;/span&gt; &lt;/a&gt;&lt;br&gt;</v>
      </c>
      <c r="AB61" s="260"/>
      <c r="AC61" s="260"/>
      <c r="AD61" s="260"/>
      <c r="AE61" s="261"/>
      <c r="AF61" s="262"/>
      <c r="AG61" s="262"/>
      <c r="AH61" s="262" t="str">
        <f t="shared" si="11"/>
        <v>slide1</v>
      </c>
      <c r="AI61" s="262" t="str">
        <f t="shared" si="12"/>
        <v xml:space="preserve"> id="slide1" </v>
      </c>
      <c r="AJ61" s="262" t="s">
        <v>195</v>
      </c>
      <c r="AK61" s="257" t="str">
        <f t="shared" si="13"/>
        <v>+++&amp;on=Map&amp;unoInfo=</v>
      </c>
      <c r="AL61" s="261"/>
      <c r="AM61" s="261" t="s">
        <v>200</v>
      </c>
      <c r="AN61" s="261" t="s">
        <v>196</v>
      </c>
      <c r="AO61" s="261" t="s">
        <v>197</v>
      </c>
      <c r="AP61" s="261" t="str">
        <f t="shared" si="2"/>
        <v>&lt;/span&gt; &lt;/a&gt;</v>
      </c>
      <c r="AQ61" s="258" t="str">
        <f t="shared" si="0"/>
        <v>&lt;br&gt;</v>
      </c>
    </row>
    <row r="62" spans="1:43">
      <c r="A62" s="257">
        <f>LEN(scriv!B60)-LEN(SUBSTITUTE(scriv!B60,".",""))</f>
        <v>0</v>
      </c>
      <c r="B62" s="258">
        <v>1</v>
      </c>
      <c r="C62" s="257">
        <f>scriv!D60</f>
        <v>0</v>
      </c>
      <c r="D62" s="257">
        <f t="shared" si="3"/>
        <v>0</v>
      </c>
      <c r="E62" s="257" t="str">
        <f t="shared" si="4"/>
        <v/>
      </c>
      <c r="F62" s="257" t="str">
        <f t="shared" si="5"/>
        <v/>
      </c>
      <c r="G62" s="259" t="s">
        <v>474</v>
      </c>
      <c r="H62" s="272" t="str">
        <f t="shared" si="14"/>
        <v/>
      </c>
      <c r="I62" s="257" t="str">
        <f>IF(scriv!W60&lt;&gt;"",scriv!W60,"")</f>
        <v/>
      </c>
      <c r="J62" s="257" t="str">
        <f t="shared" si="10"/>
        <v/>
      </c>
      <c r="K62" s="257" t="str">
        <f>"unoInfo="&amp;scriv!AH60</f>
        <v>unoInfo=</v>
      </c>
      <c r="L62" s="263"/>
      <c r="W62" s="257" t="str">
        <f>IF(scriv!X60&lt;&gt;"",scriv!X60,"")</f>
        <v/>
      </c>
      <c r="AA62" s="257" t="str">
        <f t="shared" si="1"/>
        <v>&lt;a href=    "#/?+++&amp;on=Map&amp;unoInfo="    class="slide"&gt;  &lt;span style="color:black; font-size:10px"&gt;1. 0&lt;/span&gt; &lt;/a&gt;&lt;br&gt;</v>
      </c>
      <c r="AB62" s="260"/>
      <c r="AC62" s="260"/>
      <c r="AD62" s="260"/>
      <c r="AE62" s="261"/>
      <c r="AF62" s="262"/>
      <c r="AG62" s="262"/>
      <c r="AH62" s="262" t="str">
        <f t="shared" si="11"/>
        <v>slide1</v>
      </c>
      <c r="AI62" s="262" t="str">
        <f t="shared" si="12"/>
        <v xml:space="preserve"> id="slide1" </v>
      </c>
      <c r="AJ62" s="262" t="s">
        <v>195</v>
      </c>
      <c r="AK62" s="257" t="str">
        <f t="shared" si="13"/>
        <v>+++&amp;on=Map&amp;unoInfo=</v>
      </c>
      <c r="AL62" s="261"/>
      <c r="AM62" s="261" t="s">
        <v>200</v>
      </c>
      <c r="AN62" s="261" t="s">
        <v>196</v>
      </c>
      <c r="AO62" s="261" t="s">
        <v>197</v>
      </c>
      <c r="AP62" s="261" t="str">
        <f t="shared" si="2"/>
        <v>&lt;/span&gt; &lt;/a&gt;</v>
      </c>
      <c r="AQ62" s="258" t="str">
        <f t="shared" si="0"/>
        <v>&lt;br&gt;</v>
      </c>
    </row>
    <row r="63" spans="1:43">
      <c r="A63" s="257">
        <f>LEN(scriv!B61)-LEN(SUBSTITUTE(scriv!B61,".",""))</f>
        <v>0</v>
      </c>
      <c r="B63" s="258">
        <v>1</v>
      </c>
      <c r="C63" s="257">
        <f>scriv!D61</f>
        <v>0</v>
      </c>
      <c r="D63" s="257">
        <f t="shared" si="3"/>
        <v>0</v>
      </c>
      <c r="E63" s="257" t="str">
        <f t="shared" si="4"/>
        <v/>
      </c>
      <c r="F63" s="257" t="str">
        <f t="shared" si="5"/>
        <v/>
      </c>
      <c r="G63" s="259" t="s">
        <v>474</v>
      </c>
      <c r="H63" s="272" t="str">
        <f t="shared" si="14"/>
        <v/>
      </c>
      <c r="I63" s="257" t="str">
        <f>IF(scriv!W61&lt;&gt;"",scriv!W61,"")</f>
        <v/>
      </c>
      <c r="J63" s="257" t="str">
        <f t="shared" si="10"/>
        <v/>
      </c>
      <c r="K63" s="257" t="str">
        <f>"unoInfo="&amp;scriv!AH61</f>
        <v>unoInfo=</v>
      </c>
      <c r="L63" s="263"/>
      <c r="W63" s="257" t="str">
        <f>IF(scriv!X61&lt;&gt;"",scriv!X61,"")</f>
        <v/>
      </c>
      <c r="AA63" s="257" t="str">
        <f t="shared" si="1"/>
        <v>&lt;a href=    "#/?+++&amp;on=Map&amp;unoInfo="    class="slide"&gt;  &lt;span style="color:black; font-size:10px"&gt;1. 0&lt;/span&gt; &lt;/a&gt;&lt;br&gt;</v>
      </c>
      <c r="AB63" s="260"/>
      <c r="AC63" s="260"/>
      <c r="AD63" s="260"/>
      <c r="AE63" s="261"/>
      <c r="AF63" s="262"/>
      <c r="AG63" s="262"/>
      <c r="AH63" s="262" t="str">
        <f t="shared" si="11"/>
        <v>slide1</v>
      </c>
      <c r="AI63" s="262" t="str">
        <f t="shared" si="12"/>
        <v xml:space="preserve"> id="slide1" </v>
      </c>
      <c r="AJ63" s="262" t="s">
        <v>195</v>
      </c>
      <c r="AK63" s="257" t="str">
        <f t="shared" si="13"/>
        <v>+++&amp;on=Map&amp;unoInfo=</v>
      </c>
      <c r="AL63" s="261"/>
      <c r="AM63" s="261" t="s">
        <v>200</v>
      </c>
      <c r="AN63" s="261" t="s">
        <v>196</v>
      </c>
      <c r="AO63" s="261" t="s">
        <v>197</v>
      </c>
      <c r="AP63" s="261" t="str">
        <f t="shared" si="2"/>
        <v>&lt;/span&gt; &lt;/a&gt;</v>
      </c>
      <c r="AQ63" s="258" t="str">
        <f t="shared" si="0"/>
        <v>&lt;br&gt;</v>
      </c>
    </row>
    <row r="64" spans="1:43">
      <c r="A64" s="257">
        <f>LEN(scriv!B62)-LEN(SUBSTITUTE(scriv!B62,".",""))</f>
        <v>0</v>
      </c>
      <c r="B64" s="258">
        <v>1</v>
      </c>
      <c r="C64" s="257">
        <f>scriv!D62</f>
        <v>0</v>
      </c>
      <c r="D64" s="257">
        <f t="shared" si="3"/>
        <v>0</v>
      </c>
      <c r="E64" s="257" t="str">
        <f t="shared" si="4"/>
        <v/>
      </c>
      <c r="F64" s="257" t="str">
        <f t="shared" si="5"/>
        <v/>
      </c>
      <c r="G64" s="259" t="s">
        <v>474</v>
      </c>
      <c r="H64" s="272" t="str">
        <f t="shared" si="14"/>
        <v/>
      </c>
      <c r="I64" s="257" t="str">
        <f>IF(scriv!W62&lt;&gt;"",scriv!W62,"")</f>
        <v/>
      </c>
      <c r="J64" s="257" t="str">
        <f t="shared" si="10"/>
        <v/>
      </c>
      <c r="K64" s="257" t="str">
        <f>"unoInfo="&amp;scriv!AH62</f>
        <v>unoInfo=</v>
      </c>
      <c r="L64" s="263"/>
      <c r="W64" s="257" t="str">
        <f>IF(scriv!X62&lt;&gt;"",scriv!X62,"")</f>
        <v/>
      </c>
      <c r="AA64" s="257" t="str">
        <f t="shared" si="1"/>
        <v>&lt;a href=    "#/?+++&amp;on=Map&amp;unoInfo="    class="slide"&gt;  &lt;span style="color:black; font-size:10px"&gt;1. 0&lt;/span&gt; &lt;/a&gt;&lt;br&gt;</v>
      </c>
      <c r="AB64" s="260"/>
      <c r="AC64" s="260"/>
      <c r="AD64" s="260"/>
      <c r="AE64" s="261"/>
      <c r="AF64" s="262"/>
      <c r="AG64" s="262"/>
      <c r="AH64" s="262" t="str">
        <f t="shared" si="11"/>
        <v>slide1</v>
      </c>
      <c r="AI64" s="262" t="str">
        <f t="shared" si="12"/>
        <v xml:space="preserve"> id="slide1" </v>
      </c>
      <c r="AJ64" s="262" t="s">
        <v>195</v>
      </c>
      <c r="AK64" s="257" t="str">
        <f t="shared" si="13"/>
        <v>+++&amp;on=Map&amp;unoInfo=</v>
      </c>
      <c r="AL64" s="261"/>
      <c r="AM64" s="261" t="s">
        <v>200</v>
      </c>
      <c r="AN64" s="261" t="s">
        <v>196</v>
      </c>
      <c r="AO64" s="261" t="s">
        <v>197</v>
      </c>
      <c r="AP64" s="261" t="str">
        <f t="shared" si="2"/>
        <v>&lt;/span&gt; &lt;/a&gt;</v>
      </c>
      <c r="AQ64" s="258" t="str">
        <f t="shared" si="0"/>
        <v>&lt;br&gt;</v>
      </c>
    </row>
    <row r="65" spans="1:43">
      <c r="A65" s="257">
        <f>LEN(scriv!B63)-LEN(SUBSTITUTE(scriv!B63,".",""))</f>
        <v>0</v>
      </c>
      <c r="B65" s="258">
        <v>1</v>
      </c>
      <c r="C65" s="257">
        <f>scriv!D63</f>
        <v>0</v>
      </c>
      <c r="D65" s="257">
        <f t="shared" si="3"/>
        <v>0</v>
      </c>
      <c r="E65" s="257" t="str">
        <f t="shared" si="4"/>
        <v/>
      </c>
      <c r="F65" s="257" t="str">
        <f t="shared" si="5"/>
        <v/>
      </c>
      <c r="G65" s="259" t="s">
        <v>474</v>
      </c>
      <c r="H65" s="272" t="str">
        <f t="shared" si="14"/>
        <v/>
      </c>
      <c r="I65" s="257" t="str">
        <f>IF(scriv!W63&lt;&gt;"",scriv!W63,"")</f>
        <v/>
      </c>
      <c r="J65" s="257" t="str">
        <f t="shared" si="10"/>
        <v/>
      </c>
      <c r="K65" s="257" t="str">
        <f>"unoInfo="&amp;scriv!AH63</f>
        <v>unoInfo=</v>
      </c>
      <c r="L65" s="263"/>
      <c r="W65" s="257" t="str">
        <f>IF(scriv!X63&lt;&gt;"",scriv!X63,"")</f>
        <v/>
      </c>
      <c r="AA65" s="257" t="str">
        <f t="shared" si="1"/>
        <v>&lt;a href=    "#/?+++&amp;on=Map&amp;unoInfo="    class="slide"&gt;  &lt;span style="color:black; font-size:10px"&gt;1. 0&lt;/span&gt; &lt;/a&gt;&lt;br&gt;</v>
      </c>
      <c r="AB65" s="260"/>
      <c r="AC65" s="260"/>
      <c r="AD65" s="260"/>
      <c r="AE65" s="261"/>
      <c r="AF65" s="262"/>
      <c r="AG65" s="262"/>
      <c r="AH65" s="262" t="str">
        <f t="shared" si="11"/>
        <v>slide1</v>
      </c>
      <c r="AI65" s="262" t="str">
        <f t="shared" si="12"/>
        <v xml:space="preserve"> id="slide1" </v>
      </c>
      <c r="AJ65" s="262" t="s">
        <v>195</v>
      </c>
      <c r="AK65" s="257" t="str">
        <f t="shared" si="13"/>
        <v>+++&amp;on=Map&amp;unoInfo=</v>
      </c>
      <c r="AL65" s="261"/>
      <c r="AM65" s="261" t="s">
        <v>200</v>
      </c>
      <c r="AN65" s="261" t="s">
        <v>196</v>
      </c>
      <c r="AO65" s="261" t="s">
        <v>197</v>
      </c>
      <c r="AP65" s="261" t="str">
        <f t="shared" si="2"/>
        <v>&lt;/span&gt; &lt;/a&gt;</v>
      </c>
      <c r="AQ65" s="258" t="str">
        <f t="shared" si="0"/>
        <v>&lt;br&gt;</v>
      </c>
    </row>
    <row r="66" spans="1:43">
      <c r="A66" s="257">
        <f>LEN(scriv!B64)-LEN(SUBSTITUTE(scriv!B64,".",""))</f>
        <v>0</v>
      </c>
      <c r="B66" s="258">
        <v>1</v>
      </c>
      <c r="C66" s="257">
        <f>scriv!D64</f>
        <v>0</v>
      </c>
      <c r="D66" s="257">
        <f t="shared" si="3"/>
        <v>0</v>
      </c>
      <c r="E66" s="257" t="str">
        <f t="shared" si="4"/>
        <v/>
      </c>
      <c r="F66" s="257" t="str">
        <f t="shared" si="5"/>
        <v/>
      </c>
      <c r="G66" s="259" t="s">
        <v>474</v>
      </c>
      <c r="H66" s="272" t="str">
        <f t="shared" si="14"/>
        <v/>
      </c>
      <c r="I66" s="257" t="str">
        <f>IF(scriv!W64&lt;&gt;"",scriv!W64,"")</f>
        <v/>
      </c>
      <c r="J66" s="257" t="str">
        <f t="shared" si="10"/>
        <v/>
      </c>
      <c r="K66" s="257" t="str">
        <f>"unoInfo="&amp;scriv!AH64</f>
        <v>unoInfo=</v>
      </c>
      <c r="L66" s="263"/>
      <c r="W66" s="257" t="str">
        <f>IF(scriv!X64&lt;&gt;"",scriv!X64,"")</f>
        <v/>
      </c>
      <c r="AA66" s="257" t="str">
        <f t="shared" si="1"/>
        <v>&lt;a href=    "#/?+++&amp;on=Map&amp;unoInfo="    class="slide"&gt;  &lt;span style="color:black; font-size:10px"&gt;1. 0&lt;/span&gt; &lt;/a&gt;&lt;br&gt;</v>
      </c>
      <c r="AB66" s="260"/>
      <c r="AC66" s="260"/>
      <c r="AD66" s="260"/>
      <c r="AE66" s="261"/>
      <c r="AF66" s="262"/>
      <c r="AG66" s="262"/>
      <c r="AH66" s="262" t="str">
        <f t="shared" si="11"/>
        <v>slide1</v>
      </c>
      <c r="AI66" s="262" t="str">
        <f t="shared" si="12"/>
        <v xml:space="preserve"> id="slide1" </v>
      </c>
      <c r="AJ66" s="262" t="s">
        <v>195</v>
      </c>
      <c r="AK66" s="257" t="str">
        <f t="shared" si="13"/>
        <v>+++&amp;on=Map&amp;unoInfo=</v>
      </c>
      <c r="AL66" s="261"/>
      <c r="AM66" s="261" t="s">
        <v>200</v>
      </c>
      <c r="AN66" s="261" t="s">
        <v>196</v>
      </c>
      <c r="AO66" s="261" t="s">
        <v>197</v>
      </c>
      <c r="AP66" s="261" t="str">
        <f t="shared" si="2"/>
        <v>&lt;/span&gt; &lt;/a&gt;</v>
      </c>
      <c r="AQ66" s="258" t="str">
        <f t="shared" si="0"/>
        <v>&lt;br&gt;</v>
      </c>
    </row>
    <row r="67" spans="1:43">
      <c r="A67" s="257">
        <f>LEN(scriv!B65)-LEN(SUBSTITUTE(scriv!B65,".",""))</f>
        <v>0</v>
      </c>
      <c r="B67" s="258">
        <v>1</v>
      </c>
      <c r="C67" s="257">
        <f>scriv!D65</f>
        <v>0</v>
      </c>
      <c r="D67" s="257">
        <f t="shared" si="3"/>
        <v>0</v>
      </c>
      <c r="E67" s="257" t="str">
        <f t="shared" si="4"/>
        <v/>
      </c>
      <c r="F67" s="257" t="str">
        <f t="shared" si="5"/>
        <v/>
      </c>
      <c r="G67" s="259" t="s">
        <v>474</v>
      </c>
      <c r="H67" s="272" t="str">
        <f t="shared" si="14"/>
        <v/>
      </c>
      <c r="I67" s="257" t="str">
        <f>IF(scriv!W65&lt;&gt;"",scriv!W65,"")</f>
        <v/>
      </c>
      <c r="J67" s="257" t="str">
        <f t="shared" si="10"/>
        <v/>
      </c>
      <c r="K67" s="257" t="str">
        <f>"unoInfo="&amp;scriv!AH65</f>
        <v>unoInfo=</v>
      </c>
      <c r="L67" s="263"/>
      <c r="W67" s="257" t="str">
        <f>IF(scriv!X65&lt;&gt;"",scriv!X65,"")</f>
        <v/>
      </c>
      <c r="AA67" s="257" t="str">
        <f t="shared" si="1"/>
        <v>&lt;a href=    "#/?+++&amp;on=Map&amp;unoInfo="    class="slide"&gt;  &lt;span style="color:black; font-size:10px"&gt;1. 0&lt;/span&gt; &lt;/a&gt;&lt;br&gt;</v>
      </c>
      <c r="AB67" s="260"/>
      <c r="AC67" s="260"/>
      <c r="AD67" s="260"/>
      <c r="AE67" s="261"/>
      <c r="AF67" s="262"/>
      <c r="AG67" s="262"/>
      <c r="AH67" s="262" t="str">
        <f t="shared" si="11"/>
        <v>slide1</v>
      </c>
      <c r="AI67" s="262" t="str">
        <f t="shared" si="12"/>
        <v xml:space="preserve"> id="slide1" </v>
      </c>
      <c r="AJ67" s="262" t="s">
        <v>195</v>
      </c>
      <c r="AK67" s="257" t="str">
        <f t="shared" si="13"/>
        <v>+++&amp;on=Map&amp;unoInfo=</v>
      </c>
      <c r="AL67" s="261"/>
      <c r="AM67" s="261" t="s">
        <v>200</v>
      </c>
      <c r="AN67" s="261" t="s">
        <v>196</v>
      </c>
      <c r="AO67" s="261" t="s">
        <v>197</v>
      </c>
      <c r="AP67" s="261" t="str">
        <f t="shared" si="2"/>
        <v>&lt;/span&gt; &lt;/a&gt;</v>
      </c>
      <c r="AQ67" s="258" t="str">
        <f t="shared" si="0"/>
        <v>&lt;br&gt;</v>
      </c>
    </row>
    <row r="68" spans="1:43">
      <c r="A68" s="257">
        <f>LEN(scriv!B66)-LEN(SUBSTITUTE(scriv!B66,".",""))</f>
        <v>0</v>
      </c>
      <c r="B68" s="258">
        <v>1</v>
      </c>
      <c r="C68" s="257">
        <f>scriv!D66</f>
        <v>0</v>
      </c>
      <c r="D68" s="257">
        <f t="shared" si="3"/>
        <v>0</v>
      </c>
      <c r="E68" s="257" t="str">
        <f t="shared" si="4"/>
        <v/>
      </c>
      <c r="F68" s="257" t="str">
        <f t="shared" si="5"/>
        <v/>
      </c>
      <c r="G68" s="259" t="s">
        <v>474</v>
      </c>
      <c r="H68" s="272" t="str">
        <f t="shared" si="14"/>
        <v/>
      </c>
      <c r="I68" s="257" t="str">
        <f>IF(scriv!W66&lt;&gt;"",scriv!W66,"")</f>
        <v/>
      </c>
      <c r="J68" s="257" t="str">
        <f t="shared" si="10"/>
        <v/>
      </c>
      <c r="K68" s="257" t="str">
        <f>"unoInfo="&amp;scriv!AH66</f>
        <v>unoInfo=</v>
      </c>
      <c r="L68" s="263"/>
      <c r="W68" s="257" t="str">
        <f>IF(scriv!X66&lt;&gt;"",scriv!X66,"")</f>
        <v/>
      </c>
      <c r="AA68" s="257" t="str">
        <f t="shared" si="1"/>
        <v>&lt;a href=    "#/?+++&amp;on=Map&amp;unoInfo="    class="slide"&gt;  &lt;span style="color:black; font-size:10px"&gt;1. 0&lt;/span&gt; &lt;/a&gt;&lt;br&gt;</v>
      </c>
      <c r="AB68" s="260"/>
      <c r="AC68" s="260"/>
      <c r="AD68" s="260"/>
      <c r="AE68" s="261"/>
      <c r="AF68" s="262"/>
      <c r="AG68" s="262"/>
      <c r="AH68" s="262" t="str">
        <f t="shared" si="11"/>
        <v>slide1</v>
      </c>
      <c r="AI68" s="262" t="str">
        <f t="shared" si="12"/>
        <v xml:space="preserve"> id="slide1" </v>
      </c>
      <c r="AJ68" s="262" t="s">
        <v>195</v>
      </c>
      <c r="AK68" s="257" t="str">
        <f t="shared" si="13"/>
        <v>+++&amp;on=Map&amp;unoInfo=</v>
      </c>
      <c r="AL68" s="261"/>
      <c r="AM68" s="261" t="s">
        <v>200</v>
      </c>
      <c r="AN68" s="261" t="s">
        <v>196</v>
      </c>
      <c r="AO68" s="261" t="s">
        <v>197</v>
      </c>
      <c r="AP68" s="261" t="str">
        <f t="shared" si="2"/>
        <v>&lt;/span&gt; &lt;/a&gt;</v>
      </c>
      <c r="AQ68" s="258" t="str">
        <f t="shared" si="0"/>
        <v>&lt;br&gt;</v>
      </c>
    </row>
    <row r="69" spans="1:43">
      <c r="A69" s="257">
        <f>LEN(scriv!B67)-LEN(SUBSTITUTE(scriv!B67,".",""))</f>
        <v>0</v>
      </c>
      <c r="B69" s="258">
        <v>1</v>
      </c>
      <c r="C69" s="257">
        <f>scriv!D67</f>
        <v>0</v>
      </c>
      <c r="D69" s="257">
        <f t="shared" si="3"/>
        <v>0</v>
      </c>
      <c r="E69" s="257" t="str">
        <f t="shared" si="4"/>
        <v/>
      </c>
      <c r="F69" s="257" t="str">
        <f t="shared" si="5"/>
        <v/>
      </c>
      <c r="G69" s="259" t="s">
        <v>474</v>
      </c>
      <c r="H69" s="272" t="str">
        <f t="shared" si="14"/>
        <v/>
      </c>
      <c r="I69" s="257" t="str">
        <f>IF(scriv!W67&lt;&gt;"",scriv!W67,"")</f>
        <v/>
      </c>
      <c r="J69" s="257" t="str">
        <f t="shared" si="10"/>
        <v/>
      </c>
      <c r="K69" s="257" t="str">
        <f>"unoInfo="&amp;scriv!AH67</f>
        <v>unoInfo=</v>
      </c>
      <c r="L69" s="263"/>
      <c r="W69" s="257" t="str">
        <f>IF(scriv!X67&lt;&gt;"",scriv!X67,"")</f>
        <v/>
      </c>
      <c r="AA69" s="257" t="str">
        <f t="shared" si="1"/>
        <v>&lt;a href=    "#/?+++&amp;on=Map&amp;unoInfo="    class="slide"&gt;  &lt;span style="color:black; font-size:10px"&gt;1. 0&lt;/span&gt; &lt;/a&gt;&lt;br&gt;</v>
      </c>
      <c r="AB69" s="260"/>
      <c r="AC69" s="260"/>
      <c r="AD69" s="260"/>
      <c r="AE69" s="261"/>
      <c r="AF69" s="262"/>
      <c r="AG69" s="262"/>
      <c r="AH69" s="262" t="str">
        <f t="shared" si="11"/>
        <v>slide1</v>
      </c>
      <c r="AI69" s="262" t="str">
        <f t="shared" si="12"/>
        <v xml:space="preserve"> id="slide1" </v>
      </c>
      <c r="AJ69" s="262" t="s">
        <v>195</v>
      </c>
      <c r="AK69" s="257" t="str">
        <f t="shared" si="13"/>
        <v>+++&amp;on=Map&amp;unoInfo=</v>
      </c>
      <c r="AL69" s="261"/>
      <c r="AM69" s="261" t="s">
        <v>200</v>
      </c>
      <c r="AN69" s="261" t="s">
        <v>196</v>
      </c>
      <c r="AO69" s="261" t="s">
        <v>197</v>
      </c>
      <c r="AP69" s="261" t="str">
        <f t="shared" si="2"/>
        <v>&lt;/span&gt; &lt;/a&gt;</v>
      </c>
      <c r="AQ69" s="258" t="str">
        <f t="shared" si="0"/>
        <v>&lt;br&gt;</v>
      </c>
    </row>
    <row r="70" spans="1:43">
      <c r="A70" s="257">
        <f>LEN(scriv!B68)-LEN(SUBSTITUTE(scriv!B68,".",""))</f>
        <v>0</v>
      </c>
      <c r="B70" s="258">
        <v>1</v>
      </c>
      <c r="C70" s="257">
        <f>scriv!D68</f>
        <v>0</v>
      </c>
      <c r="D70" s="257">
        <f t="shared" si="3"/>
        <v>0</v>
      </c>
      <c r="E70" s="257" t="str">
        <f t="shared" si="4"/>
        <v/>
      </c>
      <c r="F70" s="257" t="str">
        <f t="shared" si="5"/>
        <v/>
      </c>
      <c r="G70" s="259" t="s">
        <v>474</v>
      </c>
      <c r="H70" s="272" t="str">
        <f t="shared" si="14"/>
        <v/>
      </c>
      <c r="I70" s="257" t="str">
        <f>IF(scriv!W68&lt;&gt;"",scriv!W68,"")</f>
        <v/>
      </c>
      <c r="J70" s="257" t="str">
        <f t="shared" si="10"/>
        <v/>
      </c>
      <c r="K70" s="257" t="str">
        <f>"unoInfo="&amp;scriv!AH68</f>
        <v>unoInfo=</v>
      </c>
      <c r="L70" s="263"/>
      <c r="W70" s="257" t="str">
        <f>IF(scriv!X68&lt;&gt;"",scriv!X68,"")</f>
        <v/>
      </c>
      <c r="AA70" s="257" t="str">
        <f t="shared" ref="AA70:AA100" si="15">IF(C70&lt;&gt;"",
IF(H70&lt;&gt;"md",E70&amp;"&lt;a href=    "&amp;CHAR(34)&amp;"#/"&amp;AM70&amp;AK70&amp;AL70&amp;""""&amp;"    "&amp;AN70&amp;AJ70&amp;AO70&amp;B70&amp;". "&amp;C70&amp;AP70&amp;AQ70&amp;F70,
C70),
"")</f>
        <v>&lt;a href=    "#/?+++&amp;on=Map&amp;unoInfo="    class="slide"&gt;  &lt;span style="color:black; font-size:10px"&gt;1. 0&lt;/span&gt; &lt;/a&gt;&lt;br&gt;</v>
      </c>
      <c r="AB70" s="260"/>
      <c r="AC70" s="260"/>
      <c r="AD70" s="260"/>
      <c r="AE70" s="261"/>
      <c r="AF70" s="262"/>
      <c r="AG70" s="262"/>
      <c r="AH70" s="262" t="str">
        <f t="shared" si="11"/>
        <v>slide1</v>
      </c>
      <c r="AI70" s="262" t="str">
        <f t="shared" si="12"/>
        <v xml:space="preserve"> id="slide1" </v>
      </c>
      <c r="AJ70" s="262" t="s">
        <v>195</v>
      </c>
      <c r="AK70" s="257" t="str">
        <f t="shared" si="13"/>
        <v>+++&amp;on=Map&amp;unoInfo=</v>
      </c>
      <c r="AL70" s="261"/>
      <c r="AM70" s="261" t="s">
        <v>200</v>
      </c>
      <c r="AN70" s="261" t="s">
        <v>196</v>
      </c>
      <c r="AO70" s="261" t="s">
        <v>197</v>
      </c>
      <c r="AP70" s="261" t="str">
        <f t="shared" ref="AP70:AP100" si="16">$AP$2</f>
        <v>&lt;/span&gt; &lt;/a&gt;</v>
      </c>
      <c r="AQ70" s="258" t="str">
        <f t="shared" ref="AQ70:AQ100" si="17">$AQ$2</f>
        <v>&lt;br&gt;</v>
      </c>
    </row>
    <row r="71" spans="1:43">
      <c r="A71" s="257">
        <f>LEN(scriv!B69)-LEN(SUBSTITUTE(scriv!B69,".",""))</f>
        <v>0</v>
      </c>
      <c r="B71" s="258">
        <v>1</v>
      </c>
      <c r="C71" s="257">
        <f>scriv!D69</f>
        <v>0</v>
      </c>
      <c r="D71" s="257">
        <f t="shared" ref="D71:D100" si="18">C71</f>
        <v>0</v>
      </c>
      <c r="E71" s="257" t="str">
        <f t="shared" ref="E71:E100" si="19">IF(A72&gt;A71,"&lt;details&gt; &lt;summary class='O"&amp;A71&amp;"'&gt;"&amp;C71&amp;"&lt;/summary&gt;","")</f>
        <v/>
      </c>
      <c r="F71" s="257" t="str">
        <f t="shared" ref="F71:F100" si="20">IF(A72&lt;A71,"&lt;/details&gt; ","")&amp;IF(A72+1&lt;A71,"&lt;/details&gt; ","")</f>
        <v/>
      </c>
      <c r="G71" s="259" t="s">
        <v>474</v>
      </c>
      <c r="H71" s="272" t="str">
        <f t="shared" si="14"/>
        <v/>
      </c>
      <c r="I71" s="257" t="str">
        <f>IF(scriv!W69&lt;&gt;"",scriv!W69,"")</f>
        <v/>
      </c>
      <c r="J71" s="257" t="str">
        <f t="shared" si="10"/>
        <v/>
      </c>
      <c r="K71" s="257" t="str">
        <f>"unoInfo="&amp;scriv!AH69</f>
        <v>unoInfo=</v>
      </c>
      <c r="L71" s="263"/>
      <c r="W71" s="257" t="str">
        <f>IF(scriv!X69&lt;&gt;"",scriv!X69,"")</f>
        <v/>
      </c>
      <c r="AA71" s="257" t="str">
        <f t="shared" si="15"/>
        <v>&lt;a href=    "#/?+++&amp;on=Map&amp;unoInfo="    class="slide"&gt;  &lt;span style="color:black; font-size:10px"&gt;1. 0&lt;/span&gt; &lt;/a&gt;&lt;br&gt;</v>
      </c>
      <c r="AB71" s="260"/>
      <c r="AC71" s="260"/>
      <c r="AD71" s="260"/>
      <c r="AE71" s="261"/>
      <c r="AF71" s="262"/>
      <c r="AG71" s="262"/>
      <c r="AH71" s="262" t="str">
        <f t="shared" si="11"/>
        <v>slide1</v>
      </c>
      <c r="AI71" s="262" t="str">
        <f t="shared" si="12"/>
        <v xml:space="preserve"> id="slide1" </v>
      </c>
      <c r="AJ71" s="262" t="s">
        <v>195</v>
      </c>
      <c r="AK71" s="257" t="str">
        <f t="shared" si="13"/>
        <v>+++&amp;on=Map&amp;unoInfo=</v>
      </c>
      <c r="AL71" s="261"/>
      <c r="AM71" s="261" t="s">
        <v>200</v>
      </c>
      <c r="AN71" s="261" t="s">
        <v>196</v>
      </c>
      <c r="AO71" s="261" t="s">
        <v>197</v>
      </c>
      <c r="AP71" s="261" t="str">
        <f t="shared" si="16"/>
        <v>&lt;/span&gt; &lt;/a&gt;</v>
      </c>
      <c r="AQ71" s="258" t="str">
        <f t="shared" si="17"/>
        <v>&lt;br&gt;</v>
      </c>
    </row>
    <row r="72" spans="1:43">
      <c r="A72" s="257">
        <f>LEN(scriv!B70)-LEN(SUBSTITUTE(scriv!B70,".",""))</f>
        <v>0</v>
      </c>
      <c r="B72" s="258">
        <v>1</v>
      </c>
      <c r="C72" s="257">
        <f>scriv!D70</f>
        <v>0</v>
      </c>
      <c r="D72" s="257">
        <f t="shared" si="18"/>
        <v>0</v>
      </c>
      <c r="E72" s="257" t="str">
        <f t="shared" si="19"/>
        <v/>
      </c>
      <c r="F72" s="257" t="str">
        <f t="shared" si="20"/>
        <v/>
      </c>
      <c r="G72" s="259" t="s">
        <v>474</v>
      </c>
      <c r="H72" s="272" t="str">
        <f t="shared" ref="H72:H80" si="21">H71&amp;IF(I71&lt;&gt;"","&amp;"&amp;I71,"")</f>
        <v/>
      </c>
      <c r="I72" s="257" t="str">
        <f>IF(scriv!W70&lt;&gt;"",scriv!W70,"")</f>
        <v/>
      </c>
      <c r="J72" s="257" t="str">
        <f t="shared" ref="J72:J80" si="22">IF(I73&lt;&gt;"",
SUBSTITUTE(SUBSTITUTE(SUBSTITUTE(SUBSTITUTE(SUBSTITUTE(SUBSTITUTE(SUBSTITUTE(SUBSTITUTE(I73,"open","@@@"),"close","###"),"openall","$$$"),"closeall","%%%"),"@@@","close"),"###","open"),"$$$","closeall"),"%%%","openall"),"")</f>
        <v/>
      </c>
      <c r="K72" s="257" t="str">
        <f>"unoInfo="&amp;scriv!AH70</f>
        <v>unoInfo=</v>
      </c>
      <c r="L72" s="263"/>
      <c r="W72" s="257" t="str">
        <f>IF(scriv!X70&lt;&gt;"",scriv!X70,"")</f>
        <v/>
      </c>
      <c r="AA72" s="257" t="str">
        <f t="shared" si="15"/>
        <v>&lt;a href=    "#/?+++&amp;on=Map&amp;unoInfo="    class="slide"&gt;  &lt;span style="color:black; font-size:10px"&gt;1. 0&lt;/span&gt; &lt;/a&gt;&lt;br&gt;</v>
      </c>
      <c r="AB72" s="260"/>
      <c r="AC72" s="260"/>
      <c r="AD72" s="260"/>
      <c r="AE72" s="261"/>
      <c r="AF72" s="262"/>
      <c r="AG72" s="262"/>
      <c r="AH72" s="262" t="str">
        <f t="shared" ref="AH72:AH80" si="23">$AH$2&amp;B72</f>
        <v>slide1</v>
      </c>
      <c r="AI72" s="262" t="str">
        <f t="shared" ref="AI72:AI80" si="24">" id="""&amp;AH72&amp;""" "</f>
        <v xml:space="preserve"> id="slide1" </v>
      </c>
      <c r="AJ72" s="262" t="s">
        <v>195</v>
      </c>
      <c r="AK72" s="257" t="str">
        <f t="shared" ref="AK72:AK80" si="25">G72&amp;H72&amp;
IF(I72&lt;&gt;"","&amp;"&amp;I72,"")&amp;
IF(J72&lt;&gt;"","&amp;"&amp;J72,"")&amp;
IF(K72&lt;&gt;"","&amp;"&amp;K72,"")&amp;
IF(L72&lt;&gt;"","&amp;"&amp;L72,"")&amp;
IF(M72&lt;&gt;"","&amp;"&amp;M72,"")&amp;
IF(N72&lt;&gt;"","&amp;"&amp;N72,"")&amp;
IF(O72&lt;&gt;"","&amp;"&amp;O72,"")&amp;
IF(P72&lt;&gt;"","&amp;"&amp;P72,"")&amp;
IF(Q72&lt;&gt;"","&amp;"&amp;Q72,"")&amp;
IF(R72&lt;&gt;"","&amp;"&amp;R72,"")&amp;
IF(S72&lt;&gt;"","&amp;"&amp;S72,"")&amp;
IF(T72&lt;&gt;"","&amp;"&amp;T72,"")&amp;
IF(U72&lt;&gt;"","&amp;"&amp;U72,"")&amp;
IF(V72&lt;&gt;"","&amp;"&amp;V72,"")&amp;
IF(W72&lt;&gt;"","&amp;"&amp;W72,"")&amp;
IF(X72&lt;&gt;"","&amp;unoInfo="&amp;X72,"")&amp;
IF(Y72&lt;&gt;"","&amp;fileInfo="&amp;Y72,"")&amp;
IF(Z72&lt;&gt;"","&amp;formInfo="&amp;Z72,"")</f>
        <v>+++&amp;on=Map&amp;unoInfo=</v>
      </c>
      <c r="AL72" s="261"/>
      <c r="AM72" s="261" t="s">
        <v>200</v>
      </c>
      <c r="AN72" s="261" t="s">
        <v>196</v>
      </c>
      <c r="AO72" s="261" t="s">
        <v>197</v>
      </c>
      <c r="AP72" s="261" t="str">
        <f t="shared" si="16"/>
        <v>&lt;/span&gt; &lt;/a&gt;</v>
      </c>
      <c r="AQ72" s="258" t="str">
        <f t="shared" si="17"/>
        <v>&lt;br&gt;</v>
      </c>
    </row>
    <row r="73" spans="1:43">
      <c r="A73" s="257">
        <f>LEN(scriv!B71)-LEN(SUBSTITUTE(scriv!B71,".",""))</f>
        <v>0</v>
      </c>
      <c r="B73" s="258">
        <v>1</v>
      </c>
      <c r="C73" s="257">
        <f>scriv!D71</f>
        <v>0</v>
      </c>
      <c r="D73" s="257">
        <f t="shared" si="18"/>
        <v>0</v>
      </c>
      <c r="E73" s="257" t="str">
        <f t="shared" si="19"/>
        <v/>
      </c>
      <c r="F73" s="257" t="str">
        <f t="shared" si="20"/>
        <v/>
      </c>
      <c r="G73" s="259" t="s">
        <v>474</v>
      </c>
      <c r="H73" s="272" t="str">
        <f t="shared" si="21"/>
        <v/>
      </c>
      <c r="I73" s="257" t="str">
        <f>IF(scriv!W71&lt;&gt;"",scriv!W71,"")</f>
        <v/>
      </c>
      <c r="J73" s="257" t="str">
        <f t="shared" si="22"/>
        <v/>
      </c>
      <c r="K73" s="257" t="str">
        <f>"unoInfo="&amp;scriv!AH71</f>
        <v>unoInfo=</v>
      </c>
      <c r="L73" s="263"/>
      <c r="W73" s="257" t="str">
        <f>IF(scriv!X71&lt;&gt;"",scriv!X71,"")</f>
        <v/>
      </c>
      <c r="AA73" s="257" t="str">
        <f t="shared" si="15"/>
        <v>&lt;a href=    "#/?+++&amp;on=Map&amp;unoInfo="    class="slide"&gt;  &lt;span style="color:black; font-size:10px"&gt;1. 0&lt;/span&gt; &lt;/a&gt;&lt;br&gt;</v>
      </c>
      <c r="AB73" s="260"/>
      <c r="AC73" s="260"/>
      <c r="AD73" s="260"/>
      <c r="AE73" s="261"/>
      <c r="AF73" s="262"/>
      <c r="AG73" s="262"/>
      <c r="AH73" s="262" t="str">
        <f t="shared" si="23"/>
        <v>slide1</v>
      </c>
      <c r="AI73" s="262" t="str">
        <f t="shared" si="24"/>
        <v xml:space="preserve"> id="slide1" </v>
      </c>
      <c r="AJ73" s="262" t="s">
        <v>195</v>
      </c>
      <c r="AK73" s="257" t="str">
        <f t="shared" si="25"/>
        <v>+++&amp;on=Map&amp;unoInfo=</v>
      </c>
      <c r="AL73" s="261"/>
      <c r="AM73" s="261" t="s">
        <v>200</v>
      </c>
      <c r="AN73" s="261" t="s">
        <v>196</v>
      </c>
      <c r="AO73" s="261" t="s">
        <v>197</v>
      </c>
      <c r="AP73" s="261" t="str">
        <f t="shared" si="16"/>
        <v>&lt;/span&gt; &lt;/a&gt;</v>
      </c>
      <c r="AQ73" s="258" t="str">
        <f t="shared" si="17"/>
        <v>&lt;br&gt;</v>
      </c>
    </row>
    <row r="74" spans="1:43">
      <c r="A74" s="257">
        <f>LEN(scriv!B72)-LEN(SUBSTITUTE(scriv!B72,".",""))</f>
        <v>0</v>
      </c>
      <c r="B74" s="258">
        <v>1</v>
      </c>
      <c r="C74" s="257">
        <f>scriv!D72</f>
        <v>0</v>
      </c>
      <c r="D74" s="257">
        <f t="shared" si="18"/>
        <v>0</v>
      </c>
      <c r="E74" s="257" t="str">
        <f t="shared" si="19"/>
        <v/>
      </c>
      <c r="F74" s="257" t="str">
        <f t="shared" si="20"/>
        <v/>
      </c>
      <c r="G74" s="259" t="s">
        <v>474</v>
      </c>
      <c r="H74" s="272" t="str">
        <f t="shared" si="21"/>
        <v/>
      </c>
      <c r="I74" s="257" t="str">
        <f>IF(scriv!W72&lt;&gt;"",scriv!W72,"")</f>
        <v/>
      </c>
      <c r="J74" s="257" t="str">
        <f t="shared" si="22"/>
        <v/>
      </c>
      <c r="K74" s="257" t="str">
        <f>"unoInfo="&amp;scriv!AH72</f>
        <v>unoInfo=</v>
      </c>
      <c r="L74" s="263"/>
      <c r="W74" s="257" t="str">
        <f>IF(scriv!X72&lt;&gt;"",scriv!X72,"")</f>
        <v/>
      </c>
      <c r="AA74" s="257" t="str">
        <f t="shared" si="15"/>
        <v>&lt;a href=    "#/?+++&amp;on=Map&amp;unoInfo="    class="slide"&gt;  &lt;span style="color:black; font-size:10px"&gt;1. 0&lt;/span&gt; &lt;/a&gt;&lt;br&gt;</v>
      </c>
      <c r="AB74" s="260"/>
      <c r="AC74" s="260"/>
      <c r="AD74" s="260"/>
      <c r="AE74" s="261"/>
      <c r="AF74" s="262"/>
      <c r="AG74" s="262"/>
      <c r="AH74" s="262" t="str">
        <f t="shared" si="23"/>
        <v>slide1</v>
      </c>
      <c r="AI74" s="262" t="str">
        <f t="shared" si="24"/>
        <v xml:space="preserve"> id="slide1" </v>
      </c>
      <c r="AJ74" s="262" t="s">
        <v>195</v>
      </c>
      <c r="AK74" s="257" t="str">
        <f t="shared" si="25"/>
        <v>+++&amp;on=Map&amp;unoInfo=</v>
      </c>
      <c r="AL74" s="261"/>
      <c r="AM74" s="261" t="s">
        <v>200</v>
      </c>
      <c r="AN74" s="261" t="s">
        <v>196</v>
      </c>
      <c r="AO74" s="261" t="s">
        <v>197</v>
      </c>
      <c r="AP74" s="261" t="str">
        <f t="shared" si="16"/>
        <v>&lt;/span&gt; &lt;/a&gt;</v>
      </c>
      <c r="AQ74" s="258" t="str">
        <f t="shared" si="17"/>
        <v>&lt;br&gt;</v>
      </c>
    </row>
    <row r="75" spans="1:43">
      <c r="A75" s="257">
        <f>LEN(scriv!B73)-LEN(SUBSTITUTE(scriv!B73,".",""))</f>
        <v>0</v>
      </c>
      <c r="B75" s="258">
        <v>1</v>
      </c>
      <c r="C75" s="257">
        <f>scriv!D73</f>
        <v>0</v>
      </c>
      <c r="D75" s="257">
        <f t="shared" si="18"/>
        <v>0</v>
      </c>
      <c r="E75" s="257" t="str">
        <f t="shared" si="19"/>
        <v/>
      </c>
      <c r="F75" s="257" t="str">
        <f t="shared" si="20"/>
        <v/>
      </c>
      <c r="G75" s="259" t="s">
        <v>474</v>
      </c>
      <c r="H75" s="272" t="str">
        <f t="shared" si="21"/>
        <v/>
      </c>
      <c r="I75" s="257" t="str">
        <f>IF(scriv!W73&lt;&gt;"",scriv!W73,"")</f>
        <v/>
      </c>
      <c r="J75" s="257" t="str">
        <f t="shared" si="22"/>
        <v/>
      </c>
      <c r="K75" s="257" t="str">
        <f>"unoInfo="&amp;scriv!AH73</f>
        <v>unoInfo=</v>
      </c>
      <c r="L75" s="263"/>
      <c r="W75" s="257" t="str">
        <f>IF(scriv!X73&lt;&gt;"",scriv!X73,"")</f>
        <v/>
      </c>
      <c r="AA75" s="257" t="str">
        <f t="shared" si="15"/>
        <v>&lt;a href=    "#/?+++&amp;on=Map&amp;unoInfo="    class="slide"&gt;  &lt;span style="color:black; font-size:10px"&gt;1. 0&lt;/span&gt; &lt;/a&gt;&lt;br&gt;</v>
      </c>
      <c r="AB75" s="260"/>
      <c r="AC75" s="260"/>
      <c r="AD75" s="260"/>
      <c r="AE75" s="261"/>
      <c r="AF75" s="262"/>
      <c r="AG75" s="262"/>
      <c r="AH75" s="262" t="str">
        <f t="shared" si="23"/>
        <v>slide1</v>
      </c>
      <c r="AI75" s="262" t="str">
        <f t="shared" si="24"/>
        <v xml:space="preserve"> id="slide1" </v>
      </c>
      <c r="AJ75" s="262" t="s">
        <v>195</v>
      </c>
      <c r="AK75" s="257" t="str">
        <f t="shared" si="25"/>
        <v>+++&amp;on=Map&amp;unoInfo=</v>
      </c>
      <c r="AL75" s="261"/>
      <c r="AM75" s="261" t="s">
        <v>200</v>
      </c>
      <c r="AN75" s="261" t="s">
        <v>196</v>
      </c>
      <c r="AO75" s="261" t="s">
        <v>197</v>
      </c>
      <c r="AP75" s="261" t="str">
        <f t="shared" si="16"/>
        <v>&lt;/span&gt; &lt;/a&gt;</v>
      </c>
      <c r="AQ75" s="258" t="str">
        <f t="shared" si="17"/>
        <v>&lt;br&gt;</v>
      </c>
    </row>
    <row r="76" spans="1:43" s="289" customFormat="1">
      <c r="A76" s="257">
        <f>LEN(scriv!B74)-LEN(SUBSTITUTE(scriv!B74,".",""))</f>
        <v>0</v>
      </c>
      <c r="B76" s="258">
        <v>1</v>
      </c>
      <c r="C76" s="257">
        <f>scriv!D74</f>
        <v>0</v>
      </c>
      <c r="D76" s="257">
        <f t="shared" si="18"/>
        <v>0</v>
      </c>
      <c r="E76" s="257" t="str">
        <f t="shared" si="19"/>
        <v/>
      </c>
      <c r="F76" s="257" t="str">
        <f t="shared" si="20"/>
        <v/>
      </c>
      <c r="G76" s="259" t="s">
        <v>474</v>
      </c>
      <c r="H76" s="290" t="str">
        <f t="shared" si="21"/>
        <v/>
      </c>
      <c r="I76" s="289" t="str">
        <f>IF(scriv!W74&lt;&gt;"",scriv!W74,"")</f>
        <v/>
      </c>
      <c r="J76" s="289" t="str">
        <f t="shared" si="22"/>
        <v/>
      </c>
      <c r="K76" s="289" t="str">
        <f>"unoInfo="&amp;scriv!AH74</f>
        <v>unoInfo=</v>
      </c>
      <c r="L76" s="291"/>
      <c r="W76" s="289" t="str">
        <f>IF(scriv!X74&lt;&gt;"",scriv!X74,"")</f>
        <v/>
      </c>
      <c r="AA76" s="289" t="str">
        <f t="shared" si="15"/>
        <v>&lt;a href=    "#/?+++&amp;on=Map&amp;unoInfo="    class="slide"&gt;  &lt;span style="color:black; font-size:10px"&gt;1. 0&lt;/span&gt; &lt;/a&gt;&lt;br&gt;</v>
      </c>
      <c r="AB76" s="292"/>
      <c r="AC76" s="292"/>
      <c r="AD76" s="292"/>
      <c r="AF76" s="293"/>
      <c r="AG76" s="293"/>
      <c r="AH76" s="293" t="str">
        <f t="shared" si="23"/>
        <v>slide1</v>
      </c>
      <c r="AI76" s="293" t="str">
        <f t="shared" si="24"/>
        <v xml:space="preserve"> id="slide1" </v>
      </c>
      <c r="AJ76" s="293" t="s">
        <v>195</v>
      </c>
      <c r="AK76" s="289" t="str">
        <f t="shared" si="25"/>
        <v>+++&amp;on=Map&amp;unoInfo=</v>
      </c>
      <c r="AM76" s="289" t="s">
        <v>200</v>
      </c>
      <c r="AN76" s="289" t="s">
        <v>196</v>
      </c>
      <c r="AO76" s="289" t="s">
        <v>197</v>
      </c>
      <c r="AP76" s="289" t="str">
        <f t="shared" si="16"/>
        <v>&lt;/span&gt; &lt;/a&gt;</v>
      </c>
      <c r="AQ76" s="288" t="str">
        <f t="shared" si="17"/>
        <v>&lt;br&gt;</v>
      </c>
    </row>
    <row r="77" spans="1:43">
      <c r="A77" s="257">
        <f>LEN(scriv!B75)-LEN(SUBSTITUTE(scriv!B75,".",""))</f>
        <v>0</v>
      </c>
      <c r="B77" s="258">
        <v>1</v>
      </c>
      <c r="C77" s="257">
        <f>scriv!D75</f>
        <v>0</v>
      </c>
      <c r="D77" s="257">
        <f t="shared" si="18"/>
        <v>0</v>
      </c>
      <c r="E77" s="257" t="str">
        <f t="shared" si="19"/>
        <v/>
      </c>
      <c r="F77" s="257" t="str">
        <f t="shared" si="20"/>
        <v/>
      </c>
      <c r="G77" s="259" t="s">
        <v>474</v>
      </c>
      <c r="H77" s="272" t="str">
        <f t="shared" si="21"/>
        <v/>
      </c>
      <c r="I77" s="257" t="str">
        <f>IF(scriv!W75&lt;&gt;"",scriv!W75,"")</f>
        <v/>
      </c>
      <c r="J77" s="257" t="str">
        <f t="shared" si="22"/>
        <v/>
      </c>
      <c r="K77" s="257" t="str">
        <f>"unoInfo="&amp;scriv!AH75</f>
        <v>unoInfo=</v>
      </c>
      <c r="L77" s="263"/>
      <c r="W77" s="257" t="str">
        <f>IF(scriv!X75&lt;&gt;"",scriv!X75,"")</f>
        <v/>
      </c>
      <c r="AA77" s="257" t="str">
        <f t="shared" si="15"/>
        <v>&lt;a href=    "#/?+++&amp;on=Map&amp;unoInfo="    class="slide"&gt;  &lt;span style="color:black; font-size:10px"&gt;1. 0&lt;/span&gt; &lt;/a&gt;&lt;br&gt;</v>
      </c>
      <c r="AB77" s="260"/>
      <c r="AC77" s="260"/>
      <c r="AD77" s="260"/>
      <c r="AE77" s="261"/>
      <c r="AF77" s="262"/>
      <c r="AG77" s="262"/>
      <c r="AH77" s="262" t="str">
        <f t="shared" si="23"/>
        <v>slide1</v>
      </c>
      <c r="AI77" s="262" t="str">
        <f t="shared" si="24"/>
        <v xml:space="preserve"> id="slide1" </v>
      </c>
      <c r="AJ77" s="262" t="s">
        <v>195</v>
      </c>
      <c r="AK77" s="257" t="str">
        <f t="shared" si="25"/>
        <v>+++&amp;on=Map&amp;unoInfo=</v>
      </c>
      <c r="AL77" s="261"/>
      <c r="AM77" s="261" t="s">
        <v>200</v>
      </c>
      <c r="AN77" s="261" t="s">
        <v>196</v>
      </c>
      <c r="AO77" s="261" t="s">
        <v>197</v>
      </c>
      <c r="AP77" s="261" t="str">
        <f t="shared" si="16"/>
        <v>&lt;/span&gt; &lt;/a&gt;</v>
      </c>
      <c r="AQ77" s="258" t="str">
        <f t="shared" si="17"/>
        <v>&lt;br&gt;</v>
      </c>
    </row>
    <row r="78" spans="1:43">
      <c r="A78" s="257">
        <f>LEN(scriv!B76)-LEN(SUBSTITUTE(scriv!B76,".",""))</f>
        <v>0</v>
      </c>
      <c r="B78" s="258">
        <v>1</v>
      </c>
      <c r="C78" s="257">
        <f>scriv!D76</f>
        <v>0</v>
      </c>
      <c r="D78" s="257">
        <f t="shared" si="18"/>
        <v>0</v>
      </c>
      <c r="E78" s="257" t="str">
        <f t="shared" si="19"/>
        <v/>
      </c>
      <c r="F78" s="257" t="str">
        <f t="shared" si="20"/>
        <v/>
      </c>
      <c r="G78" s="259" t="s">
        <v>474</v>
      </c>
      <c r="H78" s="272" t="str">
        <f t="shared" si="21"/>
        <v/>
      </c>
      <c r="I78" s="257" t="str">
        <f>IF(scriv!W76&lt;&gt;"",scriv!W76,"")</f>
        <v/>
      </c>
      <c r="J78" s="257" t="str">
        <f t="shared" si="22"/>
        <v/>
      </c>
      <c r="K78" s="257" t="str">
        <f>"unoInfo="&amp;scriv!AH76</f>
        <v>unoInfo=</v>
      </c>
      <c r="L78" s="263"/>
      <c r="W78" s="257" t="str">
        <f>IF(scriv!X76&lt;&gt;"",scriv!X76,"")</f>
        <v/>
      </c>
      <c r="AA78" s="257" t="str">
        <f t="shared" si="15"/>
        <v>&lt;a href=    "#/?+++&amp;on=Map&amp;unoInfo="    class="slide"&gt;  &lt;span style="color:black; font-size:10px"&gt;1. 0&lt;/span&gt; &lt;/a&gt;&lt;br&gt;</v>
      </c>
      <c r="AB78" s="260"/>
      <c r="AC78" s="260"/>
      <c r="AD78" s="260"/>
      <c r="AE78" s="261"/>
      <c r="AF78" s="262"/>
      <c r="AG78" s="262"/>
      <c r="AH78" s="262" t="str">
        <f t="shared" si="23"/>
        <v>slide1</v>
      </c>
      <c r="AI78" s="262" t="str">
        <f t="shared" si="24"/>
        <v xml:space="preserve"> id="slide1" </v>
      </c>
      <c r="AJ78" s="262" t="s">
        <v>195</v>
      </c>
      <c r="AK78" s="257" t="str">
        <f t="shared" si="25"/>
        <v>+++&amp;on=Map&amp;unoInfo=</v>
      </c>
      <c r="AL78" s="261"/>
      <c r="AM78" s="261" t="s">
        <v>200</v>
      </c>
      <c r="AN78" s="261" t="s">
        <v>196</v>
      </c>
      <c r="AO78" s="261" t="s">
        <v>197</v>
      </c>
      <c r="AP78" s="261" t="str">
        <f t="shared" si="16"/>
        <v>&lt;/span&gt; &lt;/a&gt;</v>
      </c>
      <c r="AQ78" s="258" t="str">
        <f t="shared" si="17"/>
        <v>&lt;br&gt;</v>
      </c>
    </row>
    <row r="79" spans="1:43">
      <c r="A79" s="257">
        <f>LEN(scriv!B77)-LEN(SUBSTITUTE(scriv!B77,".",""))</f>
        <v>0</v>
      </c>
      <c r="B79" s="258">
        <v>1</v>
      </c>
      <c r="C79" s="257">
        <f>scriv!D77</f>
        <v>0</v>
      </c>
      <c r="D79" s="257">
        <f t="shared" si="18"/>
        <v>0</v>
      </c>
      <c r="E79" s="257" t="str">
        <f t="shared" si="19"/>
        <v/>
      </c>
      <c r="F79" s="257" t="str">
        <f t="shared" si="20"/>
        <v/>
      </c>
      <c r="G79" s="259" t="s">
        <v>474</v>
      </c>
      <c r="H79" s="272" t="str">
        <f t="shared" si="21"/>
        <v/>
      </c>
      <c r="I79" s="257" t="str">
        <f>IF(scriv!W77&lt;&gt;"",scriv!W77,"")</f>
        <v/>
      </c>
      <c r="J79" s="257" t="str">
        <f t="shared" si="22"/>
        <v/>
      </c>
      <c r="K79" s="257" t="str">
        <f>"unoInfo="&amp;scriv!AH77</f>
        <v>unoInfo=</v>
      </c>
      <c r="L79" s="263"/>
      <c r="W79" s="257" t="str">
        <f>IF(scriv!X77&lt;&gt;"",scriv!X77,"")</f>
        <v/>
      </c>
      <c r="AA79" s="257" t="str">
        <f t="shared" si="15"/>
        <v>&lt;a href=    "#/?+++&amp;on=Map&amp;unoInfo="    class="slide"&gt;  &lt;span style="color:black; font-size:10px"&gt;1. 0&lt;/span&gt; &lt;/a&gt;&lt;br&gt;</v>
      </c>
      <c r="AB79" s="260"/>
      <c r="AC79" s="260"/>
      <c r="AD79" s="260"/>
      <c r="AE79" s="261"/>
      <c r="AF79" s="262"/>
      <c r="AG79" s="262"/>
      <c r="AH79" s="262" t="str">
        <f t="shared" si="23"/>
        <v>slide1</v>
      </c>
      <c r="AI79" s="262" t="str">
        <f t="shared" si="24"/>
        <v xml:space="preserve"> id="slide1" </v>
      </c>
      <c r="AJ79" s="262" t="s">
        <v>195</v>
      </c>
      <c r="AK79" s="257" t="str">
        <f t="shared" si="25"/>
        <v>+++&amp;on=Map&amp;unoInfo=</v>
      </c>
      <c r="AL79" s="261"/>
      <c r="AM79" s="261" t="s">
        <v>200</v>
      </c>
      <c r="AN79" s="261" t="s">
        <v>196</v>
      </c>
      <c r="AO79" s="261" t="s">
        <v>197</v>
      </c>
      <c r="AP79" s="261" t="str">
        <f t="shared" si="16"/>
        <v>&lt;/span&gt; &lt;/a&gt;</v>
      </c>
      <c r="AQ79" s="258" t="str">
        <f t="shared" si="17"/>
        <v>&lt;br&gt;</v>
      </c>
    </row>
    <row r="80" spans="1:43">
      <c r="A80" s="257">
        <f>LEN(scriv!B78)-LEN(SUBSTITUTE(scriv!B78,".",""))</f>
        <v>0</v>
      </c>
      <c r="B80" s="258">
        <v>1</v>
      </c>
      <c r="C80" s="257">
        <f>scriv!D78</f>
        <v>0</v>
      </c>
      <c r="D80" s="257">
        <f t="shared" si="18"/>
        <v>0</v>
      </c>
      <c r="E80" s="257" t="str">
        <f t="shared" si="19"/>
        <v/>
      </c>
      <c r="F80" s="257" t="str">
        <f t="shared" si="20"/>
        <v/>
      </c>
      <c r="G80" s="259" t="s">
        <v>474</v>
      </c>
      <c r="H80" s="272" t="str">
        <f t="shared" si="21"/>
        <v/>
      </c>
      <c r="I80" s="257" t="str">
        <f>IF(scriv!W78&lt;&gt;"",scriv!W78,"")</f>
        <v/>
      </c>
      <c r="J80" s="257" t="str">
        <f t="shared" si="22"/>
        <v/>
      </c>
      <c r="K80" s="257" t="str">
        <f>"unoInfo="&amp;scriv!AH78</f>
        <v>unoInfo=</v>
      </c>
      <c r="L80" s="263"/>
      <c r="W80" s="257" t="str">
        <f>IF(scriv!X78&lt;&gt;"",scriv!X78,"")</f>
        <v/>
      </c>
      <c r="AA80" s="257" t="str">
        <f t="shared" si="15"/>
        <v>&lt;a href=    "#/?+++&amp;on=Map&amp;unoInfo="    class="slide"&gt;  &lt;span style="color:black; font-size:10px"&gt;1. 0&lt;/span&gt; &lt;/a&gt;&lt;br&gt;</v>
      </c>
      <c r="AB80" s="260"/>
      <c r="AC80" s="260"/>
      <c r="AD80" s="260"/>
      <c r="AE80" s="261"/>
      <c r="AF80" s="262"/>
      <c r="AG80" s="262"/>
      <c r="AH80" s="262" t="str">
        <f t="shared" si="23"/>
        <v>slide1</v>
      </c>
      <c r="AI80" s="262" t="str">
        <f t="shared" si="24"/>
        <v xml:space="preserve"> id="slide1" </v>
      </c>
      <c r="AJ80" s="262" t="s">
        <v>195</v>
      </c>
      <c r="AK80" s="257" t="str">
        <f t="shared" si="25"/>
        <v>+++&amp;on=Map&amp;unoInfo=</v>
      </c>
      <c r="AL80" s="261"/>
      <c r="AM80" s="261" t="s">
        <v>200</v>
      </c>
      <c r="AN80" s="261" t="s">
        <v>196</v>
      </c>
      <c r="AO80" s="261" t="s">
        <v>197</v>
      </c>
      <c r="AP80" s="261" t="str">
        <f t="shared" si="16"/>
        <v>&lt;/span&gt; &lt;/a&gt;</v>
      </c>
      <c r="AQ80" s="258" t="str">
        <f t="shared" si="17"/>
        <v>&lt;br&gt;</v>
      </c>
    </row>
    <row r="81" spans="1:43">
      <c r="A81" s="257">
        <f>LEN(scriv!B79)-LEN(SUBSTITUTE(scriv!B79,".",""))</f>
        <v>0</v>
      </c>
      <c r="B81" s="258">
        <v>1</v>
      </c>
      <c r="C81" s="257">
        <f>scriv!D79</f>
        <v>0</v>
      </c>
      <c r="D81" s="257">
        <f t="shared" si="18"/>
        <v>0</v>
      </c>
      <c r="E81" s="257" t="str">
        <f t="shared" si="19"/>
        <v/>
      </c>
      <c r="F81" s="257" t="str">
        <f t="shared" si="20"/>
        <v/>
      </c>
      <c r="G81" s="259" t="s">
        <v>474</v>
      </c>
      <c r="H81" s="272" t="str">
        <f t="shared" ref="H81:H100" si="26">H80&amp;IF(I80&lt;&gt;"","&amp;"&amp;I80,"")</f>
        <v/>
      </c>
      <c r="I81" s="257" t="str">
        <f>IF(scriv!W79&lt;&gt;"",scriv!W79,"")</f>
        <v/>
      </c>
      <c r="J81" s="257" t="str">
        <f t="shared" ref="J81:J100" si="27">IF(I82&lt;&gt;"",
SUBSTITUTE(SUBSTITUTE(SUBSTITUTE(SUBSTITUTE(SUBSTITUTE(SUBSTITUTE(SUBSTITUTE(SUBSTITUTE(I82,"open","@@@"),"close","###"),"openall","$$$"),"closeall","%%%"),"@@@","close"),"###","open"),"$$$","closeall"),"%%%","openall"),"")</f>
        <v/>
      </c>
      <c r="K81" s="257" t="str">
        <f>"unoInfo="&amp;scriv!AH79</f>
        <v>unoInfo=</v>
      </c>
      <c r="L81" s="263"/>
      <c r="W81" s="257" t="str">
        <f>IF(scriv!X79&lt;&gt;"",scriv!X79,"")</f>
        <v/>
      </c>
      <c r="AA81" s="257" t="str">
        <f t="shared" si="15"/>
        <v>&lt;a href=    "#/?+++&amp;on=Map&amp;unoInfo="    class="slide"&gt;  &lt;span style="color:black; font-size:10px"&gt;1. 0&lt;/span&gt; &lt;/a&gt;&lt;br&gt;</v>
      </c>
      <c r="AB81" s="260"/>
      <c r="AC81" s="260"/>
      <c r="AD81" s="260"/>
      <c r="AE81" s="261"/>
      <c r="AF81" s="262"/>
      <c r="AG81" s="262"/>
      <c r="AH81" s="262" t="str">
        <f t="shared" ref="AH81:AH100" si="28">$AH$2&amp;B81</f>
        <v>slide1</v>
      </c>
      <c r="AI81" s="262" t="str">
        <f t="shared" ref="AI81:AI100" si="29">" id="""&amp;AH81&amp;""" "</f>
        <v xml:space="preserve"> id="slide1" </v>
      </c>
      <c r="AJ81" s="262" t="s">
        <v>195</v>
      </c>
      <c r="AK81" s="257" t="str">
        <f t="shared" ref="AK81:AK100" si="30">G81&amp;H81&amp;
IF(I81&lt;&gt;"","&amp;"&amp;I81,"")&amp;
IF(J81&lt;&gt;"","&amp;"&amp;J81,"")&amp;
IF(K81&lt;&gt;"","&amp;"&amp;K81,"")&amp;
IF(L81&lt;&gt;"","&amp;"&amp;L81,"")&amp;
IF(M81&lt;&gt;"","&amp;"&amp;M81,"")&amp;
IF(N81&lt;&gt;"","&amp;"&amp;N81,"")&amp;
IF(O81&lt;&gt;"","&amp;"&amp;O81,"")&amp;
IF(P81&lt;&gt;"","&amp;"&amp;P81,"")&amp;
IF(Q81&lt;&gt;"","&amp;"&amp;Q81,"")&amp;
IF(R81&lt;&gt;"","&amp;"&amp;R81,"")&amp;
IF(S81&lt;&gt;"","&amp;"&amp;S81,"")&amp;
IF(T81&lt;&gt;"","&amp;"&amp;T81,"")&amp;
IF(U81&lt;&gt;"","&amp;"&amp;U81,"")&amp;
IF(V81&lt;&gt;"","&amp;"&amp;V81,"")&amp;
IF(W81&lt;&gt;"","&amp;"&amp;W81,"")&amp;
IF(X81&lt;&gt;"","&amp;unoInfo="&amp;X81,"")&amp;
IF(Y81&lt;&gt;"","&amp;fileInfo="&amp;Y81,"")&amp;
IF(Z81&lt;&gt;"","&amp;formInfo="&amp;Z81,"")</f>
        <v>+++&amp;on=Map&amp;unoInfo=</v>
      </c>
      <c r="AL81" s="261"/>
      <c r="AM81" s="261" t="s">
        <v>200</v>
      </c>
      <c r="AN81" s="261" t="s">
        <v>196</v>
      </c>
      <c r="AO81" s="261" t="s">
        <v>197</v>
      </c>
      <c r="AP81" s="261" t="str">
        <f t="shared" si="16"/>
        <v>&lt;/span&gt; &lt;/a&gt;</v>
      </c>
      <c r="AQ81" s="258" t="str">
        <f t="shared" si="17"/>
        <v>&lt;br&gt;</v>
      </c>
    </row>
    <row r="82" spans="1:43">
      <c r="A82" s="257">
        <f>LEN(scriv!B80)-LEN(SUBSTITUTE(scriv!B80,".",""))</f>
        <v>0</v>
      </c>
      <c r="B82" s="258">
        <v>1</v>
      </c>
      <c r="C82" s="257">
        <f>scriv!D80</f>
        <v>0</v>
      </c>
      <c r="D82" s="257">
        <f t="shared" si="18"/>
        <v>0</v>
      </c>
      <c r="E82" s="257" t="str">
        <f t="shared" si="19"/>
        <v/>
      </c>
      <c r="F82" s="257" t="str">
        <f t="shared" si="20"/>
        <v/>
      </c>
      <c r="G82" s="259" t="s">
        <v>474</v>
      </c>
      <c r="H82" s="272" t="str">
        <f t="shared" si="26"/>
        <v/>
      </c>
      <c r="I82" s="257" t="str">
        <f>IF(scriv!W80&lt;&gt;"",scriv!W80,"")</f>
        <v/>
      </c>
      <c r="J82" s="257" t="str">
        <f t="shared" si="27"/>
        <v/>
      </c>
      <c r="K82" s="257" t="str">
        <f>"unoInfo="&amp;scriv!AH80</f>
        <v>unoInfo=</v>
      </c>
      <c r="L82" s="263"/>
      <c r="W82" s="257" t="str">
        <f>IF(scriv!X80&lt;&gt;"",scriv!X80,"")</f>
        <v/>
      </c>
      <c r="AA82" s="257" t="str">
        <f t="shared" si="15"/>
        <v>&lt;a href=    "#/?+++&amp;on=Map&amp;unoInfo="    class="slide"&gt;  &lt;span style="color:black; font-size:10px"&gt;1. 0&lt;/span&gt; &lt;/a&gt;&lt;br&gt;</v>
      </c>
      <c r="AB82" s="260"/>
      <c r="AC82" s="260"/>
      <c r="AD82" s="260"/>
      <c r="AE82" s="261"/>
      <c r="AF82" s="262"/>
      <c r="AG82" s="262"/>
      <c r="AH82" s="262" t="str">
        <f t="shared" si="28"/>
        <v>slide1</v>
      </c>
      <c r="AI82" s="262" t="str">
        <f t="shared" si="29"/>
        <v xml:space="preserve"> id="slide1" </v>
      </c>
      <c r="AJ82" s="262" t="s">
        <v>195</v>
      </c>
      <c r="AK82" s="257" t="str">
        <f t="shared" si="30"/>
        <v>+++&amp;on=Map&amp;unoInfo=</v>
      </c>
      <c r="AL82" s="261"/>
      <c r="AM82" s="261" t="s">
        <v>200</v>
      </c>
      <c r="AN82" s="261" t="s">
        <v>196</v>
      </c>
      <c r="AO82" s="261" t="s">
        <v>197</v>
      </c>
      <c r="AP82" s="261" t="str">
        <f t="shared" si="16"/>
        <v>&lt;/span&gt; &lt;/a&gt;</v>
      </c>
      <c r="AQ82" s="258" t="str">
        <f t="shared" si="17"/>
        <v>&lt;br&gt;</v>
      </c>
    </row>
    <row r="83" spans="1:43">
      <c r="A83" s="257">
        <f>LEN(scriv!B81)-LEN(SUBSTITUTE(scriv!B81,".",""))</f>
        <v>0</v>
      </c>
      <c r="B83" s="258">
        <v>1</v>
      </c>
      <c r="C83" s="257">
        <f>scriv!D81</f>
        <v>0</v>
      </c>
      <c r="D83" s="257">
        <f t="shared" si="18"/>
        <v>0</v>
      </c>
      <c r="E83" s="257" t="str">
        <f t="shared" si="19"/>
        <v/>
      </c>
      <c r="F83" s="257" t="str">
        <f t="shared" si="20"/>
        <v/>
      </c>
      <c r="G83" s="259" t="s">
        <v>474</v>
      </c>
      <c r="H83" s="272" t="str">
        <f t="shared" si="26"/>
        <v/>
      </c>
      <c r="I83" s="257" t="str">
        <f>IF(scriv!W81&lt;&gt;"",scriv!W81,"")</f>
        <v/>
      </c>
      <c r="J83" s="257" t="str">
        <f t="shared" si="27"/>
        <v/>
      </c>
      <c r="K83" s="257" t="str">
        <f>"unoInfo="&amp;scriv!AH81</f>
        <v>unoInfo=</v>
      </c>
      <c r="L83" s="263"/>
      <c r="W83" s="257" t="str">
        <f>IF(scriv!X81&lt;&gt;"",scriv!X81,"")</f>
        <v/>
      </c>
      <c r="AA83" s="257" t="str">
        <f t="shared" si="15"/>
        <v>&lt;a href=    "#/?+++&amp;on=Map&amp;unoInfo="    class="slide"&gt;  &lt;span style="color:black; font-size:10px"&gt;1. 0&lt;/span&gt; &lt;/a&gt;&lt;br&gt;</v>
      </c>
      <c r="AB83" s="260"/>
      <c r="AC83" s="260"/>
      <c r="AD83" s="260"/>
      <c r="AE83" s="261"/>
      <c r="AF83" s="262"/>
      <c r="AG83" s="262"/>
      <c r="AH83" s="262" t="str">
        <f t="shared" si="28"/>
        <v>slide1</v>
      </c>
      <c r="AI83" s="262" t="str">
        <f t="shared" si="29"/>
        <v xml:space="preserve"> id="slide1" </v>
      </c>
      <c r="AJ83" s="262" t="s">
        <v>195</v>
      </c>
      <c r="AK83" s="257" t="str">
        <f t="shared" si="30"/>
        <v>+++&amp;on=Map&amp;unoInfo=</v>
      </c>
      <c r="AL83" s="261"/>
      <c r="AM83" s="261" t="s">
        <v>200</v>
      </c>
      <c r="AN83" s="261" t="s">
        <v>196</v>
      </c>
      <c r="AO83" s="261" t="s">
        <v>197</v>
      </c>
      <c r="AP83" s="261" t="str">
        <f t="shared" si="16"/>
        <v>&lt;/span&gt; &lt;/a&gt;</v>
      </c>
      <c r="AQ83" s="258" t="str">
        <f t="shared" si="17"/>
        <v>&lt;br&gt;</v>
      </c>
    </row>
    <row r="84" spans="1:43">
      <c r="A84" s="257">
        <f>LEN(scriv!B82)-LEN(SUBSTITUTE(scriv!B82,".",""))</f>
        <v>0</v>
      </c>
      <c r="B84" s="258">
        <v>1</v>
      </c>
      <c r="C84" s="257">
        <f>scriv!D82</f>
        <v>0</v>
      </c>
      <c r="D84" s="257">
        <f t="shared" si="18"/>
        <v>0</v>
      </c>
      <c r="E84" s="257" t="str">
        <f t="shared" si="19"/>
        <v/>
      </c>
      <c r="F84" s="257" t="str">
        <f t="shared" si="20"/>
        <v/>
      </c>
      <c r="G84" s="259" t="s">
        <v>474</v>
      </c>
      <c r="H84" s="272" t="str">
        <f t="shared" si="26"/>
        <v/>
      </c>
      <c r="I84" s="257" t="str">
        <f>IF(scriv!W82&lt;&gt;"",scriv!W82,"")</f>
        <v/>
      </c>
      <c r="J84" s="257" t="str">
        <f t="shared" si="27"/>
        <v/>
      </c>
      <c r="K84" s="257" t="str">
        <f>"unoInfo="&amp;scriv!AH82</f>
        <v>unoInfo=</v>
      </c>
      <c r="L84" s="263"/>
      <c r="W84" s="257" t="str">
        <f>IF(scriv!X82&lt;&gt;"",scriv!X82,"")</f>
        <v/>
      </c>
      <c r="AA84" s="257" t="str">
        <f t="shared" si="15"/>
        <v>&lt;a href=    "#/?+++&amp;on=Map&amp;unoInfo="    class="slide"&gt;  &lt;span style="color:black; font-size:10px"&gt;1. 0&lt;/span&gt; &lt;/a&gt;&lt;br&gt;</v>
      </c>
      <c r="AB84" s="260"/>
      <c r="AC84" s="260"/>
      <c r="AD84" s="260"/>
      <c r="AE84" s="261"/>
      <c r="AF84" s="262"/>
      <c r="AG84" s="262"/>
      <c r="AH84" s="262" t="str">
        <f t="shared" si="28"/>
        <v>slide1</v>
      </c>
      <c r="AI84" s="262" t="str">
        <f t="shared" si="29"/>
        <v xml:space="preserve"> id="slide1" </v>
      </c>
      <c r="AJ84" s="262" t="s">
        <v>195</v>
      </c>
      <c r="AK84" s="257" t="str">
        <f t="shared" si="30"/>
        <v>+++&amp;on=Map&amp;unoInfo=</v>
      </c>
      <c r="AL84" s="261"/>
      <c r="AM84" s="261" t="s">
        <v>200</v>
      </c>
      <c r="AN84" s="261" t="s">
        <v>196</v>
      </c>
      <c r="AO84" s="261" t="s">
        <v>197</v>
      </c>
      <c r="AP84" s="261" t="str">
        <f t="shared" si="16"/>
        <v>&lt;/span&gt; &lt;/a&gt;</v>
      </c>
      <c r="AQ84" s="258" t="str">
        <f t="shared" si="17"/>
        <v>&lt;br&gt;</v>
      </c>
    </row>
    <row r="85" spans="1:43">
      <c r="A85" s="257">
        <f>LEN(scriv!B83)-LEN(SUBSTITUTE(scriv!B83,".",""))</f>
        <v>0</v>
      </c>
      <c r="B85" s="258">
        <v>1</v>
      </c>
      <c r="C85" s="257">
        <f>scriv!D83</f>
        <v>0</v>
      </c>
      <c r="D85" s="257">
        <f t="shared" si="18"/>
        <v>0</v>
      </c>
      <c r="E85" s="257" t="str">
        <f t="shared" si="19"/>
        <v/>
      </c>
      <c r="F85" s="257" t="str">
        <f t="shared" si="20"/>
        <v/>
      </c>
      <c r="G85" s="259" t="s">
        <v>474</v>
      </c>
      <c r="H85" s="272" t="str">
        <f t="shared" si="26"/>
        <v/>
      </c>
      <c r="I85" s="257" t="str">
        <f>IF(scriv!W83&lt;&gt;"",scriv!W83,"")</f>
        <v/>
      </c>
      <c r="J85" s="257" t="str">
        <f t="shared" si="27"/>
        <v/>
      </c>
      <c r="K85" s="257" t="str">
        <f>"unoInfo="&amp;scriv!AH83</f>
        <v>unoInfo=</v>
      </c>
      <c r="L85" s="263"/>
      <c r="W85" s="257" t="str">
        <f>IF(scriv!X83&lt;&gt;"",scriv!X83,"")</f>
        <v/>
      </c>
      <c r="AA85" s="257" t="str">
        <f t="shared" si="15"/>
        <v>&lt;a href=    "#/?+++&amp;on=Map&amp;unoInfo="    class="slide"&gt;  &lt;span style="color:black; font-size:10px"&gt;1. 0&lt;/span&gt; &lt;/a&gt;&lt;br&gt;</v>
      </c>
      <c r="AB85" s="260"/>
      <c r="AC85" s="260"/>
      <c r="AD85" s="260"/>
      <c r="AE85" s="261"/>
      <c r="AF85" s="262"/>
      <c r="AG85" s="262"/>
      <c r="AH85" s="262" t="str">
        <f t="shared" si="28"/>
        <v>slide1</v>
      </c>
      <c r="AI85" s="262" t="str">
        <f t="shared" si="29"/>
        <v xml:space="preserve"> id="slide1" </v>
      </c>
      <c r="AJ85" s="262" t="s">
        <v>195</v>
      </c>
      <c r="AK85" s="257" t="str">
        <f t="shared" si="30"/>
        <v>+++&amp;on=Map&amp;unoInfo=</v>
      </c>
      <c r="AL85" s="261"/>
      <c r="AM85" s="261" t="s">
        <v>200</v>
      </c>
      <c r="AN85" s="261" t="s">
        <v>196</v>
      </c>
      <c r="AO85" s="261" t="s">
        <v>197</v>
      </c>
      <c r="AP85" s="261" t="str">
        <f t="shared" si="16"/>
        <v>&lt;/span&gt; &lt;/a&gt;</v>
      </c>
      <c r="AQ85" s="258" t="str">
        <f t="shared" si="17"/>
        <v>&lt;br&gt;</v>
      </c>
    </row>
    <row r="86" spans="1:43">
      <c r="A86" s="257">
        <f>LEN(scriv!B84)-LEN(SUBSTITUTE(scriv!B84,".",""))</f>
        <v>0</v>
      </c>
      <c r="B86" s="258">
        <v>1</v>
      </c>
      <c r="C86" s="257">
        <f>scriv!D84</f>
        <v>0</v>
      </c>
      <c r="D86" s="257">
        <f t="shared" si="18"/>
        <v>0</v>
      </c>
      <c r="E86" s="257" t="str">
        <f t="shared" si="19"/>
        <v/>
      </c>
      <c r="F86" s="257" t="str">
        <f t="shared" si="20"/>
        <v/>
      </c>
      <c r="G86" s="259" t="s">
        <v>474</v>
      </c>
      <c r="H86" s="272" t="str">
        <f t="shared" si="26"/>
        <v/>
      </c>
      <c r="I86" s="257" t="str">
        <f>IF(scriv!W84&lt;&gt;"",scriv!W84,"")</f>
        <v/>
      </c>
      <c r="J86" s="257" t="str">
        <f t="shared" si="27"/>
        <v/>
      </c>
      <c r="K86" s="257" t="str">
        <f>"unoInfo="&amp;scriv!AH84</f>
        <v>unoInfo=</v>
      </c>
      <c r="L86" s="263"/>
      <c r="W86" s="257" t="str">
        <f>IF(scriv!X84&lt;&gt;"",scriv!X84,"")</f>
        <v/>
      </c>
      <c r="AA86" s="257" t="str">
        <f t="shared" si="15"/>
        <v>&lt;a href=    "#/?+++&amp;on=Map&amp;unoInfo="    class="slide"&gt;  &lt;span style="color:black; font-size:10px"&gt;1. 0&lt;/span&gt; &lt;/a&gt;&lt;br&gt;</v>
      </c>
      <c r="AB86" s="260"/>
      <c r="AC86" s="260"/>
      <c r="AD86" s="260"/>
      <c r="AE86" s="261"/>
      <c r="AF86" s="262"/>
      <c r="AG86" s="262"/>
      <c r="AH86" s="262" t="str">
        <f t="shared" si="28"/>
        <v>slide1</v>
      </c>
      <c r="AI86" s="262" t="str">
        <f t="shared" si="29"/>
        <v xml:space="preserve"> id="slide1" </v>
      </c>
      <c r="AJ86" s="262" t="s">
        <v>195</v>
      </c>
      <c r="AK86" s="257" t="str">
        <f t="shared" si="30"/>
        <v>+++&amp;on=Map&amp;unoInfo=</v>
      </c>
      <c r="AL86" s="261"/>
      <c r="AM86" s="261" t="s">
        <v>200</v>
      </c>
      <c r="AN86" s="261" t="s">
        <v>196</v>
      </c>
      <c r="AO86" s="261" t="s">
        <v>197</v>
      </c>
      <c r="AP86" s="261" t="str">
        <f t="shared" si="16"/>
        <v>&lt;/span&gt; &lt;/a&gt;</v>
      </c>
      <c r="AQ86" s="258" t="str">
        <f t="shared" si="17"/>
        <v>&lt;br&gt;</v>
      </c>
    </row>
    <row r="87" spans="1:43">
      <c r="A87" s="257">
        <f>LEN(scriv!B85)-LEN(SUBSTITUTE(scriv!B85,".",""))</f>
        <v>0</v>
      </c>
      <c r="B87" s="258">
        <v>1</v>
      </c>
      <c r="C87" s="257">
        <f>scriv!D85</f>
        <v>0</v>
      </c>
      <c r="D87" s="257">
        <f t="shared" si="18"/>
        <v>0</v>
      </c>
      <c r="E87" s="257" t="str">
        <f t="shared" si="19"/>
        <v/>
      </c>
      <c r="F87" s="257" t="str">
        <f t="shared" si="20"/>
        <v/>
      </c>
      <c r="G87" s="259" t="s">
        <v>474</v>
      </c>
      <c r="H87" s="272" t="str">
        <f t="shared" si="26"/>
        <v/>
      </c>
      <c r="I87" s="257" t="str">
        <f>IF(scriv!W85&lt;&gt;"",scriv!W85,"")</f>
        <v/>
      </c>
      <c r="J87" s="257" t="str">
        <f t="shared" si="27"/>
        <v/>
      </c>
      <c r="K87" s="257" t="str">
        <f>"unoInfo="&amp;scriv!AH85</f>
        <v>unoInfo=</v>
      </c>
      <c r="L87" s="263"/>
      <c r="W87" s="257" t="str">
        <f>IF(scriv!X85&lt;&gt;"",scriv!X85,"")</f>
        <v/>
      </c>
      <c r="AA87" s="257" t="str">
        <f t="shared" si="15"/>
        <v>&lt;a href=    "#/?+++&amp;on=Map&amp;unoInfo="    class="slide"&gt;  &lt;span style="color:black; font-size:10px"&gt;1. 0&lt;/span&gt; &lt;/a&gt;&lt;br&gt;</v>
      </c>
      <c r="AB87" s="260"/>
      <c r="AC87" s="260"/>
      <c r="AD87" s="260"/>
      <c r="AE87" s="261"/>
      <c r="AF87" s="262"/>
      <c r="AG87" s="262"/>
      <c r="AH87" s="262" t="str">
        <f t="shared" si="28"/>
        <v>slide1</v>
      </c>
      <c r="AI87" s="262" t="str">
        <f t="shared" si="29"/>
        <v xml:space="preserve"> id="slide1" </v>
      </c>
      <c r="AJ87" s="262" t="s">
        <v>195</v>
      </c>
      <c r="AK87" s="257" t="str">
        <f t="shared" si="30"/>
        <v>+++&amp;on=Map&amp;unoInfo=</v>
      </c>
      <c r="AL87" s="261"/>
      <c r="AM87" s="261" t="s">
        <v>200</v>
      </c>
      <c r="AN87" s="261" t="s">
        <v>196</v>
      </c>
      <c r="AO87" s="261" t="s">
        <v>197</v>
      </c>
      <c r="AP87" s="261" t="str">
        <f t="shared" si="16"/>
        <v>&lt;/span&gt; &lt;/a&gt;</v>
      </c>
      <c r="AQ87" s="258" t="str">
        <f t="shared" si="17"/>
        <v>&lt;br&gt;</v>
      </c>
    </row>
    <row r="88" spans="1:43">
      <c r="A88" s="257">
        <f>LEN(scriv!B86)-LEN(SUBSTITUTE(scriv!B86,".",""))</f>
        <v>0</v>
      </c>
      <c r="B88" s="258">
        <v>1</v>
      </c>
      <c r="C88" s="257">
        <f>scriv!D86</f>
        <v>0</v>
      </c>
      <c r="D88" s="257">
        <f t="shared" si="18"/>
        <v>0</v>
      </c>
      <c r="E88" s="257" t="str">
        <f t="shared" si="19"/>
        <v/>
      </c>
      <c r="F88" s="257" t="str">
        <f t="shared" si="20"/>
        <v/>
      </c>
      <c r="G88" s="259" t="s">
        <v>474</v>
      </c>
      <c r="H88" s="272" t="str">
        <f t="shared" si="26"/>
        <v/>
      </c>
      <c r="I88" s="257" t="str">
        <f>IF(scriv!W86&lt;&gt;"",scriv!W86,"")</f>
        <v/>
      </c>
      <c r="J88" s="257" t="str">
        <f t="shared" si="27"/>
        <v/>
      </c>
      <c r="K88" s="257" t="str">
        <f>"unoInfo="&amp;scriv!AH86</f>
        <v>unoInfo=</v>
      </c>
      <c r="L88" s="263"/>
      <c r="W88" s="257" t="str">
        <f>IF(scriv!X86&lt;&gt;"",scriv!X86,"")</f>
        <v/>
      </c>
      <c r="AA88" s="257" t="str">
        <f t="shared" si="15"/>
        <v>&lt;a href=    "#/?+++&amp;on=Map&amp;unoInfo="    class="slide"&gt;  &lt;span style="color:black; font-size:10px"&gt;1. 0&lt;/span&gt; &lt;/a&gt;&lt;br&gt;</v>
      </c>
      <c r="AB88" s="260"/>
      <c r="AC88" s="260"/>
      <c r="AD88" s="260"/>
      <c r="AE88" s="261"/>
      <c r="AF88" s="262"/>
      <c r="AG88" s="262"/>
      <c r="AH88" s="262" t="str">
        <f t="shared" si="28"/>
        <v>slide1</v>
      </c>
      <c r="AI88" s="262" t="str">
        <f t="shared" si="29"/>
        <v xml:space="preserve"> id="slide1" </v>
      </c>
      <c r="AJ88" s="262" t="s">
        <v>195</v>
      </c>
      <c r="AK88" s="257" t="str">
        <f t="shared" si="30"/>
        <v>+++&amp;on=Map&amp;unoInfo=</v>
      </c>
      <c r="AL88" s="261"/>
      <c r="AM88" s="261" t="s">
        <v>200</v>
      </c>
      <c r="AN88" s="261" t="s">
        <v>196</v>
      </c>
      <c r="AO88" s="261" t="s">
        <v>197</v>
      </c>
      <c r="AP88" s="261" t="str">
        <f t="shared" si="16"/>
        <v>&lt;/span&gt; &lt;/a&gt;</v>
      </c>
      <c r="AQ88" s="258" t="str">
        <f t="shared" si="17"/>
        <v>&lt;br&gt;</v>
      </c>
    </row>
    <row r="89" spans="1:43">
      <c r="A89" s="257">
        <f>LEN(scriv!B87)-LEN(SUBSTITUTE(scriv!B87,".",""))</f>
        <v>0</v>
      </c>
      <c r="B89" s="258">
        <v>1</v>
      </c>
      <c r="C89" s="257">
        <f>scriv!D87</f>
        <v>0</v>
      </c>
      <c r="D89" s="257">
        <f t="shared" si="18"/>
        <v>0</v>
      </c>
      <c r="E89" s="257" t="str">
        <f t="shared" si="19"/>
        <v/>
      </c>
      <c r="F89" s="257" t="str">
        <f t="shared" si="20"/>
        <v/>
      </c>
      <c r="G89" s="259" t="s">
        <v>474</v>
      </c>
      <c r="H89" s="272" t="str">
        <f t="shared" si="26"/>
        <v/>
      </c>
      <c r="I89" s="257" t="str">
        <f>IF(scriv!W87&lt;&gt;"",scriv!W87,"")</f>
        <v/>
      </c>
      <c r="J89" s="257" t="str">
        <f t="shared" si="27"/>
        <v/>
      </c>
      <c r="K89" s="257" t="str">
        <f>"unoInfo="&amp;scriv!AH87</f>
        <v>unoInfo=</v>
      </c>
      <c r="L89" s="263"/>
      <c r="W89" s="257" t="str">
        <f>IF(scriv!X87&lt;&gt;"",scriv!X87,"")</f>
        <v/>
      </c>
      <c r="AA89" s="257" t="str">
        <f t="shared" si="15"/>
        <v>&lt;a href=    "#/?+++&amp;on=Map&amp;unoInfo="    class="slide"&gt;  &lt;span style="color:black; font-size:10px"&gt;1. 0&lt;/span&gt; &lt;/a&gt;&lt;br&gt;</v>
      </c>
      <c r="AB89" s="260"/>
      <c r="AC89" s="260"/>
      <c r="AD89" s="260"/>
      <c r="AE89" s="261"/>
      <c r="AF89" s="262"/>
      <c r="AG89" s="262"/>
      <c r="AH89" s="262" t="str">
        <f t="shared" si="28"/>
        <v>slide1</v>
      </c>
      <c r="AI89" s="262" t="str">
        <f t="shared" si="29"/>
        <v xml:space="preserve"> id="slide1" </v>
      </c>
      <c r="AJ89" s="262" t="s">
        <v>195</v>
      </c>
      <c r="AK89" s="257" t="str">
        <f t="shared" si="30"/>
        <v>+++&amp;on=Map&amp;unoInfo=</v>
      </c>
      <c r="AL89" s="261"/>
      <c r="AM89" s="261" t="s">
        <v>200</v>
      </c>
      <c r="AN89" s="261" t="s">
        <v>196</v>
      </c>
      <c r="AO89" s="261" t="s">
        <v>197</v>
      </c>
      <c r="AP89" s="261" t="str">
        <f t="shared" si="16"/>
        <v>&lt;/span&gt; &lt;/a&gt;</v>
      </c>
      <c r="AQ89" s="258" t="str">
        <f t="shared" si="17"/>
        <v>&lt;br&gt;</v>
      </c>
    </row>
    <row r="90" spans="1:43">
      <c r="A90" s="257">
        <f>LEN(scriv!B88)-LEN(SUBSTITUTE(scriv!B88,".",""))</f>
        <v>0</v>
      </c>
      <c r="B90" s="258">
        <v>1</v>
      </c>
      <c r="C90" s="257">
        <f>scriv!D88</f>
        <v>0</v>
      </c>
      <c r="D90" s="257">
        <f t="shared" si="18"/>
        <v>0</v>
      </c>
      <c r="E90" s="257" t="str">
        <f t="shared" si="19"/>
        <v/>
      </c>
      <c r="F90" s="257" t="str">
        <f t="shared" si="20"/>
        <v/>
      </c>
      <c r="G90" s="259" t="s">
        <v>474</v>
      </c>
      <c r="H90" s="272" t="str">
        <f t="shared" si="26"/>
        <v/>
      </c>
      <c r="I90" s="257" t="str">
        <f>IF(scriv!W88&lt;&gt;"",scriv!W88,"")</f>
        <v/>
      </c>
      <c r="J90" s="257" t="str">
        <f t="shared" si="27"/>
        <v/>
      </c>
      <c r="K90" s="257" t="str">
        <f>"unoInfo="&amp;scriv!AH88</f>
        <v>unoInfo=</v>
      </c>
      <c r="L90" s="263"/>
      <c r="W90" s="257" t="str">
        <f>IF(scriv!X88&lt;&gt;"",scriv!X88,"")</f>
        <v/>
      </c>
      <c r="AA90" s="257" t="str">
        <f t="shared" si="15"/>
        <v>&lt;a href=    "#/?+++&amp;on=Map&amp;unoInfo="    class="slide"&gt;  &lt;span style="color:black; font-size:10px"&gt;1. 0&lt;/span&gt; &lt;/a&gt;&lt;br&gt;</v>
      </c>
      <c r="AB90" s="260"/>
      <c r="AC90" s="260"/>
      <c r="AD90" s="260"/>
      <c r="AE90" s="261"/>
      <c r="AF90" s="262"/>
      <c r="AG90" s="262"/>
      <c r="AH90" s="262" t="str">
        <f t="shared" si="28"/>
        <v>slide1</v>
      </c>
      <c r="AI90" s="262" t="str">
        <f t="shared" si="29"/>
        <v xml:space="preserve"> id="slide1" </v>
      </c>
      <c r="AJ90" s="262" t="s">
        <v>195</v>
      </c>
      <c r="AK90" s="257" t="str">
        <f t="shared" si="30"/>
        <v>+++&amp;on=Map&amp;unoInfo=</v>
      </c>
      <c r="AL90" s="261"/>
      <c r="AM90" s="261" t="s">
        <v>200</v>
      </c>
      <c r="AN90" s="261" t="s">
        <v>196</v>
      </c>
      <c r="AO90" s="261" t="s">
        <v>197</v>
      </c>
      <c r="AP90" s="261" t="str">
        <f t="shared" si="16"/>
        <v>&lt;/span&gt; &lt;/a&gt;</v>
      </c>
      <c r="AQ90" s="258" t="str">
        <f t="shared" si="17"/>
        <v>&lt;br&gt;</v>
      </c>
    </row>
    <row r="91" spans="1:43">
      <c r="A91" s="257">
        <f>LEN(scriv!B89)-LEN(SUBSTITUTE(scriv!B89,".",""))</f>
        <v>0</v>
      </c>
      <c r="B91" s="258">
        <v>1</v>
      </c>
      <c r="C91" s="257">
        <f>scriv!D89</f>
        <v>0</v>
      </c>
      <c r="D91" s="257">
        <f t="shared" si="18"/>
        <v>0</v>
      </c>
      <c r="E91" s="257" t="str">
        <f t="shared" si="19"/>
        <v/>
      </c>
      <c r="F91" s="257" t="str">
        <f t="shared" si="20"/>
        <v/>
      </c>
      <c r="G91" s="259" t="s">
        <v>474</v>
      </c>
      <c r="H91" s="272" t="str">
        <f t="shared" si="26"/>
        <v/>
      </c>
      <c r="I91" s="257" t="str">
        <f>IF(scriv!W89&lt;&gt;"",scriv!W89,"")</f>
        <v/>
      </c>
      <c r="J91" s="257" t="str">
        <f t="shared" si="27"/>
        <v/>
      </c>
      <c r="K91" s="257" t="str">
        <f>"unoInfo="&amp;scriv!AH89</f>
        <v>unoInfo=</v>
      </c>
      <c r="L91" s="263"/>
      <c r="W91" s="257" t="str">
        <f>IF(scriv!X89&lt;&gt;"",scriv!X89,"")</f>
        <v/>
      </c>
      <c r="AA91" s="257" t="str">
        <f t="shared" si="15"/>
        <v>&lt;a href=    "#/?+++&amp;on=Map&amp;unoInfo="    class="slide"&gt;  &lt;span style="color:black; font-size:10px"&gt;1. 0&lt;/span&gt; &lt;/a&gt;&lt;br&gt;</v>
      </c>
      <c r="AB91" s="260"/>
      <c r="AC91" s="260"/>
      <c r="AD91" s="260"/>
      <c r="AE91" s="261"/>
      <c r="AF91" s="262"/>
      <c r="AG91" s="262"/>
      <c r="AH91" s="262" t="str">
        <f t="shared" si="28"/>
        <v>slide1</v>
      </c>
      <c r="AI91" s="262" t="str">
        <f t="shared" si="29"/>
        <v xml:space="preserve"> id="slide1" </v>
      </c>
      <c r="AJ91" s="262" t="s">
        <v>195</v>
      </c>
      <c r="AK91" s="257" t="str">
        <f t="shared" si="30"/>
        <v>+++&amp;on=Map&amp;unoInfo=</v>
      </c>
      <c r="AL91" s="261"/>
      <c r="AM91" s="261" t="s">
        <v>200</v>
      </c>
      <c r="AN91" s="261" t="s">
        <v>196</v>
      </c>
      <c r="AO91" s="261" t="s">
        <v>197</v>
      </c>
      <c r="AP91" s="261" t="str">
        <f t="shared" si="16"/>
        <v>&lt;/span&gt; &lt;/a&gt;</v>
      </c>
      <c r="AQ91" s="258" t="str">
        <f t="shared" si="17"/>
        <v>&lt;br&gt;</v>
      </c>
    </row>
    <row r="92" spans="1:43">
      <c r="A92" s="257">
        <f>LEN(scriv!B90)-LEN(SUBSTITUTE(scriv!B90,".",""))</f>
        <v>0</v>
      </c>
      <c r="B92" s="258">
        <v>1</v>
      </c>
      <c r="C92" s="257">
        <f>scriv!D90</f>
        <v>0</v>
      </c>
      <c r="D92" s="257">
        <f t="shared" si="18"/>
        <v>0</v>
      </c>
      <c r="E92" s="257" t="str">
        <f t="shared" si="19"/>
        <v/>
      </c>
      <c r="F92" s="257" t="str">
        <f t="shared" si="20"/>
        <v/>
      </c>
      <c r="G92" s="259" t="s">
        <v>474</v>
      </c>
      <c r="H92" s="272" t="str">
        <f t="shared" si="26"/>
        <v/>
      </c>
      <c r="I92" s="257" t="str">
        <f>IF(scriv!W90&lt;&gt;"",scriv!W90,"")</f>
        <v/>
      </c>
      <c r="J92" s="257" t="str">
        <f t="shared" si="27"/>
        <v/>
      </c>
      <c r="K92" s="257" t="str">
        <f>"unoInfo="&amp;scriv!AH90</f>
        <v>unoInfo=</v>
      </c>
      <c r="L92" s="263"/>
      <c r="W92" s="257" t="str">
        <f>IF(scriv!X90&lt;&gt;"",scriv!X90,"")</f>
        <v/>
      </c>
      <c r="AA92" s="257" t="str">
        <f t="shared" si="15"/>
        <v>&lt;a href=    "#/?+++&amp;on=Map&amp;unoInfo="    class="slide"&gt;  &lt;span style="color:black; font-size:10px"&gt;1. 0&lt;/span&gt; &lt;/a&gt;&lt;br&gt;</v>
      </c>
      <c r="AB92" s="260"/>
      <c r="AC92" s="260"/>
      <c r="AD92" s="260"/>
      <c r="AE92" s="261"/>
      <c r="AF92" s="262"/>
      <c r="AG92" s="262"/>
      <c r="AH92" s="262" t="str">
        <f t="shared" si="28"/>
        <v>slide1</v>
      </c>
      <c r="AI92" s="262" t="str">
        <f t="shared" si="29"/>
        <v xml:space="preserve"> id="slide1" </v>
      </c>
      <c r="AJ92" s="262" t="s">
        <v>195</v>
      </c>
      <c r="AK92" s="257" t="str">
        <f t="shared" si="30"/>
        <v>+++&amp;on=Map&amp;unoInfo=</v>
      </c>
      <c r="AL92" s="261"/>
      <c r="AM92" s="261" t="s">
        <v>200</v>
      </c>
      <c r="AN92" s="261" t="s">
        <v>196</v>
      </c>
      <c r="AO92" s="261" t="s">
        <v>197</v>
      </c>
      <c r="AP92" s="261" t="str">
        <f t="shared" si="16"/>
        <v>&lt;/span&gt; &lt;/a&gt;</v>
      </c>
      <c r="AQ92" s="258" t="str">
        <f t="shared" si="17"/>
        <v>&lt;br&gt;</v>
      </c>
    </row>
    <row r="93" spans="1:43">
      <c r="A93" s="257">
        <f>LEN(scriv!B91)-LEN(SUBSTITUTE(scriv!B91,".",""))</f>
        <v>0</v>
      </c>
      <c r="B93" s="258">
        <v>1</v>
      </c>
      <c r="C93" s="257">
        <f>scriv!D91</f>
        <v>0</v>
      </c>
      <c r="D93" s="257">
        <f t="shared" si="18"/>
        <v>0</v>
      </c>
      <c r="E93" s="257" t="str">
        <f t="shared" si="19"/>
        <v/>
      </c>
      <c r="F93" s="257" t="str">
        <f t="shared" si="20"/>
        <v/>
      </c>
      <c r="G93" s="259" t="s">
        <v>474</v>
      </c>
      <c r="H93" s="272" t="str">
        <f t="shared" si="26"/>
        <v/>
      </c>
      <c r="I93" s="257" t="str">
        <f>IF(scriv!W91&lt;&gt;"",scriv!W91,"")</f>
        <v/>
      </c>
      <c r="J93" s="257" t="str">
        <f t="shared" si="27"/>
        <v/>
      </c>
      <c r="K93" s="257" t="str">
        <f>"unoInfo="&amp;scriv!AH91</f>
        <v>unoInfo=</v>
      </c>
      <c r="L93" s="263"/>
      <c r="W93" s="257" t="str">
        <f>IF(scriv!X91&lt;&gt;"",scriv!X91,"")</f>
        <v/>
      </c>
      <c r="AA93" s="257" t="str">
        <f t="shared" si="15"/>
        <v>&lt;a href=    "#/?+++&amp;on=Map&amp;unoInfo="    class="slide"&gt;  &lt;span style="color:black; font-size:10px"&gt;1. 0&lt;/span&gt; &lt;/a&gt;&lt;br&gt;</v>
      </c>
      <c r="AB93" s="260"/>
      <c r="AC93" s="260"/>
      <c r="AD93" s="260"/>
      <c r="AE93" s="261"/>
      <c r="AF93" s="262"/>
      <c r="AG93" s="262"/>
      <c r="AH93" s="262" t="str">
        <f t="shared" si="28"/>
        <v>slide1</v>
      </c>
      <c r="AI93" s="262" t="str">
        <f t="shared" si="29"/>
        <v xml:space="preserve"> id="slide1" </v>
      </c>
      <c r="AJ93" s="262" t="s">
        <v>195</v>
      </c>
      <c r="AK93" s="257" t="str">
        <f t="shared" si="30"/>
        <v>+++&amp;on=Map&amp;unoInfo=</v>
      </c>
      <c r="AL93" s="261"/>
      <c r="AM93" s="261" t="s">
        <v>200</v>
      </c>
      <c r="AN93" s="261" t="s">
        <v>196</v>
      </c>
      <c r="AO93" s="261" t="s">
        <v>197</v>
      </c>
      <c r="AP93" s="261" t="str">
        <f t="shared" si="16"/>
        <v>&lt;/span&gt; &lt;/a&gt;</v>
      </c>
      <c r="AQ93" s="258" t="str">
        <f t="shared" si="17"/>
        <v>&lt;br&gt;</v>
      </c>
    </row>
    <row r="94" spans="1:43">
      <c r="A94" s="257">
        <f>LEN(scriv!B92)-LEN(SUBSTITUTE(scriv!B92,".",""))</f>
        <v>0</v>
      </c>
      <c r="B94" s="258">
        <v>1</v>
      </c>
      <c r="C94" s="257">
        <f>scriv!D92</f>
        <v>0</v>
      </c>
      <c r="D94" s="257">
        <f t="shared" si="18"/>
        <v>0</v>
      </c>
      <c r="E94" s="257" t="str">
        <f t="shared" si="19"/>
        <v/>
      </c>
      <c r="F94" s="257" t="str">
        <f t="shared" si="20"/>
        <v/>
      </c>
      <c r="G94" s="259" t="s">
        <v>474</v>
      </c>
      <c r="H94" s="284" t="str">
        <f t="shared" si="26"/>
        <v/>
      </c>
      <c r="I94" s="257" t="str">
        <f>IF(scriv!W92&lt;&gt;"",scriv!W92,"")</f>
        <v/>
      </c>
      <c r="J94" s="257" t="str">
        <f t="shared" si="27"/>
        <v/>
      </c>
      <c r="K94" s="257" t="str">
        <f>"unoInfo="&amp;scriv!AH92</f>
        <v>unoInfo=</v>
      </c>
      <c r="L94" s="285"/>
      <c r="W94" s="257" t="str">
        <f>IF(scriv!X92&lt;&gt;"",scriv!X92,"")</f>
        <v/>
      </c>
      <c r="AA94" s="257" t="str">
        <f t="shared" si="15"/>
        <v>&lt;a href=    "#/?+++&amp;on=Map&amp;unoInfo="    class="slide"&gt;  &lt;span style="color:black; font-size:10px"&gt;1. 0&lt;/span&gt; &lt;/a&gt;&lt;br&gt;</v>
      </c>
      <c r="AB94" s="286"/>
      <c r="AC94" s="286"/>
      <c r="AD94" s="286"/>
      <c r="AF94" s="287"/>
      <c r="AG94" s="287"/>
      <c r="AH94" s="287" t="str">
        <f t="shared" si="28"/>
        <v>slide1</v>
      </c>
      <c r="AI94" s="287" t="str">
        <f t="shared" si="29"/>
        <v xml:space="preserve"> id="slide1" </v>
      </c>
      <c r="AJ94" s="287" t="s">
        <v>195</v>
      </c>
      <c r="AK94" s="257" t="str">
        <f t="shared" si="30"/>
        <v>+++&amp;on=Map&amp;unoInfo=</v>
      </c>
      <c r="AM94" s="257" t="s">
        <v>200</v>
      </c>
      <c r="AN94" s="257" t="s">
        <v>196</v>
      </c>
      <c r="AO94" s="257" t="s">
        <v>197</v>
      </c>
      <c r="AP94" s="257" t="str">
        <f t="shared" si="16"/>
        <v>&lt;/span&gt; &lt;/a&gt;</v>
      </c>
      <c r="AQ94" s="258" t="str">
        <f t="shared" si="17"/>
        <v>&lt;br&gt;</v>
      </c>
    </row>
    <row r="95" spans="1:43">
      <c r="A95" s="257">
        <f>LEN(scriv!B93)-LEN(SUBSTITUTE(scriv!B93,".",""))</f>
        <v>0</v>
      </c>
      <c r="B95" s="258">
        <v>1</v>
      </c>
      <c r="C95" s="257">
        <f>scriv!D93</f>
        <v>0</v>
      </c>
      <c r="D95" s="257">
        <f t="shared" si="18"/>
        <v>0</v>
      </c>
      <c r="E95" s="257" t="str">
        <f t="shared" si="19"/>
        <v/>
      </c>
      <c r="F95" s="257" t="str">
        <f t="shared" si="20"/>
        <v/>
      </c>
      <c r="G95" s="259" t="s">
        <v>474</v>
      </c>
      <c r="H95" s="272" t="str">
        <f t="shared" si="26"/>
        <v/>
      </c>
      <c r="I95" s="257" t="str">
        <f>IF(scriv!W93&lt;&gt;"",scriv!W93,"")</f>
        <v/>
      </c>
      <c r="J95" s="257" t="str">
        <f t="shared" si="27"/>
        <v/>
      </c>
      <c r="K95" s="257" t="str">
        <f>"unoInfo="&amp;scriv!AH93</f>
        <v>unoInfo=</v>
      </c>
      <c r="L95" s="263"/>
      <c r="W95" s="257" t="str">
        <f>IF(scriv!X93&lt;&gt;"",scriv!X93,"")</f>
        <v/>
      </c>
      <c r="AA95" s="257" t="str">
        <f t="shared" si="15"/>
        <v>&lt;a href=    "#/?+++&amp;on=Map&amp;unoInfo="    class="slide"&gt;  &lt;span style="color:black; font-size:10px"&gt;1. 0&lt;/span&gt; &lt;/a&gt;&lt;br&gt;</v>
      </c>
      <c r="AB95" s="260"/>
      <c r="AC95" s="260"/>
      <c r="AD95" s="260"/>
      <c r="AE95" s="261"/>
      <c r="AF95" s="262"/>
      <c r="AG95" s="262"/>
      <c r="AH95" s="262" t="str">
        <f t="shared" si="28"/>
        <v>slide1</v>
      </c>
      <c r="AI95" s="262" t="str">
        <f t="shared" si="29"/>
        <v xml:space="preserve"> id="slide1" </v>
      </c>
      <c r="AJ95" s="262" t="s">
        <v>195</v>
      </c>
      <c r="AK95" s="257" t="str">
        <f t="shared" si="30"/>
        <v>+++&amp;on=Map&amp;unoInfo=</v>
      </c>
      <c r="AL95" s="261"/>
      <c r="AM95" s="261" t="s">
        <v>200</v>
      </c>
      <c r="AN95" s="261" t="s">
        <v>196</v>
      </c>
      <c r="AO95" s="261" t="s">
        <v>197</v>
      </c>
      <c r="AP95" s="261" t="str">
        <f t="shared" si="16"/>
        <v>&lt;/span&gt; &lt;/a&gt;</v>
      </c>
      <c r="AQ95" s="258" t="str">
        <f t="shared" si="17"/>
        <v>&lt;br&gt;</v>
      </c>
    </row>
    <row r="96" spans="1:43">
      <c r="A96" s="257">
        <f>LEN(scriv!B94)-LEN(SUBSTITUTE(scriv!B94,".",""))</f>
        <v>0</v>
      </c>
      <c r="B96" s="258">
        <v>1</v>
      </c>
      <c r="C96" s="257">
        <f>scriv!D94</f>
        <v>0</v>
      </c>
      <c r="D96" s="257">
        <f t="shared" si="18"/>
        <v>0</v>
      </c>
      <c r="E96" s="257" t="str">
        <f t="shared" si="19"/>
        <v/>
      </c>
      <c r="F96" s="257" t="str">
        <f t="shared" si="20"/>
        <v/>
      </c>
      <c r="G96" s="259" t="s">
        <v>474</v>
      </c>
      <c r="H96" s="272" t="str">
        <f t="shared" si="26"/>
        <v/>
      </c>
      <c r="I96" s="257" t="str">
        <f>IF(scriv!W94&lt;&gt;"",scriv!W94,"")</f>
        <v/>
      </c>
      <c r="J96" s="257" t="str">
        <f t="shared" si="27"/>
        <v/>
      </c>
      <c r="K96" s="257" t="str">
        <f>"unoInfo="&amp;scriv!AH94</f>
        <v>unoInfo=</v>
      </c>
      <c r="L96" s="263"/>
      <c r="W96" s="257" t="str">
        <f>IF(scriv!X94&lt;&gt;"",scriv!X94,"")</f>
        <v/>
      </c>
      <c r="AA96" s="257" t="str">
        <f t="shared" si="15"/>
        <v>&lt;a href=    "#/?+++&amp;on=Map&amp;unoInfo="    class="slide"&gt;  &lt;span style="color:black; font-size:10px"&gt;1. 0&lt;/span&gt; &lt;/a&gt;&lt;br&gt;</v>
      </c>
      <c r="AB96" s="260"/>
      <c r="AC96" s="260"/>
      <c r="AD96" s="260"/>
      <c r="AE96" s="261"/>
      <c r="AF96" s="262"/>
      <c r="AG96" s="262"/>
      <c r="AH96" s="262" t="str">
        <f t="shared" si="28"/>
        <v>slide1</v>
      </c>
      <c r="AI96" s="262" t="str">
        <f t="shared" si="29"/>
        <v xml:space="preserve"> id="slide1" </v>
      </c>
      <c r="AJ96" s="262" t="s">
        <v>195</v>
      </c>
      <c r="AK96" s="257" t="str">
        <f t="shared" si="30"/>
        <v>+++&amp;on=Map&amp;unoInfo=</v>
      </c>
      <c r="AL96" s="261"/>
      <c r="AM96" s="261" t="s">
        <v>200</v>
      </c>
      <c r="AN96" s="261" t="s">
        <v>196</v>
      </c>
      <c r="AO96" s="261" t="s">
        <v>197</v>
      </c>
      <c r="AP96" s="261" t="str">
        <f t="shared" si="16"/>
        <v>&lt;/span&gt; &lt;/a&gt;</v>
      </c>
      <c r="AQ96" s="258" t="str">
        <f t="shared" si="17"/>
        <v>&lt;br&gt;</v>
      </c>
    </row>
    <row r="97" spans="1:43">
      <c r="A97" s="257">
        <f>LEN(scriv!B95)-LEN(SUBSTITUTE(scriv!B95,".",""))</f>
        <v>0</v>
      </c>
      <c r="B97" s="258">
        <v>1</v>
      </c>
      <c r="C97" s="257">
        <f>scriv!D95</f>
        <v>0</v>
      </c>
      <c r="D97" s="257">
        <f t="shared" si="18"/>
        <v>0</v>
      </c>
      <c r="E97" s="257" t="str">
        <f t="shared" si="19"/>
        <v/>
      </c>
      <c r="F97" s="257" t="str">
        <f t="shared" si="20"/>
        <v/>
      </c>
      <c r="G97" s="259" t="s">
        <v>474</v>
      </c>
      <c r="H97" s="272" t="str">
        <f t="shared" si="26"/>
        <v/>
      </c>
      <c r="I97" s="257" t="str">
        <f>IF(scriv!W95&lt;&gt;"",scriv!W95,"")</f>
        <v/>
      </c>
      <c r="J97" s="257" t="str">
        <f t="shared" si="27"/>
        <v/>
      </c>
      <c r="K97" s="257" t="str">
        <f>"unoInfo="&amp;scriv!AH95</f>
        <v>unoInfo=</v>
      </c>
      <c r="L97" s="263"/>
      <c r="W97" s="257" t="str">
        <f>IF(scriv!X95&lt;&gt;"",scriv!X95,"")</f>
        <v/>
      </c>
      <c r="AA97" s="257" t="str">
        <f t="shared" si="15"/>
        <v>&lt;a href=    "#/?+++&amp;on=Map&amp;unoInfo="    class="slide"&gt;  &lt;span style="color:black; font-size:10px"&gt;1. 0&lt;/span&gt; &lt;/a&gt;&lt;br&gt;</v>
      </c>
      <c r="AB97" s="260"/>
      <c r="AC97" s="260"/>
      <c r="AD97" s="260"/>
      <c r="AE97" s="261"/>
      <c r="AF97" s="262"/>
      <c r="AG97" s="262"/>
      <c r="AH97" s="262" t="str">
        <f t="shared" si="28"/>
        <v>slide1</v>
      </c>
      <c r="AI97" s="262" t="str">
        <f t="shared" si="29"/>
        <v xml:space="preserve"> id="slide1" </v>
      </c>
      <c r="AJ97" s="262" t="s">
        <v>195</v>
      </c>
      <c r="AK97" s="257" t="str">
        <f t="shared" si="30"/>
        <v>+++&amp;on=Map&amp;unoInfo=</v>
      </c>
      <c r="AL97" s="261"/>
      <c r="AM97" s="261" t="s">
        <v>200</v>
      </c>
      <c r="AN97" s="261" t="s">
        <v>196</v>
      </c>
      <c r="AO97" s="261" t="s">
        <v>197</v>
      </c>
      <c r="AP97" s="261" t="str">
        <f t="shared" si="16"/>
        <v>&lt;/span&gt; &lt;/a&gt;</v>
      </c>
      <c r="AQ97" s="258" t="str">
        <f t="shared" si="17"/>
        <v>&lt;br&gt;</v>
      </c>
    </row>
    <row r="98" spans="1:43">
      <c r="A98" s="257">
        <f>LEN(scriv!B96)-LEN(SUBSTITUTE(scriv!B96,".",""))</f>
        <v>0</v>
      </c>
      <c r="B98" s="258">
        <v>1</v>
      </c>
      <c r="C98" s="257">
        <f>scriv!D96</f>
        <v>0</v>
      </c>
      <c r="D98" s="257">
        <f t="shared" si="18"/>
        <v>0</v>
      </c>
      <c r="E98" s="257" t="str">
        <f t="shared" si="19"/>
        <v/>
      </c>
      <c r="F98" s="257" t="str">
        <f t="shared" si="20"/>
        <v/>
      </c>
      <c r="G98" s="259" t="s">
        <v>474</v>
      </c>
      <c r="H98" s="272" t="str">
        <f t="shared" si="26"/>
        <v/>
      </c>
      <c r="I98" s="257" t="str">
        <f>IF(scriv!W96&lt;&gt;"",scriv!W96,"")</f>
        <v/>
      </c>
      <c r="J98" s="257" t="str">
        <f t="shared" si="27"/>
        <v/>
      </c>
      <c r="K98" s="257" t="str">
        <f>"unoInfo="&amp;scriv!AH96</f>
        <v>unoInfo=</v>
      </c>
      <c r="L98" s="263"/>
      <c r="W98" s="257" t="str">
        <f>IF(scriv!X96&lt;&gt;"",scriv!X96,"")</f>
        <v/>
      </c>
      <c r="AA98" s="257" t="str">
        <f t="shared" si="15"/>
        <v>&lt;a href=    "#/?+++&amp;on=Map&amp;unoInfo="    class="slide"&gt;  &lt;span style="color:black; font-size:10px"&gt;1. 0&lt;/span&gt; &lt;/a&gt;&lt;br&gt;</v>
      </c>
      <c r="AB98" s="260"/>
      <c r="AC98" s="260"/>
      <c r="AD98" s="260"/>
      <c r="AE98" s="261"/>
      <c r="AF98" s="262"/>
      <c r="AG98" s="262"/>
      <c r="AH98" s="262" t="str">
        <f t="shared" si="28"/>
        <v>slide1</v>
      </c>
      <c r="AI98" s="262" t="str">
        <f t="shared" si="29"/>
        <v xml:space="preserve"> id="slide1" </v>
      </c>
      <c r="AJ98" s="262" t="s">
        <v>195</v>
      </c>
      <c r="AK98" s="257" t="str">
        <f t="shared" si="30"/>
        <v>+++&amp;on=Map&amp;unoInfo=</v>
      </c>
      <c r="AL98" s="261"/>
      <c r="AM98" s="261" t="s">
        <v>200</v>
      </c>
      <c r="AN98" s="261" t="s">
        <v>196</v>
      </c>
      <c r="AO98" s="261" t="s">
        <v>197</v>
      </c>
      <c r="AP98" s="261" t="str">
        <f t="shared" si="16"/>
        <v>&lt;/span&gt; &lt;/a&gt;</v>
      </c>
      <c r="AQ98" s="258" t="str">
        <f t="shared" si="17"/>
        <v>&lt;br&gt;</v>
      </c>
    </row>
    <row r="99" spans="1:43">
      <c r="A99" s="257">
        <f>LEN(scriv!B97)-LEN(SUBSTITUTE(scriv!B97,".",""))</f>
        <v>0</v>
      </c>
      <c r="B99" s="258">
        <v>1</v>
      </c>
      <c r="C99" s="257">
        <f>scriv!D97</f>
        <v>0</v>
      </c>
      <c r="D99" s="257">
        <f t="shared" si="18"/>
        <v>0</v>
      </c>
      <c r="E99" s="257" t="str">
        <f t="shared" si="19"/>
        <v/>
      </c>
      <c r="F99" s="257" t="str">
        <f t="shared" si="20"/>
        <v/>
      </c>
      <c r="G99" s="259" t="s">
        <v>474</v>
      </c>
      <c r="H99" s="272" t="str">
        <f t="shared" si="26"/>
        <v/>
      </c>
      <c r="I99" s="257" t="str">
        <f>IF(scriv!W97&lt;&gt;"",scriv!W97,"")</f>
        <v/>
      </c>
      <c r="J99" s="257" t="str">
        <f t="shared" si="27"/>
        <v/>
      </c>
      <c r="K99" s="257" t="str">
        <f>"unoInfo="&amp;scriv!AH97</f>
        <v>unoInfo=</v>
      </c>
      <c r="L99" s="263"/>
      <c r="W99" s="257" t="str">
        <f>IF(scriv!X97&lt;&gt;"",scriv!X97,"")</f>
        <v/>
      </c>
      <c r="AA99" s="257" t="str">
        <f t="shared" si="15"/>
        <v>&lt;a href=    "#/?+++&amp;on=Map&amp;unoInfo="    class="slide"&gt;  &lt;span style="color:black; font-size:10px"&gt;1. 0&lt;/span&gt; &lt;/a&gt;&lt;br&gt;</v>
      </c>
      <c r="AB99" s="260"/>
      <c r="AC99" s="260"/>
      <c r="AD99" s="260"/>
      <c r="AE99" s="261"/>
      <c r="AF99" s="262"/>
      <c r="AG99" s="262"/>
      <c r="AH99" s="262" t="str">
        <f t="shared" si="28"/>
        <v>slide1</v>
      </c>
      <c r="AI99" s="262" t="str">
        <f t="shared" si="29"/>
        <v xml:space="preserve"> id="slide1" </v>
      </c>
      <c r="AJ99" s="262" t="s">
        <v>195</v>
      </c>
      <c r="AK99" s="257" t="str">
        <f t="shared" si="30"/>
        <v>+++&amp;on=Map&amp;unoInfo=</v>
      </c>
      <c r="AL99" s="261"/>
      <c r="AM99" s="261" t="s">
        <v>200</v>
      </c>
      <c r="AN99" s="261" t="s">
        <v>196</v>
      </c>
      <c r="AO99" s="261" t="s">
        <v>197</v>
      </c>
      <c r="AP99" s="261" t="str">
        <f t="shared" si="16"/>
        <v>&lt;/span&gt; &lt;/a&gt;</v>
      </c>
      <c r="AQ99" s="258" t="str">
        <f t="shared" si="17"/>
        <v>&lt;br&gt;</v>
      </c>
    </row>
    <row r="100" spans="1:43">
      <c r="A100" s="257">
        <f>LEN(scriv!B98)-LEN(SUBSTITUTE(scriv!B98,".",""))</f>
        <v>0</v>
      </c>
      <c r="B100" s="258">
        <v>1</v>
      </c>
      <c r="C100" s="257">
        <f>scriv!D98</f>
        <v>0</v>
      </c>
      <c r="D100" s="257">
        <f t="shared" si="18"/>
        <v>0</v>
      </c>
      <c r="E100" s="257" t="str">
        <f t="shared" si="19"/>
        <v/>
      </c>
      <c r="F100" s="257" t="str">
        <f t="shared" si="20"/>
        <v/>
      </c>
      <c r="G100" s="259" t="s">
        <v>474</v>
      </c>
      <c r="H100" s="272" t="str">
        <f t="shared" si="26"/>
        <v/>
      </c>
      <c r="I100" s="257" t="str">
        <f>IF(scriv!W98&lt;&gt;"",scriv!W98,"")</f>
        <v/>
      </c>
      <c r="J100" s="257" t="str">
        <f t="shared" si="27"/>
        <v/>
      </c>
      <c r="K100" s="257" t="str">
        <f>"unoInfo="&amp;scriv!AH98</f>
        <v>unoInfo=</v>
      </c>
      <c r="L100" s="263"/>
      <c r="W100" s="257" t="str">
        <f>IF(scriv!X98&lt;&gt;"",scriv!X98,"")</f>
        <v/>
      </c>
      <c r="AA100" s="257" t="str">
        <f t="shared" si="15"/>
        <v>&lt;a href=    "#/?+++&amp;on=Map&amp;unoInfo="    class="slide"&gt;  &lt;span style="color:black; font-size:10px"&gt;1. 0&lt;/span&gt; &lt;/a&gt;&lt;br&gt;</v>
      </c>
      <c r="AB100" s="260"/>
      <c r="AC100" s="260"/>
      <c r="AD100" s="260"/>
      <c r="AE100" s="261"/>
      <c r="AF100" s="262"/>
      <c r="AG100" s="262"/>
      <c r="AH100" s="262" t="str">
        <f t="shared" si="28"/>
        <v>slide1</v>
      </c>
      <c r="AI100" s="262" t="str">
        <f t="shared" si="29"/>
        <v xml:space="preserve"> id="slide1" </v>
      </c>
      <c r="AJ100" s="262" t="s">
        <v>195</v>
      </c>
      <c r="AK100" s="257" t="str">
        <f t="shared" si="30"/>
        <v>+++&amp;on=Map&amp;unoInfo=</v>
      </c>
      <c r="AL100" s="261"/>
      <c r="AM100" s="261" t="s">
        <v>200</v>
      </c>
      <c r="AN100" s="261" t="s">
        <v>196</v>
      </c>
      <c r="AO100" s="261" t="s">
        <v>197</v>
      </c>
      <c r="AP100" s="261" t="str">
        <f t="shared" si="16"/>
        <v>&lt;/span&gt; &lt;/a&gt;</v>
      </c>
      <c r="AQ100" s="258" t="str">
        <f t="shared" si="17"/>
        <v>&lt;br&gt;</v>
      </c>
    </row>
    <row r="101" spans="1:43">
      <c r="G101" s="259"/>
      <c r="AB101" s="260"/>
      <c r="AC101" s="260"/>
      <c r="AD101" s="260"/>
      <c r="AE101" s="261"/>
      <c r="AF101" s="262"/>
      <c r="AG101" s="262"/>
      <c r="AH101" s="262"/>
      <c r="AI101" s="262"/>
      <c r="AJ101" s="262"/>
      <c r="AL101" s="261"/>
      <c r="AM101" s="261"/>
      <c r="AN101" s="261"/>
      <c r="AO101" s="261"/>
      <c r="AP101" s="261"/>
    </row>
    <row r="102" spans="1:43">
      <c r="G102" s="259"/>
      <c r="AB102" s="260"/>
      <c r="AC102" s="260"/>
      <c r="AD102" s="260"/>
      <c r="AE102" s="261"/>
      <c r="AF102" s="262"/>
      <c r="AG102" s="262"/>
      <c r="AH102" s="262"/>
      <c r="AI102" s="262"/>
      <c r="AJ102" s="262"/>
      <c r="AL102" s="261"/>
      <c r="AM102" s="261"/>
      <c r="AN102" s="261"/>
      <c r="AO102" s="261"/>
      <c r="AP102" s="261"/>
    </row>
    <row r="103" spans="1:43">
      <c r="G103" s="259"/>
      <c r="AB103" s="260"/>
      <c r="AC103" s="260"/>
      <c r="AD103" s="260"/>
      <c r="AE103" s="261"/>
      <c r="AF103" s="262"/>
      <c r="AG103" s="262"/>
      <c r="AH103" s="262"/>
      <c r="AI103" s="262"/>
      <c r="AJ103" s="262"/>
      <c r="AL103" s="261"/>
      <c r="AM103" s="261"/>
      <c r="AN103" s="261"/>
      <c r="AO103" s="261"/>
      <c r="AP103" s="261"/>
    </row>
    <row r="104" spans="1:43">
      <c r="G104" s="259"/>
      <c r="AB104" s="260"/>
      <c r="AC104" s="260"/>
      <c r="AD104" s="260"/>
      <c r="AE104" s="261"/>
      <c r="AF104" s="262"/>
      <c r="AG104" s="262"/>
      <c r="AH104" s="262"/>
      <c r="AI104" s="262"/>
      <c r="AJ104" s="262"/>
      <c r="AL104" s="261"/>
      <c r="AM104" s="261"/>
      <c r="AN104" s="261"/>
      <c r="AO104" s="261"/>
      <c r="AP104" s="261"/>
    </row>
    <row r="105" spans="1:43">
      <c r="G105" s="259"/>
      <c r="AB105" s="260"/>
      <c r="AC105" s="260"/>
      <c r="AD105" s="260"/>
      <c r="AE105" s="261"/>
      <c r="AF105" s="262"/>
      <c r="AG105" s="262"/>
      <c r="AH105" s="262"/>
      <c r="AI105" s="262"/>
      <c r="AJ105" s="262"/>
      <c r="AL105" s="261"/>
      <c r="AM105" s="261"/>
      <c r="AN105" s="261"/>
      <c r="AO105" s="261"/>
      <c r="AP105" s="261"/>
    </row>
    <row r="106" spans="1:43">
      <c r="G106" s="259"/>
      <c r="AB106" s="260"/>
      <c r="AC106" s="260"/>
      <c r="AD106" s="260"/>
      <c r="AE106" s="261"/>
      <c r="AF106" s="262"/>
      <c r="AG106" s="262"/>
      <c r="AH106" s="262"/>
      <c r="AI106" s="262"/>
      <c r="AJ106" s="262"/>
      <c r="AL106" s="261"/>
      <c r="AM106" s="261"/>
      <c r="AN106" s="261"/>
      <c r="AO106" s="261"/>
      <c r="AP106" s="261"/>
    </row>
    <row r="107" spans="1:43">
      <c r="G107" s="259"/>
      <c r="AB107" s="260"/>
      <c r="AC107" s="260"/>
      <c r="AD107" s="260"/>
      <c r="AE107" s="261"/>
      <c r="AF107" s="262"/>
      <c r="AG107" s="262"/>
      <c r="AH107" s="262"/>
      <c r="AI107" s="262"/>
      <c r="AJ107" s="262"/>
      <c r="AL107" s="261"/>
      <c r="AM107" s="261"/>
      <c r="AN107" s="261"/>
      <c r="AO107" s="261"/>
      <c r="AP107" s="261"/>
    </row>
    <row r="108" spans="1:43">
      <c r="G108" s="259"/>
      <c r="AB108" s="260"/>
      <c r="AC108" s="260"/>
      <c r="AD108" s="260"/>
      <c r="AE108" s="261"/>
      <c r="AF108" s="262"/>
      <c r="AG108" s="262"/>
      <c r="AH108" s="262"/>
      <c r="AI108" s="262"/>
      <c r="AJ108" s="262"/>
      <c r="AL108" s="261"/>
      <c r="AM108" s="261"/>
      <c r="AN108" s="261"/>
      <c r="AO108" s="261"/>
      <c r="AP108" s="261"/>
    </row>
    <row r="109" spans="1:43">
      <c r="G109" s="259"/>
      <c r="AB109" s="260"/>
      <c r="AC109" s="260"/>
      <c r="AD109" s="260"/>
      <c r="AE109" s="261"/>
      <c r="AF109" s="262"/>
      <c r="AG109" s="262"/>
      <c r="AH109" s="262"/>
      <c r="AI109" s="262"/>
      <c r="AJ109" s="262"/>
      <c r="AL109" s="261"/>
      <c r="AM109" s="261"/>
      <c r="AN109" s="261"/>
      <c r="AO109" s="261"/>
      <c r="AP109" s="261"/>
    </row>
    <row r="110" spans="1:43">
      <c r="G110" s="259"/>
      <c r="AB110" s="260"/>
      <c r="AC110" s="260"/>
      <c r="AD110" s="260"/>
      <c r="AE110" s="261"/>
      <c r="AF110" s="262"/>
      <c r="AG110" s="262"/>
      <c r="AH110" s="262"/>
      <c r="AI110" s="262"/>
      <c r="AJ110" s="262"/>
      <c r="AL110" s="261"/>
      <c r="AM110" s="261"/>
      <c r="AN110" s="261"/>
      <c r="AO110" s="261"/>
      <c r="AP110" s="261"/>
    </row>
    <row r="111" spans="1:43">
      <c r="G111" s="259"/>
      <c r="AB111" s="260"/>
      <c r="AC111" s="260"/>
      <c r="AD111" s="260"/>
      <c r="AE111" s="261"/>
      <c r="AF111" s="262"/>
      <c r="AG111" s="262"/>
      <c r="AH111" s="262"/>
      <c r="AI111" s="262"/>
      <c r="AJ111" s="262"/>
      <c r="AL111" s="261"/>
      <c r="AM111" s="261"/>
      <c r="AN111" s="261"/>
      <c r="AO111" s="261"/>
      <c r="AP111" s="261"/>
    </row>
    <row r="112" spans="1:43">
      <c r="G112" s="259"/>
      <c r="AB112" s="260"/>
      <c r="AC112" s="260"/>
      <c r="AD112" s="260"/>
      <c r="AE112" s="261"/>
      <c r="AF112" s="262"/>
      <c r="AG112" s="262"/>
      <c r="AH112" s="262"/>
      <c r="AI112" s="262"/>
      <c r="AJ112" s="262"/>
      <c r="AL112" s="261"/>
      <c r="AM112" s="261"/>
      <c r="AN112" s="261"/>
      <c r="AO112" s="261"/>
      <c r="AP112" s="261"/>
    </row>
    <row r="113" spans="7:42">
      <c r="G113" s="259"/>
      <c r="AB113" s="260"/>
      <c r="AC113" s="260"/>
      <c r="AD113" s="260"/>
      <c r="AE113" s="261"/>
      <c r="AF113" s="262"/>
      <c r="AG113" s="262"/>
      <c r="AH113" s="262"/>
      <c r="AI113" s="262"/>
      <c r="AJ113" s="262"/>
      <c r="AL113" s="261"/>
      <c r="AM113" s="261"/>
      <c r="AN113" s="261"/>
      <c r="AO113" s="261"/>
      <c r="AP113" s="261"/>
    </row>
    <row r="114" spans="7:42">
      <c r="G114" s="259"/>
      <c r="AB114" s="260"/>
      <c r="AC114" s="260"/>
      <c r="AD114" s="260"/>
      <c r="AE114" s="261"/>
      <c r="AF114" s="262"/>
      <c r="AG114" s="262"/>
      <c r="AH114" s="262"/>
      <c r="AI114" s="262"/>
      <c r="AJ114" s="262"/>
      <c r="AL114" s="261"/>
      <c r="AM114" s="261"/>
      <c r="AN114" s="261"/>
      <c r="AO114" s="261"/>
      <c r="AP114" s="261"/>
    </row>
    <row r="115" spans="7:42">
      <c r="G115" s="259"/>
      <c r="AB115" s="260"/>
      <c r="AC115" s="260"/>
      <c r="AD115" s="260"/>
      <c r="AE115" s="261"/>
      <c r="AF115" s="262"/>
      <c r="AG115" s="262"/>
      <c r="AH115" s="262"/>
      <c r="AI115" s="262"/>
      <c r="AJ115" s="262"/>
      <c r="AL115" s="261"/>
      <c r="AM115" s="261"/>
      <c r="AN115" s="261"/>
      <c r="AO115" s="261"/>
      <c r="AP115" s="261"/>
    </row>
    <row r="116" spans="7:42">
      <c r="G116" s="259"/>
      <c r="AB116" s="260"/>
      <c r="AC116" s="260"/>
      <c r="AD116" s="260"/>
      <c r="AE116" s="261"/>
      <c r="AF116" s="262"/>
      <c r="AG116" s="262"/>
      <c r="AH116" s="262"/>
      <c r="AI116" s="262"/>
      <c r="AJ116" s="262"/>
      <c r="AL116" s="261"/>
      <c r="AM116" s="261"/>
      <c r="AN116" s="261"/>
      <c r="AO116" s="261"/>
      <c r="AP116" s="261"/>
    </row>
    <row r="117" spans="7:42">
      <c r="G117" s="259"/>
      <c r="AB117" s="260"/>
      <c r="AC117" s="260"/>
      <c r="AD117" s="260"/>
      <c r="AE117" s="261"/>
      <c r="AF117" s="262"/>
      <c r="AG117" s="262"/>
      <c r="AH117" s="262"/>
      <c r="AI117" s="262"/>
      <c r="AJ117" s="262"/>
      <c r="AL117" s="261"/>
      <c r="AM117" s="261"/>
      <c r="AN117" s="261"/>
      <c r="AO117" s="261"/>
      <c r="AP117" s="261"/>
    </row>
    <row r="118" spans="7:42">
      <c r="G118" s="259"/>
      <c r="AB118" s="260"/>
      <c r="AC118" s="260"/>
      <c r="AD118" s="260"/>
      <c r="AE118" s="261"/>
      <c r="AF118" s="262"/>
      <c r="AG118" s="262"/>
      <c r="AH118" s="262"/>
      <c r="AI118" s="262"/>
      <c r="AJ118" s="262"/>
      <c r="AL118" s="261"/>
      <c r="AM118" s="261"/>
      <c r="AN118" s="261"/>
      <c r="AO118" s="261"/>
      <c r="AP118" s="261"/>
    </row>
    <row r="119" spans="7:42">
      <c r="G119" s="259"/>
      <c r="AB119" s="260"/>
      <c r="AC119" s="260"/>
      <c r="AD119" s="260"/>
      <c r="AE119" s="261"/>
      <c r="AF119" s="262"/>
      <c r="AG119" s="262"/>
      <c r="AH119" s="262"/>
      <c r="AI119" s="262"/>
      <c r="AJ119" s="262"/>
      <c r="AL119" s="261"/>
      <c r="AM119" s="261"/>
      <c r="AN119" s="261"/>
      <c r="AO119" s="261"/>
      <c r="AP119" s="261"/>
    </row>
    <row r="120" spans="7:42">
      <c r="G120" s="259"/>
      <c r="AB120" s="260"/>
      <c r="AC120" s="260"/>
      <c r="AD120" s="260"/>
      <c r="AE120" s="261"/>
      <c r="AF120" s="262"/>
      <c r="AG120" s="262"/>
      <c r="AH120" s="262"/>
      <c r="AI120" s="262"/>
      <c r="AJ120" s="262"/>
      <c r="AL120" s="261"/>
      <c r="AM120" s="261"/>
      <c r="AN120" s="261"/>
      <c r="AO120" s="261"/>
      <c r="AP120" s="261"/>
    </row>
    <row r="121" spans="7:42">
      <c r="G121" s="259"/>
      <c r="AB121" s="260"/>
      <c r="AC121" s="260"/>
      <c r="AD121" s="260"/>
      <c r="AE121" s="261"/>
      <c r="AF121" s="262"/>
      <c r="AG121" s="262"/>
      <c r="AH121" s="262"/>
      <c r="AI121" s="262"/>
      <c r="AJ121" s="262"/>
      <c r="AL121" s="261"/>
      <c r="AM121" s="261"/>
      <c r="AN121" s="261"/>
      <c r="AO121" s="261"/>
      <c r="AP121" s="261"/>
    </row>
    <row r="122" spans="7:42">
      <c r="G122" s="259"/>
      <c r="AB122" s="260"/>
      <c r="AC122" s="260"/>
      <c r="AD122" s="260"/>
      <c r="AE122" s="261"/>
      <c r="AF122" s="262"/>
      <c r="AG122" s="262"/>
      <c r="AH122" s="262"/>
      <c r="AI122" s="262"/>
      <c r="AJ122" s="262"/>
      <c r="AL122" s="261"/>
      <c r="AM122" s="261"/>
      <c r="AN122" s="261"/>
      <c r="AO122" s="261"/>
      <c r="AP122" s="261"/>
    </row>
    <row r="123" spans="7:42">
      <c r="G123" s="259"/>
      <c r="AB123" s="260"/>
      <c r="AC123" s="260"/>
      <c r="AD123" s="260"/>
      <c r="AE123" s="261"/>
      <c r="AF123" s="262"/>
      <c r="AG123" s="262"/>
      <c r="AH123" s="262"/>
      <c r="AI123" s="262"/>
      <c r="AJ123" s="262"/>
      <c r="AL123" s="261"/>
      <c r="AM123" s="261"/>
      <c r="AN123" s="261"/>
      <c r="AO123" s="261"/>
      <c r="AP123" s="261"/>
    </row>
    <row r="124" spans="7:42">
      <c r="G124" s="259"/>
      <c r="AB124" s="260"/>
      <c r="AC124" s="260"/>
      <c r="AD124" s="260"/>
      <c r="AE124" s="261"/>
      <c r="AF124" s="262"/>
      <c r="AG124" s="262"/>
      <c r="AH124" s="262"/>
      <c r="AI124" s="262"/>
      <c r="AJ124" s="262"/>
      <c r="AL124" s="261"/>
      <c r="AM124" s="261"/>
      <c r="AN124" s="261"/>
      <c r="AO124" s="261"/>
      <c r="AP124" s="261"/>
    </row>
    <row r="125" spans="7:42">
      <c r="G125" s="259"/>
      <c r="AB125" s="260"/>
      <c r="AC125" s="260"/>
      <c r="AD125" s="260"/>
      <c r="AE125" s="261"/>
      <c r="AF125" s="262"/>
      <c r="AG125" s="262"/>
      <c r="AH125" s="262"/>
      <c r="AI125" s="262"/>
      <c r="AJ125" s="262"/>
      <c r="AL125" s="261"/>
      <c r="AM125" s="261"/>
      <c r="AN125" s="261"/>
      <c r="AO125" s="261"/>
      <c r="AP125" s="261"/>
    </row>
    <row r="126" spans="7:42">
      <c r="G126" s="259"/>
      <c r="AB126" s="260"/>
      <c r="AC126" s="260"/>
      <c r="AD126" s="260"/>
      <c r="AE126" s="261"/>
      <c r="AF126" s="262"/>
      <c r="AG126" s="262"/>
      <c r="AH126" s="262"/>
      <c r="AI126" s="262"/>
      <c r="AJ126" s="262"/>
      <c r="AL126" s="261"/>
      <c r="AM126" s="261"/>
      <c r="AN126" s="261"/>
      <c r="AO126" s="261"/>
      <c r="AP126" s="261"/>
    </row>
    <row r="127" spans="7:42">
      <c r="G127" s="259"/>
      <c r="AB127" s="260"/>
      <c r="AC127" s="260"/>
      <c r="AD127" s="260"/>
      <c r="AE127" s="261"/>
      <c r="AF127" s="262"/>
      <c r="AG127" s="262"/>
      <c r="AH127" s="262"/>
      <c r="AI127" s="262"/>
      <c r="AJ127" s="262"/>
      <c r="AL127" s="261"/>
      <c r="AM127" s="261"/>
      <c r="AN127" s="261"/>
      <c r="AO127" s="261"/>
      <c r="AP127" s="261"/>
    </row>
    <row r="128" spans="7:42">
      <c r="G128" s="259"/>
      <c r="AB128" s="260"/>
      <c r="AC128" s="260"/>
      <c r="AD128" s="260"/>
      <c r="AE128" s="261"/>
      <c r="AF128" s="262"/>
      <c r="AG128" s="262"/>
      <c r="AH128" s="262"/>
      <c r="AI128" s="262"/>
      <c r="AJ128" s="262"/>
      <c r="AL128" s="261"/>
      <c r="AM128" s="261"/>
      <c r="AN128" s="261"/>
      <c r="AO128" s="261"/>
      <c r="AP128" s="261"/>
    </row>
    <row r="129" spans="7:42">
      <c r="G129" s="259"/>
      <c r="AB129" s="260"/>
      <c r="AC129" s="260"/>
      <c r="AD129" s="260"/>
      <c r="AE129" s="261"/>
      <c r="AF129" s="262"/>
      <c r="AG129" s="262"/>
      <c r="AH129" s="262"/>
      <c r="AI129" s="262"/>
      <c r="AJ129" s="262"/>
      <c r="AL129" s="261"/>
      <c r="AM129" s="261"/>
      <c r="AN129" s="261"/>
      <c r="AO129" s="261"/>
      <c r="AP129" s="261"/>
    </row>
    <row r="130" spans="7:42">
      <c r="G130" s="259"/>
      <c r="AB130" s="260"/>
      <c r="AC130" s="260"/>
      <c r="AD130" s="260"/>
      <c r="AE130" s="261"/>
      <c r="AF130" s="262"/>
      <c r="AG130" s="262"/>
      <c r="AH130" s="262"/>
      <c r="AI130" s="262"/>
      <c r="AJ130" s="262"/>
      <c r="AL130" s="261"/>
      <c r="AM130" s="261"/>
      <c r="AN130" s="261"/>
      <c r="AO130" s="261"/>
      <c r="AP130" s="261"/>
    </row>
    <row r="131" spans="7:42">
      <c r="G131" s="259"/>
      <c r="AB131" s="260"/>
      <c r="AC131" s="260"/>
      <c r="AD131" s="260"/>
      <c r="AE131" s="261"/>
      <c r="AF131" s="262"/>
      <c r="AG131" s="262"/>
      <c r="AH131" s="262"/>
      <c r="AI131" s="262"/>
      <c r="AJ131" s="262"/>
      <c r="AL131" s="261"/>
      <c r="AM131" s="261"/>
      <c r="AN131" s="261"/>
      <c r="AO131" s="261"/>
      <c r="AP131" s="261"/>
    </row>
    <row r="132" spans="7:42">
      <c r="G132" s="259"/>
      <c r="AB132" s="260"/>
      <c r="AC132" s="260"/>
      <c r="AD132" s="260"/>
      <c r="AE132" s="261"/>
      <c r="AF132" s="262"/>
      <c r="AG132" s="262"/>
      <c r="AH132" s="262"/>
      <c r="AI132" s="262"/>
      <c r="AJ132" s="262"/>
      <c r="AL132" s="261"/>
      <c r="AM132" s="261"/>
      <c r="AN132" s="261"/>
      <c r="AO132" s="261"/>
      <c r="AP132" s="261"/>
    </row>
    <row r="133" spans="7:42">
      <c r="G133" s="259"/>
      <c r="AB133" s="260"/>
      <c r="AC133" s="260"/>
      <c r="AD133" s="260"/>
      <c r="AE133" s="261"/>
      <c r="AF133" s="262"/>
      <c r="AG133" s="262"/>
      <c r="AH133" s="262"/>
      <c r="AI133" s="262"/>
      <c r="AJ133" s="262"/>
      <c r="AL133" s="261"/>
      <c r="AM133" s="261"/>
      <c r="AN133" s="261"/>
      <c r="AO133" s="261"/>
      <c r="AP133" s="261"/>
    </row>
    <row r="134" spans="7:42">
      <c r="G134" s="259"/>
      <c r="AB134" s="260"/>
      <c r="AC134" s="260"/>
      <c r="AD134" s="260"/>
      <c r="AE134" s="261"/>
      <c r="AF134" s="262"/>
      <c r="AG134" s="262"/>
      <c r="AH134" s="262"/>
      <c r="AI134" s="262"/>
      <c r="AJ134" s="262"/>
      <c r="AL134" s="261"/>
      <c r="AM134" s="261"/>
      <c r="AN134" s="261"/>
      <c r="AO134" s="261"/>
      <c r="AP134" s="261"/>
    </row>
    <row r="135" spans="7:42">
      <c r="G135" s="259"/>
      <c r="AB135" s="260"/>
      <c r="AC135" s="260"/>
      <c r="AD135" s="260"/>
      <c r="AE135" s="261"/>
      <c r="AF135" s="262"/>
      <c r="AG135" s="262"/>
      <c r="AH135" s="262"/>
      <c r="AI135" s="262"/>
      <c r="AJ135" s="262"/>
      <c r="AL135" s="261"/>
      <c r="AM135" s="261"/>
      <c r="AN135" s="261"/>
      <c r="AO135" s="261"/>
      <c r="AP135" s="261"/>
    </row>
    <row r="136" spans="7:42">
      <c r="G136" s="259"/>
      <c r="AB136" s="260"/>
      <c r="AC136" s="260"/>
      <c r="AD136" s="260"/>
      <c r="AE136" s="261"/>
      <c r="AF136" s="262"/>
      <c r="AG136" s="262"/>
      <c r="AH136" s="262"/>
      <c r="AI136" s="262"/>
      <c r="AJ136" s="262"/>
      <c r="AL136" s="261"/>
      <c r="AM136" s="261"/>
      <c r="AN136" s="261"/>
      <c r="AO136" s="261"/>
      <c r="AP136" s="261"/>
    </row>
    <row r="137" spans="7:42">
      <c r="G137" s="259"/>
      <c r="AB137" s="260"/>
      <c r="AC137" s="260"/>
      <c r="AD137" s="260"/>
      <c r="AE137" s="261"/>
      <c r="AF137" s="262"/>
      <c r="AG137" s="262"/>
      <c r="AH137" s="262"/>
      <c r="AI137" s="262"/>
      <c r="AJ137" s="262"/>
      <c r="AL137" s="261"/>
      <c r="AM137" s="261"/>
      <c r="AN137" s="261"/>
      <c r="AO137" s="261"/>
      <c r="AP137" s="261"/>
    </row>
    <row r="138" spans="7:42">
      <c r="G138" s="259"/>
      <c r="AB138" s="260"/>
      <c r="AC138" s="260"/>
      <c r="AD138" s="260"/>
      <c r="AE138" s="261"/>
      <c r="AF138" s="262"/>
      <c r="AG138" s="262"/>
      <c r="AH138" s="262"/>
      <c r="AI138" s="262"/>
      <c r="AJ138" s="262"/>
      <c r="AL138" s="261"/>
      <c r="AM138" s="261"/>
      <c r="AN138" s="261"/>
      <c r="AO138" s="261"/>
      <c r="AP138" s="261"/>
    </row>
    <row r="139" spans="7:42">
      <c r="G139" s="259"/>
      <c r="AB139" s="260"/>
      <c r="AC139" s="260"/>
      <c r="AD139" s="260"/>
      <c r="AE139" s="261"/>
      <c r="AF139" s="262"/>
      <c r="AG139" s="262"/>
      <c r="AH139" s="262"/>
      <c r="AI139" s="262"/>
      <c r="AJ139" s="262"/>
      <c r="AL139" s="261"/>
      <c r="AM139" s="261"/>
      <c r="AN139" s="261"/>
      <c r="AO139" s="261"/>
      <c r="AP139" s="261"/>
    </row>
    <row r="140" spans="7:42">
      <c r="G140" s="259"/>
      <c r="AB140" s="260"/>
      <c r="AC140" s="260"/>
      <c r="AD140" s="260"/>
      <c r="AE140" s="261"/>
      <c r="AF140" s="262"/>
      <c r="AG140" s="262"/>
      <c r="AH140" s="262"/>
      <c r="AI140" s="262"/>
      <c r="AJ140" s="262"/>
      <c r="AL140" s="261"/>
      <c r="AM140" s="261"/>
      <c r="AN140" s="261"/>
      <c r="AO140" s="261"/>
      <c r="AP140" s="26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66FA-20E7-284B-8399-50CBDD27D912}">
  <sheetPr codeName="Sheet8"/>
  <dimension ref="A1:AL140"/>
  <sheetViews>
    <sheetView zoomScale="110" zoomScaleNormal="110" zoomScalePageLayoutView="90" workbookViewId="0">
      <selection activeCell="C4" sqref="C4"/>
    </sheetView>
  </sheetViews>
  <sheetFormatPr baseColWidth="10" defaultRowHeight="16"/>
  <cols>
    <col min="1" max="1" width="12.1640625" style="257" customWidth="1"/>
    <col min="2" max="2" width="39.6640625" style="257" customWidth="1"/>
    <col min="3" max="3" width="8.33203125" style="258" customWidth="1"/>
    <col min="4" max="4" width="11.6640625" style="257" customWidth="1"/>
    <col min="5" max="8" width="16.83203125" style="257" customWidth="1"/>
    <col min="9" max="18" width="6.33203125" style="257" customWidth="1"/>
    <col min="19" max="19" width="67.33203125" style="257" customWidth="1"/>
    <col min="20" max="22" width="11.1640625" style="257" customWidth="1"/>
    <col min="23" max="23" width="255.6640625" style="257" customWidth="1"/>
    <col min="24" max="27" width="3.1640625" style="257" customWidth="1"/>
    <col min="28" max="31" width="5.6640625" style="257" customWidth="1"/>
    <col min="32" max="32" width="10.1640625" style="257" customWidth="1"/>
    <col min="33" max="33" width="93.1640625" style="257" customWidth="1"/>
    <col min="34" max="34" width="31.5" style="257" customWidth="1"/>
    <col min="35" max="35" width="23.83203125" style="257" customWidth="1"/>
    <col min="36" max="36" width="18.33203125" style="257" customWidth="1"/>
    <col min="37" max="37" width="44.6640625" style="257" customWidth="1"/>
    <col min="38" max="38" width="17.83203125" style="257" bestFit="1" customWidth="1"/>
    <col min="39" max="16384" width="10.83203125" style="257"/>
  </cols>
  <sheetData>
    <row r="1" spans="1:38" s="251" customFormat="1" ht="32">
      <c r="B1" s="251" t="s">
        <v>168</v>
      </c>
      <c r="C1" s="252" t="s">
        <v>169</v>
      </c>
      <c r="D1" s="251" t="s">
        <v>170</v>
      </c>
      <c r="E1" s="251" t="s">
        <v>171</v>
      </c>
      <c r="F1" s="251" t="s">
        <v>172</v>
      </c>
      <c r="G1" s="251" t="s">
        <v>221</v>
      </c>
      <c r="H1" s="251" t="s">
        <v>173</v>
      </c>
      <c r="I1" s="251" t="s">
        <v>174</v>
      </c>
      <c r="J1" s="251" t="s">
        <v>175</v>
      </c>
      <c r="K1" s="251" t="s">
        <v>176</v>
      </c>
      <c r="L1" s="251" t="s">
        <v>177</v>
      </c>
      <c r="M1" s="251" t="s">
        <v>178</v>
      </c>
      <c r="N1" s="251" t="s">
        <v>179</v>
      </c>
      <c r="O1" s="251" t="s">
        <v>180</v>
      </c>
      <c r="P1" s="251" t="s">
        <v>181</v>
      </c>
      <c r="Q1" s="251" t="s">
        <v>182</v>
      </c>
      <c r="R1" s="251" t="s">
        <v>183</v>
      </c>
      <c r="S1" s="251" t="s">
        <v>184</v>
      </c>
      <c r="T1" s="251" t="s">
        <v>409</v>
      </c>
      <c r="U1" s="251" t="s">
        <v>410</v>
      </c>
      <c r="V1" s="251" t="s">
        <v>411</v>
      </c>
      <c r="W1" s="251" t="s">
        <v>291</v>
      </c>
      <c r="AB1" s="253" t="s">
        <v>185</v>
      </c>
      <c r="AC1" s="253" t="s">
        <v>186</v>
      </c>
      <c r="AD1" s="253" t="s">
        <v>187</v>
      </c>
      <c r="AE1" s="253" t="s">
        <v>188</v>
      </c>
      <c r="AF1" s="253" t="s">
        <v>62</v>
      </c>
      <c r="AG1" s="253" t="s">
        <v>189</v>
      </c>
      <c r="AH1" s="253" t="s">
        <v>190</v>
      </c>
      <c r="AI1" s="251" t="s">
        <v>191</v>
      </c>
      <c r="AJ1" s="251" t="s">
        <v>192</v>
      </c>
      <c r="AK1" s="251" t="s">
        <v>193</v>
      </c>
      <c r="AL1" s="251" t="s">
        <v>194</v>
      </c>
    </row>
    <row r="2" spans="1:38" s="254" customFormat="1" ht="79" customHeight="1">
      <c r="B2" s="254" t="s">
        <v>219</v>
      </c>
      <c r="C2" s="255" t="s">
        <v>249</v>
      </c>
      <c r="D2" s="254" t="s">
        <v>349</v>
      </c>
      <c r="E2" s="254" t="s">
        <v>220</v>
      </c>
      <c r="AA2" s="256"/>
      <c r="AB2" s="254">
        <v>1000</v>
      </c>
      <c r="AC2" s="254">
        <v>700</v>
      </c>
      <c r="AG2" s="257"/>
    </row>
    <row r="3" spans="1:38">
      <c r="W3" s="257" t="str">
        <f>IF(B3&lt;&gt;"",
IF(D3&lt;&gt;"md","&lt;a href=    "&amp;CHAR(34)&amp;"#/"&amp;AI3&amp;AG3&amp;AH3&amp;""""&amp;"    "&amp;AJ3&amp;AF3&amp;AK3&amp;A3&amp;". "&amp;B3&amp;AL3,
CHAR(10)&amp;B3),
"")</f>
        <v/>
      </c>
    </row>
    <row r="4" spans="1:38">
      <c r="C4" s="259"/>
      <c r="E4" s="263"/>
      <c r="W4" s="257" t="str">
        <f>IF(B4&lt;&gt;"",
IF(D4&lt;&gt;"md","&lt;a href=    "&amp;CHAR(34)&amp;"#/"&amp;AI4&amp;AG4&amp;AH4&amp;""""&amp;"    "&amp;AJ4&amp;AF4&amp;AK4&amp;A4&amp;". "&amp;B4&amp;AL4,
CHAR(10)&amp;B4),
"")</f>
        <v/>
      </c>
    </row>
    <row r="5" spans="1:38">
      <c r="B5" s="257" t="s">
        <v>370</v>
      </c>
      <c r="C5" s="259"/>
      <c r="D5" s="257" t="s">
        <v>199</v>
      </c>
      <c r="K5" s="257" t="s">
        <v>364</v>
      </c>
      <c r="W5" s="257" t="str">
        <f t="shared" ref="W5:W68" si="0">IF(B5&lt;&gt;"",
IF(D5&lt;&gt;"md","&lt;a href=    "&amp;CHAR(34)&amp;"#/"&amp;AI5&amp;AG5&amp;AH5&amp;""""&amp;"    "&amp;AJ5&amp;AF5&amp;AK5&amp;A5&amp;". "&amp;B5&amp;AL5,
B5),
"")</f>
        <v>###Introduction</v>
      </c>
      <c r="X5" s="260"/>
      <c r="Y5" s="260"/>
      <c r="Z5" s="260"/>
      <c r="AA5" s="261"/>
      <c r="AB5" s="262"/>
      <c r="AC5" s="262"/>
      <c r="AD5" s="262"/>
      <c r="AE5" s="262"/>
      <c r="AF5" s="262" t="s">
        <v>195</v>
      </c>
      <c r="AG5" s="257"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61" t="str">
        <f t="shared" ref="AH5:AH10" si="1">IF(G5=1,"&amp;gotoz="&amp;E10,"")&amp;
IF(AB5&lt;&gt;"","&amp;panx="&amp;AB5,"")&amp;
IF(AC5&lt;&gt;"","&amp;pany="&amp;AC5,"")&amp;
IF(AD5&lt;&gt;"","&amp;zoom="&amp;AD5,"")</f>
        <v/>
      </c>
      <c r="AI5" s="261" t="s">
        <v>200</v>
      </c>
      <c r="AJ5" s="261" t="s">
        <v>196</v>
      </c>
      <c r="AK5" s="261" t="s">
        <v>197</v>
      </c>
      <c r="AL5" s="261" t="s">
        <v>198</v>
      </c>
    </row>
    <row r="6" spans="1:38" ht="18" customHeight="1">
      <c r="A6" s="257">
        <v>1</v>
      </c>
      <c r="B6" s="257" t="s">
        <v>369</v>
      </c>
      <c r="C6" s="259"/>
      <c r="D6" s="272" t="s">
        <v>374</v>
      </c>
      <c r="S6" s="257" t="s">
        <v>399</v>
      </c>
      <c r="W6" s="257" t="str">
        <f t="shared" si="0"/>
        <v>&lt;a href=    "#/?open=Map&amp;wpane=180&amp;epane=320&amp;panx=2600.0&amp;pany=1600.0&amp;zoom=1.0"    class="slide"&gt;  &lt;span style="color:black; font-size:10px"&gt;1. Start&lt;/span&gt; &lt;/a&gt;     &lt;br&gt;</v>
      </c>
      <c r="X6" s="260"/>
      <c r="Y6" s="260"/>
      <c r="Z6" s="260"/>
      <c r="AA6" s="261"/>
      <c r="AB6" s="262"/>
      <c r="AC6" s="262"/>
      <c r="AD6" s="262"/>
      <c r="AE6" s="262"/>
      <c r="AF6" s="262" t="s">
        <v>195</v>
      </c>
      <c r="AG6" s="257"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open=Map&amp;wpane=180&amp;epane=320&amp;panx=2600.0&amp;pany=1600.0&amp;zoom=1.0</v>
      </c>
      <c r="AH6" s="261" t="str">
        <f t="shared" si="1"/>
        <v/>
      </c>
      <c r="AI6" s="261" t="s">
        <v>200</v>
      </c>
      <c r="AJ6" s="261" t="s">
        <v>196</v>
      </c>
      <c r="AK6" s="261" t="s">
        <v>197</v>
      </c>
      <c r="AL6" s="261" t="s">
        <v>198</v>
      </c>
    </row>
    <row r="7" spans="1:38" ht="18" customHeight="1">
      <c r="A7" s="257">
        <f>A6+1</f>
        <v>2</v>
      </c>
      <c r="B7" s="257" t="s">
        <v>371</v>
      </c>
      <c r="C7" s="259" t="s">
        <v>292</v>
      </c>
      <c r="D7" s="272" t="s">
        <v>374</v>
      </c>
      <c r="E7" s="257" t="s">
        <v>415</v>
      </c>
      <c r="F7" s="257" t="s">
        <v>417</v>
      </c>
      <c r="H7" s="263"/>
      <c r="S7" s="257" t="s">
        <v>393</v>
      </c>
      <c r="W7" s="257" t="str">
        <f t="shared" si="0"/>
        <v>&lt;a href=    "#/?+++&amp;open=Map&amp;open=Organization-&amp;close=ExternalEnvironment-&amp;panx=2600.0&amp;pany=1600.0&amp;zoom=1.0"    class="slide"&gt;  &lt;span style="color:black; font-size:10px"&gt;2. Oranization Elements&lt;/span&gt; &lt;/a&gt;     &lt;br&gt;</v>
      </c>
      <c r="X7" s="260"/>
      <c r="Y7" s="260"/>
      <c r="Z7" s="260"/>
      <c r="AA7" s="261"/>
      <c r="AB7" s="262"/>
      <c r="AC7" s="262"/>
      <c r="AD7" s="262"/>
      <c r="AE7" s="262"/>
      <c r="AF7" s="262" t="s">
        <v>195</v>
      </c>
      <c r="AG7" s="257" t="str">
        <f t="shared" ref="AG7:AG70" si="2">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+++&amp;open=Map&amp;open=Organization-&amp;close=ExternalEnvironment-&amp;panx=2600.0&amp;pany=1600.0&amp;zoom=1.0</v>
      </c>
      <c r="AH7" s="261" t="str">
        <f t="shared" si="1"/>
        <v/>
      </c>
      <c r="AI7" s="261" t="s">
        <v>200</v>
      </c>
      <c r="AJ7" s="261" t="s">
        <v>196</v>
      </c>
      <c r="AK7" s="261" t="s">
        <v>197</v>
      </c>
      <c r="AL7" s="261" t="s">
        <v>198</v>
      </c>
    </row>
    <row r="8" spans="1:38" ht="18" customHeight="1">
      <c r="A8" s="257">
        <f t="shared" ref="A8:A71" si="3">A7+1</f>
        <v>3</v>
      </c>
      <c r="B8" s="257" t="s">
        <v>372</v>
      </c>
      <c r="C8" s="259" t="s">
        <v>292</v>
      </c>
      <c r="D8" s="272" t="s">
        <v>374</v>
      </c>
      <c r="E8" s="257" t="s">
        <v>415</v>
      </c>
      <c r="F8" s="257" t="s">
        <v>418</v>
      </c>
      <c r="S8" s="257" t="s">
        <v>393</v>
      </c>
      <c r="W8" s="257" t="str">
        <f t="shared" si="0"/>
        <v>&lt;a href=    "#/?+++&amp;open=Map&amp;open=Organization-&amp;open=ExternalEnvironment-&amp;panx=2600.0&amp;pany=1600.0&amp;zoom=1.0"    class="slide"&gt;  &lt;span style="color:black; font-size:10px"&gt;3. Environment Elements&lt;/span&gt; &lt;/a&gt;     &lt;br&gt;</v>
      </c>
      <c r="X8" s="260"/>
      <c r="Y8" s="260"/>
      <c r="Z8" s="260"/>
      <c r="AA8" s="261"/>
      <c r="AB8" s="262"/>
      <c r="AC8" s="262"/>
      <c r="AD8" s="262"/>
      <c r="AE8" s="262"/>
      <c r="AF8" s="262" t="s">
        <v>195</v>
      </c>
      <c r="AG8" s="257" t="str">
        <f t="shared" si="2"/>
        <v>+++&amp;open=Map&amp;open=Organization-&amp;open=ExternalEnvironment-&amp;panx=2600.0&amp;pany=1600.0&amp;zoom=1.0</v>
      </c>
      <c r="AH8" s="261" t="str">
        <f t="shared" si="1"/>
        <v/>
      </c>
      <c r="AI8" s="261" t="s">
        <v>200</v>
      </c>
      <c r="AJ8" s="261" t="s">
        <v>196</v>
      </c>
      <c r="AK8" s="261" t="s">
        <v>197</v>
      </c>
      <c r="AL8" s="261" t="s">
        <v>198</v>
      </c>
    </row>
    <row r="9" spans="1:38" ht="18" customHeight="1">
      <c r="A9" s="257">
        <f t="shared" si="3"/>
        <v>4</v>
      </c>
      <c r="B9" s="257" t="s">
        <v>373</v>
      </c>
      <c r="C9" s="259" t="s">
        <v>292</v>
      </c>
      <c r="D9" s="272" t="s">
        <v>374</v>
      </c>
      <c r="E9" s="257" t="s">
        <v>375</v>
      </c>
      <c r="F9" s="263" t="s">
        <v>376</v>
      </c>
      <c r="H9" s="257" t="s">
        <v>416</v>
      </c>
      <c r="I9" s="257" t="s">
        <v>417</v>
      </c>
      <c r="S9" s="257" t="s">
        <v>393</v>
      </c>
      <c r="W9" s="257" t="str">
        <f t="shared" si="0"/>
        <v>&lt;a href=    "#/?+++&amp;open=Map&amp;open=Organization&amp;open=ExternalEnvironment&amp;close=Organization-&amp;close=ExternalEnvironment-&amp;panx=2600.0&amp;pany=1600.0&amp;zoom=1.0"    class="slide"&gt;  &lt;span style="color:black; font-size:10px"&gt;4. Org &amp; Environment – Details&lt;/span&gt; &lt;/a&gt;     &lt;br&gt;</v>
      </c>
      <c r="X9" s="260"/>
      <c r="Y9" s="260"/>
      <c r="Z9" s="260"/>
      <c r="AA9" s="261"/>
      <c r="AB9" s="262"/>
      <c r="AC9" s="262"/>
      <c r="AD9" s="262"/>
      <c r="AE9" s="262"/>
      <c r="AF9" s="262" t="s">
        <v>195</v>
      </c>
      <c r="AG9" s="257" t="str">
        <f t="shared" si="2"/>
        <v>+++&amp;open=Map&amp;open=Organization&amp;open=ExternalEnvironment&amp;close=Organization-&amp;close=ExternalEnvironment-&amp;panx=2600.0&amp;pany=1600.0&amp;zoom=1.0</v>
      </c>
      <c r="AH9" s="261" t="str">
        <f t="shared" si="1"/>
        <v/>
      </c>
      <c r="AI9" s="261" t="s">
        <v>200</v>
      </c>
      <c r="AJ9" s="261" t="s">
        <v>196</v>
      </c>
      <c r="AK9" s="261" t="s">
        <v>197</v>
      </c>
      <c r="AL9" s="261" t="s">
        <v>198</v>
      </c>
    </row>
    <row r="10" spans="1:38" ht="18" customHeight="1">
      <c r="A10" s="257">
        <f t="shared" si="3"/>
        <v>5</v>
      </c>
      <c r="B10" s="257" t="s">
        <v>351</v>
      </c>
      <c r="C10" s="259" t="s">
        <v>292</v>
      </c>
      <c r="D10" s="272" t="s">
        <v>374</v>
      </c>
      <c r="E10" s="257" t="s">
        <v>375</v>
      </c>
      <c r="F10" s="263" t="s">
        <v>376</v>
      </c>
      <c r="G10" s="257" t="s">
        <v>380</v>
      </c>
      <c r="S10" s="257" t="s">
        <v>394</v>
      </c>
      <c r="W10" s="257" t="str">
        <f t="shared" si="0"/>
        <v>&lt;a href=    "#/?+++&amp;open=Map&amp;open=Organization&amp;open=ExternalEnvironment&amp;open=Purpose&amp;panx=2600.0&amp;pany=1600.0&amp;zoom=1.4"    class="slide"&gt;  &lt;span style="color:black; font-size:10px"&gt;5. Purpose&lt;/span&gt; &lt;/a&gt;     &lt;br&gt;</v>
      </c>
      <c r="X10" s="260"/>
      <c r="Y10" s="260"/>
      <c r="Z10" s="260"/>
      <c r="AA10" s="261"/>
      <c r="AB10" s="262"/>
      <c r="AC10" s="262"/>
      <c r="AD10" s="262"/>
      <c r="AE10" s="262"/>
      <c r="AF10" s="262" t="s">
        <v>195</v>
      </c>
      <c r="AG10" s="257" t="str">
        <f t="shared" si="2"/>
        <v>+++&amp;open=Map&amp;open=Organization&amp;open=ExternalEnvironment&amp;open=Purpose&amp;panx=2600.0&amp;pany=1600.0&amp;zoom=1.4</v>
      </c>
      <c r="AH10" s="261" t="str">
        <f t="shared" si="1"/>
        <v/>
      </c>
      <c r="AI10" s="261" t="s">
        <v>200</v>
      </c>
      <c r="AJ10" s="261" t="s">
        <v>196</v>
      </c>
      <c r="AK10" s="261" t="s">
        <v>197</v>
      </c>
      <c r="AL10" s="261" t="s">
        <v>198</v>
      </c>
    </row>
    <row r="11" spans="1:38" ht="18" customHeight="1">
      <c r="A11" s="257">
        <f t="shared" si="3"/>
        <v>6</v>
      </c>
      <c r="B11" s="257" t="s">
        <v>352</v>
      </c>
      <c r="C11" s="259" t="s">
        <v>292</v>
      </c>
      <c r="D11" s="272" t="s">
        <v>374</v>
      </c>
      <c r="E11" s="257" t="s">
        <v>375</v>
      </c>
      <c r="F11" s="263" t="s">
        <v>376</v>
      </c>
      <c r="G11" s="257" t="s">
        <v>380</v>
      </c>
      <c r="H11" s="257" t="s">
        <v>381</v>
      </c>
      <c r="S11" s="257" t="s">
        <v>400</v>
      </c>
      <c r="W11" s="257" t="str">
        <f t="shared" si="0"/>
        <v>&lt;a href=    "#/?+++&amp;open=Map&amp;open=Organization&amp;open=ExternalEnvironment&amp;open=Purpose&amp;open=Intent&amp;panx=2600.0&amp;pany=1600.0&amp;zoom=1.7"    class="slide"&gt;  &lt;span style="color:black; font-size:10px"&gt;6. Intent&lt;/span&gt; &lt;/a&gt;     &lt;br&gt;</v>
      </c>
      <c r="X11" s="260"/>
      <c r="Y11" s="260"/>
      <c r="Z11" s="260"/>
      <c r="AA11" s="261"/>
      <c r="AB11" s="262"/>
      <c r="AC11" s="262"/>
      <c r="AD11" s="262"/>
      <c r="AE11" s="262"/>
      <c r="AF11" s="262" t="s">
        <v>195</v>
      </c>
      <c r="AG11" s="257" t="str">
        <f t="shared" si="2"/>
        <v>+++&amp;open=Map&amp;open=Organization&amp;open=ExternalEnvironment&amp;open=Purpose&amp;open=Intent&amp;panx=2600.0&amp;pany=1600.0&amp;zoom=1.7</v>
      </c>
      <c r="AH11" s="261" t="str">
        <f>IF(G11=1,"&amp;gotoz="&amp;D15,"")&amp;
IF(AB11&lt;&gt;"","&amp;panx="&amp;AB11,"")&amp;
IF(AC11&lt;&gt;"","&amp;pany="&amp;AC11,"")&amp;
IF(AD11&lt;&gt;"","&amp;zoom="&amp;AD11,"")</f>
        <v/>
      </c>
      <c r="AI11" s="261" t="s">
        <v>200</v>
      </c>
      <c r="AJ11" s="261" t="s">
        <v>196</v>
      </c>
      <c r="AK11" s="261" t="s">
        <v>197</v>
      </c>
      <c r="AL11" s="261" t="s">
        <v>198</v>
      </c>
    </row>
    <row r="12" spans="1:38" ht="18" customHeight="1">
      <c r="A12" s="257">
        <f t="shared" si="3"/>
        <v>7</v>
      </c>
      <c r="B12" s="257" t="s">
        <v>353</v>
      </c>
      <c r="C12" s="259" t="s">
        <v>292</v>
      </c>
      <c r="D12" s="272" t="s">
        <v>374</v>
      </c>
      <c r="E12" s="257" t="s">
        <v>375</v>
      </c>
      <c r="F12" s="263" t="s">
        <v>376</v>
      </c>
      <c r="G12" s="257" t="s">
        <v>380</v>
      </c>
      <c r="H12" s="257" t="s">
        <v>381</v>
      </c>
      <c r="I12" s="257" t="s">
        <v>382</v>
      </c>
      <c r="S12" s="257" t="s">
        <v>400</v>
      </c>
      <c r="W12" s="257" t="str">
        <f t="shared" si="0"/>
        <v>&lt;a href=    "#/?+++&amp;open=Map&amp;open=Organization&amp;open=ExternalEnvironment&amp;open=Purpose&amp;open=Intent&amp;open=Activities&amp;panx=2600.0&amp;pany=1600.0&amp;zoom=1.7"    class="slide"&gt;  &lt;span style="color:black; font-size:10px"&gt;7. Activities&lt;/span&gt; &lt;/a&gt;     &lt;br&gt;</v>
      </c>
      <c r="X12" s="260"/>
      <c r="Y12" s="260"/>
      <c r="Z12" s="260"/>
      <c r="AA12" s="261"/>
      <c r="AB12" s="262"/>
      <c r="AC12" s="262"/>
      <c r="AD12" s="262"/>
      <c r="AE12" s="262"/>
      <c r="AF12" s="262" t="s">
        <v>195</v>
      </c>
      <c r="AG12" s="257" t="str">
        <f t="shared" si="2"/>
        <v>+++&amp;open=Map&amp;open=Organization&amp;open=ExternalEnvironment&amp;open=Purpose&amp;open=Intent&amp;open=Activities&amp;panx=2600.0&amp;pany=1600.0&amp;zoom=1.7</v>
      </c>
      <c r="AH12" s="261" t="str">
        <f t="shared" ref="AH12:AH75" si="4">IF(G12=1,"&amp;gotoz="&amp;E17,"")&amp;
IF(AB12&lt;&gt;"","&amp;panx="&amp;AB12,"")&amp;
IF(AC12&lt;&gt;"","&amp;pany="&amp;AC12,"")&amp;
IF(AD12&lt;&gt;"","&amp;zoom="&amp;AD12,"")</f>
        <v/>
      </c>
      <c r="AI12" s="261" t="s">
        <v>200</v>
      </c>
      <c r="AJ12" s="261" t="s">
        <v>196</v>
      </c>
      <c r="AK12" s="261" t="s">
        <v>197</v>
      </c>
      <c r="AL12" s="261" t="s">
        <v>198</v>
      </c>
    </row>
    <row r="13" spans="1:38" ht="18" customHeight="1">
      <c r="A13" s="257">
        <f t="shared" si="3"/>
        <v>8</v>
      </c>
      <c r="B13" s="257" t="s">
        <v>354</v>
      </c>
      <c r="C13" s="259" t="s">
        <v>292</v>
      </c>
      <c r="D13" s="272" t="s">
        <v>374</v>
      </c>
      <c r="E13" s="257" t="s">
        <v>375</v>
      </c>
      <c r="F13" s="263" t="s">
        <v>376</v>
      </c>
      <c r="G13" s="257" t="s">
        <v>380</v>
      </c>
      <c r="H13" s="257" t="s">
        <v>381</v>
      </c>
      <c r="I13" s="257" t="s">
        <v>382</v>
      </c>
      <c r="J13" s="257" t="s">
        <v>383</v>
      </c>
      <c r="S13" s="257" t="s">
        <v>400</v>
      </c>
      <c r="W13" s="257" t="str">
        <f t="shared" si="0"/>
        <v>&lt;a href=    "#/?+++&amp;open=Map&amp;open=Organization&amp;open=ExternalEnvironment&amp;open=Purpose&amp;open=Intent&amp;open=Activities&amp;open=CoreActivities&amp;panx=2600.0&amp;pany=1600.0&amp;zoom=1.7"    class="slide"&gt;  &lt;span style="color:black; font-size:10px"&gt;8. Core Activities&lt;/span&gt; &lt;/a&gt;     &lt;br&gt;</v>
      </c>
      <c r="X13" s="260"/>
      <c r="Y13" s="260"/>
      <c r="Z13" s="260"/>
      <c r="AA13" s="261"/>
      <c r="AB13" s="262"/>
      <c r="AC13" s="262"/>
      <c r="AD13" s="262"/>
      <c r="AE13" s="262"/>
      <c r="AF13" s="262" t="s">
        <v>195</v>
      </c>
      <c r="AG13" s="257" t="str">
        <f t="shared" si="2"/>
        <v>+++&amp;open=Map&amp;open=Organization&amp;open=ExternalEnvironment&amp;open=Purpose&amp;open=Intent&amp;open=Activities&amp;open=CoreActivities&amp;panx=2600.0&amp;pany=1600.0&amp;zoom=1.7</v>
      </c>
      <c r="AH13" s="261" t="str">
        <f t="shared" si="4"/>
        <v/>
      </c>
      <c r="AI13" s="261" t="s">
        <v>200</v>
      </c>
      <c r="AJ13" s="261" t="s">
        <v>196</v>
      </c>
      <c r="AK13" s="261" t="s">
        <v>197</v>
      </c>
      <c r="AL13" s="261" t="s">
        <v>198</v>
      </c>
    </row>
    <row r="14" spans="1:38" ht="18" customHeight="1">
      <c r="A14" s="257">
        <f t="shared" si="3"/>
        <v>9</v>
      </c>
      <c r="B14" s="257" t="s">
        <v>366</v>
      </c>
      <c r="C14" s="259" t="s">
        <v>292</v>
      </c>
      <c r="D14" s="272" t="s">
        <v>374</v>
      </c>
      <c r="E14" s="257" t="s">
        <v>375</v>
      </c>
      <c r="F14" s="263" t="s">
        <v>376</v>
      </c>
      <c r="G14" s="257" t="s">
        <v>380</v>
      </c>
      <c r="H14" s="257" t="s">
        <v>381</v>
      </c>
      <c r="I14" s="257" t="s">
        <v>382</v>
      </c>
      <c r="J14" s="257" t="s">
        <v>383</v>
      </c>
      <c r="K14" s="257" t="s">
        <v>384</v>
      </c>
      <c r="S14" s="257" t="s">
        <v>400</v>
      </c>
      <c r="W14" s="257" t="str">
        <f t="shared" si="0"/>
        <v>&lt;a href=    "#/?+++&amp;open=Map&amp;open=Organization&amp;open=ExternalEnvironment&amp;open=Purpose&amp;open=Intent&amp;open=Activities&amp;open=CoreActivities&amp;open=Resources&amp;panx=2600.0&amp;pany=1600.0&amp;zoom=1.7"    class="slide"&gt;  &lt;span style="color:black; font-size:10px"&gt;9. Resources&lt;/span&gt; &lt;/a&gt;     &lt;br&gt;</v>
      </c>
      <c r="X14" s="260"/>
      <c r="Y14" s="260"/>
      <c r="Z14" s="260"/>
      <c r="AA14" s="261"/>
      <c r="AB14" s="262"/>
      <c r="AC14" s="262"/>
      <c r="AD14" s="262"/>
      <c r="AE14" s="262"/>
      <c r="AF14" s="262" t="s">
        <v>195</v>
      </c>
      <c r="AG14" s="257" t="str">
        <f t="shared" si="2"/>
        <v>+++&amp;open=Map&amp;open=Organization&amp;open=ExternalEnvironment&amp;open=Purpose&amp;open=Intent&amp;open=Activities&amp;open=CoreActivities&amp;open=Resources&amp;panx=2600.0&amp;pany=1600.0&amp;zoom=1.7</v>
      </c>
      <c r="AH14" s="261" t="str">
        <f t="shared" si="4"/>
        <v/>
      </c>
      <c r="AI14" s="261" t="s">
        <v>200</v>
      </c>
      <c r="AJ14" s="261" t="s">
        <v>196</v>
      </c>
      <c r="AK14" s="261" t="s">
        <v>197</v>
      </c>
      <c r="AL14" s="261" t="s">
        <v>198</v>
      </c>
    </row>
    <row r="15" spans="1:38" ht="18" customHeight="1">
      <c r="A15" s="257">
        <f t="shared" si="3"/>
        <v>10</v>
      </c>
      <c r="B15" s="257" t="s">
        <v>355</v>
      </c>
      <c r="C15" s="259" t="s">
        <v>292</v>
      </c>
      <c r="D15" s="272" t="s">
        <v>374</v>
      </c>
      <c r="E15" s="257" t="s">
        <v>375</v>
      </c>
      <c r="F15" s="263" t="s">
        <v>376</v>
      </c>
      <c r="G15" s="257" t="s">
        <v>380</v>
      </c>
      <c r="H15" s="257" t="s">
        <v>381</v>
      </c>
      <c r="I15" s="257" t="s">
        <v>382</v>
      </c>
      <c r="J15" s="257" t="s">
        <v>383</v>
      </c>
      <c r="K15" s="257" t="s">
        <v>384</v>
      </c>
      <c r="L15" s="257" t="s">
        <v>385</v>
      </c>
      <c r="S15" s="257" t="s">
        <v>400</v>
      </c>
      <c r="W15" s="257" t="str">
        <f t="shared" si="0"/>
        <v>&lt;a href=    "#/?+++&amp;open=Map&amp;open=Organization&amp;open=ExternalEnvironment&amp;open=Purpose&amp;open=Intent&amp;open=Activities&amp;open=CoreActivities&amp;open=Resources&amp;open=SupportActivities&amp;panx=2600.0&amp;pany=1600.0&amp;zoom=1.7"    class="slide"&gt;  &lt;span style="color:black; font-size:10px"&gt;10. Support Activities&lt;/span&gt; &lt;/a&gt;     &lt;br&gt;</v>
      </c>
      <c r="X15" s="260"/>
      <c r="Y15" s="260"/>
      <c r="Z15" s="260"/>
      <c r="AA15" s="261"/>
      <c r="AB15" s="262"/>
      <c r="AC15" s="262"/>
      <c r="AD15" s="262"/>
      <c r="AE15" s="262"/>
      <c r="AF15" s="262" t="s">
        <v>195</v>
      </c>
      <c r="AG15" s="257" t="str">
        <f t="shared" si="2"/>
        <v>+++&amp;open=Map&amp;open=Organization&amp;open=ExternalEnvironment&amp;open=Purpose&amp;open=Intent&amp;open=Activities&amp;open=CoreActivities&amp;open=Resources&amp;open=SupportActivities&amp;panx=2600.0&amp;pany=1600.0&amp;zoom=1.7</v>
      </c>
      <c r="AH15" s="261" t="str">
        <f t="shared" si="4"/>
        <v/>
      </c>
      <c r="AI15" s="261" t="s">
        <v>200</v>
      </c>
      <c r="AJ15" s="261" t="s">
        <v>196</v>
      </c>
      <c r="AK15" s="261" t="s">
        <v>197</v>
      </c>
      <c r="AL15" s="261" t="s">
        <v>198</v>
      </c>
    </row>
    <row r="16" spans="1:38" ht="18" customHeight="1">
      <c r="A16" s="257">
        <f t="shared" si="3"/>
        <v>11</v>
      </c>
      <c r="B16" s="257" t="s">
        <v>356</v>
      </c>
      <c r="C16" s="259" t="s">
        <v>292</v>
      </c>
      <c r="D16" s="272" t="s">
        <v>374</v>
      </c>
      <c r="E16" s="257" t="s">
        <v>375</v>
      </c>
      <c r="F16" s="263" t="s">
        <v>376</v>
      </c>
      <c r="G16" s="257" t="s">
        <v>380</v>
      </c>
      <c r="H16" s="257" t="s">
        <v>381</v>
      </c>
      <c r="I16" s="257" t="s">
        <v>382</v>
      </c>
      <c r="J16" s="257" t="s">
        <v>383</v>
      </c>
      <c r="K16" s="257" t="s">
        <v>384</v>
      </c>
      <c r="L16" s="257" t="s">
        <v>385</v>
      </c>
      <c r="M16" s="257" t="s">
        <v>386</v>
      </c>
      <c r="S16" s="257" t="s">
        <v>401</v>
      </c>
      <c r="W16" s="257" t="str">
        <f t="shared" si="0"/>
        <v>&lt;a href=    "#/?+++&amp;open=Map&amp;open=Organization&amp;open=ExternalEnvironment&amp;open=Purpose&amp;open=Intent&amp;open=Activities&amp;open=CoreActivities&amp;open=Resources&amp;open=SupportActivities&amp;open=Methods&amp;panx=2600.0&amp;pany=1850.0&amp;zoom=1.9"    class="slide"&gt;  &lt;span style="color:black; font-size:10px"&gt;11. Methods&lt;/span&gt; &lt;/a&gt;     &lt;br&gt;</v>
      </c>
      <c r="X16" s="260"/>
      <c r="Y16" s="260"/>
      <c r="Z16" s="260"/>
      <c r="AA16" s="261"/>
      <c r="AB16" s="262"/>
      <c r="AC16" s="262"/>
      <c r="AD16" s="262"/>
      <c r="AE16" s="262"/>
      <c r="AF16" s="262" t="s">
        <v>195</v>
      </c>
      <c r="AG16" s="257" t="str">
        <f t="shared" si="2"/>
        <v>+++&amp;open=Map&amp;open=Organization&amp;open=ExternalEnvironment&amp;open=Purpose&amp;open=Intent&amp;open=Activities&amp;open=CoreActivities&amp;open=Resources&amp;open=SupportActivities&amp;open=Methods&amp;panx=2600.0&amp;pany=1850.0&amp;zoom=1.9</v>
      </c>
      <c r="AH16" s="261" t="str">
        <f t="shared" si="4"/>
        <v/>
      </c>
      <c r="AI16" s="261" t="s">
        <v>200</v>
      </c>
      <c r="AJ16" s="261" t="s">
        <v>196</v>
      </c>
      <c r="AK16" s="261" t="s">
        <v>197</v>
      </c>
      <c r="AL16" s="261" t="s">
        <v>198</v>
      </c>
    </row>
    <row r="17" spans="1:38" ht="18" customHeight="1">
      <c r="A17" s="257">
        <f t="shared" si="3"/>
        <v>12</v>
      </c>
      <c r="B17" s="257" t="s">
        <v>365</v>
      </c>
      <c r="C17" s="259" t="s">
        <v>292</v>
      </c>
      <c r="D17" s="272" t="s">
        <v>374</v>
      </c>
      <c r="E17" s="257" t="s">
        <v>375</v>
      </c>
      <c r="F17" s="263" t="s">
        <v>376</v>
      </c>
      <c r="G17" s="257" t="s">
        <v>380</v>
      </c>
      <c r="H17" s="257" t="s">
        <v>381</v>
      </c>
      <c r="I17" s="257" t="s">
        <v>382</v>
      </c>
      <c r="J17" s="257" t="s">
        <v>383</v>
      </c>
      <c r="K17" s="257" t="s">
        <v>384</v>
      </c>
      <c r="L17" s="257" t="s">
        <v>385</v>
      </c>
      <c r="M17" s="257" t="s">
        <v>386</v>
      </c>
      <c r="N17" s="257" t="s">
        <v>392</v>
      </c>
      <c r="S17" s="257" t="s">
        <v>401</v>
      </c>
      <c r="W17" s="257" t="str">
        <f t="shared" si="0"/>
        <v>&lt;a href=    "#/?+++&amp;open=Map&amp;open=Organization&amp;open=ExternalEnvironment&amp;open=Purpose&amp;open=Intent&amp;open=Activities&amp;open=CoreActivities&amp;open=Resources&amp;open=SupportActivities&amp;open=Methods&amp;openall=Divisions&amp;panx=2600.0&amp;pany=1850.0&amp;zoom=1.9"    class="slide"&gt;  &lt;span style="color:black; font-size:10px"&gt;12. Divisions&lt;/span&gt; &lt;/a&gt;     &lt;br&gt;</v>
      </c>
      <c r="X17" s="260"/>
      <c r="Y17" s="260"/>
      <c r="Z17" s="260"/>
      <c r="AA17" s="261"/>
      <c r="AB17" s="262"/>
      <c r="AC17" s="262"/>
      <c r="AD17" s="262"/>
      <c r="AE17" s="262"/>
      <c r="AF17" s="262" t="s">
        <v>195</v>
      </c>
      <c r="AG17" s="257" t="str">
        <f t="shared" si="2"/>
        <v>+++&amp;open=Map&amp;open=Organization&amp;open=ExternalEnvironment&amp;open=Purpose&amp;open=Intent&amp;open=Activities&amp;open=CoreActivities&amp;open=Resources&amp;open=SupportActivities&amp;open=Methods&amp;openall=Divisions&amp;panx=2600.0&amp;pany=1850.0&amp;zoom=1.9</v>
      </c>
      <c r="AH17" s="261" t="str">
        <f t="shared" si="4"/>
        <v/>
      </c>
      <c r="AI17" s="261" t="s">
        <v>200</v>
      </c>
      <c r="AJ17" s="261" t="s">
        <v>196</v>
      </c>
      <c r="AK17" s="261" t="s">
        <v>197</v>
      </c>
      <c r="AL17" s="261" t="s">
        <v>198</v>
      </c>
    </row>
    <row r="18" spans="1:38" ht="18" customHeight="1">
      <c r="A18" s="257">
        <f t="shared" si="3"/>
        <v>13</v>
      </c>
      <c r="B18" s="257" t="s">
        <v>368</v>
      </c>
      <c r="C18" s="259" t="s">
        <v>292</v>
      </c>
      <c r="D18" s="272" t="s">
        <v>374</v>
      </c>
      <c r="E18" s="257" t="s">
        <v>375</v>
      </c>
      <c r="F18" s="263" t="s">
        <v>376</v>
      </c>
      <c r="G18" s="257" t="s">
        <v>380</v>
      </c>
      <c r="H18" s="257" t="s">
        <v>381</v>
      </c>
      <c r="I18" s="257" t="s">
        <v>382</v>
      </c>
      <c r="J18" s="257" t="s">
        <v>383</v>
      </c>
      <c r="K18" s="257" t="s">
        <v>384</v>
      </c>
      <c r="L18" s="257" t="s">
        <v>385</v>
      </c>
      <c r="M18" s="257" t="s">
        <v>386</v>
      </c>
      <c r="N18" s="257" t="s">
        <v>392</v>
      </c>
      <c r="O18" s="257" t="s">
        <v>387</v>
      </c>
      <c r="S18" s="257" t="s">
        <v>401</v>
      </c>
      <c r="W18" s="257" t="str">
        <f t="shared" si="0"/>
        <v>&lt;a href=    "#/?+++&amp;open=Map&amp;open=Organization&amp;open=ExternalEnvironment&amp;open=Purpose&amp;open=Intent&amp;open=Activities&amp;open=CoreActivities&amp;open=Resources&amp;open=SupportActivities&amp;open=Methods&amp;openall=Divisions&amp;open=Staff&amp;panx=2600.0&amp;pany=1850.0&amp;zoom=1.9"    class="slide"&gt;  &lt;span style="color:black; font-size:10px"&gt;13. Staff&lt;/span&gt; &lt;/a&gt;     &lt;br&gt;</v>
      </c>
      <c r="X18" s="260"/>
      <c r="Y18" s="260"/>
      <c r="Z18" s="260"/>
      <c r="AA18" s="261"/>
      <c r="AB18" s="262"/>
      <c r="AC18" s="262"/>
      <c r="AD18" s="262"/>
      <c r="AE18" s="262"/>
      <c r="AF18" s="262" t="s">
        <v>195</v>
      </c>
      <c r="AG18" s="257" t="str">
        <f t="shared" si="2"/>
        <v>+++&amp;open=Map&amp;open=Organization&amp;open=ExternalEnvironment&amp;open=Purpose&amp;open=Intent&amp;open=Activities&amp;open=CoreActivities&amp;open=Resources&amp;open=SupportActivities&amp;open=Methods&amp;openall=Divisions&amp;open=Staff&amp;panx=2600.0&amp;pany=1850.0&amp;zoom=1.9</v>
      </c>
      <c r="AH18" s="261" t="str">
        <f t="shared" si="4"/>
        <v/>
      </c>
      <c r="AI18" s="261" t="s">
        <v>200</v>
      </c>
      <c r="AJ18" s="261" t="s">
        <v>196</v>
      </c>
      <c r="AK18" s="261" t="s">
        <v>197</v>
      </c>
      <c r="AL18" s="261" t="s">
        <v>198</v>
      </c>
    </row>
    <row r="19" spans="1:38" ht="18" customHeight="1">
      <c r="A19" s="257">
        <f t="shared" si="3"/>
        <v>14</v>
      </c>
      <c r="B19" s="257" t="s">
        <v>350</v>
      </c>
      <c r="C19" s="259" t="s">
        <v>292</v>
      </c>
      <c r="D19" s="257" t="s">
        <v>393</v>
      </c>
      <c r="W19" s="257" t="str">
        <f t="shared" si="0"/>
        <v>&lt;a href=    "#/?+++&amp;panx=2600.0&amp;pany=1600.0&amp;zoom=1.0"    class="slide"&gt;  &lt;span style="color:black; font-size:10px"&gt;14. External Environment&lt;/span&gt; &lt;/a&gt;     &lt;br&gt;</v>
      </c>
      <c r="X19" s="260"/>
      <c r="Y19" s="260"/>
      <c r="Z19" s="260"/>
      <c r="AA19" s="261"/>
      <c r="AB19" s="262"/>
      <c r="AC19" s="262"/>
      <c r="AD19" s="262"/>
      <c r="AE19" s="262"/>
      <c r="AF19" s="262" t="s">
        <v>195</v>
      </c>
      <c r="AG19" s="257" t="str">
        <f t="shared" si="2"/>
        <v>+++&amp;panx=2600.0&amp;pany=1600.0&amp;zoom=1.0</v>
      </c>
      <c r="AH19" s="261" t="str">
        <f t="shared" si="4"/>
        <v/>
      </c>
      <c r="AI19" s="261" t="s">
        <v>200</v>
      </c>
      <c r="AJ19" s="261" t="s">
        <v>196</v>
      </c>
      <c r="AK19" s="261" t="s">
        <v>197</v>
      </c>
      <c r="AL19" s="261" t="s">
        <v>198</v>
      </c>
    </row>
    <row r="20" spans="1:38" ht="18" customHeight="1">
      <c r="A20" s="257">
        <f t="shared" si="3"/>
        <v>15</v>
      </c>
      <c r="B20" s="257" t="s">
        <v>361</v>
      </c>
      <c r="C20" s="259" t="s">
        <v>292</v>
      </c>
      <c r="D20" s="272" t="s">
        <v>374</v>
      </c>
      <c r="E20" s="263" t="s">
        <v>376</v>
      </c>
      <c r="F20" s="263" t="s">
        <v>388</v>
      </c>
      <c r="S20" s="257" t="s">
        <v>397</v>
      </c>
      <c r="W20" s="257" t="str">
        <f t="shared" si="0"/>
        <v>&lt;a href=    "#/?+++&amp;open=Map&amp;open=ExternalEnvironment&amp;open=SupplyMarkets&amp;panx=860&amp;pany=1400&amp;zoom=2.3"    class="slide"&gt;  &lt;span style="color:black; font-size:10px"&gt;15. Supply Markets&lt;/span&gt; &lt;/a&gt;     &lt;br&gt;</v>
      </c>
      <c r="X20" s="260"/>
      <c r="Y20" s="260"/>
      <c r="Z20" s="260"/>
      <c r="AA20" s="261"/>
      <c r="AB20" s="262"/>
      <c r="AC20" s="262"/>
      <c r="AD20" s="262"/>
      <c r="AE20" s="262"/>
      <c r="AF20" s="262" t="s">
        <v>195</v>
      </c>
      <c r="AG20" s="257" t="str">
        <f t="shared" si="2"/>
        <v>+++&amp;open=Map&amp;open=ExternalEnvironment&amp;open=SupplyMarkets&amp;panx=860&amp;pany=1400&amp;zoom=2.3</v>
      </c>
      <c r="AH20" s="261" t="str">
        <f t="shared" si="4"/>
        <v/>
      </c>
      <c r="AI20" s="261" t="s">
        <v>200</v>
      </c>
      <c r="AJ20" s="261" t="s">
        <v>196</v>
      </c>
      <c r="AK20" s="261" t="s">
        <v>197</v>
      </c>
      <c r="AL20" s="261" t="s">
        <v>198</v>
      </c>
    </row>
    <row r="21" spans="1:38" ht="18" customHeight="1">
      <c r="A21" s="257">
        <f t="shared" si="3"/>
        <v>16</v>
      </c>
      <c r="B21" s="257" t="s">
        <v>377</v>
      </c>
      <c r="C21" s="259" t="s">
        <v>292</v>
      </c>
      <c r="D21" s="272" t="s">
        <v>374</v>
      </c>
      <c r="E21" s="263" t="s">
        <v>376</v>
      </c>
      <c r="F21" s="263" t="s">
        <v>388</v>
      </c>
      <c r="G21" s="257" t="s">
        <v>389</v>
      </c>
      <c r="S21" s="257" t="s">
        <v>397</v>
      </c>
      <c r="W21" s="257" t="str">
        <f t="shared" si="0"/>
        <v>&lt;a href=    "#/?+++&amp;open=Map&amp;open=ExternalEnvironment&amp;open=SupplyMarkets&amp;open=ServicesPartners&amp;panx=860&amp;pany=1400&amp;zoom=2.3"    class="slide"&gt;  &lt;span style="color:black; font-size:10px"&gt;16. Service Providers / Partners&lt;/span&gt; &lt;/a&gt;     &lt;br&gt;</v>
      </c>
      <c r="X21" s="260"/>
      <c r="Y21" s="260"/>
      <c r="Z21" s="260"/>
      <c r="AA21" s="261"/>
      <c r="AB21" s="262"/>
      <c r="AC21" s="262"/>
      <c r="AD21" s="262"/>
      <c r="AE21" s="262"/>
      <c r="AF21" s="262" t="s">
        <v>195</v>
      </c>
      <c r="AG21" s="257" t="str">
        <f t="shared" si="2"/>
        <v>+++&amp;open=Map&amp;open=ExternalEnvironment&amp;open=SupplyMarkets&amp;open=ServicesPartners&amp;panx=860&amp;pany=1400&amp;zoom=2.3</v>
      </c>
      <c r="AH21" s="261" t="str">
        <f t="shared" si="4"/>
        <v/>
      </c>
      <c r="AI21" s="261" t="s">
        <v>200</v>
      </c>
      <c r="AJ21" s="261" t="s">
        <v>196</v>
      </c>
      <c r="AK21" s="261" t="s">
        <v>197</v>
      </c>
      <c r="AL21" s="261" t="s">
        <v>198</v>
      </c>
    </row>
    <row r="22" spans="1:38" ht="18" customHeight="1">
      <c r="A22" s="257">
        <f t="shared" si="3"/>
        <v>17</v>
      </c>
      <c r="B22" s="257" t="s">
        <v>378</v>
      </c>
      <c r="C22" s="259" t="s">
        <v>292</v>
      </c>
      <c r="D22" s="272" t="s">
        <v>374</v>
      </c>
      <c r="E22" s="263" t="s">
        <v>376</v>
      </c>
      <c r="F22" s="263" t="s">
        <v>388</v>
      </c>
      <c r="G22" s="257" t="s">
        <v>389</v>
      </c>
      <c r="H22" s="257" t="s">
        <v>390</v>
      </c>
      <c r="S22" s="257" t="s">
        <v>398</v>
      </c>
      <c r="W22" s="257" t="str">
        <f t="shared" si="0"/>
        <v>&lt;a href=    "#/?+++&amp;open=Map&amp;open=ExternalEnvironment&amp;open=SupplyMarkets&amp;open=ServicesPartners&amp;open=CustomerMarkets&amp;panx=4200&amp;pany=1400&amp;zoom=2.3"    class="slide"&gt;  &lt;span style="color:black; font-size:10px"&gt;17. Customer Markets&lt;/span&gt; &lt;/a&gt;     &lt;br&gt;</v>
      </c>
      <c r="X22" s="260"/>
      <c r="Y22" s="260"/>
      <c r="Z22" s="260"/>
      <c r="AA22" s="261"/>
      <c r="AB22" s="262"/>
      <c r="AC22" s="262"/>
      <c r="AD22" s="262"/>
      <c r="AE22" s="262"/>
      <c r="AF22" s="262" t="s">
        <v>195</v>
      </c>
      <c r="AG22" s="257" t="str">
        <f t="shared" si="2"/>
        <v>+++&amp;open=Map&amp;open=ExternalEnvironment&amp;open=SupplyMarkets&amp;open=ServicesPartners&amp;open=CustomerMarkets&amp;panx=4200&amp;pany=1400&amp;zoom=2.3</v>
      </c>
      <c r="AH22" s="261" t="str">
        <f t="shared" si="4"/>
        <v/>
      </c>
      <c r="AI22" s="261" t="s">
        <v>200</v>
      </c>
      <c r="AJ22" s="261" t="s">
        <v>196</v>
      </c>
      <c r="AK22" s="261" t="s">
        <v>197</v>
      </c>
      <c r="AL22" s="261" t="s">
        <v>198</v>
      </c>
    </row>
    <row r="23" spans="1:38" ht="18" customHeight="1">
      <c r="A23" s="257">
        <f t="shared" si="3"/>
        <v>18</v>
      </c>
      <c r="B23" s="257" t="s">
        <v>360</v>
      </c>
      <c r="C23" s="259" t="s">
        <v>292</v>
      </c>
      <c r="D23" s="272" t="s">
        <v>374</v>
      </c>
      <c r="E23" s="263" t="s">
        <v>376</v>
      </c>
      <c r="F23" s="263" t="s">
        <v>388</v>
      </c>
      <c r="G23" s="257" t="s">
        <v>389</v>
      </c>
      <c r="H23" s="257" t="s">
        <v>390</v>
      </c>
      <c r="I23" s="257" t="s">
        <v>405</v>
      </c>
      <c r="S23" s="257" t="s">
        <v>398</v>
      </c>
      <c r="U23" s="257" t="s">
        <v>412</v>
      </c>
      <c r="W23" s="257" t="str">
        <f t="shared" si="0"/>
        <v>&lt;a href=    "#/?+++&amp;open=Map&amp;open=ExternalEnvironment&amp;open=SupplyMarkets&amp;open=ServicesPartners&amp;open=CustomerMarkets&amp;openall=SocialEnvironment&amp;panx=4200&amp;pany=1400&amp;zoom=2.3&amp;fileInfo=                    "    class="slide"&gt;  &lt;span style="color:black; font-size:10px"&gt;18. Social Environment&lt;/span&gt; &lt;/a&gt;     &lt;br&gt;</v>
      </c>
      <c r="X23" s="260"/>
      <c r="Y23" s="260"/>
      <c r="Z23" s="260"/>
      <c r="AA23" s="261"/>
      <c r="AB23" s="262"/>
      <c r="AC23" s="262"/>
      <c r="AD23" s="262"/>
      <c r="AE23" s="262"/>
      <c r="AF23" s="262" t="s">
        <v>195</v>
      </c>
      <c r="AG23" s="257" t="str">
        <f t="shared" si="2"/>
        <v xml:space="preserve">+++&amp;open=Map&amp;open=ExternalEnvironment&amp;open=SupplyMarkets&amp;open=ServicesPartners&amp;open=CustomerMarkets&amp;openall=SocialEnvironment&amp;panx=4200&amp;pany=1400&amp;zoom=2.3&amp;fileInfo=                    </v>
      </c>
      <c r="AH23" s="261" t="str">
        <f t="shared" si="4"/>
        <v/>
      </c>
      <c r="AI23" s="261" t="s">
        <v>200</v>
      </c>
      <c r="AJ23" s="261" t="s">
        <v>196</v>
      </c>
      <c r="AK23" s="261" t="s">
        <v>197</v>
      </c>
      <c r="AL23" s="261" t="s">
        <v>198</v>
      </c>
    </row>
    <row r="24" spans="1:38" ht="18" customHeight="1">
      <c r="A24" s="257">
        <f t="shared" si="3"/>
        <v>19</v>
      </c>
      <c r="B24" s="257" t="s">
        <v>367</v>
      </c>
      <c r="C24" s="259" t="s">
        <v>292</v>
      </c>
      <c r="D24" s="272" t="s">
        <v>374</v>
      </c>
      <c r="E24" s="263" t="s">
        <v>376</v>
      </c>
      <c r="F24" s="263" t="s">
        <v>388</v>
      </c>
      <c r="G24" s="257" t="s">
        <v>389</v>
      </c>
      <c r="H24" s="257" t="s">
        <v>390</v>
      </c>
      <c r="I24" s="257" t="s">
        <v>405</v>
      </c>
      <c r="J24" s="257" t="s">
        <v>395</v>
      </c>
      <c r="S24" s="257" t="s">
        <v>393</v>
      </c>
      <c r="W24" s="257" t="str">
        <f t="shared" si="0"/>
        <v>&lt;a href=    "#/?+++&amp;open=Map&amp;open=ExternalEnvironment&amp;open=SupplyMarkets&amp;open=ServicesPartners&amp;open=CustomerMarkets&amp;openall=SocialEnvironment&amp;openall=PoliticalEnvironment&amp;panx=2600.0&amp;pany=1600.0&amp;zoom=1.0"    class="slide"&gt;  &lt;span style="color:black; font-size:10px"&gt;19. Political Environment&lt;/span&gt; &lt;/a&gt;     &lt;br&gt;</v>
      </c>
      <c r="X24" s="260"/>
      <c r="Y24" s="260"/>
      <c r="Z24" s="260"/>
      <c r="AA24" s="261"/>
      <c r="AB24" s="262"/>
      <c r="AC24" s="262"/>
      <c r="AD24" s="262"/>
      <c r="AE24" s="262"/>
      <c r="AF24" s="262" t="s">
        <v>195</v>
      </c>
      <c r="AG24" s="257" t="str">
        <f t="shared" si="2"/>
        <v>+++&amp;open=Map&amp;open=ExternalEnvironment&amp;open=SupplyMarkets&amp;open=ServicesPartners&amp;open=CustomerMarkets&amp;openall=SocialEnvironment&amp;openall=PoliticalEnvironment&amp;panx=2600.0&amp;pany=1600.0&amp;zoom=1.0</v>
      </c>
      <c r="AH24" s="261" t="str">
        <f t="shared" si="4"/>
        <v/>
      </c>
      <c r="AI24" s="261" t="s">
        <v>200</v>
      </c>
      <c r="AJ24" s="261" t="s">
        <v>196</v>
      </c>
      <c r="AK24" s="261" t="s">
        <v>197</v>
      </c>
      <c r="AL24" s="261" t="s">
        <v>198</v>
      </c>
    </row>
    <row r="25" spans="1:38" ht="18" customHeight="1">
      <c r="A25" s="257">
        <f t="shared" si="3"/>
        <v>20</v>
      </c>
      <c r="B25" s="257" t="s">
        <v>402</v>
      </c>
      <c r="C25" s="264" t="s">
        <v>292</v>
      </c>
      <c r="D25" s="272" t="s">
        <v>374</v>
      </c>
      <c r="E25" s="263" t="s">
        <v>376</v>
      </c>
      <c r="F25" s="263" t="s">
        <v>388</v>
      </c>
      <c r="G25" s="257" t="s">
        <v>389</v>
      </c>
      <c r="H25" s="257" t="s">
        <v>390</v>
      </c>
      <c r="I25" s="257" t="s">
        <v>405</v>
      </c>
      <c r="J25" s="257" t="s">
        <v>395</v>
      </c>
      <c r="K25" s="257" t="s">
        <v>403</v>
      </c>
      <c r="L25" s="257" t="s">
        <v>404</v>
      </c>
      <c r="S25" s="257" t="s">
        <v>393</v>
      </c>
      <c r="W25" s="257" t="str">
        <f t="shared" si="0"/>
        <v>&lt;a href=    "#/?+++&amp;open=Map&amp;open=ExternalEnvironment&amp;open=SupplyMarkets&amp;open=ServicesPartners&amp;open=CustomerMarkets&amp;openall=SocialEnvironment&amp;openall=PoliticalEnvironment&amp;open=SupplyChain&amp;open=Channels&amp;panx=2600.0&amp;pany=1600.0&amp;zoom=1.0"    class="slide"&gt;  &lt;span style="color:black; font-size:10px"&gt;20. Supply Chains&lt;/span&gt; &lt;/a&gt;     &lt;br&gt;</v>
      </c>
      <c r="X25" s="260"/>
      <c r="Y25" s="260"/>
      <c r="Z25" s="260"/>
      <c r="AA25" s="261"/>
      <c r="AB25" s="262"/>
      <c r="AC25" s="262"/>
      <c r="AD25" s="262"/>
      <c r="AE25" s="262"/>
      <c r="AF25" s="262" t="s">
        <v>195</v>
      </c>
      <c r="AG25" s="257" t="str">
        <f t="shared" si="2"/>
        <v>+++&amp;open=Map&amp;open=ExternalEnvironment&amp;open=SupplyMarkets&amp;open=ServicesPartners&amp;open=CustomerMarkets&amp;openall=SocialEnvironment&amp;openall=PoliticalEnvironment&amp;open=SupplyChain&amp;open=Channels&amp;panx=2600.0&amp;pany=1600.0&amp;zoom=1.0</v>
      </c>
      <c r="AH25" s="261" t="str">
        <f t="shared" si="4"/>
        <v/>
      </c>
      <c r="AI25" s="261" t="s">
        <v>200</v>
      </c>
      <c r="AJ25" s="261" t="s">
        <v>196</v>
      </c>
      <c r="AK25" s="261" t="s">
        <v>197</v>
      </c>
      <c r="AL25" s="261" t="s">
        <v>198</v>
      </c>
    </row>
    <row r="26" spans="1:38" ht="18" customHeight="1">
      <c r="A26" s="257">
        <f t="shared" si="3"/>
        <v>21</v>
      </c>
      <c r="B26" s="257" t="s">
        <v>379</v>
      </c>
      <c r="C26" s="264" t="s">
        <v>292</v>
      </c>
      <c r="D26" s="272" t="s">
        <v>374</v>
      </c>
      <c r="E26" s="263" t="s">
        <v>376</v>
      </c>
      <c r="F26" s="263" t="s">
        <v>388</v>
      </c>
      <c r="G26" s="257" t="s">
        <v>389</v>
      </c>
      <c r="H26" s="257" t="s">
        <v>390</v>
      </c>
      <c r="I26" s="257" t="s">
        <v>405</v>
      </c>
      <c r="J26" s="257" t="s">
        <v>395</v>
      </c>
      <c r="K26" s="257" t="s">
        <v>403</v>
      </c>
      <c r="L26" s="257" t="s">
        <v>404</v>
      </c>
      <c r="M26" s="257" t="s">
        <v>396</v>
      </c>
      <c r="S26" s="257" t="s">
        <v>393</v>
      </c>
      <c r="W26" s="257" t="str">
        <f t="shared" si="0"/>
        <v>&lt;a href=    "#/?+++&amp;open=Map&amp;open=ExternalEnvironment&amp;open=SupplyMarkets&amp;open=ServicesPartners&amp;open=CustomerMarkets&amp;openall=SocialEnvironment&amp;openall=PoliticalEnvironment&amp;open=SupplyChain&amp;open=Channels&amp;open=Geography&amp;panx=2600.0&amp;pany=1600.0&amp;zoom=1.0"    class="slide"&gt;  &lt;span style="color:black; font-size:10px"&gt;21. Geographies&lt;/span&gt; &lt;/a&gt;     &lt;br&gt;</v>
      </c>
      <c r="X26" s="260"/>
      <c r="Y26" s="260"/>
      <c r="Z26" s="260"/>
      <c r="AA26" s="261"/>
      <c r="AB26" s="262"/>
      <c r="AC26" s="262"/>
      <c r="AD26" s="262"/>
      <c r="AE26" s="262"/>
      <c r="AF26" s="262" t="s">
        <v>195</v>
      </c>
      <c r="AG26" s="257" t="str">
        <f t="shared" si="2"/>
        <v>+++&amp;open=Map&amp;open=ExternalEnvironment&amp;open=SupplyMarkets&amp;open=ServicesPartners&amp;open=CustomerMarkets&amp;openall=SocialEnvironment&amp;openall=PoliticalEnvironment&amp;open=SupplyChain&amp;open=Channels&amp;open=Geography&amp;panx=2600.0&amp;pany=1600.0&amp;zoom=1.0</v>
      </c>
      <c r="AH26" s="261" t="str">
        <f t="shared" si="4"/>
        <v/>
      </c>
      <c r="AI26" s="261" t="s">
        <v>200</v>
      </c>
      <c r="AJ26" s="261" t="s">
        <v>196</v>
      </c>
      <c r="AK26" s="261" t="s">
        <v>197</v>
      </c>
      <c r="AL26" s="261" t="s">
        <v>198</v>
      </c>
    </row>
    <row r="27" spans="1:38" ht="18" customHeight="1">
      <c r="A27" s="257">
        <f t="shared" si="3"/>
        <v>22</v>
      </c>
      <c r="B27" s="257" t="s">
        <v>359</v>
      </c>
      <c r="C27" s="264" t="s">
        <v>292</v>
      </c>
      <c r="D27" s="272" t="s">
        <v>374</v>
      </c>
      <c r="E27" s="263" t="s">
        <v>376</v>
      </c>
      <c r="F27" s="263" t="s">
        <v>388</v>
      </c>
      <c r="G27" s="257" t="s">
        <v>389</v>
      </c>
      <c r="H27" s="257" t="s">
        <v>390</v>
      </c>
      <c r="I27" s="257" t="s">
        <v>405</v>
      </c>
      <c r="J27" s="257" t="s">
        <v>395</v>
      </c>
      <c r="K27" s="257" t="s">
        <v>403</v>
      </c>
      <c r="L27" s="257" t="s">
        <v>404</v>
      </c>
      <c r="M27" s="257" t="s">
        <v>396</v>
      </c>
      <c r="N27" s="257" t="s">
        <v>391</v>
      </c>
      <c r="S27" s="257" t="s">
        <v>393</v>
      </c>
      <c r="W27" s="257" t="str">
        <f t="shared" si="0"/>
        <v>&lt;a href=    "#/?+++&amp;open=Map&amp;open=ExternalEnvironment&amp;open=SupplyMarkets&amp;open=ServicesPartners&amp;open=CustomerMarkets&amp;openall=SocialEnvironment&amp;openall=PoliticalEnvironment&amp;open=SupplyChain&amp;open=Channels&amp;open=Geography&amp;open=NaturalEnvironment&amp;panx=2600.0&amp;pany=1600.0&amp;zoom=1.0"    class="slide"&gt;  &lt;span style="color:black; font-size:10px"&gt;22. Natural Environment&lt;/span&gt; &lt;/a&gt;     &lt;br&gt;</v>
      </c>
      <c r="X27" s="260"/>
      <c r="Y27" s="260"/>
      <c r="Z27" s="260"/>
      <c r="AA27" s="261"/>
      <c r="AB27" s="262"/>
      <c r="AC27" s="262"/>
      <c r="AD27" s="262"/>
      <c r="AE27" s="262"/>
      <c r="AF27" s="262" t="s">
        <v>195</v>
      </c>
      <c r="AG27" s="257" t="str">
        <f t="shared" si="2"/>
        <v>+++&amp;open=Map&amp;open=ExternalEnvironment&amp;open=SupplyMarkets&amp;open=ServicesPartners&amp;open=CustomerMarkets&amp;openall=SocialEnvironment&amp;openall=PoliticalEnvironment&amp;open=SupplyChain&amp;open=Channels&amp;open=Geography&amp;open=NaturalEnvironment&amp;panx=2600.0&amp;pany=1600.0&amp;zoom=1.0</v>
      </c>
      <c r="AH27" s="261" t="str">
        <f t="shared" si="4"/>
        <v/>
      </c>
      <c r="AI27" s="261" t="s">
        <v>200</v>
      </c>
      <c r="AJ27" s="261" t="s">
        <v>196</v>
      </c>
      <c r="AK27" s="261" t="s">
        <v>197</v>
      </c>
      <c r="AL27" s="261" t="s">
        <v>198</v>
      </c>
    </row>
    <row r="28" spans="1:38" ht="18" customHeight="1">
      <c r="A28" s="257">
        <f t="shared" si="3"/>
        <v>23</v>
      </c>
      <c r="B28" s="257" t="s">
        <v>414</v>
      </c>
      <c r="C28" s="264"/>
      <c r="D28" s="257" t="s">
        <v>407</v>
      </c>
      <c r="E28" s="257" t="s">
        <v>406</v>
      </c>
      <c r="L28" s="257" t="s">
        <v>408</v>
      </c>
      <c r="M28" s="257" t="s">
        <v>396</v>
      </c>
      <c r="N28" s="257" t="s">
        <v>391</v>
      </c>
      <c r="S28" s="257" t="s">
        <v>393</v>
      </c>
      <c r="W28" s="257" t="str">
        <f t="shared" si="0"/>
        <v>&lt;a href=    "#/?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    class="slide"&gt;  &lt;span style="color:black; font-size:10px"&gt;23. Basic Framework&lt;/span&gt; &lt;/a&gt;     &lt;br&gt;</v>
      </c>
      <c r="X28" s="260"/>
      <c r="Y28" s="260"/>
      <c r="Z28" s="260"/>
      <c r="AA28" s="261"/>
      <c r="AB28" s="262"/>
      <c r="AC28" s="262"/>
      <c r="AD28" s="262"/>
      <c r="AE28" s="262"/>
      <c r="AF28" s="262" t="s">
        <v>195</v>
      </c>
      <c r="AG28" s="257" t="str">
        <f t="shared" si="2"/>
        <v>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v>
      </c>
      <c r="AH28" s="261" t="str">
        <f t="shared" si="4"/>
        <v/>
      </c>
      <c r="AI28" s="261" t="s">
        <v>200</v>
      </c>
      <c r="AJ28" s="261" t="s">
        <v>196</v>
      </c>
      <c r="AK28" s="261" t="s">
        <v>197</v>
      </c>
      <c r="AL28" s="261" t="s">
        <v>198</v>
      </c>
    </row>
    <row r="29" spans="1:38" ht="18" customHeight="1">
      <c r="A29" s="257">
        <f t="shared" si="3"/>
        <v>24</v>
      </c>
      <c r="C29" s="259"/>
      <c r="D29" s="272"/>
      <c r="W29" s="257" t="str">
        <f t="shared" si="0"/>
        <v/>
      </c>
      <c r="X29" s="260"/>
      <c r="Y29" s="260"/>
      <c r="Z29" s="260"/>
      <c r="AA29" s="261"/>
      <c r="AB29" s="262"/>
      <c r="AC29" s="262"/>
      <c r="AD29" s="262"/>
      <c r="AE29" s="262"/>
      <c r="AF29" s="262" t="s">
        <v>195</v>
      </c>
      <c r="AG29" s="257" t="str">
        <f t="shared" si="2"/>
        <v/>
      </c>
      <c r="AH29" s="261" t="str">
        <f t="shared" si="4"/>
        <v/>
      </c>
      <c r="AI29" s="261" t="s">
        <v>200</v>
      </c>
      <c r="AJ29" s="261" t="s">
        <v>196</v>
      </c>
      <c r="AK29" s="261" t="s">
        <v>197</v>
      </c>
      <c r="AL29" s="261" t="s">
        <v>198</v>
      </c>
    </row>
    <row r="30" spans="1:38" ht="18" customHeight="1">
      <c r="A30" s="257">
        <f t="shared" si="3"/>
        <v>25</v>
      </c>
      <c r="B30" s="271"/>
      <c r="C30" s="259" t="s">
        <v>292</v>
      </c>
      <c r="W30" s="257" t="str">
        <f t="shared" si="0"/>
        <v/>
      </c>
      <c r="X30" s="260"/>
      <c r="Y30" s="260"/>
      <c r="Z30" s="260"/>
      <c r="AA30" s="261"/>
      <c r="AB30" s="262"/>
      <c r="AC30" s="262"/>
      <c r="AD30" s="262"/>
      <c r="AE30" s="262"/>
      <c r="AF30" s="262" t="s">
        <v>195</v>
      </c>
      <c r="AG30" s="257" t="str">
        <f t="shared" si="2"/>
        <v>+++&amp;</v>
      </c>
      <c r="AH30" s="261" t="str">
        <f t="shared" si="4"/>
        <v/>
      </c>
      <c r="AI30" s="261" t="s">
        <v>200</v>
      </c>
      <c r="AJ30" s="261" t="s">
        <v>196</v>
      </c>
      <c r="AK30" s="261" t="s">
        <v>197</v>
      </c>
      <c r="AL30" s="261" t="s">
        <v>198</v>
      </c>
    </row>
    <row r="31" spans="1:38">
      <c r="A31" s="257">
        <f t="shared" si="3"/>
        <v>26</v>
      </c>
      <c r="C31" s="264" t="s">
        <v>292</v>
      </c>
      <c r="W31" s="257" t="str">
        <f t="shared" si="0"/>
        <v/>
      </c>
      <c r="X31" s="260"/>
      <c r="Y31" s="260"/>
      <c r="Z31" s="260"/>
      <c r="AA31" s="261"/>
      <c r="AB31" s="262"/>
      <c r="AC31" s="262"/>
      <c r="AD31" s="262"/>
      <c r="AE31" s="262"/>
      <c r="AF31" s="262" t="s">
        <v>195</v>
      </c>
      <c r="AG31" s="257" t="str">
        <f t="shared" si="2"/>
        <v>+++&amp;</v>
      </c>
      <c r="AH31" s="261" t="str">
        <f t="shared" si="4"/>
        <v/>
      </c>
      <c r="AI31" s="261" t="s">
        <v>200</v>
      </c>
      <c r="AJ31" s="261" t="s">
        <v>196</v>
      </c>
      <c r="AK31" s="261" t="s">
        <v>197</v>
      </c>
      <c r="AL31" s="261" t="s">
        <v>198</v>
      </c>
    </row>
    <row r="32" spans="1:38">
      <c r="A32" s="257">
        <f t="shared" si="3"/>
        <v>27</v>
      </c>
      <c r="C32" s="264" t="s">
        <v>292</v>
      </c>
      <c r="W32" s="257" t="str">
        <f t="shared" si="0"/>
        <v/>
      </c>
      <c r="X32" s="260"/>
      <c r="Y32" s="260"/>
      <c r="Z32" s="260"/>
      <c r="AA32" s="261"/>
      <c r="AB32" s="262"/>
      <c r="AC32" s="262"/>
      <c r="AD32" s="262"/>
      <c r="AE32" s="262"/>
      <c r="AF32" s="262" t="s">
        <v>195</v>
      </c>
      <c r="AG32" s="257" t="str">
        <f t="shared" si="2"/>
        <v>+++&amp;</v>
      </c>
      <c r="AH32" s="261" t="str">
        <f t="shared" si="4"/>
        <v/>
      </c>
      <c r="AI32" s="261" t="s">
        <v>200</v>
      </c>
      <c r="AJ32" s="261" t="s">
        <v>196</v>
      </c>
      <c r="AK32" s="261" t="s">
        <v>197</v>
      </c>
      <c r="AL32" s="261" t="s">
        <v>198</v>
      </c>
    </row>
    <row r="33" spans="1:38">
      <c r="A33" s="257">
        <f t="shared" si="3"/>
        <v>28</v>
      </c>
      <c r="C33" s="264" t="s">
        <v>292</v>
      </c>
      <c r="W33" s="257" t="str">
        <f t="shared" si="0"/>
        <v/>
      </c>
      <c r="X33" s="260"/>
      <c r="Y33" s="260"/>
      <c r="Z33" s="260"/>
      <c r="AA33" s="261"/>
      <c r="AB33" s="262"/>
      <c r="AC33" s="262"/>
      <c r="AD33" s="262"/>
      <c r="AE33" s="262"/>
      <c r="AF33" s="262" t="s">
        <v>195</v>
      </c>
      <c r="AG33" s="257" t="str">
        <f t="shared" si="2"/>
        <v>+++&amp;</v>
      </c>
      <c r="AH33" s="261" t="str">
        <f t="shared" si="4"/>
        <v/>
      </c>
      <c r="AI33" s="261" t="s">
        <v>200</v>
      </c>
      <c r="AJ33" s="261" t="s">
        <v>196</v>
      </c>
      <c r="AK33" s="261" t="s">
        <v>197</v>
      </c>
      <c r="AL33" s="261" t="s">
        <v>198</v>
      </c>
    </row>
    <row r="34" spans="1:38">
      <c r="A34" s="257">
        <f t="shared" si="3"/>
        <v>29</v>
      </c>
      <c r="C34" s="264" t="s">
        <v>292</v>
      </c>
      <c r="F34" s="257" t="s">
        <v>413</v>
      </c>
      <c r="W34" s="257" t="str">
        <f t="shared" si="0"/>
        <v/>
      </c>
      <c r="X34" s="260"/>
      <c r="Y34" s="260"/>
      <c r="Z34" s="260"/>
      <c r="AA34" s="261"/>
      <c r="AB34" s="262"/>
      <c r="AC34" s="262"/>
      <c r="AD34" s="262"/>
      <c r="AE34" s="262"/>
      <c r="AF34" s="262" t="s">
        <v>195</v>
      </c>
      <c r="AG34" s="257" t="str">
        <f t="shared" si="2"/>
        <v xml:space="preserve">+++&amp;&amp;     </v>
      </c>
      <c r="AH34" s="261" t="str">
        <f t="shared" si="4"/>
        <v/>
      </c>
      <c r="AI34" s="261" t="s">
        <v>200</v>
      </c>
      <c r="AJ34" s="261" t="s">
        <v>196</v>
      </c>
      <c r="AK34" s="261" t="s">
        <v>197</v>
      </c>
      <c r="AL34" s="261" t="s">
        <v>198</v>
      </c>
    </row>
    <row r="35" spans="1:38">
      <c r="A35" s="257">
        <f t="shared" si="3"/>
        <v>30</v>
      </c>
      <c r="C35" s="259" t="s">
        <v>292</v>
      </c>
      <c r="W35" s="257" t="str">
        <f t="shared" si="0"/>
        <v/>
      </c>
      <c r="X35" s="260"/>
      <c r="Y35" s="260"/>
      <c r="Z35" s="260"/>
      <c r="AA35" s="261"/>
      <c r="AB35" s="262"/>
      <c r="AC35" s="262"/>
      <c r="AD35" s="262"/>
      <c r="AE35" s="262"/>
      <c r="AF35" s="262" t="s">
        <v>195</v>
      </c>
      <c r="AG35" s="257" t="str">
        <f t="shared" si="2"/>
        <v>+++&amp;</v>
      </c>
      <c r="AH35" s="261" t="str">
        <f t="shared" si="4"/>
        <v/>
      </c>
      <c r="AI35" s="261" t="s">
        <v>200</v>
      </c>
      <c r="AJ35" s="261" t="s">
        <v>196</v>
      </c>
      <c r="AK35" s="261" t="s">
        <v>197</v>
      </c>
      <c r="AL35" s="261" t="s">
        <v>198</v>
      </c>
    </row>
    <row r="36" spans="1:38">
      <c r="A36" s="257">
        <f t="shared" si="3"/>
        <v>31</v>
      </c>
      <c r="C36" s="259" t="s">
        <v>292</v>
      </c>
      <c r="W36" s="257" t="str">
        <f t="shared" si="0"/>
        <v/>
      </c>
      <c r="X36" s="260"/>
      <c r="Y36" s="260"/>
      <c r="Z36" s="260"/>
      <c r="AA36" s="261"/>
      <c r="AB36" s="262"/>
      <c r="AC36" s="262"/>
      <c r="AD36" s="262"/>
      <c r="AE36" s="262"/>
      <c r="AF36" s="262" t="s">
        <v>195</v>
      </c>
      <c r="AG36" s="257" t="str">
        <f t="shared" si="2"/>
        <v>+++&amp;</v>
      </c>
      <c r="AH36" s="261" t="str">
        <f t="shared" si="4"/>
        <v/>
      </c>
      <c r="AI36" s="261" t="s">
        <v>200</v>
      </c>
      <c r="AJ36" s="261" t="s">
        <v>196</v>
      </c>
      <c r="AK36" s="261" t="s">
        <v>197</v>
      </c>
      <c r="AL36" s="261" t="s">
        <v>198</v>
      </c>
    </row>
    <row r="37" spans="1:38">
      <c r="A37" s="257">
        <f t="shared" si="3"/>
        <v>32</v>
      </c>
      <c r="C37" s="264" t="s">
        <v>292</v>
      </c>
      <c r="W37" s="257" t="str">
        <f t="shared" si="0"/>
        <v/>
      </c>
      <c r="X37" s="260"/>
      <c r="Y37" s="260"/>
      <c r="Z37" s="260"/>
      <c r="AA37" s="261"/>
      <c r="AB37" s="262"/>
      <c r="AC37" s="262"/>
      <c r="AD37" s="262"/>
      <c r="AE37" s="262"/>
      <c r="AF37" s="262" t="s">
        <v>195</v>
      </c>
      <c r="AG37" s="257" t="str">
        <f t="shared" si="2"/>
        <v>+++&amp;</v>
      </c>
      <c r="AH37" s="261" t="str">
        <f t="shared" si="4"/>
        <v/>
      </c>
      <c r="AI37" s="261" t="s">
        <v>200</v>
      </c>
      <c r="AJ37" s="261" t="s">
        <v>196</v>
      </c>
      <c r="AK37" s="261" t="s">
        <v>197</v>
      </c>
      <c r="AL37" s="261" t="s">
        <v>198</v>
      </c>
    </row>
    <row r="38" spans="1:38">
      <c r="A38" s="257">
        <f t="shared" si="3"/>
        <v>33</v>
      </c>
      <c r="C38" s="264" t="s">
        <v>292</v>
      </c>
      <c r="W38" s="257" t="str">
        <f t="shared" si="0"/>
        <v/>
      </c>
      <c r="X38" s="260"/>
      <c r="Y38" s="260"/>
      <c r="Z38" s="260"/>
      <c r="AA38" s="261"/>
      <c r="AB38" s="262"/>
      <c r="AC38" s="262"/>
      <c r="AD38" s="262"/>
      <c r="AE38" s="262"/>
      <c r="AF38" s="262" t="s">
        <v>195</v>
      </c>
      <c r="AG38" s="257" t="str">
        <f t="shared" si="2"/>
        <v>+++&amp;</v>
      </c>
      <c r="AH38" s="261" t="str">
        <f t="shared" si="4"/>
        <v/>
      </c>
      <c r="AI38" s="261" t="s">
        <v>200</v>
      </c>
      <c r="AJ38" s="261" t="s">
        <v>196</v>
      </c>
      <c r="AK38" s="261" t="s">
        <v>197</v>
      </c>
      <c r="AL38" s="261" t="s">
        <v>198</v>
      </c>
    </row>
    <row r="39" spans="1:38">
      <c r="A39" s="257">
        <f t="shared" si="3"/>
        <v>34</v>
      </c>
      <c r="C39" s="264" t="s">
        <v>292</v>
      </c>
      <c r="W39" s="257" t="str">
        <f t="shared" si="0"/>
        <v/>
      </c>
      <c r="X39" s="260"/>
      <c r="Y39" s="260"/>
      <c r="Z39" s="260"/>
      <c r="AA39" s="261"/>
      <c r="AB39" s="262"/>
      <c r="AC39" s="262"/>
      <c r="AD39" s="262"/>
      <c r="AE39" s="262"/>
      <c r="AF39" s="262" t="s">
        <v>195</v>
      </c>
      <c r="AG39" s="257" t="str">
        <f t="shared" si="2"/>
        <v>+++&amp;</v>
      </c>
      <c r="AH39" s="261" t="str">
        <f t="shared" si="4"/>
        <v/>
      </c>
      <c r="AI39" s="261" t="s">
        <v>200</v>
      </c>
      <c r="AJ39" s="261" t="s">
        <v>196</v>
      </c>
      <c r="AK39" s="261" t="s">
        <v>197</v>
      </c>
      <c r="AL39" s="261" t="s">
        <v>198</v>
      </c>
    </row>
    <row r="40" spans="1:38">
      <c r="A40" s="257">
        <f t="shared" si="3"/>
        <v>35</v>
      </c>
      <c r="C40" s="264" t="s">
        <v>292</v>
      </c>
      <c r="W40" s="257" t="str">
        <f t="shared" si="0"/>
        <v/>
      </c>
      <c r="X40" s="260"/>
      <c r="Y40" s="260"/>
      <c r="Z40" s="260"/>
      <c r="AA40" s="261"/>
      <c r="AB40" s="262"/>
      <c r="AC40" s="262"/>
      <c r="AD40" s="262"/>
      <c r="AE40" s="262"/>
      <c r="AF40" s="262" t="s">
        <v>195</v>
      </c>
      <c r="AG40" s="257" t="str">
        <f t="shared" si="2"/>
        <v>+++&amp;</v>
      </c>
      <c r="AH40" s="261" t="str">
        <f t="shared" si="4"/>
        <v/>
      </c>
      <c r="AI40" s="261" t="s">
        <v>200</v>
      </c>
      <c r="AJ40" s="261" t="s">
        <v>196</v>
      </c>
      <c r="AK40" s="261" t="s">
        <v>197</v>
      </c>
      <c r="AL40" s="261" t="s">
        <v>198</v>
      </c>
    </row>
    <row r="41" spans="1:38">
      <c r="A41" s="257">
        <f t="shared" si="3"/>
        <v>36</v>
      </c>
      <c r="C41" s="259" t="s">
        <v>292</v>
      </c>
      <c r="W41" s="257" t="str">
        <f t="shared" si="0"/>
        <v/>
      </c>
      <c r="X41" s="260"/>
      <c r="Y41" s="260"/>
      <c r="Z41" s="260"/>
      <c r="AA41" s="261"/>
      <c r="AB41" s="262"/>
      <c r="AC41" s="262"/>
      <c r="AD41" s="262"/>
      <c r="AE41" s="262"/>
      <c r="AF41" s="262" t="s">
        <v>195</v>
      </c>
      <c r="AG41" s="257" t="str">
        <f t="shared" si="2"/>
        <v>+++&amp;</v>
      </c>
      <c r="AH41" s="261" t="str">
        <f t="shared" si="4"/>
        <v/>
      </c>
      <c r="AI41" s="261" t="s">
        <v>200</v>
      </c>
      <c r="AJ41" s="261" t="s">
        <v>196</v>
      </c>
      <c r="AK41" s="261" t="s">
        <v>197</v>
      </c>
      <c r="AL41" s="261" t="s">
        <v>198</v>
      </c>
    </row>
    <row r="42" spans="1:38">
      <c r="A42" s="257">
        <f t="shared" si="3"/>
        <v>37</v>
      </c>
      <c r="C42" s="259" t="s">
        <v>292</v>
      </c>
      <c r="W42" s="257" t="str">
        <f t="shared" si="0"/>
        <v/>
      </c>
      <c r="X42" s="260"/>
      <c r="Y42" s="260"/>
      <c r="Z42" s="260"/>
      <c r="AA42" s="261"/>
      <c r="AB42" s="262"/>
      <c r="AC42" s="262"/>
      <c r="AD42" s="262"/>
      <c r="AE42" s="262"/>
      <c r="AF42" s="262" t="s">
        <v>195</v>
      </c>
      <c r="AG42" s="257" t="str">
        <f t="shared" si="2"/>
        <v>+++&amp;</v>
      </c>
      <c r="AH42" s="261" t="str">
        <f t="shared" si="4"/>
        <v/>
      </c>
      <c r="AI42" s="261" t="s">
        <v>200</v>
      </c>
      <c r="AJ42" s="261" t="s">
        <v>196</v>
      </c>
      <c r="AK42" s="261" t="s">
        <v>197</v>
      </c>
      <c r="AL42" s="261" t="s">
        <v>198</v>
      </c>
    </row>
    <row r="43" spans="1:38">
      <c r="A43" s="257">
        <f t="shared" si="3"/>
        <v>38</v>
      </c>
      <c r="C43" s="264" t="s">
        <v>292</v>
      </c>
      <c r="W43" s="257" t="str">
        <f t="shared" si="0"/>
        <v/>
      </c>
      <c r="X43" s="260"/>
      <c r="Y43" s="260"/>
      <c r="Z43" s="260"/>
      <c r="AA43" s="261"/>
      <c r="AB43" s="262"/>
      <c r="AC43" s="262"/>
      <c r="AD43" s="262"/>
      <c r="AE43" s="262"/>
      <c r="AF43" s="262" t="s">
        <v>195</v>
      </c>
      <c r="AG43" s="257" t="str">
        <f t="shared" si="2"/>
        <v>+++&amp;</v>
      </c>
      <c r="AH43" s="261" t="str">
        <f t="shared" si="4"/>
        <v/>
      </c>
      <c r="AI43" s="261" t="s">
        <v>200</v>
      </c>
      <c r="AJ43" s="261" t="s">
        <v>196</v>
      </c>
      <c r="AK43" s="261" t="s">
        <v>197</v>
      </c>
      <c r="AL43" s="261" t="s">
        <v>198</v>
      </c>
    </row>
    <row r="44" spans="1:38">
      <c r="A44" s="257">
        <f t="shared" si="3"/>
        <v>39</v>
      </c>
      <c r="C44" s="264" t="s">
        <v>292</v>
      </c>
      <c r="W44" s="257" t="str">
        <f t="shared" si="0"/>
        <v/>
      </c>
      <c r="X44" s="260"/>
      <c r="Y44" s="260"/>
      <c r="Z44" s="260"/>
      <c r="AA44" s="261"/>
      <c r="AB44" s="262"/>
      <c r="AC44" s="262"/>
      <c r="AD44" s="262"/>
      <c r="AE44" s="262"/>
      <c r="AF44" s="262" t="s">
        <v>195</v>
      </c>
      <c r="AG44" s="257" t="str">
        <f t="shared" si="2"/>
        <v>+++&amp;</v>
      </c>
      <c r="AH44" s="261" t="str">
        <f t="shared" si="4"/>
        <v/>
      </c>
      <c r="AI44" s="261" t="s">
        <v>200</v>
      </c>
      <c r="AJ44" s="261" t="s">
        <v>196</v>
      </c>
      <c r="AK44" s="261" t="s">
        <v>197</v>
      </c>
      <c r="AL44" s="261" t="s">
        <v>198</v>
      </c>
    </row>
    <row r="45" spans="1:38">
      <c r="A45" s="257">
        <f t="shared" si="3"/>
        <v>40</v>
      </c>
      <c r="C45" s="264" t="s">
        <v>292</v>
      </c>
      <c r="W45" s="257" t="str">
        <f t="shared" si="0"/>
        <v/>
      </c>
      <c r="X45" s="260"/>
      <c r="Y45" s="260"/>
      <c r="Z45" s="260"/>
      <c r="AA45" s="261"/>
      <c r="AB45" s="262"/>
      <c r="AC45" s="262"/>
      <c r="AD45" s="262"/>
      <c r="AE45" s="262"/>
      <c r="AF45" s="262" t="s">
        <v>195</v>
      </c>
      <c r="AG45" s="257" t="str">
        <f t="shared" si="2"/>
        <v>+++&amp;</v>
      </c>
      <c r="AH45" s="261" t="str">
        <f t="shared" si="4"/>
        <v/>
      </c>
      <c r="AI45" s="261" t="s">
        <v>200</v>
      </c>
      <c r="AJ45" s="261" t="s">
        <v>196</v>
      </c>
      <c r="AK45" s="261" t="s">
        <v>197</v>
      </c>
      <c r="AL45" s="261" t="s">
        <v>198</v>
      </c>
    </row>
    <row r="46" spans="1:38">
      <c r="A46" s="257">
        <f t="shared" si="3"/>
        <v>41</v>
      </c>
      <c r="C46" s="264" t="s">
        <v>292</v>
      </c>
      <c r="W46" s="257" t="str">
        <f t="shared" si="0"/>
        <v/>
      </c>
      <c r="X46" s="260"/>
      <c r="Y46" s="260"/>
      <c r="Z46" s="260"/>
      <c r="AA46" s="261"/>
      <c r="AB46" s="262"/>
      <c r="AC46" s="262"/>
      <c r="AD46" s="262"/>
      <c r="AE46" s="262"/>
      <c r="AF46" s="262" t="s">
        <v>195</v>
      </c>
      <c r="AG46" s="257" t="str">
        <f t="shared" si="2"/>
        <v>+++&amp;</v>
      </c>
      <c r="AH46" s="261" t="str">
        <f t="shared" si="4"/>
        <v/>
      </c>
      <c r="AI46" s="261" t="s">
        <v>200</v>
      </c>
      <c r="AJ46" s="261" t="s">
        <v>196</v>
      </c>
      <c r="AK46" s="261" t="s">
        <v>197</v>
      </c>
      <c r="AL46" s="261" t="s">
        <v>198</v>
      </c>
    </row>
    <row r="47" spans="1:38">
      <c r="A47" s="257">
        <f t="shared" si="3"/>
        <v>42</v>
      </c>
      <c r="C47" s="259"/>
      <c r="W47" s="257" t="str">
        <f t="shared" si="0"/>
        <v/>
      </c>
      <c r="X47" s="260"/>
      <c r="Y47" s="260"/>
      <c r="Z47" s="260"/>
      <c r="AA47" s="261"/>
      <c r="AB47" s="262"/>
      <c r="AC47" s="262"/>
      <c r="AD47" s="262"/>
      <c r="AE47" s="262"/>
      <c r="AF47" s="262" t="s">
        <v>195</v>
      </c>
      <c r="AG47" s="257" t="str">
        <f t="shared" si="2"/>
        <v/>
      </c>
      <c r="AH47" s="261" t="str">
        <f t="shared" si="4"/>
        <v/>
      </c>
      <c r="AI47" s="261" t="s">
        <v>200</v>
      </c>
      <c r="AJ47" s="261" t="s">
        <v>196</v>
      </c>
      <c r="AK47" s="261" t="s">
        <v>197</v>
      </c>
      <c r="AL47" s="261" t="s">
        <v>198</v>
      </c>
    </row>
    <row r="48" spans="1:38">
      <c r="A48" s="257">
        <f t="shared" si="3"/>
        <v>43</v>
      </c>
      <c r="C48" s="264" t="s">
        <v>292</v>
      </c>
      <c r="W48" s="257" t="str">
        <f t="shared" si="0"/>
        <v/>
      </c>
      <c r="X48" s="260"/>
      <c r="Y48" s="260"/>
      <c r="Z48" s="260"/>
      <c r="AA48" s="261"/>
      <c r="AB48" s="262"/>
      <c r="AC48" s="262"/>
      <c r="AD48" s="262"/>
      <c r="AE48" s="262"/>
      <c r="AF48" s="262" t="s">
        <v>195</v>
      </c>
      <c r="AG48" s="257" t="str">
        <f t="shared" si="2"/>
        <v>+++&amp;</v>
      </c>
      <c r="AH48" s="261" t="str">
        <f t="shared" si="4"/>
        <v/>
      </c>
      <c r="AI48" s="261" t="s">
        <v>200</v>
      </c>
      <c r="AJ48" s="261" t="s">
        <v>196</v>
      </c>
      <c r="AK48" s="261" t="s">
        <v>197</v>
      </c>
      <c r="AL48" s="261" t="s">
        <v>198</v>
      </c>
    </row>
    <row r="49" spans="1:38">
      <c r="A49" s="257">
        <f t="shared" si="3"/>
        <v>44</v>
      </c>
      <c r="C49" s="264" t="s">
        <v>292</v>
      </c>
      <c r="W49" s="257" t="str">
        <f t="shared" si="0"/>
        <v/>
      </c>
      <c r="X49" s="260"/>
      <c r="Y49" s="260"/>
      <c r="Z49" s="260"/>
      <c r="AA49" s="261"/>
      <c r="AB49" s="262"/>
      <c r="AC49" s="262"/>
      <c r="AD49" s="262"/>
      <c r="AE49" s="262"/>
      <c r="AF49" s="262" t="s">
        <v>195</v>
      </c>
      <c r="AG49" s="257" t="str">
        <f t="shared" si="2"/>
        <v>+++&amp;</v>
      </c>
      <c r="AH49" s="261" t="str">
        <f t="shared" si="4"/>
        <v/>
      </c>
      <c r="AI49" s="261" t="s">
        <v>200</v>
      </c>
      <c r="AJ49" s="261" t="s">
        <v>196</v>
      </c>
      <c r="AK49" s="261" t="s">
        <v>197</v>
      </c>
      <c r="AL49" s="261" t="s">
        <v>198</v>
      </c>
    </row>
    <row r="50" spans="1:38">
      <c r="A50" s="257">
        <f t="shared" si="3"/>
        <v>45</v>
      </c>
      <c r="C50" s="264" t="s">
        <v>292</v>
      </c>
      <c r="W50" s="257" t="str">
        <f t="shared" si="0"/>
        <v/>
      </c>
      <c r="X50" s="260"/>
      <c r="Y50" s="260"/>
      <c r="Z50" s="260"/>
      <c r="AA50" s="261"/>
      <c r="AB50" s="262"/>
      <c r="AC50" s="262"/>
      <c r="AD50" s="262"/>
      <c r="AE50" s="262"/>
      <c r="AF50" s="262" t="s">
        <v>195</v>
      </c>
      <c r="AG50" s="257" t="str">
        <f t="shared" si="2"/>
        <v>+++&amp;</v>
      </c>
      <c r="AH50" s="261" t="str">
        <f t="shared" si="4"/>
        <v/>
      </c>
      <c r="AI50" s="261" t="s">
        <v>200</v>
      </c>
      <c r="AJ50" s="261" t="s">
        <v>196</v>
      </c>
      <c r="AK50" s="261" t="s">
        <v>197</v>
      </c>
      <c r="AL50" s="261" t="s">
        <v>198</v>
      </c>
    </row>
    <row r="51" spans="1:38">
      <c r="A51" s="257">
        <f t="shared" si="3"/>
        <v>46</v>
      </c>
      <c r="C51" s="264" t="s">
        <v>292</v>
      </c>
      <c r="J51" s="265"/>
      <c r="W51" s="257" t="str">
        <f t="shared" si="0"/>
        <v/>
      </c>
      <c r="X51" s="260"/>
      <c r="Y51" s="260"/>
      <c r="Z51" s="260"/>
      <c r="AA51" s="261"/>
      <c r="AB51" s="262"/>
      <c r="AC51" s="262"/>
      <c r="AD51" s="262"/>
      <c r="AE51" s="262"/>
      <c r="AF51" s="262" t="s">
        <v>195</v>
      </c>
      <c r="AG51" s="257" t="str">
        <f t="shared" si="2"/>
        <v>+++&amp;</v>
      </c>
      <c r="AH51" s="261" t="str">
        <f t="shared" si="4"/>
        <v/>
      </c>
      <c r="AI51" s="261" t="s">
        <v>200</v>
      </c>
      <c r="AJ51" s="261" t="s">
        <v>196</v>
      </c>
      <c r="AK51" s="261" t="s">
        <v>197</v>
      </c>
      <c r="AL51" s="261" t="s">
        <v>198</v>
      </c>
    </row>
    <row r="52" spans="1:38">
      <c r="A52" s="257">
        <f t="shared" si="3"/>
        <v>47</v>
      </c>
      <c r="C52" s="264" t="s">
        <v>292</v>
      </c>
      <c r="J52" s="260"/>
      <c r="W52" s="257" t="str">
        <f t="shared" si="0"/>
        <v/>
      </c>
      <c r="X52" s="260"/>
      <c r="Y52" s="260"/>
      <c r="Z52" s="260"/>
      <c r="AA52" s="261"/>
      <c r="AB52" s="262"/>
      <c r="AC52" s="262"/>
      <c r="AD52" s="262"/>
      <c r="AE52" s="262"/>
      <c r="AF52" s="262" t="s">
        <v>195</v>
      </c>
      <c r="AG52" s="257" t="str">
        <f t="shared" si="2"/>
        <v>+++&amp;</v>
      </c>
      <c r="AH52" s="261" t="str">
        <f t="shared" si="4"/>
        <v/>
      </c>
      <c r="AI52" s="261" t="s">
        <v>200</v>
      </c>
      <c r="AJ52" s="261" t="s">
        <v>196</v>
      </c>
      <c r="AK52" s="261" t="s">
        <v>197</v>
      </c>
      <c r="AL52" s="261" t="s">
        <v>198</v>
      </c>
    </row>
    <row r="53" spans="1:38">
      <c r="A53" s="257">
        <f t="shared" si="3"/>
        <v>48</v>
      </c>
      <c r="C53" s="264" t="s">
        <v>292</v>
      </c>
      <c r="J53" s="266"/>
      <c r="W53" s="257" t="str">
        <f t="shared" si="0"/>
        <v/>
      </c>
      <c r="X53" s="260"/>
      <c r="Y53" s="260"/>
      <c r="Z53" s="260"/>
      <c r="AA53" s="261"/>
      <c r="AB53" s="262"/>
      <c r="AC53" s="262"/>
      <c r="AD53" s="262"/>
      <c r="AE53" s="262"/>
      <c r="AF53" s="262" t="s">
        <v>195</v>
      </c>
      <c r="AG53" s="257" t="str">
        <f t="shared" si="2"/>
        <v>+++&amp;</v>
      </c>
      <c r="AH53" s="261" t="str">
        <f t="shared" si="4"/>
        <v/>
      </c>
      <c r="AI53" s="261" t="s">
        <v>200</v>
      </c>
      <c r="AJ53" s="261" t="s">
        <v>196</v>
      </c>
      <c r="AK53" s="261" t="s">
        <v>197</v>
      </c>
      <c r="AL53" s="261" t="s">
        <v>198</v>
      </c>
    </row>
    <row r="54" spans="1:38">
      <c r="A54" s="257">
        <f t="shared" si="3"/>
        <v>49</v>
      </c>
      <c r="C54" s="259"/>
      <c r="J54" s="266"/>
      <c r="W54" s="257" t="str">
        <f t="shared" si="0"/>
        <v/>
      </c>
      <c r="X54" s="260"/>
      <c r="Y54" s="260"/>
      <c r="Z54" s="260"/>
      <c r="AA54" s="261"/>
      <c r="AB54" s="262"/>
      <c r="AC54" s="262"/>
      <c r="AD54" s="262"/>
      <c r="AE54" s="262"/>
      <c r="AF54" s="262" t="s">
        <v>195</v>
      </c>
      <c r="AG54" s="257" t="str">
        <f t="shared" si="2"/>
        <v/>
      </c>
      <c r="AH54" s="261" t="str">
        <f t="shared" si="4"/>
        <v/>
      </c>
      <c r="AI54" s="261" t="s">
        <v>200</v>
      </c>
      <c r="AJ54" s="261" t="s">
        <v>196</v>
      </c>
      <c r="AK54" s="261" t="s">
        <v>197</v>
      </c>
      <c r="AL54" s="261" t="s">
        <v>198</v>
      </c>
    </row>
    <row r="55" spans="1:38">
      <c r="A55" s="257">
        <f t="shared" si="3"/>
        <v>50</v>
      </c>
      <c r="C55" s="259"/>
      <c r="E55" s="263"/>
      <c r="W55" s="257" t="str">
        <f t="shared" si="0"/>
        <v/>
      </c>
      <c r="X55" s="260"/>
      <c r="Y55" s="260"/>
      <c r="Z55" s="260"/>
      <c r="AA55" s="261"/>
      <c r="AB55" s="262"/>
      <c r="AC55" s="262"/>
      <c r="AD55" s="262"/>
      <c r="AE55" s="262"/>
      <c r="AF55" s="262" t="s">
        <v>195</v>
      </c>
      <c r="AG55" s="257" t="str">
        <f t="shared" si="2"/>
        <v/>
      </c>
      <c r="AH55" s="261" t="str">
        <f t="shared" si="4"/>
        <v/>
      </c>
      <c r="AI55" s="261" t="s">
        <v>200</v>
      </c>
      <c r="AJ55" s="261" t="s">
        <v>196</v>
      </c>
      <c r="AK55" s="261" t="s">
        <v>197</v>
      </c>
      <c r="AL55" s="261" t="s">
        <v>198</v>
      </c>
    </row>
    <row r="56" spans="1:38">
      <c r="A56" s="257">
        <f t="shared" si="3"/>
        <v>51</v>
      </c>
      <c r="C56" s="264" t="s">
        <v>292</v>
      </c>
      <c r="J56" s="266"/>
      <c r="W56" s="257" t="str">
        <f t="shared" si="0"/>
        <v/>
      </c>
      <c r="X56" s="260"/>
      <c r="Y56" s="260"/>
      <c r="Z56" s="260"/>
      <c r="AA56" s="261"/>
      <c r="AB56" s="262"/>
      <c r="AC56" s="262"/>
      <c r="AD56" s="262"/>
      <c r="AE56" s="262"/>
      <c r="AF56" s="262" t="s">
        <v>195</v>
      </c>
      <c r="AG56" s="257" t="str">
        <f t="shared" si="2"/>
        <v>+++&amp;</v>
      </c>
      <c r="AH56" s="261" t="str">
        <f t="shared" si="4"/>
        <v/>
      </c>
      <c r="AI56" s="261" t="s">
        <v>200</v>
      </c>
      <c r="AJ56" s="261" t="s">
        <v>196</v>
      </c>
      <c r="AK56" s="261" t="s">
        <v>197</v>
      </c>
      <c r="AL56" s="261" t="s">
        <v>198</v>
      </c>
    </row>
    <row r="57" spans="1:38">
      <c r="A57" s="257">
        <f t="shared" si="3"/>
        <v>52</v>
      </c>
      <c r="C57" s="264" t="s">
        <v>292</v>
      </c>
      <c r="J57" s="266"/>
      <c r="W57" s="257" t="str">
        <f t="shared" si="0"/>
        <v/>
      </c>
      <c r="X57" s="260"/>
      <c r="Y57" s="260"/>
      <c r="Z57" s="260"/>
      <c r="AA57" s="261"/>
      <c r="AB57" s="262"/>
      <c r="AC57" s="262"/>
      <c r="AD57" s="262"/>
      <c r="AE57" s="262"/>
      <c r="AF57" s="262" t="s">
        <v>195</v>
      </c>
      <c r="AG57" s="257" t="str">
        <f t="shared" si="2"/>
        <v>+++&amp;</v>
      </c>
      <c r="AH57" s="261" t="str">
        <f t="shared" si="4"/>
        <v/>
      </c>
      <c r="AI57" s="261" t="s">
        <v>200</v>
      </c>
      <c r="AJ57" s="261" t="s">
        <v>196</v>
      </c>
      <c r="AK57" s="261" t="s">
        <v>197</v>
      </c>
      <c r="AL57" s="261" t="s">
        <v>198</v>
      </c>
    </row>
    <row r="58" spans="1:38">
      <c r="A58" s="257">
        <f t="shared" si="3"/>
        <v>53</v>
      </c>
      <c r="C58" s="264" t="s">
        <v>292</v>
      </c>
      <c r="J58" s="260"/>
      <c r="W58" s="257" t="str">
        <f t="shared" si="0"/>
        <v/>
      </c>
      <c r="X58" s="260"/>
      <c r="Y58" s="260"/>
      <c r="Z58" s="260"/>
      <c r="AA58" s="261"/>
      <c r="AB58" s="262"/>
      <c r="AC58" s="262"/>
      <c r="AD58" s="262"/>
      <c r="AE58" s="262"/>
      <c r="AF58" s="262" t="s">
        <v>195</v>
      </c>
      <c r="AG58" s="257" t="str">
        <f t="shared" si="2"/>
        <v>+++&amp;</v>
      </c>
      <c r="AH58" s="261" t="str">
        <f t="shared" si="4"/>
        <v/>
      </c>
      <c r="AI58" s="261" t="s">
        <v>200</v>
      </c>
      <c r="AJ58" s="261" t="s">
        <v>196</v>
      </c>
      <c r="AK58" s="261" t="s">
        <v>197</v>
      </c>
      <c r="AL58" s="261" t="s">
        <v>198</v>
      </c>
    </row>
    <row r="59" spans="1:38">
      <c r="A59" s="257">
        <f t="shared" si="3"/>
        <v>54</v>
      </c>
      <c r="C59" s="259" t="s">
        <v>292</v>
      </c>
      <c r="J59" s="266"/>
      <c r="W59" s="257" t="str">
        <f t="shared" si="0"/>
        <v/>
      </c>
      <c r="X59" s="260"/>
      <c r="Y59" s="260"/>
      <c r="Z59" s="260"/>
      <c r="AA59" s="261"/>
      <c r="AB59" s="262"/>
      <c r="AC59" s="262"/>
      <c r="AD59" s="262"/>
      <c r="AE59" s="262"/>
      <c r="AF59" s="262" t="s">
        <v>195</v>
      </c>
      <c r="AG59" s="257" t="str">
        <f t="shared" si="2"/>
        <v>+++&amp;</v>
      </c>
      <c r="AH59" s="261" t="str">
        <f t="shared" si="4"/>
        <v/>
      </c>
      <c r="AI59" s="261" t="s">
        <v>200</v>
      </c>
      <c r="AJ59" s="261" t="s">
        <v>196</v>
      </c>
      <c r="AK59" s="261" t="s">
        <v>197</v>
      </c>
      <c r="AL59" s="261" t="s">
        <v>198</v>
      </c>
    </row>
    <row r="60" spans="1:38">
      <c r="A60" s="257">
        <f t="shared" si="3"/>
        <v>55</v>
      </c>
      <c r="C60" s="259" t="s">
        <v>292</v>
      </c>
      <c r="J60" s="260"/>
      <c r="W60" s="257" t="str">
        <f t="shared" si="0"/>
        <v/>
      </c>
      <c r="X60" s="260"/>
      <c r="Y60" s="260"/>
      <c r="Z60" s="260"/>
      <c r="AA60" s="261"/>
      <c r="AB60" s="262"/>
      <c r="AC60" s="262"/>
      <c r="AD60" s="262"/>
      <c r="AE60" s="262"/>
      <c r="AF60" s="262" t="s">
        <v>195</v>
      </c>
      <c r="AG60" s="257" t="str">
        <f t="shared" si="2"/>
        <v>+++&amp;</v>
      </c>
      <c r="AH60" s="261" t="str">
        <f t="shared" si="4"/>
        <v/>
      </c>
      <c r="AI60" s="261" t="s">
        <v>200</v>
      </c>
      <c r="AJ60" s="261" t="s">
        <v>196</v>
      </c>
      <c r="AK60" s="261" t="s">
        <v>197</v>
      </c>
      <c r="AL60" s="261" t="s">
        <v>198</v>
      </c>
    </row>
    <row r="61" spans="1:38">
      <c r="A61" s="257">
        <f t="shared" si="3"/>
        <v>56</v>
      </c>
      <c r="C61" s="259"/>
      <c r="J61" s="260"/>
      <c r="W61" s="257" t="str">
        <f t="shared" si="0"/>
        <v/>
      </c>
      <c r="X61" s="260"/>
      <c r="Y61" s="260"/>
      <c r="Z61" s="260"/>
      <c r="AA61" s="261"/>
      <c r="AB61" s="262"/>
      <c r="AC61" s="262"/>
      <c r="AD61" s="262"/>
      <c r="AE61" s="262"/>
      <c r="AF61" s="262" t="s">
        <v>195</v>
      </c>
      <c r="AG61" s="257" t="str">
        <f t="shared" si="2"/>
        <v/>
      </c>
      <c r="AH61" s="261" t="str">
        <f t="shared" si="4"/>
        <v/>
      </c>
      <c r="AI61" s="261" t="s">
        <v>200</v>
      </c>
      <c r="AJ61" s="261" t="s">
        <v>196</v>
      </c>
      <c r="AK61" s="261" t="s">
        <v>197</v>
      </c>
      <c r="AL61" s="261" t="s">
        <v>198</v>
      </c>
    </row>
    <row r="62" spans="1:38">
      <c r="A62" s="257">
        <f t="shared" si="3"/>
        <v>57</v>
      </c>
      <c r="C62" s="259"/>
      <c r="W62" s="257" t="str">
        <f t="shared" si="0"/>
        <v/>
      </c>
      <c r="X62" s="260"/>
      <c r="Y62" s="260"/>
      <c r="Z62" s="260"/>
      <c r="AA62" s="261"/>
      <c r="AB62" s="262"/>
      <c r="AC62" s="262"/>
      <c r="AD62" s="262"/>
      <c r="AE62" s="262"/>
      <c r="AF62" s="262" t="s">
        <v>195</v>
      </c>
      <c r="AG62" s="257" t="str">
        <f t="shared" si="2"/>
        <v/>
      </c>
      <c r="AH62" s="261" t="str">
        <f t="shared" si="4"/>
        <v/>
      </c>
      <c r="AI62" s="261" t="s">
        <v>200</v>
      </c>
      <c r="AJ62" s="261" t="s">
        <v>196</v>
      </c>
      <c r="AK62" s="261" t="s">
        <v>197</v>
      </c>
      <c r="AL62" s="261" t="s">
        <v>198</v>
      </c>
    </row>
    <row r="63" spans="1:38">
      <c r="A63" s="257">
        <f t="shared" si="3"/>
        <v>58</v>
      </c>
      <c r="C63" s="259"/>
      <c r="W63" s="257" t="str">
        <f t="shared" si="0"/>
        <v/>
      </c>
      <c r="X63" s="260"/>
      <c r="Y63" s="260"/>
      <c r="Z63" s="260"/>
      <c r="AA63" s="261"/>
      <c r="AB63" s="262"/>
      <c r="AC63" s="262"/>
      <c r="AD63" s="262"/>
      <c r="AE63" s="262"/>
      <c r="AF63" s="262" t="s">
        <v>195</v>
      </c>
      <c r="AG63" s="257" t="str">
        <f t="shared" si="2"/>
        <v/>
      </c>
      <c r="AH63" s="261" t="str">
        <f t="shared" si="4"/>
        <v/>
      </c>
      <c r="AI63" s="261" t="s">
        <v>200</v>
      </c>
      <c r="AJ63" s="261" t="s">
        <v>196</v>
      </c>
      <c r="AK63" s="261" t="s">
        <v>197</v>
      </c>
      <c r="AL63" s="261" t="s">
        <v>198</v>
      </c>
    </row>
    <row r="64" spans="1:38">
      <c r="A64" s="257">
        <f t="shared" si="3"/>
        <v>59</v>
      </c>
      <c r="C64" s="264"/>
      <c r="W64" s="257" t="str">
        <f t="shared" si="0"/>
        <v/>
      </c>
      <c r="X64" s="260"/>
      <c r="Y64" s="260"/>
      <c r="Z64" s="260"/>
      <c r="AA64" s="261"/>
      <c r="AB64" s="262"/>
      <c r="AC64" s="262"/>
      <c r="AD64" s="262"/>
      <c r="AE64" s="262"/>
      <c r="AF64" s="262" t="s">
        <v>195</v>
      </c>
      <c r="AG64" s="257" t="str">
        <f t="shared" si="2"/>
        <v/>
      </c>
      <c r="AH64" s="261" t="str">
        <f t="shared" si="4"/>
        <v/>
      </c>
      <c r="AI64" s="261" t="s">
        <v>200</v>
      </c>
      <c r="AJ64" s="261" t="s">
        <v>196</v>
      </c>
      <c r="AK64" s="261" t="s">
        <v>197</v>
      </c>
      <c r="AL64" s="261" t="s">
        <v>198</v>
      </c>
    </row>
    <row r="65" spans="1:38">
      <c r="A65" s="257">
        <f t="shared" si="3"/>
        <v>60</v>
      </c>
      <c r="C65" s="259"/>
      <c r="W65" s="257" t="str">
        <f t="shared" si="0"/>
        <v/>
      </c>
      <c r="X65" s="260"/>
      <c r="Y65" s="260"/>
      <c r="Z65" s="260"/>
      <c r="AA65" s="261"/>
      <c r="AB65" s="262"/>
      <c r="AC65" s="262"/>
      <c r="AD65" s="262"/>
      <c r="AE65" s="262"/>
      <c r="AF65" s="262" t="s">
        <v>195</v>
      </c>
      <c r="AG65" s="257" t="str">
        <f t="shared" si="2"/>
        <v/>
      </c>
      <c r="AH65" s="261" t="str">
        <f t="shared" si="4"/>
        <v/>
      </c>
      <c r="AI65" s="261" t="s">
        <v>200</v>
      </c>
      <c r="AJ65" s="261" t="s">
        <v>196</v>
      </c>
      <c r="AK65" s="261" t="s">
        <v>197</v>
      </c>
      <c r="AL65" s="261" t="s">
        <v>198</v>
      </c>
    </row>
    <row r="66" spans="1:38">
      <c r="A66" s="257">
        <f t="shared" si="3"/>
        <v>61</v>
      </c>
      <c r="C66" s="259"/>
      <c r="W66" s="257" t="str">
        <f t="shared" si="0"/>
        <v/>
      </c>
      <c r="X66" s="260"/>
      <c r="Y66" s="260"/>
      <c r="Z66" s="260"/>
      <c r="AA66" s="261"/>
      <c r="AB66" s="262"/>
      <c r="AC66" s="262"/>
      <c r="AD66" s="262"/>
      <c r="AE66" s="262"/>
      <c r="AF66" s="262" t="s">
        <v>195</v>
      </c>
      <c r="AG66" s="257" t="str">
        <f t="shared" si="2"/>
        <v/>
      </c>
      <c r="AH66" s="261" t="str">
        <f t="shared" si="4"/>
        <v/>
      </c>
      <c r="AI66" s="261" t="s">
        <v>200</v>
      </c>
      <c r="AJ66" s="261" t="s">
        <v>196</v>
      </c>
      <c r="AK66" s="261" t="s">
        <v>197</v>
      </c>
      <c r="AL66" s="261" t="s">
        <v>198</v>
      </c>
    </row>
    <row r="67" spans="1:38">
      <c r="A67" s="257">
        <f t="shared" si="3"/>
        <v>62</v>
      </c>
      <c r="C67" s="259"/>
      <c r="W67" s="257" t="str">
        <f t="shared" si="0"/>
        <v/>
      </c>
      <c r="X67" s="260"/>
      <c r="Y67" s="260"/>
      <c r="Z67" s="260"/>
      <c r="AA67" s="261"/>
      <c r="AB67" s="262"/>
      <c r="AC67" s="262"/>
      <c r="AD67" s="262"/>
      <c r="AE67" s="262"/>
      <c r="AF67" s="262" t="s">
        <v>195</v>
      </c>
      <c r="AG67" s="257" t="str">
        <f t="shared" si="2"/>
        <v/>
      </c>
      <c r="AH67" s="261" t="str">
        <f t="shared" si="4"/>
        <v/>
      </c>
      <c r="AI67" s="261" t="s">
        <v>200</v>
      </c>
      <c r="AJ67" s="261" t="s">
        <v>196</v>
      </c>
      <c r="AK67" s="261" t="s">
        <v>197</v>
      </c>
      <c r="AL67" s="261" t="s">
        <v>198</v>
      </c>
    </row>
    <row r="68" spans="1:38">
      <c r="A68" s="257">
        <f t="shared" si="3"/>
        <v>63</v>
      </c>
      <c r="C68" s="259"/>
      <c r="W68" s="257" t="str">
        <f t="shared" si="0"/>
        <v/>
      </c>
      <c r="X68" s="260"/>
      <c r="Y68" s="260"/>
      <c r="Z68" s="260"/>
      <c r="AA68" s="261"/>
      <c r="AB68" s="262"/>
      <c r="AC68" s="262"/>
      <c r="AD68" s="262"/>
      <c r="AE68" s="262"/>
      <c r="AF68" s="262" t="s">
        <v>195</v>
      </c>
      <c r="AG68" s="257" t="str">
        <f t="shared" si="2"/>
        <v/>
      </c>
      <c r="AH68" s="261" t="str">
        <f t="shared" si="4"/>
        <v/>
      </c>
      <c r="AI68" s="261" t="s">
        <v>200</v>
      </c>
      <c r="AJ68" s="261" t="s">
        <v>196</v>
      </c>
      <c r="AK68" s="261" t="s">
        <v>197</v>
      </c>
      <c r="AL68" s="261" t="s">
        <v>198</v>
      </c>
    </row>
    <row r="69" spans="1:38">
      <c r="A69" s="257">
        <f t="shared" si="3"/>
        <v>64</v>
      </c>
      <c r="C69" s="259"/>
      <c r="W69" s="257" t="str">
        <f t="shared" ref="W69:W80" si="5">IF(B69&lt;&gt;"",
IF(D69&lt;&gt;"md","&lt;a href=    "&amp;CHAR(34)&amp;"#/"&amp;AI69&amp;AG69&amp;AH69&amp;""""&amp;"    "&amp;AJ69&amp;AF69&amp;AK69&amp;A69&amp;". "&amp;B69&amp;AL69,
B69),
"")</f>
        <v/>
      </c>
      <c r="X69" s="260"/>
      <c r="Y69" s="260"/>
      <c r="Z69" s="260"/>
      <c r="AA69" s="261"/>
      <c r="AB69" s="262"/>
      <c r="AC69" s="262"/>
      <c r="AD69" s="262"/>
      <c r="AE69" s="262"/>
      <c r="AF69" s="262" t="s">
        <v>195</v>
      </c>
      <c r="AG69" s="257" t="str">
        <f t="shared" si="2"/>
        <v/>
      </c>
      <c r="AH69" s="261" t="str">
        <f t="shared" si="4"/>
        <v/>
      </c>
      <c r="AI69" s="261" t="s">
        <v>200</v>
      </c>
      <c r="AJ69" s="261" t="s">
        <v>196</v>
      </c>
      <c r="AK69" s="261" t="s">
        <v>197</v>
      </c>
      <c r="AL69" s="261" t="s">
        <v>198</v>
      </c>
    </row>
    <row r="70" spans="1:38">
      <c r="A70" s="257">
        <f t="shared" si="3"/>
        <v>65</v>
      </c>
      <c r="C70" s="259"/>
      <c r="W70" s="257" t="str">
        <f t="shared" si="5"/>
        <v/>
      </c>
      <c r="X70" s="260"/>
      <c r="Y70" s="260"/>
      <c r="Z70" s="260"/>
      <c r="AA70" s="261"/>
      <c r="AB70" s="262"/>
      <c r="AC70" s="262"/>
      <c r="AD70" s="262"/>
      <c r="AE70" s="262"/>
      <c r="AF70" s="262" t="s">
        <v>195</v>
      </c>
      <c r="AG70" s="257" t="str">
        <f t="shared" si="2"/>
        <v/>
      </c>
      <c r="AH70" s="261" t="str">
        <f t="shared" si="4"/>
        <v/>
      </c>
      <c r="AI70" s="261" t="s">
        <v>200</v>
      </c>
      <c r="AJ70" s="261" t="s">
        <v>196</v>
      </c>
      <c r="AK70" s="261" t="s">
        <v>197</v>
      </c>
      <c r="AL70" s="261" t="s">
        <v>198</v>
      </c>
    </row>
    <row r="71" spans="1:38">
      <c r="A71" s="257">
        <f t="shared" si="3"/>
        <v>66</v>
      </c>
      <c r="C71" s="259"/>
      <c r="W71" s="257" t="str">
        <f t="shared" si="5"/>
        <v/>
      </c>
      <c r="X71" s="260"/>
      <c r="Y71" s="260"/>
      <c r="Z71" s="260"/>
      <c r="AA71" s="261"/>
      <c r="AB71" s="262"/>
      <c r="AC71" s="262"/>
      <c r="AD71" s="262"/>
      <c r="AE71" s="262"/>
      <c r="AF71" s="262" t="s">
        <v>195</v>
      </c>
      <c r="AG71" s="257" t="str">
        <f t="shared" ref="AG71:AG80" si="6">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IF(T71&lt;&gt;"","&amp;unoInfo="&amp;T71,"")&amp;
IF(U71&lt;&gt;"","&amp;fileInfo="&amp;U71,"")&amp;
IF(V71&lt;&gt;"","&amp;formInfo="&amp;V71,"")</f>
        <v/>
      </c>
      <c r="AH71" s="261" t="str">
        <f t="shared" si="4"/>
        <v/>
      </c>
      <c r="AI71" s="261" t="s">
        <v>200</v>
      </c>
      <c r="AJ71" s="261" t="s">
        <v>196</v>
      </c>
      <c r="AK71" s="261" t="s">
        <v>197</v>
      </c>
      <c r="AL71" s="261" t="s">
        <v>198</v>
      </c>
    </row>
    <row r="72" spans="1:38">
      <c r="A72" s="257">
        <f t="shared" ref="A72:A80" si="7">A71+1</f>
        <v>67</v>
      </c>
      <c r="C72" s="259"/>
      <c r="W72" s="257" t="str">
        <f t="shared" si="5"/>
        <v/>
      </c>
      <c r="X72" s="260"/>
      <c r="Y72" s="260"/>
      <c r="Z72" s="260"/>
      <c r="AA72" s="261"/>
      <c r="AB72" s="262"/>
      <c r="AC72" s="262"/>
      <c r="AD72" s="262"/>
      <c r="AE72" s="262"/>
      <c r="AF72" s="262" t="s">
        <v>195</v>
      </c>
      <c r="AG72" s="257" t="str">
        <f t="shared" si="6"/>
        <v/>
      </c>
      <c r="AH72" s="261" t="str">
        <f t="shared" si="4"/>
        <v/>
      </c>
      <c r="AI72" s="261" t="s">
        <v>200</v>
      </c>
      <c r="AJ72" s="261" t="s">
        <v>196</v>
      </c>
      <c r="AK72" s="261" t="s">
        <v>197</v>
      </c>
      <c r="AL72" s="261" t="s">
        <v>198</v>
      </c>
    </row>
    <row r="73" spans="1:38">
      <c r="A73" s="257">
        <f t="shared" si="7"/>
        <v>68</v>
      </c>
      <c r="C73" s="259"/>
      <c r="W73" s="257" t="str">
        <f t="shared" si="5"/>
        <v/>
      </c>
      <c r="X73" s="260"/>
      <c r="Y73" s="260"/>
      <c r="Z73" s="260"/>
      <c r="AA73" s="261"/>
      <c r="AB73" s="262"/>
      <c r="AC73" s="262"/>
      <c r="AD73" s="262"/>
      <c r="AE73" s="262"/>
      <c r="AF73" s="262" t="s">
        <v>195</v>
      </c>
      <c r="AG73" s="257" t="str">
        <f t="shared" si="6"/>
        <v/>
      </c>
      <c r="AH73" s="261" t="str">
        <f t="shared" si="4"/>
        <v/>
      </c>
      <c r="AI73" s="261" t="s">
        <v>200</v>
      </c>
      <c r="AJ73" s="261" t="s">
        <v>196</v>
      </c>
      <c r="AK73" s="261" t="s">
        <v>197</v>
      </c>
      <c r="AL73" s="261" t="s">
        <v>198</v>
      </c>
    </row>
    <row r="74" spans="1:38">
      <c r="A74" s="257">
        <f t="shared" si="7"/>
        <v>69</v>
      </c>
      <c r="C74" s="259"/>
      <c r="W74" s="257" t="str">
        <f t="shared" si="5"/>
        <v/>
      </c>
      <c r="X74" s="260"/>
      <c r="Y74" s="260"/>
      <c r="Z74" s="260"/>
      <c r="AA74" s="261"/>
      <c r="AB74" s="262"/>
      <c r="AC74" s="262"/>
      <c r="AD74" s="262"/>
      <c r="AE74" s="262"/>
      <c r="AF74" s="262" t="s">
        <v>195</v>
      </c>
      <c r="AG74" s="257" t="str">
        <f t="shared" si="6"/>
        <v/>
      </c>
      <c r="AH74" s="261" t="str">
        <f t="shared" si="4"/>
        <v/>
      </c>
      <c r="AI74" s="261" t="s">
        <v>200</v>
      </c>
      <c r="AJ74" s="261" t="s">
        <v>196</v>
      </c>
      <c r="AK74" s="261" t="s">
        <v>197</v>
      </c>
      <c r="AL74" s="261" t="s">
        <v>198</v>
      </c>
    </row>
    <row r="75" spans="1:38">
      <c r="A75" s="257">
        <f t="shared" si="7"/>
        <v>70</v>
      </c>
      <c r="C75" s="259"/>
      <c r="W75" s="257" t="str">
        <f t="shared" si="5"/>
        <v/>
      </c>
      <c r="X75" s="260"/>
      <c r="Y75" s="260"/>
      <c r="Z75" s="260"/>
      <c r="AA75" s="261"/>
      <c r="AB75" s="262"/>
      <c r="AC75" s="262"/>
      <c r="AD75" s="262"/>
      <c r="AE75" s="262"/>
      <c r="AF75" s="262" t="s">
        <v>195</v>
      </c>
      <c r="AG75" s="257" t="str">
        <f t="shared" si="6"/>
        <v/>
      </c>
      <c r="AH75" s="261" t="str">
        <f t="shared" si="4"/>
        <v/>
      </c>
      <c r="AI75" s="261" t="s">
        <v>200</v>
      </c>
      <c r="AJ75" s="261" t="s">
        <v>196</v>
      </c>
      <c r="AK75" s="261" t="s">
        <v>197</v>
      </c>
      <c r="AL75" s="261" t="s">
        <v>198</v>
      </c>
    </row>
    <row r="76" spans="1:38">
      <c r="A76" s="257">
        <f t="shared" si="7"/>
        <v>71</v>
      </c>
      <c r="C76" s="259"/>
      <c r="W76" s="257" t="str">
        <f t="shared" si="5"/>
        <v/>
      </c>
      <c r="X76" s="260"/>
      <c r="Y76" s="260"/>
      <c r="Z76" s="260"/>
      <c r="AA76" s="261"/>
      <c r="AB76" s="262"/>
      <c r="AC76" s="262"/>
      <c r="AD76" s="262"/>
      <c r="AE76" s="262"/>
      <c r="AF76" s="262" t="s">
        <v>195</v>
      </c>
      <c r="AG76" s="257" t="str">
        <f t="shared" si="6"/>
        <v/>
      </c>
      <c r="AH76" s="261" t="str">
        <f>IF(G76=1,"&amp;gotoz="&amp;E81,"")&amp;
IF(AB76&lt;&gt;"","&amp;panx="&amp;AB76,"")&amp;
IF(AC76&lt;&gt;"","&amp;pany="&amp;AC76,"")&amp;
IF(AD76&lt;&gt;"","&amp;zoom="&amp;AD76,"")</f>
        <v/>
      </c>
      <c r="AI76" s="261" t="s">
        <v>200</v>
      </c>
      <c r="AJ76" s="261" t="s">
        <v>196</v>
      </c>
      <c r="AK76" s="261" t="s">
        <v>197</v>
      </c>
      <c r="AL76" s="261" t="s">
        <v>198</v>
      </c>
    </row>
    <row r="77" spans="1:38">
      <c r="A77" s="257">
        <f t="shared" si="7"/>
        <v>72</v>
      </c>
      <c r="C77" s="259"/>
      <c r="W77" s="257" t="str">
        <f t="shared" si="5"/>
        <v/>
      </c>
      <c r="X77" s="260"/>
      <c r="Y77" s="260"/>
      <c r="Z77" s="260"/>
      <c r="AA77" s="261"/>
      <c r="AB77" s="262"/>
      <c r="AC77" s="262"/>
      <c r="AD77" s="262"/>
      <c r="AE77" s="262"/>
      <c r="AF77" s="262" t="s">
        <v>195</v>
      </c>
      <c r="AG77" s="257" t="str">
        <f t="shared" si="6"/>
        <v/>
      </c>
      <c r="AH77" s="261" t="str">
        <f>IF(G77=1,"&amp;gotoz="&amp;E82,"")&amp;
IF(AB77&lt;&gt;"","&amp;panx="&amp;AB77,"")&amp;
IF(AC77&lt;&gt;"","&amp;pany="&amp;AC77,"")&amp;
IF(AD77&lt;&gt;"","&amp;zoom="&amp;AD77,"")</f>
        <v/>
      </c>
      <c r="AI77" s="261" t="s">
        <v>200</v>
      </c>
      <c r="AJ77" s="261" t="s">
        <v>196</v>
      </c>
      <c r="AK77" s="261" t="s">
        <v>197</v>
      </c>
      <c r="AL77" s="261" t="s">
        <v>198</v>
      </c>
    </row>
    <row r="78" spans="1:38">
      <c r="A78" s="257">
        <f t="shared" si="7"/>
        <v>73</v>
      </c>
      <c r="C78" s="259"/>
      <c r="W78" s="257" t="str">
        <f t="shared" si="5"/>
        <v/>
      </c>
      <c r="X78" s="260"/>
      <c r="Y78" s="260"/>
      <c r="Z78" s="260"/>
      <c r="AA78" s="261"/>
      <c r="AB78" s="262"/>
      <c r="AC78" s="262"/>
      <c r="AD78" s="262"/>
      <c r="AE78" s="262"/>
      <c r="AF78" s="262" t="s">
        <v>195</v>
      </c>
      <c r="AG78" s="257" t="str">
        <f t="shared" si="6"/>
        <v/>
      </c>
      <c r="AH78" s="261" t="str">
        <f>IF(G78=1,"&amp;gotoz="&amp;E83,"")&amp;
IF(AB78&lt;&gt;"","&amp;panx="&amp;AB78,"")&amp;
IF(AC78&lt;&gt;"","&amp;pany="&amp;AC78,"")&amp;
IF(AD78&lt;&gt;"","&amp;zoom="&amp;AD78,"")</f>
        <v/>
      </c>
      <c r="AI78" s="261" t="s">
        <v>200</v>
      </c>
      <c r="AJ78" s="261" t="s">
        <v>196</v>
      </c>
      <c r="AK78" s="261" t="s">
        <v>197</v>
      </c>
      <c r="AL78" s="261" t="s">
        <v>198</v>
      </c>
    </row>
    <row r="79" spans="1:38">
      <c r="A79" s="257">
        <f t="shared" si="7"/>
        <v>74</v>
      </c>
      <c r="C79" s="259"/>
      <c r="W79" s="257" t="str">
        <f t="shared" si="5"/>
        <v/>
      </c>
      <c r="X79" s="260"/>
      <c r="Y79" s="260"/>
      <c r="Z79" s="260"/>
      <c r="AA79" s="261"/>
      <c r="AB79" s="262"/>
      <c r="AC79" s="262"/>
      <c r="AD79" s="262"/>
      <c r="AE79" s="262"/>
      <c r="AF79" s="262" t="s">
        <v>195</v>
      </c>
      <c r="AG79" s="257" t="str">
        <f t="shared" si="6"/>
        <v/>
      </c>
      <c r="AH79" s="261" t="str">
        <f>IF(G79=1,"&amp;gotoz="&amp;E84,"")&amp;
IF(AB79&lt;&gt;"","&amp;panx="&amp;AB79,"")&amp;
IF(AC79&lt;&gt;"","&amp;pany="&amp;AC79,"")&amp;
IF(AD79&lt;&gt;"","&amp;zoom="&amp;AD79,"")</f>
        <v/>
      </c>
      <c r="AI79" s="261" t="s">
        <v>200</v>
      </c>
      <c r="AJ79" s="261" t="s">
        <v>196</v>
      </c>
      <c r="AK79" s="261" t="s">
        <v>197</v>
      </c>
      <c r="AL79" s="261" t="s">
        <v>198</v>
      </c>
    </row>
    <row r="80" spans="1:38">
      <c r="A80" s="257">
        <f t="shared" si="7"/>
        <v>75</v>
      </c>
      <c r="C80" s="259"/>
      <c r="W80" s="257" t="str">
        <f t="shared" si="5"/>
        <v/>
      </c>
      <c r="X80" s="260"/>
      <c r="Y80" s="260"/>
      <c r="Z80" s="260"/>
      <c r="AA80" s="261"/>
      <c r="AB80" s="262"/>
      <c r="AC80" s="262"/>
      <c r="AD80" s="262"/>
      <c r="AE80" s="262"/>
      <c r="AF80" s="262" t="s">
        <v>195</v>
      </c>
      <c r="AG80" s="257" t="str">
        <f t="shared" si="6"/>
        <v/>
      </c>
      <c r="AH80" s="261" t="str">
        <f>IF(G80=1,"&amp;gotoz="&amp;E85,"")&amp;
IF(AB80&lt;&gt;"","&amp;panx="&amp;AB80,"")&amp;
IF(AC80&lt;&gt;"","&amp;pany="&amp;AC80,"")&amp;
IF(AD80&lt;&gt;"","&amp;zoom="&amp;AD80,"")</f>
        <v/>
      </c>
      <c r="AI80" s="261" t="s">
        <v>200</v>
      </c>
      <c r="AJ80" s="261" t="s">
        <v>196</v>
      </c>
      <c r="AK80" s="261" t="s">
        <v>197</v>
      </c>
      <c r="AL80" s="261" t="s">
        <v>198</v>
      </c>
    </row>
    <row r="81" spans="3:38">
      <c r="C81" s="259"/>
      <c r="X81" s="260"/>
      <c r="Y81" s="260"/>
      <c r="Z81" s="260"/>
      <c r="AA81" s="261"/>
      <c r="AB81" s="262"/>
      <c r="AC81" s="262"/>
      <c r="AD81" s="262"/>
      <c r="AE81" s="262"/>
      <c r="AF81" s="262"/>
      <c r="AH81" s="261"/>
      <c r="AI81" s="261"/>
      <c r="AJ81" s="261"/>
      <c r="AK81" s="261"/>
      <c r="AL81" s="261"/>
    </row>
    <row r="82" spans="3:38">
      <c r="C82" s="259"/>
      <c r="X82" s="260"/>
      <c r="Y82" s="260"/>
      <c r="Z82" s="260"/>
      <c r="AA82" s="261"/>
      <c r="AB82" s="262"/>
      <c r="AC82" s="262"/>
      <c r="AD82" s="262"/>
      <c r="AE82" s="262"/>
      <c r="AF82" s="262"/>
      <c r="AH82" s="261"/>
      <c r="AI82" s="261"/>
      <c r="AJ82" s="261"/>
      <c r="AK82" s="261"/>
      <c r="AL82" s="261"/>
    </row>
    <row r="83" spans="3:38">
      <c r="C83" s="259"/>
      <c r="X83" s="260"/>
      <c r="Y83" s="260"/>
      <c r="Z83" s="260"/>
      <c r="AA83" s="261"/>
      <c r="AB83" s="262"/>
      <c r="AC83" s="262"/>
      <c r="AD83" s="262"/>
      <c r="AE83" s="262"/>
      <c r="AF83" s="262"/>
      <c r="AH83" s="261"/>
      <c r="AI83" s="261"/>
      <c r="AJ83" s="261"/>
      <c r="AK83" s="261"/>
      <c r="AL83" s="261"/>
    </row>
    <row r="84" spans="3:38">
      <c r="C84" s="259"/>
      <c r="X84" s="260"/>
      <c r="Y84" s="260"/>
      <c r="Z84" s="260"/>
      <c r="AA84" s="261"/>
      <c r="AB84" s="262"/>
      <c r="AC84" s="262"/>
      <c r="AD84" s="262"/>
      <c r="AE84" s="262"/>
      <c r="AF84" s="262"/>
      <c r="AH84" s="261"/>
      <c r="AI84" s="261"/>
      <c r="AJ84" s="261"/>
      <c r="AK84" s="261"/>
      <c r="AL84" s="261"/>
    </row>
    <row r="85" spans="3:38">
      <c r="C85" s="259"/>
      <c r="X85" s="260"/>
      <c r="Y85" s="260"/>
      <c r="Z85" s="260"/>
      <c r="AA85" s="261"/>
      <c r="AB85" s="262"/>
      <c r="AC85" s="262"/>
      <c r="AD85" s="262"/>
      <c r="AE85" s="262"/>
      <c r="AF85" s="262"/>
      <c r="AH85" s="261"/>
      <c r="AI85" s="261"/>
      <c r="AJ85" s="261"/>
      <c r="AK85" s="261"/>
      <c r="AL85" s="261"/>
    </row>
    <row r="86" spans="3:38">
      <c r="C86" s="259"/>
      <c r="X86" s="260"/>
      <c r="Y86" s="260"/>
      <c r="Z86" s="260"/>
      <c r="AA86" s="261"/>
      <c r="AB86" s="262"/>
      <c r="AC86" s="262"/>
      <c r="AD86" s="262"/>
      <c r="AE86" s="262"/>
      <c r="AF86" s="262"/>
      <c r="AH86" s="261"/>
      <c r="AI86" s="261"/>
      <c r="AJ86" s="261"/>
      <c r="AK86" s="261"/>
      <c r="AL86" s="261"/>
    </row>
    <row r="87" spans="3:38">
      <c r="C87" s="259"/>
      <c r="X87" s="260"/>
      <c r="Y87" s="260"/>
      <c r="Z87" s="260"/>
      <c r="AA87" s="261"/>
      <c r="AB87" s="262"/>
      <c r="AC87" s="262"/>
      <c r="AD87" s="262"/>
      <c r="AE87" s="262"/>
      <c r="AF87" s="262"/>
      <c r="AH87" s="261"/>
      <c r="AI87" s="261"/>
      <c r="AJ87" s="261"/>
      <c r="AK87" s="261"/>
      <c r="AL87" s="261"/>
    </row>
    <row r="88" spans="3:38">
      <c r="C88" s="259"/>
      <c r="X88" s="260"/>
      <c r="Y88" s="260"/>
      <c r="Z88" s="260"/>
      <c r="AA88" s="261"/>
      <c r="AB88" s="262"/>
      <c r="AC88" s="262"/>
      <c r="AD88" s="262"/>
      <c r="AE88" s="262"/>
      <c r="AF88" s="262"/>
      <c r="AH88" s="261"/>
      <c r="AI88" s="261"/>
      <c r="AJ88" s="261"/>
      <c r="AK88" s="261"/>
      <c r="AL88" s="261"/>
    </row>
    <row r="89" spans="3:38">
      <c r="C89" s="259"/>
      <c r="X89" s="260"/>
      <c r="Y89" s="260"/>
      <c r="Z89" s="260"/>
      <c r="AA89" s="261"/>
      <c r="AB89" s="262"/>
      <c r="AC89" s="262"/>
      <c r="AD89" s="262"/>
      <c r="AE89" s="262"/>
      <c r="AF89" s="262"/>
      <c r="AH89" s="261"/>
      <c r="AI89" s="261"/>
      <c r="AJ89" s="261"/>
      <c r="AK89" s="261"/>
      <c r="AL89" s="261"/>
    </row>
    <row r="90" spans="3:38">
      <c r="C90" s="259"/>
      <c r="X90" s="260"/>
      <c r="Y90" s="260"/>
      <c r="Z90" s="260"/>
      <c r="AA90" s="261"/>
      <c r="AB90" s="262"/>
      <c r="AC90" s="262"/>
      <c r="AD90" s="262"/>
      <c r="AE90" s="262"/>
      <c r="AF90" s="262"/>
      <c r="AH90" s="261"/>
      <c r="AI90" s="261"/>
      <c r="AJ90" s="261"/>
      <c r="AK90" s="261"/>
      <c r="AL90" s="261"/>
    </row>
    <row r="91" spans="3:38">
      <c r="C91" s="259"/>
      <c r="X91" s="260"/>
      <c r="Y91" s="260"/>
      <c r="Z91" s="260"/>
      <c r="AA91" s="261"/>
      <c r="AB91" s="262"/>
      <c r="AC91" s="262"/>
      <c r="AD91" s="262"/>
      <c r="AE91" s="262"/>
      <c r="AF91" s="262"/>
      <c r="AH91" s="261"/>
      <c r="AI91" s="261"/>
      <c r="AJ91" s="261"/>
      <c r="AK91" s="261"/>
      <c r="AL91" s="261"/>
    </row>
    <row r="92" spans="3:38">
      <c r="C92" s="259"/>
      <c r="X92" s="260"/>
      <c r="Y92" s="260"/>
      <c r="Z92" s="260"/>
      <c r="AA92" s="261"/>
      <c r="AB92" s="262"/>
      <c r="AC92" s="262"/>
      <c r="AD92" s="262"/>
      <c r="AE92" s="262"/>
      <c r="AF92" s="262"/>
      <c r="AH92" s="261"/>
      <c r="AI92" s="261"/>
      <c r="AJ92" s="261"/>
      <c r="AK92" s="261"/>
      <c r="AL92" s="261"/>
    </row>
    <row r="93" spans="3:38">
      <c r="C93" s="259"/>
      <c r="X93" s="260"/>
      <c r="Y93" s="260"/>
      <c r="Z93" s="260"/>
      <c r="AA93" s="261"/>
      <c r="AB93" s="262"/>
      <c r="AC93" s="262"/>
      <c r="AD93" s="262"/>
      <c r="AE93" s="262"/>
      <c r="AF93" s="262"/>
      <c r="AH93" s="261"/>
      <c r="AI93" s="261"/>
      <c r="AJ93" s="261"/>
      <c r="AK93" s="261"/>
      <c r="AL93" s="261"/>
    </row>
    <row r="94" spans="3:38">
      <c r="C94" s="259"/>
      <c r="X94" s="260"/>
      <c r="Y94" s="260"/>
      <c r="Z94" s="260"/>
      <c r="AA94" s="261"/>
      <c r="AB94" s="262"/>
      <c r="AC94" s="262"/>
      <c r="AD94" s="262"/>
      <c r="AE94" s="262"/>
      <c r="AF94" s="262"/>
      <c r="AH94" s="261"/>
      <c r="AI94" s="261"/>
      <c r="AJ94" s="261"/>
      <c r="AK94" s="261"/>
      <c r="AL94" s="261"/>
    </row>
    <row r="95" spans="3:38">
      <c r="C95" s="259"/>
      <c r="X95" s="260"/>
      <c r="Y95" s="260"/>
      <c r="Z95" s="260"/>
      <c r="AA95" s="261"/>
      <c r="AB95" s="262"/>
      <c r="AC95" s="262"/>
      <c r="AD95" s="262"/>
      <c r="AE95" s="262"/>
      <c r="AF95" s="262"/>
      <c r="AH95" s="261"/>
      <c r="AI95" s="261"/>
      <c r="AJ95" s="261"/>
      <c r="AK95" s="261"/>
      <c r="AL95" s="261"/>
    </row>
    <row r="96" spans="3:38">
      <c r="C96" s="259"/>
      <c r="X96" s="260"/>
      <c r="Y96" s="260"/>
      <c r="Z96" s="260"/>
      <c r="AA96" s="261"/>
      <c r="AB96" s="262"/>
      <c r="AC96" s="262"/>
      <c r="AD96" s="262"/>
      <c r="AE96" s="262"/>
      <c r="AF96" s="262"/>
      <c r="AH96" s="261"/>
      <c r="AI96" s="261"/>
      <c r="AJ96" s="261"/>
      <c r="AK96" s="261"/>
      <c r="AL96" s="261"/>
    </row>
    <row r="97" spans="3:38">
      <c r="C97" s="259"/>
      <c r="X97" s="260"/>
      <c r="Y97" s="260"/>
      <c r="Z97" s="260"/>
      <c r="AA97" s="261"/>
      <c r="AB97" s="262"/>
      <c r="AC97" s="262"/>
      <c r="AD97" s="262"/>
      <c r="AE97" s="262"/>
      <c r="AF97" s="262"/>
      <c r="AH97" s="261"/>
      <c r="AI97" s="261"/>
      <c r="AJ97" s="261"/>
      <c r="AK97" s="261"/>
      <c r="AL97" s="261"/>
    </row>
    <row r="98" spans="3:38">
      <c r="C98" s="259"/>
      <c r="X98" s="260"/>
      <c r="Y98" s="260"/>
      <c r="Z98" s="260"/>
      <c r="AA98" s="261"/>
      <c r="AB98" s="262"/>
      <c r="AC98" s="262"/>
      <c r="AD98" s="262"/>
      <c r="AE98" s="262"/>
      <c r="AF98" s="262"/>
      <c r="AH98" s="261"/>
      <c r="AI98" s="261"/>
      <c r="AJ98" s="261"/>
      <c r="AK98" s="261"/>
      <c r="AL98" s="261"/>
    </row>
    <row r="99" spans="3:38">
      <c r="C99" s="259"/>
      <c r="X99" s="260"/>
      <c r="Y99" s="260"/>
      <c r="Z99" s="260"/>
      <c r="AA99" s="261"/>
      <c r="AB99" s="262"/>
      <c r="AC99" s="262"/>
      <c r="AD99" s="262"/>
      <c r="AE99" s="262"/>
      <c r="AF99" s="262"/>
      <c r="AH99" s="261"/>
      <c r="AI99" s="261"/>
      <c r="AJ99" s="261"/>
      <c r="AK99" s="261"/>
      <c r="AL99" s="261"/>
    </row>
    <row r="100" spans="3:38">
      <c r="C100" s="259"/>
      <c r="X100" s="260"/>
      <c r="Y100" s="260"/>
      <c r="Z100" s="260"/>
      <c r="AA100" s="261"/>
      <c r="AB100" s="262"/>
      <c r="AC100" s="262"/>
      <c r="AD100" s="262"/>
      <c r="AE100" s="262"/>
      <c r="AF100" s="262"/>
      <c r="AH100" s="261"/>
      <c r="AI100" s="261"/>
      <c r="AJ100" s="261"/>
      <c r="AK100" s="261"/>
      <c r="AL100" s="261"/>
    </row>
    <row r="101" spans="3:38">
      <c r="C101" s="259"/>
      <c r="X101" s="260"/>
      <c r="Y101" s="260"/>
      <c r="Z101" s="260"/>
      <c r="AA101" s="261"/>
      <c r="AB101" s="262"/>
      <c r="AC101" s="262"/>
      <c r="AD101" s="262"/>
      <c r="AE101" s="262"/>
      <c r="AF101" s="262"/>
      <c r="AH101" s="261"/>
      <c r="AI101" s="261"/>
      <c r="AJ101" s="261"/>
      <c r="AK101" s="261"/>
      <c r="AL101" s="261"/>
    </row>
    <row r="102" spans="3:38">
      <c r="C102" s="259"/>
      <c r="X102" s="260"/>
      <c r="Y102" s="260"/>
      <c r="Z102" s="260"/>
      <c r="AA102" s="261"/>
      <c r="AB102" s="262"/>
      <c r="AC102" s="262"/>
      <c r="AD102" s="262"/>
      <c r="AE102" s="262"/>
      <c r="AF102" s="262"/>
      <c r="AH102" s="261"/>
      <c r="AI102" s="261"/>
      <c r="AJ102" s="261"/>
      <c r="AK102" s="261"/>
      <c r="AL102" s="261"/>
    </row>
    <row r="103" spans="3:38">
      <c r="C103" s="259"/>
      <c r="X103" s="260"/>
      <c r="Y103" s="260"/>
      <c r="Z103" s="260"/>
      <c r="AA103" s="261"/>
      <c r="AB103" s="262"/>
      <c r="AC103" s="262"/>
      <c r="AD103" s="262"/>
      <c r="AE103" s="262"/>
      <c r="AF103" s="262"/>
      <c r="AH103" s="261"/>
      <c r="AI103" s="261"/>
      <c r="AJ103" s="261"/>
      <c r="AK103" s="261"/>
      <c r="AL103" s="261"/>
    </row>
    <row r="104" spans="3:38">
      <c r="C104" s="259"/>
      <c r="X104" s="260"/>
      <c r="Y104" s="260"/>
      <c r="Z104" s="260"/>
      <c r="AA104" s="261"/>
      <c r="AB104" s="262"/>
      <c r="AC104" s="262"/>
      <c r="AD104" s="262"/>
      <c r="AE104" s="262"/>
      <c r="AF104" s="262"/>
      <c r="AH104" s="261"/>
      <c r="AI104" s="261"/>
      <c r="AJ104" s="261"/>
      <c r="AK104" s="261"/>
      <c r="AL104" s="261"/>
    </row>
    <row r="105" spans="3:38">
      <c r="C105" s="259"/>
      <c r="X105" s="260"/>
      <c r="Y105" s="260"/>
      <c r="Z105" s="260"/>
      <c r="AA105" s="261"/>
      <c r="AB105" s="262"/>
      <c r="AC105" s="262"/>
      <c r="AD105" s="262"/>
      <c r="AE105" s="262"/>
      <c r="AF105" s="262"/>
      <c r="AH105" s="261"/>
      <c r="AI105" s="261"/>
      <c r="AJ105" s="261"/>
      <c r="AK105" s="261"/>
      <c r="AL105" s="261"/>
    </row>
    <row r="106" spans="3:38">
      <c r="C106" s="259"/>
      <c r="X106" s="260"/>
      <c r="Y106" s="260"/>
      <c r="Z106" s="260"/>
      <c r="AA106" s="261"/>
      <c r="AB106" s="262"/>
      <c r="AC106" s="262"/>
      <c r="AD106" s="262"/>
      <c r="AE106" s="262"/>
      <c r="AF106" s="262"/>
      <c r="AH106" s="261"/>
      <c r="AI106" s="261"/>
      <c r="AJ106" s="261"/>
      <c r="AK106" s="261"/>
      <c r="AL106" s="261"/>
    </row>
    <row r="107" spans="3:38">
      <c r="C107" s="259"/>
      <c r="X107" s="260"/>
      <c r="Y107" s="260"/>
      <c r="Z107" s="260"/>
      <c r="AA107" s="261"/>
      <c r="AB107" s="262"/>
      <c r="AC107" s="262"/>
      <c r="AD107" s="262"/>
      <c r="AE107" s="262"/>
      <c r="AF107" s="262"/>
      <c r="AH107" s="261"/>
      <c r="AI107" s="261"/>
      <c r="AJ107" s="261"/>
      <c r="AK107" s="261"/>
      <c r="AL107" s="261"/>
    </row>
    <row r="108" spans="3:38">
      <c r="C108" s="259"/>
      <c r="X108" s="260"/>
      <c r="Y108" s="260"/>
      <c r="Z108" s="260"/>
      <c r="AA108" s="261"/>
      <c r="AB108" s="262"/>
      <c r="AC108" s="262"/>
      <c r="AD108" s="262"/>
      <c r="AE108" s="262"/>
      <c r="AF108" s="262"/>
      <c r="AH108" s="261"/>
      <c r="AI108" s="261"/>
      <c r="AJ108" s="261"/>
      <c r="AK108" s="261"/>
      <c r="AL108" s="261"/>
    </row>
    <row r="109" spans="3:38">
      <c r="C109" s="259"/>
      <c r="X109" s="260"/>
      <c r="Y109" s="260"/>
      <c r="Z109" s="260"/>
      <c r="AA109" s="261"/>
      <c r="AB109" s="262"/>
      <c r="AC109" s="262"/>
      <c r="AD109" s="262"/>
      <c r="AE109" s="262"/>
      <c r="AF109" s="262"/>
      <c r="AH109" s="261"/>
      <c r="AI109" s="261"/>
      <c r="AJ109" s="261"/>
      <c r="AK109" s="261"/>
      <c r="AL109" s="261"/>
    </row>
    <row r="110" spans="3:38">
      <c r="C110" s="259"/>
      <c r="X110" s="260"/>
      <c r="Y110" s="260"/>
      <c r="Z110" s="260"/>
      <c r="AA110" s="261"/>
      <c r="AB110" s="262"/>
      <c r="AC110" s="262"/>
      <c r="AD110" s="262"/>
      <c r="AE110" s="262"/>
      <c r="AF110" s="262"/>
      <c r="AH110" s="261"/>
      <c r="AI110" s="261"/>
      <c r="AJ110" s="261"/>
      <c r="AK110" s="261"/>
      <c r="AL110" s="261"/>
    </row>
    <row r="111" spans="3:38">
      <c r="C111" s="259"/>
      <c r="X111" s="260"/>
      <c r="Y111" s="260"/>
      <c r="Z111" s="260"/>
      <c r="AA111" s="261"/>
      <c r="AB111" s="262"/>
      <c r="AC111" s="262"/>
      <c r="AD111" s="262"/>
      <c r="AE111" s="262"/>
      <c r="AF111" s="262"/>
      <c r="AH111" s="261"/>
      <c r="AI111" s="261"/>
      <c r="AJ111" s="261"/>
      <c r="AK111" s="261"/>
      <c r="AL111" s="261"/>
    </row>
    <row r="112" spans="3:38">
      <c r="C112" s="259"/>
      <c r="X112" s="260"/>
      <c r="Y112" s="260"/>
      <c r="Z112" s="260"/>
      <c r="AA112" s="261"/>
      <c r="AB112" s="262"/>
      <c r="AC112" s="262"/>
      <c r="AD112" s="262"/>
      <c r="AE112" s="262"/>
      <c r="AF112" s="262"/>
      <c r="AH112" s="261"/>
      <c r="AI112" s="261"/>
      <c r="AJ112" s="261"/>
      <c r="AK112" s="261"/>
      <c r="AL112" s="261"/>
    </row>
    <row r="113" spans="3:38">
      <c r="C113" s="259"/>
      <c r="X113" s="260"/>
      <c r="Y113" s="260"/>
      <c r="Z113" s="260"/>
      <c r="AA113" s="261"/>
      <c r="AB113" s="262"/>
      <c r="AC113" s="262"/>
      <c r="AD113" s="262"/>
      <c r="AE113" s="262"/>
      <c r="AF113" s="262"/>
      <c r="AH113" s="261"/>
      <c r="AI113" s="261"/>
      <c r="AJ113" s="261"/>
      <c r="AK113" s="261"/>
      <c r="AL113" s="261"/>
    </row>
    <row r="114" spans="3:38">
      <c r="C114" s="259"/>
      <c r="X114" s="260"/>
      <c r="Y114" s="260"/>
      <c r="Z114" s="260"/>
      <c r="AA114" s="261"/>
      <c r="AB114" s="262"/>
      <c r="AC114" s="262"/>
      <c r="AD114" s="262"/>
      <c r="AE114" s="262"/>
      <c r="AF114" s="262"/>
      <c r="AH114" s="261"/>
      <c r="AI114" s="261"/>
      <c r="AJ114" s="261"/>
      <c r="AK114" s="261"/>
      <c r="AL114" s="261"/>
    </row>
    <row r="115" spans="3:38">
      <c r="C115" s="259"/>
      <c r="X115" s="260"/>
      <c r="Y115" s="260"/>
      <c r="Z115" s="260"/>
      <c r="AA115" s="261"/>
      <c r="AB115" s="262"/>
      <c r="AC115" s="262"/>
      <c r="AD115" s="262"/>
      <c r="AE115" s="262"/>
      <c r="AF115" s="262"/>
      <c r="AH115" s="261"/>
      <c r="AI115" s="261"/>
      <c r="AJ115" s="261"/>
      <c r="AK115" s="261"/>
      <c r="AL115" s="261"/>
    </row>
    <row r="116" spans="3:38">
      <c r="C116" s="259"/>
      <c r="X116" s="260"/>
      <c r="Y116" s="260"/>
      <c r="Z116" s="260"/>
      <c r="AA116" s="261"/>
      <c r="AB116" s="262"/>
      <c r="AC116" s="262"/>
      <c r="AD116" s="262"/>
      <c r="AE116" s="262"/>
      <c r="AF116" s="262"/>
      <c r="AH116" s="261"/>
      <c r="AI116" s="261"/>
      <c r="AJ116" s="261"/>
      <c r="AK116" s="261"/>
      <c r="AL116" s="261"/>
    </row>
    <row r="117" spans="3:38">
      <c r="C117" s="259"/>
      <c r="X117" s="260"/>
      <c r="Y117" s="260"/>
      <c r="Z117" s="260"/>
      <c r="AA117" s="261"/>
      <c r="AB117" s="262"/>
      <c r="AC117" s="262"/>
      <c r="AD117" s="262"/>
      <c r="AE117" s="262"/>
      <c r="AF117" s="262"/>
      <c r="AH117" s="261"/>
      <c r="AI117" s="261"/>
      <c r="AJ117" s="261"/>
      <c r="AK117" s="261"/>
      <c r="AL117" s="261"/>
    </row>
    <row r="118" spans="3:38">
      <c r="C118" s="259"/>
      <c r="X118" s="260"/>
      <c r="Y118" s="260"/>
      <c r="Z118" s="260"/>
      <c r="AA118" s="261"/>
      <c r="AB118" s="262"/>
      <c r="AC118" s="262"/>
      <c r="AD118" s="262"/>
      <c r="AE118" s="262"/>
      <c r="AF118" s="262"/>
      <c r="AH118" s="261"/>
      <c r="AI118" s="261"/>
      <c r="AJ118" s="261"/>
      <c r="AK118" s="261"/>
      <c r="AL118" s="261"/>
    </row>
    <row r="119" spans="3:38">
      <c r="C119" s="259"/>
      <c r="X119" s="260"/>
      <c r="Y119" s="260"/>
      <c r="Z119" s="260"/>
      <c r="AA119" s="261"/>
      <c r="AB119" s="262"/>
      <c r="AC119" s="262"/>
      <c r="AD119" s="262"/>
      <c r="AE119" s="262"/>
      <c r="AF119" s="262"/>
      <c r="AH119" s="261"/>
      <c r="AI119" s="261"/>
      <c r="AJ119" s="261"/>
      <c r="AK119" s="261"/>
      <c r="AL119" s="261"/>
    </row>
    <row r="120" spans="3:38">
      <c r="C120" s="259"/>
      <c r="X120" s="260"/>
      <c r="Y120" s="260"/>
      <c r="Z120" s="260"/>
      <c r="AA120" s="261"/>
      <c r="AB120" s="262"/>
      <c r="AC120" s="262"/>
      <c r="AD120" s="262"/>
      <c r="AE120" s="262"/>
      <c r="AF120" s="262"/>
      <c r="AH120" s="261"/>
      <c r="AI120" s="261"/>
      <c r="AJ120" s="261"/>
      <c r="AK120" s="261"/>
      <c r="AL120" s="261"/>
    </row>
    <row r="121" spans="3:38">
      <c r="C121" s="259"/>
      <c r="X121" s="260"/>
      <c r="Y121" s="260"/>
      <c r="Z121" s="260"/>
      <c r="AA121" s="261"/>
      <c r="AB121" s="262"/>
      <c r="AC121" s="262"/>
      <c r="AD121" s="262"/>
      <c r="AE121" s="262"/>
      <c r="AF121" s="262"/>
      <c r="AH121" s="261"/>
      <c r="AI121" s="261"/>
      <c r="AJ121" s="261"/>
      <c r="AK121" s="261"/>
      <c r="AL121" s="261"/>
    </row>
    <row r="122" spans="3:38">
      <c r="C122" s="259"/>
      <c r="X122" s="260"/>
      <c r="Y122" s="260"/>
      <c r="Z122" s="260"/>
      <c r="AA122" s="261"/>
      <c r="AB122" s="262"/>
      <c r="AC122" s="262"/>
      <c r="AD122" s="262"/>
      <c r="AE122" s="262"/>
      <c r="AF122" s="262"/>
      <c r="AH122" s="261"/>
      <c r="AI122" s="261"/>
      <c r="AJ122" s="261"/>
      <c r="AK122" s="261"/>
      <c r="AL122" s="261"/>
    </row>
    <row r="123" spans="3:38">
      <c r="C123" s="259"/>
      <c r="X123" s="260"/>
      <c r="Y123" s="260"/>
      <c r="Z123" s="260"/>
      <c r="AA123" s="261"/>
      <c r="AB123" s="262"/>
      <c r="AC123" s="262"/>
      <c r="AD123" s="262"/>
      <c r="AE123" s="262"/>
      <c r="AF123" s="262"/>
      <c r="AH123" s="261"/>
      <c r="AI123" s="261"/>
      <c r="AJ123" s="261"/>
      <c r="AK123" s="261"/>
      <c r="AL123" s="261"/>
    </row>
    <row r="124" spans="3:38">
      <c r="C124" s="259"/>
      <c r="X124" s="260"/>
      <c r="Y124" s="260"/>
      <c r="Z124" s="260"/>
      <c r="AA124" s="261"/>
      <c r="AB124" s="262"/>
      <c r="AC124" s="262"/>
      <c r="AD124" s="262"/>
      <c r="AE124" s="262"/>
      <c r="AF124" s="262"/>
      <c r="AH124" s="261"/>
      <c r="AI124" s="261"/>
      <c r="AJ124" s="261"/>
      <c r="AK124" s="261"/>
      <c r="AL124" s="261"/>
    </row>
    <row r="125" spans="3:38">
      <c r="C125" s="259"/>
      <c r="X125" s="260"/>
      <c r="Y125" s="260"/>
      <c r="Z125" s="260"/>
      <c r="AA125" s="261"/>
      <c r="AB125" s="262"/>
      <c r="AC125" s="262"/>
      <c r="AD125" s="262"/>
      <c r="AE125" s="262"/>
      <c r="AF125" s="262"/>
      <c r="AH125" s="261"/>
      <c r="AI125" s="261"/>
      <c r="AJ125" s="261"/>
      <c r="AK125" s="261"/>
      <c r="AL125" s="261"/>
    </row>
    <row r="126" spans="3:38">
      <c r="C126" s="259"/>
      <c r="X126" s="260"/>
      <c r="Y126" s="260"/>
      <c r="Z126" s="260"/>
      <c r="AA126" s="261"/>
      <c r="AB126" s="262"/>
      <c r="AC126" s="262"/>
      <c r="AD126" s="262"/>
      <c r="AE126" s="262"/>
      <c r="AF126" s="262"/>
      <c r="AH126" s="261"/>
      <c r="AI126" s="261"/>
      <c r="AJ126" s="261"/>
      <c r="AK126" s="261"/>
      <c r="AL126" s="261"/>
    </row>
    <row r="127" spans="3:38">
      <c r="C127" s="259"/>
      <c r="X127" s="260"/>
      <c r="Y127" s="260"/>
      <c r="Z127" s="260"/>
      <c r="AA127" s="261"/>
      <c r="AB127" s="262"/>
      <c r="AC127" s="262"/>
      <c r="AD127" s="262"/>
      <c r="AE127" s="262"/>
      <c r="AF127" s="262"/>
      <c r="AH127" s="261"/>
      <c r="AI127" s="261"/>
      <c r="AJ127" s="261"/>
      <c r="AK127" s="261"/>
      <c r="AL127" s="261"/>
    </row>
    <row r="128" spans="3:38">
      <c r="C128" s="259"/>
      <c r="X128" s="260"/>
      <c r="Y128" s="260"/>
      <c r="Z128" s="260"/>
      <c r="AA128" s="261"/>
      <c r="AB128" s="262"/>
      <c r="AC128" s="262"/>
      <c r="AD128" s="262"/>
      <c r="AE128" s="262"/>
      <c r="AF128" s="262"/>
      <c r="AH128" s="261"/>
      <c r="AI128" s="261"/>
      <c r="AJ128" s="261"/>
      <c r="AK128" s="261"/>
      <c r="AL128" s="261"/>
    </row>
    <row r="129" spans="3:38">
      <c r="C129" s="259"/>
      <c r="X129" s="260"/>
      <c r="Y129" s="260"/>
      <c r="Z129" s="260"/>
      <c r="AA129" s="261"/>
      <c r="AB129" s="262"/>
      <c r="AC129" s="262"/>
      <c r="AD129" s="262"/>
      <c r="AE129" s="262"/>
      <c r="AF129" s="262"/>
      <c r="AH129" s="261"/>
      <c r="AI129" s="261"/>
      <c r="AJ129" s="261"/>
      <c r="AK129" s="261"/>
      <c r="AL129" s="261"/>
    </row>
    <row r="130" spans="3:38">
      <c r="C130" s="259"/>
      <c r="X130" s="260"/>
      <c r="Y130" s="260"/>
      <c r="Z130" s="260"/>
      <c r="AA130" s="261"/>
      <c r="AB130" s="262"/>
      <c r="AC130" s="262"/>
      <c r="AD130" s="262"/>
      <c r="AE130" s="262"/>
      <c r="AF130" s="262"/>
      <c r="AH130" s="261"/>
      <c r="AI130" s="261"/>
      <c r="AJ130" s="261"/>
      <c r="AK130" s="261"/>
      <c r="AL130" s="261"/>
    </row>
    <row r="131" spans="3:38">
      <c r="C131" s="259"/>
      <c r="X131" s="260"/>
      <c r="Y131" s="260"/>
      <c r="Z131" s="260"/>
      <c r="AA131" s="261"/>
      <c r="AB131" s="262"/>
      <c r="AC131" s="262"/>
      <c r="AD131" s="262"/>
      <c r="AE131" s="262"/>
      <c r="AF131" s="262"/>
      <c r="AH131" s="261"/>
      <c r="AI131" s="261"/>
      <c r="AJ131" s="261"/>
      <c r="AK131" s="261"/>
      <c r="AL131" s="261"/>
    </row>
    <row r="132" spans="3:38">
      <c r="C132" s="259"/>
      <c r="X132" s="260"/>
      <c r="Y132" s="260"/>
      <c r="Z132" s="260"/>
      <c r="AA132" s="261"/>
      <c r="AB132" s="262"/>
      <c r="AC132" s="262"/>
      <c r="AD132" s="262"/>
      <c r="AE132" s="262"/>
      <c r="AF132" s="262"/>
      <c r="AH132" s="261"/>
      <c r="AI132" s="261"/>
      <c r="AJ132" s="261"/>
      <c r="AK132" s="261"/>
      <c r="AL132" s="261"/>
    </row>
    <row r="133" spans="3:38">
      <c r="C133" s="259"/>
      <c r="X133" s="260"/>
      <c r="Y133" s="260"/>
      <c r="Z133" s="260"/>
      <c r="AA133" s="261"/>
      <c r="AB133" s="262"/>
      <c r="AC133" s="262"/>
      <c r="AD133" s="262"/>
      <c r="AE133" s="262"/>
      <c r="AF133" s="262"/>
      <c r="AH133" s="261"/>
      <c r="AI133" s="261"/>
      <c r="AJ133" s="261"/>
      <c r="AK133" s="261"/>
      <c r="AL133" s="261"/>
    </row>
    <row r="134" spans="3:38">
      <c r="C134" s="259"/>
      <c r="X134" s="260"/>
      <c r="Y134" s="260"/>
      <c r="Z134" s="260"/>
      <c r="AA134" s="261"/>
      <c r="AB134" s="262"/>
      <c r="AC134" s="262"/>
      <c r="AD134" s="262"/>
      <c r="AE134" s="262"/>
      <c r="AF134" s="262"/>
      <c r="AH134" s="261"/>
      <c r="AI134" s="261"/>
      <c r="AJ134" s="261"/>
      <c r="AK134" s="261"/>
      <c r="AL134" s="261"/>
    </row>
    <row r="135" spans="3:38">
      <c r="C135" s="259"/>
      <c r="X135" s="260"/>
      <c r="Y135" s="260"/>
      <c r="Z135" s="260"/>
      <c r="AA135" s="261"/>
      <c r="AB135" s="262"/>
      <c r="AC135" s="262"/>
      <c r="AD135" s="262"/>
      <c r="AE135" s="262"/>
      <c r="AF135" s="262"/>
      <c r="AH135" s="261"/>
      <c r="AI135" s="261"/>
      <c r="AJ135" s="261"/>
      <c r="AK135" s="261"/>
      <c r="AL135" s="261"/>
    </row>
    <row r="136" spans="3:38">
      <c r="C136" s="259"/>
      <c r="X136" s="260"/>
      <c r="Y136" s="260"/>
      <c r="Z136" s="260"/>
      <c r="AA136" s="261"/>
      <c r="AB136" s="262"/>
      <c r="AC136" s="262"/>
      <c r="AD136" s="262"/>
      <c r="AE136" s="262"/>
      <c r="AF136" s="262"/>
      <c r="AH136" s="261"/>
      <c r="AI136" s="261"/>
      <c r="AJ136" s="261"/>
      <c r="AK136" s="261"/>
      <c r="AL136" s="261"/>
    </row>
    <row r="137" spans="3:38">
      <c r="C137" s="259"/>
      <c r="X137" s="260"/>
      <c r="Y137" s="260"/>
      <c r="Z137" s="260"/>
      <c r="AA137" s="261"/>
      <c r="AB137" s="262"/>
      <c r="AC137" s="262"/>
      <c r="AD137" s="262"/>
      <c r="AE137" s="262"/>
      <c r="AF137" s="262"/>
      <c r="AH137" s="261"/>
      <c r="AI137" s="261"/>
      <c r="AJ137" s="261"/>
      <c r="AK137" s="261"/>
      <c r="AL137" s="261"/>
    </row>
    <row r="138" spans="3:38">
      <c r="C138" s="259"/>
      <c r="X138" s="260"/>
      <c r="Y138" s="260"/>
      <c r="Z138" s="260"/>
      <c r="AA138" s="261"/>
      <c r="AB138" s="262"/>
      <c r="AC138" s="262"/>
      <c r="AD138" s="262"/>
      <c r="AE138" s="262"/>
      <c r="AF138" s="262"/>
      <c r="AH138" s="261"/>
      <c r="AI138" s="261"/>
      <c r="AJ138" s="261"/>
      <c r="AK138" s="261"/>
      <c r="AL138" s="261"/>
    </row>
    <row r="139" spans="3:38">
      <c r="C139" s="259"/>
      <c r="X139" s="260"/>
      <c r="Y139" s="260"/>
      <c r="Z139" s="260"/>
      <c r="AA139" s="261"/>
      <c r="AB139" s="262"/>
      <c r="AC139" s="262"/>
      <c r="AD139" s="262"/>
      <c r="AE139" s="262"/>
      <c r="AF139" s="262"/>
      <c r="AH139" s="261"/>
      <c r="AI139" s="261"/>
      <c r="AJ139" s="261"/>
      <c r="AK139" s="261"/>
      <c r="AL139" s="261"/>
    </row>
    <row r="140" spans="3:38">
      <c r="C140" s="259"/>
      <c r="X140" s="260"/>
      <c r="Y140" s="260"/>
      <c r="Z140" s="260"/>
      <c r="AA140" s="261"/>
      <c r="AB140" s="262"/>
      <c r="AC140" s="262"/>
      <c r="AD140" s="262"/>
      <c r="AE140" s="262"/>
      <c r="AF140" s="262"/>
      <c r="AH140" s="261"/>
      <c r="AI140" s="261"/>
      <c r="AJ140" s="261"/>
      <c r="AK140" s="261"/>
      <c r="AL140" s="26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30726-C8FC-894E-A784-1FA6CC450A0F}">
  <sheetPr codeName="Sheet9"/>
  <dimension ref="A1:AL140"/>
  <sheetViews>
    <sheetView topLeftCell="E1" zoomScale="110" zoomScaleNormal="110" zoomScalePageLayoutView="90" workbookViewId="0">
      <selection activeCell="E7" sqref="E7"/>
    </sheetView>
  </sheetViews>
  <sheetFormatPr baseColWidth="10" defaultRowHeight="16"/>
  <cols>
    <col min="1" max="1" width="12.1640625" style="257" customWidth="1"/>
    <col min="2" max="2" width="39.6640625" style="257" customWidth="1"/>
    <col min="3" max="3" width="8.33203125" style="258" customWidth="1"/>
    <col min="4" max="4" width="11.6640625" style="257" customWidth="1"/>
    <col min="5" max="8" width="16.83203125" style="257" customWidth="1"/>
    <col min="9" max="18" width="6.33203125" style="257" customWidth="1"/>
    <col min="19" max="19" width="67.33203125" style="257" customWidth="1"/>
    <col min="20" max="22" width="11.1640625" style="257" customWidth="1"/>
    <col min="23" max="23" width="255.6640625" style="257" customWidth="1"/>
    <col min="24" max="27" width="3.1640625" style="257" customWidth="1"/>
    <col min="28" max="31" width="5.6640625" style="257" customWidth="1"/>
    <col min="32" max="32" width="10.1640625" style="257" customWidth="1"/>
    <col min="33" max="33" width="93.1640625" style="257" customWidth="1"/>
    <col min="34" max="34" width="31.5" style="257" customWidth="1"/>
    <col min="35" max="35" width="23.83203125" style="257" customWidth="1"/>
    <col min="36" max="36" width="18.33203125" style="257" customWidth="1"/>
    <col min="37" max="37" width="44.6640625" style="257" customWidth="1"/>
    <col min="38" max="38" width="17.83203125" style="257" bestFit="1" customWidth="1"/>
    <col min="39" max="16384" width="10.83203125" style="257"/>
  </cols>
  <sheetData>
    <row r="1" spans="1:38" s="251" customFormat="1" ht="32">
      <c r="B1" s="251" t="s">
        <v>168</v>
      </c>
      <c r="C1" s="252" t="s">
        <v>169</v>
      </c>
      <c r="D1" s="251" t="s">
        <v>170</v>
      </c>
      <c r="E1" s="251" t="s">
        <v>171</v>
      </c>
      <c r="F1" s="251" t="s">
        <v>172</v>
      </c>
      <c r="G1" s="251" t="s">
        <v>221</v>
      </c>
      <c r="H1" s="251" t="s">
        <v>173</v>
      </c>
      <c r="I1" s="251" t="s">
        <v>174</v>
      </c>
      <c r="J1" s="251" t="s">
        <v>175</v>
      </c>
      <c r="K1" s="251" t="s">
        <v>176</v>
      </c>
      <c r="L1" s="251" t="s">
        <v>177</v>
      </c>
      <c r="M1" s="251" t="s">
        <v>178</v>
      </c>
      <c r="N1" s="251" t="s">
        <v>179</v>
      </c>
      <c r="O1" s="251" t="s">
        <v>180</v>
      </c>
      <c r="P1" s="251" t="s">
        <v>181</v>
      </c>
      <c r="Q1" s="251" t="s">
        <v>182</v>
      </c>
      <c r="R1" s="251" t="s">
        <v>183</v>
      </c>
      <c r="S1" s="251" t="s">
        <v>184</v>
      </c>
      <c r="T1" s="251" t="s">
        <v>409</v>
      </c>
      <c r="U1" s="251" t="s">
        <v>410</v>
      </c>
      <c r="V1" s="251" t="s">
        <v>411</v>
      </c>
      <c r="W1" s="251" t="s">
        <v>291</v>
      </c>
      <c r="AB1" s="253" t="s">
        <v>185</v>
      </c>
      <c r="AC1" s="253" t="s">
        <v>186</v>
      </c>
      <c r="AD1" s="253" t="s">
        <v>187</v>
      </c>
      <c r="AE1" s="253" t="s">
        <v>188</v>
      </c>
      <c r="AF1" s="253" t="s">
        <v>62</v>
      </c>
      <c r="AG1" s="253" t="s">
        <v>189</v>
      </c>
      <c r="AH1" s="253" t="s">
        <v>190</v>
      </c>
      <c r="AI1" s="251" t="s">
        <v>191</v>
      </c>
      <c r="AJ1" s="251" t="s">
        <v>192</v>
      </c>
      <c r="AK1" s="251" t="s">
        <v>193</v>
      </c>
      <c r="AL1" s="251" t="s">
        <v>194</v>
      </c>
    </row>
    <row r="2" spans="1:38" s="254" customFormat="1" ht="79" customHeight="1">
      <c r="B2" s="254" t="s">
        <v>219</v>
      </c>
      <c r="C2" s="255" t="s">
        <v>249</v>
      </c>
      <c r="D2" s="254" t="s">
        <v>349</v>
      </c>
      <c r="E2" s="254" t="s">
        <v>220</v>
      </c>
      <c r="AA2" s="256"/>
      <c r="AB2" s="254">
        <v>1000</v>
      </c>
      <c r="AC2" s="254">
        <v>700</v>
      </c>
      <c r="AG2" s="257"/>
    </row>
    <row r="3" spans="1:38">
      <c r="W3" s="257" t="str">
        <f>IF(B3&lt;&gt;"",
IF(D3&lt;&gt;"md","&lt;a href=    "&amp;CHAR(34)&amp;"#/"&amp;AI3&amp;AG3&amp;AH3&amp;""""&amp;"    "&amp;AJ3&amp;AF3&amp;AK3&amp;A3&amp;". "&amp;B3&amp;AL3,
CHAR(10)&amp;B3),
"")</f>
        <v/>
      </c>
    </row>
    <row r="4" spans="1:38">
      <c r="C4" s="259"/>
      <c r="E4" s="263"/>
      <c r="W4" s="257" t="str">
        <f>IF(B4&lt;&gt;"",
IF(D4&lt;&gt;"md","&lt;a href=    "&amp;CHAR(34)&amp;"#/"&amp;AI4&amp;AG4&amp;AH4&amp;""""&amp;"    "&amp;AJ4&amp;AF4&amp;AK4&amp;A4&amp;". "&amp;B4&amp;AL4,
CHAR(10)&amp;B4),
"")</f>
        <v/>
      </c>
    </row>
    <row r="5" spans="1:38">
      <c r="B5" s="257" t="s">
        <v>452</v>
      </c>
      <c r="C5" s="259"/>
      <c r="D5" s="257" t="s">
        <v>199</v>
      </c>
      <c r="K5" s="257" t="s">
        <v>364</v>
      </c>
      <c r="W5" s="257" t="str">
        <f t="shared" ref="W5:W36" si="0">IF(B5&lt;&gt;"",
IF(D5&lt;&gt;"md","&lt;a href=    "&amp;CHAR(34)&amp;"#/"&amp;AI5&amp;AG5&amp;AH5&amp;""""&amp;"    "&amp;AJ5&amp;AF5&amp;AK5&amp;A5&amp;". "&amp;B5&amp;AL5,
B5),
"")</f>
        <v>&lt;h3&gt;Gender Lens Slides&lt;/h3&gt;</v>
      </c>
      <c r="X5" s="260"/>
      <c r="Y5" s="260"/>
      <c r="Z5" s="260"/>
      <c r="AA5" s="261"/>
      <c r="AB5" s="262"/>
      <c r="AC5" s="262"/>
      <c r="AD5" s="262"/>
      <c r="AE5" s="262"/>
      <c r="AF5" s="262" t="s">
        <v>195</v>
      </c>
      <c r="AG5" s="257" t="str">
        <f t="shared" ref="AG5:AG36"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61" t="str">
        <f t="shared" ref="AH5:AH10" si="2">IF(G5=1,"&amp;gotoz="&amp;E10,"")&amp;
IF(AB5&lt;&gt;"","&amp;panx="&amp;AB5,"")&amp;
IF(AC5&lt;&gt;"","&amp;pany="&amp;AC5,"")&amp;
IF(AD5&lt;&gt;"","&amp;zoom="&amp;AD5,"")</f>
        <v/>
      </c>
      <c r="AI5" s="261" t="s">
        <v>200</v>
      </c>
      <c r="AJ5" s="261" t="s">
        <v>196</v>
      </c>
      <c r="AK5" s="261" t="s">
        <v>197</v>
      </c>
      <c r="AL5" s="261" t="s">
        <v>198</v>
      </c>
    </row>
    <row r="6" spans="1:38" ht="18" customHeight="1">
      <c r="A6" s="257">
        <v>1</v>
      </c>
      <c r="B6" s="257" t="s">
        <v>443</v>
      </c>
      <c r="C6" s="259" t="s">
        <v>292</v>
      </c>
      <c r="D6" s="272" t="s">
        <v>442</v>
      </c>
      <c r="S6" s="257" t="s">
        <v>441</v>
      </c>
      <c r="W6" s="257" t="str">
        <f t="shared" si="0"/>
        <v>&lt;a href=    "#/?+++&amp;on=Map&amp;open=Banking&amp;open=Finance&amp;open=SupplyChain&amp;open=Communities&amp;open=Information&amp;open=Media&amp;open=Research&amp;open=NaturalEnvironment&amp;open=InvestmentConsultants&amp;open=ProxyVoting&amp;open=FundManagers&amp;open=Individuals2&amp;epane=280&amp;wpane=200&amp;story=story.html&amp;openall=InstitutionalInvestors&amp;unoInfo=GenderLens&amp;panx=2050.0&amp;pany=1200.0&amp;zoom=1.000"    class="slide"&gt;  &lt;span style="color:black; font-size:10px"&gt;1. The Finance Map&lt;/span&gt; &lt;/a&gt;     &lt;br&gt;</v>
      </c>
      <c r="X6" s="260"/>
      <c r="Y6" s="260"/>
      <c r="Z6" s="260"/>
      <c r="AA6" s="261"/>
      <c r="AB6" s="262"/>
      <c r="AC6" s="262"/>
      <c r="AD6" s="262"/>
      <c r="AE6" s="262"/>
      <c r="AF6" s="262" t="s">
        <v>195</v>
      </c>
      <c r="AG6" s="257" t="str">
        <f t="shared" si="1"/>
        <v>+++&amp;on=Map&amp;open=Banking&amp;open=Finance&amp;open=SupplyChain&amp;open=Communities&amp;open=Information&amp;open=Media&amp;open=Research&amp;open=NaturalEnvironment&amp;open=InvestmentConsultants&amp;open=ProxyVoting&amp;open=FundManagers&amp;open=Individuals2&amp;epane=280&amp;wpane=200&amp;story=story.html&amp;openall=InstitutionalInvestors&amp;unoInfo=GenderLens&amp;panx=2050.0&amp;pany=1200.0&amp;zoom=1.000</v>
      </c>
      <c r="AH6" s="261" t="str">
        <f t="shared" si="2"/>
        <v/>
      </c>
      <c r="AI6" s="261" t="s">
        <v>200</v>
      </c>
      <c r="AJ6" s="261" t="s">
        <v>196</v>
      </c>
      <c r="AK6" s="261" t="s">
        <v>197</v>
      </c>
      <c r="AL6" s="261" t="s">
        <v>198</v>
      </c>
    </row>
    <row r="7" spans="1:38" ht="18" customHeight="1">
      <c r="A7" s="257">
        <f t="shared" ref="A7:A38" si="3">A6+1</f>
        <v>2</v>
      </c>
      <c r="B7" s="257" t="s">
        <v>453</v>
      </c>
      <c r="C7" s="259" t="s">
        <v>292</v>
      </c>
      <c r="D7" s="272" t="s">
        <v>374</v>
      </c>
      <c r="E7" s="257" t="s">
        <v>465</v>
      </c>
      <c r="F7" s="257" t="s">
        <v>454</v>
      </c>
      <c r="W7" s="257" t="str">
        <f t="shared" si="0"/>
        <v>&lt;a href=    "#/?+++&amp;open=Map&amp;open=GenderLensInvesting&amp;open=GenderLensInvestors"    class="slide"&gt;  &lt;span style="color:black; font-size:10px"&gt;2. Gl Investors&lt;/span&gt; &lt;/a&gt;     &lt;br&gt;</v>
      </c>
      <c r="X7" s="260"/>
      <c r="Y7" s="260"/>
      <c r="Z7" s="260"/>
      <c r="AA7" s="261"/>
      <c r="AB7" s="262"/>
      <c r="AC7" s="262"/>
      <c r="AD7" s="262"/>
      <c r="AE7" s="262"/>
      <c r="AF7" s="262" t="s">
        <v>195</v>
      </c>
      <c r="AG7" s="257" t="str">
        <f t="shared" si="1"/>
        <v>+++&amp;open=Map&amp;open=GenderLensInvesting&amp;open=GenderLensInvestors</v>
      </c>
      <c r="AH7" s="261" t="str">
        <f t="shared" si="2"/>
        <v/>
      </c>
      <c r="AI7" s="261" t="s">
        <v>200</v>
      </c>
      <c r="AJ7" s="261" t="s">
        <v>196</v>
      </c>
      <c r="AK7" s="261" t="s">
        <v>197</v>
      </c>
      <c r="AL7" s="261" t="s">
        <v>198</v>
      </c>
    </row>
    <row r="8" spans="1:38" ht="18" customHeight="1">
      <c r="A8" s="257">
        <f t="shared" si="3"/>
        <v>3</v>
      </c>
      <c r="B8" s="257" t="s">
        <v>439</v>
      </c>
      <c r="C8" s="259" t="s">
        <v>292</v>
      </c>
      <c r="D8" s="272" t="s">
        <v>374</v>
      </c>
      <c r="E8" s="272" t="s">
        <v>455</v>
      </c>
      <c r="H8" s="263"/>
      <c r="W8" s="257" t="str">
        <f t="shared" si="0"/>
        <v>&lt;a href=    "#/?+++&amp;open=Map&amp;open=XXFactors"    class="slide"&gt;  &lt;span style="color:black; font-size:10px"&gt;3. XX Factors&lt;/span&gt; &lt;/a&gt;     &lt;br&gt;</v>
      </c>
      <c r="X8" s="260"/>
      <c r="Y8" s="260"/>
      <c r="Z8" s="260"/>
      <c r="AA8" s="261"/>
      <c r="AB8" s="262"/>
      <c r="AC8" s="262"/>
      <c r="AD8" s="262"/>
      <c r="AE8" s="262"/>
      <c r="AF8" s="262" t="s">
        <v>195</v>
      </c>
      <c r="AG8" s="257" t="str">
        <f t="shared" si="1"/>
        <v>+++&amp;open=Map&amp;open=XXFactors</v>
      </c>
      <c r="AH8" s="261" t="str">
        <f t="shared" si="2"/>
        <v/>
      </c>
      <c r="AI8" s="261" t="s">
        <v>200</v>
      </c>
      <c r="AJ8" s="261" t="s">
        <v>196</v>
      </c>
      <c r="AK8" s="261" t="s">
        <v>197</v>
      </c>
      <c r="AL8" s="261" t="s">
        <v>198</v>
      </c>
    </row>
    <row r="9" spans="1:38" ht="18" customHeight="1">
      <c r="A9" s="257">
        <f t="shared" si="3"/>
        <v>4</v>
      </c>
      <c r="B9" s="257" t="s">
        <v>457</v>
      </c>
      <c r="C9" s="259" t="s">
        <v>292</v>
      </c>
      <c r="D9" s="272" t="s">
        <v>374</v>
      </c>
      <c r="E9" s="257" t="s">
        <v>456</v>
      </c>
      <c r="W9" s="257" t="str">
        <f t="shared" si="0"/>
        <v>&lt;a href=    "#/?+++&amp;open=Map&amp;openall=GL-KeyGenderLenses"    class="slide"&gt;  &lt;span style="color:black; font-size:10px"&gt;4. The 3 gender lenses&lt;/span&gt; &lt;/a&gt;     &lt;br&gt;</v>
      </c>
      <c r="X9" s="260"/>
      <c r="Y9" s="260"/>
      <c r="Z9" s="260"/>
      <c r="AA9" s="261"/>
      <c r="AB9" s="262"/>
      <c r="AC9" s="262"/>
      <c r="AD9" s="262"/>
      <c r="AE9" s="262"/>
      <c r="AF9" s="262" t="s">
        <v>195</v>
      </c>
      <c r="AG9" s="257" t="str">
        <f t="shared" si="1"/>
        <v>+++&amp;open=Map&amp;openall=GL-KeyGenderLenses</v>
      </c>
      <c r="AH9" s="261" t="str">
        <f t="shared" si="2"/>
        <v/>
      </c>
      <c r="AI9" s="261" t="s">
        <v>200</v>
      </c>
      <c r="AJ9" s="261" t="s">
        <v>196</v>
      </c>
      <c r="AK9" s="261" t="s">
        <v>197</v>
      </c>
      <c r="AL9" s="261" t="s">
        <v>198</v>
      </c>
    </row>
    <row r="10" spans="1:38" ht="18" customHeight="1">
      <c r="A10" s="257">
        <f t="shared" si="3"/>
        <v>5</v>
      </c>
      <c r="B10" s="257" t="s">
        <v>460</v>
      </c>
      <c r="C10" s="259" t="s">
        <v>292</v>
      </c>
      <c r="D10" s="272" t="s">
        <v>374</v>
      </c>
      <c r="E10" s="257" t="s">
        <v>461</v>
      </c>
      <c r="F10" s="263"/>
      <c r="W10" s="257" t="str">
        <f t="shared" si="0"/>
        <v>&lt;a href=    "#/?+++&amp;open=Map&amp;open=GL-Enablers"    class="slide"&gt;  &lt;span style="color:black; font-size:10px"&gt;5. Enablers&lt;/span&gt; &lt;/a&gt;     &lt;br&gt;</v>
      </c>
      <c r="X10" s="260"/>
      <c r="Y10" s="260"/>
      <c r="Z10" s="260"/>
      <c r="AA10" s="261"/>
      <c r="AB10" s="262"/>
      <c r="AC10" s="262"/>
      <c r="AD10" s="262"/>
      <c r="AE10" s="262"/>
      <c r="AF10" s="262" t="s">
        <v>195</v>
      </c>
      <c r="AG10" s="257" t="str">
        <f t="shared" si="1"/>
        <v>+++&amp;open=Map&amp;open=GL-Enablers</v>
      </c>
      <c r="AH10" s="261" t="str">
        <f t="shared" si="2"/>
        <v/>
      </c>
      <c r="AI10" s="261" t="s">
        <v>200</v>
      </c>
      <c r="AJ10" s="261" t="s">
        <v>196</v>
      </c>
      <c r="AK10" s="261" t="s">
        <v>197</v>
      </c>
      <c r="AL10" s="261" t="s">
        <v>198</v>
      </c>
    </row>
    <row r="11" spans="1:38" ht="18" customHeight="1">
      <c r="A11" s="257">
        <f t="shared" si="3"/>
        <v>6</v>
      </c>
      <c r="B11" s="257" t="s">
        <v>458</v>
      </c>
      <c r="C11" s="259" t="s">
        <v>292</v>
      </c>
      <c r="D11" s="272" t="s">
        <v>374</v>
      </c>
      <c r="E11" s="257" t="s">
        <v>462</v>
      </c>
      <c r="F11" s="257" t="s">
        <v>459</v>
      </c>
      <c r="W11" s="257" t="str">
        <f t="shared" si="0"/>
        <v>&lt;a href=    "#/?+++&amp;open=Map&amp;close=GL-KeyGenderLenses&amp;open=GL-Axis"    class="slide"&gt;  &lt;span style="color:black; font-size:10px"&gt;6. AGL Axis&lt;/span&gt; &lt;/a&gt;     &lt;br&gt;</v>
      </c>
      <c r="X11" s="260"/>
      <c r="Y11" s="260"/>
      <c r="Z11" s="260"/>
      <c r="AA11" s="261"/>
      <c r="AB11" s="262"/>
      <c r="AC11" s="262"/>
      <c r="AD11" s="262"/>
      <c r="AE11" s="262"/>
      <c r="AF11" s="262" t="s">
        <v>195</v>
      </c>
      <c r="AG11" s="257" t="str">
        <f t="shared" si="1"/>
        <v>+++&amp;open=Map&amp;close=GL-KeyGenderLenses&amp;open=GL-Axis</v>
      </c>
      <c r="AH11" s="261" t="str">
        <f>IF(G11=1,"&amp;gotoz="&amp;D15,"")&amp;
IF(AB11&lt;&gt;"","&amp;panx="&amp;AB11,"")&amp;
IF(AC11&lt;&gt;"","&amp;pany="&amp;AC11,"")&amp;
IF(AD11&lt;&gt;"","&amp;zoom="&amp;AD11,"")</f>
        <v/>
      </c>
      <c r="AI11" s="261" t="s">
        <v>200</v>
      </c>
      <c r="AJ11" s="261" t="s">
        <v>196</v>
      </c>
      <c r="AK11" s="261" t="s">
        <v>197</v>
      </c>
      <c r="AL11" s="261" t="s">
        <v>198</v>
      </c>
    </row>
    <row r="12" spans="1:38" ht="18" customHeight="1">
      <c r="A12" s="257">
        <f t="shared" si="3"/>
        <v>7</v>
      </c>
      <c r="B12" s="257" t="s">
        <v>463</v>
      </c>
      <c r="C12" s="259" t="s">
        <v>292</v>
      </c>
      <c r="D12" s="272" t="s">
        <v>374</v>
      </c>
      <c r="E12" s="257" t="s">
        <v>464</v>
      </c>
      <c r="F12" s="257" t="s">
        <v>451</v>
      </c>
      <c r="H12" s="263"/>
      <c r="W12" s="257" t="str">
        <f t="shared" si="0"/>
        <v>&lt;a href=    "#/?+++&amp;open=Map&amp;close=GL-Axis&amp;open=GL-KeyGenderLenses"    class="slide"&gt;  &lt;span style="color:black; font-size:10px"&gt;7. Gender Lenes&lt;/span&gt; &lt;/a&gt;     &lt;br&gt;</v>
      </c>
      <c r="X12" s="260"/>
      <c r="Y12" s="260"/>
      <c r="Z12" s="260"/>
      <c r="AA12" s="261"/>
      <c r="AB12" s="262"/>
      <c r="AC12" s="262"/>
      <c r="AD12" s="262"/>
      <c r="AE12" s="262"/>
      <c r="AF12" s="262" t="s">
        <v>195</v>
      </c>
      <c r="AG12" s="257" t="str">
        <f t="shared" si="1"/>
        <v>+++&amp;open=Map&amp;close=GL-Axis&amp;open=GL-KeyGenderLenses</v>
      </c>
      <c r="AH12" s="261" t="str">
        <f t="shared" ref="AH12:AH43" si="4">IF(G12=1,"&amp;gotoz="&amp;E17,"")&amp;
IF(AB12&lt;&gt;"","&amp;panx="&amp;AB12,"")&amp;
IF(AC12&lt;&gt;"","&amp;pany="&amp;AC12,"")&amp;
IF(AD12&lt;&gt;"","&amp;zoom="&amp;AD12,"")</f>
        <v/>
      </c>
      <c r="AI12" s="261" t="s">
        <v>200</v>
      </c>
      <c r="AJ12" s="261" t="s">
        <v>196</v>
      </c>
      <c r="AK12" s="261" t="s">
        <v>197</v>
      </c>
      <c r="AL12" s="261" t="s">
        <v>198</v>
      </c>
    </row>
    <row r="13" spans="1:38" ht="18" customHeight="1">
      <c r="A13" s="257">
        <f t="shared" si="3"/>
        <v>8</v>
      </c>
      <c r="B13" s="257" t="s">
        <v>450</v>
      </c>
      <c r="C13" s="259" t="s">
        <v>292</v>
      </c>
      <c r="D13" s="272" t="s">
        <v>374</v>
      </c>
      <c r="E13" s="272" t="s">
        <v>449</v>
      </c>
      <c r="H13" s="263"/>
      <c r="W13" s="257" t="str">
        <f t="shared" si="0"/>
        <v>&lt;a href=    "#/?+++&amp;open=Map&amp;open=GL-GenderBalancedProductsServices"    class="slide"&gt;  &lt;span style="color:black; font-size:10px"&gt;8. The 2 sides of products &amp; services&lt;/span&gt; &lt;/a&gt;     &lt;br&gt;</v>
      </c>
      <c r="X13" s="260"/>
      <c r="Y13" s="260"/>
      <c r="Z13" s="260"/>
      <c r="AA13" s="261"/>
      <c r="AB13" s="262"/>
      <c r="AC13" s="262"/>
      <c r="AD13" s="262"/>
      <c r="AE13" s="262"/>
      <c r="AF13" s="262" t="s">
        <v>195</v>
      </c>
      <c r="AG13" s="257" t="str">
        <f t="shared" si="1"/>
        <v>+++&amp;open=Map&amp;open=GL-GenderBalancedProductsServices</v>
      </c>
      <c r="AH13" s="261" t="str">
        <f t="shared" si="4"/>
        <v/>
      </c>
      <c r="AI13" s="261" t="s">
        <v>200</v>
      </c>
      <c r="AJ13" s="261" t="s">
        <v>196</v>
      </c>
      <c r="AK13" s="261" t="s">
        <v>197</v>
      </c>
      <c r="AL13" s="261" t="s">
        <v>198</v>
      </c>
    </row>
    <row r="14" spans="1:38" ht="18" customHeight="1">
      <c r="A14" s="257">
        <f t="shared" si="3"/>
        <v>9</v>
      </c>
      <c r="B14" s="257" t="s">
        <v>448</v>
      </c>
      <c r="C14" s="259" t="s">
        <v>292</v>
      </c>
      <c r="D14" s="272" t="s">
        <v>374</v>
      </c>
      <c r="E14" s="272" t="s">
        <v>447</v>
      </c>
      <c r="F14" s="257" t="s">
        <v>462</v>
      </c>
      <c r="W14" s="257" t="str">
        <f t="shared" si="0"/>
        <v>&lt;a href=    "#/?+++&amp;open=Map&amp;open=GL-Roles&amp;close=GL-KeyGenderLenses"    class="slide"&gt;  &lt;span style="color:black; font-size:10px"&gt;9. Identifying key roles&lt;/span&gt; &lt;/a&gt;     &lt;br&gt;</v>
      </c>
      <c r="X14" s="260"/>
      <c r="Y14" s="260"/>
      <c r="Z14" s="260"/>
      <c r="AA14" s="261"/>
      <c r="AB14" s="262"/>
      <c r="AC14" s="262"/>
      <c r="AD14" s="262"/>
      <c r="AE14" s="262"/>
      <c r="AF14" s="262" t="s">
        <v>195</v>
      </c>
      <c r="AG14" s="257" t="str">
        <f t="shared" si="1"/>
        <v>+++&amp;open=Map&amp;open=GL-Roles&amp;close=GL-KeyGenderLenses</v>
      </c>
      <c r="AH14" s="261" t="str">
        <f t="shared" si="4"/>
        <v/>
      </c>
      <c r="AI14" s="261" t="s">
        <v>200</v>
      </c>
      <c r="AJ14" s="261" t="s">
        <v>196</v>
      </c>
      <c r="AK14" s="261" t="s">
        <v>197</v>
      </c>
      <c r="AL14" s="261" t="s">
        <v>198</v>
      </c>
    </row>
    <row r="15" spans="1:38" ht="18" customHeight="1">
      <c r="A15" s="257">
        <f t="shared" si="3"/>
        <v>10</v>
      </c>
      <c r="B15" s="257" t="s">
        <v>446</v>
      </c>
      <c r="C15" s="259" t="s">
        <v>292</v>
      </c>
      <c r="D15" s="272" t="s">
        <v>374</v>
      </c>
      <c r="E15" s="272" t="s">
        <v>445</v>
      </c>
      <c r="F15" s="263"/>
      <c r="S15" s="257" t="s">
        <v>444</v>
      </c>
      <c r="W15" s="257" t="str">
        <f t="shared" si="0"/>
        <v>&lt;a href=    "#/?+++&amp;open=Map&amp;openall=GL-Roles&amp;unoInfo=GL-IndividualInvestorsQ"    class="slide"&gt;  &lt;span style="color:black; font-size:10px"&gt;10. And the important conversations&lt;/span&gt; &lt;/a&gt;     &lt;br&gt;</v>
      </c>
      <c r="X15" s="260"/>
      <c r="Y15" s="260"/>
      <c r="Z15" s="260"/>
      <c r="AA15" s="261"/>
      <c r="AB15" s="262"/>
      <c r="AC15" s="262"/>
      <c r="AD15" s="262"/>
      <c r="AE15" s="262"/>
      <c r="AF15" s="262" t="s">
        <v>195</v>
      </c>
      <c r="AG15" s="257" t="str">
        <f t="shared" si="1"/>
        <v>+++&amp;open=Map&amp;openall=GL-Roles&amp;unoInfo=GL-IndividualInvestorsQ</v>
      </c>
      <c r="AH15" s="261" t="str">
        <f t="shared" si="4"/>
        <v/>
      </c>
      <c r="AI15" s="261" t="s">
        <v>200</v>
      </c>
      <c r="AJ15" s="261" t="s">
        <v>196</v>
      </c>
      <c r="AK15" s="261" t="s">
        <v>197</v>
      </c>
      <c r="AL15" s="261" t="s">
        <v>198</v>
      </c>
    </row>
    <row r="16" spans="1:38" ht="18" customHeight="1">
      <c r="A16" s="257">
        <f t="shared" si="3"/>
        <v>11</v>
      </c>
      <c r="B16" s="257" t="s">
        <v>443</v>
      </c>
      <c r="C16" s="259" t="s">
        <v>292</v>
      </c>
      <c r="D16" s="272" t="s">
        <v>442</v>
      </c>
      <c r="S16" s="257" t="s">
        <v>441</v>
      </c>
      <c r="W16" s="257" t="str">
        <f t="shared" si="0"/>
        <v>&lt;a href=    "#/?+++&amp;on=Map&amp;open=Banking&amp;open=Finance&amp;open=SupplyChain&amp;open=Communities&amp;open=Information&amp;open=Media&amp;open=Research&amp;open=NaturalEnvironment&amp;open=InvestmentConsultants&amp;open=ProxyVoting&amp;open=FundManagers&amp;open=Individuals2&amp;epane=280&amp;wpane=200&amp;story=story.html&amp;openall=InstitutionalInvestors&amp;unoInfo=GenderLens&amp;panx=2050.0&amp;pany=1200.0&amp;zoom=1.000"    class="slide"&gt;  &lt;span style="color:black; font-size:10px"&gt;11. The Finance Map&lt;/span&gt; &lt;/a&gt;     &lt;br&gt;</v>
      </c>
      <c r="X16" s="260"/>
      <c r="Y16" s="260"/>
      <c r="Z16" s="260"/>
      <c r="AA16" s="261"/>
      <c r="AB16" s="262"/>
      <c r="AC16" s="262"/>
      <c r="AD16" s="262"/>
      <c r="AE16" s="262"/>
      <c r="AF16" s="262" t="s">
        <v>195</v>
      </c>
      <c r="AG16" s="257" t="str">
        <f t="shared" si="1"/>
        <v>+++&amp;on=Map&amp;open=Banking&amp;open=Finance&amp;open=SupplyChain&amp;open=Communities&amp;open=Information&amp;open=Media&amp;open=Research&amp;open=NaturalEnvironment&amp;open=InvestmentConsultants&amp;open=ProxyVoting&amp;open=FundManagers&amp;open=Individuals2&amp;epane=280&amp;wpane=200&amp;story=story.html&amp;openall=InstitutionalInvestors&amp;unoInfo=GenderLens&amp;panx=2050.0&amp;pany=1200.0&amp;zoom=1.000</v>
      </c>
      <c r="AH16" s="261" t="str">
        <f t="shared" si="4"/>
        <v/>
      </c>
      <c r="AI16" s="261" t="s">
        <v>200</v>
      </c>
      <c r="AJ16" s="261" t="s">
        <v>196</v>
      </c>
      <c r="AK16" s="261" t="s">
        <v>197</v>
      </c>
      <c r="AL16" s="261" t="s">
        <v>198</v>
      </c>
    </row>
    <row r="17" spans="1:38" ht="18" customHeight="1">
      <c r="A17" s="257">
        <f t="shared" si="3"/>
        <v>12</v>
      </c>
      <c r="C17" s="259" t="s">
        <v>292</v>
      </c>
      <c r="D17" s="272"/>
      <c r="F17" s="263"/>
      <c r="W17" s="257" t="str">
        <f t="shared" si="0"/>
        <v/>
      </c>
      <c r="X17" s="260"/>
      <c r="Y17" s="260"/>
      <c r="Z17" s="260"/>
      <c r="AA17" s="261"/>
      <c r="AB17" s="262"/>
      <c r="AC17" s="262"/>
      <c r="AD17" s="262"/>
      <c r="AE17" s="262"/>
      <c r="AF17" s="262" t="s">
        <v>195</v>
      </c>
      <c r="AG17" s="257" t="str">
        <f t="shared" si="1"/>
        <v>+++&amp;</v>
      </c>
      <c r="AH17" s="261" t="str">
        <f t="shared" si="4"/>
        <v/>
      </c>
      <c r="AI17" s="261" t="s">
        <v>200</v>
      </c>
      <c r="AJ17" s="261" t="s">
        <v>196</v>
      </c>
      <c r="AK17" s="261" t="s">
        <v>197</v>
      </c>
      <c r="AL17" s="261" t="s">
        <v>198</v>
      </c>
    </row>
    <row r="18" spans="1:38" ht="18" customHeight="1">
      <c r="A18" s="257">
        <f t="shared" si="3"/>
        <v>13</v>
      </c>
      <c r="C18" s="259" t="s">
        <v>292</v>
      </c>
      <c r="D18" s="272"/>
      <c r="F18" s="263"/>
      <c r="W18" s="257" t="str">
        <f t="shared" si="0"/>
        <v/>
      </c>
      <c r="X18" s="260"/>
      <c r="Y18" s="260"/>
      <c r="Z18" s="260"/>
      <c r="AA18" s="261"/>
      <c r="AB18" s="262"/>
      <c r="AC18" s="262"/>
      <c r="AD18" s="262"/>
      <c r="AE18" s="262"/>
      <c r="AF18" s="262" t="s">
        <v>195</v>
      </c>
      <c r="AG18" s="257" t="str">
        <f t="shared" si="1"/>
        <v>+++&amp;</v>
      </c>
      <c r="AH18" s="261" t="str">
        <f t="shared" si="4"/>
        <v/>
      </c>
      <c r="AI18" s="261" t="s">
        <v>200</v>
      </c>
      <c r="AJ18" s="261" t="s">
        <v>196</v>
      </c>
      <c r="AK18" s="261" t="s">
        <v>197</v>
      </c>
      <c r="AL18" s="261" t="s">
        <v>198</v>
      </c>
    </row>
    <row r="19" spans="1:38" ht="18" customHeight="1">
      <c r="A19" s="257">
        <f t="shared" si="3"/>
        <v>14</v>
      </c>
      <c r="C19" s="259" t="s">
        <v>292</v>
      </c>
      <c r="W19" s="257" t="str">
        <f t="shared" si="0"/>
        <v/>
      </c>
      <c r="X19" s="260"/>
      <c r="Y19" s="260"/>
      <c r="Z19" s="260"/>
      <c r="AA19" s="261"/>
      <c r="AB19" s="262"/>
      <c r="AC19" s="262"/>
      <c r="AD19" s="262"/>
      <c r="AE19" s="262"/>
      <c r="AF19" s="262" t="s">
        <v>195</v>
      </c>
      <c r="AG19" s="257" t="str">
        <f t="shared" si="1"/>
        <v>+++&amp;</v>
      </c>
      <c r="AH19" s="261" t="str">
        <f t="shared" si="4"/>
        <v/>
      </c>
      <c r="AI19" s="261" t="s">
        <v>200</v>
      </c>
      <c r="AJ19" s="261" t="s">
        <v>196</v>
      </c>
      <c r="AK19" s="261" t="s">
        <v>197</v>
      </c>
      <c r="AL19" s="261" t="s">
        <v>198</v>
      </c>
    </row>
    <row r="20" spans="1:38" ht="18" customHeight="1">
      <c r="A20" s="257">
        <f t="shared" si="3"/>
        <v>15</v>
      </c>
      <c r="C20" s="259" t="s">
        <v>292</v>
      </c>
      <c r="D20" s="272"/>
      <c r="E20" s="263"/>
      <c r="F20" s="263"/>
      <c r="W20" s="257" t="str">
        <f t="shared" si="0"/>
        <v/>
      </c>
      <c r="X20" s="260"/>
      <c r="Y20" s="260"/>
      <c r="Z20" s="260"/>
      <c r="AA20" s="261"/>
      <c r="AB20" s="262"/>
      <c r="AC20" s="262"/>
      <c r="AD20" s="262"/>
      <c r="AE20" s="262"/>
      <c r="AF20" s="262" t="s">
        <v>195</v>
      </c>
      <c r="AG20" s="257" t="str">
        <f t="shared" si="1"/>
        <v>+++&amp;</v>
      </c>
      <c r="AH20" s="261" t="str">
        <f t="shared" si="4"/>
        <v/>
      </c>
      <c r="AI20" s="261" t="s">
        <v>200</v>
      </c>
      <c r="AJ20" s="261" t="s">
        <v>196</v>
      </c>
      <c r="AK20" s="261" t="s">
        <v>197</v>
      </c>
      <c r="AL20" s="261" t="s">
        <v>198</v>
      </c>
    </row>
    <row r="21" spans="1:38" ht="18" customHeight="1">
      <c r="A21" s="257">
        <f t="shared" si="3"/>
        <v>16</v>
      </c>
      <c r="C21" s="259" t="s">
        <v>292</v>
      </c>
      <c r="D21" s="272"/>
      <c r="E21" s="263"/>
      <c r="F21" s="263"/>
      <c r="W21" s="257" t="str">
        <f t="shared" si="0"/>
        <v/>
      </c>
      <c r="X21" s="260"/>
      <c r="Y21" s="260"/>
      <c r="Z21" s="260"/>
      <c r="AA21" s="261"/>
      <c r="AB21" s="262"/>
      <c r="AC21" s="262"/>
      <c r="AD21" s="262"/>
      <c r="AE21" s="262"/>
      <c r="AF21" s="262" t="s">
        <v>195</v>
      </c>
      <c r="AG21" s="257" t="str">
        <f t="shared" si="1"/>
        <v>+++&amp;</v>
      </c>
      <c r="AH21" s="261" t="str">
        <f t="shared" si="4"/>
        <v/>
      </c>
      <c r="AI21" s="261" t="s">
        <v>200</v>
      </c>
      <c r="AJ21" s="261" t="s">
        <v>196</v>
      </c>
      <c r="AK21" s="261" t="s">
        <v>197</v>
      </c>
      <c r="AL21" s="261" t="s">
        <v>198</v>
      </c>
    </row>
    <row r="22" spans="1:38" ht="18" customHeight="1">
      <c r="A22" s="257">
        <f t="shared" si="3"/>
        <v>17</v>
      </c>
      <c r="C22" s="259" t="s">
        <v>292</v>
      </c>
      <c r="D22" s="272"/>
      <c r="E22" s="263"/>
      <c r="F22" s="263"/>
      <c r="W22" s="257" t="str">
        <f t="shared" si="0"/>
        <v/>
      </c>
      <c r="X22" s="260"/>
      <c r="Y22" s="260"/>
      <c r="Z22" s="260"/>
      <c r="AA22" s="261"/>
      <c r="AB22" s="262"/>
      <c r="AC22" s="262"/>
      <c r="AD22" s="262"/>
      <c r="AE22" s="262"/>
      <c r="AF22" s="262" t="s">
        <v>195</v>
      </c>
      <c r="AG22" s="257" t="str">
        <f t="shared" si="1"/>
        <v>+++&amp;</v>
      </c>
      <c r="AH22" s="261" t="str">
        <f t="shared" si="4"/>
        <v/>
      </c>
      <c r="AI22" s="261" t="s">
        <v>200</v>
      </c>
      <c r="AJ22" s="261" t="s">
        <v>196</v>
      </c>
      <c r="AK22" s="261" t="s">
        <v>197</v>
      </c>
      <c r="AL22" s="261" t="s">
        <v>198</v>
      </c>
    </row>
    <row r="23" spans="1:38" ht="18" customHeight="1">
      <c r="A23" s="257">
        <f t="shared" si="3"/>
        <v>18</v>
      </c>
      <c r="C23" s="259" t="s">
        <v>292</v>
      </c>
      <c r="D23" s="272"/>
      <c r="E23" s="263"/>
      <c r="F23" s="263"/>
      <c r="U23" s="257" t="s">
        <v>412</v>
      </c>
      <c r="W23" s="257" t="str">
        <f t="shared" si="0"/>
        <v/>
      </c>
      <c r="X23" s="260"/>
      <c r="Y23" s="260"/>
      <c r="Z23" s="260"/>
      <c r="AA23" s="261"/>
      <c r="AB23" s="262"/>
      <c r="AC23" s="262"/>
      <c r="AD23" s="262"/>
      <c r="AE23" s="262"/>
      <c r="AF23" s="262" t="s">
        <v>195</v>
      </c>
      <c r="AG23" s="257" t="str">
        <f t="shared" si="1"/>
        <v xml:space="preserve">+++&amp;&amp;fileInfo=                    </v>
      </c>
      <c r="AH23" s="261" t="str">
        <f t="shared" si="4"/>
        <v/>
      </c>
      <c r="AI23" s="261" t="s">
        <v>200</v>
      </c>
      <c r="AJ23" s="261" t="s">
        <v>196</v>
      </c>
      <c r="AK23" s="261" t="s">
        <v>197</v>
      </c>
      <c r="AL23" s="261" t="s">
        <v>198</v>
      </c>
    </row>
    <row r="24" spans="1:38" ht="18" customHeight="1">
      <c r="A24" s="257">
        <f t="shared" si="3"/>
        <v>19</v>
      </c>
      <c r="C24" s="259" t="s">
        <v>292</v>
      </c>
      <c r="D24" s="272"/>
      <c r="E24" s="263"/>
      <c r="F24" s="263"/>
      <c r="W24" s="257" t="str">
        <f t="shared" si="0"/>
        <v/>
      </c>
      <c r="X24" s="260"/>
      <c r="Y24" s="260"/>
      <c r="Z24" s="260"/>
      <c r="AA24" s="261"/>
      <c r="AB24" s="262"/>
      <c r="AC24" s="262"/>
      <c r="AD24" s="262"/>
      <c r="AE24" s="262"/>
      <c r="AF24" s="262" t="s">
        <v>195</v>
      </c>
      <c r="AG24" s="257" t="str">
        <f t="shared" si="1"/>
        <v>+++&amp;</v>
      </c>
      <c r="AH24" s="261" t="str">
        <f t="shared" si="4"/>
        <v/>
      </c>
      <c r="AI24" s="261" t="s">
        <v>200</v>
      </c>
      <c r="AJ24" s="261" t="s">
        <v>196</v>
      </c>
      <c r="AK24" s="261" t="s">
        <v>197</v>
      </c>
      <c r="AL24" s="261" t="s">
        <v>198</v>
      </c>
    </row>
    <row r="25" spans="1:38" ht="18" customHeight="1">
      <c r="A25" s="257">
        <f t="shared" si="3"/>
        <v>20</v>
      </c>
      <c r="C25" s="264" t="s">
        <v>292</v>
      </c>
      <c r="D25" s="272"/>
      <c r="E25" s="263"/>
      <c r="F25" s="263"/>
      <c r="W25" s="257" t="str">
        <f t="shared" si="0"/>
        <v/>
      </c>
      <c r="X25" s="260"/>
      <c r="Y25" s="260"/>
      <c r="Z25" s="260"/>
      <c r="AA25" s="261"/>
      <c r="AB25" s="262"/>
      <c r="AC25" s="262"/>
      <c r="AD25" s="262"/>
      <c r="AE25" s="262"/>
      <c r="AF25" s="262" t="s">
        <v>195</v>
      </c>
      <c r="AG25" s="257" t="str">
        <f t="shared" si="1"/>
        <v>+++&amp;</v>
      </c>
      <c r="AH25" s="261" t="str">
        <f t="shared" si="4"/>
        <v/>
      </c>
      <c r="AI25" s="261" t="s">
        <v>200</v>
      </c>
      <c r="AJ25" s="261" t="s">
        <v>196</v>
      </c>
      <c r="AK25" s="261" t="s">
        <v>197</v>
      </c>
      <c r="AL25" s="261" t="s">
        <v>198</v>
      </c>
    </row>
    <row r="26" spans="1:38" ht="18" customHeight="1">
      <c r="A26" s="257">
        <f t="shared" si="3"/>
        <v>21</v>
      </c>
      <c r="C26" s="264" t="s">
        <v>292</v>
      </c>
      <c r="D26" s="272"/>
      <c r="E26" s="263"/>
      <c r="F26" s="263"/>
      <c r="W26" s="257" t="str">
        <f t="shared" si="0"/>
        <v/>
      </c>
      <c r="X26" s="260"/>
      <c r="Y26" s="260"/>
      <c r="Z26" s="260"/>
      <c r="AA26" s="261"/>
      <c r="AB26" s="262"/>
      <c r="AC26" s="262"/>
      <c r="AD26" s="262"/>
      <c r="AE26" s="262"/>
      <c r="AF26" s="262" t="s">
        <v>195</v>
      </c>
      <c r="AG26" s="257" t="str">
        <f t="shared" si="1"/>
        <v>+++&amp;</v>
      </c>
      <c r="AH26" s="261" t="str">
        <f t="shared" si="4"/>
        <v/>
      </c>
      <c r="AI26" s="261" t="s">
        <v>200</v>
      </c>
      <c r="AJ26" s="261" t="s">
        <v>196</v>
      </c>
      <c r="AK26" s="261" t="s">
        <v>197</v>
      </c>
      <c r="AL26" s="261" t="s">
        <v>198</v>
      </c>
    </row>
    <row r="27" spans="1:38" ht="18" customHeight="1">
      <c r="A27" s="257">
        <f t="shared" si="3"/>
        <v>22</v>
      </c>
      <c r="C27" s="264" t="s">
        <v>292</v>
      </c>
      <c r="D27" s="272"/>
      <c r="E27" s="263"/>
      <c r="F27" s="263"/>
      <c r="W27" s="257" t="str">
        <f t="shared" si="0"/>
        <v/>
      </c>
      <c r="X27" s="260"/>
      <c r="Y27" s="260"/>
      <c r="Z27" s="260"/>
      <c r="AA27" s="261"/>
      <c r="AB27" s="262"/>
      <c r="AC27" s="262"/>
      <c r="AD27" s="262"/>
      <c r="AE27" s="262"/>
      <c r="AF27" s="262" t="s">
        <v>195</v>
      </c>
      <c r="AG27" s="257" t="str">
        <f t="shared" si="1"/>
        <v>+++&amp;</v>
      </c>
      <c r="AH27" s="261" t="str">
        <f t="shared" si="4"/>
        <v/>
      </c>
      <c r="AI27" s="261" t="s">
        <v>200</v>
      </c>
      <c r="AJ27" s="261" t="s">
        <v>196</v>
      </c>
      <c r="AK27" s="261" t="s">
        <v>197</v>
      </c>
      <c r="AL27" s="261" t="s">
        <v>198</v>
      </c>
    </row>
    <row r="28" spans="1:38" ht="18" customHeight="1">
      <c r="A28" s="257">
        <f t="shared" si="3"/>
        <v>23</v>
      </c>
      <c r="C28" s="264"/>
      <c r="W28" s="257" t="str">
        <f t="shared" si="0"/>
        <v/>
      </c>
      <c r="X28" s="260"/>
      <c r="Y28" s="260"/>
      <c r="Z28" s="260"/>
      <c r="AA28" s="261"/>
      <c r="AB28" s="262"/>
      <c r="AC28" s="262"/>
      <c r="AD28" s="262"/>
      <c r="AE28" s="262"/>
      <c r="AF28" s="262" t="s">
        <v>195</v>
      </c>
      <c r="AG28" s="257" t="str">
        <f t="shared" si="1"/>
        <v/>
      </c>
      <c r="AH28" s="261" t="str">
        <f t="shared" si="4"/>
        <v/>
      </c>
      <c r="AI28" s="261" t="s">
        <v>200</v>
      </c>
      <c r="AJ28" s="261" t="s">
        <v>196</v>
      </c>
      <c r="AK28" s="261" t="s">
        <v>197</v>
      </c>
      <c r="AL28" s="261" t="s">
        <v>198</v>
      </c>
    </row>
    <row r="29" spans="1:38" ht="18" customHeight="1">
      <c r="A29" s="257">
        <f t="shared" si="3"/>
        <v>24</v>
      </c>
      <c r="C29" s="259"/>
      <c r="D29" s="272"/>
      <c r="W29" s="257" t="str">
        <f t="shared" si="0"/>
        <v/>
      </c>
      <c r="X29" s="260"/>
      <c r="Y29" s="260"/>
      <c r="Z29" s="260"/>
      <c r="AA29" s="261"/>
      <c r="AB29" s="262"/>
      <c r="AC29" s="262"/>
      <c r="AD29" s="262"/>
      <c r="AE29" s="262"/>
      <c r="AF29" s="262" t="s">
        <v>195</v>
      </c>
      <c r="AG29" s="257" t="str">
        <f t="shared" si="1"/>
        <v/>
      </c>
      <c r="AH29" s="261" t="str">
        <f t="shared" si="4"/>
        <v/>
      </c>
      <c r="AI29" s="261" t="s">
        <v>200</v>
      </c>
      <c r="AJ29" s="261" t="s">
        <v>196</v>
      </c>
      <c r="AK29" s="261" t="s">
        <v>197</v>
      </c>
      <c r="AL29" s="261" t="s">
        <v>198</v>
      </c>
    </row>
    <row r="30" spans="1:38" ht="18" customHeight="1">
      <c r="A30" s="257">
        <f t="shared" si="3"/>
        <v>25</v>
      </c>
      <c r="B30" s="271"/>
      <c r="C30" s="259" t="s">
        <v>292</v>
      </c>
      <c r="W30" s="257" t="str">
        <f t="shared" si="0"/>
        <v/>
      </c>
      <c r="X30" s="260"/>
      <c r="Y30" s="260"/>
      <c r="Z30" s="260"/>
      <c r="AA30" s="261"/>
      <c r="AB30" s="262"/>
      <c r="AC30" s="262"/>
      <c r="AD30" s="262"/>
      <c r="AE30" s="262"/>
      <c r="AF30" s="262" t="s">
        <v>195</v>
      </c>
      <c r="AG30" s="257" t="str">
        <f t="shared" si="1"/>
        <v>+++&amp;</v>
      </c>
      <c r="AH30" s="261" t="str">
        <f t="shared" si="4"/>
        <v/>
      </c>
      <c r="AI30" s="261" t="s">
        <v>200</v>
      </c>
      <c r="AJ30" s="261" t="s">
        <v>196</v>
      </c>
      <c r="AK30" s="261" t="s">
        <v>197</v>
      </c>
      <c r="AL30" s="261" t="s">
        <v>198</v>
      </c>
    </row>
    <row r="31" spans="1:38">
      <c r="A31" s="257">
        <f t="shared" si="3"/>
        <v>26</v>
      </c>
      <c r="C31" s="264" t="s">
        <v>292</v>
      </c>
      <c r="W31" s="257" t="str">
        <f t="shared" si="0"/>
        <v/>
      </c>
      <c r="X31" s="260"/>
      <c r="Y31" s="260"/>
      <c r="Z31" s="260"/>
      <c r="AA31" s="261"/>
      <c r="AB31" s="262"/>
      <c r="AC31" s="262"/>
      <c r="AD31" s="262"/>
      <c r="AE31" s="262"/>
      <c r="AF31" s="262" t="s">
        <v>195</v>
      </c>
      <c r="AG31" s="257" t="str">
        <f t="shared" si="1"/>
        <v>+++&amp;</v>
      </c>
      <c r="AH31" s="261" t="str">
        <f t="shared" si="4"/>
        <v/>
      </c>
      <c r="AI31" s="261" t="s">
        <v>200</v>
      </c>
      <c r="AJ31" s="261" t="s">
        <v>196</v>
      </c>
      <c r="AK31" s="261" t="s">
        <v>197</v>
      </c>
      <c r="AL31" s="261" t="s">
        <v>198</v>
      </c>
    </row>
    <row r="32" spans="1:38">
      <c r="A32" s="257">
        <f t="shared" si="3"/>
        <v>27</v>
      </c>
      <c r="C32" s="264" t="s">
        <v>292</v>
      </c>
      <c r="W32" s="257" t="str">
        <f t="shared" si="0"/>
        <v/>
      </c>
      <c r="X32" s="260"/>
      <c r="Y32" s="260"/>
      <c r="Z32" s="260"/>
      <c r="AA32" s="261"/>
      <c r="AB32" s="262"/>
      <c r="AC32" s="262"/>
      <c r="AD32" s="262"/>
      <c r="AE32" s="262"/>
      <c r="AF32" s="262" t="s">
        <v>195</v>
      </c>
      <c r="AG32" s="257" t="str">
        <f t="shared" si="1"/>
        <v>+++&amp;</v>
      </c>
      <c r="AH32" s="261" t="str">
        <f t="shared" si="4"/>
        <v/>
      </c>
      <c r="AI32" s="261" t="s">
        <v>200</v>
      </c>
      <c r="AJ32" s="261" t="s">
        <v>196</v>
      </c>
      <c r="AK32" s="261" t="s">
        <v>197</v>
      </c>
      <c r="AL32" s="261" t="s">
        <v>198</v>
      </c>
    </row>
    <row r="33" spans="1:38">
      <c r="A33" s="257">
        <f t="shared" si="3"/>
        <v>28</v>
      </c>
      <c r="C33" s="264" t="s">
        <v>292</v>
      </c>
      <c r="W33" s="257" t="str">
        <f t="shared" si="0"/>
        <v/>
      </c>
      <c r="X33" s="260"/>
      <c r="Y33" s="260"/>
      <c r="Z33" s="260"/>
      <c r="AA33" s="261"/>
      <c r="AB33" s="262"/>
      <c r="AC33" s="262"/>
      <c r="AD33" s="262"/>
      <c r="AE33" s="262"/>
      <c r="AF33" s="262" t="s">
        <v>195</v>
      </c>
      <c r="AG33" s="257" t="str">
        <f t="shared" si="1"/>
        <v>+++&amp;</v>
      </c>
      <c r="AH33" s="261" t="str">
        <f t="shared" si="4"/>
        <v/>
      </c>
      <c r="AI33" s="261" t="s">
        <v>200</v>
      </c>
      <c r="AJ33" s="261" t="s">
        <v>196</v>
      </c>
      <c r="AK33" s="261" t="s">
        <v>197</v>
      </c>
      <c r="AL33" s="261" t="s">
        <v>198</v>
      </c>
    </row>
    <row r="34" spans="1:38">
      <c r="A34" s="257">
        <f t="shared" si="3"/>
        <v>29</v>
      </c>
      <c r="C34" s="264" t="s">
        <v>292</v>
      </c>
      <c r="F34" s="257" t="s">
        <v>413</v>
      </c>
      <c r="W34" s="257" t="str">
        <f t="shared" si="0"/>
        <v/>
      </c>
      <c r="X34" s="260"/>
      <c r="Y34" s="260"/>
      <c r="Z34" s="260"/>
      <c r="AA34" s="261"/>
      <c r="AB34" s="262"/>
      <c r="AC34" s="262"/>
      <c r="AD34" s="262"/>
      <c r="AE34" s="262"/>
      <c r="AF34" s="262" t="s">
        <v>195</v>
      </c>
      <c r="AG34" s="257" t="str">
        <f t="shared" si="1"/>
        <v xml:space="preserve">+++&amp;&amp;     </v>
      </c>
      <c r="AH34" s="261" t="str">
        <f t="shared" si="4"/>
        <v/>
      </c>
      <c r="AI34" s="261" t="s">
        <v>200</v>
      </c>
      <c r="AJ34" s="261" t="s">
        <v>196</v>
      </c>
      <c r="AK34" s="261" t="s">
        <v>197</v>
      </c>
      <c r="AL34" s="261" t="s">
        <v>198</v>
      </c>
    </row>
    <row r="35" spans="1:38">
      <c r="A35" s="257">
        <f t="shared" si="3"/>
        <v>30</v>
      </c>
      <c r="C35" s="259" t="s">
        <v>292</v>
      </c>
      <c r="W35" s="257" t="str">
        <f t="shared" si="0"/>
        <v/>
      </c>
      <c r="X35" s="260"/>
      <c r="Y35" s="260"/>
      <c r="Z35" s="260"/>
      <c r="AA35" s="261"/>
      <c r="AB35" s="262"/>
      <c r="AC35" s="262"/>
      <c r="AD35" s="262"/>
      <c r="AE35" s="262"/>
      <c r="AF35" s="262" t="s">
        <v>195</v>
      </c>
      <c r="AG35" s="257" t="str">
        <f t="shared" si="1"/>
        <v>+++&amp;</v>
      </c>
      <c r="AH35" s="261" t="str">
        <f t="shared" si="4"/>
        <v/>
      </c>
      <c r="AI35" s="261" t="s">
        <v>200</v>
      </c>
      <c r="AJ35" s="261" t="s">
        <v>196</v>
      </c>
      <c r="AK35" s="261" t="s">
        <v>197</v>
      </c>
      <c r="AL35" s="261" t="s">
        <v>198</v>
      </c>
    </row>
    <row r="36" spans="1:38">
      <c r="A36" s="257">
        <f t="shared" si="3"/>
        <v>31</v>
      </c>
      <c r="C36" s="259" t="s">
        <v>292</v>
      </c>
      <c r="W36" s="257" t="str">
        <f t="shared" si="0"/>
        <v/>
      </c>
      <c r="X36" s="260"/>
      <c r="Y36" s="260"/>
      <c r="Z36" s="260"/>
      <c r="AA36" s="261"/>
      <c r="AB36" s="262"/>
      <c r="AC36" s="262"/>
      <c r="AD36" s="262"/>
      <c r="AE36" s="262"/>
      <c r="AF36" s="262" t="s">
        <v>195</v>
      </c>
      <c r="AG36" s="257" t="str">
        <f t="shared" si="1"/>
        <v>+++&amp;</v>
      </c>
      <c r="AH36" s="261" t="str">
        <f t="shared" si="4"/>
        <v/>
      </c>
      <c r="AI36" s="261" t="s">
        <v>200</v>
      </c>
      <c r="AJ36" s="261" t="s">
        <v>196</v>
      </c>
      <c r="AK36" s="261" t="s">
        <v>197</v>
      </c>
      <c r="AL36" s="261" t="s">
        <v>198</v>
      </c>
    </row>
    <row r="37" spans="1:38">
      <c r="A37" s="257">
        <f t="shared" si="3"/>
        <v>32</v>
      </c>
      <c r="C37" s="264" t="s">
        <v>292</v>
      </c>
      <c r="W37" s="257" t="str">
        <f t="shared" ref="W37:W68" si="5">IF(B37&lt;&gt;"",
IF(D37&lt;&gt;"md","&lt;a href=    "&amp;CHAR(34)&amp;"#/"&amp;AI37&amp;AG37&amp;AH37&amp;""""&amp;"    "&amp;AJ37&amp;AF37&amp;AK37&amp;A37&amp;". "&amp;B37&amp;AL37,
B37),
"")</f>
        <v/>
      </c>
      <c r="X37" s="260"/>
      <c r="Y37" s="260"/>
      <c r="Z37" s="260"/>
      <c r="AA37" s="261"/>
      <c r="AB37" s="262"/>
      <c r="AC37" s="262"/>
      <c r="AD37" s="262"/>
      <c r="AE37" s="262"/>
      <c r="AF37" s="262" t="s">
        <v>195</v>
      </c>
      <c r="AG37" s="257" t="str">
        <f t="shared" ref="AG37:AG68" si="6">C37&amp;D37&amp;
IF(E37&lt;&gt;"","&amp;"&amp;E37,"")&amp;
IF(F37&lt;&gt;"","&amp;"&amp;F37,"")&amp;
IF(G37&lt;&gt;"","&amp;"&amp;G37,"")&amp;
IF(H37&lt;&gt;"","&amp;"&amp;H37,"")&amp;
IF(I37&lt;&gt;"","&amp;"&amp;I37,"")&amp;
IF(J37&lt;&gt;"","&amp;"&amp;J37,"")&amp;
IF(K37&lt;&gt;"","&amp;"&amp;K37,"")&amp;
IF(L37&lt;&gt;"","&amp;"&amp;L37,"")&amp;
IF(M37&lt;&gt;"","&amp;"&amp;M37,"")&amp;
IF(N37&lt;&gt;"","&amp;"&amp;N37,"")&amp;
IF(O37&lt;&gt;"","&amp;"&amp;O37,"")&amp;
IF(P37&lt;&gt;"","&amp;"&amp;P37,"")&amp;
IF(Q37&lt;&gt;"","&amp;"&amp;Q37,"")&amp;
IF(R37&lt;&gt;"","&amp;"&amp;R37,"")&amp;
IF(S37&lt;&gt;"","&amp;"&amp;S37,"")&amp;
IF(T37&lt;&gt;"","&amp;unoInfo="&amp;T37,"")&amp;
IF(U37&lt;&gt;"","&amp;fileInfo="&amp;U37,"")&amp;
IF(V37&lt;&gt;"","&amp;formInfo="&amp;V37,"")</f>
        <v>+++&amp;</v>
      </c>
      <c r="AH37" s="261" t="str">
        <f t="shared" si="4"/>
        <v/>
      </c>
      <c r="AI37" s="261" t="s">
        <v>200</v>
      </c>
      <c r="AJ37" s="261" t="s">
        <v>196</v>
      </c>
      <c r="AK37" s="261" t="s">
        <v>197</v>
      </c>
      <c r="AL37" s="261" t="s">
        <v>198</v>
      </c>
    </row>
    <row r="38" spans="1:38">
      <c r="A38" s="257">
        <f t="shared" si="3"/>
        <v>33</v>
      </c>
      <c r="C38" s="264" t="s">
        <v>292</v>
      </c>
      <c r="W38" s="257" t="str">
        <f t="shared" si="5"/>
        <v/>
      </c>
      <c r="X38" s="260"/>
      <c r="Y38" s="260"/>
      <c r="Z38" s="260"/>
      <c r="AA38" s="261"/>
      <c r="AB38" s="262"/>
      <c r="AC38" s="262"/>
      <c r="AD38" s="262"/>
      <c r="AE38" s="262"/>
      <c r="AF38" s="262" t="s">
        <v>195</v>
      </c>
      <c r="AG38" s="257" t="str">
        <f t="shared" si="6"/>
        <v>+++&amp;</v>
      </c>
      <c r="AH38" s="261" t="str">
        <f t="shared" si="4"/>
        <v/>
      </c>
      <c r="AI38" s="261" t="s">
        <v>200</v>
      </c>
      <c r="AJ38" s="261" t="s">
        <v>196</v>
      </c>
      <c r="AK38" s="261" t="s">
        <v>197</v>
      </c>
      <c r="AL38" s="261" t="s">
        <v>198</v>
      </c>
    </row>
    <row r="39" spans="1:38">
      <c r="A39" s="257">
        <f t="shared" ref="A39:A70" si="7">A38+1</f>
        <v>34</v>
      </c>
      <c r="C39" s="264" t="s">
        <v>292</v>
      </c>
      <c r="W39" s="257" t="str">
        <f t="shared" si="5"/>
        <v/>
      </c>
      <c r="X39" s="260"/>
      <c r="Y39" s="260"/>
      <c r="Z39" s="260"/>
      <c r="AA39" s="261"/>
      <c r="AB39" s="262"/>
      <c r="AC39" s="262"/>
      <c r="AD39" s="262"/>
      <c r="AE39" s="262"/>
      <c r="AF39" s="262" t="s">
        <v>195</v>
      </c>
      <c r="AG39" s="257" t="str">
        <f t="shared" si="6"/>
        <v>+++&amp;</v>
      </c>
      <c r="AH39" s="261" t="str">
        <f t="shared" si="4"/>
        <v/>
      </c>
      <c r="AI39" s="261" t="s">
        <v>200</v>
      </c>
      <c r="AJ39" s="261" t="s">
        <v>196</v>
      </c>
      <c r="AK39" s="261" t="s">
        <v>197</v>
      </c>
      <c r="AL39" s="261" t="s">
        <v>198</v>
      </c>
    </row>
    <row r="40" spans="1:38">
      <c r="A40" s="257">
        <f t="shared" si="7"/>
        <v>35</v>
      </c>
      <c r="C40" s="264" t="s">
        <v>292</v>
      </c>
      <c r="W40" s="257" t="str">
        <f t="shared" si="5"/>
        <v/>
      </c>
      <c r="X40" s="260"/>
      <c r="Y40" s="260"/>
      <c r="Z40" s="260"/>
      <c r="AA40" s="261"/>
      <c r="AB40" s="262"/>
      <c r="AC40" s="262"/>
      <c r="AD40" s="262"/>
      <c r="AE40" s="262"/>
      <c r="AF40" s="262" t="s">
        <v>195</v>
      </c>
      <c r="AG40" s="257" t="str">
        <f t="shared" si="6"/>
        <v>+++&amp;</v>
      </c>
      <c r="AH40" s="261" t="str">
        <f t="shared" si="4"/>
        <v/>
      </c>
      <c r="AI40" s="261" t="s">
        <v>200</v>
      </c>
      <c r="AJ40" s="261" t="s">
        <v>196</v>
      </c>
      <c r="AK40" s="261" t="s">
        <v>197</v>
      </c>
      <c r="AL40" s="261" t="s">
        <v>198</v>
      </c>
    </row>
    <row r="41" spans="1:38">
      <c r="A41" s="257">
        <f t="shared" si="7"/>
        <v>36</v>
      </c>
      <c r="C41" s="259" t="s">
        <v>292</v>
      </c>
      <c r="W41" s="257" t="str">
        <f t="shared" si="5"/>
        <v/>
      </c>
      <c r="X41" s="260"/>
      <c r="Y41" s="260"/>
      <c r="Z41" s="260"/>
      <c r="AA41" s="261"/>
      <c r="AB41" s="262"/>
      <c r="AC41" s="262"/>
      <c r="AD41" s="262"/>
      <c r="AE41" s="262"/>
      <c r="AF41" s="262" t="s">
        <v>195</v>
      </c>
      <c r="AG41" s="257" t="str">
        <f t="shared" si="6"/>
        <v>+++&amp;</v>
      </c>
      <c r="AH41" s="261" t="str">
        <f t="shared" si="4"/>
        <v/>
      </c>
      <c r="AI41" s="261" t="s">
        <v>200</v>
      </c>
      <c r="AJ41" s="261" t="s">
        <v>196</v>
      </c>
      <c r="AK41" s="261" t="s">
        <v>197</v>
      </c>
      <c r="AL41" s="261" t="s">
        <v>198</v>
      </c>
    </row>
    <row r="42" spans="1:38">
      <c r="A42" s="257">
        <f t="shared" si="7"/>
        <v>37</v>
      </c>
      <c r="C42" s="259" t="s">
        <v>292</v>
      </c>
      <c r="W42" s="257" t="str">
        <f t="shared" si="5"/>
        <v/>
      </c>
      <c r="X42" s="260"/>
      <c r="Y42" s="260"/>
      <c r="Z42" s="260"/>
      <c r="AA42" s="261"/>
      <c r="AB42" s="262"/>
      <c r="AC42" s="262"/>
      <c r="AD42" s="262"/>
      <c r="AE42" s="262"/>
      <c r="AF42" s="262" t="s">
        <v>195</v>
      </c>
      <c r="AG42" s="257" t="str">
        <f t="shared" si="6"/>
        <v>+++&amp;</v>
      </c>
      <c r="AH42" s="261" t="str">
        <f t="shared" si="4"/>
        <v/>
      </c>
      <c r="AI42" s="261" t="s">
        <v>200</v>
      </c>
      <c r="AJ42" s="261" t="s">
        <v>196</v>
      </c>
      <c r="AK42" s="261" t="s">
        <v>197</v>
      </c>
      <c r="AL42" s="261" t="s">
        <v>198</v>
      </c>
    </row>
    <row r="43" spans="1:38">
      <c r="A43" s="257">
        <f t="shared" si="7"/>
        <v>38</v>
      </c>
      <c r="C43" s="264" t="s">
        <v>292</v>
      </c>
      <c r="W43" s="257" t="str">
        <f t="shared" si="5"/>
        <v/>
      </c>
      <c r="X43" s="260"/>
      <c r="Y43" s="260"/>
      <c r="Z43" s="260"/>
      <c r="AA43" s="261"/>
      <c r="AB43" s="262"/>
      <c r="AC43" s="262"/>
      <c r="AD43" s="262"/>
      <c r="AE43" s="262"/>
      <c r="AF43" s="262" t="s">
        <v>195</v>
      </c>
      <c r="AG43" s="257" t="str">
        <f t="shared" si="6"/>
        <v>+++&amp;</v>
      </c>
      <c r="AH43" s="261" t="str">
        <f t="shared" si="4"/>
        <v/>
      </c>
      <c r="AI43" s="261" t="s">
        <v>200</v>
      </c>
      <c r="AJ43" s="261" t="s">
        <v>196</v>
      </c>
      <c r="AK43" s="261" t="s">
        <v>197</v>
      </c>
      <c r="AL43" s="261" t="s">
        <v>198</v>
      </c>
    </row>
    <row r="44" spans="1:38">
      <c r="A44" s="257">
        <f t="shared" si="7"/>
        <v>39</v>
      </c>
      <c r="C44" s="264" t="s">
        <v>292</v>
      </c>
      <c r="W44" s="257" t="str">
        <f t="shared" si="5"/>
        <v/>
      </c>
      <c r="X44" s="260"/>
      <c r="Y44" s="260"/>
      <c r="Z44" s="260"/>
      <c r="AA44" s="261"/>
      <c r="AB44" s="262"/>
      <c r="AC44" s="262"/>
      <c r="AD44" s="262"/>
      <c r="AE44" s="262"/>
      <c r="AF44" s="262" t="s">
        <v>195</v>
      </c>
      <c r="AG44" s="257" t="str">
        <f t="shared" si="6"/>
        <v>+++&amp;</v>
      </c>
      <c r="AH44" s="261" t="str">
        <f t="shared" ref="AH44:AH75" si="8">IF(G44=1,"&amp;gotoz="&amp;E49,"")&amp;
IF(AB44&lt;&gt;"","&amp;panx="&amp;AB44,"")&amp;
IF(AC44&lt;&gt;"","&amp;pany="&amp;AC44,"")&amp;
IF(AD44&lt;&gt;"","&amp;zoom="&amp;AD44,"")</f>
        <v/>
      </c>
      <c r="AI44" s="261" t="s">
        <v>200</v>
      </c>
      <c r="AJ44" s="261" t="s">
        <v>196</v>
      </c>
      <c r="AK44" s="261" t="s">
        <v>197</v>
      </c>
      <c r="AL44" s="261" t="s">
        <v>198</v>
      </c>
    </row>
    <row r="45" spans="1:38">
      <c r="A45" s="257">
        <f t="shared" si="7"/>
        <v>40</v>
      </c>
      <c r="C45" s="264" t="s">
        <v>292</v>
      </c>
      <c r="W45" s="257" t="str">
        <f t="shared" si="5"/>
        <v/>
      </c>
      <c r="X45" s="260"/>
      <c r="Y45" s="260"/>
      <c r="Z45" s="260"/>
      <c r="AA45" s="261"/>
      <c r="AB45" s="262"/>
      <c r="AC45" s="262"/>
      <c r="AD45" s="262"/>
      <c r="AE45" s="262"/>
      <c r="AF45" s="262" t="s">
        <v>195</v>
      </c>
      <c r="AG45" s="257" t="str">
        <f t="shared" si="6"/>
        <v>+++&amp;</v>
      </c>
      <c r="AH45" s="261" t="str">
        <f t="shared" si="8"/>
        <v/>
      </c>
      <c r="AI45" s="261" t="s">
        <v>200</v>
      </c>
      <c r="AJ45" s="261" t="s">
        <v>196</v>
      </c>
      <c r="AK45" s="261" t="s">
        <v>197</v>
      </c>
      <c r="AL45" s="261" t="s">
        <v>198</v>
      </c>
    </row>
    <row r="46" spans="1:38">
      <c r="A46" s="257">
        <f t="shared" si="7"/>
        <v>41</v>
      </c>
      <c r="C46" s="264" t="s">
        <v>292</v>
      </c>
      <c r="W46" s="257" t="str">
        <f t="shared" si="5"/>
        <v/>
      </c>
      <c r="X46" s="260"/>
      <c r="Y46" s="260"/>
      <c r="Z46" s="260"/>
      <c r="AA46" s="261"/>
      <c r="AB46" s="262"/>
      <c r="AC46" s="262"/>
      <c r="AD46" s="262"/>
      <c r="AE46" s="262"/>
      <c r="AF46" s="262" t="s">
        <v>195</v>
      </c>
      <c r="AG46" s="257" t="str">
        <f t="shared" si="6"/>
        <v>+++&amp;</v>
      </c>
      <c r="AH46" s="261" t="str">
        <f t="shared" si="8"/>
        <v/>
      </c>
      <c r="AI46" s="261" t="s">
        <v>200</v>
      </c>
      <c r="AJ46" s="261" t="s">
        <v>196</v>
      </c>
      <c r="AK46" s="261" t="s">
        <v>197</v>
      </c>
      <c r="AL46" s="261" t="s">
        <v>198</v>
      </c>
    </row>
    <row r="47" spans="1:38">
      <c r="A47" s="257">
        <f t="shared" si="7"/>
        <v>42</v>
      </c>
      <c r="C47" s="259"/>
      <c r="W47" s="257" t="str">
        <f t="shared" si="5"/>
        <v/>
      </c>
      <c r="X47" s="260"/>
      <c r="Y47" s="260"/>
      <c r="Z47" s="260"/>
      <c r="AA47" s="261"/>
      <c r="AB47" s="262"/>
      <c r="AC47" s="262"/>
      <c r="AD47" s="262"/>
      <c r="AE47" s="262"/>
      <c r="AF47" s="262" t="s">
        <v>195</v>
      </c>
      <c r="AG47" s="257" t="str">
        <f t="shared" si="6"/>
        <v/>
      </c>
      <c r="AH47" s="261" t="str">
        <f t="shared" si="8"/>
        <v/>
      </c>
      <c r="AI47" s="261" t="s">
        <v>200</v>
      </c>
      <c r="AJ47" s="261" t="s">
        <v>196</v>
      </c>
      <c r="AK47" s="261" t="s">
        <v>197</v>
      </c>
      <c r="AL47" s="261" t="s">
        <v>198</v>
      </c>
    </row>
    <row r="48" spans="1:38">
      <c r="A48" s="257">
        <f t="shared" si="7"/>
        <v>43</v>
      </c>
      <c r="C48" s="264" t="s">
        <v>292</v>
      </c>
      <c r="W48" s="257" t="str">
        <f t="shared" si="5"/>
        <v/>
      </c>
      <c r="X48" s="260"/>
      <c r="Y48" s="260"/>
      <c r="Z48" s="260"/>
      <c r="AA48" s="261"/>
      <c r="AB48" s="262"/>
      <c r="AC48" s="262"/>
      <c r="AD48" s="262"/>
      <c r="AE48" s="262"/>
      <c r="AF48" s="262" t="s">
        <v>195</v>
      </c>
      <c r="AG48" s="257" t="str">
        <f t="shared" si="6"/>
        <v>+++&amp;</v>
      </c>
      <c r="AH48" s="261" t="str">
        <f t="shared" si="8"/>
        <v/>
      </c>
      <c r="AI48" s="261" t="s">
        <v>200</v>
      </c>
      <c r="AJ48" s="261" t="s">
        <v>196</v>
      </c>
      <c r="AK48" s="261" t="s">
        <v>197</v>
      </c>
      <c r="AL48" s="261" t="s">
        <v>198</v>
      </c>
    </row>
    <row r="49" spans="1:38">
      <c r="A49" s="257">
        <f t="shared" si="7"/>
        <v>44</v>
      </c>
      <c r="C49" s="264" t="s">
        <v>292</v>
      </c>
      <c r="W49" s="257" t="str">
        <f t="shared" si="5"/>
        <v/>
      </c>
      <c r="X49" s="260"/>
      <c r="Y49" s="260"/>
      <c r="Z49" s="260"/>
      <c r="AA49" s="261"/>
      <c r="AB49" s="262"/>
      <c r="AC49" s="262"/>
      <c r="AD49" s="262"/>
      <c r="AE49" s="262"/>
      <c r="AF49" s="262" t="s">
        <v>195</v>
      </c>
      <c r="AG49" s="257" t="str">
        <f t="shared" si="6"/>
        <v>+++&amp;</v>
      </c>
      <c r="AH49" s="261" t="str">
        <f t="shared" si="8"/>
        <v/>
      </c>
      <c r="AI49" s="261" t="s">
        <v>200</v>
      </c>
      <c r="AJ49" s="261" t="s">
        <v>196</v>
      </c>
      <c r="AK49" s="261" t="s">
        <v>197</v>
      </c>
      <c r="AL49" s="261" t="s">
        <v>198</v>
      </c>
    </row>
    <row r="50" spans="1:38">
      <c r="A50" s="257">
        <f t="shared" si="7"/>
        <v>45</v>
      </c>
      <c r="C50" s="264" t="s">
        <v>292</v>
      </c>
      <c r="W50" s="257" t="str">
        <f t="shared" si="5"/>
        <v/>
      </c>
      <c r="X50" s="260"/>
      <c r="Y50" s="260"/>
      <c r="Z50" s="260"/>
      <c r="AA50" s="261"/>
      <c r="AB50" s="262"/>
      <c r="AC50" s="262"/>
      <c r="AD50" s="262"/>
      <c r="AE50" s="262"/>
      <c r="AF50" s="262" t="s">
        <v>195</v>
      </c>
      <c r="AG50" s="257" t="str">
        <f t="shared" si="6"/>
        <v>+++&amp;</v>
      </c>
      <c r="AH50" s="261" t="str">
        <f t="shared" si="8"/>
        <v/>
      </c>
      <c r="AI50" s="261" t="s">
        <v>200</v>
      </c>
      <c r="AJ50" s="261" t="s">
        <v>196</v>
      </c>
      <c r="AK50" s="261" t="s">
        <v>197</v>
      </c>
      <c r="AL50" s="261" t="s">
        <v>198</v>
      </c>
    </row>
    <row r="51" spans="1:38">
      <c r="A51" s="257">
        <f t="shared" si="7"/>
        <v>46</v>
      </c>
      <c r="C51" s="264" t="s">
        <v>292</v>
      </c>
      <c r="J51" s="265"/>
      <c r="W51" s="257" t="str">
        <f t="shared" si="5"/>
        <v/>
      </c>
      <c r="X51" s="260"/>
      <c r="Y51" s="260"/>
      <c r="Z51" s="260"/>
      <c r="AA51" s="261"/>
      <c r="AB51" s="262"/>
      <c r="AC51" s="262"/>
      <c r="AD51" s="262"/>
      <c r="AE51" s="262"/>
      <c r="AF51" s="262" t="s">
        <v>195</v>
      </c>
      <c r="AG51" s="257" t="str">
        <f t="shared" si="6"/>
        <v>+++&amp;</v>
      </c>
      <c r="AH51" s="261" t="str">
        <f t="shared" si="8"/>
        <v/>
      </c>
      <c r="AI51" s="261" t="s">
        <v>200</v>
      </c>
      <c r="AJ51" s="261" t="s">
        <v>196</v>
      </c>
      <c r="AK51" s="261" t="s">
        <v>197</v>
      </c>
      <c r="AL51" s="261" t="s">
        <v>198</v>
      </c>
    </row>
    <row r="52" spans="1:38">
      <c r="A52" s="257">
        <f t="shared" si="7"/>
        <v>47</v>
      </c>
      <c r="C52" s="264" t="s">
        <v>292</v>
      </c>
      <c r="J52" s="260"/>
      <c r="W52" s="257" t="str">
        <f t="shared" si="5"/>
        <v/>
      </c>
      <c r="X52" s="260"/>
      <c r="Y52" s="260"/>
      <c r="Z52" s="260"/>
      <c r="AA52" s="261"/>
      <c r="AB52" s="262"/>
      <c r="AC52" s="262"/>
      <c r="AD52" s="262"/>
      <c r="AE52" s="262"/>
      <c r="AF52" s="262" t="s">
        <v>195</v>
      </c>
      <c r="AG52" s="257" t="str">
        <f t="shared" si="6"/>
        <v>+++&amp;</v>
      </c>
      <c r="AH52" s="261" t="str">
        <f t="shared" si="8"/>
        <v/>
      </c>
      <c r="AI52" s="261" t="s">
        <v>200</v>
      </c>
      <c r="AJ52" s="261" t="s">
        <v>196</v>
      </c>
      <c r="AK52" s="261" t="s">
        <v>197</v>
      </c>
      <c r="AL52" s="261" t="s">
        <v>198</v>
      </c>
    </row>
    <row r="53" spans="1:38">
      <c r="A53" s="257">
        <f t="shared" si="7"/>
        <v>48</v>
      </c>
      <c r="C53" s="264" t="s">
        <v>292</v>
      </c>
      <c r="J53" s="266"/>
      <c r="W53" s="257" t="str">
        <f t="shared" si="5"/>
        <v/>
      </c>
      <c r="X53" s="260"/>
      <c r="Y53" s="260"/>
      <c r="Z53" s="260"/>
      <c r="AA53" s="261"/>
      <c r="AB53" s="262"/>
      <c r="AC53" s="262"/>
      <c r="AD53" s="262"/>
      <c r="AE53" s="262"/>
      <c r="AF53" s="262" t="s">
        <v>195</v>
      </c>
      <c r="AG53" s="257" t="str">
        <f t="shared" si="6"/>
        <v>+++&amp;</v>
      </c>
      <c r="AH53" s="261" t="str">
        <f t="shared" si="8"/>
        <v/>
      </c>
      <c r="AI53" s="261" t="s">
        <v>200</v>
      </c>
      <c r="AJ53" s="261" t="s">
        <v>196</v>
      </c>
      <c r="AK53" s="261" t="s">
        <v>197</v>
      </c>
      <c r="AL53" s="261" t="s">
        <v>198</v>
      </c>
    </row>
    <row r="54" spans="1:38">
      <c r="A54" s="257">
        <f t="shared" si="7"/>
        <v>49</v>
      </c>
      <c r="C54" s="259"/>
      <c r="J54" s="266"/>
      <c r="W54" s="257" t="str">
        <f t="shared" si="5"/>
        <v/>
      </c>
      <c r="X54" s="260"/>
      <c r="Y54" s="260"/>
      <c r="Z54" s="260"/>
      <c r="AA54" s="261"/>
      <c r="AB54" s="262"/>
      <c r="AC54" s="262"/>
      <c r="AD54" s="262"/>
      <c r="AE54" s="262"/>
      <c r="AF54" s="262" t="s">
        <v>195</v>
      </c>
      <c r="AG54" s="257" t="str">
        <f t="shared" si="6"/>
        <v/>
      </c>
      <c r="AH54" s="261" t="str">
        <f t="shared" si="8"/>
        <v/>
      </c>
      <c r="AI54" s="261" t="s">
        <v>200</v>
      </c>
      <c r="AJ54" s="261" t="s">
        <v>196</v>
      </c>
      <c r="AK54" s="261" t="s">
        <v>197</v>
      </c>
      <c r="AL54" s="261" t="s">
        <v>198</v>
      </c>
    </row>
    <row r="55" spans="1:38">
      <c r="A55" s="257">
        <f t="shared" si="7"/>
        <v>50</v>
      </c>
      <c r="C55" s="259"/>
      <c r="E55" s="263"/>
      <c r="W55" s="257" t="str">
        <f t="shared" si="5"/>
        <v/>
      </c>
      <c r="X55" s="260"/>
      <c r="Y55" s="260"/>
      <c r="Z55" s="260"/>
      <c r="AA55" s="261"/>
      <c r="AB55" s="262"/>
      <c r="AC55" s="262"/>
      <c r="AD55" s="262"/>
      <c r="AE55" s="262"/>
      <c r="AF55" s="262" t="s">
        <v>195</v>
      </c>
      <c r="AG55" s="257" t="str">
        <f t="shared" si="6"/>
        <v/>
      </c>
      <c r="AH55" s="261" t="str">
        <f t="shared" si="8"/>
        <v/>
      </c>
      <c r="AI55" s="261" t="s">
        <v>200</v>
      </c>
      <c r="AJ55" s="261" t="s">
        <v>196</v>
      </c>
      <c r="AK55" s="261" t="s">
        <v>197</v>
      </c>
      <c r="AL55" s="261" t="s">
        <v>198</v>
      </c>
    </row>
    <row r="56" spans="1:38">
      <c r="A56" s="257">
        <f t="shared" si="7"/>
        <v>51</v>
      </c>
      <c r="C56" s="264" t="s">
        <v>292</v>
      </c>
      <c r="J56" s="266"/>
      <c r="W56" s="257" t="str">
        <f t="shared" si="5"/>
        <v/>
      </c>
      <c r="X56" s="260"/>
      <c r="Y56" s="260"/>
      <c r="Z56" s="260"/>
      <c r="AA56" s="261"/>
      <c r="AB56" s="262"/>
      <c r="AC56" s="262"/>
      <c r="AD56" s="262"/>
      <c r="AE56" s="262"/>
      <c r="AF56" s="262" t="s">
        <v>195</v>
      </c>
      <c r="AG56" s="257" t="str">
        <f t="shared" si="6"/>
        <v>+++&amp;</v>
      </c>
      <c r="AH56" s="261" t="str">
        <f t="shared" si="8"/>
        <v/>
      </c>
      <c r="AI56" s="261" t="s">
        <v>200</v>
      </c>
      <c r="AJ56" s="261" t="s">
        <v>196</v>
      </c>
      <c r="AK56" s="261" t="s">
        <v>197</v>
      </c>
      <c r="AL56" s="261" t="s">
        <v>198</v>
      </c>
    </row>
    <row r="57" spans="1:38">
      <c r="A57" s="257">
        <f t="shared" si="7"/>
        <v>52</v>
      </c>
      <c r="C57" s="264" t="s">
        <v>292</v>
      </c>
      <c r="J57" s="266"/>
      <c r="W57" s="257" t="str">
        <f t="shared" si="5"/>
        <v/>
      </c>
      <c r="X57" s="260"/>
      <c r="Y57" s="260"/>
      <c r="Z57" s="260"/>
      <c r="AA57" s="261"/>
      <c r="AB57" s="262"/>
      <c r="AC57" s="262"/>
      <c r="AD57" s="262"/>
      <c r="AE57" s="262"/>
      <c r="AF57" s="262" t="s">
        <v>195</v>
      </c>
      <c r="AG57" s="257" t="str">
        <f t="shared" si="6"/>
        <v>+++&amp;</v>
      </c>
      <c r="AH57" s="261" t="str">
        <f t="shared" si="8"/>
        <v/>
      </c>
      <c r="AI57" s="261" t="s">
        <v>200</v>
      </c>
      <c r="AJ57" s="261" t="s">
        <v>196</v>
      </c>
      <c r="AK57" s="261" t="s">
        <v>197</v>
      </c>
      <c r="AL57" s="261" t="s">
        <v>198</v>
      </c>
    </row>
    <row r="58" spans="1:38">
      <c r="A58" s="257">
        <f t="shared" si="7"/>
        <v>53</v>
      </c>
      <c r="C58" s="264" t="s">
        <v>292</v>
      </c>
      <c r="J58" s="260"/>
      <c r="W58" s="257" t="str">
        <f t="shared" si="5"/>
        <v/>
      </c>
      <c r="X58" s="260"/>
      <c r="Y58" s="260"/>
      <c r="Z58" s="260"/>
      <c r="AA58" s="261"/>
      <c r="AB58" s="262"/>
      <c r="AC58" s="262"/>
      <c r="AD58" s="262"/>
      <c r="AE58" s="262"/>
      <c r="AF58" s="262" t="s">
        <v>195</v>
      </c>
      <c r="AG58" s="257" t="str">
        <f t="shared" si="6"/>
        <v>+++&amp;</v>
      </c>
      <c r="AH58" s="261" t="str">
        <f t="shared" si="8"/>
        <v/>
      </c>
      <c r="AI58" s="261" t="s">
        <v>200</v>
      </c>
      <c r="AJ58" s="261" t="s">
        <v>196</v>
      </c>
      <c r="AK58" s="261" t="s">
        <v>197</v>
      </c>
      <c r="AL58" s="261" t="s">
        <v>198</v>
      </c>
    </row>
    <row r="59" spans="1:38">
      <c r="A59" s="257">
        <f t="shared" si="7"/>
        <v>54</v>
      </c>
      <c r="C59" s="259" t="s">
        <v>292</v>
      </c>
      <c r="J59" s="266"/>
      <c r="W59" s="257" t="str">
        <f t="shared" si="5"/>
        <v/>
      </c>
      <c r="X59" s="260"/>
      <c r="Y59" s="260"/>
      <c r="Z59" s="260"/>
      <c r="AA59" s="261"/>
      <c r="AB59" s="262"/>
      <c r="AC59" s="262"/>
      <c r="AD59" s="262"/>
      <c r="AE59" s="262"/>
      <c r="AF59" s="262" t="s">
        <v>195</v>
      </c>
      <c r="AG59" s="257" t="str">
        <f t="shared" si="6"/>
        <v>+++&amp;</v>
      </c>
      <c r="AH59" s="261" t="str">
        <f t="shared" si="8"/>
        <v/>
      </c>
      <c r="AI59" s="261" t="s">
        <v>200</v>
      </c>
      <c r="AJ59" s="261" t="s">
        <v>196</v>
      </c>
      <c r="AK59" s="261" t="s">
        <v>197</v>
      </c>
      <c r="AL59" s="261" t="s">
        <v>198</v>
      </c>
    </row>
    <row r="60" spans="1:38">
      <c r="A60" s="257">
        <f t="shared" si="7"/>
        <v>55</v>
      </c>
      <c r="C60" s="259" t="s">
        <v>292</v>
      </c>
      <c r="J60" s="260"/>
      <c r="W60" s="257" t="str">
        <f t="shared" si="5"/>
        <v/>
      </c>
      <c r="X60" s="260"/>
      <c r="Y60" s="260"/>
      <c r="Z60" s="260"/>
      <c r="AA60" s="261"/>
      <c r="AB60" s="262"/>
      <c r="AC60" s="262"/>
      <c r="AD60" s="262"/>
      <c r="AE60" s="262"/>
      <c r="AF60" s="262" t="s">
        <v>195</v>
      </c>
      <c r="AG60" s="257" t="str">
        <f t="shared" si="6"/>
        <v>+++&amp;</v>
      </c>
      <c r="AH60" s="261" t="str">
        <f t="shared" si="8"/>
        <v/>
      </c>
      <c r="AI60" s="261" t="s">
        <v>200</v>
      </c>
      <c r="AJ60" s="261" t="s">
        <v>196</v>
      </c>
      <c r="AK60" s="261" t="s">
        <v>197</v>
      </c>
      <c r="AL60" s="261" t="s">
        <v>198</v>
      </c>
    </row>
    <row r="61" spans="1:38">
      <c r="A61" s="257">
        <f t="shared" si="7"/>
        <v>56</v>
      </c>
      <c r="C61" s="259"/>
      <c r="J61" s="260"/>
      <c r="W61" s="257" t="str">
        <f t="shared" si="5"/>
        <v/>
      </c>
      <c r="X61" s="260"/>
      <c r="Y61" s="260"/>
      <c r="Z61" s="260"/>
      <c r="AA61" s="261"/>
      <c r="AB61" s="262"/>
      <c r="AC61" s="262"/>
      <c r="AD61" s="262"/>
      <c r="AE61" s="262"/>
      <c r="AF61" s="262" t="s">
        <v>195</v>
      </c>
      <c r="AG61" s="257" t="str">
        <f t="shared" si="6"/>
        <v/>
      </c>
      <c r="AH61" s="261" t="str">
        <f t="shared" si="8"/>
        <v/>
      </c>
      <c r="AI61" s="261" t="s">
        <v>200</v>
      </c>
      <c r="AJ61" s="261" t="s">
        <v>196</v>
      </c>
      <c r="AK61" s="261" t="s">
        <v>197</v>
      </c>
      <c r="AL61" s="261" t="s">
        <v>198</v>
      </c>
    </row>
    <row r="62" spans="1:38">
      <c r="A62" s="257">
        <f t="shared" si="7"/>
        <v>57</v>
      </c>
      <c r="C62" s="259"/>
      <c r="W62" s="257" t="str">
        <f t="shared" si="5"/>
        <v/>
      </c>
      <c r="X62" s="260"/>
      <c r="Y62" s="260"/>
      <c r="Z62" s="260"/>
      <c r="AA62" s="261"/>
      <c r="AB62" s="262"/>
      <c r="AC62" s="262"/>
      <c r="AD62" s="262"/>
      <c r="AE62" s="262"/>
      <c r="AF62" s="262" t="s">
        <v>195</v>
      </c>
      <c r="AG62" s="257" t="str">
        <f t="shared" si="6"/>
        <v/>
      </c>
      <c r="AH62" s="261" t="str">
        <f t="shared" si="8"/>
        <v/>
      </c>
      <c r="AI62" s="261" t="s">
        <v>200</v>
      </c>
      <c r="AJ62" s="261" t="s">
        <v>196</v>
      </c>
      <c r="AK62" s="261" t="s">
        <v>197</v>
      </c>
      <c r="AL62" s="261" t="s">
        <v>198</v>
      </c>
    </row>
    <row r="63" spans="1:38">
      <c r="A63" s="257">
        <f t="shared" si="7"/>
        <v>58</v>
      </c>
      <c r="C63" s="259"/>
      <c r="W63" s="257" t="str">
        <f t="shared" si="5"/>
        <v/>
      </c>
      <c r="X63" s="260"/>
      <c r="Y63" s="260"/>
      <c r="Z63" s="260"/>
      <c r="AA63" s="261"/>
      <c r="AB63" s="262"/>
      <c r="AC63" s="262"/>
      <c r="AD63" s="262"/>
      <c r="AE63" s="262"/>
      <c r="AF63" s="262" t="s">
        <v>195</v>
      </c>
      <c r="AG63" s="257" t="str">
        <f t="shared" si="6"/>
        <v/>
      </c>
      <c r="AH63" s="261" t="str">
        <f t="shared" si="8"/>
        <v/>
      </c>
      <c r="AI63" s="261" t="s">
        <v>200</v>
      </c>
      <c r="AJ63" s="261" t="s">
        <v>196</v>
      </c>
      <c r="AK63" s="261" t="s">
        <v>197</v>
      </c>
      <c r="AL63" s="261" t="s">
        <v>198</v>
      </c>
    </row>
    <row r="64" spans="1:38">
      <c r="A64" s="257">
        <f t="shared" si="7"/>
        <v>59</v>
      </c>
      <c r="C64" s="264"/>
      <c r="W64" s="257" t="str">
        <f t="shared" si="5"/>
        <v/>
      </c>
      <c r="X64" s="260"/>
      <c r="Y64" s="260"/>
      <c r="Z64" s="260"/>
      <c r="AA64" s="261"/>
      <c r="AB64" s="262"/>
      <c r="AC64" s="262"/>
      <c r="AD64" s="262"/>
      <c r="AE64" s="262"/>
      <c r="AF64" s="262" t="s">
        <v>195</v>
      </c>
      <c r="AG64" s="257" t="str">
        <f t="shared" si="6"/>
        <v/>
      </c>
      <c r="AH64" s="261" t="str">
        <f t="shared" si="8"/>
        <v/>
      </c>
      <c r="AI64" s="261" t="s">
        <v>200</v>
      </c>
      <c r="AJ64" s="261" t="s">
        <v>196</v>
      </c>
      <c r="AK64" s="261" t="s">
        <v>197</v>
      </c>
      <c r="AL64" s="261" t="s">
        <v>198</v>
      </c>
    </row>
    <row r="65" spans="1:38">
      <c r="A65" s="257">
        <f t="shared" si="7"/>
        <v>60</v>
      </c>
      <c r="C65" s="259"/>
      <c r="W65" s="257" t="str">
        <f t="shared" si="5"/>
        <v/>
      </c>
      <c r="X65" s="260"/>
      <c r="Y65" s="260"/>
      <c r="Z65" s="260"/>
      <c r="AA65" s="261"/>
      <c r="AB65" s="262"/>
      <c r="AC65" s="262"/>
      <c r="AD65" s="262"/>
      <c r="AE65" s="262"/>
      <c r="AF65" s="262" t="s">
        <v>195</v>
      </c>
      <c r="AG65" s="257" t="str">
        <f t="shared" si="6"/>
        <v/>
      </c>
      <c r="AH65" s="261" t="str">
        <f t="shared" si="8"/>
        <v/>
      </c>
      <c r="AI65" s="261" t="s">
        <v>200</v>
      </c>
      <c r="AJ65" s="261" t="s">
        <v>196</v>
      </c>
      <c r="AK65" s="261" t="s">
        <v>197</v>
      </c>
      <c r="AL65" s="261" t="s">
        <v>198</v>
      </c>
    </row>
    <row r="66" spans="1:38">
      <c r="A66" s="257">
        <f t="shared" si="7"/>
        <v>61</v>
      </c>
      <c r="C66" s="259"/>
      <c r="W66" s="257" t="str">
        <f t="shared" si="5"/>
        <v/>
      </c>
      <c r="X66" s="260"/>
      <c r="Y66" s="260"/>
      <c r="Z66" s="260"/>
      <c r="AA66" s="261"/>
      <c r="AB66" s="262"/>
      <c r="AC66" s="262"/>
      <c r="AD66" s="262"/>
      <c r="AE66" s="262"/>
      <c r="AF66" s="262" t="s">
        <v>195</v>
      </c>
      <c r="AG66" s="257" t="str">
        <f t="shared" si="6"/>
        <v/>
      </c>
      <c r="AH66" s="261" t="str">
        <f t="shared" si="8"/>
        <v/>
      </c>
      <c r="AI66" s="261" t="s">
        <v>200</v>
      </c>
      <c r="AJ66" s="261" t="s">
        <v>196</v>
      </c>
      <c r="AK66" s="261" t="s">
        <v>197</v>
      </c>
      <c r="AL66" s="261" t="s">
        <v>198</v>
      </c>
    </row>
    <row r="67" spans="1:38">
      <c r="A67" s="257">
        <f t="shared" si="7"/>
        <v>62</v>
      </c>
      <c r="C67" s="259"/>
      <c r="W67" s="257" t="str">
        <f t="shared" si="5"/>
        <v/>
      </c>
      <c r="X67" s="260"/>
      <c r="Y67" s="260"/>
      <c r="Z67" s="260"/>
      <c r="AA67" s="261"/>
      <c r="AB67" s="262"/>
      <c r="AC67" s="262"/>
      <c r="AD67" s="262"/>
      <c r="AE67" s="262"/>
      <c r="AF67" s="262" t="s">
        <v>195</v>
      </c>
      <c r="AG67" s="257" t="str">
        <f t="shared" si="6"/>
        <v/>
      </c>
      <c r="AH67" s="261" t="str">
        <f t="shared" si="8"/>
        <v/>
      </c>
      <c r="AI67" s="261" t="s">
        <v>200</v>
      </c>
      <c r="AJ67" s="261" t="s">
        <v>196</v>
      </c>
      <c r="AK67" s="261" t="s">
        <v>197</v>
      </c>
      <c r="AL67" s="261" t="s">
        <v>198</v>
      </c>
    </row>
    <row r="68" spans="1:38">
      <c r="A68" s="257">
        <f t="shared" si="7"/>
        <v>63</v>
      </c>
      <c r="C68" s="259"/>
      <c r="W68" s="257" t="str">
        <f t="shared" si="5"/>
        <v/>
      </c>
      <c r="X68" s="260"/>
      <c r="Y68" s="260"/>
      <c r="Z68" s="260"/>
      <c r="AA68" s="261"/>
      <c r="AB68" s="262"/>
      <c r="AC68" s="262"/>
      <c r="AD68" s="262"/>
      <c r="AE68" s="262"/>
      <c r="AF68" s="262" t="s">
        <v>195</v>
      </c>
      <c r="AG68" s="257" t="str">
        <f t="shared" si="6"/>
        <v/>
      </c>
      <c r="AH68" s="261" t="str">
        <f t="shared" si="8"/>
        <v/>
      </c>
      <c r="AI68" s="261" t="s">
        <v>200</v>
      </c>
      <c r="AJ68" s="261" t="s">
        <v>196</v>
      </c>
      <c r="AK68" s="261" t="s">
        <v>197</v>
      </c>
      <c r="AL68" s="261" t="s">
        <v>198</v>
      </c>
    </row>
    <row r="69" spans="1:38">
      <c r="A69" s="257">
        <f t="shared" si="7"/>
        <v>64</v>
      </c>
      <c r="C69" s="259"/>
      <c r="W69" s="257" t="str">
        <f t="shared" ref="W69:W80" si="9">IF(B69&lt;&gt;"",
IF(D69&lt;&gt;"md","&lt;a href=    "&amp;CHAR(34)&amp;"#/"&amp;AI69&amp;AG69&amp;AH69&amp;""""&amp;"    "&amp;AJ69&amp;AF69&amp;AK69&amp;A69&amp;". "&amp;B69&amp;AL69,
B69),
"")</f>
        <v/>
      </c>
      <c r="X69" s="260"/>
      <c r="Y69" s="260"/>
      <c r="Z69" s="260"/>
      <c r="AA69" s="261"/>
      <c r="AB69" s="262"/>
      <c r="AC69" s="262"/>
      <c r="AD69" s="262"/>
      <c r="AE69" s="262"/>
      <c r="AF69" s="262" t="s">
        <v>195</v>
      </c>
      <c r="AG69" s="257" t="str">
        <f t="shared" ref="AG69:AG80" si="10">C69&amp;D69&amp;
IF(E69&lt;&gt;"","&amp;"&amp;E69,"")&amp;
IF(F69&lt;&gt;"","&amp;"&amp;F69,"")&amp;
IF(G69&lt;&gt;"","&amp;"&amp;G69,"")&amp;
IF(H69&lt;&gt;"","&amp;"&amp;H69,"")&amp;
IF(I69&lt;&gt;"","&amp;"&amp;I69,"")&amp;
IF(J69&lt;&gt;"","&amp;"&amp;J69,"")&amp;
IF(K69&lt;&gt;"","&amp;"&amp;K69,"")&amp;
IF(L69&lt;&gt;"","&amp;"&amp;L69,"")&amp;
IF(M69&lt;&gt;"","&amp;"&amp;M69,"")&amp;
IF(N69&lt;&gt;"","&amp;"&amp;N69,"")&amp;
IF(O69&lt;&gt;"","&amp;"&amp;O69,"")&amp;
IF(P69&lt;&gt;"","&amp;"&amp;P69,"")&amp;
IF(Q69&lt;&gt;"","&amp;"&amp;Q69,"")&amp;
IF(R69&lt;&gt;"","&amp;"&amp;R69,"")&amp;
IF(S69&lt;&gt;"","&amp;"&amp;S69,"")&amp;
IF(T69&lt;&gt;"","&amp;unoInfo="&amp;T69,"")&amp;
IF(U69&lt;&gt;"","&amp;fileInfo="&amp;U69,"")&amp;
IF(V69&lt;&gt;"","&amp;formInfo="&amp;V69,"")</f>
        <v/>
      </c>
      <c r="AH69" s="261" t="str">
        <f t="shared" si="8"/>
        <v/>
      </c>
      <c r="AI69" s="261" t="s">
        <v>200</v>
      </c>
      <c r="AJ69" s="261" t="s">
        <v>196</v>
      </c>
      <c r="AK69" s="261" t="s">
        <v>197</v>
      </c>
      <c r="AL69" s="261" t="s">
        <v>198</v>
      </c>
    </row>
    <row r="70" spans="1:38">
      <c r="A70" s="257">
        <f t="shared" si="7"/>
        <v>65</v>
      </c>
      <c r="C70" s="259"/>
      <c r="W70" s="257" t="str">
        <f t="shared" si="9"/>
        <v/>
      </c>
      <c r="X70" s="260"/>
      <c r="Y70" s="260"/>
      <c r="Z70" s="260"/>
      <c r="AA70" s="261"/>
      <c r="AB70" s="262"/>
      <c r="AC70" s="262"/>
      <c r="AD70" s="262"/>
      <c r="AE70" s="262"/>
      <c r="AF70" s="262" t="s">
        <v>195</v>
      </c>
      <c r="AG70" s="257" t="str">
        <f t="shared" si="10"/>
        <v/>
      </c>
      <c r="AH70" s="261" t="str">
        <f t="shared" si="8"/>
        <v/>
      </c>
      <c r="AI70" s="261" t="s">
        <v>200</v>
      </c>
      <c r="AJ70" s="261" t="s">
        <v>196</v>
      </c>
      <c r="AK70" s="261" t="s">
        <v>197</v>
      </c>
      <c r="AL70" s="261" t="s">
        <v>198</v>
      </c>
    </row>
    <row r="71" spans="1:38">
      <c r="A71" s="257">
        <f t="shared" ref="A71:A80" si="11">A70+1</f>
        <v>66</v>
      </c>
      <c r="C71" s="259"/>
      <c r="W71" s="257" t="str">
        <f t="shared" si="9"/>
        <v/>
      </c>
      <c r="X71" s="260"/>
      <c r="Y71" s="260"/>
      <c r="Z71" s="260"/>
      <c r="AA71" s="261"/>
      <c r="AB71" s="262"/>
      <c r="AC71" s="262"/>
      <c r="AD71" s="262"/>
      <c r="AE71" s="262"/>
      <c r="AF71" s="262" t="s">
        <v>195</v>
      </c>
      <c r="AG71" s="257" t="str">
        <f t="shared" si="10"/>
        <v/>
      </c>
      <c r="AH71" s="261" t="str">
        <f t="shared" si="8"/>
        <v/>
      </c>
      <c r="AI71" s="261" t="s">
        <v>200</v>
      </c>
      <c r="AJ71" s="261" t="s">
        <v>196</v>
      </c>
      <c r="AK71" s="261" t="s">
        <v>197</v>
      </c>
      <c r="AL71" s="261" t="s">
        <v>198</v>
      </c>
    </row>
    <row r="72" spans="1:38">
      <c r="A72" s="257">
        <f t="shared" si="11"/>
        <v>67</v>
      </c>
      <c r="C72" s="259"/>
      <c r="W72" s="257" t="str">
        <f t="shared" si="9"/>
        <v/>
      </c>
      <c r="X72" s="260"/>
      <c r="Y72" s="260"/>
      <c r="Z72" s="260"/>
      <c r="AA72" s="261"/>
      <c r="AB72" s="262"/>
      <c r="AC72" s="262"/>
      <c r="AD72" s="262"/>
      <c r="AE72" s="262"/>
      <c r="AF72" s="262" t="s">
        <v>195</v>
      </c>
      <c r="AG72" s="257" t="str">
        <f t="shared" si="10"/>
        <v/>
      </c>
      <c r="AH72" s="261" t="str">
        <f t="shared" si="8"/>
        <v/>
      </c>
      <c r="AI72" s="261" t="s">
        <v>200</v>
      </c>
      <c r="AJ72" s="261" t="s">
        <v>196</v>
      </c>
      <c r="AK72" s="261" t="s">
        <v>197</v>
      </c>
      <c r="AL72" s="261" t="s">
        <v>198</v>
      </c>
    </row>
    <row r="73" spans="1:38">
      <c r="A73" s="257">
        <f t="shared" si="11"/>
        <v>68</v>
      </c>
      <c r="C73" s="259"/>
      <c r="W73" s="257" t="str">
        <f t="shared" si="9"/>
        <v/>
      </c>
      <c r="X73" s="260"/>
      <c r="Y73" s="260"/>
      <c r="Z73" s="260"/>
      <c r="AA73" s="261"/>
      <c r="AB73" s="262"/>
      <c r="AC73" s="262"/>
      <c r="AD73" s="262"/>
      <c r="AE73" s="262"/>
      <c r="AF73" s="262" t="s">
        <v>195</v>
      </c>
      <c r="AG73" s="257" t="str">
        <f t="shared" si="10"/>
        <v/>
      </c>
      <c r="AH73" s="261" t="str">
        <f t="shared" si="8"/>
        <v/>
      </c>
      <c r="AI73" s="261" t="s">
        <v>200</v>
      </c>
      <c r="AJ73" s="261" t="s">
        <v>196</v>
      </c>
      <c r="AK73" s="261" t="s">
        <v>197</v>
      </c>
      <c r="AL73" s="261" t="s">
        <v>198</v>
      </c>
    </row>
    <row r="74" spans="1:38">
      <c r="A74" s="257">
        <f t="shared" si="11"/>
        <v>69</v>
      </c>
      <c r="C74" s="259"/>
      <c r="W74" s="257" t="str">
        <f t="shared" si="9"/>
        <v/>
      </c>
      <c r="X74" s="260"/>
      <c r="Y74" s="260"/>
      <c r="Z74" s="260"/>
      <c r="AA74" s="261"/>
      <c r="AB74" s="262"/>
      <c r="AC74" s="262"/>
      <c r="AD74" s="262"/>
      <c r="AE74" s="262"/>
      <c r="AF74" s="262" t="s">
        <v>195</v>
      </c>
      <c r="AG74" s="257" t="str">
        <f t="shared" si="10"/>
        <v/>
      </c>
      <c r="AH74" s="261" t="str">
        <f t="shared" si="8"/>
        <v/>
      </c>
      <c r="AI74" s="261" t="s">
        <v>200</v>
      </c>
      <c r="AJ74" s="261" t="s">
        <v>196</v>
      </c>
      <c r="AK74" s="261" t="s">
        <v>197</v>
      </c>
      <c r="AL74" s="261" t="s">
        <v>198</v>
      </c>
    </row>
    <row r="75" spans="1:38">
      <c r="A75" s="257">
        <f t="shared" si="11"/>
        <v>70</v>
      </c>
      <c r="C75" s="259"/>
      <c r="W75" s="257" t="str">
        <f t="shared" si="9"/>
        <v/>
      </c>
      <c r="X75" s="260"/>
      <c r="Y75" s="260"/>
      <c r="Z75" s="260"/>
      <c r="AA75" s="261"/>
      <c r="AB75" s="262"/>
      <c r="AC75" s="262"/>
      <c r="AD75" s="262"/>
      <c r="AE75" s="262"/>
      <c r="AF75" s="262" t="s">
        <v>195</v>
      </c>
      <c r="AG75" s="257" t="str">
        <f t="shared" si="10"/>
        <v/>
      </c>
      <c r="AH75" s="261" t="str">
        <f t="shared" si="8"/>
        <v/>
      </c>
      <c r="AI75" s="261" t="s">
        <v>200</v>
      </c>
      <c r="AJ75" s="261" t="s">
        <v>196</v>
      </c>
      <c r="AK75" s="261" t="s">
        <v>197</v>
      </c>
      <c r="AL75" s="261" t="s">
        <v>198</v>
      </c>
    </row>
    <row r="76" spans="1:38">
      <c r="A76" s="257">
        <f t="shared" si="11"/>
        <v>71</v>
      </c>
      <c r="C76" s="259"/>
      <c r="W76" s="257" t="str">
        <f t="shared" si="9"/>
        <v/>
      </c>
      <c r="X76" s="260"/>
      <c r="Y76" s="260"/>
      <c r="Z76" s="260"/>
      <c r="AA76" s="261"/>
      <c r="AB76" s="262"/>
      <c r="AC76" s="262"/>
      <c r="AD76" s="262"/>
      <c r="AE76" s="262"/>
      <c r="AF76" s="262" t="s">
        <v>195</v>
      </c>
      <c r="AG76" s="257" t="str">
        <f t="shared" si="10"/>
        <v/>
      </c>
      <c r="AH76" s="261" t="str">
        <f t="shared" ref="AH76:AH80" si="12">IF(G76=1,"&amp;gotoz="&amp;E81,"")&amp;
IF(AB76&lt;&gt;"","&amp;panx="&amp;AB76,"")&amp;
IF(AC76&lt;&gt;"","&amp;pany="&amp;AC76,"")&amp;
IF(AD76&lt;&gt;"","&amp;zoom="&amp;AD76,"")</f>
        <v/>
      </c>
      <c r="AI76" s="261" t="s">
        <v>200</v>
      </c>
      <c r="AJ76" s="261" t="s">
        <v>196</v>
      </c>
      <c r="AK76" s="261" t="s">
        <v>197</v>
      </c>
      <c r="AL76" s="261" t="s">
        <v>198</v>
      </c>
    </row>
    <row r="77" spans="1:38">
      <c r="A77" s="257">
        <f t="shared" si="11"/>
        <v>72</v>
      </c>
      <c r="C77" s="259"/>
      <c r="W77" s="257" t="str">
        <f t="shared" si="9"/>
        <v/>
      </c>
      <c r="X77" s="260"/>
      <c r="Y77" s="260"/>
      <c r="Z77" s="260"/>
      <c r="AA77" s="261"/>
      <c r="AB77" s="262"/>
      <c r="AC77" s="262"/>
      <c r="AD77" s="262"/>
      <c r="AE77" s="262"/>
      <c r="AF77" s="262" t="s">
        <v>195</v>
      </c>
      <c r="AG77" s="257" t="str">
        <f t="shared" si="10"/>
        <v/>
      </c>
      <c r="AH77" s="261" t="str">
        <f t="shared" si="12"/>
        <v/>
      </c>
      <c r="AI77" s="261" t="s">
        <v>200</v>
      </c>
      <c r="AJ77" s="261" t="s">
        <v>196</v>
      </c>
      <c r="AK77" s="261" t="s">
        <v>197</v>
      </c>
      <c r="AL77" s="261" t="s">
        <v>198</v>
      </c>
    </row>
    <row r="78" spans="1:38">
      <c r="A78" s="257">
        <f t="shared" si="11"/>
        <v>73</v>
      </c>
      <c r="C78" s="259"/>
      <c r="W78" s="257" t="str">
        <f t="shared" si="9"/>
        <v/>
      </c>
      <c r="X78" s="260"/>
      <c r="Y78" s="260"/>
      <c r="Z78" s="260"/>
      <c r="AA78" s="261"/>
      <c r="AB78" s="262"/>
      <c r="AC78" s="262"/>
      <c r="AD78" s="262"/>
      <c r="AE78" s="262"/>
      <c r="AF78" s="262" t="s">
        <v>195</v>
      </c>
      <c r="AG78" s="257" t="str">
        <f t="shared" si="10"/>
        <v/>
      </c>
      <c r="AH78" s="261" t="str">
        <f t="shared" si="12"/>
        <v/>
      </c>
      <c r="AI78" s="261" t="s">
        <v>200</v>
      </c>
      <c r="AJ78" s="261" t="s">
        <v>196</v>
      </c>
      <c r="AK78" s="261" t="s">
        <v>197</v>
      </c>
      <c r="AL78" s="261" t="s">
        <v>198</v>
      </c>
    </row>
    <row r="79" spans="1:38">
      <c r="A79" s="257">
        <f t="shared" si="11"/>
        <v>74</v>
      </c>
      <c r="C79" s="259"/>
      <c r="W79" s="257" t="str">
        <f t="shared" si="9"/>
        <v/>
      </c>
      <c r="X79" s="260"/>
      <c r="Y79" s="260"/>
      <c r="Z79" s="260"/>
      <c r="AA79" s="261"/>
      <c r="AB79" s="262"/>
      <c r="AC79" s="262"/>
      <c r="AD79" s="262"/>
      <c r="AE79" s="262"/>
      <c r="AF79" s="262" t="s">
        <v>195</v>
      </c>
      <c r="AG79" s="257" t="str">
        <f t="shared" si="10"/>
        <v/>
      </c>
      <c r="AH79" s="261" t="str">
        <f t="shared" si="12"/>
        <v/>
      </c>
      <c r="AI79" s="261" t="s">
        <v>200</v>
      </c>
      <c r="AJ79" s="261" t="s">
        <v>196</v>
      </c>
      <c r="AK79" s="261" t="s">
        <v>197</v>
      </c>
      <c r="AL79" s="261" t="s">
        <v>198</v>
      </c>
    </row>
    <row r="80" spans="1:38">
      <c r="A80" s="257">
        <f t="shared" si="11"/>
        <v>75</v>
      </c>
      <c r="C80" s="259"/>
      <c r="W80" s="257" t="str">
        <f t="shared" si="9"/>
        <v/>
      </c>
      <c r="X80" s="260"/>
      <c r="Y80" s="260"/>
      <c r="Z80" s="260"/>
      <c r="AA80" s="261"/>
      <c r="AB80" s="262"/>
      <c r="AC80" s="262"/>
      <c r="AD80" s="262"/>
      <c r="AE80" s="262"/>
      <c r="AF80" s="262" t="s">
        <v>195</v>
      </c>
      <c r="AG80" s="257" t="str">
        <f t="shared" si="10"/>
        <v/>
      </c>
      <c r="AH80" s="261" t="str">
        <f t="shared" si="12"/>
        <v/>
      </c>
      <c r="AI80" s="261" t="s">
        <v>200</v>
      </c>
      <c r="AJ80" s="261" t="s">
        <v>196</v>
      </c>
      <c r="AK80" s="261" t="s">
        <v>197</v>
      </c>
      <c r="AL80" s="261" t="s">
        <v>198</v>
      </c>
    </row>
    <row r="81" spans="3:38">
      <c r="C81" s="259"/>
      <c r="X81" s="260"/>
      <c r="Y81" s="260"/>
      <c r="Z81" s="260"/>
      <c r="AA81" s="261"/>
      <c r="AB81" s="262"/>
      <c r="AC81" s="262"/>
      <c r="AD81" s="262"/>
      <c r="AE81" s="262"/>
      <c r="AF81" s="262"/>
      <c r="AH81" s="261"/>
      <c r="AI81" s="261"/>
      <c r="AJ81" s="261"/>
      <c r="AK81" s="261"/>
      <c r="AL81" s="261"/>
    </row>
    <row r="82" spans="3:38">
      <c r="C82" s="259"/>
      <c r="X82" s="260"/>
      <c r="Y82" s="260"/>
      <c r="Z82" s="260"/>
      <c r="AA82" s="261"/>
      <c r="AB82" s="262"/>
      <c r="AC82" s="262"/>
      <c r="AD82" s="262"/>
      <c r="AE82" s="262"/>
      <c r="AF82" s="262"/>
      <c r="AH82" s="261"/>
      <c r="AI82" s="261"/>
      <c r="AJ82" s="261"/>
      <c r="AK82" s="261"/>
      <c r="AL82" s="261"/>
    </row>
    <row r="83" spans="3:38">
      <c r="C83" s="259"/>
      <c r="X83" s="260"/>
      <c r="Y83" s="260"/>
      <c r="Z83" s="260"/>
      <c r="AA83" s="261"/>
      <c r="AB83" s="262"/>
      <c r="AC83" s="262"/>
      <c r="AD83" s="262"/>
      <c r="AE83" s="262"/>
      <c r="AF83" s="262"/>
      <c r="AH83" s="261"/>
      <c r="AI83" s="261"/>
      <c r="AJ83" s="261"/>
      <c r="AK83" s="261"/>
      <c r="AL83" s="261"/>
    </row>
    <row r="84" spans="3:38">
      <c r="C84" s="259"/>
      <c r="X84" s="260"/>
      <c r="Y84" s="260"/>
      <c r="Z84" s="260"/>
      <c r="AA84" s="261"/>
      <c r="AB84" s="262"/>
      <c r="AC84" s="262"/>
      <c r="AD84" s="262"/>
      <c r="AE84" s="262"/>
      <c r="AF84" s="262"/>
      <c r="AH84" s="261"/>
      <c r="AI84" s="261"/>
      <c r="AJ84" s="261"/>
      <c r="AK84" s="261"/>
      <c r="AL84" s="261"/>
    </row>
    <row r="85" spans="3:38">
      <c r="C85" s="259"/>
      <c r="X85" s="260"/>
      <c r="Y85" s="260"/>
      <c r="Z85" s="260"/>
      <c r="AA85" s="261"/>
      <c r="AB85" s="262"/>
      <c r="AC85" s="262"/>
      <c r="AD85" s="262"/>
      <c r="AE85" s="262"/>
      <c r="AF85" s="262"/>
      <c r="AH85" s="261"/>
      <c r="AI85" s="261"/>
      <c r="AJ85" s="261"/>
      <c r="AK85" s="261"/>
      <c r="AL85" s="261"/>
    </row>
    <row r="86" spans="3:38">
      <c r="C86" s="259"/>
      <c r="X86" s="260"/>
      <c r="Y86" s="260"/>
      <c r="Z86" s="260"/>
      <c r="AA86" s="261"/>
      <c r="AB86" s="262"/>
      <c r="AC86" s="262"/>
      <c r="AD86" s="262"/>
      <c r="AE86" s="262"/>
      <c r="AF86" s="262"/>
      <c r="AH86" s="261"/>
      <c r="AI86" s="261"/>
      <c r="AJ86" s="261"/>
      <c r="AK86" s="261"/>
      <c r="AL86" s="261"/>
    </row>
    <row r="87" spans="3:38">
      <c r="C87" s="259"/>
      <c r="X87" s="260"/>
      <c r="Y87" s="260"/>
      <c r="Z87" s="260"/>
      <c r="AA87" s="261"/>
      <c r="AB87" s="262"/>
      <c r="AC87" s="262"/>
      <c r="AD87" s="262"/>
      <c r="AE87" s="262"/>
      <c r="AF87" s="262"/>
      <c r="AH87" s="261"/>
      <c r="AI87" s="261"/>
      <c r="AJ87" s="261"/>
      <c r="AK87" s="261"/>
      <c r="AL87" s="261"/>
    </row>
    <row r="88" spans="3:38">
      <c r="C88" s="259"/>
      <c r="X88" s="260"/>
      <c r="Y88" s="260"/>
      <c r="Z88" s="260"/>
      <c r="AA88" s="261"/>
      <c r="AB88" s="262"/>
      <c r="AC88" s="262"/>
      <c r="AD88" s="262"/>
      <c r="AE88" s="262"/>
      <c r="AF88" s="262"/>
      <c r="AH88" s="261"/>
      <c r="AI88" s="261"/>
      <c r="AJ88" s="261"/>
      <c r="AK88" s="261"/>
      <c r="AL88" s="261"/>
    </row>
    <row r="89" spans="3:38">
      <c r="C89" s="259"/>
      <c r="X89" s="260"/>
      <c r="Y89" s="260"/>
      <c r="Z89" s="260"/>
      <c r="AA89" s="261"/>
      <c r="AB89" s="262"/>
      <c r="AC89" s="262"/>
      <c r="AD89" s="262"/>
      <c r="AE89" s="262"/>
      <c r="AF89" s="262"/>
      <c r="AH89" s="261"/>
      <c r="AI89" s="261"/>
      <c r="AJ89" s="261"/>
      <c r="AK89" s="261"/>
      <c r="AL89" s="261"/>
    </row>
    <row r="90" spans="3:38">
      <c r="C90" s="259"/>
      <c r="X90" s="260"/>
      <c r="Y90" s="260"/>
      <c r="Z90" s="260"/>
      <c r="AA90" s="261"/>
      <c r="AB90" s="262"/>
      <c r="AC90" s="262"/>
      <c r="AD90" s="262"/>
      <c r="AE90" s="262"/>
      <c r="AF90" s="262"/>
      <c r="AH90" s="261"/>
      <c r="AI90" s="261"/>
      <c r="AJ90" s="261"/>
      <c r="AK90" s="261"/>
      <c r="AL90" s="261"/>
    </row>
    <row r="91" spans="3:38">
      <c r="C91" s="259"/>
      <c r="X91" s="260"/>
      <c r="Y91" s="260"/>
      <c r="Z91" s="260"/>
      <c r="AA91" s="261"/>
      <c r="AB91" s="262"/>
      <c r="AC91" s="262"/>
      <c r="AD91" s="262"/>
      <c r="AE91" s="262"/>
      <c r="AF91" s="262"/>
      <c r="AH91" s="261"/>
      <c r="AI91" s="261"/>
      <c r="AJ91" s="261"/>
      <c r="AK91" s="261"/>
      <c r="AL91" s="261"/>
    </row>
    <row r="92" spans="3:38">
      <c r="C92" s="259"/>
      <c r="X92" s="260"/>
      <c r="Y92" s="260"/>
      <c r="Z92" s="260"/>
      <c r="AA92" s="261"/>
      <c r="AB92" s="262"/>
      <c r="AC92" s="262"/>
      <c r="AD92" s="262"/>
      <c r="AE92" s="262"/>
      <c r="AF92" s="262"/>
      <c r="AH92" s="261"/>
      <c r="AI92" s="261"/>
      <c r="AJ92" s="261"/>
      <c r="AK92" s="261"/>
      <c r="AL92" s="261"/>
    </row>
    <row r="93" spans="3:38">
      <c r="C93" s="259"/>
      <c r="X93" s="260"/>
      <c r="Y93" s="260"/>
      <c r="Z93" s="260"/>
      <c r="AA93" s="261"/>
      <c r="AB93" s="262"/>
      <c r="AC93" s="262"/>
      <c r="AD93" s="262"/>
      <c r="AE93" s="262"/>
      <c r="AF93" s="262"/>
      <c r="AH93" s="261"/>
      <c r="AI93" s="261"/>
      <c r="AJ93" s="261"/>
      <c r="AK93" s="261"/>
      <c r="AL93" s="261"/>
    </row>
    <row r="94" spans="3:38">
      <c r="C94" s="259"/>
      <c r="X94" s="260"/>
      <c r="Y94" s="260"/>
      <c r="Z94" s="260"/>
      <c r="AA94" s="261"/>
      <c r="AB94" s="262"/>
      <c r="AC94" s="262"/>
      <c r="AD94" s="262"/>
      <c r="AE94" s="262"/>
      <c r="AF94" s="262"/>
      <c r="AH94" s="261"/>
      <c r="AI94" s="261"/>
      <c r="AJ94" s="261"/>
      <c r="AK94" s="261"/>
      <c r="AL94" s="261"/>
    </row>
    <row r="95" spans="3:38">
      <c r="C95" s="259"/>
      <c r="X95" s="260"/>
      <c r="Y95" s="260"/>
      <c r="Z95" s="260"/>
      <c r="AA95" s="261"/>
      <c r="AB95" s="262"/>
      <c r="AC95" s="262"/>
      <c r="AD95" s="262"/>
      <c r="AE95" s="262"/>
      <c r="AF95" s="262"/>
      <c r="AH95" s="261"/>
      <c r="AI95" s="261"/>
      <c r="AJ95" s="261"/>
      <c r="AK95" s="261"/>
      <c r="AL95" s="261"/>
    </row>
    <row r="96" spans="3:38">
      <c r="C96" s="259"/>
      <c r="X96" s="260"/>
      <c r="Y96" s="260"/>
      <c r="Z96" s="260"/>
      <c r="AA96" s="261"/>
      <c r="AB96" s="262"/>
      <c r="AC96" s="262"/>
      <c r="AD96" s="262"/>
      <c r="AE96" s="262"/>
      <c r="AF96" s="262"/>
      <c r="AH96" s="261"/>
      <c r="AI96" s="261"/>
      <c r="AJ96" s="261"/>
      <c r="AK96" s="261"/>
      <c r="AL96" s="261"/>
    </row>
    <row r="97" spans="3:38">
      <c r="C97" s="259"/>
      <c r="X97" s="260"/>
      <c r="Y97" s="260"/>
      <c r="Z97" s="260"/>
      <c r="AA97" s="261"/>
      <c r="AB97" s="262"/>
      <c r="AC97" s="262"/>
      <c r="AD97" s="262"/>
      <c r="AE97" s="262"/>
      <c r="AF97" s="262"/>
      <c r="AH97" s="261"/>
      <c r="AI97" s="261"/>
      <c r="AJ97" s="261"/>
      <c r="AK97" s="261"/>
      <c r="AL97" s="261"/>
    </row>
    <row r="98" spans="3:38">
      <c r="C98" s="259"/>
      <c r="X98" s="260"/>
      <c r="Y98" s="260"/>
      <c r="Z98" s="260"/>
      <c r="AA98" s="261"/>
      <c r="AB98" s="262"/>
      <c r="AC98" s="262"/>
      <c r="AD98" s="262"/>
      <c r="AE98" s="262"/>
      <c r="AF98" s="262"/>
      <c r="AH98" s="261"/>
      <c r="AI98" s="261"/>
      <c r="AJ98" s="261"/>
      <c r="AK98" s="261"/>
      <c r="AL98" s="261"/>
    </row>
    <row r="99" spans="3:38">
      <c r="C99" s="259"/>
      <c r="X99" s="260"/>
      <c r="Y99" s="260"/>
      <c r="Z99" s="260"/>
      <c r="AA99" s="261"/>
      <c r="AB99" s="262"/>
      <c r="AC99" s="262"/>
      <c r="AD99" s="262"/>
      <c r="AE99" s="262"/>
      <c r="AF99" s="262"/>
      <c r="AH99" s="261"/>
      <c r="AI99" s="261"/>
      <c r="AJ99" s="261"/>
      <c r="AK99" s="261"/>
      <c r="AL99" s="261"/>
    </row>
    <row r="100" spans="3:38">
      <c r="C100" s="259"/>
      <c r="X100" s="260"/>
      <c r="Y100" s="260"/>
      <c r="Z100" s="260"/>
      <c r="AA100" s="261"/>
      <c r="AB100" s="262"/>
      <c r="AC100" s="262"/>
      <c r="AD100" s="262"/>
      <c r="AE100" s="262"/>
      <c r="AF100" s="262"/>
      <c r="AH100" s="261"/>
      <c r="AI100" s="261"/>
      <c r="AJ100" s="261"/>
      <c r="AK100" s="261"/>
      <c r="AL100" s="261"/>
    </row>
    <row r="101" spans="3:38">
      <c r="C101" s="259"/>
      <c r="X101" s="260"/>
      <c r="Y101" s="260"/>
      <c r="Z101" s="260"/>
      <c r="AA101" s="261"/>
      <c r="AB101" s="262"/>
      <c r="AC101" s="262"/>
      <c r="AD101" s="262"/>
      <c r="AE101" s="262"/>
      <c r="AF101" s="262"/>
      <c r="AH101" s="261"/>
      <c r="AI101" s="261"/>
      <c r="AJ101" s="261"/>
      <c r="AK101" s="261"/>
      <c r="AL101" s="261"/>
    </row>
    <row r="102" spans="3:38">
      <c r="C102" s="259"/>
      <c r="X102" s="260"/>
      <c r="Y102" s="260"/>
      <c r="Z102" s="260"/>
      <c r="AA102" s="261"/>
      <c r="AB102" s="262"/>
      <c r="AC102" s="262"/>
      <c r="AD102" s="262"/>
      <c r="AE102" s="262"/>
      <c r="AF102" s="262"/>
      <c r="AH102" s="261"/>
      <c r="AI102" s="261"/>
      <c r="AJ102" s="261"/>
      <c r="AK102" s="261"/>
      <c r="AL102" s="261"/>
    </row>
    <row r="103" spans="3:38">
      <c r="C103" s="259"/>
      <c r="X103" s="260"/>
      <c r="Y103" s="260"/>
      <c r="Z103" s="260"/>
      <c r="AA103" s="261"/>
      <c r="AB103" s="262"/>
      <c r="AC103" s="262"/>
      <c r="AD103" s="262"/>
      <c r="AE103" s="262"/>
      <c r="AF103" s="262"/>
      <c r="AH103" s="261"/>
      <c r="AI103" s="261"/>
      <c r="AJ103" s="261"/>
      <c r="AK103" s="261"/>
      <c r="AL103" s="261"/>
    </row>
    <row r="104" spans="3:38">
      <c r="C104" s="259"/>
      <c r="X104" s="260"/>
      <c r="Y104" s="260"/>
      <c r="Z104" s="260"/>
      <c r="AA104" s="261"/>
      <c r="AB104" s="262"/>
      <c r="AC104" s="262"/>
      <c r="AD104" s="262"/>
      <c r="AE104" s="262"/>
      <c r="AF104" s="262"/>
      <c r="AH104" s="261"/>
      <c r="AI104" s="261"/>
      <c r="AJ104" s="261"/>
      <c r="AK104" s="261"/>
      <c r="AL104" s="261"/>
    </row>
    <row r="105" spans="3:38">
      <c r="C105" s="259"/>
      <c r="X105" s="260"/>
      <c r="Y105" s="260"/>
      <c r="Z105" s="260"/>
      <c r="AA105" s="261"/>
      <c r="AB105" s="262"/>
      <c r="AC105" s="262"/>
      <c r="AD105" s="262"/>
      <c r="AE105" s="262"/>
      <c r="AF105" s="262"/>
      <c r="AH105" s="261"/>
      <c r="AI105" s="261"/>
      <c r="AJ105" s="261"/>
      <c r="AK105" s="261"/>
      <c r="AL105" s="261"/>
    </row>
    <row r="106" spans="3:38">
      <c r="C106" s="259"/>
      <c r="X106" s="260"/>
      <c r="Y106" s="260"/>
      <c r="Z106" s="260"/>
      <c r="AA106" s="261"/>
      <c r="AB106" s="262"/>
      <c r="AC106" s="262"/>
      <c r="AD106" s="262"/>
      <c r="AE106" s="262"/>
      <c r="AF106" s="262"/>
      <c r="AH106" s="261"/>
      <c r="AI106" s="261"/>
      <c r="AJ106" s="261"/>
      <c r="AK106" s="261"/>
      <c r="AL106" s="261"/>
    </row>
    <row r="107" spans="3:38">
      <c r="C107" s="259"/>
      <c r="X107" s="260"/>
      <c r="Y107" s="260"/>
      <c r="Z107" s="260"/>
      <c r="AA107" s="261"/>
      <c r="AB107" s="262"/>
      <c r="AC107" s="262"/>
      <c r="AD107" s="262"/>
      <c r="AE107" s="262"/>
      <c r="AF107" s="262"/>
      <c r="AH107" s="261"/>
      <c r="AI107" s="261"/>
      <c r="AJ107" s="261"/>
      <c r="AK107" s="261"/>
      <c r="AL107" s="261"/>
    </row>
    <row r="108" spans="3:38">
      <c r="C108" s="259"/>
      <c r="X108" s="260"/>
      <c r="Y108" s="260"/>
      <c r="Z108" s="260"/>
      <c r="AA108" s="261"/>
      <c r="AB108" s="262"/>
      <c r="AC108" s="262"/>
      <c r="AD108" s="262"/>
      <c r="AE108" s="262"/>
      <c r="AF108" s="262"/>
      <c r="AH108" s="261"/>
      <c r="AI108" s="261"/>
      <c r="AJ108" s="261"/>
      <c r="AK108" s="261"/>
      <c r="AL108" s="261"/>
    </row>
    <row r="109" spans="3:38">
      <c r="C109" s="259"/>
      <c r="X109" s="260"/>
      <c r="Y109" s="260"/>
      <c r="Z109" s="260"/>
      <c r="AA109" s="261"/>
      <c r="AB109" s="262"/>
      <c r="AC109" s="262"/>
      <c r="AD109" s="262"/>
      <c r="AE109" s="262"/>
      <c r="AF109" s="262"/>
      <c r="AH109" s="261"/>
      <c r="AI109" s="261"/>
      <c r="AJ109" s="261"/>
      <c r="AK109" s="261"/>
      <c r="AL109" s="261"/>
    </row>
    <row r="110" spans="3:38">
      <c r="C110" s="259"/>
      <c r="X110" s="260"/>
      <c r="Y110" s="260"/>
      <c r="Z110" s="260"/>
      <c r="AA110" s="261"/>
      <c r="AB110" s="262"/>
      <c r="AC110" s="262"/>
      <c r="AD110" s="262"/>
      <c r="AE110" s="262"/>
      <c r="AF110" s="262"/>
      <c r="AH110" s="261"/>
      <c r="AI110" s="261"/>
      <c r="AJ110" s="261"/>
      <c r="AK110" s="261"/>
      <c r="AL110" s="261"/>
    </row>
    <row r="111" spans="3:38">
      <c r="C111" s="259"/>
      <c r="X111" s="260"/>
      <c r="Y111" s="260"/>
      <c r="Z111" s="260"/>
      <c r="AA111" s="261"/>
      <c r="AB111" s="262"/>
      <c r="AC111" s="262"/>
      <c r="AD111" s="262"/>
      <c r="AE111" s="262"/>
      <c r="AF111" s="262"/>
      <c r="AH111" s="261"/>
      <c r="AI111" s="261"/>
      <c r="AJ111" s="261"/>
      <c r="AK111" s="261"/>
      <c r="AL111" s="261"/>
    </row>
    <row r="112" spans="3:38">
      <c r="C112" s="259"/>
      <c r="X112" s="260"/>
      <c r="Y112" s="260"/>
      <c r="Z112" s="260"/>
      <c r="AA112" s="261"/>
      <c r="AB112" s="262"/>
      <c r="AC112" s="262"/>
      <c r="AD112" s="262"/>
      <c r="AE112" s="262"/>
      <c r="AF112" s="262"/>
      <c r="AH112" s="261"/>
      <c r="AI112" s="261"/>
      <c r="AJ112" s="261"/>
      <c r="AK112" s="261"/>
      <c r="AL112" s="261"/>
    </row>
    <row r="113" spans="3:38">
      <c r="C113" s="259"/>
      <c r="X113" s="260"/>
      <c r="Y113" s="260"/>
      <c r="Z113" s="260"/>
      <c r="AA113" s="261"/>
      <c r="AB113" s="262"/>
      <c r="AC113" s="262"/>
      <c r="AD113" s="262"/>
      <c r="AE113" s="262"/>
      <c r="AF113" s="262"/>
      <c r="AH113" s="261"/>
      <c r="AI113" s="261"/>
      <c r="AJ113" s="261"/>
      <c r="AK113" s="261"/>
      <c r="AL113" s="261"/>
    </row>
    <row r="114" spans="3:38">
      <c r="C114" s="259"/>
      <c r="X114" s="260"/>
      <c r="Y114" s="260"/>
      <c r="Z114" s="260"/>
      <c r="AA114" s="261"/>
      <c r="AB114" s="262"/>
      <c r="AC114" s="262"/>
      <c r="AD114" s="262"/>
      <c r="AE114" s="262"/>
      <c r="AF114" s="262"/>
      <c r="AH114" s="261"/>
      <c r="AI114" s="261"/>
      <c r="AJ114" s="261"/>
      <c r="AK114" s="261"/>
      <c r="AL114" s="261"/>
    </row>
    <row r="115" spans="3:38">
      <c r="C115" s="259"/>
      <c r="X115" s="260"/>
      <c r="Y115" s="260"/>
      <c r="Z115" s="260"/>
      <c r="AA115" s="261"/>
      <c r="AB115" s="262"/>
      <c r="AC115" s="262"/>
      <c r="AD115" s="262"/>
      <c r="AE115" s="262"/>
      <c r="AF115" s="262"/>
      <c r="AH115" s="261"/>
      <c r="AI115" s="261"/>
      <c r="AJ115" s="261"/>
      <c r="AK115" s="261"/>
      <c r="AL115" s="261"/>
    </row>
    <row r="116" spans="3:38">
      <c r="C116" s="259"/>
      <c r="X116" s="260"/>
      <c r="Y116" s="260"/>
      <c r="Z116" s="260"/>
      <c r="AA116" s="261"/>
      <c r="AB116" s="262"/>
      <c r="AC116" s="262"/>
      <c r="AD116" s="262"/>
      <c r="AE116" s="262"/>
      <c r="AF116" s="262"/>
      <c r="AH116" s="261"/>
      <c r="AI116" s="261"/>
      <c r="AJ116" s="261"/>
      <c r="AK116" s="261"/>
      <c r="AL116" s="261"/>
    </row>
    <row r="117" spans="3:38">
      <c r="C117" s="259"/>
      <c r="X117" s="260"/>
      <c r="Y117" s="260"/>
      <c r="Z117" s="260"/>
      <c r="AA117" s="261"/>
      <c r="AB117" s="262"/>
      <c r="AC117" s="262"/>
      <c r="AD117" s="262"/>
      <c r="AE117" s="262"/>
      <c r="AF117" s="262"/>
      <c r="AH117" s="261"/>
      <c r="AI117" s="261"/>
      <c r="AJ117" s="261"/>
      <c r="AK117" s="261"/>
      <c r="AL117" s="261"/>
    </row>
    <row r="118" spans="3:38">
      <c r="C118" s="259"/>
      <c r="X118" s="260"/>
      <c r="Y118" s="260"/>
      <c r="Z118" s="260"/>
      <c r="AA118" s="261"/>
      <c r="AB118" s="262"/>
      <c r="AC118" s="262"/>
      <c r="AD118" s="262"/>
      <c r="AE118" s="262"/>
      <c r="AF118" s="262"/>
      <c r="AH118" s="261"/>
      <c r="AI118" s="261"/>
      <c r="AJ118" s="261"/>
      <c r="AK118" s="261"/>
      <c r="AL118" s="261"/>
    </row>
    <row r="119" spans="3:38">
      <c r="C119" s="259"/>
      <c r="X119" s="260"/>
      <c r="Y119" s="260"/>
      <c r="Z119" s="260"/>
      <c r="AA119" s="261"/>
      <c r="AB119" s="262"/>
      <c r="AC119" s="262"/>
      <c r="AD119" s="262"/>
      <c r="AE119" s="262"/>
      <c r="AF119" s="262"/>
      <c r="AH119" s="261"/>
      <c r="AI119" s="261"/>
      <c r="AJ119" s="261"/>
      <c r="AK119" s="261"/>
      <c r="AL119" s="261"/>
    </row>
    <row r="120" spans="3:38">
      <c r="C120" s="259"/>
      <c r="X120" s="260"/>
      <c r="Y120" s="260"/>
      <c r="Z120" s="260"/>
      <c r="AA120" s="261"/>
      <c r="AB120" s="262"/>
      <c r="AC120" s="262"/>
      <c r="AD120" s="262"/>
      <c r="AE120" s="262"/>
      <c r="AF120" s="262"/>
      <c r="AH120" s="261"/>
      <c r="AI120" s="261"/>
      <c r="AJ120" s="261"/>
      <c r="AK120" s="261"/>
      <c r="AL120" s="261"/>
    </row>
    <row r="121" spans="3:38">
      <c r="C121" s="259"/>
      <c r="X121" s="260"/>
      <c r="Y121" s="260"/>
      <c r="Z121" s="260"/>
      <c r="AA121" s="261"/>
      <c r="AB121" s="262"/>
      <c r="AC121" s="262"/>
      <c r="AD121" s="262"/>
      <c r="AE121" s="262"/>
      <c r="AF121" s="262"/>
      <c r="AH121" s="261"/>
      <c r="AI121" s="261"/>
      <c r="AJ121" s="261"/>
      <c r="AK121" s="261"/>
      <c r="AL121" s="261"/>
    </row>
    <row r="122" spans="3:38">
      <c r="C122" s="259"/>
      <c r="X122" s="260"/>
      <c r="Y122" s="260"/>
      <c r="Z122" s="260"/>
      <c r="AA122" s="261"/>
      <c r="AB122" s="262"/>
      <c r="AC122" s="262"/>
      <c r="AD122" s="262"/>
      <c r="AE122" s="262"/>
      <c r="AF122" s="262"/>
      <c r="AH122" s="261"/>
      <c r="AI122" s="261"/>
      <c r="AJ122" s="261"/>
      <c r="AK122" s="261"/>
      <c r="AL122" s="261"/>
    </row>
    <row r="123" spans="3:38">
      <c r="C123" s="259"/>
      <c r="X123" s="260"/>
      <c r="Y123" s="260"/>
      <c r="Z123" s="260"/>
      <c r="AA123" s="261"/>
      <c r="AB123" s="262"/>
      <c r="AC123" s="262"/>
      <c r="AD123" s="262"/>
      <c r="AE123" s="262"/>
      <c r="AF123" s="262"/>
      <c r="AH123" s="261"/>
      <c r="AI123" s="261"/>
      <c r="AJ123" s="261"/>
      <c r="AK123" s="261"/>
      <c r="AL123" s="261"/>
    </row>
    <row r="124" spans="3:38">
      <c r="C124" s="259"/>
      <c r="X124" s="260"/>
      <c r="Y124" s="260"/>
      <c r="Z124" s="260"/>
      <c r="AA124" s="261"/>
      <c r="AB124" s="262"/>
      <c r="AC124" s="262"/>
      <c r="AD124" s="262"/>
      <c r="AE124" s="262"/>
      <c r="AF124" s="262"/>
      <c r="AH124" s="261"/>
      <c r="AI124" s="261"/>
      <c r="AJ124" s="261"/>
      <c r="AK124" s="261"/>
      <c r="AL124" s="261"/>
    </row>
    <row r="125" spans="3:38">
      <c r="C125" s="259"/>
      <c r="X125" s="260"/>
      <c r="Y125" s="260"/>
      <c r="Z125" s="260"/>
      <c r="AA125" s="261"/>
      <c r="AB125" s="262"/>
      <c r="AC125" s="262"/>
      <c r="AD125" s="262"/>
      <c r="AE125" s="262"/>
      <c r="AF125" s="262"/>
      <c r="AH125" s="261"/>
      <c r="AI125" s="261"/>
      <c r="AJ125" s="261"/>
      <c r="AK125" s="261"/>
      <c r="AL125" s="261"/>
    </row>
    <row r="126" spans="3:38">
      <c r="C126" s="259"/>
      <c r="X126" s="260"/>
      <c r="Y126" s="260"/>
      <c r="Z126" s="260"/>
      <c r="AA126" s="261"/>
      <c r="AB126" s="262"/>
      <c r="AC126" s="262"/>
      <c r="AD126" s="262"/>
      <c r="AE126" s="262"/>
      <c r="AF126" s="262"/>
      <c r="AH126" s="261"/>
      <c r="AI126" s="261"/>
      <c r="AJ126" s="261"/>
      <c r="AK126" s="261"/>
      <c r="AL126" s="261"/>
    </row>
    <row r="127" spans="3:38">
      <c r="C127" s="259"/>
      <c r="X127" s="260"/>
      <c r="Y127" s="260"/>
      <c r="Z127" s="260"/>
      <c r="AA127" s="261"/>
      <c r="AB127" s="262"/>
      <c r="AC127" s="262"/>
      <c r="AD127" s="262"/>
      <c r="AE127" s="262"/>
      <c r="AF127" s="262"/>
      <c r="AH127" s="261"/>
      <c r="AI127" s="261"/>
      <c r="AJ127" s="261"/>
      <c r="AK127" s="261"/>
      <c r="AL127" s="261"/>
    </row>
    <row r="128" spans="3:38">
      <c r="C128" s="259"/>
      <c r="X128" s="260"/>
      <c r="Y128" s="260"/>
      <c r="Z128" s="260"/>
      <c r="AA128" s="261"/>
      <c r="AB128" s="262"/>
      <c r="AC128" s="262"/>
      <c r="AD128" s="262"/>
      <c r="AE128" s="262"/>
      <c r="AF128" s="262"/>
      <c r="AH128" s="261"/>
      <c r="AI128" s="261"/>
      <c r="AJ128" s="261"/>
      <c r="AK128" s="261"/>
      <c r="AL128" s="261"/>
    </row>
    <row r="129" spans="3:38">
      <c r="C129" s="259"/>
      <c r="X129" s="260"/>
      <c r="Y129" s="260"/>
      <c r="Z129" s="260"/>
      <c r="AA129" s="261"/>
      <c r="AB129" s="262"/>
      <c r="AC129" s="262"/>
      <c r="AD129" s="262"/>
      <c r="AE129" s="262"/>
      <c r="AF129" s="262"/>
      <c r="AH129" s="261"/>
      <c r="AI129" s="261"/>
      <c r="AJ129" s="261"/>
      <c r="AK129" s="261"/>
      <c r="AL129" s="261"/>
    </row>
    <row r="130" spans="3:38">
      <c r="C130" s="259"/>
      <c r="X130" s="260"/>
      <c r="Y130" s="260"/>
      <c r="Z130" s="260"/>
      <c r="AA130" s="261"/>
      <c r="AB130" s="262"/>
      <c r="AC130" s="262"/>
      <c r="AD130" s="262"/>
      <c r="AE130" s="262"/>
      <c r="AF130" s="262"/>
      <c r="AH130" s="261"/>
      <c r="AI130" s="261"/>
      <c r="AJ130" s="261"/>
      <c r="AK130" s="261"/>
      <c r="AL130" s="261"/>
    </row>
    <row r="131" spans="3:38">
      <c r="C131" s="259"/>
      <c r="X131" s="260"/>
      <c r="Y131" s="260"/>
      <c r="Z131" s="260"/>
      <c r="AA131" s="261"/>
      <c r="AB131" s="262"/>
      <c r="AC131" s="262"/>
      <c r="AD131" s="262"/>
      <c r="AE131" s="262"/>
      <c r="AF131" s="262"/>
      <c r="AH131" s="261"/>
      <c r="AI131" s="261"/>
      <c r="AJ131" s="261"/>
      <c r="AK131" s="261"/>
      <c r="AL131" s="261"/>
    </row>
    <row r="132" spans="3:38">
      <c r="C132" s="259"/>
      <c r="X132" s="260"/>
      <c r="Y132" s="260"/>
      <c r="Z132" s="260"/>
      <c r="AA132" s="261"/>
      <c r="AB132" s="262"/>
      <c r="AC132" s="262"/>
      <c r="AD132" s="262"/>
      <c r="AE132" s="262"/>
      <c r="AF132" s="262"/>
      <c r="AH132" s="261"/>
      <c r="AI132" s="261"/>
      <c r="AJ132" s="261"/>
      <c r="AK132" s="261"/>
      <c r="AL132" s="261"/>
    </row>
    <row r="133" spans="3:38">
      <c r="C133" s="259"/>
      <c r="X133" s="260"/>
      <c r="Y133" s="260"/>
      <c r="Z133" s="260"/>
      <c r="AA133" s="261"/>
      <c r="AB133" s="262"/>
      <c r="AC133" s="262"/>
      <c r="AD133" s="262"/>
      <c r="AE133" s="262"/>
      <c r="AF133" s="262"/>
      <c r="AH133" s="261"/>
      <c r="AI133" s="261"/>
      <c r="AJ133" s="261"/>
      <c r="AK133" s="261"/>
      <c r="AL133" s="261"/>
    </row>
    <row r="134" spans="3:38">
      <c r="C134" s="259"/>
      <c r="X134" s="260"/>
      <c r="Y134" s="260"/>
      <c r="Z134" s="260"/>
      <c r="AA134" s="261"/>
      <c r="AB134" s="262"/>
      <c r="AC134" s="262"/>
      <c r="AD134" s="262"/>
      <c r="AE134" s="262"/>
      <c r="AF134" s="262"/>
      <c r="AH134" s="261"/>
      <c r="AI134" s="261"/>
      <c r="AJ134" s="261"/>
      <c r="AK134" s="261"/>
      <c r="AL134" s="261"/>
    </row>
    <row r="135" spans="3:38">
      <c r="C135" s="259"/>
      <c r="X135" s="260"/>
      <c r="Y135" s="260"/>
      <c r="Z135" s="260"/>
      <c r="AA135" s="261"/>
      <c r="AB135" s="262"/>
      <c r="AC135" s="262"/>
      <c r="AD135" s="262"/>
      <c r="AE135" s="262"/>
      <c r="AF135" s="262"/>
      <c r="AH135" s="261"/>
      <c r="AI135" s="261"/>
      <c r="AJ135" s="261"/>
      <c r="AK135" s="261"/>
      <c r="AL135" s="261"/>
    </row>
    <row r="136" spans="3:38">
      <c r="C136" s="259"/>
      <c r="X136" s="260"/>
      <c r="Y136" s="260"/>
      <c r="Z136" s="260"/>
      <c r="AA136" s="261"/>
      <c r="AB136" s="262"/>
      <c r="AC136" s="262"/>
      <c r="AD136" s="262"/>
      <c r="AE136" s="262"/>
      <c r="AF136" s="262"/>
      <c r="AH136" s="261"/>
      <c r="AI136" s="261"/>
      <c r="AJ136" s="261"/>
      <c r="AK136" s="261"/>
      <c r="AL136" s="261"/>
    </row>
    <row r="137" spans="3:38">
      <c r="C137" s="259"/>
      <c r="X137" s="260"/>
      <c r="Y137" s="260"/>
      <c r="Z137" s="260"/>
      <c r="AA137" s="261"/>
      <c r="AB137" s="262"/>
      <c r="AC137" s="262"/>
      <c r="AD137" s="262"/>
      <c r="AE137" s="262"/>
      <c r="AF137" s="262"/>
      <c r="AH137" s="261"/>
      <c r="AI137" s="261"/>
      <c r="AJ137" s="261"/>
      <c r="AK137" s="261"/>
      <c r="AL137" s="261"/>
    </row>
    <row r="138" spans="3:38">
      <c r="C138" s="259"/>
      <c r="X138" s="260"/>
      <c r="Y138" s="260"/>
      <c r="Z138" s="260"/>
      <c r="AA138" s="261"/>
      <c r="AB138" s="262"/>
      <c r="AC138" s="262"/>
      <c r="AD138" s="262"/>
      <c r="AE138" s="262"/>
      <c r="AF138" s="262"/>
      <c r="AH138" s="261"/>
      <c r="AI138" s="261"/>
      <c r="AJ138" s="261"/>
      <c r="AK138" s="261"/>
      <c r="AL138" s="261"/>
    </row>
    <row r="139" spans="3:38">
      <c r="C139" s="259"/>
      <c r="X139" s="260"/>
      <c r="Y139" s="260"/>
      <c r="Z139" s="260"/>
      <c r="AA139" s="261"/>
      <c r="AB139" s="262"/>
      <c r="AC139" s="262"/>
      <c r="AD139" s="262"/>
      <c r="AE139" s="262"/>
      <c r="AF139" s="262"/>
      <c r="AH139" s="261"/>
      <c r="AI139" s="261"/>
      <c r="AJ139" s="261"/>
      <c r="AK139" s="261"/>
      <c r="AL139" s="261"/>
    </row>
    <row r="140" spans="3:38">
      <c r="C140" s="259"/>
      <c r="X140" s="260"/>
      <c r="Y140" s="260"/>
      <c r="Z140" s="260"/>
      <c r="AA140" s="261"/>
      <c r="AB140" s="262"/>
      <c r="AC140" s="262"/>
      <c r="AD140" s="262"/>
      <c r="AE140" s="262"/>
      <c r="AF140" s="262"/>
      <c r="AH140" s="261"/>
      <c r="AI140" s="261"/>
      <c r="AJ140" s="261"/>
      <c r="AK140" s="261"/>
      <c r="AL140" s="261"/>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40"/>
  <sheetViews>
    <sheetView zoomScaleNormal="100" zoomScalePageLayoutView="90" workbookViewId="0">
      <selection activeCell="V1" sqref="V1:W1048576"/>
    </sheetView>
  </sheetViews>
  <sheetFormatPr baseColWidth="10" defaultRowHeight="16"/>
  <cols>
    <col min="1" max="1" width="12.1640625" style="257" customWidth="1"/>
    <col min="2" max="2" width="39.6640625" style="257" customWidth="1"/>
    <col min="3" max="3" width="8.33203125" style="258" customWidth="1"/>
    <col min="4" max="4" width="11.6640625" style="257" customWidth="1"/>
    <col min="5" max="8" width="16.83203125" style="257" customWidth="1"/>
    <col min="9" max="18" width="6.33203125" style="257" customWidth="1"/>
    <col min="19" max="19" width="67.33203125" style="257" customWidth="1"/>
    <col min="20" max="21" width="11.1640625" style="257" customWidth="1"/>
    <col min="22" max="23" width="3.33203125" style="257" customWidth="1"/>
    <col min="24" max="24" width="255.6640625" style="257" customWidth="1"/>
    <col min="25" max="28" width="3.1640625" style="257" customWidth="1"/>
    <col min="29" max="32" width="5.6640625" style="257" customWidth="1"/>
    <col min="33" max="33" width="10.1640625" style="257" customWidth="1"/>
    <col min="34" max="34" width="93.1640625" style="257" customWidth="1"/>
    <col min="35" max="35" width="31.5" style="257" customWidth="1"/>
    <col min="36" max="36" width="23.83203125" style="257" customWidth="1"/>
    <col min="37" max="37" width="18.33203125" style="257" customWidth="1"/>
    <col min="38" max="38" width="44.6640625" style="257" customWidth="1"/>
    <col min="39" max="39" width="17.83203125" style="257" bestFit="1" customWidth="1"/>
    <col min="40" max="16384" width="10.83203125" style="257"/>
  </cols>
  <sheetData>
    <row r="1" spans="1:39" s="251" customFormat="1" ht="128">
      <c r="B1" s="251" t="s">
        <v>168</v>
      </c>
      <c r="C1" s="252" t="s">
        <v>169</v>
      </c>
      <c r="D1" s="251" t="s">
        <v>170</v>
      </c>
      <c r="E1" s="251" t="s">
        <v>171</v>
      </c>
      <c r="F1" s="251" t="s">
        <v>172</v>
      </c>
      <c r="G1" s="251" t="s">
        <v>221</v>
      </c>
      <c r="H1" s="251" t="s">
        <v>173</v>
      </c>
      <c r="I1" s="251" t="s">
        <v>174</v>
      </c>
      <c r="J1" s="251" t="s">
        <v>175</v>
      </c>
      <c r="K1" s="251" t="s">
        <v>176</v>
      </c>
      <c r="L1" s="251" t="s">
        <v>177</v>
      </c>
      <c r="M1" s="251" t="s">
        <v>178</v>
      </c>
      <c r="N1" s="251" t="s">
        <v>179</v>
      </c>
      <c r="O1" s="251" t="s">
        <v>180</v>
      </c>
      <c r="P1" s="251" t="s">
        <v>181</v>
      </c>
      <c r="Q1" s="251" t="s">
        <v>182</v>
      </c>
      <c r="R1" s="251" t="s">
        <v>183</v>
      </c>
      <c r="S1" s="251" t="s">
        <v>184</v>
      </c>
      <c r="T1" s="251" t="s">
        <v>188</v>
      </c>
      <c r="U1" s="251" t="s">
        <v>409</v>
      </c>
      <c r="V1" s="251" t="s">
        <v>410</v>
      </c>
      <c r="W1" s="251" t="s">
        <v>411</v>
      </c>
      <c r="X1" s="251" t="s">
        <v>291</v>
      </c>
      <c r="AC1" s="253"/>
      <c r="AD1" s="253"/>
      <c r="AE1" s="253"/>
      <c r="AF1" s="253"/>
      <c r="AG1" s="253" t="s">
        <v>62</v>
      </c>
      <c r="AH1" s="253" t="s">
        <v>189</v>
      </c>
      <c r="AI1" s="253" t="s">
        <v>190</v>
      </c>
      <c r="AJ1" s="251" t="s">
        <v>191</v>
      </c>
      <c r="AK1" s="251" t="s">
        <v>192</v>
      </c>
      <c r="AL1" s="251" t="s">
        <v>193</v>
      </c>
      <c r="AM1" s="251" t="s">
        <v>194</v>
      </c>
    </row>
    <row r="2" spans="1:39" s="254" customFormat="1" ht="79" customHeight="1">
      <c r="B2" s="254" t="s">
        <v>219</v>
      </c>
      <c r="C2" s="255" t="s">
        <v>249</v>
      </c>
      <c r="D2" s="254" t="s">
        <v>349</v>
      </c>
      <c r="E2" s="254" t="s">
        <v>220</v>
      </c>
      <c r="AB2" s="256"/>
      <c r="AH2" s="257"/>
    </row>
    <row r="3" spans="1:39">
      <c r="X3" s="257" t="str">
        <f>IF(B3&lt;&gt;"",
IF(D3&lt;&gt;"md","&lt;a href=    "&amp;CHAR(34)&amp;"#/"&amp;AJ3&amp;AH3&amp;AI3&amp;""""&amp;"    "&amp;AK3&amp;AG3&amp;AL3&amp;A3&amp;". "&amp;B3&amp;AM3,
CHAR(10)&amp;B3),
"")</f>
        <v/>
      </c>
    </row>
    <row r="4" spans="1:39">
      <c r="C4" s="259"/>
      <c r="E4" s="263"/>
      <c r="X4" s="257" t="str">
        <f>IF(B4&lt;&gt;"",
IF(D4&lt;&gt;"md","&lt;a href=    "&amp;CHAR(34)&amp;"#/"&amp;AJ4&amp;AH4&amp;AI4&amp;""""&amp;"    "&amp;AK4&amp;AG4&amp;AL4&amp;A4&amp;". "&amp;B4&amp;AM4,
CHAR(10)&amp;B4),
"")</f>
        <v/>
      </c>
    </row>
    <row r="5" spans="1:39">
      <c r="B5" s="257" t="s">
        <v>370</v>
      </c>
      <c r="C5" s="259"/>
      <c r="D5" s="257" t="s">
        <v>199</v>
      </c>
      <c r="K5" s="257" t="s">
        <v>364</v>
      </c>
      <c r="T5" s="257" t="str">
        <f>scriv!AH2</f>
        <v>Map</v>
      </c>
      <c r="U5" s="257" t="str">
        <f>scriv!AH2</f>
        <v>Map</v>
      </c>
      <c r="X5" s="257" t="str">
        <f t="shared" ref="X5:X36" si="0">IF(B5&lt;&gt;"",
IF(D5&lt;&gt;"md","&lt;a href=    "&amp;CHAR(34)&amp;"#/"&amp;AJ5&amp;AH5&amp;AI5&amp;""""&amp;"    "&amp;AK5&amp;AG5&amp;AL5&amp;A5&amp;". "&amp;B5&amp;AM5,
B5),
"")</f>
        <v>###Introduction</v>
      </c>
      <c r="Y5" s="260"/>
      <c r="Z5" s="260"/>
      <c r="AA5" s="260"/>
      <c r="AB5" s="261"/>
      <c r="AC5" s="262"/>
      <c r="AD5" s="262"/>
      <c r="AE5" s="262"/>
      <c r="AF5" s="262"/>
      <c r="AG5" s="262" t="s">
        <v>195</v>
      </c>
      <c r="AH5" s="257" t="str">
        <f t="shared" ref="AH5"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IF(T5&lt;&gt;"","&amp;gotoz="&amp;T5,"")&amp;
IF(U5&lt;&gt;"","&amp;unoInfo="&amp;U5,"")&amp;
IF(V5&lt;&gt;"","&amp;fileInfo="&amp;V5,"")&amp;
IF(W5&lt;&gt;"","&amp;formInfo="&amp;W5,"")</f>
        <v>md&amp; &amp;gotoz=Map&amp;unoInfo=Map</v>
      </c>
      <c r="AI5" s="261" t="str">
        <f t="shared" ref="AI5:AI10" si="2">IF(G5=1,"&amp;gotoz="&amp;E10,"")&amp;
IF(AC5&lt;&gt;"","&amp;panx="&amp;AC5,"")&amp;
IF(AD5&lt;&gt;"","&amp;pany="&amp;AD5,"")&amp;
IF(AE5&lt;&gt;"","&amp;zoom="&amp;AE5,"")</f>
        <v/>
      </c>
      <c r="AJ5" s="261" t="s">
        <v>200</v>
      </c>
      <c r="AK5" s="261" t="s">
        <v>196</v>
      </c>
      <c r="AL5" s="261" t="s">
        <v>197</v>
      </c>
      <c r="AM5" s="261" t="s">
        <v>198</v>
      </c>
    </row>
    <row r="6" spans="1:39" ht="18" customHeight="1">
      <c r="A6" s="257">
        <v>1</v>
      </c>
      <c r="B6" s="257" t="str">
        <f>scriv!D3</f>
        <v>On / Off / Open / Close</v>
      </c>
      <c r="C6" s="259"/>
      <c r="D6" s="272" t="s">
        <v>374</v>
      </c>
      <c r="S6" s="257" t="s">
        <v>399</v>
      </c>
      <c r="T6" s="257" t="str">
        <f>scriv!AH3</f>
        <v>OnOffOpenClose</v>
      </c>
      <c r="U6" s="257" t="str">
        <f>scriv!AH3</f>
        <v>OnOffOpenClose</v>
      </c>
      <c r="X6" s="257" t="str">
        <f t="shared" si="0"/>
        <v>&lt;a href=    "#/?open=Map&amp;wpane=180&amp;epane=320&amp;panx=2600.0&amp;pany=1600.0&amp;zoom=1.0&amp;gotoz=OnOffOpenClose&amp;unoInfo=OnOffOpenClose"    class="slide"&gt;  &lt;span style="color:black; font-size:10px"&gt;1. On / Off / Open / Close&lt;/span&gt; &lt;/a&gt;     &lt;br&gt;</v>
      </c>
      <c r="Y6" s="260"/>
      <c r="Z6" s="260"/>
      <c r="AA6" s="260"/>
      <c r="AB6" s="261"/>
      <c r="AC6" s="262"/>
      <c r="AD6" s="262"/>
      <c r="AE6" s="262"/>
      <c r="AF6" s="262"/>
      <c r="AG6" s="262" t="s">
        <v>195</v>
      </c>
      <c r="AH6" s="257"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IF(T6&lt;&gt;"","&amp;gotoz="&amp;T6,"")&amp;
IF(U6&lt;&gt;"","&amp;unoInfo="&amp;U6,"")&amp;
IF(V6&lt;&gt;"","&amp;fileInfo="&amp;V6,"")&amp;
IF(W6&lt;&gt;"","&amp;formInfo="&amp;W6,"")</f>
        <v>open=Map&amp;wpane=180&amp;epane=320&amp;panx=2600.0&amp;pany=1600.0&amp;zoom=1.0&amp;gotoz=OnOffOpenClose&amp;unoInfo=OnOffOpenClose</v>
      </c>
      <c r="AI6" s="261" t="str">
        <f t="shared" si="2"/>
        <v/>
      </c>
      <c r="AJ6" s="261" t="s">
        <v>200</v>
      </c>
      <c r="AK6" s="261" t="s">
        <v>196</v>
      </c>
      <c r="AL6" s="261" t="s">
        <v>197</v>
      </c>
      <c r="AM6" s="261" t="s">
        <v>198</v>
      </c>
    </row>
    <row r="7" spans="1:39" ht="18" customHeight="1">
      <c r="A7" s="257">
        <f>A6+1</f>
        <v>2</v>
      </c>
      <c r="B7" s="257" t="str">
        <f>scriv!D4</f>
        <v>Open Level A</v>
      </c>
      <c r="C7" s="259" t="s">
        <v>292</v>
      </c>
      <c r="D7" s="272" t="s">
        <v>374</v>
      </c>
      <c r="E7" s="257" t="s">
        <v>419</v>
      </c>
      <c r="H7" s="263"/>
      <c r="T7" s="257" t="str">
        <f>scriv!AH4</f>
        <v>OpenLevelA</v>
      </c>
      <c r="U7" s="257" t="str">
        <f>scriv!AH4</f>
        <v>OpenLevelA</v>
      </c>
      <c r="X7" s="257" t="str">
        <f t="shared" si="0"/>
        <v>&lt;a href=    "#/?+++&amp;open=Map&amp;open=Pupose&amp;gotoz=OpenLevelA&amp;unoInfo=OpenLevelA"    class="slide"&gt;  &lt;span style="color:black; font-size:10px"&gt;2. Open Level A&lt;/span&gt; &lt;/a&gt;     &lt;br&gt;</v>
      </c>
      <c r="Y7" s="260"/>
      <c r="Z7" s="260"/>
      <c r="AA7" s="260"/>
      <c r="AB7" s="261"/>
      <c r="AC7" s="262"/>
      <c r="AD7" s="262"/>
      <c r="AE7" s="262"/>
      <c r="AF7" s="262"/>
      <c r="AG7" s="262" t="s">
        <v>195</v>
      </c>
      <c r="AH7" s="257" t="str">
        <f t="shared" ref="AH7:AH70" si="3">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IF(T7&lt;&gt;"","&amp;gotoz="&amp;T7,"")&amp;
IF(U7&lt;&gt;"","&amp;unoInfo="&amp;U7,"")&amp;
IF(V7&lt;&gt;"","&amp;fileInfo="&amp;V7,"")&amp;
IF(W7&lt;&gt;"","&amp;formInfo="&amp;W7,"")</f>
        <v>+++&amp;open=Map&amp;open=Pupose&amp;gotoz=OpenLevelA&amp;unoInfo=OpenLevelA</v>
      </c>
      <c r="AI7" s="261" t="str">
        <f t="shared" si="2"/>
        <v/>
      </c>
      <c r="AJ7" s="261" t="s">
        <v>200</v>
      </c>
      <c r="AK7" s="261" t="s">
        <v>196</v>
      </c>
      <c r="AL7" s="261" t="s">
        <v>197</v>
      </c>
      <c r="AM7" s="261" t="s">
        <v>198</v>
      </c>
    </row>
    <row r="8" spans="1:39" ht="18" customHeight="1">
      <c r="A8" s="257">
        <f t="shared" ref="A8:A71" si="4">A7+1</f>
        <v>3</v>
      </c>
      <c r="B8" s="257" t="str">
        <f>scriv!D5</f>
        <v>Open Level B</v>
      </c>
      <c r="C8" s="259" t="s">
        <v>292</v>
      </c>
      <c r="D8" s="272" t="s">
        <v>374</v>
      </c>
      <c r="T8" s="257" t="str">
        <f>scriv!AH5</f>
        <v>OpenLevelB</v>
      </c>
      <c r="U8" s="257" t="str">
        <f>scriv!AH5</f>
        <v>OpenLevelB</v>
      </c>
      <c r="X8" s="257" t="str">
        <f t="shared" si="0"/>
        <v>&lt;a href=    "#/?+++&amp;open=Map&amp;gotoz=OpenLevelB&amp;unoInfo=OpenLevelB"    class="slide"&gt;  &lt;span style="color:black; font-size:10px"&gt;3. Open Level B&lt;/span&gt; &lt;/a&gt;     &lt;br&gt;</v>
      </c>
      <c r="Y8" s="260"/>
      <c r="Z8" s="260"/>
      <c r="AA8" s="260"/>
      <c r="AB8" s="261"/>
      <c r="AC8" s="262"/>
      <c r="AD8" s="262"/>
      <c r="AE8" s="262"/>
      <c r="AF8" s="262"/>
      <c r="AG8" s="262" t="s">
        <v>195</v>
      </c>
      <c r="AH8" s="257" t="str">
        <f t="shared" si="3"/>
        <v>+++&amp;open=Map&amp;gotoz=OpenLevelB&amp;unoInfo=OpenLevelB</v>
      </c>
      <c r="AI8" s="261" t="str">
        <f t="shared" si="2"/>
        <v/>
      </c>
      <c r="AJ8" s="261" t="s">
        <v>200</v>
      </c>
      <c r="AK8" s="261" t="s">
        <v>196</v>
      </c>
      <c r="AL8" s="261" t="s">
        <v>197</v>
      </c>
      <c r="AM8" s="261" t="s">
        <v>198</v>
      </c>
    </row>
    <row r="9" spans="1:39" ht="18" customHeight="1">
      <c r="A9" s="257">
        <f t="shared" si="4"/>
        <v>4</v>
      </c>
      <c r="B9" s="257" t="str">
        <f>scriv!D6</f>
        <v>Open Level C</v>
      </c>
      <c r="C9" s="259" t="s">
        <v>292</v>
      </c>
      <c r="D9" s="272" t="s">
        <v>374</v>
      </c>
      <c r="F9" s="263"/>
      <c r="T9" s="257" t="str">
        <f>scriv!AH6</f>
        <v>OpenLevelC</v>
      </c>
      <c r="U9" s="257" t="str">
        <f>scriv!AH6</f>
        <v>OpenLevelC</v>
      </c>
      <c r="X9" s="257" t="str">
        <f t="shared" si="0"/>
        <v>&lt;a href=    "#/?+++&amp;open=Map&amp;gotoz=OpenLevelC&amp;unoInfo=OpenLevelC"    class="slide"&gt;  &lt;span style="color:black; font-size:10px"&gt;4. Open Level C&lt;/span&gt; &lt;/a&gt;     &lt;br&gt;</v>
      </c>
      <c r="Y9" s="260"/>
      <c r="Z9" s="260"/>
      <c r="AA9" s="260"/>
      <c r="AB9" s="261"/>
      <c r="AC9" s="262"/>
      <c r="AD9" s="262"/>
      <c r="AE9" s="262"/>
      <c r="AF9" s="262"/>
      <c r="AG9" s="262" t="s">
        <v>195</v>
      </c>
      <c r="AH9" s="257" t="str">
        <f t="shared" si="3"/>
        <v>+++&amp;open=Map&amp;gotoz=OpenLevelC&amp;unoInfo=OpenLevelC</v>
      </c>
      <c r="AI9" s="261" t="str">
        <f t="shared" si="2"/>
        <v/>
      </c>
      <c r="AJ9" s="261" t="s">
        <v>200</v>
      </c>
      <c r="AK9" s="261" t="s">
        <v>196</v>
      </c>
      <c r="AL9" s="261" t="s">
        <v>197</v>
      </c>
      <c r="AM9" s="261" t="s">
        <v>198</v>
      </c>
    </row>
    <row r="10" spans="1:39" ht="18" customHeight="1">
      <c r="A10" s="257">
        <f t="shared" si="4"/>
        <v>5</v>
      </c>
      <c r="B10" s="257" t="str">
        <f>scriv!D7</f>
        <v>Open Level D</v>
      </c>
      <c r="C10" s="259" t="s">
        <v>292</v>
      </c>
      <c r="D10" s="272" t="s">
        <v>374</v>
      </c>
      <c r="F10" s="263"/>
      <c r="T10" s="257" t="str">
        <f>scriv!AH7</f>
        <v>OpenLevelD</v>
      </c>
      <c r="U10" s="257" t="str">
        <f>scriv!AH7</f>
        <v>OpenLevelD</v>
      </c>
      <c r="X10" s="257" t="str">
        <f t="shared" si="0"/>
        <v>&lt;a href=    "#/?+++&amp;open=Map&amp;gotoz=OpenLevelD&amp;unoInfo=OpenLevelD"    class="slide"&gt;  &lt;span style="color:black; font-size:10px"&gt;5. Open Level D&lt;/span&gt; &lt;/a&gt;     &lt;br&gt;</v>
      </c>
      <c r="Y10" s="260"/>
      <c r="Z10" s="260"/>
      <c r="AA10" s="260"/>
      <c r="AB10" s="261"/>
      <c r="AC10" s="262"/>
      <c r="AD10" s="262"/>
      <c r="AE10" s="262"/>
      <c r="AF10" s="262"/>
      <c r="AG10" s="262" t="s">
        <v>195</v>
      </c>
      <c r="AH10" s="257" t="str">
        <f t="shared" si="3"/>
        <v>+++&amp;open=Map&amp;gotoz=OpenLevelD&amp;unoInfo=OpenLevelD</v>
      </c>
      <c r="AI10" s="261" t="str">
        <f t="shared" si="2"/>
        <v/>
      </c>
      <c r="AJ10" s="261" t="s">
        <v>200</v>
      </c>
      <c r="AK10" s="261" t="s">
        <v>196</v>
      </c>
      <c r="AL10" s="261" t="s">
        <v>197</v>
      </c>
      <c r="AM10" s="261" t="s">
        <v>198</v>
      </c>
    </row>
    <row r="11" spans="1:39" ht="18" customHeight="1">
      <c r="A11" s="257">
        <f t="shared" si="4"/>
        <v>6</v>
      </c>
      <c r="B11" s="257" t="str">
        <f>scriv!D8</f>
        <v>Open Level E</v>
      </c>
      <c r="C11" s="259" t="s">
        <v>292</v>
      </c>
      <c r="D11" s="272" t="s">
        <v>374</v>
      </c>
      <c r="F11" s="263"/>
      <c r="T11" s="257" t="str">
        <f>scriv!AH8</f>
        <v>OpenLevelE</v>
      </c>
      <c r="U11" s="257" t="str">
        <f>scriv!AH8</f>
        <v>OpenLevelE</v>
      </c>
      <c r="X11" s="257" t="str">
        <f t="shared" si="0"/>
        <v>&lt;a href=    "#/?+++&amp;open=Map&amp;gotoz=OpenLevelE&amp;unoInfo=OpenLevelE"    class="slide"&gt;  &lt;span style="color:black; font-size:10px"&gt;6. Open Level E&lt;/span&gt; &lt;/a&gt;     &lt;br&gt;</v>
      </c>
      <c r="Y11" s="260"/>
      <c r="Z11" s="260"/>
      <c r="AA11" s="260"/>
      <c r="AB11" s="261"/>
      <c r="AC11" s="262"/>
      <c r="AD11" s="262"/>
      <c r="AE11" s="262"/>
      <c r="AF11" s="262"/>
      <c r="AG11" s="262" t="s">
        <v>195</v>
      </c>
      <c r="AH11" s="257" t="str">
        <f t="shared" si="3"/>
        <v>+++&amp;open=Map&amp;gotoz=OpenLevelE&amp;unoInfo=OpenLevelE</v>
      </c>
      <c r="AI11" s="261" t="str">
        <f>IF(G11=1,"&amp;gotoz="&amp;D15,"")&amp;
IF(AC11&lt;&gt;"","&amp;panx="&amp;AC11,"")&amp;
IF(AD11&lt;&gt;"","&amp;pany="&amp;AD11,"")&amp;
IF(AE11&lt;&gt;"","&amp;zoom="&amp;AE11,"")</f>
        <v/>
      </c>
      <c r="AJ11" s="261" t="s">
        <v>200</v>
      </c>
      <c r="AK11" s="261" t="s">
        <v>196</v>
      </c>
      <c r="AL11" s="261" t="s">
        <v>197</v>
      </c>
      <c r="AM11" s="261" t="s">
        <v>198</v>
      </c>
    </row>
    <row r="12" spans="1:39" ht="18" customHeight="1">
      <c r="A12" s="257">
        <f t="shared" si="4"/>
        <v>7</v>
      </c>
      <c r="B12" s="257" t="str">
        <f>scriv!D9</f>
        <v>Custom Functions</v>
      </c>
      <c r="C12" s="259" t="s">
        <v>292</v>
      </c>
      <c r="D12" s="272" t="s">
        <v>374</v>
      </c>
      <c r="F12" s="263"/>
      <c r="T12" s="257" t="str">
        <f>scriv!AH9</f>
        <v>CustomFunctions</v>
      </c>
      <c r="U12" s="257" t="str">
        <f>scriv!AH9</f>
        <v>CustomFunctions</v>
      </c>
      <c r="X12" s="257" t="str">
        <f t="shared" si="0"/>
        <v>&lt;a href=    "#/?+++&amp;open=Map&amp;gotoz=CustomFunctions&amp;unoInfo=CustomFunctions"    class="slide"&gt;  &lt;span style="color:black; font-size:10px"&gt;7. Custom Functions&lt;/span&gt; &lt;/a&gt;     &lt;br&gt;</v>
      </c>
      <c r="Y12" s="260"/>
      <c r="Z12" s="260"/>
      <c r="AA12" s="260"/>
      <c r="AB12" s="261"/>
      <c r="AC12" s="262"/>
      <c r="AD12" s="262"/>
      <c r="AE12" s="262"/>
      <c r="AF12" s="262"/>
      <c r="AG12" s="262" t="s">
        <v>195</v>
      </c>
      <c r="AH12" s="257" t="str">
        <f t="shared" si="3"/>
        <v>+++&amp;open=Map&amp;gotoz=CustomFunctions&amp;unoInfo=CustomFunctions</v>
      </c>
      <c r="AI12" s="261" t="str">
        <f t="shared" ref="AI12:AI43" si="5">IF(G12=1,"&amp;gotoz="&amp;E17,"")&amp;
IF(AC12&lt;&gt;"","&amp;panx="&amp;AC12,"")&amp;
IF(AD12&lt;&gt;"","&amp;pany="&amp;AD12,"")&amp;
IF(AE12&lt;&gt;"","&amp;zoom="&amp;AE12,"")</f>
        <v/>
      </c>
      <c r="AJ12" s="261" t="s">
        <v>200</v>
      </c>
      <c r="AK12" s="261" t="s">
        <v>196</v>
      </c>
      <c r="AL12" s="261" t="s">
        <v>197</v>
      </c>
      <c r="AM12" s="261" t="s">
        <v>198</v>
      </c>
    </row>
    <row r="13" spans="1:39" ht="18" customHeight="1">
      <c r="A13" s="257">
        <f t="shared" si="4"/>
        <v>8</v>
      </c>
      <c r="B13" s="257" t="str">
        <f>scriv!D10</f>
        <v>Tracing</v>
      </c>
      <c r="C13" s="259" t="s">
        <v>292</v>
      </c>
      <c r="D13" s="272" t="s">
        <v>374</v>
      </c>
      <c r="F13" s="263"/>
      <c r="T13" s="257" t="str">
        <f>scriv!AH10</f>
        <v>Tracing</v>
      </c>
      <c r="U13" s="257" t="str">
        <f>scriv!AH10</f>
        <v>Tracing</v>
      </c>
      <c r="X13" s="257" t="str">
        <f t="shared" si="0"/>
        <v>&lt;a href=    "#/?+++&amp;open=Map&amp;gotoz=Tracing&amp;unoInfo=Tracing"    class="slide"&gt;  &lt;span style="color:black; font-size:10px"&gt;8. Tracing&lt;/span&gt; &lt;/a&gt;     &lt;br&gt;</v>
      </c>
      <c r="Y13" s="260"/>
      <c r="Z13" s="260"/>
      <c r="AA13" s="260"/>
      <c r="AB13" s="261"/>
      <c r="AC13" s="262"/>
      <c r="AD13" s="262"/>
      <c r="AE13" s="262"/>
      <c r="AF13" s="262"/>
      <c r="AG13" s="262" t="s">
        <v>195</v>
      </c>
      <c r="AH13" s="257" t="str">
        <f t="shared" si="3"/>
        <v>+++&amp;open=Map&amp;gotoz=Tracing&amp;unoInfo=Tracing</v>
      </c>
      <c r="AI13" s="261" t="str">
        <f t="shared" si="5"/>
        <v/>
      </c>
      <c r="AJ13" s="261" t="s">
        <v>200</v>
      </c>
      <c r="AK13" s="261" t="s">
        <v>196</v>
      </c>
      <c r="AL13" s="261" t="s">
        <v>197</v>
      </c>
      <c r="AM13" s="261" t="s">
        <v>198</v>
      </c>
    </row>
    <row r="14" spans="1:39" ht="18" customHeight="1">
      <c r="A14" s="257">
        <f t="shared" si="4"/>
        <v>9</v>
      </c>
      <c r="B14" s="257" t="str">
        <f>scriv!D11</f>
        <v>Zooming &amp; Highlighting</v>
      </c>
      <c r="C14" s="259" t="s">
        <v>292</v>
      </c>
      <c r="D14" s="272" t="s">
        <v>374</v>
      </c>
      <c r="F14" s="263"/>
      <c r="T14" s="257" t="str">
        <f>scriv!AH11</f>
        <v>ZoomingHighlighting</v>
      </c>
      <c r="U14" s="257" t="str">
        <f>scriv!AH11</f>
        <v>ZoomingHighlighting</v>
      </c>
      <c r="X14" s="257" t="str">
        <f t="shared" si="0"/>
        <v>&lt;a href=    "#/?+++&amp;open=Map&amp;gotoz=ZoomingHighlighting&amp;unoInfo=ZoomingHighlighting"    class="slide"&gt;  &lt;span style="color:black; font-size:10px"&gt;9. Zooming &amp; Highlighting&lt;/span&gt; &lt;/a&gt;     &lt;br&gt;</v>
      </c>
      <c r="Y14" s="260"/>
      <c r="Z14" s="260"/>
      <c r="AA14" s="260"/>
      <c r="AB14" s="261"/>
      <c r="AC14" s="262"/>
      <c r="AD14" s="262"/>
      <c r="AE14" s="262"/>
      <c r="AF14" s="262"/>
      <c r="AG14" s="262" t="s">
        <v>195</v>
      </c>
      <c r="AH14" s="257" t="str">
        <f t="shared" si="3"/>
        <v>+++&amp;open=Map&amp;gotoz=ZoomingHighlighting&amp;unoInfo=ZoomingHighlighting</v>
      </c>
      <c r="AI14" s="261" t="str">
        <f t="shared" si="5"/>
        <v/>
      </c>
      <c r="AJ14" s="261" t="s">
        <v>200</v>
      </c>
      <c r="AK14" s="261" t="s">
        <v>196</v>
      </c>
      <c r="AL14" s="261" t="s">
        <v>197</v>
      </c>
      <c r="AM14" s="261" t="s">
        <v>198</v>
      </c>
    </row>
    <row r="15" spans="1:39" ht="18" customHeight="1">
      <c r="A15" s="257">
        <f t="shared" si="4"/>
        <v>10</v>
      </c>
      <c r="B15" s="257" t="str">
        <f>scriv!D12</f>
        <v>Class Selectors</v>
      </c>
      <c r="C15" s="259" t="s">
        <v>292</v>
      </c>
      <c r="D15" s="272" t="s">
        <v>374</v>
      </c>
      <c r="F15" s="263"/>
      <c r="T15" s="257" t="str">
        <f>scriv!AH12</f>
        <v>ClassSelectors</v>
      </c>
      <c r="U15" s="257" t="str">
        <f>scriv!AH12</f>
        <v>ClassSelectors</v>
      </c>
      <c r="X15" s="257" t="str">
        <f t="shared" si="0"/>
        <v>&lt;a href=    "#/?+++&amp;open=Map&amp;gotoz=ClassSelectors&amp;unoInfo=ClassSelectors"    class="slide"&gt;  &lt;span style="color:black; font-size:10px"&gt;10. Class Selectors&lt;/span&gt; &lt;/a&gt;     &lt;br&gt;</v>
      </c>
      <c r="Y15" s="260"/>
      <c r="Z15" s="260"/>
      <c r="AA15" s="260"/>
      <c r="AB15" s="261"/>
      <c r="AC15" s="262"/>
      <c r="AD15" s="262"/>
      <c r="AE15" s="262"/>
      <c r="AF15" s="262"/>
      <c r="AG15" s="262" t="s">
        <v>195</v>
      </c>
      <c r="AH15" s="257" t="str">
        <f t="shared" si="3"/>
        <v>+++&amp;open=Map&amp;gotoz=ClassSelectors&amp;unoInfo=ClassSelectors</v>
      </c>
      <c r="AI15" s="261" t="str">
        <f t="shared" si="5"/>
        <v/>
      </c>
      <c r="AJ15" s="261" t="s">
        <v>200</v>
      </c>
      <c r="AK15" s="261" t="s">
        <v>196</v>
      </c>
      <c r="AL15" s="261" t="s">
        <v>197</v>
      </c>
      <c r="AM15" s="261" t="s">
        <v>198</v>
      </c>
    </row>
    <row r="16" spans="1:39" ht="18" customHeight="1">
      <c r="A16" s="257">
        <f t="shared" si="4"/>
        <v>11</v>
      </c>
      <c r="B16" s="257" t="str">
        <f>scriv!D13</f>
        <v>Scaling</v>
      </c>
      <c r="C16" s="259" t="s">
        <v>292</v>
      </c>
      <c r="D16" s="272" t="s">
        <v>374</v>
      </c>
      <c r="F16" s="263"/>
      <c r="T16" s="257" t="str">
        <f>scriv!AH13</f>
        <v>Scaling</v>
      </c>
      <c r="U16" s="257" t="str">
        <f>scriv!AH13</f>
        <v>Scaling</v>
      </c>
      <c r="X16" s="257" t="str">
        <f t="shared" si="0"/>
        <v>&lt;a href=    "#/?+++&amp;open=Map&amp;gotoz=Scaling&amp;unoInfo=Scaling"    class="slide"&gt;  &lt;span style="color:black; font-size:10px"&gt;11. Scaling&lt;/span&gt; &lt;/a&gt;     &lt;br&gt;</v>
      </c>
      <c r="Y16" s="260"/>
      <c r="Z16" s="260"/>
      <c r="AA16" s="260"/>
      <c r="AB16" s="261"/>
      <c r="AC16" s="262"/>
      <c r="AD16" s="262"/>
      <c r="AE16" s="262"/>
      <c r="AF16" s="262"/>
      <c r="AG16" s="262" t="s">
        <v>195</v>
      </c>
      <c r="AH16" s="257" t="str">
        <f t="shared" si="3"/>
        <v>+++&amp;open=Map&amp;gotoz=Scaling&amp;unoInfo=Scaling</v>
      </c>
      <c r="AI16" s="261" t="str">
        <f t="shared" si="5"/>
        <v/>
      </c>
      <c r="AJ16" s="261" t="s">
        <v>200</v>
      </c>
      <c r="AK16" s="261" t="s">
        <v>196</v>
      </c>
      <c r="AL16" s="261" t="s">
        <v>197</v>
      </c>
      <c r="AM16" s="261" t="s">
        <v>198</v>
      </c>
    </row>
    <row r="17" spans="1:39" ht="18" customHeight="1">
      <c r="A17" s="257">
        <f t="shared" si="4"/>
        <v>12</v>
      </c>
      <c r="B17" s="257" t="str">
        <f>scriv!D14</f>
        <v>Video</v>
      </c>
      <c r="C17" s="259" t="s">
        <v>292</v>
      </c>
      <c r="D17" s="272" t="s">
        <v>374</v>
      </c>
      <c r="F17" s="263"/>
      <c r="T17" s="257" t="str">
        <f>scriv!AH14</f>
        <v>Video</v>
      </c>
      <c r="U17" s="257" t="str">
        <f>scriv!AH14</f>
        <v>Video</v>
      </c>
      <c r="X17" s="257" t="str">
        <f t="shared" si="0"/>
        <v>&lt;a href=    "#/?+++&amp;open=Map&amp;gotoz=Video&amp;unoInfo=Video"    class="slide"&gt;  &lt;span style="color:black; font-size:10px"&gt;12. Video&lt;/span&gt; &lt;/a&gt;     &lt;br&gt;</v>
      </c>
      <c r="Y17" s="260"/>
      <c r="Z17" s="260"/>
      <c r="AA17" s="260"/>
      <c r="AB17" s="261"/>
      <c r="AC17" s="262"/>
      <c r="AD17" s="262"/>
      <c r="AE17" s="262"/>
      <c r="AF17" s="262"/>
      <c r="AG17" s="262" t="s">
        <v>195</v>
      </c>
      <c r="AH17" s="257" t="str">
        <f t="shared" si="3"/>
        <v>+++&amp;open=Map&amp;gotoz=Video&amp;unoInfo=Video</v>
      </c>
      <c r="AI17" s="261" t="str">
        <f t="shared" si="5"/>
        <v/>
      </c>
      <c r="AJ17" s="261" t="s">
        <v>200</v>
      </c>
      <c r="AK17" s="261" t="s">
        <v>196</v>
      </c>
      <c r="AL17" s="261" t="s">
        <v>197</v>
      </c>
      <c r="AM17" s="261" t="s">
        <v>198</v>
      </c>
    </row>
    <row r="18" spans="1:39" ht="18" customHeight="1">
      <c r="A18" s="257">
        <f t="shared" si="4"/>
        <v>13</v>
      </c>
      <c r="B18" s="257" t="str">
        <f>scriv!D15</f>
        <v>Animations</v>
      </c>
      <c r="C18" s="259" t="s">
        <v>292</v>
      </c>
      <c r="D18" s="272" t="s">
        <v>374</v>
      </c>
      <c r="F18" s="263"/>
      <c r="T18" s="257" t="str">
        <f>scriv!AH15</f>
        <v>Animations</v>
      </c>
      <c r="U18" s="257" t="str">
        <f>scriv!AH15</f>
        <v>Animations</v>
      </c>
      <c r="X18" s="257" t="str">
        <f t="shared" si="0"/>
        <v>&lt;a href=    "#/?+++&amp;open=Map&amp;gotoz=Animations&amp;unoInfo=Animations"    class="slide"&gt;  &lt;span style="color:black; font-size:10px"&gt;13. Animations&lt;/span&gt; &lt;/a&gt;     &lt;br&gt;</v>
      </c>
      <c r="Y18" s="260"/>
      <c r="Z18" s="260"/>
      <c r="AA18" s="260"/>
      <c r="AB18" s="261"/>
      <c r="AC18" s="262"/>
      <c r="AD18" s="262"/>
      <c r="AE18" s="262"/>
      <c r="AF18" s="262"/>
      <c r="AG18" s="262" t="s">
        <v>195</v>
      </c>
      <c r="AH18" s="257" t="str">
        <f t="shared" si="3"/>
        <v>+++&amp;open=Map&amp;gotoz=Animations&amp;unoInfo=Animations</v>
      </c>
      <c r="AI18" s="261" t="str">
        <f t="shared" si="5"/>
        <v/>
      </c>
      <c r="AJ18" s="261" t="s">
        <v>200</v>
      </c>
      <c r="AK18" s="261" t="s">
        <v>196</v>
      </c>
      <c r="AL18" s="261" t="s">
        <v>197</v>
      </c>
      <c r="AM18" s="261" t="s">
        <v>198</v>
      </c>
    </row>
    <row r="19" spans="1:39" ht="18" customHeight="1">
      <c r="A19" s="257">
        <f t="shared" si="4"/>
        <v>14</v>
      </c>
      <c r="B19" s="257" t="str">
        <f>scriv!D16</f>
        <v>Forms</v>
      </c>
      <c r="C19" s="259" t="s">
        <v>292</v>
      </c>
      <c r="D19" s="272" t="s">
        <v>374</v>
      </c>
      <c r="T19" s="257" t="str">
        <f>scriv!AH16</f>
        <v>Forms</v>
      </c>
      <c r="U19" s="257" t="str">
        <f>scriv!AH16</f>
        <v>Forms</v>
      </c>
      <c r="X19" s="257" t="str">
        <f t="shared" si="0"/>
        <v>&lt;a href=    "#/?+++&amp;open=Map&amp;gotoz=Forms&amp;unoInfo=Forms"    class="slide"&gt;  &lt;span style="color:black; font-size:10px"&gt;14. Forms&lt;/span&gt; &lt;/a&gt;     &lt;br&gt;</v>
      </c>
      <c r="Y19" s="260"/>
      <c r="Z19" s="260"/>
      <c r="AA19" s="260"/>
      <c r="AB19" s="261"/>
      <c r="AC19" s="262"/>
      <c r="AD19" s="262"/>
      <c r="AE19" s="262"/>
      <c r="AF19" s="262"/>
      <c r="AG19" s="262" t="s">
        <v>195</v>
      </c>
      <c r="AH19" s="257" t="str">
        <f t="shared" si="3"/>
        <v>+++&amp;open=Map&amp;gotoz=Forms&amp;unoInfo=Forms</v>
      </c>
      <c r="AI19" s="261" t="str">
        <f t="shared" si="5"/>
        <v/>
      </c>
      <c r="AJ19" s="261" t="s">
        <v>200</v>
      </c>
      <c r="AK19" s="261" t="s">
        <v>196</v>
      </c>
      <c r="AL19" s="261" t="s">
        <v>197</v>
      </c>
      <c r="AM19" s="261" t="s">
        <v>198</v>
      </c>
    </row>
    <row r="20" spans="1:39" ht="18" customHeight="1">
      <c r="A20" s="257">
        <f t="shared" si="4"/>
        <v>15</v>
      </c>
      <c r="C20" s="259" t="s">
        <v>292</v>
      </c>
      <c r="D20" s="272"/>
      <c r="E20" s="263"/>
      <c r="F20" s="263"/>
      <c r="X20" s="257" t="str">
        <f t="shared" si="0"/>
        <v/>
      </c>
      <c r="Y20" s="260"/>
      <c r="Z20" s="260"/>
      <c r="AA20" s="260"/>
      <c r="AB20" s="261"/>
      <c r="AC20" s="262"/>
      <c r="AD20" s="262"/>
      <c r="AE20" s="262"/>
      <c r="AF20" s="262"/>
      <c r="AG20" s="262" t="s">
        <v>195</v>
      </c>
      <c r="AH20" s="257" t="str">
        <f t="shared" si="3"/>
        <v>+++&amp;</v>
      </c>
      <c r="AI20" s="261" t="str">
        <f t="shared" si="5"/>
        <v/>
      </c>
      <c r="AJ20" s="261" t="s">
        <v>200</v>
      </c>
      <c r="AK20" s="261" t="s">
        <v>196</v>
      </c>
      <c r="AL20" s="261" t="s">
        <v>197</v>
      </c>
      <c r="AM20" s="261" t="s">
        <v>198</v>
      </c>
    </row>
    <row r="21" spans="1:39" ht="18" customHeight="1">
      <c r="A21" s="257">
        <f t="shared" si="4"/>
        <v>16</v>
      </c>
      <c r="C21" s="259" t="s">
        <v>292</v>
      </c>
      <c r="D21" s="272"/>
      <c r="E21" s="263"/>
      <c r="F21" s="263"/>
      <c r="X21" s="257" t="str">
        <f t="shared" si="0"/>
        <v/>
      </c>
      <c r="Y21" s="260"/>
      <c r="Z21" s="260"/>
      <c r="AA21" s="260"/>
      <c r="AB21" s="261"/>
      <c r="AC21" s="262"/>
      <c r="AD21" s="262"/>
      <c r="AE21" s="262"/>
      <c r="AF21" s="262"/>
      <c r="AG21" s="262" t="s">
        <v>195</v>
      </c>
      <c r="AH21" s="257" t="str">
        <f t="shared" si="3"/>
        <v>+++&amp;</v>
      </c>
      <c r="AI21" s="261" t="str">
        <f t="shared" si="5"/>
        <v/>
      </c>
      <c r="AJ21" s="261" t="s">
        <v>200</v>
      </c>
      <c r="AK21" s="261" t="s">
        <v>196</v>
      </c>
      <c r="AL21" s="261" t="s">
        <v>197</v>
      </c>
      <c r="AM21" s="261" t="s">
        <v>198</v>
      </c>
    </row>
    <row r="22" spans="1:39" ht="18" customHeight="1">
      <c r="A22" s="257">
        <f t="shared" si="4"/>
        <v>17</v>
      </c>
      <c r="C22" s="259" t="s">
        <v>292</v>
      </c>
      <c r="D22" s="272"/>
      <c r="E22" s="263"/>
      <c r="F22" s="263"/>
      <c r="X22" s="257" t="str">
        <f t="shared" si="0"/>
        <v/>
      </c>
      <c r="Y22" s="260"/>
      <c r="Z22" s="260"/>
      <c r="AA22" s="260"/>
      <c r="AB22" s="261"/>
      <c r="AC22" s="262"/>
      <c r="AD22" s="262"/>
      <c r="AE22" s="262"/>
      <c r="AF22" s="262"/>
      <c r="AG22" s="262" t="s">
        <v>195</v>
      </c>
      <c r="AH22" s="257" t="str">
        <f t="shared" si="3"/>
        <v>+++&amp;</v>
      </c>
      <c r="AI22" s="261" t="str">
        <f t="shared" si="5"/>
        <v/>
      </c>
      <c r="AJ22" s="261" t="s">
        <v>200</v>
      </c>
      <c r="AK22" s="261" t="s">
        <v>196</v>
      </c>
      <c r="AL22" s="261" t="s">
        <v>197</v>
      </c>
      <c r="AM22" s="261" t="s">
        <v>198</v>
      </c>
    </row>
    <row r="23" spans="1:39" ht="18" customHeight="1">
      <c r="A23" s="257">
        <f t="shared" si="4"/>
        <v>18</v>
      </c>
      <c r="C23" s="259" t="s">
        <v>292</v>
      </c>
      <c r="D23" s="272"/>
      <c r="E23" s="263"/>
      <c r="F23" s="263"/>
      <c r="T23" s="257" t="s">
        <v>412</v>
      </c>
      <c r="V23" s="257" t="s">
        <v>412</v>
      </c>
      <c r="X23" s="257" t="str">
        <f t="shared" si="0"/>
        <v/>
      </c>
      <c r="Y23" s="260"/>
      <c r="Z23" s="260"/>
      <c r="AA23" s="260"/>
      <c r="AB23" s="261"/>
      <c r="AC23" s="262"/>
      <c r="AD23" s="262"/>
      <c r="AE23" s="262"/>
      <c r="AF23" s="262"/>
      <c r="AG23" s="262" t="s">
        <v>195</v>
      </c>
      <c r="AH23" s="257" t="str">
        <f t="shared" si="3"/>
        <v xml:space="preserve">+++&amp;&amp;gotoz=                    &amp;fileInfo=                    </v>
      </c>
      <c r="AI23" s="261" t="str">
        <f t="shared" si="5"/>
        <v/>
      </c>
      <c r="AJ23" s="261" t="s">
        <v>200</v>
      </c>
      <c r="AK23" s="261" t="s">
        <v>196</v>
      </c>
      <c r="AL23" s="261" t="s">
        <v>197</v>
      </c>
      <c r="AM23" s="261" t="s">
        <v>198</v>
      </c>
    </row>
    <row r="24" spans="1:39" ht="18" customHeight="1">
      <c r="A24" s="257">
        <f t="shared" si="4"/>
        <v>19</v>
      </c>
      <c r="C24" s="259" t="s">
        <v>292</v>
      </c>
      <c r="D24" s="272"/>
      <c r="E24" s="263"/>
      <c r="F24" s="263"/>
      <c r="X24" s="257" t="str">
        <f t="shared" si="0"/>
        <v/>
      </c>
      <c r="Y24" s="260"/>
      <c r="Z24" s="260"/>
      <c r="AA24" s="260"/>
      <c r="AB24" s="261"/>
      <c r="AC24" s="262"/>
      <c r="AD24" s="262"/>
      <c r="AE24" s="262"/>
      <c r="AF24" s="262"/>
      <c r="AG24" s="262" t="s">
        <v>195</v>
      </c>
      <c r="AH24" s="257" t="str">
        <f t="shared" si="3"/>
        <v>+++&amp;</v>
      </c>
      <c r="AI24" s="261" t="str">
        <f t="shared" si="5"/>
        <v/>
      </c>
      <c r="AJ24" s="261" t="s">
        <v>200</v>
      </c>
      <c r="AK24" s="261" t="s">
        <v>196</v>
      </c>
      <c r="AL24" s="261" t="s">
        <v>197</v>
      </c>
      <c r="AM24" s="261" t="s">
        <v>198</v>
      </c>
    </row>
    <row r="25" spans="1:39" ht="18" customHeight="1">
      <c r="A25" s="257">
        <f t="shared" si="4"/>
        <v>20</v>
      </c>
      <c r="C25" s="264" t="s">
        <v>292</v>
      </c>
      <c r="D25" s="272"/>
      <c r="E25" s="263"/>
      <c r="F25" s="263"/>
      <c r="X25" s="257" t="str">
        <f t="shared" si="0"/>
        <v/>
      </c>
      <c r="Y25" s="260"/>
      <c r="Z25" s="260"/>
      <c r="AA25" s="260"/>
      <c r="AB25" s="261"/>
      <c r="AC25" s="262"/>
      <c r="AD25" s="262"/>
      <c r="AE25" s="262"/>
      <c r="AF25" s="262"/>
      <c r="AG25" s="262" t="s">
        <v>195</v>
      </c>
      <c r="AH25" s="257" t="str">
        <f t="shared" si="3"/>
        <v>+++&amp;</v>
      </c>
      <c r="AI25" s="261" t="str">
        <f t="shared" si="5"/>
        <v/>
      </c>
      <c r="AJ25" s="261" t="s">
        <v>200</v>
      </c>
      <c r="AK25" s="261" t="s">
        <v>196</v>
      </c>
      <c r="AL25" s="261" t="s">
        <v>197</v>
      </c>
      <c r="AM25" s="261" t="s">
        <v>198</v>
      </c>
    </row>
    <row r="26" spans="1:39" ht="18" customHeight="1">
      <c r="A26" s="257">
        <f t="shared" si="4"/>
        <v>21</v>
      </c>
      <c r="C26" s="264" t="s">
        <v>292</v>
      </c>
      <c r="D26" s="272"/>
      <c r="E26" s="263"/>
      <c r="F26" s="263"/>
      <c r="X26" s="257" t="str">
        <f t="shared" si="0"/>
        <v/>
      </c>
      <c r="Y26" s="260"/>
      <c r="Z26" s="260"/>
      <c r="AA26" s="260"/>
      <c r="AB26" s="261"/>
      <c r="AC26" s="262"/>
      <c r="AD26" s="262"/>
      <c r="AE26" s="262"/>
      <c r="AF26" s="262"/>
      <c r="AG26" s="262" t="s">
        <v>195</v>
      </c>
      <c r="AH26" s="257" t="str">
        <f t="shared" si="3"/>
        <v>+++&amp;</v>
      </c>
      <c r="AI26" s="261" t="str">
        <f t="shared" si="5"/>
        <v/>
      </c>
      <c r="AJ26" s="261" t="s">
        <v>200</v>
      </c>
      <c r="AK26" s="261" t="s">
        <v>196</v>
      </c>
      <c r="AL26" s="261" t="s">
        <v>197</v>
      </c>
      <c r="AM26" s="261" t="s">
        <v>198</v>
      </c>
    </row>
    <row r="27" spans="1:39" ht="18" customHeight="1">
      <c r="A27" s="257">
        <f t="shared" si="4"/>
        <v>22</v>
      </c>
      <c r="C27" s="264" t="s">
        <v>292</v>
      </c>
      <c r="D27" s="272"/>
      <c r="E27" s="263"/>
      <c r="F27" s="263"/>
      <c r="X27" s="257" t="str">
        <f t="shared" si="0"/>
        <v/>
      </c>
      <c r="Y27" s="260"/>
      <c r="Z27" s="260"/>
      <c r="AA27" s="260"/>
      <c r="AB27" s="261"/>
      <c r="AC27" s="262"/>
      <c r="AD27" s="262"/>
      <c r="AE27" s="262"/>
      <c r="AF27" s="262"/>
      <c r="AG27" s="262" t="s">
        <v>195</v>
      </c>
      <c r="AH27" s="257" t="str">
        <f t="shared" si="3"/>
        <v>+++&amp;</v>
      </c>
      <c r="AI27" s="261" t="str">
        <f t="shared" si="5"/>
        <v/>
      </c>
      <c r="AJ27" s="261" t="s">
        <v>200</v>
      </c>
      <c r="AK27" s="261" t="s">
        <v>196</v>
      </c>
      <c r="AL27" s="261" t="s">
        <v>197</v>
      </c>
      <c r="AM27" s="261" t="s">
        <v>198</v>
      </c>
    </row>
    <row r="28" spans="1:39" ht="18" customHeight="1">
      <c r="A28" s="257">
        <f t="shared" si="4"/>
        <v>23</v>
      </c>
      <c r="C28" s="264"/>
      <c r="X28" s="257" t="str">
        <f t="shared" si="0"/>
        <v/>
      </c>
      <c r="Y28" s="260"/>
      <c r="Z28" s="260"/>
      <c r="AA28" s="260"/>
      <c r="AB28" s="261"/>
      <c r="AC28" s="262"/>
      <c r="AD28" s="262"/>
      <c r="AE28" s="262"/>
      <c r="AF28" s="262"/>
      <c r="AG28" s="262" t="s">
        <v>195</v>
      </c>
      <c r="AH28" s="257" t="str">
        <f t="shared" si="3"/>
        <v/>
      </c>
      <c r="AI28" s="261" t="str">
        <f t="shared" si="5"/>
        <v/>
      </c>
      <c r="AJ28" s="261" t="s">
        <v>200</v>
      </c>
      <c r="AK28" s="261" t="s">
        <v>196</v>
      </c>
      <c r="AL28" s="261" t="s">
        <v>197</v>
      </c>
      <c r="AM28" s="261" t="s">
        <v>198</v>
      </c>
    </row>
    <row r="29" spans="1:39" ht="18" customHeight="1">
      <c r="A29" s="257">
        <f t="shared" si="4"/>
        <v>24</v>
      </c>
      <c r="C29" s="259"/>
      <c r="D29" s="272"/>
      <c r="X29" s="257" t="str">
        <f t="shared" si="0"/>
        <v/>
      </c>
      <c r="Y29" s="260"/>
      <c r="Z29" s="260"/>
      <c r="AA29" s="260"/>
      <c r="AB29" s="261"/>
      <c r="AC29" s="262"/>
      <c r="AD29" s="262"/>
      <c r="AE29" s="262"/>
      <c r="AF29" s="262"/>
      <c r="AG29" s="262" t="s">
        <v>195</v>
      </c>
      <c r="AH29" s="257" t="str">
        <f t="shared" si="3"/>
        <v/>
      </c>
      <c r="AI29" s="261" t="str">
        <f t="shared" si="5"/>
        <v/>
      </c>
      <c r="AJ29" s="261" t="s">
        <v>200</v>
      </c>
      <c r="AK29" s="261" t="s">
        <v>196</v>
      </c>
      <c r="AL29" s="261" t="s">
        <v>197</v>
      </c>
      <c r="AM29" s="261" t="s">
        <v>198</v>
      </c>
    </row>
    <row r="30" spans="1:39" ht="18" customHeight="1">
      <c r="A30" s="257">
        <f t="shared" si="4"/>
        <v>25</v>
      </c>
      <c r="B30" s="271"/>
      <c r="C30" s="259" t="s">
        <v>292</v>
      </c>
      <c r="X30" s="257" t="str">
        <f t="shared" si="0"/>
        <v/>
      </c>
      <c r="Y30" s="260"/>
      <c r="Z30" s="260"/>
      <c r="AA30" s="260"/>
      <c r="AB30" s="261"/>
      <c r="AC30" s="262"/>
      <c r="AD30" s="262"/>
      <c r="AE30" s="262"/>
      <c r="AF30" s="262"/>
      <c r="AG30" s="262" t="s">
        <v>195</v>
      </c>
      <c r="AH30" s="257" t="str">
        <f t="shared" si="3"/>
        <v>+++&amp;</v>
      </c>
      <c r="AI30" s="261" t="str">
        <f t="shared" si="5"/>
        <v/>
      </c>
      <c r="AJ30" s="261" t="s">
        <v>200</v>
      </c>
      <c r="AK30" s="261" t="s">
        <v>196</v>
      </c>
      <c r="AL30" s="261" t="s">
        <v>197</v>
      </c>
      <c r="AM30" s="261" t="s">
        <v>198</v>
      </c>
    </row>
    <row r="31" spans="1:39">
      <c r="A31" s="257">
        <f t="shared" si="4"/>
        <v>26</v>
      </c>
      <c r="C31" s="264" t="s">
        <v>292</v>
      </c>
      <c r="X31" s="257" t="str">
        <f t="shared" si="0"/>
        <v/>
      </c>
      <c r="Y31" s="260"/>
      <c r="Z31" s="260"/>
      <c r="AA31" s="260"/>
      <c r="AB31" s="261"/>
      <c r="AC31" s="262"/>
      <c r="AD31" s="262"/>
      <c r="AE31" s="262"/>
      <c r="AF31" s="262"/>
      <c r="AG31" s="262" t="s">
        <v>195</v>
      </c>
      <c r="AH31" s="257" t="str">
        <f t="shared" si="3"/>
        <v>+++&amp;</v>
      </c>
      <c r="AI31" s="261" t="str">
        <f t="shared" si="5"/>
        <v/>
      </c>
      <c r="AJ31" s="261" t="s">
        <v>200</v>
      </c>
      <c r="AK31" s="261" t="s">
        <v>196</v>
      </c>
      <c r="AL31" s="261" t="s">
        <v>197</v>
      </c>
      <c r="AM31" s="261" t="s">
        <v>198</v>
      </c>
    </row>
    <row r="32" spans="1:39">
      <c r="A32" s="257">
        <f t="shared" si="4"/>
        <v>27</v>
      </c>
      <c r="C32" s="264" t="s">
        <v>292</v>
      </c>
      <c r="X32" s="257" t="str">
        <f t="shared" si="0"/>
        <v/>
      </c>
      <c r="Y32" s="260"/>
      <c r="Z32" s="260"/>
      <c r="AA32" s="260"/>
      <c r="AB32" s="261"/>
      <c r="AC32" s="262"/>
      <c r="AD32" s="262"/>
      <c r="AE32" s="262"/>
      <c r="AF32" s="262"/>
      <c r="AG32" s="262" t="s">
        <v>195</v>
      </c>
      <c r="AH32" s="257" t="str">
        <f t="shared" si="3"/>
        <v>+++&amp;</v>
      </c>
      <c r="AI32" s="261" t="str">
        <f t="shared" si="5"/>
        <v/>
      </c>
      <c r="AJ32" s="261" t="s">
        <v>200</v>
      </c>
      <c r="AK32" s="261" t="s">
        <v>196</v>
      </c>
      <c r="AL32" s="261" t="s">
        <v>197</v>
      </c>
      <c r="AM32" s="261" t="s">
        <v>198</v>
      </c>
    </row>
    <row r="33" spans="1:39">
      <c r="A33" s="257">
        <f t="shared" si="4"/>
        <v>28</v>
      </c>
      <c r="C33" s="264" t="s">
        <v>292</v>
      </c>
      <c r="X33" s="257" t="str">
        <f t="shared" si="0"/>
        <v/>
      </c>
      <c r="Y33" s="260"/>
      <c r="Z33" s="260"/>
      <c r="AA33" s="260"/>
      <c r="AB33" s="261"/>
      <c r="AC33" s="262"/>
      <c r="AD33" s="262"/>
      <c r="AE33" s="262"/>
      <c r="AF33" s="262"/>
      <c r="AG33" s="262" t="s">
        <v>195</v>
      </c>
      <c r="AH33" s="257" t="str">
        <f t="shared" si="3"/>
        <v>+++&amp;</v>
      </c>
      <c r="AI33" s="261" t="str">
        <f t="shared" si="5"/>
        <v/>
      </c>
      <c r="AJ33" s="261" t="s">
        <v>200</v>
      </c>
      <c r="AK33" s="261" t="s">
        <v>196</v>
      </c>
      <c r="AL33" s="261" t="s">
        <v>197</v>
      </c>
      <c r="AM33" s="261" t="s">
        <v>198</v>
      </c>
    </row>
    <row r="34" spans="1:39">
      <c r="A34" s="257">
        <f t="shared" si="4"/>
        <v>29</v>
      </c>
      <c r="C34" s="264" t="s">
        <v>292</v>
      </c>
      <c r="F34" s="257" t="s">
        <v>413</v>
      </c>
      <c r="X34" s="257" t="str">
        <f t="shared" si="0"/>
        <v/>
      </c>
      <c r="Y34" s="260"/>
      <c r="Z34" s="260"/>
      <c r="AA34" s="260"/>
      <c r="AB34" s="261"/>
      <c r="AC34" s="262"/>
      <c r="AD34" s="262"/>
      <c r="AE34" s="262"/>
      <c r="AF34" s="262"/>
      <c r="AG34" s="262" t="s">
        <v>195</v>
      </c>
      <c r="AH34" s="257" t="str">
        <f t="shared" si="3"/>
        <v xml:space="preserve">+++&amp;&amp;     </v>
      </c>
      <c r="AI34" s="261" t="str">
        <f t="shared" si="5"/>
        <v/>
      </c>
      <c r="AJ34" s="261" t="s">
        <v>200</v>
      </c>
      <c r="AK34" s="261" t="s">
        <v>196</v>
      </c>
      <c r="AL34" s="261" t="s">
        <v>197</v>
      </c>
      <c r="AM34" s="261" t="s">
        <v>198</v>
      </c>
    </row>
    <row r="35" spans="1:39">
      <c r="A35" s="257">
        <f t="shared" si="4"/>
        <v>30</v>
      </c>
      <c r="C35" s="259" t="s">
        <v>292</v>
      </c>
      <c r="X35" s="257" t="str">
        <f t="shared" si="0"/>
        <v/>
      </c>
      <c r="Y35" s="260"/>
      <c r="Z35" s="260"/>
      <c r="AA35" s="260"/>
      <c r="AB35" s="261"/>
      <c r="AC35" s="262"/>
      <c r="AD35" s="262"/>
      <c r="AE35" s="262"/>
      <c r="AF35" s="262"/>
      <c r="AG35" s="262" t="s">
        <v>195</v>
      </c>
      <c r="AH35" s="257" t="str">
        <f t="shared" si="3"/>
        <v>+++&amp;</v>
      </c>
      <c r="AI35" s="261" t="str">
        <f t="shared" si="5"/>
        <v/>
      </c>
      <c r="AJ35" s="261" t="s">
        <v>200</v>
      </c>
      <c r="AK35" s="261" t="s">
        <v>196</v>
      </c>
      <c r="AL35" s="261" t="s">
        <v>197</v>
      </c>
      <c r="AM35" s="261" t="s">
        <v>198</v>
      </c>
    </row>
    <row r="36" spans="1:39">
      <c r="A36" s="257">
        <f t="shared" si="4"/>
        <v>31</v>
      </c>
      <c r="C36" s="259" t="s">
        <v>292</v>
      </c>
      <c r="X36" s="257" t="str">
        <f t="shared" si="0"/>
        <v/>
      </c>
      <c r="Y36" s="260"/>
      <c r="Z36" s="260"/>
      <c r="AA36" s="260"/>
      <c r="AB36" s="261"/>
      <c r="AC36" s="262"/>
      <c r="AD36" s="262"/>
      <c r="AE36" s="262"/>
      <c r="AF36" s="262"/>
      <c r="AG36" s="262" t="s">
        <v>195</v>
      </c>
      <c r="AH36" s="257" t="str">
        <f t="shared" si="3"/>
        <v>+++&amp;</v>
      </c>
      <c r="AI36" s="261" t="str">
        <f t="shared" si="5"/>
        <v/>
      </c>
      <c r="AJ36" s="261" t="s">
        <v>200</v>
      </c>
      <c r="AK36" s="261" t="s">
        <v>196</v>
      </c>
      <c r="AL36" s="261" t="s">
        <v>197</v>
      </c>
      <c r="AM36" s="261" t="s">
        <v>198</v>
      </c>
    </row>
    <row r="37" spans="1:39">
      <c r="A37" s="257">
        <f t="shared" si="4"/>
        <v>32</v>
      </c>
      <c r="C37" s="264" t="s">
        <v>292</v>
      </c>
      <c r="X37" s="257" t="str">
        <f t="shared" ref="X37:X68" si="6">IF(B37&lt;&gt;"",
IF(D37&lt;&gt;"md","&lt;a href=    "&amp;CHAR(34)&amp;"#/"&amp;AJ37&amp;AH37&amp;AI37&amp;""""&amp;"    "&amp;AK37&amp;AG37&amp;AL37&amp;A37&amp;". "&amp;B37&amp;AM37,
B37),
"")</f>
        <v/>
      </c>
      <c r="Y37" s="260"/>
      <c r="Z37" s="260"/>
      <c r="AA37" s="260"/>
      <c r="AB37" s="261"/>
      <c r="AC37" s="262"/>
      <c r="AD37" s="262"/>
      <c r="AE37" s="262"/>
      <c r="AF37" s="262"/>
      <c r="AG37" s="262" t="s">
        <v>195</v>
      </c>
      <c r="AH37" s="257" t="str">
        <f t="shared" si="3"/>
        <v>+++&amp;</v>
      </c>
      <c r="AI37" s="261" t="str">
        <f t="shared" si="5"/>
        <v/>
      </c>
      <c r="AJ37" s="261" t="s">
        <v>200</v>
      </c>
      <c r="AK37" s="261" t="s">
        <v>196</v>
      </c>
      <c r="AL37" s="261" t="s">
        <v>197</v>
      </c>
      <c r="AM37" s="261" t="s">
        <v>198</v>
      </c>
    </row>
    <row r="38" spans="1:39">
      <c r="A38" s="257">
        <f t="shared" si="4"/>
        <v>33</v>
      </c>
      <c r="C38" s="264" t="s">
        <v>292</v>
      </c>
      <c r="X38" s="257" t="str">
        <f t="shared" si="6"/>
        <v/>
      </c>
      <c r="Y38" s="260"/>
      <c r="Z38" s="260"/>
      <c r="AA38" s="260"/>
      <c r="AB38" s="261"/>
      <c r="AC38" s="262"/>
      <c r="AD38" s="262"/>
      <c r="AE38" s="262"/>
      <c r="AF38" s="262"/>
      <c r="AG38" s="262" t="s">
        <v>195</v>
      </c>
      <c r="AH38" s="257" t="str">
        <f t="shared" si="3"/>
        <v>+++&amp;</v>
      </c>
      <c r="AI38" s="261" t="str">
        <f t="shared" si="5"/>
        <v/>
      </c>
      <c r="AJ38" s="261" t="s">
        <v>200</v>
      </c>
      <c r="AK38" s="261" t="s">
        <v>196</v>
      </c>
      <c r="AL38" s="261" t="s">
        <v>197</v>
      </c>
      <c r="AM38" s="261" t="s">
        <v>198</v>
      </c>
    </row>
    <row r="39" spans="1:39">
      <c r="A39" s="257">
        <f t="shared" si="4"/>
        <v>34</v>
      </c>
      <c r="C39" s="264" t="s">
        <v>292</v>
      </c>
      <c r="X39" s="257" t="str">
        <f t="shared" si="6"/>
        <v/>
      </c>
      <c r="Y39" s="260"/>
      <c r="Z39" s="260"/>
      <c r="AA39" s="260"/>
      <c r="AB39" s="261"/>
      <c r="AC39" s="262"/>
      <c r="AD39" s="262"/>
      <c r="AE39" s="262"/>
      <c r="AF39" s="262"/>
      <c r="AG39" s="262" t="s">
        <v>195</v>
      </c>
      <c r="AH39" s="257" t="str">
        <f t="shared" si="3"/>
        <v>+++&amp;</v>
      </c>
      <c r="AI39" s="261" t="str">
        <f t="shared" si="5"/>
        <v/>
      </c>
      <c r="AJ39" s="261" t="s">
        <v>200</v>
      </c>
      <c r="AK39" s="261" t="s">
        <v>196</v>
      </c>
      <c r="AL39" s="261" t="s">
        <v>197</v>
      </c>
      <c r="AM39" s="261" t="s">
        <v>198</v>
      </c>
    </row>
    <row r="40" spans="1:39">
      <c r="A40" s="257">
        <f t="shared" si="4"/>
        <v>35</v>
      </c>
      <c r="C40" s="264" t="s">
        <v>292</v>
      </c>
      <c r="X40" s="257" t="str">
        <f t="shared" si="6"/>
        <v/>
      </c>
      <c r="Y40" s="260"/>
      <c r="Z40" s="260"/>
      <c r="AA40" s="260"/>
      <c r="AB40" s="261"/>
      <c r="AC40" s="262"/>
      <c r="AD40" s="262"/>
      <c r="AE40" s="262"/>
      <c r="AF40" s="262"/>
      <c r="AG40" s="262" t="s">
        <v>195</v>
      </c>
      <c r="AH40" s="257" t="str">
        <f t="shared" si="3"/>
        <v>+++&amp;</v>
      </c>
      <c r="AI40" s="261" t="str">
        <f t="shared" si="5"/>
        <v/>
      </c>
      <c r="AJ40" s="261" t="s">
        <v>200</v>
      </c>
      <c r="AK40" s="261" t="s">
        <v>196</v>
      </c>
      <c r="AL40" s="261" t="s">
        <v>197</v>
      </c>
      <c r="AM40" s="261" t="s">
        <v>198</v>
      </c>
    </row>
    <row r="41" spans="1:39">
      <c r="A41" s="257">
        <f t="shared" si="4"/>
        <v>36</v>
      </c>
      <c r="C41" s="259" t="s">
        <v>292</v>
      </c>
      <c r="X41" s="257" t="str">
        <f t="shared" si="6"/>
        <v/>
      </c>
      <c r="Y41" s="260"/>
      <c r="Z41" s="260"/>
      <c r="AA41" s="260"/>
      <c r="AB41" s="261"/>
      <c r="AC41" s="262"/>
      <c r="AD41" s="262"/>
      <c r="AE41" s="262"/>
      <c r="AF41" s="262"/>
      <c r="AG41" s="262" t="s">
        <v>195</v>
      </c>
      <c r="AH41" s="257" t="str">
        <f t="shared" si="3"/>
        <v>+++&amp;</v>
      </c>
      <c r="AI41" s="261" t="str">
        <f t="shared" si="5"/>
        <v/>
      </c>
      <c r="AJ41" s="261" t="s">
        <v>200</v>
      </c>
      <c r="AK41" s="261" t="s">
        <v>196</v>
      </c>
      <c r="AL41" s="261" t="s">
        <v>197</v>
      </c>
      <c r="AM41" s="261" t="s">
        <v>198</v>
      </c>
    </row>
    <row r="42" spans="1:39">
      <c r="A42" s="257">
        <f t="shared" si="4"/>
        <v>37</v>
      </c>
      <c r="C42" s="259" t="s">
        <v>292</v>
      </c>
      <c r="X42" s="257" t="str">
        <f t="shared" si="6"/>
        <v/>
      </c>
      <c r="Y42" s="260"/>
      <c r="Z42" s="260"/>
      <c r="AA42" s="260"/>
      <c r="AB42" s="261"/>
      <c r="AC42" s="262"/>
      <c r="AD42" s="262"/>
      <c r="AE42" s="262"/>
      <c r="AF42" s="262"/>
      <c r="AG42" s="262" t="s">
        <v>195</v>
      </c>
      <c r="AH42" s="257" t="str">
        <f t="shared" si="3"/>
        <v>+++&amp;</v>
      </c>
      <c r="AI42" s="261" t="str">
        <f t="shared" si="5"/>
        <v/>
      </c>
      <c r="AJ42" s="261" t="s">
        <v>200</v>
      </c>
      <c r="AK42" s="261" t="s">
        <v>196</v>
      </c>
      <c r="AL42" s="261" t="s">
        <v>197</v>
      </c>
      <c r="AM42" s="261" t="s">
        <v>198</v>
      </c>
    </row>
    <row r="43" spans="1:39">
      <c r="A43" s="257">
        <f t="shared" si="4"/>
        <v>38</v>
      </c>
      <c r="C43" s="264" t="s">
        <v>292</v>
      </c>
      <c r="X43" s="257" t="str">
        <f t="shared" si="6"/>
        <v/>
      </c>
      <c r="Y43" s="260"/>
      <c r="Z43" s="260"/>
      <c r="AA43" s="260"/>
      <c r="AB43" s="261"/>
      <c r="AC43" s="262"/>
      <c r="AD43" s="262"/>
      <c r="AE43" s="262"/>
      <c r="AF43" s="262"/>
      <c r="AG43" s="262" t="s">
        <v>195</v>
      </c>
      <c r="AH43" s="257" t="str">
        <f t="shared" si="3"/>
        <v>+++&amp;</v>
      </c>
      <c r="AI43" s="261" t="str">
        <f t="shared" si="5"/>
        <v/>
      </c>
      <c r="AJ43" s="261" t="s">
        <v>200</v>
      </c>
      <c r="AK43" s="261" t="s">
        <v>196</v>
      </c>
      <c r="AL43" s="261" t="s">
        <v>197</v>
      </c>
      <c r="AM43" s="261" t="s">
        <v>198</v>
      </c>
    </row>
    <row r="44" spans="1:39">
      <c r="A44" s="257">
        <f t="shared" si="4"/>
        <v>39</v>
      </c>
      <c r="C44" s="264" t="s">
        <v>292</v>
      </c>
      <c r="X44" s="257" t="str">
        <f t="shared" si="6"/>
        <v/>
      </c>
      <c r="Y44" s="260"/>
      <c r="Z44" s="260"/>
      <c r="AA44" s="260"/>
      <c r="AB44" s="261"/>
      <c r="AC44" s="262"/>
      <c r="AD44" s="262"/>
      <c r="AE44" s="262"/>
      <c r="AF44" s="262"/>
      <c r="AG44" s="262" t="s">
        <v>195</v>
      </c>
      <c r="AH44" s="257" t="str">
        <f t="shared" si="3"/>
        <v>+++&amp;</v>
      </c>
      <c r="AI44" s="261" t="str">
        <f t="shared" ref="AI44:AI75" si="7">IF(G44=1,"&amp;gotoz="&amp;E49,"")&amp;
IF(AC44&lt;&gt;"","&amp;panx="&amp;AC44,"")&amp;
IF(AD44&lt;&gt;"","&amp;pany="&amp;AD44,"")&amp;
IF(AE44&lt;&gt;"","&amp;zoom="&amp;AE44,"")</f>
        <v/>
      </c>
      <c r="AJ44" s="261" t="s">
        <v>200</v>
      </c>
      <c r="AK44" s="261" t="s">
        <v>196</v>
      </c>
      <c r="AL44" s="261" t="s">
        <v>197</v>
      </c>
      <c r="AM44" s="261" t="s">
        <v>198</v>
      </c>
    </row>
    <row r="45" spans="1:39">
      <c r="A45" s="257">
        <f t="shared" si="4"/>
        <v>40</v>
      </c>
      <c r="C45" s="264" t="s">
        <v>292</v>
      </c>
      <c r="X45" s="257" t="str">
        <f t="shared" si="6"/>
        <v/>
      </c>
      <c r="Y45" s="260"/>
      <c r="Z45" s="260"/>
      <c r="AA45" s="260"/>
      <c r="AB45" s="261"/>
      <c r="AC45" s="262"/>
      <c r="AD45" s="262"/>
      <c r="AE45" s="262"/>
      <c r="AF45" s="262"/>
      <c r="AG45" s="262" t="s">
        <v>195</v>
      </c>
      <c r="AH45" s="257" t="str">
        <f t="shared" si="3"/>
        <v>+++&amp;</v>
      </c>
      <c r="AI45" s="261" t="str">
        <f t="shared" si="7"/>
        <v/>
      </c>
      <c r="AJ45" s="261" t="s">
        <v>200</v>
      </c>
      <c r="AK45" s="261" t="s">
        <v>196</v>
      </c>
      <c r="AL45" s="261" t="s">
        <v>197</v>
      </c>
      <c r="AM45" s="261" t="s">
        <v>198</v>
      </c>
    </row>
    <row r="46" spans="1:39">
      <c r="A46" s="257">
        <f t="shared" si="4"/>
        <v>41</v>
      </c>
      <c r="C46" s="264" t="s">
        <v>292</v>
      </c>
      <c r="X46" s="257" t="str">
        <f t="shared" si="6"/>
        <v/>
      </c>
      <c r="Y46" s="260"/>
      <c r="Z46" s="260"/>
      <c r="AA46" s="260"/>
      <c r="AB46" s="261"/>
      <c r="AC46" s="262"/>
      <c r="AD46" s="262"/>
      <c r="AE46" s="262"/>
      <c r="AF46" s="262"/>
      <c r="AG46" s="262" t="s">
        <v>195</v>
      </c>
      <c r="AH46" s="257" t="str">
        <f t="shared" si="3"/>
        <v>+++&amp;</v>
      </c>
      <c r="AI46" s="261" t="str">
        <f t="shared" si="7"/>
        <v/>
      </c>
      <c r="AJ46" s="261" t="s">
        <v>200</v>
      </c>
      <c r="AK46" s="261" t="s">
        <v>196</v>
      </c>
      <c r="AL46" s="261" t="s">
        <v>197</v>
      </c>
      <c r="AM46" s="261" t="s">
        <v>198</v>
      </c>
    </row>
    <row r="47" spans="1:39">
      <c r="A47" s="257">
        <f t="shared" si="4"/>
        <v>42</v>
      </c>
      <c r="C47" s="259"/>
      <c r="X47" s="257" t="str">
        <f t="shared" si="6"/>
        <v/>
      </c>
      <c r="Y47" s="260"/>
      <c r="Z47" s="260"/>
      <c r="AA47" s="260"/>
      <c r="AB47" s="261"/>
      <c r="AC47" s="262"/>
      <c r="AD47" s="262"/>
      <c r="AE47" s="262"/>
      <c r="AF47" s="262"/>
      <c r="AG47" s="262" t="s">
        <v>195</v>
      </c>
      <c r="AH47" s="257" t="str">
        <f t="shared" si="3"/>
        <v/>
      </c>
      <c r="AI47" s="261" t="str">
        <f t="shared" si="7"/>
        <v/>
      </c>
      <c r="AJ47" s="261" t="s">
        <v>200</v>
      </c>
      <c r="AK47" s="261" t="s">
        <v>196</v>
      </c>
      <c r="AL47" s="261" t="s">
        <v>197</v>
      </c>
      <c r="AM47" s="261" t="s">
        <v>198</v>
      </c>
    </row>
    <row r="48" spans="1:39">
      <c r="A48" s="257">
        <f t="shared" si="4"/>
        <v>43</v>
      </c>
      <c r="C48" s="264" t="s">
        <v>292</v>
      </c>
      <c r="X48" s="257" t="str">
        <f t="shared" si="6"/>
        <v/>
      </c>
      <c r="Y48" s="260"/>
      <c r="Z48" s="260"/>
      <c r="AA48" s="260"/>
      <c r="AB48" s="261"/>
      <c r="AC48" s="262"/>
      <c r="AD48" s="262"/>
      <c r="AE48" s="262"/>
      <c r="AF48" s="262"/>
      <c r="AG48" s="262" t="s">
        <v>195</v>
      </c>
      <c r="AH48" s="257" t="str">
        <f t="shared" si="3"/>
        <v>+++&amp;</v>
      </c>
      <c r="AI48" s="261" t="str">
        <f t="shared" si="7"/>
        <v/>
      </c>
      <c r="AJ48" s="261" t="s">
        <v>200</v>
      </c>
      <c r="AK48" s="261" t="s">
        <v>196</v>
      </c>
      <c r="AL48" s="261" t="s">
        <v>197</v>
      </c>
      <c r="AM48" s="261" t="s">
        <v>198</v>
      </c>
    </row>
    <row r="49" spans="1:39">
      <c r="A49" s="257">
        <f t="shared" si="4"/>
        <v>44</v>
      </c>
      <c r="C49" s="264" t="s">
        <v>292</v>
      </c>
      <c r="X49" s="257" t="str">
        <f t="shared" si="6"/>
        <v/>
      </c>
      <c r="Y49" s="260"/>
      <c r="Z49" s="260"/>
      <c r="AA49" s="260"/>
      <c r="AB49" s="261"/>
      <c r="AC49" s="262"/>
      <c r="AD49" s="262"/>
      <c r="AE49" s="262"/>
      <c r="AF49" s="262"/>
      <c r="AG49" s="262" t="s">
        <v>195</v>
      </c>
      <c r="AH49" s="257" t="str">
        <f t="shared" si="3"/>
        <v>+++&amp;</v>
      </c>
      <c r="AI49" s="261" t="str">
        <f t="shared" si="7"/>
        <v/>
      </c>
      <c r="AJ49" s="261" t="s">
        <v>200</v>
      </c>
      <c r="AK49" s="261" t="s">
        <v>196</v>
      </c>
      <c r="AL49" s="261" t="s">
        <v>197</v>
      </c>
      <c r="AM49" s="261" t="s">
        <v>198</v>
      </c>
    </row>
    <row r="50" spans="1:39">
      <c r="A50" s="257">
        <f t="shared" si="4"/>
        <v>45</v>
      </c>
      <c r="C50" s="264" t="s">
        <v>292</v>
      </c>
      <c r="X50" s="257" t="str">
        <f t="shared" si="6"/>
        <v/>
      </c>
      <c r="Y50" s="260"/>
      <c r="Z50" s="260"/>
      <c r="AA50" s="260"/>
      <c r="AB50" s="261"/>
      <c r="AC50" s="262"/>
      <c r="AD50" s="262"/>
      <c r="AE50" s="262"/>
      <c r="AF50" s="262"/>
      <c r="AG50" s="262" t="s">
        <v>195</v>
      </c>
      <c r="AH50" s="257" t="str">
        <f t="shared" si="3"/>
        <v>+++&amp;</v>
      </c>
      <c r="AI50" s="261" t="str">
        <f t="shared" si="7"/>
        <v/>
      </c>
      <c r="AJ50" s="261" t="s">
        <v>200</v>
      </c>
      <c r="AK50" s="261" t="s">
        <v>196</v>
      </c>
      <c r="AL50" s="261" t="s">
        <v>197</v>
      </c>
      <c r="AM50" s="261" t="s">
        <v>198</v>
      </c>
    </row>
    <row r="51" spans="1:39">
      <c r="A51" s="257">
        <f t="shared" si="4"/>
        <v>46</v>
      </c>
      <c r="C51" s="264" t="s">
        <v>292</v>
      </c>
      <c r="J51" s="265"/>
      <c r="X51" s="257" t="str">
        <f t="shared" si="6"/>
        <v/>
      </c>
      <c r="Y51" s="260"/>
      <c r="Z51" s="260"/>
      <c r="AA51" s="260"/>
      <c r="AB51" s="261"/>
      <c r="AC51" s="262"/>
      <c r="AD51" s="262"/>
      <c r="AE51" s="262"/>
      <c r="AF51" s="262"/>
      <c r="AG51" s="262" t="s">
        <v>195</v>
      </c>
      <c r="AH51" s="257" t="str">
        <f t="shared" si="3"/>
        <v>+++&amp;</v>
      </c>
      <c r="AI51" s="261" t="str">
        <f t="shared" si="7"/>
        <v/>
      </c>
      <c r="AJ51" s="261" t="s">
        <v>200</v>
      </c>
      <c r="AK51" s="261" t="s">
        <v>196</v>
      </c>
      <c r="AL51" s="261" t="s">
        <v>197</v>
      </c>
      <c r="AM51" s="261" t="s">
        <v>198</v>
      </c>
    </row>
    <row r="52" spans="1:39">
      <c r="A52" s="257">
        <f t="shared" si="4"/>
        <v>47</v>
      </c>
      <c r="C52" s="264" t="s">
        <v>292</v>
      </c>
      <c r="J52" s="260"/>
      <c r="X52" s="257" t="str">
        <f t="shared" si="6"/>
        <v/>
      </c>
      <c r="Y52" s="260"/>
      <c r="Z52" s="260"/>
      <c r="AA52" s="260"/>
      <c r="AB52" s="261"/>
      <c r="AC52" s="262"/>
      <c r="AD52" s="262"/>
      <c r="AE52" s="262"/>
      <c r="AF52" s="262"/>
      <c r="AG52" s="262" t="s">
        <v>195</v>
      </c>
      <c r="AH52" s="257" t="str">
        <f t="shared" si="3"/>
        <v>+++&amp;</v>
      </c>
      <c r="AI52" s="261" t="str">
        <f t="shared" si="7"/>
        <v/>
      </c>
      <c r="AJ52" s="261" t="s">
        <v>200</v>
      </c>
      <c r="AK52" s="261" t="s">
        <v>196</v>
      </c>
      <c r="AL52" s="261" t="s">
        <v>197</v>
      </c>
      <c r="AM52" s="261" t="s">
        <v>198</v>
      </c>
    </row>
    <row r="53" spans="1:39">
      <c r="A53" s="257">
        <f t="shared" si="4"/>
        <v>48</v>
      </c>
      <c r="C53" s="264" t="s">
        <v>292</v>
      </c>
      <c r="J53" s="266"/>
      <c r="X53" s="257" t="str">
        <f t="shared" si="6"/>
        <v/>
      </c>
      <c r="Y53" s="260"/>
      <c r="Z53" s="260"/>
      <c r="AA53" s="260"/>
      <c r="AB53" s="261"/>
      <c r="AC53" s="262"/>
      <c r="AD53" s="262"/>
      <c r="AE53" s="262"/>
      <c r="AF53" s="262"/>
      <c r="AG53" s="262" t="s">
        <v>195</v>
      </c>
      <c r="AH53" s="257" t="str">
        <f t="shared" si="3"/>
        <v>+++&amp;</v>
      </c>
      <c r="AI53" s="261" t="str">
        <f t="shared" si="7"/>
        <v/>
      </c>
      <c r="AJ53" s="261" t="s">
        <v>200</v>
      </c>
      <c r="AK53" s="261" t="s">
        <v>196</v>
      </c>
      <c r="AL53" s="261" t="s">
        <v>197</v>
      </c>
      <c r="AM53" s="261" t="s">
        <v>198</v>
      </c>
    </row>
    <row r="54" spans="1:39">
      <c r="A54" s="257">
        <f t="shared" si="4"/>
        <v>49</v>
      </c>
      <c r="C54" s="259"/>
      <c r="J54" s="266"/>
      <c r="X54" s="257" t="str">
        <f t="shared" si="6"/>
        <v/>
      </c>
      <c r="Y54" s="260"/>
      <c r="Z54" s="260"/>
      <c r="AA54" s="260"/>
      <c r="AB54" s="261"/>
      <c r="AC54" s="262"/>
      <c r="AD54" s="262"/>
      <c r="AE54" s="262"/>
      <c r="AF54" s="262"/>
      <c r="AG54" s="262" t="s">
        <v>195</v>
      </c>
      <c r="AH54" s="257" t="str">
        <f t="shared" si="3"/>
        <v/>
      </c>
      <c r="AI54" s="261" t="str">
        <f t="shared" si="7"/>
        <v/>
      </c>
      <c r="AJ54" s="261" t="s">
        <v>200</v>
      </c>
      <c r="AK54" s="261" t="s">
        <v>196</v>
      </c>
      <c r="AL54" s="261" t="s">
        <v>197</v>
      </c>
      <c r="AM54" s="261" t="s">
        <v>198</v>
      </c>
    </row>
    <row r="55" spans="1:39">
      <c r="A55" s="257">
        <f t="shared" si="4"/>
        <v>50</v>
      </c>
      <c r="C55" s="259"/>
      <c r="E55" s="263"/>
      <c r="X55" s="257" t="str">
        <f t="shared" si="6"/>
        <v/>
      </c>
      <c r="Y55" s="260"/>
      <c r="Z55" s="260"/>
      <c r="AA55" s="260"/>
      <c r="AB55" s="261"/>
      <c r="AC55" s="262"/>
      <c r="AD55" s="262"/>
      <c r="AE55" s="262"/>
      <c r="AF55" s="262"/>
      <c r="AG55" s="262" t="s">
        <v>195</v>
      </c>
      <c r="AH55" s="257" t="str">
        <f t="shared" si="3"/>
        <v/>
      </c>
      <c r="AI55" s="261" t="str">
        <f t="shared" si="7"/>
        <v/>
      </c>
      <c r="AJ55" s="261" t="s">
        <v>200</v>
      </c>
      <c r="AK55" s="261" t="s">
        <v>196</v>
      </c>
      <c r="AL55" s="261" t="s">
        <v>197</v>
      </c>
      <c r="AM55" s="261" t="s">
        <v>198</v>
      </c>
    </row>
    <row r="56" spans="1:39">
      <c r="A56" s="257">
        <f t="shared" si="4"/>
        <v>51</v>
      </c>
      <c r="C56" s="264" t="s">
        <v>292</v>
      </c>
      <c r="J56" s="266"/>
      <c r="X56" s="257" t="str">
        <f t="shared" si="6"/>
        <v/>
      </c>
      <c r="Y56" s="260"/>
      <c r="Z56" s="260"/>
      <c r="AA56" s="260"/>
      <c r="AB56" s="261"/>
      <c r="AC56" s="262"/>
      <c r="AD56" s="262"/>
      <c r="AE56" s="262"/>
      <c r="AF56" s="262"/>
      <c r="AG56" s="262" t="s">
        <v>195</v>
      </c>
      <c r="AH56" s="257" t="str">
        <f t="shared" si="3"/>
        <v>+++&amp;</v>
      </c>
      <c r="AI56" s="261" t="str">
        <f t="shared" si="7"/>
        <v/>
      </c>
      <c r="AJ56" s="261" t="s">
        <v>200</v>
      </c>
      <c r="AK56" s="261" t="s">
        <v>196</v>
      </c>
      <c r="AL56" s="261" t="s">
        <v>197</v>
      </c>
      <c r="AM56" s="261" t="s">
        <v>198</v>
      </c>
    </row>
    <row r="57" spans="1:39">
      <c r="A57" s="257">
        <f t="shared" si="4"/>
        <v>52</v>
      </c>
      <c r="C57" s="264" t="s">
        <v>292</v>
      </c>
      <c r="J57" s="266"/>
      <c r="X57" s="257" t="str">
        <f t="shared" si="6"/>
        <v/>
      </c>
      <c r="Y57" s="260"/>
      <c r="Z57" s="260"/>
      <c r="AA57" s="260"/>
      <c r="AB57" s="261"/>
      <c r="AC57" s="262"/>
      <c r="AD57" s="262"/>
      <c r="AE57" s="262"/>
      <c r="AF57" s="262"/>
      <c r="AG57" s="262" t="s">
        <v>195</v>
      </c>
      <c r="AH57" s="257" t="str">
        <f t="shared" si="3"/>
        <v>+++&amp;</v>
      </c>
      <c r="AI57" s="261" t="str">
        <f t="shared" si="7"/>
        <v/>
      </c>
      <c r="AJ57" s="261" t="s">
        <v>200</v>
      </c>
      <c r="AK57" s="261" t="s">
        <v>196</v>
      </c>
      <c r="AL57" s="261" t="s">
        <v>197</v>
      </c>
      <c r="AM57" s="261" t="s">
        <v>198</v>
      </c>
    </row>
    <row r="58" spans="1:39">
      <c r="A58" s="257">
        <f t="shared" si="4"/>
        <v>53</v>
      </c>
      <c r="C58" s="264" t="s">
        <v>292</v>
      </c>
      <c r="J58" s="260"/>
      <c r="X58" s="257" t="str">
        <f t="shared" si="6"/>
        <v/>
      </c>
      <c r="Y58" s="260"/>
      <c r="Z58" s="260"/>
      <c r="AA58" s="260"/>
      <c r="AB58" s="261"/>
      <c r="AC58" s="262"/>
      <c r="AD58" s="262"/>
      <c r="AE58" s="262"/>
      <c r="AF58" s="262"/>
      <c r="AG58" s="262" t="s">
        <v>195</v>
      </c>
      <c r="AH58" s="257" t="str">
        <f t="shared" si="3"/>
        <v>+++&amp;</v>
      </c>
      <c r="AI58" s="261" t="str">
        <f t="shared" si="7"/>
        <v/>
      </c>
      <c r="AJ58" s="261" t="s">
        <v>200</v>
      </c>
      <c r="AK58" s="261" t="s">
        <v>196</v>
      </c>
      <c r="AL58" s="261" t="s">
        <v>197</v>
      </c>
      <c r="AM58" s="261" t="s">
        <v>198</v>
      </c>
    </row>
    <row r="59" spans="1:39">
      <c r="A59" s="257">
        <f t="shared" si="4"/>
        <v>54</v>
      </c>
      <c r="C59" s="259" t="s">
        <v>292</v>
      </c>
      <c r="J59" s="266"/>
      <c r="X59" s="257" t="str">
        <f t="shared" si="6"/>
        <v/>
      </c>
      <c r="Y59" s="260"/>
      <c r="Z59" s="260"/>
      <c r="AA59" s="260"/>
      <c r="AB59" s="261"/>
      <c r="AC59" s="262"/>
      <c r="AD59" s="262"/>
      <c r="AE59" s="262"/>
      <c r="AF59" s="262"/>
      <c r="AG59" s="262" t="s">
        <v>195</v>
      </c>
      <c r="AH59" s="257" t="str">
        <f t="shared" si="3"/>
        <v>+++&amp;</v>
      </c>
      <c r="AI59" s="261" t="str">
        <f t="shared" si="7"/>
        <v/>
      </c>
      <c r="AJ59" s="261" t="s">
        <v>200</v>
      </c>
      <c r="AK59" s="261" t="s">
        <v>196</v>
      </c>
      <c r="AL59" s="261" t="s">
        <v>197</v>
      </c>
      <c r="AM59" s="261" t="s">
        <v>198</v>
      </c>
    </row>
    <row r="60" spans="1:39">
      <c r="A60" s="257">
        <f t="shared" si="4"/>
        <v>55</v>
      </c>
      <c r="C60" s="259" t="s">
        <v>292</v>
      </c>
      <c r="J60" s="260"/>
      <c r="X60" s="257" t="str">
        <f t="shared" si="6"/>
        <v/>
      </c>
      <c r="Y60" s="260"/>
      <c r="Z60" s="260"/>
      <c r="AA60" s="260"/>
      <c r="AB60" s="261"/>
      <c r="AC60" s="262"/>
      <c r="AD60" s="262"/>
      <c r="AE60" s="262"/>
      <c r="AF60" s="262"/>
      <c r="AG60" s="262" t="s">
        <v>195</v>
      </c>
      <c r="AH60" s="257" t="str">
        <f t="shared" si="3"/>
        <v>+++&amp;</v>
      </c>
      <c r="AI60" s="261" t="str">
        <f t="shared" si="7"/>
        <v/>
      </c>
      <c r="AJ60" s="261" t="s">
        <v>200</v>
      </c>
      <c r="AK60" s="261" t="s">
        <v>196</v>
      </c>
      <c r="AL60" s="261" t="s">
        <v>197</v>
      </c>
      <c r="AM60" s="261" t="s">
        <v>198</v>
      </c>
    </row>
    <row r="61" spans="1:39">
      <c r="A61" s="257">
        <f t="shared" si="4"/>
        <v>56</v>
      </c>
      <c r="C61" s="259"/>
      <c r="J61" s="260"/>
      <c r="X61" s="257" t="str">
        <f t="shared" si="6"/>
        <v/>
      </c>
      <c r="Y61" s="260"/>
      <c r="Z61" s="260"/>
      <c r="AA61" s="260"/>
      <c r="AB61" s="261"/>
      <c r="AC61" s="262"/>
      <c r="AD61" s="262"/>
      <c r="AE61" s="262"/>
      <c r="AF61" s="262"/>
      <c r="AG61" s="262" t="s">
        <v>195</v>
      </c>
      <c r="AH61" s="257" t="str">
        <f t="shared" si="3"/>
        <v/>
      </c>
      <c r="AI61" s="261" t="str">
        <f t="shared" si="7"/>
        <v/>
      </c>
      <c r="AJ61" s="261" t="s">
        <v>200</v>
      </c>
      <c r="AK61" s="261" t="s">
        <v>196</v>
      </c>
      <c r="AL61" s="261" t="s">
        <v>197</v>
      </c>
      <c r="AM61" s="261" t="s">
        <v>198</v>
      </c>
    </row>
    <row r="62" spans="1:39">
      <c r="A62" s="257">
        <f t="shared" si="4"/>
        <v>57</v>
      </c>
      <c r="C62" s="259"/>
      <c r="X62" s="257" t="str">
        <f t="shared" si="6"/>
        <v/>
      </c>
      <c r="Y62" s="260"/>
      <c r="Z62" s="260"/>
      <c r="AA62" s="260"/>
      <c r="AB62" s="261"/>
      <c r="AC62" s="262"/>
      <c r="AD62" s="262"/>
      <c r="AE62" s="262"/>
      <c r="AF62" s="262"/>
      <c r="AG62" s="262" t="s">
        <v>195</v>
      </c>
      <c r="AH62" s="257" t="str">
        <f t="shared" si="3"/>
        <v/>
      </c>
      <c r="AI62" s="261" t="str">
        <f t="shared" si="7"/>
        <v/>
      </c>
      <c r="AJ62" s="261" t="s">
        <v>200</v>
      </c>
      <c r="AK62" s="261" t="s">
        <v>196</v>
      </c>
      <c r="AL62" s="261" t="s">
        <v>197</v>
      </c>
      <c r="AM62" s="261" t="s">
        <v>198</v>
      </c>
    </row>
    <row r="63" spans="1:39">
      <c r="A63" s="257">
        <f t="shared" si="4"/>
        <v>58</v>
      </c>
      <c r="C63" s="259"/>
      <c r="X63" s="257" t="str">
        <f t="shared" si="6"/>
        <v/>
      </c>
      <c r="Y63" s="260"/>
      <c r="Z63" s="260"/>
      <c r="AA63" s="260"/>
      <c r="AB63" s="261"/>
      <c r="AC63" s="262"/>
      <c r="AD63" s="262"/>
      <c r="AE63" s="262"/>
      <c r="AF63" s="262"/>
      <c r="AG63" s="262" t="s">
        <v>195</v>
      </c>
      <c r="AH63" s="257" t="str">
        <f t="shared" si="3"/>
        <v/>
      </c>
      <c r="AI63" s="261" t="str">
        <f t="shared" si="7"/>
        <v/>
      </c>
      <c r="AJ63" s="261" t="s">
        <v>200</v>
      </c>
      <c r="AK63" s="261" t="s">
        <v>196</v>
      </c>
      <c r="AL63" s="261" t="s">
        <v>197</v>
      </c>
      <c r="AM63" s="261" t="s">
        <v>198</v>
      </c>
    </row>
    <row r="64" spans="1:39">
      <c r="A64" s="257">
        <f t="shared" si="4"/>
        <v>59</v>
      </c>
      <c r="C64" s="264"/>
      <c r="X64" s="257" t="str">
        <f t="shared" si="6"/>
        <v/>
      </c>
      <c r="Y64" s="260"/>
      <c r="Z64" s="260"/>
      <c r="AA64" s="260"/>
      <c r="AB64" s="261"/>
      <c r="AC64" s="262"/>
      <c r="AD64" s="262"/>
      <c r="AE64" s="262"/>
      <c r="AF64" s="262"/>
      <c r="AG64" s="262" t="s">
        <v>195</v>
      </c>
      <c r="AH64" s="257" t="str">
        <f t="shared" si="3"/>
        <v/>
      </c>
      <c r="AI64" s="261" t="str">
        <f t="shared" si="7"/>
        <v/>
      </c>
      <c r="AJ64" s="261" t="s">
        <v>200</v>
      </c>
      <c r="AK64" s="261" t="s">
        <v>196</v>
      </c>
      <c r="AL64" s="261" t="s">
        <v>197</v>
      </c>
      <c r="AM64" s="261" t="s">
        <v>198</v>
      </c>
    </row>
    <row r="65" spans="1:39">
      <c r="A65" s="257">
        <f t="shared" si="4"/>
        <v>60</v>
      </c>
      <c r="C65" s="259"/>
      <c r="X65" s="257" t="str">
        <f t="shared" si="6"/>
        <v/>
      </c>
      <c r="Y65" s="260"/>
      <c r="Z65" s="260"/>
      <c r="AA65" s="260"/>
      <c r="AB65" s="261"/>
      <c r="AC65" s="262"/>
      <c r="AD65" s="262"/>
      <c r="AE65" s="262"/>
      <c r="AF65" s="262"/>
      <c r="AG65" s="262" t="s">
        <v>195</v>
      </c>
      <c r="AH65" s="257" t="str">
        <f t="shared" si="3"/>
        <v/>
      </c>
      <c r="AI65" s="261" t="str">
        <f t="shared" si="7"/>
        <v/>
      </c>
      <c r="AJ65" s="261" t="s">
        <v>200</v>
      </c>
      <c r="AK65" s="261" t="s">
        <v>196</v>
      </c>
      <c r="AL65" s="261" t="s">
        <v>197</v>
      </c>
      <c r="AM65" s="261" t="s">
        <v>198</v>
      </c>
    </row>
    <row r="66" spans="1:39">
      <c r="A66" s="257">
        <f t="shared" si="4"/>
        <v>61</v>
      </c>
      <c r="C66" s="259"/>
      <c r="X66" s="257" t="str">
        <f t="shared" si="6"/>
        <v/>
      </c>
      <c r="Y66" s="260"/>
      <c r="Z66" s="260"/>
      <c r="AA66" s="260"/>
      <c r="AB66" s="261"/>
      <c r="AC66" s="262"/>
      <c r="AD66" s="262"/>
      <c r="AE66" s="262"/>
      <c r="AF66" s="262"/>
      <c r="AG66" s="262" t="s">
        <v>195</v>
      </c>
      <c r="AH66" s="257" t="str">
        <f t="shared" si="3"/>
        <v/>
      </c>
      <c r="AI66" s="261" t="str">
        <f t="shared" si="7"/>
        <v/>
      </c>
      <c r="AJ66" s="261" t="s">
        <v>200</v>
      </c>
      <c r="AK66" s="261" t="s">
        <v>196</v>
      </c>
      <c r="AL66" s="261" t="s">
        <v>197</v>
      </c>
      <c r="AM66" s="261" t="s">
        <v>198</v>
      </c>
    </row>
    <row r="67" spans="1:39">
      <c r="A67" s="257">
        <f t="shared" si="4"/>
        <v>62</v>
      </c>
      <c r="C67" s="259"/>
      <c r="X67" s="257" t="str">
        <f t="shared" si="6"/>
        <v/>
      </c>
      <c r="Y67" s="260"/>
      <c r="Z67" s="260"/>
      <c r="AA67" s="260"/>
      <c r="AB67" s="261"/>
      <c r="AC67" s="262"/>
      <c r="AD67" s="262"/>
      <c r="AE67" s="262"/>
      <c r="AF67" s="262"/>
      <c r="AG67" s="262" t="s">
        <v>195</v>
      </c>
      <c r="AH67" s="257" t="str">
        <f t="shared" si="3"/>
        <v/>
      </c>
      <c r="AI67" s="261" t="str">
        <f t="shared" si="7"/>
        <v/>
      </c>
      <c r="AJ67" s="261" t="s">
        <v>200</v>
      </c>
      <c r="AK67" s="261" t="s">
        <v>196</v>
      </c>
      <c r="AL67" s="261" t="s">
        <v>197</v>
      </c>
      <c r="AM67" s="261" t="s">
        <v>198</v>
      </c>
    </row>
    <row r="68" spans="1:39">
      <c r="A68" s="257">
        <f t="shared" si="4"/>
        <v>63</v>
      </c>
      <c r="C68" s="259"/>
      <c r="X68" s="257" t="str">
        <f t="shared" si="6"/>
        <v/>
      </c>
      <c r="Y68" s="260"/>
      <c r="Z68" s="260"/>
      <c r="AA68" s="260"/>
      <c r="AB68" s="261"/>
      <c r="AC68" s="262"/>
      <c r="AD68" s="262"/>
      <c r="AE68" s="262"/>
      <c r="AF68" s="262"/>
      <c r="AG68" s="262" t="s">
        <v>195</v>
      </c>
      <c r="AH68" s="257" t="str">
        <f t="shared" si="3"/>
        <v/>
      </c>
      <c r="AI68" s="261" t="str">
        <f t="shared" si="7"/>
        <v/>
      </c>
      <c r="AJ68" s="261" t="s">
        <v>200</v>
      </c>
      <c r="AK68" s="261" t="s">
        <v>196</v>
      </c>
      <c r="AL68" s="261" t="s">
        <v>197</v>
      </c>
      <c r="AM68" s="261" t="s">
        <v>198</v>
      </c>
    </row>
    <row r="69" spans="1:39">
      <c r="A69" s="257">
        <f t="shared" si="4"/>
        <v>64</v>
      </c>
      <c r="C69" s="259"/>
      <c r="X69" s="257" t="str">
        <f t="shared" ref="X69:X80" si="8">IF(B69&lt;&gt;"",
IF(D69&lt;&gt;"md","&lt;a href=    "&amp;CHAR(34)&amp;"#/"&amp;AJ69&amp;AH69&amp;AI69&amp;""""&amp;"    "&amp;AK69&amp;AG69&amp;AL69&amp;A69&amp;". "&amp;B69&amp;AM69,
B69),
"")</f>
        <v/>
      </c>
      <c r="Y69" s="260"/>
      <c r="Z69" s="260"/>
      <c r="AA69" s="260"/>
      <c r="AB69" s="261"/>
      <c r="AC69" s="262"/>
      <c r="AD69" s="262"/>
      <c r="AE69" s="262"/>
      <c r="AF69" s="262"/>
      <c r="AG69" s="262" t="s">
        <v>195</v>
      </c>
      <c r="AH69" s="257" t="str">
        <f t="shared" si="3"/>
        <v/>
      </c>
      <c r="AI69" s="261" t="str">
        <f t="shared" si="7"/>
        <v/>
      </c>
      <c r="AJ69" s="261" t="s">
        <v>200</v>
      </c>
      <c r="AK69" s="261" t="s">
        <v>196</v>
      </c>
      <c r="AL69" s="261" t="s">
        <v>197</v>
      </c>
      <c r="AM69" s="261" t="s">
        <v>198</v>
      </c>
    </row>
    <row r="70" spans="1:39">
      <c r="A70" s="257">
        <f t="shared" si="4"/>
        <v>65</v>
      </c>
      <c r="C70" s="259"/>
      <c r="X70" s="257" t="str">
        <f t="shared" si="8"/>
        <v/>
      </c>
      <c r="Y70" s="260"/>
      <c r="Z70" s="260"/>
      <c r="AA70" s="260"/>
      <c r="AB70" s="261"/>
      <c r="AC70" s="262"/>
      <c r="AD70" s="262"/>
      <c r="AE70" s="262"/>
      <c r="AF70" s="262"/>
      <c r="AG70" s="262" t="s">
        <v>195</v>
      </c>
      <c r="AH70" s="257" t="str">
        <f t="shared" si="3"/>
        <v/>
      </c>
      <c r="AI70" s="261" t="str">
        <f t="shared" si="7"/>
        <v/>
      </c>
      <c r="AJ70" s="261" t="s">
        <v>200</v>
      </c>
      <c r="AK70" s="261" t="s">
        <v>196</v>
      </c>
      <c r="AL70" s="261" t="s">
        <v>197</v>
      </c>
      <c r="AM70" s="261" t="s">
        <v>198</v>
      </c>
    </row>
    <row r="71" spans="1:39">
      <c r="A71" s="257">
        <f t="shared" si="4"/>
        <v>66</v>
      </c>
      <c r="C71" s="259"/>
      <c r="X71" s="257" t="str">
        <f t="shared" si="8"/>
        <v/>
      </c>
      <c r="Y71" s="260"/>
      <c r="Z71" s="260"/>
      <c r="AA71" s="260"/>
      <c r="AB71" s="261"/>
      <c r="AC71" s="262"/>
      <c r="AD71" s="262"/>
      <c r="AE71" s="262"/>
      <c r="AF71" s="262"/>
      <c r="AG71" s="262" t="s">
        <v>195</v>
      </c>
      <c r="AH71" s="257" t="str">
        <f t="shared" ref="AH71:AH80" si="9">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IF(T71&lt;&gt;"","&amp;gotoz="&amp;T71,"")&amp;
IF(U71&lt;&gt;"","&amp;unoInfo="&amp;U71,"")&amp;
IF(V71&lt;&gt;"","&amp;fileInfo="&amp;V71,"")&amp;
IF(W71&lt;&gt;"","&amp;formInfo="&amp;W71,"")</f>
        <v/>
      </c>
      <c r="AI71" s="261" t="str">
        <f t="shared" si="7"/>
        <v/>
      </c>
      <c r="AJ71" s="261" t="s">
        <v>200</v>
      </c>
      <c r="AK71" s="261" t="s">
        <v>196</v>
      </c>
      <c r="AL71" s="261" t="s">
        <v>197</v>
      </c>
      <c r="AM71" s="261" t="s">
        <v>198</v>
      </c>
    </row>
    <row r="72" spans="1:39">
      <c r="A72" s="257">
        <f t="shared" ref="A72:A80" si="10">A71+1</f>
        <v>67</v>
      </c>
      <c r="C72" s="259"/>
      <c r="X72" s="257" t="str">
        <f t="shared" si="8"/>
        <v/>
      </c>
      <c r="Y72" s="260"/>
      <c r="Z72" s="260"/>
      <c r="AA72" s="260"/>
      <c r="AB72" s="261"/>
      <c r="AC72" s="262"/>
      <c r="AD72" s="262"/>
      <c r="AE72" s="262"/>
      <c r="AF72" s="262"/>
      <c r="AG72" s="262" t="s">
        <v>195</v>
      </c>
      <c r="AH72" s="257" t="str">
        <f t="shared" si="9"/>
        <v/>
      </c>
      <c r="AI72" s="261" t="str">
        <f t="shared" si="7"/>
        <v/>
      </c>
      <c r="AJ72" s="261" t="s">
        <v>200</v>
      </c>
      <c r="AK72" s="261" t="s">
        <v>196</v>
      </c>
      <c r="AL72" s="261" t="s">
        <v>197</v>
      </c>
      <c r="AM72" s="261" t="s">
        <v>198</v>
      </c>
    </row>
    <row r="73" spans="1:39">
      <c r="A73" s="257">
        <f t="shared" si="10"/>
        <v>68</v>
      </c>
      <c r="C73" s="259"/>
      <c r="X73" s="257" t="str">
        <f t="shared" si="8"/>
        <v/>
      </c>
      <c r="Y73" s="260"/>
      <c r="Z73" s="260"/>
      <c r="AA73" s="260"/>
      <c r="AB73" s="261"/>
      <c r="AC73" s="262"/>
      <c r="AD73" s="262"/>
      <c r="AE73" s="262"/>
      <c r="AF73" s="262"/>
      <c r="AG73" s="262" t="s">
        <v>195</v>
      </c>
      <c r="AH73" s="257" t="str">
        <f t="shared" si="9"/>
        <v/>
      </c>
      <c r="AI73" s="261" t="str">
        <f t="shared" si="7"/>
        <v/>
      </c>
      <c r="AJ73" s="261" t="s">
        <v>200</v>
      </c>
      <c r="AK73" s="261" t="s">
        <v>196</v>
      </c>
      <c r="AL73" s="261" t="s">
        <v>197</v>
      </c>
      <c r="AM73" s="261" t="s">
        <v>198</v>
      </c>
    </row>
    <row r="74" spans="1:39">
      <c r="A74" s="257">
        <f t="shared" si="10"/>
        <v>69</v>
      </c>
      <c r="C74" s="259"/>
      <c r="X74" s="257" t="str">
        <f t="shared" si="8"/>
        <v/>
      </c>
      <c r="Y74" s="260"/>
      <c r="Z74" s="260"/>
      <c r="AA74" s="260"/>
      <c r="AB74" s="261"/>
      <c r="AC74" s="262"/>
      <c r="AD74" s="262"/>
      <c r="AE74" s="262"/>
      <c r="AF74" s="262"/>
      <c r="AG74" s="262" t="s">
        <v>195</v>
      </c>
      <c r="AH74" s="257" t="str">
        <f t="shared" si="9"/>
        <v/>
      </c>
      <c r="AI74" s="261" t="str">
        <f t="shared" si="7"/>
        <v/>
      </c>
      <c r="AJ74" s="261" t="s">
        <v>200</v>
      </c>
      <c r="AK74" s="261" t="s">
        <v>196</v>
      </c>
      <c r="AL74" s="261" t="s">
        <v>197</v>
      </c>
      <c r="AM74" s="261" t="s">
        <v>198</v>
      </c>
    </row>
    <row r="75" spans="1:39">
      <c r="A75" s="257">
        <f t="shared" si="10"/>
        <v>70</v>
      </c>
      <c r="C75" s="259"/>
      <c r="X75" s="257" t="str">
        <f t="shared" si="8"/>
        <v/>
      </c>
      <c r="Y75" s="260"/>
      <c r="Z75" s="260"/>
      <c r="AA75" s="260"/>
      <c r="AB75" s="261"/>
      <c r="AC75" s="262"/>
      <c r="AD75" s="262"/>
      <c r="AE75" s="262"/>
      <c r="AF75" s="262"/>
      <c r="AG75" s="262" t="s">
        <v>195</v>
      </c>
      <c r="AH75" s="257" t="str">
        <f t="shared" si="9"/>
        <v/>
      </c>
      <c r="AI75" s="261" t="str">
        <f t="shared" si="7"/>
        <v/>
      </c>
      <c r="AJ75" s="261" t="s">
        <v>200</v>
      </c>
      <c r="AK75" s="261" t="s">
        <v>196</v>
      </c>
      <c r="AL75" s="261" t="s">
        <v>197</v>
      </c>
      <c r="AM75" s="261" t="s">
        <v>198</v>
      </c>
    </row>
    <row r="76" spans="1:39">
      <c r="A76" s="257">
        <f t="shared" si="10"/>
        <v>71</v>
      </c>
      <c r="C76" s="259"/>
      <c r="X76" s="257" t="str">
        <f t="shared" si="8"/>
        <v/>
      </c>
      <c r="Y76" s="260"/>
      <c r="Z76" s="260"/>
      <c r="AA76" s="260"/>
      <c r="AB76" s="261"/>
      <c r="AC76" s="262"/>
      <c r="AD76" s="262"/>
      <c r="AE76" s="262"/>
      <c r="AF76" s="262"/>
      <c r="AG76" s="262" t="s">
        <v>195</v>
      </c>
      <c r="AH76" s="257" t="str">
        <f t="shared" si="9"/>
        <v/>
      </c>
      <c r="AI76" s="261" t="str">
        <f t="shared" ref="AI76:AI80" si="11">IF(G76=1,"&amp;gotoz="&amp;E81,"")&amp;
IF(AC76&lt;&gt;"","&amp;panx="&amp;AC76,"")&amp;
IF(AD76&lt;&gt;"","&amp;pany="&amp;AD76,"")&amp;
IF(AE76&lt;&gt;"","&amp;zoom="&amp;AE76,"")</f>
        <v/>
      </c>
      <c r="AJ76" s="261" t="s">
        <v>200</v>
      </c>
      <c r="AK76" s="261" t="s">
        <v>196</v>
      </c>
      <c r="AL76" s="261" t="s">
        <v>197</v>
      </c>
      <c r="AM76" s="261" t="s">
        <v>198</v>
      </c>
    </row>
    <row r="77" spans="1:39">
      <c r="A77" s="257">
        <f t="shared" si="10"/>
        <v>72</v>
      </c>
      <c r="C77" s="259"/>
      <c r="X77" s="257" t="str">
        <f t="shared" si="8"/>
        <v/>
      </c>
      <c r="Y77" s="260"/>
      <c r="Z77" s="260"/>
      <c r="AA77" s="260"/>
      <c r="AB77" s="261"/>
      <c r="AC77" s="262"/>
      <c r="AD77" s="262"/>
      <c r="AE77" s="262"/>
      <c r="AF77" s="262"/>
      <c r="AG77" s="262" t="s">
        <v>195</v>
      </c>
      <c r="AH77" s="257" t="str">
        <f t="shared" si="9"/>
        <v/>
      </c>
      <c r="AI77" s="261" t="str">
        <f t="shared" si="11"/>
        <v/>
      </c>
      <c r="AJ77" s="261" t="s">
        <v>200</v>
      </c>
      <c r="AK77" s="261" t="s">
        <v>196</v>
      </c>
      <c r="AL77" s="261" t="s">
        <v>197</v>
      </c>
      <c r="AM77" s="261" t="s">
        <v>198</v>
      </c>
    </row>
    <row r="78" spans="1:39">
      <c r="A78" s="257">
        <f t="shared" si="10"/>
        <v>73</v>
      </c>
      <c r="C78" s="259"/>
      <c r="X78" s="257" t="str">
        <f t="shared" si="8"/>
        <v/>
      </c>
      <c r="Y78" s="260"/>
      <c r="Z78" s="260"/>
      <c r="AA78" s="260"/>
      <c r="AB78" s="261"/>
      <c r="AC78" s="262"/>
      <c r="AD78" s="262"/>
      <c r="AE78" s="262"/>
      <c r="AF78" s="262"/>
      <c r="AG78" s="262" t="s">
        <v>195</v>
      </c>
      <c r="AH78" s="257" t="str">
        <f t="shared" si="9"/>
        <v/>
      </c>
      <c r="AI78" s="261" t="str">
        <f t="shared" si="11"/>
        <v/>
      </c>
      <c r="AJ78" s="261" t="s">
        <v>200</v>
      </c>
      <c r="AK78" s="261" t="s">
        <v>196</v>
      </c>
      <c r="AL78" s="261" t="s">
        <v>197</v>
      </c>
      <c r="AM78" s="261" t="s">
        <v>198</v>
      </c>
    </row>
    <row r="79" spans="1:39">
      <c r="A79" s="257">
        <f t="shared" si="10"/>
        <v>74</v>
      </c>
      <c r="C79" s="259"/>
      <c r="X79" s="257" t="str">
        <f t="shared" si="8"/>
        <v/>
      </c>
      <c r="Y79" s="260"/>
      <c r="Z79" s="260"/>
      <c r="AA79" s="260"/>
      <c r="AB79" s="261"/>
      <c r="AC79" s="262"/>
      <c r="AD79" s="262"/>
      <c r="AE79" s="262"/>
      <c r="AF79" s="262"/>
      <c r="AG79" s="262" t="s">
        <v>195</v>
      </c>
      <c r="AH79" s="257" t="str">
        <f t="shared" si="9"/>
        <v/>
      </c>
      <c r="AI79" s="261" t="str">
        <f t="shared" si="11"/>
        <v/>
      </c>
      <c r="AJ79" s="261" t="s">
        <v>200</v>
      </c>
      <c r="AK79" s="261" t="s">
        <v>196</v>
      </c>
      <c r="AL79" s="261" t="s">
        <v>197</v>
      </c>
      <c r="AM79" s="261" t="s">
        <v>198</v>
      </c>
    </row>
    <row r="80" spans="1:39">
      <c r="A80" s="257">
        <f t="shared" si="10"/>
        <v>75</v>
      </c>
      <c r="C80" s="259"/>
      <c r="X80" s="257" t="str">
        <f t="shared" si="8"/>
        <v/>
      </c>
      <c r="Y80" s="260"/>
      <c r="Z80" s="260"/>
      <c r="AA80" s="260"/>
      <c r="AB80" s="261"/>
      <c r="AC80" s="262"/>
      <c r="AD80" s="262"/>
      <c r="AE80" s="262"/>
      <c r="AF80" s="262"/>
      <c r="AG80" s="262" t="s">
        <v>195</v>
      </c>
      <c r="AH80" s="257" t="str">
        <f t="shared" si="9"/>
        <v/>
      </c>
      <c r="AI80" s="261" t="str">
        <f t="shared" si="11"/>
        <v/>
      </c>
      <c r="AJ80" s="261" t="s">
        <v>200</v>
      </c>
      <c r="AK80" s="261" t="s">
        <v>196</v>
      </c>
      <c r="AL80" s="261" t="s">
        <v>197</v>
      </c>
      <c r="AM80" s="261" t="s">
        <v>198</v>
      </c>
    </row>
    <row r="81" spans="3:39">
      <c r="C81" s="259"/>
      <c r="Y81" s="260"/>
      <c r="Z81" s="260"/>
      <c r="AA81" s="260"/>
      <c r="AB81" s="261"/>
      <c r="AC81" s="262"/>
      <c r="AD81" s="262"/>
      <c r="AE81" s="262"/>
      <c r="AF81" s="262"/>
      <c r="AG81" s="262"/>
      <c r="AI81" s="261"/>
      <c r="AJ81" s="261"/>
      <c r="AK81" s="261"/>
      <c r="AL81" s="261"/>
      <c r="AM81" s="261"/>
    </row>
    <row r="82" spans="3:39">
      <c r="C82" s="259"/>
      <c r="Y82" s="260"/>
      <c r="Z82" s="260"/>
      <c r="AA82" s="260"/>
      <c r="AB82" s="261"/>
      <c r="AC82" s="262"/>
      <c r="AD82" s="262"/>
      <c r="AE82" s="262"/>
      <c r="AF82" s="262"/>
      <c r="AG82" s="262"/>
      <c r="AI82" s="261"/>
      <c r="AJ82" s="261"/>
      <c r="AK82" s="261"/>
      <c r="AL82" s="261"/>
      <c r="AM82" s="261"/>
    </row>
    <row r="83" spans="3:39">
      <c r="C83" s="259"/>
      <c r="Y83" s="260"/>
      <c r="Z83" s="260"/>
      <c r="AA83" s="260"/>
      <c r="AB83" s="261"/>
      <c r="AC83" s="262"/>
      <c r="AD83" s="262"/>
      <c r="AE83" s="262"/>
      <c r="AF83" s="262"/>
      <c r="AG83" s="262"/>
      <c r="AI83" s="261"/>
      <c r="AJ83" s="261"/>
      <c r="AK83" s="261"/>
      <c r="AL83" s="261"/>
      <c r="AM83" s="261"/>
    </row>
    <row r="84" spans="3:39">
      <c r="C84" s="259"/>
      <c r="Y84" s="260"/>
      <c r="Z84" s="260"/>
      <c r="AA84" s="260"/>
      <c r="AB84" s="261"/>
      <c r="AC84" s="262"/>
      <c r="AD84" s="262"/>
      <c r="AE84" s="262"/>
      <c r="AF84" s="262"/>
      <c r="AG84" s="262"/>
      <c r="AI84" s="261"/>
      <c r="AJ84" s="261"/>
      <c r="AK84" s="261"/>
      <c r="AL84" s="261"/>
      <c r="AM84" s="261"/>
    </row>
    <row r="85" spans="3:39">
      <c r="C85" s="259"/>
      <c r="Y85" s="260"/>
      <c r="Z85" s="260"/>
      <c r="AA85" s="260"/>
      <c r="AB85" s="261"/>
      <c r="AC85" s="262"/>
      <c r="AD85" s="262"/>
      <c r="AE85" s="262"/>
      <c r="AF85" s="262"/>
      <c r="AG85" s="262"/>
      <c r="AI85" s="261"/>
      <c r="AJ85" s="261"/>
      <c r="AK85" s="261"/>
      <c r="AL85" s="261"/>
      <c r="AM85" s="261"/>
    </row>
    <row r="86" spans="3:39">
      <c r="C86" s="259"/>
      <c r="Y86" s="260"/>
      <c r="Z86" s="260"/>
      <c r="AA86" s="260"/>
      <c r="AB86" s="261"/>
      <c r="AC86" s="262"/>
      <c r="AD86" s="262"/>
      <c r="AE86" s="262"/>
      <c r="AF86" s="262"/>
      <c r="AG86" s="262"/>
      <c r="AI86" s="261"/>
      <c r="AJ86" s="261"/>
      <c r="AK86" s="261"/>
      <c r="AL86" s="261"/>
      <c r="AM86" s="261"/>
    </row>
    <row r="87" spans="3:39">
      <c r="C87" s="259"/>
      <c r="Y87" s="260"/>
      <c r="Z87" s="260"/>
      <c r="AA87" s="260"/>
      <c r="AB87" s="261"/>
      <c r="AC87" s="262"/>
      <c r="AD87" s="262"/>
      <c r="AE87" s="262"/>
      <c r="AF87" s="262"/>
      <c r="AG87" s="262"/>
      <c r="AI87" s="261"/>
      <c r="AJ87" s="261"/>
      <c r="AK87" s="261"/>
      <c r="AL87" s="261"/>
      <c r="AM87" s="261"/>
    </row>
    <row r="88" spans="3:39">
      <c r="C88" s="259"/>
      <c r="Y88" s="260"/>
      <c r="Z88" s="260"/>
      <c r="AA88" s="260"/>
      <c r="AB88" s="261"/>
      <c r="AC88" s="262"/>
      <c r="AD88" s="262"/>
      <c r="AE88" s="262"/>
      <c r="AF88" s="262"/>
      <c r="AG88" s="262"/>
      <c r="AI88" s="261"/>
      <c r="AJ88" s="261"/>
      <c r="AK88" s="261"/>
      <c r="AL88" s="261"/>
      <c r="AM88" s="261"/>
    </row>
    <row r="89" spans="3:39">
      <c r="C89" s="259"/>
      <c r="Y89" s="260"/>
      <c r="Z89" s="260"/>
      <c r="AA89" s="260"/>
      <c r="AB89" s="261"/>
      <c r="AC89" s="262"/>
      <c r="AD89" s="262"/>
      <c r="AE89" s="262"/>
      <c r="AF89" s="262"/>
      <c r="AG89" s="262"/>
      <c r="AI89" s="261"/>
      <c r="AJ89" s="261"/>
      <c r="AK89" s="261"/>
      <c r="AL89" s="261"/>
      <c r="AM89" s="261"/>
    </row>
    <row r="90" spans="3:39">
      <c r="C90" s="259"/>
      <c r="Y90" s="260"/>
      <c r="Z90" s="260"/>
      <c r="AA90" s="260"/>
      <c r="AB90" s="261"/>
      <c r="AC90" s="262"/>
      <c r="AD90" s="262"/>
      <c r="AE90" s="262"/>
      <c r="AF90" s="262"/>
      <c r="AG90" s="262"/>
      <c r="AI90" s="261"/>
      <c r="AJ90" s="261"/>
      <c r="AK90" s="261"/>
      <c r="AL90" s="261"/>
      <c r="AM90" s="261"/>
    </row>
    <row r="91" spans="3:39">
      <c r="C91" s="259"/>
      <c r="Y91" s="260"/>
      <c r="Z91" s="260"/>
      <c r="AA91" s="260"/>
      <c r="AB91" s="261"/>
      <c r="AC91" s="262"/>
      <c r="AD91" s="262"/>
      <c r="AE91" s="262"/>
      <c r="AF91" s="262"/>
      <c r="AG91" s="262"/>
      <c r="AI91" s="261"/>
      <c r="AJ91" s="261"/>
      <c r="AK91" s="261"/>
      <c r="AL91" s="261"/>
      <c r="AM91" s="261"/>
    </row>
    <row r="92" spans="3:39">
      <c r="C92" s="259"/>
      <c r="Y92" s="260"/>
      <c r="Z92" s="260"/>
      <c r="AA92" s="260"/>
      <c r="AB92" s="261"/>
      <c r="AC92" s="262"/>
      <c r="AD92" s="262"/>
      <c r="AE92" s="262"/>
      <c r="AF92" s="262"/>
      <c r="AG92" s="262"/>
      <c r="AI92" s="261"/>
      <c r="AJ92" s="261"/>
      <c r="AK92" s="261"/>
      <c r="AL92" s="261"/>
      <c r="AM92" s="261"/>
    </row>
    <row r="93" spans="3:39">
      <c r="C93" s="259"/>
      <c r="Y93" s="260"/>
      <c r="Z93" s="260"/>
      <c r="AA93" s="260"/>
      <c r="AB93" s="261"/>
      <c r="AC93" s="262"/>
      <c r="AD93" s="262"/>
      <c r="AE93" s="262"/>
      <c r="AF93" s="262"/>
      <c r="AG93" s="262"/>
      <c r="AI93" s="261"/>
      <c r="AJ93" s="261"/>
      <c r="AK93" s="261"/>
      <c r="AL93" s="261"/>
      <c r="AM93" s="261"/>
    </row>
    <row r="94" spans="3:39">
      <c r="C94" s="259"/>
      <c r="Y94" s="260"/>
      <c r="Z94" s="260"/>
      <c r="AA94" s="260"/>
      <c r="AB94" s="261"/>
      <c r="AC94" s="262"/>
      <c r="AD94" s="262"/>
      <c r="AE94" s="262"/>
      <c r="AF94" s="262"/>
      <c r="AG94" s="262"/>
      <c r="AI94" s="261"/>
      <c r="AJ94" s="261"/>
      <c r="AK94" s="261"/>
      <c r="AL94" s="261"/>
      <c r="AM94" s="261"/>
    </row>
    <row r="95" spans="3:39">
      <c r="C95" s="259"/>
      <c r="Y95" s="260"/>
      <c r="Z95" s="260"/>
      <c r="AA95" s="260"/>
      <c r="AB95" s="261"/>
      <c r="AC95" s="262"/>
      <c r="AD95" s="262"/>
      <c r="AE95" s="262"/>
      <c r="AF95" s="262"/>
      <c r="AG95" s="262"/>
      <c r="AI95" s="261"/>
      <c r="AJ95" s="261"/>
      <c r="AK95" s="261"/>
      <c r="AL95" s="261"/>
      <c r="AM95" s="261"/>
    </row>
    <row r="96" spans="3:39">
      <c r="C96" s="259"/>
      <c r="Y96" s="260"/>
      <c r="Z96" s="260"/>
      <c r="AA96" s="260"/>
      <c r="AB96" s="261"/>
      <c r="AC96" s="262"/>
      <c r="AD96" s="262"/>
      <c r="AE96" s="262"/>
      <c r="AF96" s="262"/>
      <c r="AG96" s="262"/>
      <c r="AI96" s="261"/>
      <c r="AJ96" s="261"/>
      <c r="AK96" s="261"/>
      <c r="AL96" s="261"/>
      <c r="AM96" s="261"/>
    </row>
    <row r="97" spans="3:39">
      <c r="C97" s="259"/>
      <c r="Y97" s="260"/>
      <c r="Z97" s="260"/>
      <c r="AA97" s="260"/>
      <c r="AB97" s="261"/>
      <c r="AC97" s="262"/>
      <c r="AD97" s="262"/>
      <c r="AE97" s="262"/>
      <c r="AF97" s="262"/>
      <c r="AG97" s="262"/>
      <c r="AI97" s="261"/>
      <c r="AJ97" s="261"/>
      <c r="AK97" s="261"/>
      <c r="AL97" s="261"/>
      <c r="AM97" s="261"/>
    </row>
    <row r="98" spans="3:39">
      <c r="C98" s="259"/>
      <c r="Y98" s="260"/>
      <c r="Z98" s="260"/>
      <c r="AA98" s="260"/>
      <c r="AB98" s="261"/>
      <c r="AC98" s="262"/>
      <c r="AD98" s="262"/>
      <c r="AE98" s="262"/>
      <c r="AF98" s="262"/>
      <c r="AG98" s="262"/>
      <c r="AI98" s="261"/>
      <c r="AJ98" s="261"/>
      <c r="AK98" s="261"/>
      <c r="AL98" s="261"/>
      <c r="AM98" s="261"/>
    </row>
    <row r="99" spans="3:39">
      <c r="C99" s="259"/>
      <c r="Y99" s="260"/>
      <c r="Z99" s="260"/>
      <c r="AA99" s="260"/>
      <c r="AB99" s="261"/>
      <c r="AC99" s="262"/>
      <c r="AD99" s="262"/>
      <c r="AE99" s="262"/>
      <c r="AF99" s="262"/>
      <c r="AG99" s="262"/>
      <c r="AI99" s="261"/>
      <c r="AJ99" s="261"/>
      <c r="AK99" s="261"/>
      <c r="AL99" s="261"/>
      <c r="AM99" s="261"/>
    </row>
    <row r="100" spans="3:39">
      <c r="C100" s="259"/>
      <c r="Y100" s="260"/>
      <c r="Z100" s="260"/>
      <c r="AA100" s="260"/>
      <c r="AB100" s="261"/>
      <c r="AC100" s="262"/>
      <c r="AD100" s="262"/>
      <c r="AE100" s="262"/>
      <c r="AF100" s="262"/>
      <c r="AG100" s="262"/>
      <c r="AI100" s="261"/>
      <c r="AJ100" s="261"/>
      <c r="AK100" s="261"/>
      <c r="AL100" s="261"/>
      <c r="AM100" s="261"/>
    </row>
    <row r="101" spans="3:39">
      <c r="C101" s="259"/>
      <c r="Y101" s="260"/>
      <c r="Z101" s="260"/>
      <c r="AA101" s="260"/>
      <c r="AB101" s="261"/>
      <c r="AC101" s="262"/>
      <c r="AD101" s="262"/>
      <c r="AE101" s="262"/>
      <c r="AF101" s="262"/>
      <c r="AG101" s="262"/>
      <c r="AI101" s="261"/>
      <c r="AJ101" s="261"/>
      <c r="AK101" s="261"/>
      <c r="AL101" s="261"/>
      <c r="AM101" s="261"/>
    </row>
    <row r="102" spans="3:39">
      <c r="C102" s="259"/>
      <c r="Y102" s="260"/>
      <c r="Z102" s="260"/>
      <c r="AA102" s="260"/>
      <c r="AB102" s="261"/>
      <c r="AC102" s="262"/>
      <c r="AD102" s="262"/>
      <c r="AE102" s="262"/>
      <c r="AF102" s="262"/>
      <c r="AG102" s="262"/>
      <c r="AI102" s="261"/>
      <c r="AJ102" s="261"/>
      <c r="AK102" s="261"/>
      <c r="AL102" s="261"/>
      <c r="AM102" s="261"/>
    </row>
    <row r="103" spans="3:39">
      <c r="C103" s="259"/>
      <c r="Y103" s="260"/>
      <c r="Z103" s="260"/>
      <c r="AA103" s="260"/>
      <c r="AB103" s="261"/>
      <c r="AC103" s="262"/>
      <c r="AD103" s="262"/>
      <c r="AE103" s="262"/>
      <c r="AF103" s="262"/>
      <c r="AG103" s="262"/>
      <c r="AI103" s="261"/>
      <c r="AJ103" s="261"/>
      <c r="AK103" s="261"/>
      <c r="AL103" s="261"/>
      <c r="AM103" s="261"/>
    </row>
    <row r="104" spans="3:39">
      <c r="C104" s="259"/>
      <c r="Y104" s="260"/>
      <c r="Z104" s="260"/>
      <c r="AA104" s="260"/>
      <c r="AB104" s="261"/>
      <c r="AC104" s="262"/>
      <c r="AD104" s="262"/>
      <c r="AE104" s="262"/>
      <c r="AF104" s="262"/>
      <c r="AG104" s="262"/>
      <c r="AI104" s="261"/>
      <c r="AJ104" s="261"/>
      <c r="AK104" s="261"/>
      <c r="AL104" s="261"/>
      <c r="AM104" s="261"/>
    </row>
    <row r="105" spans="3:39">
      <c r="C105" s="259"/>
      <c r="Y105" s="260"/>
      <c r="Z105" s="260"/>
      <c r="AA105" s="260"/>
      <c r="AB105" s="261"/>
      <c r="AC105" s="262"/>
      <c r="AD105" s="262"/>
      <c r="AE105" s="262"/>
      <c r="AF105" s="262"/>
      <c r="AG105" s="262"/>
      <c r="AI105" s="261"/>
      <c r="AJ105" s="261"/>
      <c r="AK105" s="261"/>
      <c r="AL105" s="261"/>
      <c r="AM105" s="261"/>
    </row>
    <row r="106" spans="3:39">
      <c r="C106" s="259"/>
      <c r="Y106" s="260"/>
      <c r="Z106" s="260"/>
      <c r="AA106" s="260"/>
      <c r="AB106" s="261"/>
      <c r="AC106" s="262"/>
      <c r="AD106" s="262"/>
      <c r="AE106" s="262"/>
      <c r="AF106" s="262"/>
      <c r="AG106" s="262"/>
      <c r="AI106" s="261"/>
      <c r="AJ106" s="261"/>
      <c r="AK106" s="261"/>
      <c r="AL106" s="261"/>
      <c r="AM106" s="261"/>
    </row>
    <row r="107" spans="3:39">
      <c r="C107" s="259"/>
      <c r="Y107" s="260"/>
      <c r="Z107" s="260"/>
      <c r="AA107" s="260"/>
      <c r="AB107" s="261"/>
      <c r="AC107" s="262"/>
      <c r="AD107" s="262"/>
      <c r="AE107" s="262"/>
      <c r="AF107" s="262"/>
      <c r="AG107" s="262"/>
      <c r="AI107" s="261"/>
      <c r="AJ107" s="261"/>
      <c r="AK107" s="261"/>
      <c r="AL107" s="261"/>
      <c r="AM107" s="261"/>
    </row>
    <row r="108" spans="3:39">
      <c r="C108" s="259"/>
      <c r="Y108" s="260"/>
      <c r="Z108" s="260"/>
      <c r="AA108" s="260"/>
      <c r="AB108" s="261"/>
      <c r="AC108" s="262"/>
      <c r="AD108" s="262"/>
      <c r="AE108" s="262"/>
      <c r="AF108" s="262"/>
      <c r="AG108" s="262"/>
      <c r="AI108" s="261"/>
      <c r="AJ108" s="261"/>
      <c r="AK108" s="261"/>
      <c r="AL108" s="261"/>
      <c r="AM108" s="261"/>
    </row>
    <row r="109" spans="3:39">
      <c r="C109" s="259"/>
      <c r="Y109" s="260"/>
      <c r="Z109" s="260"/>
      <c r="AA109" s="260"/>
      <c r="AB109" s="261"/>
      <c r="AC109" s="262"/>
      <c r="AD109" s="262"/>
      <c r="AE109" s="262"/>
      <c r="AF109" s="262"/>
      <c r="AG109" s="262"/>
      <c r="AI109" s="261"/>
      <c r="AJ109" s="261"/>
      <c r="AK109" s="261"/>
      <c r="AL109" s="261"/>
      <c r="AM109" s="261"/>
    </row>
    <row r="110" spans="3:39">
      <c r="C110" s="259"/>
      <c r="Y110" s="260"/>
      <c r="Z110" s="260"/>
      <c r="AA110" s="260"/>
      <c r="AB110" s="261"/>
      <c r="AC110" s="262"/>
      <c r="AD110" s="262"/>
      <c r="AE110" s="262"/>
      <c r="AF110" s="262"/>
      <c r="AG110" s="262"/>
      <c r="AI110" s="261"/>
      <c r="AJ110" s="261"/>
      <c r="AK110" s="261"/>
      <c r="AL110" s="261"/>
      <c r="AM110" s="261"/>
    </row>
    <row r="111" spans="3:39">
      <c r="C111" s="259"/>
      <c r="Y111" s="260"/>
      <c r="Z111" s="260"/>
      <c r="AA111" s="260"/>
      <c r="AB111" s="261"/>
      <c r="AC111" s="262"/>
      <c r="AD111" s="262"/>
      <c r="AE111" s="262"/>
      <c r="AF111" s="262"/>
      <c r="AG111" s="262"/>
      <c r="AI111" s="261"/>
      <c r="AJ111" s="261"/>
      <c r="AK111" s="261"/>
      <c r="AL111" s="261"/>
      <c r="AM111" s="261"/>
    </row>
    <row r="112" spans="3:39">
      <c r="C112" s="259"/>
      <c r="Y112" s="260"/>
      <c r="Z112" s="260"/>
      <c r="AA112" s="260"/>
      <c r="AB112" s="261"/>
      <c r="AC112" s="262"/>
      <c r="AD112" s="262"/>
      <c r="AE112" s="262"/>
      <c r="AF112" s="262"/>
      <c r="AG112" s="262"/>
      <c r="AI112" s="261"/>
      <c r="AJ112" s="261"/>
      <c r="AK112" s="261"/>
      <c r="AL112" s="261"/>
      <c r="AM112" s="261"/>
    </row>
    <row r="113" spans="3:39">
      <c r="C113" s="259"/>
      <c r="Y113" s="260"/>
      <c r="Z113" s="260"/>
      <c r="AA113" s="260"/>
      <c r="AB113" s="261"/>
      <c r="AC113" s="262"/>
      <c r="AD113" s="262"/>
      <c r="AE113" s="262"/>
      <c r="AF113" s="262"/>
      <c r="AG113" s="262"/>
      <c r="AI113" s="261"/>
      <c r="AJ113" s="261"/>
      <c r="AK113" s="261"/>
      <c r="AL113" s="261"/>
      <c r="AM113" s="261"/>
    </row>
    <row r="114" spans="3:39">
      <c r="C114" s="259"/>
      <c r="Y114" s="260"/>
      <c r="Z114" s="260"/>
      <c r="AA114" s="260"/>
      <c r="AB114" s="261"/>
      <c r="AC114" s="262"/>
      <c r="AD114" s="262"/>
      <c r="AE114" s="262"/>
      <c r="AF114" s="262"/>
      <c r="AG114" s="262"/>
      <c r="AI114" s="261"/>
      <c r="AJ114" s="261"/>
      <c r="AK114" s="261"/>
      <c r="AL114" s="261"/>
      <c r="AM114" s="261"/>
    </row>
    <row r="115" spans="3:39">
      <c r="C115" s="259"/>
      <c r="Y115" s="260"/>
      <c r="Z115" s="260"/>
      <c r="AA115" s="260"/>
      <c r="AB115" s="261"/>
      <c r="AC115" s="262"/>
      <c r="AD115" s="262"/>
      <c r="AE115" s="262"/>
      <c r="AF115" s="262"/>
      <c r="AG115" s="262"/>
      <c r="AI115" s="261"/>
      <c r="AJ115" s="261"/>
      <c r="AK115" s="261"/>
      <c r="AL115" s="261"/>
      <c r="AM115" s="261"/>
    </row>
    <row r="116" spans="3:39">
      <c r="C116" s="259"/>
      <c r="Y116" s="260"/>
      <c r="Z116" s="260"/>
      <c r="AA116" s="260"/>
      <c r="AB116" s="261"/>
      <c r="AC116" s="262"/>
      <c r="AD116" s="262"/>
      <c r="AE116" s="262"/>
      <c r="AF116" s="262"/>
      <c r="AG116" s="262"/>
      <c r="AI116" s="261"/>
      <c r="AJ116" s="261"/>
      <c r="AK116" s="261"/>
      <c r="AL116" s="261"/>
      <c r="AM116" s="261"/>
    </row>
    <row r="117" spans="3:39">
      <c r="C117" s="259"/>
      <c r="Y117" s="260"/>
      <c r="Z117" s="260"/>
      <c r="AA117" s="260"/>
      <c r="AB117" s="261"/>
      <c r="AC117" s="262"/>
      <c r="AD117" s="262"/>
      <c r="AE117" s="262"/>
      <c r="AF117" s="262"/>
      <c r="AG117" s="262"/>
      <c r="AI117" s="261"/>
      <c r="AJ117" s="261"/>
      <c r="AK117" s="261"/>
      <c r="AL117" s="261"/>
      <c r="AM117" s="261"/>
    </row>
    <row r="118" spans="3:39">
      <c r="C118" s="259"/>
      <c r="Y118" s="260"/>
      <c r="Z118" s="260"/>
      <c r="AA118" s="260"/>
      <c r="AB118" s="261"/>
      <c r="AC118" s="262"/>
      <c r="AD118" s="262"/>
      <c r="AE118" s="262"/>
      <c r="AF118" s="262"/>
      <c r="AG118" s="262"/>
      <c r="AI118" s="261"/>
      <c r="AJ118" s="261"/>
      <c r="AK118" s="261"/>
      <c r="AL118" s="261"/>
      <c r="AM118" s="261"/>
    </row>
    <row r="119" spans="3:39">
      <c r="C119" s="259"/>
      <c r="Y119" s="260"/>
      <c r="Z119" s="260"/>
      <c r="AA119" s="260"/>
      <c r="AB119" s="261"/>
      <c r="AC119" s="262"/>
      <c r="AD119" s="262"/>
      <c r="AE119" s="262"/>
      <c r="AF119" s="262"/>
      <c r="AG119" s="262"/>
      <c r="AI119" s="261"/>
      <c r="AJ119" s="261"/>
      <c r="AK119" s="261"/>
      <c r="AL119" s="261"/>
      <c r="AM119" s="261"/>
    </row>
    <row r="120" spans="3:39">
      <c r="C120" s="259"/>
      <c r="Y120" s="260"/>
      <c r="Z120" s="260"/>
      <c r="AA120" s="260"/>
      <c r="AB120" s="261"/>
      <c r="AC120" s="262"/>
      <c r="AD120" s="262"/>
      <c r="AE120" s="262"/>
      <c r="AF120" s="262"/>
      <c r="AG120" s="262"/>
      <c r="AI120" s="261"/>
      <c r="AJ120" s="261"/>
      <c r="AK120" s="261"/>
      <c r="AL120" s="261"/>
      <c r="AM120" s="261"/>
    </row>
    <row r="121" spans="3:39">
      <c r="C121" s="259"/>
      <c r="Y121" s="260"/>
      <c r="Z121" s="260"/>
      <c r="AA121" s="260"/>
      <c r="AB121" s="261"/>
      <c r="AC121" s="262"/>
      <c r="AD121" s="262"/>
      <c r="AE121" s="262"/>
      <c r="AF121" s="262"/>
      <c r="AG121" s="262"/>
      <c r="AI121" s="261"/>
      <c r="AJ121" s="261"/>
      <c r="AK121" s="261"/>
      <c r="AL121" s="261"/>
      <c r="AM121" s="261"/>
    </row>
    <row r="122" spans="3:39">
      <c r="C122" s="259"/>
      <c r="Y122" s="260"/>
      <c r="Z122" s="260"/>
      <c r="AA122" s="260"/>
      <c r="AB122" s="261"/>
      <c r="AC122" s="262"/>
      <c r="AD122" s="262"/>
      <c r="AE122" s="262"/>
      <c r="AF122" s="262"/>
      <c r="AG122" s="262"/>
      <c r="AI122" s="261"/>
      <c r="AJ122" s="261"/>
      <c r="AK122" s="261"/>
      <c r="AL122" s="261"/>
      <c r="AM122" s="261"/>
    </row>
    <row r="123" spans="3:39">
      <c r="C123" s="259"/>
      <c r="Y123" s="260"/>
      <c r="Z123" s="260"/>
      <c r="AA123" s="260"/>
      <c r="AB123" s="261"/>
      <c r="AC123" s="262"/>
      <c r="AD123" s="262"/>
      <c r="AE123" s="262"/>
      <c r="AF123" s="262"/>
      <c r="AG123" s="262"/>
      <c r="AI123" s="261"/>
      <c r="AJ123" s="261"/>
      <c r="AK123" s="261"/>
      <c r="AL123" s="261"/>
      <c r="AM123" s="261"/>
    </row>
    <row r="124" spans="3:39">
      <c r="C124" s="259"/>
      <c r="Y124" s="260"/>
      <c r="Z124" s="260"/>
      <c r="AA124" s="260"/>
      <c r="AB124" s="261"/>
      <c r="AC124" s="262"/>
      <c r="AD124" s="262"/>
      <c r="AE124" s="262"/>
      <c r="AF124" s="262"/>
      <c r="AG124" s="262"/>
      <c r="AI124" s="261"/>
      <c r="AJ124" s="261"/>
      <c r="AK124" s="261"/>
      <c r="AL124" s="261"/>
      <c r="AM124" s="261"/>
    </row>
    <row r="125" spans="3:39">
      <c r="C125" s="259"/>
      <c r="Y125" s="260"/>
      <c r="Z125" s="260"/>
      <c r="AA125" s="260"/>
      <c r="AB125" s="261"/>
      <c r="AC125" s="262"/>
      <c r="AD125" s="262"/>
      <c r="AE125" s="262"/>
      <c r="AF125" s="262"/>
      <c r="AG125" s="262"/>
      <c r="AI125" s="261"/>
      <c r="AJ125" s="261"/>
      <c r="AK125" s="261"/>
      <c r="AL125" s="261"/>
      <c r="AM125" s="261"/>
    </row>
    <row r="126" spans="3:39">
      <c r="C126" s="259"/>
      <c r="Y126" s="260"/>
      <c r="Z126" s="260"/>
      <c r="AA126" s="260"/>
      <c r="AB126" s="261"/>
      <c r="AC126" s="262"/>
      <c r="AD126" s="262"/>
      <c r="AE126" s="262"/>
      <c r="AF126" s="262"/>
      <c r="AG126" s="262"/>
      <c r="AI126" s="261"/>
      <c r="AJ126" s="261"/>
      <c r="AK126" s="261"/>
      <c r="AL126" s="261"/>
      <c r="AM126" s="261"/>
    </row>
    <row r="127" spans="3:39">
      <c r="C127" s="259"/>
      <c r="Y127" s="260"/>
      <c r="Z127" s="260"/>
      <c r="AA127" s="260"/>
      <c r="AB127" s="261"/>
      <c r="AC127" s="262"/>
      <c r="AD127" s="262"/>
      <c r="AE127" s="262"/>
      <c r="AF127" s="262"/>
      <c r="AG127" s="262"/>
      <c r="AI127" s="261"/>
      <c r="AJ127" s="261"/>
      <c r="AK127" s="261"/>
      <c r="AL127" s="261"/>
      <c r="AM127" s="261"/>
    </row>
    <row r="128" spans="3:39">
      <c r="C128" s="259"/>
      <c r="Y128" s="260"/>
      <c r="Z128" s="260"/>
      <c r="AA128" s="260"/>
      <c r="AB128" s="261"/>
      <c r="AC128" s="262"/>
      <c r="AD128" s="262"/>
      <c r="AE128" s="262"/>
      <c r="AF128" s="262"/>
      <c r="AG128" s="262"/>
      <c r="AI128" s="261"/>
      <c r="AJ128" s="261"/>
      <c r="AK128" s="261"/>
      <c r="AL128" s="261"/>
      <c r="AM128" s="261"/>
    </row>
    <row r="129" spans="3:39">
      <c r="C129" s="259"/>
      <c r="Y129" s="260"/>
      <c r="Z129" s="260"/>
      <c r="AA129" s="260"/>
      <c r="AB129" s="261"/>
      <c r="AC129" s="262"/>
      <c r="AD129" s="262"/>
      <c r="AE129" s="262"/>
      <c r="AF129" s="262"/>
      <c r="AG129" s="262"/>
      <c r="AI129" s="261"/>
      <c r="AJ129" s="261"/>
      <c r="AK129" s="261"/>
      <c r="AL129" s="261"/>
      <c r="AM129" s="261"/>
    </row>
    <row r="130" spans="3:39">
      <c r="C130" s="259"/>
      <c r="Y130" s="260"/>
      <c r="Z130" s="260"/>
      <c r="AA130" s="260"/>
      <c r="AB130" s="261"/>
      <c r="AC130" s="262"/>
      <c r="AD130" s="262"/>
      <c r="AE130" s="262"/>
      <c r="AF130" s="262"/>
      <c r="AG130" s="262"/>
      <c r="AI130" s="261"/>
      <c r="AJ130" s="261"/>
      <c r="AK130" s="261"/>
      <c r="AL130" s="261"/>
      <c r="AM130" s="261"/>
    </row>
    <row r="131" spans="3:39">
      <c r="C131" s="259"/>
      <c r="Y131" s="260"/>
      <c r="Z131" s="260"/>
      <c r="AA131" s="260"/>
      <c r="AB131" s="261"/>
      <c r="AC131" s="262"/>
      <c r="AD131" s="262"/>
      <c r="AE131" s="262"/>
      <c r="AF131" s="262"/>
      <c r="AG131" s="262"/>
      <c r="AI131" s="261"/>
      <c r="AJ131" s="261"/>
      <c r="AK131" s="261"/>
      <c r="AL131" s="261"/>
      <c r="AM131" s="261"/>
    </row>
    <row r="132" spans="3:39">
      <c r="C132" s="259"/>
      <c r="Y132" s="260"/>
      <c r="Z132" s="260"/>
      <c r="AA132" s="260"/>
      <c r="AB132" s="261"/>
      <c r="AC132" s="262"/>
      <c r="AD132" s="262"/>
      <c r="AE132" s="262"/>
      <c r="AF132" s="262"/>
      <c r="AG132" s="262"/>
      <c r="AI132" s="261"/>
      <c r="AJ132" s="261"/>
      <c r="AK132" s="261"/>
      <c r="AL132" s="261"/>
      <c r="AM132" s="261"/>
    </row>
    <row r="133" spans="3:39">
      <c r="C133" s="259"/>
      <c r="Y133" s="260"/>
      <c r="Z133" s="260"/>
      <c r="AA133" s="260"/>
      <c r="AB133" s="261"/>
      <c r="AC133" s="262"/>
      <c r="AD133" s="262"/>
      <c r="AE133" s="262"/>
      <c r="AF133" s="262"/>
      <c r="AG133" s="262"/>
      <c r="AI133" s="261"/>
      <c r="AJ133" s="261"/>
      <c r="AK133" s="261"/>
      <c r="AL133" s="261"/>
      <c r="AM133" s="261"/>
    </row>
    <row r="134" spans="3:39">
      <c r="C134" s="259"/>
      <c r="Y134" s="260"/>
      <c r="Z134" s="260"/>
      <c r="AA134" s="260"/>
      <c r="AB134" s="261"/>
      <c r="AC134" s="262"/>
      <c r="AD134" s="262"/>
      <c r="AE134" s="262"/>
      <c r="AF134" s="262"/>
      <c r="AG134" s="262"/>
      <c r="AI134" s="261"/>
      <c r="AJ134" s="261"/>
      <c r="AK134" s="261"/>
      <c r="AL134" s="261"/>
      <c r="AM134" s="261"/>
    </row>
    <row r="135" spans="3:39">
      <c r="C135" s="259"/>
      <c r="Y135" s="260"/>
      <c r="Z135" s="260"/>
      <c r="AA135" s="260"/>
      <c r="AB135" s="261"/>
      <c r="AC135" s="262"/>
      <c r="AD135" s="262"/>
      <c r="AE135" s="262"/>
      <c r="AF135" s="262"/>
      <c r="AG135" s="262"/>
      <c r="AI135" s="261"/>
      <c r="AJ135" s="261"/>
      <c r="AK135" s="261"/>
      <c r="AL135" s="261"/>
      <c r="AM135" s="261"/>
    </row>
    <row r="136" spans="3:39">
      <c r="C136" s="259"/>
      <c r="Y136" s="260"/>
      <c r="Z136" s="260"/>
      <c r="AA136" s="260"/>
      <c r="AB136" s="261"/>
      <c r="AC136" s="262"/>
      <c r="AD136" s="262"/>
      <c r="AE136" s="262"/>
      <c r="AF136" s="262"/>
      <c r="AG136" s="262"/>
      <c r="AI136" s="261"/>
      <c r="AJ136" s="261"/>
      <c r="AK136" s="261"/>
      <c r="AL136" s="261"/>
      <c r="AM136" s="261"/>
    </row>
    <row r="137" spans="3:39">
      <c r="C137" s="259"/>
      <c r="Y137" s="260"/>
      <c r="Z137" s="260"/>
      <c r="AA137" s="260"/>
      <c r="AB137" s="261"/>
      <c r="AC137" s="262"/>
      <c r="AD137" s="262"/>
      <c r="AE137" s="262"/>
      <c r="AF137" s="262"/>
      <c r="AG137" s="262"/>
      <c r="AI137" s="261"/>
      <c r="AJ137" s="261"/>
      <c r="AK137" s="261"/>
      <c r="AL137" s="261"/>
      <c r="AM137" s="261"/>
    </row>
    <row r="138" spans="3:39">
      <c r="C138" s="259"/>
      <c r="Y138" s="260"/>
      <c r="Z138" s="260"/>
      <c r="AA138" s="260"/>
      <c r="AB138" s="261"/>
      <c r="AC138" s="262"/>
      <c r="AD138" s="262"/>
      <c r="AE138" s="262"/>
      <c r="AF138" s="262"/>
      <c r="AG138" s="262"/>
      <c r="AI138" s="261"/>
      <c r="AJ138" s="261"/>
      <c r="AK138" s="261"/>
      <c r="AL138" s="261"/>
      <c r="AM138" s="261"/>
    </row>
    <row r="139" spans="3:39">
      <c r="C139" s="259"/>
      <c r="Y139" s="260"/>
      <c r="Z139" s="260"/>
      <c r="AA139" s="260"/>
      <c r="AB139" s="261"/>
      <c r="AC139" s="262"/>
      <c r="AD139" s="262"/>
      <c r="AE139" s="262"/>
      <c r="AF139" s="262"/>
      <c r="AG139" s="262"/>
      <c r="AI139" s="261"/>
      <c r="AJ139" s="261"/>
      <c r="AK139" s="261"/>
      <c r="AL139" s="261"/>
      <c r="AM139" s="261"/>
    </row>
    <row r="140" spans="3:39">
      <c r="C140" s="259"/>
      <c r="Y140" s="260"/>
      <c r="Z140" s="260"/>
      <c r="AA140" s="260"/>
      <c r="AB140" s="261"/>
      <c r="AC140" s="262"/>
      <c r="AD140" s="262"/>
      <c r="AE140" s="262"/>
      <c r="AF140" s="262"/>
      <c r="AG140" s="262"/>
      <c r="AI140" s="261"/>
      <c r="AJ140" s="261"/>
      <c r="AK140" s="261"/>
      <c r="AL140" s="261"/>
      <c r="AM140" s="261"/>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25"/>
  <sheetViews>
    <sheetView zoomScale="120" zoomScaleNormal="120" workbookViewId="0">
      <selection activeCell="C5" sqref="C5:C10"/>
    </sheetView>
  </sheetViews>
  <sheetFormatPr baseColWidth="10" defaultRowHeight="16"/>
  <cols>
    <col min="1" max="1" width="40" style="6" customWidth="1"/>
    <col min="2" max="2" width="18.33203125" style="9" customWidth="1"/>
    <col min="3" max="3" width="255.6640625" customWidth="1"/>
    <col min="4" max="4" width="67.6640625" customWidth="1"/>
    <col min="5" max="5" width="43.33203125" customWidth="1"/>
    <col min="6" max="6" width="12.33203125" customWidth="1"/>
  </cols>
  <sheetData>
    <row r="1" spans="1:32" s="11" customFormat="1" ht="55" customHeight="1">
      <c r="B1" s="12" t="s">
        <v>202</v>
      </c>
      <c r="C1" s="11" t="s">
        <v>204</v>
      </c>
      <c r="D1" s="11" t="s">
        <v>222</v>
      </c>
      <c r="E1" s="11" t="s">
        <v>205</v>
      </c>
      <c r="F1" s="11" t="s">
        <v>216</v>
      </c>
      <c r="G1" s="11" t="s">
        <v>217</v>
      </c>
    </row>
    <row r="2" spans="1:32" s="15" customFormat="1" ht="79" customHeight="1">
      <c r="A2" s="15" t="s">
        <v>218</v>
      </c>
      <c r="B2" s="15" t="s">
        <v>215</v>
      </c>
      <c r="C2" s="15" t="s">
        <v>213</v>
      </c>
      <c r="D2" s="15" t="s">
        <v>226</v>
      </c>
      <c r="F2" s="15" t="s">
        <v>225</v>
      </c>
      <c r="G2" s="15" t="s">
        <v>209</v>
      </c>
    </row>
    <row r="3" spans="1:32" s="15" customFormat="1" ht="20" customHeight="1">
      <c r="A3" s="117" t="s">
        <v>251</v>
      </c>
      <c r="B3" s="118" t="s">
        <v>432</v>
      </c>
      <c r="C3" s="118"/>
      <c r="D3" t="s">
        <v>223</v>
      </c>
      <c r="E3" t="s">
        <v>214</v>
      </c>
      <c r="F3" t="str">
        <f>".mp3"&amp;CHAR(34)&amp;" } ] }"&amp;G3</f>
        <v>.mp3" } ] }</v>
      </c>
    </row>
    <row r="4" spans="1:32" ht="27" customHeight="1">
      <c r="A4" s="13" t="s">
        <v>210</v>
      </c>
      <c r="C4" t="s">
        <v>201</v>
      </c>
      <c r="U4" t="str">
        <f t="shared" ref="U4:U13" si="0">IF(E4&lt;&gt;"md","&lt;a href=    "&amp;CHAR(34)&amp;"#/","")</f>
        <v>&lt;a href=    "#/</v>
      </c>
      <c r="V4" t="str">
        <f>IF(E4&lt;&gt;"md",AF4&amp;AD4&amp;AE4&amp;"""",CHAR(10)&amp;C4)</f>
        <v>?"</v>
      </c>
      <c r="AF4" t="s">
        <v>200</v>
      </c>
    </row>
    <row r="5" spans="1:32" ht="18" customHeight="1">
      <c r="A5" s="13" t="s">
        <v>207</v>
      </c>
      <c r="B5" s="10" t="str">
        <f>scriv!AH3</f>
        <v>OnOffOpenClose</v>
      </c>
      <c r="C5" t="str">
        <f>CHAR(34)&amp;B5&amp;CHAR(34)&amp;E5</f>
        <v>"OnOffOpenClose": {  "elements":  [</v>
      </c>
      <c r="E5" t="s">
        <v>224</v>
      </c>
      <c r="U5" t="str">
        <f t="shared" si="0"/>
        <v>&lt;a href=    "#/</v>
      </c>
      <c r="V5" t="str">
        <f t="shared" ref="V5:V12" si="1">IF(E5&lt;&gt;"md",AF5&amp;AD5&amp;AE5&amp;"""",CHAR(10)&amp;C5)</f>
        <v>?"</v>
      </c>
      <c r="AF5" t="s">
        <v>200</v>
      </c>
    </row>
    <row r="6" spans="1:32" ht="18" customHeight="1">
      <c r="A6" s="6" t="s">
        <v>203</v>
      </c>
      <c r="B6" s="9" t="str">
        <f>$B$3&amp;" 0"&amp;ROW()-5</f>
        <v>Slide 01</v>
      </c>
      <c r="C6" s="15" t="str">
        <f>IF(Story!AH6="md",
CHAR(34)&amp;B6&amp;CHAR(34)&amp;E6,
D6&amp;"?slide="&amp;'Slides F-R'!AH6&amp;
CHAR(34)&amp;E6&amp;B6&amp;F6&amp;G6)</f>
        <v>{ "type": "synchronous", "elements": [ { "type":"url", "content":"?slide=slide1" } , { "type":"audio", "content":"audio/Slide 01.mp3" } ] },</v>
      </c>
      <c r="D6" t="str">
        <f>$D$3</f>
        <v>{ "type": "synchronous", "elements": [ { "type":"url", "content":"</v>
      </c>
      <c r="E6" t="str">
        <f>$E$3</f>
        <v xml:space="preserve"> } , { "type":"audio", "content":"audio/</v>
      </c>
      <c r="F6" t="str">
        <f>$F$3</f>
        <v>.mp3" } ] }</v>
      </c>
      <c r="G6" t="s">
        <v>208</v>
      </c>
      <c r="U6" t="str">
        <f t="shared" si="0"/>
        <v>&lt;a href=    "#/</v>
      </c>
      <c r="V6" t="str">
        <f t="shared" si="1"/>
        <v>?"</v>
      </c>
      <c r="AF6" t="s">
        <v>200</v>
      </c>
    </row>
    <row r="7" spans="1:32" ht="18" customHeight="1">
      <c r="A7" s="6" t="s">
        <v>203</v>
      </c>
      <c r="B7" s="9" t="str">
        <f t="shared" ref="B7:B33" si="2">$B$3&amp;" 0"&amp;ROW()-5</f>
        <v>Slide 02</v>
      </c>
      <c r="C7" s="15" t="str">
        <f>IF(Story!AH7="md",
CHAR(34)&amp;B7&amp;CHAR(34)&amp;E7,
D7&amp;"?slide="&amp;'Slides F-R'!AH7&amp;
CHAR(34)&amp;E7&amp;B7&amp;F7&amp;G7)</f>
        <v>{ "type": "synchronous", "elements": [ { "type":"url", "content":"?slide=slide1" } , { "type":"audio", "content":"audio/Slide 02.mp3" } ] },</v>
      </c>
      <c r="D7" t="str">
        <f>$D$3</f>
        <v>{ "type": "synchronous", "elements": [ { "type":"url", "content":"</v>
      </c>
      <c r="E7" t="str">
        <f>$E$3</f>
        <v xml:space="preserve"> } , { "type":"audio", "content":"audio/</v>
      </c>
      <c r="F7" t="str">
        <f>$F$3</f>
        <v>.mp3" } ] }</v>
      </c>
      <c r="G7" t="s">
        <v>208</v>
      </c>
      <c r="U7" t="str">
        <f t="shared" si="0"/>
        <v>&lt;a href=    "#/</v>
      </c>
      <c r="V7" t="str">
        <f t="shared" si="1"/>
        <v>?"</v>
      </c>
      <c r="AF7" t="s">
        <v>200</v>
      </c>
    </row>
    <row r="8" spans="1:32" ht="18" customHeight="1">
      <c r="A8" s="6" t="s">
        <v>203</v>
      </c>
      <c r="B8" s="9" t="str">
        <f t="shared" si="2"/>
        <v>Slide 03</v>
      </c>
      <c r="C8" s="15" t="str">
        <f>IF(Story!AH8="md",
CHAR(34)&amp;B8&amp;CHAR(34)&amp;E8,
D8&amp;"?slide="&amp;'Slides F-R'!AH8&amp;
CHAR(34)&amp;E8&amp;B8&amp;F8&amp;G8)</f>
        <v>{ "type": "synchronous", "elements": [ { "type":"url", "content":"?slide=slide1" } , { "type":"audio", "content":"audio/Slide 03.mp3" } ] },</v>
      </c>
      <c r="D8" t="str">
        <f>$D$3</f>
        <v>{ "type": "synchronous", "elements": [ { "type":"url", "content":"</v>
      </c>
      <c r="E8" t="str">
        <f>$E$3</f>
        <v xml:space="preserve"> } , { "type":"audio", "content":"audio/</v>
      </c>
      <c r="F8" t="str">
        <f>$F$3</f>
        <v>.mp3" } ] }</v>
      </c>
      <c r="G8" t="s">
        <v>208</v>
      </c>
      <c r="U8" t="str">
        <f t="shared" si="0"/>
        <v>&lt;a href=    "#/</v>
      </c>
      <c r="V8" t="str">
        <f t="shared" si="1"/>
        <v>?"</v>
      </c>
      <c r="AF8" t="s">
        <v>200</v>
      </c>
    </row>
    <row r="9" spans="1:32" ht="18" customHeight="1">
      <c r="A9" s="6" t="s">
        <v>203</v>
      </c>
      <c r="B9" s="9" t="str">
        <f t="shared" si="2"/>
        <v>Slide 04</v>
      </c>
      <c r="C9" s="15" t="str">
        <f>IF(Story!AH9="md",
CHAR(34)&amp;B9&amp;CHAR(34)&amp;E9,
D9&amp;"?slide="&amp;'Slides F-R'!AH9&amp;
CHAR(34)&amp;E9&amp;B9&amp;F9&amp;G9)</f>
        <v>{ "type": "synchronous", "elements": [ { "type":"url", "content":"?slide=slide1" } , { "type":"audio", "content":"audio/Slide 04.mp3" } ] },</v>
      </c>
      <c r="D9" t="str">
        <f>$D$3</f>
        <v>{ "type": "synchronous", "elements": [ { "type":"url", "content":"</v>
      </c>
      <c r="E9" t="str">
        <f>$E$3</f>
        <v xml:space="preserve"> } , { "type":"audio", "content":"audio/</v>
      </c>
      <c r="F9" t="str">
        <f>$F$3</f>
        <v>.mp3" } ] }</v>
      </c>
      <c r="G9" t="s">
        <v>208</v>
      </c>
      <c r="U9" t="str">
        <f t="shared" si="0"/>
        <v>&lt;a href=    "#/</v>
      </c>
      <c r="V9" t="str">
        <f t="shared" si="1"/>
        <v>?"</v>
      </c>
      <c r="AF9" t="s">
        <v>200</v>
      </c>
    </row>
    <row r="10" spans="1:32" ht="18" customHeight="1">
      <c r="A10" s="6" t="s">
        <v>203</v>
      </c>
      <c r="B10" s="9" t="str">
        <f t="shared" si="2"/>
        <v>Slide 05</v>
      </c>
      <c r="C10" s="15" t="str">
        <f>IF(Story!AH10="md",
CHAR(34)&amp;B10&amp;CHAR(34)&amp;E10,
D10&amp;"?slide="&amp;'Slides F-R'!AH10&amp;
CHAR(34)&amp;E10&amp;B10&amp;F10&amp;G10)</f>
        <v>{ "type": "synchronous", "elements": [ { "type":"url", "content":"?slide=slide1" } , { "type":"audio", "content":"audio/Slide 05.mp3" } ] },</v>
      </c>
      <c r="D10" t="str">
        <f t="shared" ref="D10:D33" si="3">$D$3</f>
        <v>{ "type": "synchronous", "elements": [ { "type":"url", "content":"</v>
      </c>
      <c r="E10" t="str">
        <f t="shared" ref="E10:E33" si="4">$E$3</f>
        <v xml:space="preserve"> } , { "type":"audio", "content":"audio/</v>
      </c>
      <c r="F10" t="str">
        <f t="shared" ref="F10:F33" si="5">$F$3</f>
        <v>.mp3" } ] }</v>
      </c>
      <c r="G10" t="s">
        <v>208</v>
      </c>
      <c r="U10" t="str">
        <f t="shared" si="0"/>
        <v>&lt;a href=    "#/</v>
      </c>
      <c r="V10" t="str">
        <f t="shared" si="1"/>
        <v>?"</v>
      </c>
      <c r="AF10" t="s">
        <v>200</v>
      </c>
    </row>
    <row r="11" spans="1:32" ht="18" customHeight="1">
      <c r="A11" s="6" t="s">
        <v>203</v>
      </c>
      <c r="B11" s="9" t="str">
        <f t="shared" si="2"/>
        <v>Slide 06</v>
      </c>
      <c r="C11" s="15" t="str">
        <f>IF(Story!AH11="md",
CHAR(34)&amp;B11&amp;CHAR(34)&amp;E11,
D11&amp;"?slide="&amp;'Slides F-R'!AH11&amp;
CHAR(34)&amp;E11&amp;B11&amp;F11&amp;G11)</f>
        <v>{ "type": "synchronous", "elements": [ { "type":"url", "content":"?slide=slide1" } , { "type":"audio", "content":"audio/Slide 06.mp3" } ] },</v>
      </c>
      <c r="D11" t="str">
        <f t="shared" si="3"/>
        <v>{ "type": "synchronous", "elements": [ { "type":"url", "content":"</v>
      </c>
      <c r="E11" t="str">
        <f t="shared" si="4"/>
        <v xml:space="preserve"> } , { "type":"audio", "content":"audio/</v>
      </c>
      <c r="F11" t="str">
        <f t="shared" si="5"/>
        <v>.mp3" } ] }</v>
      </c>
      <c r="G11" t="s">
        <v>208</v>
      </c>
      <c r="U11" t="str">
        <f t="shared" si="0"/>
        <v>&lt;a href=    "#/</v>
      </c>
      <c r="V11" t="str">
        <f t="shared" si="1"/>
        <v>?"</v>
      </c>
      <c r="AF11" t="s">
        <v>200</v>
      </c>
    </row>
    <row r="12" spans="1:32" ht="18" customHeight="1">
      <c r="A12" s="6" t="s">
        <v>203</v>
      </c>
      <c r="B12" s="9" t="str">
        <f t="shared" si="2"/>
        <v>Slide 07</v>
      </c>
      <c r="C12" s="15" t="str">
        <f>IF(Story!AH12="md",
CHAR(34)&amp;B12&amp;CHAR(34)&amp;E12,
D12&amp;"?slide="&amp;'Slides F-R'!AH12&amp;
CHAR(34)&amp;E12&amp;B12&amp;F12&amp;G12)</f>
        <v>{ "type": "synchronous", "elements": [ { "type":"url", "content":"?slide=slide1" } , { "type":"audio", "content":"audio/Slide 07.mp3" } ] },</v>
      </c>
      <c r="D12" t="str">
        <f t="shared" si="3"/>
        <v>{ "type": "synchronous", "elements": [ { "type":"url", "content":"</v>
      </c>
      <c r="E12" t="str">
        <f t="shared" si="4"/>
        <v xml:space="preserve"> } , { "type":"audio", "content":"audio/</v>
      </c>
      <c r="F12" t="str">
        <f t="shared" si="5"/>
        <v>.mp3" } ] }</v>
      </c>
      <c r="G12" t="s">
        <v>208</v>
      </c>
      <c r="U12" t="str">
        <f t="shared" si="0"/>
        <v>&lt;a href=    "#/</v>
      </c>
      <c r="V12" t="str">
        <f t="shared" si="1"/>
        <v>?"</v>
      </c>
      <c r="AF12" t="s">
        <v>200</v>
      </c>
    </row>
    <row r="13" spans="1:32" ht="18" customHeight="1">
      <c r="A13" s="6" t="s">
        <v>203</v>
      </c>
      <c r="B13" s="9" t="str">
        <f t="shared" si="2"/>
        <v>Slide 08</v>
      </c>
      <c r="C13" s="15" t="str">
        <f>IF(Story!AH13="md",
CHAR(34)&amp;B13&amp;CHAR(34)&amp;E13,
D13&amp;"?slide="&amp;'Slides F-R'!AH13&amp;
CHAR(34)&amp;E13&amp;B13&amp;F13&amp;G13)</f>
        <v>{ "type": "synchronous", "elements": [ { "type":"url", "content":"?slide=slide1" } , { "type":"audio", "content":"audio/Slide 08.mp3" } ] },</v>
      </c>
      <c r="D13" t="str">
        <f t="shared" si="3"/>
        <v>{ "type": "synchronous", "elements": [ { "type":"url", "content":"</v>
      </c>
      <c r="E13" t="str">
        <f t="shared" si="4"/>
        <v xml:space="preserve"> } , { "type":"audio", "content":"audio/</v>
      </c>
      <c r="F13" t="str">
        <f t="shared" si="5"/>
        <v>.mp3" } ] }</v>
      </c>
      <c r="G13" t="s">
        <v>208</v>
      </c>
      <c r="U13" t="str">
        <f t="shared" si="0"/>
        <v>&lt;a href=    "#/</v>
      </c>
      <c r="AF13" t="s">
        <v>200</v>
      </c>
    </row>
    <row r="14" spans="1:32" ht="18" customHeight="1">
      <c r="A14" s="6" t="s">
        <v>203</v>
      </c>
      <c r="B14" s="9" t="str">
        <f t="shared" si="2"/>
        <v>Slide 09</v>
      </c>
      <c r="C14" s="15" t="str">
        <f>IF(Story!AH14="md",
CHAR(34)&amp;B14&amp;CHAR(34)&amp;E14,
D14&amp;"?slide="&amp;'Slides F-R'!AH14&amp;
CHAR(34)&amp;E14&amp;B14&amp;F14&amp;G14)</f>
        <v>{ "type": "synchronous", "elements": [ { "type":"url", "content":"?slide=slide1" } , { "type":"audio", "content":"audio/Slide 09.mp3" } ] },</v>
      </c>
      <c r="D14" t="str">
        <f t="shared" si="3"/>
        <v>{ "type": "synchronous", "elements": [ { "type":"url", "content":"</v>
      </c>
      <c r="E14" t="str">
        <f t="shared" si="4"/>
        <v xml:space="preserve"> } , { "type":"audio", "content":"audio/</v>
      </c>
      <c r="F14" t="str">
        <f t="shared" si="5"/>
        <v>.mp3" } ] }</v>
      </c>
      <c r="G14" t="s">
        <v>208</v>
      </c>
      <c r="AF14" t="s">
        <v>200</v>
      </c>
    </row>
    <row r="15" spans="1:32" ht="18" customHeight="1">
      <c r="A15" s="6" t="s">
        <v>203</v>
      </c>
      <c r="B15" s="9" t="str">
        <f t="shared" si="2"/>
        <v>Slide 010</v>
      </c>
      <c r="C15" s="15" t="str">
        <f>IF(Story!AH15="md",
CHAR(34)&amp;B15&amp;CHAR(34)&amp;E15,
D15&amp;"?slide="&amp;'Slides F-R'!AH15&amp;
CHAR(34)&amp;E15&amp;B15&amp;F15&amp;G15)</f>
        <v>{ "type": "synchronous", "elements": [ { "type":"url", "content":"?slide=slide1" } , { "type":"audio", "content":"audio/Slide 010.mp3" } ] },</v>
      </c>
      <c r="D15" t="str">
        <f t="shared" si="3"/>
        <v>{ "type": "synchronous", "elements": [ { "type":"url", "content":"</v>
      </c>
      <c r="E15" t="str">
        <f t="shared" si="4"/>
        <v xml:space="preserve"> } , { "type":"audio", "content":"audio/</v>
      </c>
      <c r="F15" t="str">
        <f t="shared" si="5"/>
        <v>.mp3" } ] }</v>
      </c>
      <c r="G15" t="s">
        <v>208</v>
      </c>
      <c r="AF15" t="s">
        <v>200</v>
      </c>
    </row>
    <row r="16" spans="1:32" ht="18" customHeight="1">
      <c r="A16" s="6" t="s">
        <v>203</v>
      </c>
      <c r="B16" s="9" t="str">
        <f t="shared" si="2"/>
        <v>Slide 011</v>
      </c>
      <c r="C16" s="15" t="str">
        <f>IF(Story!AH16="md",
CHAR(34)&amp;B16&amp;CHAR(34)&amp;E16,
D16&amp;"?slide="&amp;'Slides F-R'!AH16&amp;
CHAR(34)&amp;E16&amp;B16&amp;F16&amp;G16)</f>
        <v>{ "type": "synchronous", "elements": [ { "type":"url", "content":"?slide=slide1" } , { "type":"audio", "content":"audio/Slide 011.mp3" } ] },</v>
      </c>
      <c r="D16" t="str">
        <f t="shared" si="3"/>
        <v>{ "type": "synchronous", "elements": [ { "type":"url", "content":"</v>
      </c>
      <c r="E16" t="str">
        <f t="shared" si="4"/>
        <v xml:space="preserve"> } , { "type":"audio", "content":"audio/</v>
      </c>
      <c r="F16" t="str">
        <f t="shared" si="5"/>
        <v>.mp3" } ] }</v>
      </c>
      <c r="G16" t="s">
        <v>208</v>
      </c>
      <c r="AF16" t="s">
        <v>200</v>
      </c>
    </row>
    <row r="17" spans="1:32" ht="18" customHeight="1">
      <c r="A17" s="6" t="s">
        <v>203</v>
      </c>
      <c r="B17" s="9" t="str">
        <f t="shared" si="2"/>
        <v>Slide 012</v>
      </c>
      <c r="C17" s="15" t="str">
        <f>IF(Story!AH17="md",
CHAR(34)&amp;B17&amp;CHAR(34)&amp;E17,
D17&amp;"?slide="&amp;'Slides F-R'!AH17&amp;
CHAR(34)&amp;E17&amp;B17&amp;F17&amp;G17)</f>
        <v>{ "type": "synchronous", "elements": [ { "type":"url", "content":"?slide=slide1" } , { "type":"audio", "content":"audio/Slide 012.mp3" } ] },</v>
      </c>
      <c r="D17" t="str">
        <f t="shared" si="3"/>
        <v>{ "type": "synchronous", "elements": [ { "type":"url", "content":"</v>
      </c>
      <c r="E17" t="str">
        <f t="shared" si="4"/>
        <v xml:space="preserve"> } , { "type":"audio", "content":"audio/</v>
      </c>
      <c r="F17" t="str">
        <f t="shared" si="5"/>
        <v>.mp3" } ] }</v>
      </c>
      <c r="G17" t="s">
        <v>208</v>
      </c>
      <c r="AF17" t="s">
        <v>200</v>
      </c>
    </row>
    <row r="18" spans="1:32" ht="18" customHeight="1">
      <c r="A18" s="6" t="s">
        <v>203</v>
      </c>
      <c r="B18" s="9" t="str">
        <f t="shared" si="2"/>
        <v>Slide 013</v>
      </c>
      <c r="C18" s="15" t="str">
        <f>IF(Story!AH18="md",
CHAR(34)&amp;B18&amp;CHAR(34)&amp;E18,
D18&amp;"?slide="&amp;'Slides F-R'!AH18&amp;
CHAR(34)&amp;E18&amp;B18&amp;F18&amp;G18)</f>
        <v>{ "type": "synchronous", "elements": [ { "type":"url", "content":"?slide=slide1" } , { "type":"audio", "content":"audio/Slide 013.mp3" } ] },</v>
      </c>
      <c r="D18" t="str">
        <f t="shared" si="3"/>
        <v>{ "type": "synchronous", "elements": [ { "type":"url", "content":"</v>
      </c>
      <c r="E18" t="str">
        <f t="shared" si="4"/>
        <v xml:space="preserve"> } , { "type":"audio", "content":"audio/</v>
      </c>
      <c r="F18" t="str">
        <f t="shared" si="5"/>
        <v>.mp3" } ] }</v>
      </c>
      <c r="G18" t="s">
        <v>208</v>
      </c>
      <c r="AF18" t="s">
        <v>200</v>
      </c>
    </row>
    <row r="19" spans="1:32" ht="18" customHeight="1">
      <c r="A19" s="6" t="s">
        <v>203</v>
      </c>
      <c r="B19" s="9" t="str">
        <f t="shared" si="2"/>
        <v>Slide 014</v>
      </c>
      <c r="C19" s="15" t="str">
        <f>IF(Story!AH19="md",
CHAR(34)&amp;B19&amp;CHAR(34)&amp;E19,
D19&amp;"?slide="&amp;'Slides F-R'!AH19&amp;
CHAR(34)&amp;E19&amp;B19&amp;F19&amp;G19)</f>
        <v>{ "type": "synchronous", "elements": [ { "type":"url", "content":"?slide=slide1" } , { "type":"audio", "content":"audio/Slide 014.mp3" } ] },</v>
      </c>
      <c r="D19" t="str">
        <f t="shared" si="3"/>
        <v>{ "type": "synchronous", "elements": [ { "type":"url", "content":"</v>
      </c>
      <c r="E19" t="str">
        <f t="shared" si="4"/>
        <v xml:space="preserve"> } , { "type":"audio", "content":"audio/</v>
      </c>
      <c r="F19" t="str">
        <f t="shared" si="5"/>
        <v>.mp3" } ] }</v>
      </c>
      <c r="G19" t="s">
        <v>208</v>
      </c>
      <c r="AF19" t="s">
        <v>200</v>
      </c>
    </row>
    <row r="20" spans="1:32" ht="18" customHeight="1">
      <c r="A20" s="6" t="s">
        <v>203</v>
      </c>
      <c r="B20" s="9" t="str">
        <f t="shared" si="2"/>
        <v>Slide 015</v>
      </c>
      <c r="C20" s="15" t="str">
        <f>IF(Story!AH20="md",
CHAR(34)&amp;B20&amp;CHAR(34)&amp;E20,
D20&amp;"?slide="&amp;'Slides F-R'!AH20&amp;
CHAR(34)&amp;E20&amp;B20&amp;F20&amp;G20)</f>
        <v>{ "type": "synchronous", "elements": [ { "type":"url", "content":"?slide=slide1" } , { "type":"audio", "content":"audio/Slide 015.mp3" } ] },</v>
      </c>
      <c r="D20" t="str">
        <f t="shared" si="3"/>
        <v>{ "type": "synchronous", "elements": [ { "type":"url", "content":"</v>
      </c>
      <c r="E20" t="str">
        <f t="shared" si="4"/>
        <v xml:space="preserve"> } , { "type":"audio", "content":"audio/</v>
      </c>
      <c r="F20" t="str">
        <f t="shared" si="5"/>
        <v>.mp3" } ] }</v>
      </c>
      <c r="G20" t="s">
        <v>208</v>
      </c>
      <c r="AF20" t="s">
        <v>200</v>
      </c>
    </row>
    <row r="21" spans="1:32" ht="18" customHeight="1">
      <c r="A21" s="6" t="s">
        <v>203</v>
      </c>
      <c r="B21" s="9" t="str">
        <f t="shared" si="2"/>
        <v>Slide 016</v>
      </c>
      <c r="C21" s="15" t="str">
        <f>IF(Story!AH21="md",
CHAR(34)&amp;B21&amp;CHAR(34)&amp;E21,
D21&amp;"?slide="&amp;'Slides F-R'!AH21&amp;
CHAR(34)&amp;E21&amp;B21&amp;F21&amp;G21)</f>
        <v>{ "type": "synchronous", "elements": [ { "type":"url", "content":"?slide=slide1" } , { "type":"audio", "content":"audio/Slide 016.mp3" } ] },</v>
      </c>
      <c r="D21" t="str">
        <f t="shared" si="3"/>
        <v>{ "type": "synchronous", "elements": [ { "type":"url", "content":"</v>
      </c>
      <c r="E21" t="str">
        <f t="shared" si="4"/>
        <v xml:space="preserve"> } , { "type":"audio", "content":"audio/</v>
      </c>
      <c r="F21" t="str">
        <f t="shared" si="5"/>
        <v>.mp3" } ] }</v>
      </c>
      <c r="G21" t="s">
        <v>208</v>
      </c>
      <c r="AF21" t="s">
        <v>200</v>
      </c>
    </row>
    <row r="22" spans="1:32" ht="18" customHeight="1">
      <c r="A22" s="6" t="s">
        <v>203</v>
      </c>
      <c r="B22" s="9" t="str">
        <f t="shared" si="2"/>
        <v>Slide 017</v>
      </c>
      <c r="C22" s="15" t="str">
        <f>IF(Story!AH22="md",
CHAR(34)&amp;B22&amp;CHAR(34)&amp;E22,
D22&amp;"?slide="&amp;'Slides F-R'!AH22&amp;
CHAR(34)&amp;E22&amp;B22&amp;F22&amp;G22)</f>
        <v>{ "type": "synchronous", "elements": [ { "type":"url", "content":"?slide=slide1" } , { "type":"audio", "content":"audio/Slide 017.mp3" } ] },</v>
      </c>
      <c r="D22" t="str">
        <f t="shared" si="3"/>
        <v>{ "type": "synchronous", "elements": [ { "type":"url", "content":"</v>
      </c>
      <c r="E22" t="str">
        <f t="shared" si="4"/>
        <v xml:space="preserve"> } , { "type":"audio", "content":"audio/</v>
      </c>
      <c r="F22" t="str">
        <f t="shared" si="5"/>
        <v>.mp3" } ] }</v>
      </c>
      <c r="G22" t="s">
        <v>208</v>
      </c>
      <c r="AF22" t="s">
        <v>200</v>
      </c>
    </row>
    <row r="23" spans="1:32" ht="18" customHeight="1">
      <c r="A23" s="6" t="s">
        <v>203</v>
      </c>
      <c r="B23" s="9" t="str">
        <f t="shared" si="2"/>
        <v>Slide 018</v>
      </c>
      <c r="C23" s="15" t="str">
        <f>IF(Story!AH23="md",
CHAR(34)&amp;B23&amp;CHAR(34)&amp;E23,
D23&amp;"?slide="&amp;'Slides F-R'!AH23&amp;
CHAR(34)&amp;E23&amp;B23&amp;F23&amp;G23)</f>
        <v>{ "type": "synchronous", "elements": [ { "type":"url", "content":"?slide=slide1" } , { "type":"audio", "content":"audio/Slide 018.mp3" } ] },</v>
      </c>
      <c r="D23" t="str">
        <f t="shared" si="3"/>
        <v>{ "type": "synchronous", "elements": [ { "type":"url", "content":"</v>
      </c>
      <c r="E23" t="str">
        <f t="shared" si="4"/>
        <v xml:space="preserve"> } , { "type":"audio", "content":"audio/</v>
      </c>
      <c r="F23" t="str">
        <f t="shared" si="5"/>
        <v>.mp3" } ] }</v>
      </c>
      <c r="G23" t="s">
        <v>208</v>
      </c>
      <c r="AF23" t="s">
        <v>200</v>
      </c>
    </row>
    <row r="24" spans="1:32" ht="18" customHeight="1">
      <c r="A24" s="6" t="s">
        <v>203</v>
      </c>
      <c r="B24" s="9" t="str">
        <f t="shared" si="2"/>
        <v>Slide 019</v>
      </c>
      <c r="C24" s="15" t="str">
        <f>IF(Story!AH24="md",
CHAR(34)&amp;B24&amp;CHAR(34)&amp;E24,
D24&amp;"?slide="&amp;'Slides F-R'!AH24&amp;
CHAR(34)&amp;E24&amp;B24&amp;F24&amp;G24)</f>
        <v>{ "type": "synchronous", "elements": [ { "type":"url", "content":"?slide=slide1" } , { "type":"audio", "content":"audio/Slide 019.mp3" } ] },</v>
      </c>
      <c r="D24" t="str">
        <f t="shared" si="3"/>
        <v>{ "type": "synchronous", "elements": [ { "type":"url", "content":"</v>
      </c>
      <c r="E24" t="str">
        <f t="shared" si="4"/>
        <v xml:space="preserve"> } , { "type":"audio", "content":"audio/</v>
      </c>
      <c r="F24" t="str">
        <f t="shared" si="5"/>
        <v>.mp3" } ] }</v>
      </c>
      <c r="G24" t="s">
        <v>208</v>
      </c>
      <c r="AF24" t="s">
        <v>200</v>
      </c>
    </row>
    <row r="25" spans="1:32" ht="18" customHeight="1">
      <c r="A25" s="6" t="s">
        <v>203</v>
      </c>
      <c r="B25" s="9" t="str">
        <f t="shared" si="2"/>
        <v>Slide 020</v>
      </c>
      <c r="C25" s="15" t="str">
        <f>IF(Story!AH25="md",
CHAR(34)&amp;B25&amp;CHAR(34)&amp;E25,
D25&amp;"?slide="&amp;'Slides F-R'!AH25&amp;
CHAR(34)&amp;E25&amp;B25&amp;F25&amp;G25)</f>
        <v>{ "type": "synchronous", "elements": [ { "type":"url", "content":"?slide=slide1" } , { "type":"audio", "content":"audio/Slide 020.mp3" } ] },</v>
      </c>
      <c r="D25" t="str">
        <f t="shared" si="3"/>
        <v>{ "type": "synchronous", "elements": [ { "type":"url", "content":"</v>
      </c>
      <c r="E25" t="str">
        <f t="shared" si="4"/>
        <v xml:space="preserve"> } , { "type":"audio", "content":"audio/</v>
      </c>
      <c r="F25" t="str">
        <f t="shared" si="5"/>
        <v>.mp3" } ] }</v>
      </c>
      <c r="G25" t="s">
        <v>208</v>
      </c>
      <c r="J25" t="e">
        <v>#REF!</v>
      </c>
      <c r="K25" t="e">
        <v>#REF!</v>
      </c>
      <c r="Q25" t="e">
        <v>#REF!</v>
      </c>
      <c r="AF25" t="s">
        <v>200</v>
      </c>
    </row>
    <row r="26" spans="1:32" ht="18" customHeight="1">
      <c r="A26" s="6" t="s">
        <v>203</v>
      </c>
      <c r="B26" s="9" t="str">
        <f t="shared" si="2"/>
        <v>Slide 021</v>
      </c>
      <c r="C26" s="15" t="str">
        <f>IF(Story!AH26="md",
CHAR(34)&amp;B26&amp;CHAR(34)&amp;E26,
D26&amp;"?slide="&amp;'Slides F-R'!AH26&amp;
CHAR(34)&amp;E26&amp;B26&amp;F26&amp;G26)</f>
        <v>{ "type": "synchronous", "elements": [ { "type":"url", "content":"?slide=slide1" } , { "type":"audio", "content":"audio/Slide 021.mp3" } ] },</v>
      </c>
      <c r="D26" t="str">
        <f t="shared" si="3"/>
        <v>{ "type": "synchronous", "elements": [ { "type":"url", "content":"</v>
      </c>
      <c r="E26" t="str">
        <f t="shared" si="4"/>
        <v xml:space="preserve"> } , { "type":"audio", "content":"audio/</v>
      </c>
      <c r="F26" t="str">
        <f t="shared" si="5"/>
        <v>.mp3" } ] }</v>
      </c>
      <c r="G26" t="s">
        <v>208</v>
      </c>
      <c r="J26" t="e">
        <v>#REF!</v>
      </c>
      <c r="K26" t="e">
        <v>#REF!</v>
      </c>
      <c r="Q26" t="e">
        <v>#REF!</v>
      </c>
      <c r="AF26" t="s">
        <v>200</v>
      </c>
    </row>
    <row r="27" spans="1:32" ht="18" customHeight="1">
      <c r="A27" s="6" t="s">
        <v>203</v>
      </c>
      <c r="B27" s="9" t="str">
        <f t="shared" si="2"/>
        <v>Slide 022</v>
      </c>
      <c r="C27" s="15" t="str">
        <f>IF(Story!AH27="md",
CHAR(34)&amp;B27&amp;CHAR(34)&amp;E27,
D27&amp;"?slide="&amp;'Slides F-R'!AH27&amp;
CHAR(34)&amp;E27&amp;B27&amp;F27&amp;G27)</f>
        <v>{ "type": "synchronous", "elements": [ { "type":"url", "content":"?slide=slide1" } , { "type":"audio", "content":"audio/Slide 022.mp3" } ] },</v>
      </c>
      <c r="D27" t="str">
        <f t="shared" si="3"/>
        <v>{ "type": "synchronous", "elements": [ { "type":"url", "content":"</v>
      </c>
      <c r="E27" t="str">
        <f t="shared" si="4"/>
        <v xml:space="preserve"> } , { "type":"audio", "content":"audio/</v>
      </c>
      <c r="F27" t="str">
        <f t="shared" si="5"/>
        <v>.mp3" } ] }</v>
      </c>
      <c r="G27" t="s">
        <v>208</v>
      </c>
      <c r="J27" t="e">
        <v>#REF!</v>
      </c>
      <c r="K27" t="e">
        <v>#REF!</v>
      </c>
      <c r="Q27" t="e">
        <v>#REF!</v>
      </c>
      <c r="AF27" t="s">
        <v>200</v>
      </c>
    </row>
    <row r="28" spans="1:32" ht="18" customHeight="1">
      <c r="A28" s="6" t="s">
        <v>203</v>
      </c>
      <c r="B28" s="9" t="str">
        <f t="shared" si="2"/>
        <v>Slide 023</v>
      </c>
      <c r="C28" s="15" t="str">
        <f>IF(Story!AH28="md",
CHAR(34)&amp;B28&amp;CHAR(34)&amp;E28,
D28&amp;"?slide="&amp;'Slides F-R'!AH28&amp;
CHAR(34)&amp;E28&amp;B28&amp;F28&amp;G28)</f>
        <v>{ "type": "synchronous", "elements": [ { "type":"url", "content":"?slide=slide1" } , { "type":"audio", "content":"audio/Slide 023.mp3" } ] },</v>
      </c>
      <c r="D28" t="str">
        <f t="shared" si="3"/>
        <v>{ "type": "synchronous", "elements": [ { "type":"url", "content":"</v>
      </c>
      <c r="E28" t="str">
        <f t="shared" si="4"/>
        <v xml:space="preserve"> } , { "type":"audio", "content":"audio/</v>
      </c>
      <c r="F28" t="str">
        <f t="shared" si="5"/>
        <v>.mp3" } ] }</v>
      </c>
      <c r="G28" t="s">
        <v>208</v>
      </c>
      <c r="J28" t="e">
        <v>#REF!</v>
      </c>
      <c r="K28" t="e">
        <v>#REF!</v>
      </c>
      <c r="Q28" t="e">
        <v>#REF!</v>
      </c>
      <c r="AF28" t="s">
        <v>200</v>
      </c>
    </row>
    <row r="29" spans="1:32" ht="18" customHeight="1">
      <c r="A29" s="6" t="s">
        <v>203</v>
      </c>
      <c r="B29" s="9" t="str">
        <f t="shared" si="2"/>
        <v>Slide 024</v>
      </c>
      <c r="C29" s="15" t="str">
        <f>IF(Story!AH29="md",
CHAR(34)&amp;B29&amp;CHAR(34)&amp;E29,
D29&amp;"?slide="&amp;'Slides F-R'!AH29&amp;
CHAR(34)&amp;E29&amp;B29&amp;F29&amp;G29)</f>
        <v>{ "type": "synchronous", "elements": [ { "type":"url", "content":"?slide=slide1" } , { "type":"audio", "content":"audio/Slide 024.mp3" } ] },</v>
      </c>
      <c r="D29" t="str">
        <f t="shared" si="3"/>
        <v>{ "type": "synchronous", "elements": [ { "type":"url", "content":"</v>
      </c>
      <c r="E29" t="str">
        <f t="shared" si="4"/>
        <v xml:space="preserve"> } , { "type":"audio", "content":"audio/</v>
      </c>
      <c r="F29" t="str">
        <f t="shared" si="5"/>
        <v>.mp3" } ] }</v>
      </c>
      <c r="G29" t="s">
        <v>208</v>
      </c>
      <c r="J29" t="s">
        <v>271</v>
      </c>
      <c r="K29" t="s">
        <v>272</v>
      </c>
      <c r="Q29" t="s">
        <v>274</v>
      </c>
      <c r="AF29" t="s">
        <v>200</v>
      </c>
    </row>
    <row r="30" spans="1:32" ht="18" customHeight="1">
      <c r="A30" s="6" t="s">
        <v>203</v>
      </c>
      <c r="B30" s="9" t="str">
        <f t="shared" si="2"/>
        <v>Slide 025</v>
      </c>
      <c r="C30" s="15" t="str">
        <f>IF(Story!AH30="md",
CHAR(34)&amp;B30&amp;CHAR(34)&amp;E30,
D30&amp;"?slide="&amp;'Slides F-R'!AH30&amp;
CHAR(34)&amp;E30&amp;B30&amp;F30&amp;G30)</f>
        <v>{ "type": "synchronous", "elements": [ { "type":"url", "content":"?slide=slide1" } , { "type":"audio", "content":"audio/Slide 025.mp3" } ] },</v>
      </c>
      <c r="D30" t="str">
        <f t="shared" si="3"/>
        <v>{ "type": "synchronous", "elements": [ { "type":"url", "content":"</v>
      </c>
      <c r="E30" t="str">
        <f t="shared" si="4"/>
        <v xml:space="preserve"> } , { "type":"audio", "content":"audio/</v>
      </c>
      <c r="F30" t="str">
        <f t="shared" si="5"/>
        <v>.mp3" } ] }</v>
      </c>
      <c r="G30" t="s">
        <v>208</v>
      </c>
      <c r="J30" t="e">
        <v>#REF!</v>
      </c>
      <c r="K30" t="e">
        <v>#REF!</v>
      </c>
      <c r="Q30" t="e">
        <v>#REF!</v>
      </c>
      <c r="AF30" t="s">
        <v>200</v>
      </c>
    </row>
    <row r="31" spans="1:32" ht="18" customHeight="1">
      <c r="A31" s="6" t="s">
        <v>203</v>
      </c>
      <c r="B31" s="9" t="str">
        <f t="shared" si="2"/>
        <v>Slide 026</v>
      </c>
      <c r="C31" s="15" t="str">
        <f>IF(Story!AH31="md",
CHAR(34)&amp;B31&amp;CHAR(34)&amp;E31,
D31&amp;"?slide="&amp;'Slides F-R'!AH31&amp;
CHAR(34)&amp;E31&amp;B31&amp;F31&amp;G31)</f>
        <v>{ "type": "synchronous", "elements": [ { "type":"url", "content":"?slide=slide1" } , { "type":"audio", "content":"audio/Slide 026.mp3" } ] },</v>
      </c>
      <c r="D31" t="str">
        <f t="shared" si="3"/>
        <v>{ "type": "synchronous", "elements": [ { "type":"url", "content":"</v>
      </c>
      <c r="E31" t="str">
        <f t="shared" si="4"/>
        <v xml:space="preserve"> } , { "type":"audio", "content":"audio/</v>
      </c>
      <c r="F31" t="str">
        <f t="shared" si="5"/>
        <v>.mp3" } ] }</v>
      </c>
      <c r="G31" t="s">
        <v>208</v>
      </c>
      <c r="J31" t="e">
        <v>#REF!</v>
      </c>
      <c r="K31" t="e">
        <v>#REF!</v>
      </c>
      <c r="Q31" t="e">
        <v>#REF!</v>
      </c>
      <c r="AF31" t="s">
        <v>200</v>
      </c>
    </row>
    <row r="32" spans="1:32" ht="18" customHeight="1">
      <c r="A32" s="6" t="s">
        <v>203</v>
      </c>
      <c r="B32" s="9" t="str">
        <f t="shared" si="2"/>
        <v>Slide 027</v>
      </c>
      <c r="C32" s="15" t="str">
        <f>IF(Story!AH32="md",
CHAR(34)&amp;B32&amp;CHAR(34)&amp;E32,
D32&amp;"?slide="&amp;'Slides F-R'!AH32&amp;
CHAR(34)&amp;E32&amp;B32&amp;F32&amp;G32)</f>
        <v>{ "type": "synchronous", "elements": [ { "type":"url", "content":"?slide=slide1" } , { "type":"audio", "content":"audio/Slide 027.mp3" } ] },</v>
      </c>
      <c r="D32" t="str">
        <f t="shared" si="3"/>
        <v>{ "type": "synchronous", "elements": [ { "type":"url", "content":"</v>
      </c>
      <c r="E32" t="str">
        <f t="shared" si="4"/>
        <v xml:space="preserve"> } , { "type":"audio", "content":"audio/</v>
      </c>
      <c r="F32" t="str">
        <f t="shared" si="5"/>
        <v>.mp3" } ] }</v>
      </c>
      <c r="G32" t="s">
        <v>208</v>
      </c>
      <c r="J32" t="e">
        <v>#REF!</v>
      </c>
      <c r="K32" t="e">
        <v>#REF!</v>
      </c>
      <c r="Q32" t="e">
        <v>#REF!</v>
      </c>
      <c r="AF32" t="s">
        <v>200</v>
      </c>
    </row>
    <row r="33" spans="1:32" ht="18" customHeight="1">
      <c r="A33" s="6" t="s">
        <v>203</v>
      </c>
      <c r="B33" s="9" t="str">
        <f t="shared" si="2"/>
        <v>Slide 028</v>
      </c>
      <c r="C33" s="15" t="str">
        <f>IF(Story!AH33="md",
CHAR(34)&amp;B33&amp;CHAR(34)&amp;E33,
D33&amp;"?slide="&amp;'Slides F-R'!AH33&amp;
CHAR(34)&amp;E33&amp;B33&amp;F33&amp;G33)</f>
        <v>{ "type": "synchronous", "elements": [ { "type":"url", "content":"?slide=slide1" } , { "type":"audio", "content":"audio/Slide 028.mp3" } ] }</v>
      </c>
      <c r="D33" t="str">
        <f t="shared" si="3"/>
        <v>{ "type": "synchronous", "elements": [ { "type":"url", "content":"</v>
      </c>
      <c r="E33" t="str">
        <f t="shared" si="4"/>
        <v xml:space="preserve"> } , { "type":"audio", "content":"audio/</v>
      </c>
      <c r="F33" t="str">
        <f t="shared" si="5"/>
        <v>.mp3" } ] }</v>
      </c>
      <c r="J33" t="e">
        <v>#REF!</v>
      </c>
      <c r="K33" t="e">
        <v>#REF!</v>
      </c>
      <c r="Q33" t="e">
        <v>#REF!</v>
      </c>
      <c r="AF33" t="s">
        <v>200</v>
      </c>
    </row>
    <row r="34" spans="1:32" ht="19">
      <c r="A34" s="13" t="s">
        <v>206</v>
      </c>
      <c r="C34" s="14" t="str">
        <f>"] }"</f>
        <v>] }</v>
      </c>
      <c r="J34" t="e">
        <v>#REF!</v>
      </c>
      <c r="K34" t="e">
        <v>#REF!</v>
      </c>
      <c r="Q34" t="e">
        <v>#REF!</v>
      </c>
      <c r="AF34" t="s">
        <v>200</v>
      </c>
    </row>
    <row r="35" spans="1:32" ht="19">
      <c r="A35" s="13" t="s">
        <v>211</v>
      </c>
      <c r="C35" t="s">
        <v>212</v>
      </c>
      <c r="J35" t="e">
        <v>#REF!</v>
      </c>
      <c r="K35" t="e">
        <v>#REF!</v>
      </c>
      <c r="Q35" t="e">
        <v>#REF!</v>
      </c>
      <c r="AF35" t="s">
        <v>200</v>
      </c>
    </row>
    <row r="36" spans="1:32">
      <c r="A36"/>
      <c r="B36"/>
      <c r="J36" t="e">
        <v>#REF!</v>
      </c>
      <c r="K36" t="e">
        <v>#REF!</v>
      </c>
      <c r="Q36" t="e">
        <v>#REF!</v>
      </c>
      <c r="AF36" t="s">
        <v>200</v>
      </c>
    </row>
    <row r="37" spans="1:32">
      <c r="A37"/>
      <c r="B37"/>
      <c r="J37" t="e">
        <v>#REF!</v>
      </c>
      <c r="K37" t="e">
        <v>#REF!</v>
      </c>
      <c r="Q37" t="e">
        <v>#REF!</v>
      </c>
      <c r="AF37" t="s">
        <v>200</v>
      </c>
    </row>
    <row r="38" spans="1:32">
      <c r="A38"/>
      <c r="B38"/>
      <c r="J38" t="e">
        <v>#REF!</v>
      </c>
      <c r="K38" t="e">
        <v>#REF!</v>
      </c>
      <c r="Q38" t="e">
        <v>#REF!</v>
      </c>
      <c r="AF38" t="s">
        <v>200</v>
      </c>
    </row>
    <row r="39" spans="1:32">
      <c r="A39"/>
      <c r="B39"/>
      <c r="J39" t="s">
        <v>273</v>
      </c>
      <c r="K39" t="e">
        <v>#REF!</v>
      </c>
      <c r="Q39" t="e">
        <v>#REF!</v>
      </c>
      <c r="AF39" t="s">
        <v>200</v>
      </c>
    </row>
    <row r="40" spans="1:32">
      <c r="A40"/>
      <c r="B40"/>
      <c r="J40" t="e">
        <v>#REF!</v>
      </c>
      <c r="K40" t="e">
        <v>#REF!</v>
      </c>
      <c r="Q40" t="e">
        <v>#REF!</v>
      </c>
      <c r="AF40" t="s">
        <v>200</v>
      </c>
    </row>
    <row r="41" spans="1:32">
      <c r="A41"/>
      <c r="B41"/>
      <c r="J41" t="e">
        <v>#REF!</v>
      </c>
      <c r="K41" t="e">
        <v>#REF!</v>
      </c>
      <c r="Q41" t="e">
        <v>#REF!</v>
      </c>
      <c r="AF41" t="s">
        <v>200</v>
      </c>
    </row>
    <row r="42" spans="1:32">
      <c r="A42"/>
      <c r="B42"/>
      <c r="J42" t="e">
        <v>#REF!</v>
      </c>
      <c r="K42" t="e">
        <v>#REF!</v>
      </c>
      <c r="Q42" t="e">
        <v>#REF!</v>
      </c>
      <c r="AF42" t="s">
        <v>200</v>
      </c>
    </row>
    <row r="43" spans="1:32">
      <c r="A43"/>
      <c r="B43"/>
      <c r="J43" t="e">
        <v>#REF!</v>
      </c>
      <c r="K43" t="e">
        <v>#REF!</v>
      </c>
      <c r="Q43" t="e">
        <v>#REF!</v>
      </c>
      <c r="AF43" t="s">
        <v>200</v>
      </c>
    </row>
    <row r="44" spans="1:32">
      <c r="A44"/>
      <c r="B44"/>
      <c r="J44" t="e">
        <v>#REF!</v>
      </c>
      <c r="K44" t="e">
        <v>#REF!</v>
      </c>
      <c r="Q44" t="e">
        <v>#REF!</v>
      </c>
      <c r="AF44" t="s">
        <v>200</v>
      </c>
    </row>
    <row r="45" spans="1:32">
      <c r="A45"/>
      <c r="B45"/>
      <c r="J45" t="e">
        <v>#REF!</v>
      </c>
      <c r="K45" t="e">
        <v>#REF!</v>
      </c>
      <c r="Q45" t="e">
        <v>#REF!</v>
      </c>
      <c r="AF45" t="s">
        <v>200</v>
      </c>
    </row>
    <row r="46" spans="1:32">
      <c r="A46"/>
      <c r="B46"/>
      <c r="J46" t="e">
        <v>#REF!</v>
      </c>
      <c r="K46" t="e">
        <v>#REF!</v>
      </c>
      <c r="Q46" t="e">
        <v>#REF!</v>
      </c>
      <c r="AF46" t="s">
        <v>200</v>
      </c>
    </row>
    <row r="47" spans="1:32">
      <c r="A47"/>
      <c r="B47"/>
      <c r="J47" t="e">
        <v>#REF!</v>
      </c>
      <c r="K47" t="e">
        <v>#REF!</v>
      </c>
      <c r="Q47" t="e">
        <v>#REF!</v>
      </c>
      <c r="AF47" t="s">
        <v>200</v>
      </c>
    </row>
    <row r="48" spans="1:32">
      <c r="A48"/>
      <c r="B48"/>
      <c r="K48" t="e">
        <v>#REF!</v>
      </c>
      <c r="Q48">
        <v>1</v>
      </c>
      <c r="AF48" t="s">
        <v>200</v>
      </c>
    </row>
    <row r="49" spans="1:32">
      <c r="A49"/>
      <c r="B49"/>
      <c r="K49" t="e">
        <v>#REF!</v>
      </c>
      <c r="Q49" t="e">
        <v>#REF!</v>
      </c>
      <c r="AF49" t="s">
        <v>200</v>
      </c>
    </row>
    <row r="50" spans="1:32" ht="409.6">
      <c r="A50"/>
      <c r="B50"/>
      <c r="J50" s="116" t="s">
        <v>248</v>
      </c>
      <c r="K50" t="e">
        <v>#REF!</v>
      </c>
      <c r="Q50" t="e">
        <v>#REF!</v>
      </c>
      <c r="AF50" t="s">
        <v>200</v>
      </c>
    </row>
    <row r="51" spans="1:32">
      <c r="A51"/>
      <c r="B51"/>
      <c r="K51" t="e">
        <v>#REF!</v>
      </c>
      <c r="Q51" t="e">
        <v>#REF!</v>
      </c>
      <c r="AF51" t="s">
        <v>200</v>
      </c>
    </row>
    <row r="52" spans="1:32">
      <c r="A52"/>
      <c r="B52"/>
      <c r="J52" s="115"/>
      <c r="K52" t="e">
        <v>#REF!</v>
      </c>
      <c r="Q52" t="e">
        <v>#REF!</v>
      </c>
      <c r="AF52" t="s">
        <v>200</v>
      </c>
    </row>
    <row r="53" spans="1:32">
      <c r="A53"/>
      <c r="B53"/>
      <c r="J53" s="115"/>
      <c r="K53" t="e">
        <v>#REF!</v>
      </c>
      <c r="Q53" t="e">
        <v>#REF!</v>
      </c>
      <c r="AF53" t="s">
        <v>200</v>
      </c>
    </row>
    <row r="54" spans="1:32">
      <c r="A54"/>
      <c r="B54"/>
      <c r="J54" s="115"/>
      <c r="K54" t="e">
        <v>#REF!</v>
      </c>
      <c r="Q54" t="e">
        <v>#REF!</v>
      </c>
      <c r="AF54" t="s">
        <v>200</v>
      </c>
    </row>
    <row r="55" spans="1:32">
      <c r="A55"/>
      <c r="B55"/>
      <c r="J55" s="115"/>
      <c r="K55" t="e">
        <v>#REF!</v>
      </c>
      <c r="Q55" t="e">
        <v>#REF!</v>
      </c>
      <c r="AF55" t="s">
        <v>200</v>
      </c>
    </row>
    <row r="56" spans="1:32">
      <c r="A56"/>
      <c r="B56"/>
      <c r="J56" s="115"/>
      <c r="K56" t="e">
        <v>#REF!</v>
      </c>
      <c r="Q56" t="e">
        <v>#REF!</v>
      </c>
      <c r="AF56" t="s">
        <v>200</v>
      </c>
    </row>
    <row r="57" spans="1:32">
      <c r="A57"/>
      <c r="B57"/>
      <c r="K57" t="e">
        <v>#REF!</v>
      </c>
      <c r="Q57" t="e">
        <v>#REF!</v>
      </c>
      <c r="AF57" t="s">
        <v>200</v>
      </c>
    </row>
    <row r="58" spans="1:32">
      <c r="A58"/>
      <c r="B58"/>
      <c r="J58" s="115"/>
      <c r="K58" t="e">
        <v>#REF!</v>
      </c>
      <c r="Q58" t="e">
        <v>#REF!</v>
      </c>
      <c r="AF58" t="s">
        <v>200</v>
      </c>
    </row>
    <row r="59" spans="1:32">
      <c r="A59"/>
      <c r="B59"/>
      <c r="K59" t="e">
        <v>#REF!</v>
      </c>
      <c r="Q59" t="e">
        <v>#REF!</v>
      </c>
      <c r="AF59" t="s">
        <v>200</v>
      </c>
    </row>
    <row r="60" spans="1:32">
      <c r="A60"/>
      <c r="B60"/>
      <c r="J60" s="115"/>
      <c r="K60" t="e">
        <v>#REF!</v>
      </c>
      <c r="Q60" t="e">
        <v>#REF!</v>
      </c>
      <c r="AF60" t="s">
        <v>200</v>
      </c>
    </row>
    <row r="61" spans="1:32">
      <c r="A61"/>
      <c r="B61"/>
      <c r="K61" t="e">
        <v>#REF!</v>
      </c>
      <c r="Q61" t="e">
        <v>#REF!</v>
      </c>
      <c r="AF61" t="s">
        <v>200</v>
      </c>
    </row>
    <row r="62" spans="1:32">
      <c r="A62"/>
      <c r="B62"/>
      <c r="K62" t="e">
        <v>#REF!</v>
      </c>
      <c r="Q62" t="e">
        <v>#REF!</v>
      </c>
      <c r="AF62" t="s">
        <v>200</v>
      </c>
    </row>
    <row r="63" spans="1:32">
      <c r="A63"/>
      <c r="B63"/>
      <c r="J63" t="e">
        <v>#REF!</v>
      </c>
      <c r="K63" t="e">
        <v>#REF!</v>
      </c>
      <c r="Q63" t="e">
        <v>#REF!</v>
      </c>
      <c r="AF63" t="s">
        <v>200</v>
      </c>
    </row>
    <row r="64" spans="1:32">
      <c r="A64"/>
      <c r="B64"/>
      <c r="J64" t="e">
        <v>#REF!</v>
      </c>
      <c r="K64" t="e">
        <v>#REF!</v>
      </c>
      <c r="Q64" t="e">
        <v>#REF!</v>
      </c>
      <c r="AF64" t="s">
        <v>200</v>
      </c>
    </row>
    <row r="65" spans="1:32">
      <c r="A65" s="6" t="e">
        <v>#REF!</v>
      </c>
      <c r="C65" t="e">
        <v>#REF!</v>
      </c>
      <c r="J65" t="e">
        <v>#REF!</v>
      </c>
      <c r="K65" t="e">
        <v>#REF!</v>
      </c>
      <c r="Q65" t="e">
        <v>#REF!</v>
      </c>
      <c r="AF65" t="s">
        <v>200</v>
      </c>
    </row>
    <row r="66" spans="1:32">
      <c r="A66" s="6" t="e">
        <v>#REF!</v>
      </c>
      <c r="C66" t="e">
        <v>#REF!</v>
      </c>
      <c r="J66" t="e">
        <v>#REF!</v>
      </c>
      <c r="K66" t="e">
        <v>#REF!</v>
      </c>
      <c r="Q66" t="e">
        <v>#REF!</v>
      </c>
      <c r="AF66" t="s">
        <v>200</v>
      </c>
    </row>
    <row r="67" spans="1:32">
      <c r="A67" s="6" t="e">
        <v>#REF!</v>
      </c>
      <c r="C67" t="e">
        <v>#REF!</v>
      </c>
      <c r="J67" t="e">
        <v>#REF!</v>
      </c>
      <c r="K67" t="e">
        <v>#REF!</v>
      </c>
      <c r="Q67" t="e">
        <v>#REF!</v>
      </c>
      <c r="AF67" t="s">
        <v>200</v>
      </c>
    </row>
    <row r="68" spans="1:32">
      <c r="A68" s="6" t="e">
        <v>#REF!</v>
      </c>
      <c r="C68" t="e">
        <v>#REF!</v>
      </c>
      <c r="J68" t="e">
        <v>#REF!</v>
      </c>
      <c r="K68" t="e">
        <v>#REF!</v>
      </c>
      <c r="Q68" t="e">
        <v>#REF!</v>
      </c>
      <c r="AF68" t="s">
        <v>200</v>
      </c>
    </row>
    <row r="69" spans="1:32">
      <c r="A69" s="6" t="e">
        <v>#REF!</v>
      </c>
      <c r="C69" t="e">
        <v>#REF!</v>
      </c>
      <c r="J69" t="e">
        <v>#REF!</v>
      </c>
      <c r="K69" t="e">
        <v>#REF!</v>
      </c>
      <c r="Q69" t="e">
        <v>#REF!</v>
      </c>
      <c r="AF69" t="s">
        <v>200</v>
      </c>
    </row>
    <row r="70" spans="1:32">
      <c r="A70" s="6" t="e">
        <v>#REF!</v>
      </c>
      <c r="C70" t="e">
        <v>#REF!</v>
      </c>
      <c r="J70" t="e">
        <v>#REF!</v>
      </c>
      <c r="K70" t="e">
        <v>#REF!</v>
      </c>
      <c r="Q70" t="e">
        <v>#REF!</v>
      </c>
      <c r="AF70" t="s">
        <v>200</v>
      </c>
    </row>
    <row r="71" spans="1:32">
      <c r="A71" s="6" t="e">
        <v>#REF!</v>
      </c>
      <c r="C71" t="e">
        <v>#REF!</v>
      </c>
      <c r="J71" t="e">
        <v>#REF!</v>
      </c>
      <c r="K71" t="e">
        <v>#REF!</v>
      </c>
      <c r="Q71" t="e">
        <v>#REF!</v>
      </c>
      <c r="AF71" t="s">
        <v>200</v>
      </c>
    </row>
    <row r="72" spans="1:32">
      <c r="A72" s="6" t="e">
        <v>#REF!</v>
      </c>
      <c r="C72" t="e">
        <v>#REF!</v>
      </c>
      <c r="J72" t="e">
        <v>#REF!</v>
      </c>
      <c r="K72" t="e">
        <v>#REF!</v>
      </c>
      <c r="Q72" t="e">
        <v>#REF!</v>
      </c>
      <c r="AF72" t="s">
        <v>200</v>
      </c>
    </row>
    <row r="73" spans="1:32">
      <c r="A73" s="6" t="e">
        <v>#REF!</v>
      </c>
      <c r="C73" t="e">
        <v>#REF!</v>
      </c>
      <c r="J73" t="e">
        <v>#REF!</v>
      </c>
      <c r="K73" t="e">
        <v>#REF!</v>
      </c>
      <c r="Q73" t="e">
        <v>#REF!</v>
      </c>
      <c r="AF73" t="s">
        <v>200</v>
      </c>
    </row>
    <row r="74" spans="1:32">
      <c r="A74" s="6" t="e">
        <v>#REF!</v>
      </c>
      <c r="C74" t="e">
        <v>#REF!</v>
      </c>
      <c r="J74" t="e">
        <v>#REF!</v>
      </c>
      <c r="K74" t="e">
        <v>#REF!</v>
      </c>
      <c r="Q74" t="e">
        <v>#REF!</v>
      </c>
      <c r="AF74" t="s">
        <v>200</v>
      </c>
    </row>
    <row r="75" spans="1:32">
      <c r="A75" s="6" t="e">
        <v>#REF!</v>
      </c>
      <c r="C75" t="e">
        <v>#REF!</v>
      </c>
      <c r="J75" t="e">
        <v>#REF!</v>
      </c>
      <c r="K75" t="e">
        <v>#REF!</v>
      </c>
      <c r="Q75" t="e">
        <v>#REF!</v>
      </c>
      <c r="AF75" t="s">
        <v>200</v>
      </c>
    </row>
    <row r="76" spans="1:32">
      <c r="A76" s="6" t="e">
        <v>#REF!</v>
      </c>
      <c r="C76" t="e">
        <v>#REF!</v>
      </c>
      <c r="J76" t="e">
        <v>#REF!</v>
      </c>
      <c r="K76" t="e">
        <v>#REF!</v>
      </c>
      <c r="Q76" t="e">
        <v>#REF!</v>
      </c>
      <c r="AF76" t="s">
        <v>200</v>
      </c>
    </row>
    <row r="77" spans="1:32">
      <c r="A77" s="6" t="e">
        <v>#REF!</v>
      </c>
      <c r="C77" t="e">
        <v>#REF!</v>
      </c>
      <c r="J77" t="e">
        <v>#REF!</v>
      </c>
      <c r="K77" t="e">
        <v>#REF!</v>
      </c>
      <c r="Q77" t="e">
        <v>#REF!</v>
      </c>
      <c r="AF77" t="s">
        <v>200</v>
      </c>
    </row>
    <row r="78" spans="1:32">
      <c r="A78" s="6" t="e">
        <v>#REF!</v>
      </c>
      <c r="C78" t="e">
        <v>#REF!</v>
      </c>
      <c r="J78" t="e">
        <v>#REF!</v>
      </c>
      <c r="K78" t="e">
        <v>#REF!</v>
      </c>
      <c r="Q78" t="e">
        <v>#REF!</v>
      </c>
      <c r="AF78" t="s">
        <v>200</v>
      </c>
    </row>
    <row r="79" spans="1:32">
      <c r="A79" s="6" t="e">
        <v>#REF!</v>
      </c>
      <c r="C79" t="e">
        <v>#REF!</v>
      </c>
      <c r="J79" t="e">
        <v>#REF!</v>
      </c>
      <c r="K79" t="e">
        <v>#REF!</v>
      </c>
      <c r="Q79" t="e">
        <v>#REF!</v>
      </c>
      <c r="AF79" t="s">
        <v>200</v>
      </c>
    </row>
    <row r="80" spans="1:32">
      <c r="A80" s="6" t="e">
        <v>#REF!</v>
      </c>
      <c r="C80" t="e">
        <v>#REF!</v>
      </c>
      <c r="J80" t="e">
        <v>#REF!</v>
      </c>
      <c r="K80" t="e">
        <v>#REF!</v>
      </c>
      <c r="Q80" t="e">
        <v>#REF!</v>
      </c>
      <c r="AF80" t="s">
        <v>200</v>
      </c>
    </row>
    <row r="81" spans="1:32">
      <c r="A81" s="6" t="e">
        <v>#REF!</v>
      </c>
      <c r="C81" t="e">
        <v>#REF!</v>
      </c>
      <c r="J81" t="e">
        <v>#REF!</v>
      </c>
      <c r="K81" t="e">
        <v>#REF!</v>
      </c>
      <c r="Q81" t="e">
        <v>#REF!</v>
      </c>
      <c r="AF81" t="s">
        <v>200</v>
      </c>
    </row>
    <row r="82" spans="1:32">
      <c r="A82" s="6" t="e">
        <v>#REF!</v>
      </c>
      <c r="C82" t="e">
        <v>#REF!</v>
      </c>
      <c r="J82" t="e">
        <v>#REF!</v>
      </c>
      <c r="K82" t="e">
        <v>#REF!</v>
      </c>
      <c r="Q82" t="e">
        <v>#REF!</v>
      </c>
      <c r="AF82" t="s">
        <v>200</v>
      </c>
    </row>
    <row r="83" spans="1:32">
      <c r="A83" s="6" t="e">
        <v>#REF!</v>
      </c>
      <c r="C83" t="e">
        <v>#REF!</v>
      </c>
      <c r="J83" t="e">
        <v>#REF!</v>
      </c>
      <c r="K83" t="e">
        <v>#REF!</v>
      </c>
      <c r="Q83" t="e">
        <v>#REF!</v>
      </c>
      <c r="AF83" t="s">
        <v>200</v>
      </c>
    </row>
    <row r="84" spans="1:32">
      <c r="A84" s="6" t="e">
        <v>#REF!</v>
      </c>
      <c r="C84" t="e">
        <v>#REF!</v>
      </c>
      <c r="J84" t="e">
        <v>#REF!</v>
      </c>
      <c r="K84" t="e">
        <v>#REF!</v>
      </c>
      <c r="Q84" t="e">
        <v>#REF!</v>
      </c>
      <c r="AF84" t="s">
        <v>200</v>
      </c>
    </row>
    <row r="85" spans="1:32">
      <c r="A85" s="6" t="e">
        <v>#REF!</v>
      </c>
      <c r="C85" t="e">
        <v>#REF!</v>
      </c>
      <c r="J85" t="e">
        <v>#REF!</v>
      </c>
      <c r="K85" t="e">
        <v>#REF!</v>
      </c>
      <c r="Q85" t="e">
        <v>#REF!</v>
      </c>
      <c r="AF85" t="s">
        <v>200</v>
      </c>
    </row>
    <row r="86" spans="1:32">
      <c r="A86" s="6" t="e">
        <v>#REF!</v>
      </c>
      <c r="C86" t="e">
        <v>#REF!</v>
      </c>
      <c r="J86" t="e">
        <v>#REF!</v>
      </c>
      <c r="K86" t="e">
        <v>#REF!</v>
      </c>
      <c r="Q86" t="e">
        <v>#REF!</v>
      </c>
      <c r="AF86" t="s">
        <v>200</v>
      </c>
    </row>
    <row r="87" spans="1:32">
      <c r="A87" s="6" t="e">
        <v>#REF!</v>
      </c>
      <c r="C87" t="e">
        <v>#REF!</v>
      </c>
      <c r="J87" t="e">
        <v>#REF!</v>
      </c>
      <c r="K87" t="e">
        <v>#REF!</v>
      </c>
      <c r="Q87" t="e">
        <v>#REF!</v>
      </c>
      <c r="AF87" t="s">
        <v>200</v>
      </c>
    </row>
    <row r="88" spans="1:32">
      <c r="A88" s="6" t="e">
        <v>#REF!</v>
      </c>
      <c r="C88" t="e">
        <v>#REF!</v>
      </c>
      <c r="J88" t="e">
        <v>#REF!</v>
      </c>
      <c r="K88" t="e">
        <v>#REF!</v>
      </c>
      <c r="Q88" t="e">
        <v>#REF!</v>
      </c>
      <c r="AF88" t="s">
        <v>200</v>
      </c>
    </row>
    <row r="89" spans="1:32">
      <c r="A89" s="6" t="e">
        <v>#REF!</v>
      </c>
      <c r="C89" t="e">
        <v>#REF!</v>
      </c>
      <c r="J89" t="e">
        <v>#REF!</v>
      </c>
      <c r="K89" t="e">
        <v>#REF!</v>
      </c>
      <c r="Q89" t="e">
        <v>#REF!</v>
      </c>
      <c r="AF89" t="s">
        <v>200</v>
      </c>
    </row>
    <row r="90" spans="1:32">
      <c r="A90" s="6" t="e">
        <v>#REF!</v>
      </c>
      <c r="C90" t="e">
        <v>#REF!</v>
      </c>
      <c r="J90" t="e">
        <v>#REF!</v>
      </c>
      <c r="K90" t="e">
        <v>#REF!</v>
      </c>
      <c r="Q90" t="e">
        <v>#REF!</v>
      </c>
      <c r="AF90" t="s">
        <v>200</v>
      </c>
    </row>
    <row r="91" spans="1:32">
      <c r="A91" s="6" t="e">
        <v>#REF!</v>
      </c>
      <c r="C91" t="e">
        <v>#REF!</v>
      </c>
      <c r="J91" t="e">
        <v>#REF!</v>
      </c>
      <c r="K91" t="e">
        <v>#REF!</v>
      </c>
      <c r="Q91" t="e">
        <v>#REF!</v>
      </c>
      <c r="AF91" t="s">
        <v>200</v>
      </c>
    </row>
    <row r="92" spans="1:32">
      <c r="A92" s="6" t="e">
        <v>#REF!</v>
      </c>
      <c r="C92" t="e">
        <v>#REF!</v>
      </c>
      <c r="J92" t="e">
        <v>#REF!</v>
      </c>
      <c r="K92" t="e">
        <v>#REF!</v>
      </c>
      <c r="Q92" t="e">
        <v>#REF!</v>
      </c>
      <c r="AF92" t="s">
        <v>200</v>
      </c>
    </row>
    <row r="93" spans="1:32">
      <c r="A93" s="6" t="e">
        <v>#REF!</v>
      </c>
      <c r="C93" t="e">
        <v>#REF!</v>
      </c>
      <c r="J93" t="e">
        <v>#REF!</v>
      </c>
      <c r="K93" t="e">
        <v>#REF!</v>
      </c>
      <c r="Q93" t="e">
        <v>#REF!</v>
      </c>
      <c r="AF93" t="s">
        <v>200</v>
      </c>
    </row>
    <row r="94" spans="1:32">
      <c r="A94" s="6" t="e">
        <v>#REF!</v>
      </c>
      <c r="C94" t="e">
        <v>#REF!</v>
      </c>
      <c r="J94" t="e">
        <v>#REF!</v>
      </c>
      <c r="K94" t="e">
        <v>#REF!</v>
      </c>
      <c r="Q94" t="e">
        <v>#REF!</v>
      </c>
      <c r="AF94" t="s">
        <v>200</v>
      </c>
    </row>
    <row r="95" spans="1:32">
      <c r="A95" s="6" t="e">
        <v>#REF!</v>
      </c>
      <c r="C95" t="e">
        <v>#REF!</v>
      </c>
      <c r="J95" t="e">
        <v>#REF!</v>
      </c>
      <c r="K95" t="e">
        <v>#REF!</v>
      </c>
      <c r="Q95" t="e">
        <v>#REF!</v>
      </c>
      <c r="AF95" t="s">
        <v>200</v>
      </c>
    </row>
    <row r="96" spans="1:32">
      <c r="A96" s="6" t="e">
        <v>#REF!</v>
      </c>
      <c r="C96" t="e">
        <v>#REF!</v>
      </c>
      <c r="J96" t="e">
        <v>#REF!</v>
      </c>
      <c r="K96" t="e">
        <v>#REF!</v>
      </c>
      <c r="Q96" t="e">
        <v>#REF!</v>
      </c>
      <c r="AF96" t="s">
        <v>200</v>
      </c>
    </row>
    <row r="97" spans="1:32">
      <c r="A97" s="6" t="e">
        <v>#REF!</v>
      </c>
      <c r="C97" t="e">
        <v>#REF!</v>
      </c>
      <c r="J97" t="e">
        <v>#REF!</v>
      </c>
      <c r="K97" t="e">
        <v>#REF!</v>
      </c>
      <c r="Q97" t="e">
        <v>#REF!</v>
      </c>
      <c r="AF97" t="s">
        <v>200</v>
      </c>
    </row>
    <row r="98" spans="1:32">
      <c r="A98" s="6" t="e">
        <v>#REF!</v>
      </c>
      <c r="C98" t="e">
        <v>#REF!</v>
      </c>
      <c r="J98" t="e">
        <v>#REF!</v>
      </c>
      <c r="K98" t="e">
        <v>#REF!</v>
      </c>
      <c r="Q98" t="e">
        <v>#REF!</v>
      </c>
      <c r="AF98" t="s">
        <v>200</v>
      </c>
    </row>
    <row r="99" spans="1:32">
      <c r="A99" s="6" t="e">
        <v>#REF!</v>
      </c>
      <c r="C99" t="e">
        <v>#REF!</v>
      </c>
      <c r="J99" t="e">
        <v>#REF!</v>
      </c>
      <c r="K99" t="e">
        <v>#REF!</v>
      </c>
      <c r="Q99" t="e">
        <v>#REF!</v>
      </c>
      <c r="AF99" t="s">
        <v>200</v>
      </c>
    </row>
    <row r="100" spans="1:32">
      <c r="A100" s="6" t="e">
        <v>#REF!</v>
      </c>
      <c r="C100" t="e">
        <v>#REF!</v>
      </c>
      <c r="J100" t="e">
        <v>#REF!</v>
      </c>
      <c r="K100" t="e">
        <v>#REF!</v>
      </c>
      <c r="Q100" t="e">
        <v>#REF!</v>
      </c>
      <c r="AF100" t="s">
        <v>200</v>
      </c>
    </row>
    <row r="101" spans="1:32">
      <c r="A101" s="6" t="e">
        <v>#REF!</v>
      </c>
      <c r="C101" t="e">
        <v>#REF!</v>
      </c>
      <c r="J101" t="e">
        <v>#REF!</v>
      </c>
      <c r="K101" t="e">
        <v>#REF!</v>
      </c>
      <c r="Q101" t="e">
        <v>#REF!</v>
      </c>
      <c r="AF101" t="s">
        <v>200</v>
      </c>
    </row>
    <row r="102" spans="1:32">
      <c r="A102" s="6" t="e">
        <v>#REF!</v>
      </c>
      <c r="C102" t="e">
        <v>#REF!</v>
      </c>
      <c r="J102" t="e">
        <v>#REF!</v>
      </c>
      <c r="K102" t="e">
        <v>#REF!</v>
      </c>
      <c r="Q102" t="e">
        <v>#REF!</v>
      </c>
      <c r="AF102" t="s">
        <v>200</v>
      </c>
    </row>
    <row r="103" spans="1:32">
      <c r="A103" s="6" t="e">
        <v>#REF!</v>
      </c>
      <c r="C103" t="e">
        <v>#REF!</v>
      </c>
      <c r="J103" t="e">
        <v>#REF!</v>
      </c>
      <c r="K103" t="e">
        <v>#REF!</v>
      </c>
      <c r="Q103" t="e">
        <v>#REF!</v>
      </c>
      <c r="AF103" t="s">
        <v>200</v>
      </c>
    </row>
    <row r="104" spans="1:32">
      <c r="A104" s="6" t="e">
        <v>#REF!</v>
      </c>
      <c r="C104" t="e">
        <v>#REF!</v>
      </c>
      <c r="J104" t="e">
        <v>#REF!</v>
      </c>
      <c r="K104" t="e">
        <v>#REF!</v>
      </c>
      <c r="Q104" t="e">
        <v>#REF!</v>
      </c>
      <c r="AF104" t="s">
        <v>200</v>
      </c>
    </row>
    <row r="105" spans="1:32">
      <c r="A105" s="6" t="e">
        <v>#REF!</v>
      </c>
      <c r="C105" t="e">
        <v>#REF!</v>
      </c>
      <c r="J105" t="e">
        <v>#REF!</v>
      </c>
      <c r="K105" t="e">
        <v>#REF!</v>
      </c>
      <c r="Q105" t="e">
        <v>#REF!</v>
      </c>
      <c r="AF105" t="s">
        <v>200</v>
      </c>
    </row>
    <row r="106" spans="1:32">
      <c r="A106" s="6" t="e">
        <v>#REF!</v>
      </c>
      <c r="C106" t="e">
        <v>#REF!</v>
      </c>
      <c r="J106" t="e">
        <v>#REF!</v>
      </c>
      <c r="K106" t="e">
        <v>#REF!</v>
      </c>
      <c r="Q106" t="e">
        <v>#REF!</v>
      </c>
      <c r="AF106" t="s">
        <v>200</v>
      </c>
    </row>
    <row r="107" spans="1:32">
      <c r="A107" s="6" t="e">
        <v>#REF!</v>
      </c>
      <c r="C107" t="e">
        <v>#REF!</v>
      </c>
      <c r="J107" t="e">
        <v>#REF!</v>
      </c>
      <c r="K107" t="e">
        <v>#REF!</v>
      </c>
      <c r="Q107" t="e">
        <v>#REF!</v>
      </c>
      <c r="AF107" t="s">
        <v>200</v>
      </c>
    </row>
    <row r="108" spans="1:32">
      <c r="A108" s="6" t="e">
        <v>#REF!</v>
      </c>
      <c r="C108" t="e">
        <v>#REF!</v>
      </c>
      <c r="J108" t="e">
        <v>#REF!</v>
      </c>
      <c r="K108" t="e">
        <v>#REF!</v>
      </c>
      <c r="Q108" t="e">
        <v>#REF!</v>
      </c>
      <c r="AF108" t="s">
        <v>200</v>
      </c>
    </row>
    <row r="109" spans="1:32">
      <c r="A109" s="6" t="e">
        <v>#REF!</v>
      </c>
      <c r="C109" t="e">
        <v>#REF!</v>
      </c>
      <c r="J109" t="e">
        <v>#REF!</v>
      </c>
      <c r="K109" t="e">
        <v>#REF!</v>
      </c>
      <c r="Q109" t="e">
        <v>#REF!</v>
      </c>
      <c r="AF109" t="s">
        <v>200</v>
      </c>
    </row>
    <row r="110" spans="1:32">
      <c r="A110" s="6" t="e">
        <v>#REF!</v>
      </c>
      <c r="C110" t="e">
        <v>#REF!</v>
      </c>
      <c r="J110" t="e">
        <v>#REF!</v>
      </c>
      <c r="K110" t="e">
        <v>#REF!</v>
      </c>
      <c r="Q110" t="e">
        <v>#REF!</v>
      </c>
      <c r="AF110" t="s">
        <v>200</v>
      </c>
    </row>
    <row r="111" spans="1:32">
      <c r="A111" s="6" t="e">
        <v>#REF!</v>
      </c>
      <c r="C111" t="e">
        <v>#REF!</v>
      </c>
      <c r="J111" t="e">
        <v>#REF!</v>
      </c>
      <c r="K111" t="e">
        <v>#REF!</v>
      </c>
      <c r="Q111" t="e">
        <v>#REF!</v>
      </c>
      <c r="AF111" t="s">
        <v>200</v>
      </c>
    </row>
    <row r="112" spans="1:32">
      <c r="A112" s="6" t="e">
        <v>#REF!</v>
      </c>
      <c r="C112" t="e">
        <v>#REF!</v>
      </c>
      <c r="J112" t="e">
        <v>#REF!</v>
      </c>
      <c r="K112" t="e">
        <v>#REF!</v>
      </c>
      <c r="Q112" t="e">
        <v>#REF!</v>
      </c>
      <c r="AF112" t="s">
        <v>200</v>
      </c>
    </row>
    <row r="113" spans="1:32">
      <c r="A113" s="6" t="e">
        <v>#REF!</v>
      </c>
      <c r="C113" t="e">
        <v>#REF!</v>
      </c>
      <c r="J113" t="e">
        <v>#REF!</v>
      </c>
      <c r="K113" t="e">
        <v>#REF!</v>
      </c>
      <c r="Q113" t="e">
        <v>#REF!</v>
      </c>
      <c r="AF113" t="s">
        <v>200</v>
      </c>
    </row>
    <row r="114" spans="1:32">
      <c r="A114" s="6" t="e">
        <v>#REF!</v>
      </c>
      <c r="C114" t="e">
        <v>#REF!</v>
      </c>
      <c r="J114" t="e">
        <v>#REF!</v>
      </c>
      <c r="K114" t="e">
        <v>#REF!</v>
      </c>
      <c r="Q114" t="e">
        <v>#REF!</v>
      </c>
      <c r="AF114" t="s">
        <v>200</v>
      </c>
    </row>
    <row r="115" spans="1:32">
      <c r="A115" s="6" t="e">
        <v>#REF!</v>
      </c>
      <c r="C115" t="e">
        <v>#REF!</v>
      </c>
      <c r="J115" t="e">
        <v>#REF!</v>
      </c>
      <c r="K115" t="e">
        <v>#REF!</v>
      </c>
      <c r="Q115" t="e">
        <v>#REF!</v>
      </c>
      <c r="AF115" t="s">
        <v>200</v>
      </c>
    </row>
    <row r="116" spans="1:32">
      <c r="A116" s="6" t="e">
        <v>#REF!</v>
      </c>
      <c r="C116" t="e">
        <v>#REF!</v>
      </c>
      <c r="J116" t="e">
        <v>#REF!</v>
      </c>
      <c r="K116" t="e">
        <v>#REF!</v>
      </c>
      <c r="Q116" t="e">
        <v>#REF!</v>
      </c>
      <c r="AF116" t="s">
        <v>200</v>
      </c>
    </row>
    <row r="117" spans="1:32">
      <c r="A117" s="6" t="e">
        <v>#REF!</v>
      </c>
      <c r="C117" t="e">
        <v>#REF!</v>
      </c>
      <c r="J117" t="e">
        <v>#REF!</v>
      </c>
      <c r="K117" t="e">
        <v>#REF!</v>
      </c>
      <c r="Q117" t="e">
        <v>#REF!</v>
      </c>
      <c r="AF117" t="s">
        <v>200</v>
      </c>
    </row>
    <row r="118" spans="1:32">
      <c r="A118" s="6" t="e">
        <v>#REF!</v>
      </c>
      <c r="C118" t="e">
        <v>#REF!</v>
      </c>
      <c r="J118" t="e">
        <v>#REF!</v>
      </c>
      <c r="K118" t="e">
        <v>#REF!</v>
      </c>
      <c r="Q118" t="e">
        <v>#REF!</v>
      </c>
      <c r="AF118" t="s">
        <v>200</v>
      </c>
    </row>
    <row r="119" spans="1:32">
      <c r="A119" s="6" t="e">
        <v>#REF!</v>
      </c>
      <c r="C119" t="e">
        <v>#REF!</v>
      </c>
      <c r="J119" t="e">
        <v>#REF!</v>
      </c>
      <c r="K119" t="e">
        <v>#REF!</v>
      </c>
      <c r="Q119" t="e">
        <v>#REF!</v>
      </c>
      <c r="AF119" t="s">
        <v>200</v>
      </c>
    </row>
    <row r="120" spans="1:32">
      <c r="A120" s="6" t="e">
        <v>#REF!</v>
      </c>
      <c r="C120" t="e">
        <v>#REF!</v>
      </c>
      <c r="J120" t="e">
        <v>#REF!</v>
      </c>
      <c r="K120" t="e">
        <v>#REF!</v>
      </c>
      <c r="Q120" t="e">
        <v>#REF!</v>
      </c>
      <c r="AF120" t="s">
        <v>200</v>
      </c>
    </row>
    <row r="121" spans="1:32">
      <c r="A121" s="6" t="e">
        <v>#REF!</v>
      </c>
      <c r="C121" t="e">
        <v>#REF!</v>
      </c>
      <c r="J121" t="e">
        <v>#REF!</v>
      </c>
      <c r="K121" t="e">
        <v>#REF!</v>
      </c>
      <c r="Q121" t="e">
        <v>#REF!</v>
      </c>
      <c r="AF121" t="s">
        <v>200</v>
      </c>
    </row>
    <row r="122" spans="1:32">
      <c r="A122" s="6" t="e">
        <v>#REF!</v>
      </c>
      <c r="C122" t="e">
        <v>#REF!</v>
      </c>
      <c r="J122" t="e">
        <v>#REF!</v>
      </c>
      <c r="K122" t="e">
        <v>#REF!</v>
      </c>
      <c r="Q122" t="e">
        <v>#REF!</v>
      </c>
      <c r="AF122" t="s">
        <v>200</v>
      </c>
    </row>
    <row r="123" spans="1:32">
      <c r="A123" s="6" t="e">
        <v>#REF!</v>
      </c>
      <c r="C123" t="e">
        <v>#REF!</v>
      </c>
      <c r="J123" t="e">
        <v>#REF!</v>
      </c>
      <c r="K123" t="e">
        <v>#REF!</v>
      </c>
      <c r="Q123" t="e">
        <v>#REF!</v>
      </c>
      <c r="AF123" t="s">
        <v>200</v>
      </c>
    </row>
    <row r="124" spans="1:32">
      <c r="A124" s="6" t="e">
        <v>#REF!</v>
      </c>
      <c r="C124" t="e">
        <v>#REF!</v>
      </c>
      <c r="J124" t="e">
        <v>#REF!</v>
      </c>
      <c r="K124" t="e">
        <v>#REF!</v>
      </c>
      <c r="Q124" t="e">
        <v>#REF!</v>
      </c>
      <c r="AF124" t="s">
        <v>200</v>
      </c>
    </row>
    <row r="125" spans="1:32">
      <c r="A125" s="6" t="e">
        <v>#REF!</v>
      </c>
      <c r="C125" t="e">
        <v>#REF!</v>
      </c>
      <c r="J125" t="e">
        <v>#REF!</v>
      </c>
      <c r="K125" t="e">
        <v>#REF!</v>
      </c>
      <c r="Q125" t="e">
        <v>#REF!</v>
      </c>
      <c r="AF125" t="s">
        <v>200</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5"/>
  <sheetViews>
    <sheetView workbookViewId="0">
      <selection activeCell="C52" sqref="C52"/>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32</v>
      </c>
      <c r="B1" s="4" t="s">
        <v>31</v>
      </c>
      <c r="C1" s="4" t="s">
        <v>20</v>
      </c>
    </row>
    <row r="3" spans="1:3">
      <c r="A3" s="3" t="s">
        <v>21</v>
      </c>
      <c r="B3" t="s">
        <v>109</v>
      </c>
      <c r="C3" t="s">
        <v>111</v>
      </c>
    </row>
    <row r="4" spans="1:3">
      <c r="B4" t="s">
        <v>110</v>
      </c>
    </row>
    <row r="10" spans="1:3">
      <c r="A10" s="3" t="s">
        <v>62</v>
      </c>
      <c r="B10" t="s">
        <v>112</v>
      </c>
      <c r="C10" t="s">
        <v>113</v>
      </c>
    </row>
    <row r="11" spans="1:3">
      <c r="B11" t="s">
        <v>28</v>
      </c>
      <c r="C11" t="s">
        <v>117</v>
      </c>
    </row>
    <row r="12" spans="1:3">
      <c r="B12" t="s">
        <v>115</v>
      </c>
      <c r="C12" t="s">
        <v>116</v>
      </c>
    </row>
    <row r="13" spans="1:3">
      <c r="B13" t="s">
        <v>11</v>
      </c>
      <c r="C13" t="s">
        <v>118</v>
      </c>
    </row>
    <row r="16" spans="1:3">
      <c r="A16" s="3" t="s">
        <v>101</v>
      </c>
      <c r="B16" t="s">
        <v>45</v>
      </c>
    </row>
    <row r="17" spans="1:2">
      <c r="B17" t="s">
        <v>53</v>
      </c>
    </row>
    <row r="18" spans="1:2">
      <c r="B18" t="s">
        <v>54</v>
      </c>
    </row>
    <row r="21" spans="1:2">
      <c r="A21" s="3" t="s">
        <v>30</v>
      </c>
      <c r="B21" t="s">
        <v>48</v>
      </c>
    </row>
    <row r="22" spans="1:2">
      <c r="B22" t="s">
        <v>49</v>
      </c>
    </row>
    <row r="23" spans="1:2">
      <c r="B23" t="s">
        <v>50</v>
      </c>
    </row>
    <row r="24" spans="1:2">
      <c r="B24" t="s">
        <v>51</v>
      </c>
    </row>
    <row r="25" spans="1:2">
      <c r="B25" t="s">
        <v>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43</v>
      </c>
      <c r="B4" s="5" t="s">
        <v>44</v>
      </c>
    </row>
    <row r="5" spans="1:8" ht="70" customHeight="1"/>
    <row r="6" spans="1:8" ht="70" customHeight="1">
      <c r="A6" s="2" t="s">
        <v>6</v>
      </c>
      <c r="B6" s="1" t="s">
        <v>7</v>
      </c>
    </row>
    <row r="7" spans="1:8" ht="84" customHeight="1">
      <c r="A7" s="2" t="s">
        <v>36</v>
      </c>
      <c r="B7" s="1" t="s">
        <v>37</v>
      </c>
    </row>
    <row r="8" spans="1:8">
      <c r="A8" s="2" t="s">
        <v>38</v>
      </c>
      <c r="B8" s="1" t="s">
        <v>39</v>
      </c>
    </row>
    <row r="9" spans="1:8">
      <c r="A9" s="2" t="s">
        <v>40</v>
      </c>
      <c r="B9" s="1" t="s">
        <v>41</v>
      </c>
    </row>
    <row r="10" spans="1:8">
      <c r="A10" s="2" t="s">
        <v>46</v>
      </c>
      <c r="B10" s="1" t="s">
        <v>47</v>
      </c>
    </row>
    <row r="11" spans="1:8" ht="17" customHeight="1">
      <c r="F11" s="2" t="s">
        <v>153</v>
      </c>
    </row>
    <row r="12" spans="1:8">
      <c r="A12" s="2" t="s">
        <v>104</v>
      </c>
      <c r="B12" s="1" t="s">
        <v>105</v>
      </c>
      <c r="E12" s="8" t="s">
        <v>133</v>
      </c>
      <c r="F12" s="8" t="s">
        <v>154</v>
      </c>
      <c r="G12" s="8" t="s">
        <v>155</v>
      </c>
      <c r="H12" s="8" t="s">
        <v>156</v>
      </c>
    </row>
    <row r="13" spans="1:8">
      <c r="D13" s="1" t="s">
        <v>4</v>
      </c>
      <c r="E13" s="1">
        <v>0</v>
      </c>
      <c r="F13" s="1">
        <v>1</v>
      </c>
      <c r="G13" s="1">
        <v>1</v>
      </c>
      <c r="H13" s="1">
        <f>G13</f>
        <v>1</v>
      </c>
    </row>
    <row r="14" spans="1:8">
      <c r="D14" s="1" t="s">
        <v>162</v>
      </c>
      <c r="E14" s="1">
        <v>1</v>
      </c>
      <c r="F14" s="1">
        <v>8</v>
      </c>
      <c r="G14" s="1">
        <f t="shared" ref="G14:G19" si="0">F14*G13</f>
        <v>8</v>
      </c>
      <c r="H14" s="1">
        <f t="shared" ref="H14:H19" si="1">G14+H13</f>
        <v>9</v>
      </c>
    </row>
    <row r="15" spans="1:8">
      <c r="D15" s="1" t="s">
        <v>163</v>
      </c>
      <c r="E15" s="1">
        <v>2</v>
      </c>
      <c r="F15" s="1">
        <v>4</v>
      </c>
      <c r="G15" s="1">
        <f t="shared" si="0"/>
        <v>32</v>
      </c>
      <c r="H15" s="1">
        <f t="shared" si="1"/>
        <v>41</v>
      </c>
    </row>
    <row r="16" spans="1:8">
      <c r="D16" s="1" t="s">
        <v>164</v>
      </c>
      <c r="E16" s="1">
        <v>3</v>
      </c>
      <c r="F16" s="1">
        <v>3</v>
      </c>
      <c r="G16" s="1">
        <f t="shared" si="0"/>
        <v>96</v>
      </c>
      <c r="H16" s="1">
        <f t="shared" si="1"/>
        <v>137</v>
      </c>
    </row>
    <row r="17" spans="4:8">
      <c r="D17" s="1" t="s">
        <v>165</v>
      </c>
      <c r="E17" s="1">
        <v>4</v>
      </c>
      <c r="F17" s="1">
        <v>3</v>
      </c>
      <c r="G17" s="1">
        <f t="shared" si="0"/>
        <v>288</v>
      </c>
      <c r="H17" s="1">
        <f t="shared" si="1"/>
        <v>425</v>
      </c>
    </row>
    <row r="18" spans="4:8">
      <c r="D18" s="1" t="s">
        <v>166</v>
      </c>
      <c r="E18" s="1">
        <v>5</v>
      </c>
      <c r="G18" s="1">
        <f t="shared" si="0"/>
        <v>0</v>
      </c>
      <c r="H18" s="1">
        <f t="shared" si="1"/>
        <v>425</v>
      </c>
    </row>
    <row r="19" spans="4:8">
      <c r="D19" s="1" t="s">
        <v>167</v>
      </c>
      <c r="E19" s="1">
        <v>6</v>
      </c>
      <c r="G19" s="1">
        <f t="shared" si="0"/>
        <v>0</v>
      </c>
      <c r="H19" s="1">
        <f t="shared" si="1"/>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Structure</vt:lpstr>
      <vt:lpstr>scriv</vt:lpstr>
      <vt:lpstr>Slides F-R</vt:lpstr>
      <vt:lpstr>Slides</vt:lpstr>
      <vt:lpstr>Story (2)</vt:lpstr>
      <vt:lpstr>Story</vt:lpstr>
      <vt:lpstr>Animation</vt:lpstr>
      <vt:lpstr>Datatypes</vt:lpstr>
      <vt:lpstr>Inststructions</vt:lpstr>
      <vt:lpstr>csvdata</vt:lpstr>
      <vt:lpstr>csvname</vt:lpstr>
      <vt:lpstr>directions</vt:lpstr>
      <vt:lpstr>Identify_account_team</vt:lpstr>
      <vt:lpstr>lineoffsetkind</vt:lpstr>
      <vt:lpstr>routing</vt:lpstr>
      <vt:lpstr>scrivDelete</vt:lpstr>
      <vt:lpstr>Slides!StoryLinks</vt:lpstr>
      <vt:lpstr>'Slides F-R'!StoryLinks</vt:lpstr>
      <vt:lpstr>'Story (2)'!StoryLinks</vt:lpstr>
      <vt:lpstr>StoryLinks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2018-07-20T17:30:32Z</dcterms:modified>
</cp:coreProperties>
</file>